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ivotTables/pivotTable1.xml" ContentType="application/vnd.openxmlformats-officedocument.spreadsheetml.pivotTable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codeName="ThisWorkbook" hidePivotFieldList="1"/>
  <mc:AlternateContent xmlns:mc="http://schemas.openxmlformats.org/markup-compatibility/2006">
    <mc:Choice Requires="x15">
      <x15ac:absPath xmlns:x15ac="http://schemas.microsoft.com/office/spreadsheetml/2010/11/ac" url="https://gruporamos.sharepoint.com/sites/ComprayControldeActivos/Ger_Compras_Activos_Fijos/Equipo_Compras_de_Activos/Iniciativas Aperturadas/"/>
    </mc:Choice>
  </mc:AlternateContent>
  <xr:revisionPtr revIDLastSave="1761" documentId="8_{D0051EA0-673A-47FE-967E-73152E77FC76}" xr6:coauthVersionLast="47" xr6:coauthVersionMax="47" xr10:uidLastSave="{16F88BC9-BE17-40F7-8D02-8901FAC14688}"/>
  <bookViews>
    <workbookView xWindow="-108" yWindow="-108" windowWidth="23256" windowHeight="13896" tabRatio="836" activeTab="2" xr2:uid="{51158348-5015-434F-9047-5942B165B60C}"/>
  </bookViews>
  <sheets>
    <sheet name="Consideraciones " sheetId="31" r:id="rId1"/>
    <sheet name="Plan OI" sheetId="4" r:id="rId2"/>
    <sheet name="Presupuesto vs Real" sheetId="44" r:id="rId3"/>
    <sheet name="Presupuesto" sheetId="9" r:id="rId4"/>
    <sheet name="Flujo de Caja" sheetId="3" r:id="rId5"/>
    <sheet name="BD Plan Detallado" sheetId="1" r:id="rId6"/>
    <sheet name="Tiempo-termino Importación" sheetId="27" state="hidden" r:id="rId7"/>
    <sheet name="Seguimiento Veron " sheetId="38" r:id="rId8"/>
    <sheet name="Puntos pendientes" sheetId="39" r:id="rId9"/>
    <sheet name="Pressto" sheetId="37" r:id="rId10"/>
    <sheet name="Tiempo llegada importaciones" sheetId="41" r:id="rId11"/>
    <sheet name="Cronograma Inverso" sheetId="40" r:id="rId12"/>
    <sheet name="Plan del proyecto" sheetId="42" r:id="rId13"/>
    <sheet name="Mapeo de Veron" sheetId="43" r:id="rId14"/>
    <sheet name="AF ETAPA 1" sheetId="35" state="hidden" r:id="rId15"/>
    <sheet name="DETALLE ETAPA 1" sheetId="34" state="hidden" r:id="rId16"/>
    <sheet name="Pre-Liquidar" sheetId="8" state="hidden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</externalReferences>
  <definedNames>
    <definedName name="\4" localSheetId="8">#REF!</definedName>
    <definedName name="\4">#REF!</definedName>
    <definedName name="\6" localSheetId="8">#REF!</definedName>
    <definedName name="\6">#REF!</definedName>
    <definedName name="\A" localSheetId="8">#REF!</definedName>
    <definedName name="\A">#REF!</definedName>
    <definedName name="\E" localSheetId="8">#REF!</definedName>
    <definedName name="\E">#REF!</definedName>
    <definedName name="\I" localSheetId="8">#REF!</definedName>
    <definedName name="\I">#REF!</definedName>
    <definedName name="\M" localSheetId="8">#REF!</definedName>
    <definedName name="\M">#REF!</definedName>
    <definedName name="\N" localSheetId="8">#REF!</definedName>
    <definedName name="\N">#REF!</definedName>
    <definedName name="\O" localSheetId="8">#REF!</definedName>
    <definedName name="\O">#REF!</definedName>
    <definedName name="\U" localSheetId="8">#REF!</definedName>
    <definedName name="\U">#REF!</definedName>
    <definedName name="__DAT1">#REF!</definedName>
    <definedName name="__DAT10">#REF!</definedName>
    <definedName name="__DAT11">#REF!</definedName>
    <definedName name="__DAT12">#REF!</definedName>
    <definedName name="__DAT13">#REF!</definedName>
    <definedName name="__DAT14">#REF!</definedName>
    <definedName name="__DAT2">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DAT1">#REF!</definedName>
    <definedName name="_DAT10">#REF!</definedName>
    <definedName name="_DAT11">#REF!</definedName>
    <definedName name="_DAT12">#REF!</definedName>
    <definedName name="_DAT13">#REF!</definedName>
    <definedName name="_DAT14">#REF!</definedName>
    <definedName name="_DAT15">#REF!</definedName>
    <definedName name="_DAT16">#REF!</definedName>
    <definedName name="_DAT17">#REF!</definedName>
    <definedName name="_DAT18">#REF!</definedName>
    <definedName name="_DAT19">#REF!</definedName>
    <definedName name="_DAT2">#REF!</definedName>
    <definedName name="_DAT20">#REF!</definedName>
    <definedName name="_DAT21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xlnm._FilterDatabase" localSheetId="11" hidden="1">'Cronograma Inverso'!$A$14:$AC$261</definedName>
    <definedName name="_xlnm._FilterDatabase" localSheetId="13" hidden="1">'Mapeo de Veron'!$A$6:$M$286</definedName>
    <definedName name="_xlnm._FilterDatabase" localSheetId="12" hidden="1">'Plan del proyecto'!$D$5:$I$5</definedName>
    <definedName name="_xlnm._FilterDatabase" localSheetId="7" hidden="1">'Seguimiento Veron '!$A$7:$AA$73</definedName>
    <definedName name="_Key1" hidden="1">'[1]ANALISIS STO DGO'!#REF!</definedName>
    <definedName name="_Key2" hidden="1">'[1]ANALISIS STO DGO'!#REF!</definedName>
    <definedName name="_Order1" hidden="1">255</definedName>
    <definedName name="_Order2" hidden="1">255</definedName>
    <definedName name="_Sort" hidden="1">'[1]ANALISIS STO DGO'!#REF!</definedName>
    <definedName name="ACERO" localSheetId="8">#REF!</definedName>
    <definedName name="ACERO">#REF!</definedName>
    <definedName name="Add_d1" localSheetId="8" hidden="1">#REF!</definedName>
    <definedName name="Add_d1" hidden="1">#REF!</definedName>
    <definedName name="Addvert_2" localSheetId="8" hidden="1">#REF!</definedName>
    <definedName name="Addvert_2" hidden="1">#REF!</definedName>
    <definedName name="adegas">[2]PP!#REF!</definedName>
    <definedName name="adegpressão">[2]PP!#REF!</definedName>
    <definedName name="AGUA" localSheetId="8">#REF!</definedName>
    <definedName name="AGUA">#REF!</definedName>
    <definedName name="ALAMBRE" localSheetId="8">#REF!</definedName>
    <definedName name="ALAMBRE">#REF!</definedName>
    <definedName name="ana_bajante_pluvial_3pulg">[3]ANA!$F$536</definedName>
    <definedName name="ana_caja_inspeccion">[3]ANA!$F$907</definedName>
    <definedName name="ana_codo_pvc_drenaje_2pulgx45">[3]ANA!$F$324</definedName>
    <definedName name="ana_codo_pvc_drenaje_3pulgx45">[3]ANA!$F$331</definedName>
    <definedName name="ana_codo_pvc_drenaje_4pulgx45">[3]ANA!$F$338</definedName>
    <definedName name="ana_codo_pvc_presion_1.5pulg">[3]ANA!$F$275</definedName>
    <definedName name="ana_columna_ventilacion_2pulg">[3]ANA!$F$514</definedName>
    <definedName name="ana_columna_ventilacion_3pulg">[3]ANA!$F$526</definedName>
    <definedName name="ana_coupling_cpvc_1.5pulg">[3]ANA!$F$451</definedName>
    <definedName name="ana_red_pvc_3x2pulg">[3]ANA!$F$429</definedName>
    <definedName name="ana_red_pvc_4x3pulg">[3]ANA!$F$415</definedName>
    <definedName name="ana_red_pvc_presion_1.5x1pulg">[3]ANA!$F$373</definedName>
    <definedName name="ana_tee_pvc_presion_1.5pulg">[3]ANA!$F$190</definedName>
    <definedName name="ana_yee_pvc_drenaje_2pulg">[3]ANA!$F$232</definedName>
    <definedName name="ana_yee_pvc_drenaje_3pulg">[3]ANA!$F$239</definedName>
    <definedName name="ana_yee_pvc_drenaje_4pulg">[3]ANA!$F$246</definedName>
    <definedName name="ANAL_REV.CER" localSheetId="8">#REF!</definedName>
    <definedName name="ANAL_REV.CER">#REF!</definedName>
    <definedName name="APREZIO" localSheetId="8">#REF!</definedName>
    <definedName name="APREZIO">#REF!</definedName>
    <definedName name="Arch_Certification" localSheetId="8" hidden="1">#REF!</definedName>
    <definedName name="Arch_Certification" hidden="1">#REF!</definedName>
    <definedName name="ARENAITABO" localSheetId="8">#REF!</definedName>
    <definedName name="ARENAITABO">#REF!</definedName>
    <definedName name="asdfg" hidden="1">'[1]ANALISIS STO DGO'!#REF!</definedName>
    <definedName name="AUTO_STATUS">OFFSET('[4]5.1'!$T$36:$T$201,,,COUNTA('[4]5.1'!$E$36:$E$201),)</definedName>
    <definedName name="BalancePendPago">[5]Sheet5!$N$31</definedName>
    <definedName name="BalanceToFinish" localSheetId="8">#REF!</definedName>
    <definedName name="BalanceToFinish">#REF!</definedName>
    <definedName name="BaseRetainage" localSheetId="8" hidden="1">#REF!</definedName>
    <definedName name="BaseRetainage" hidden="1">#REF!</definedName>
    <definedName name="BOOLEAN">[6]Lists!$I$2:$I$3</definedName>
    <definedName name="CC_1" localSheetId="8" hidden="1">#REF!</definedName>
    <definedName name="CC_1" hidden="1">#REF!</definedName>
    <definedName name="CC_2" localSheetId="8" hidden="1">#REF!</definedName>
    <definedName name="CC_2" hidden="1">#REF!</definedName>
    <definedName name="CC_3" localSheetId="8" hidden="1">#REF!</definedName>
    <definedName name="CC_3" hidden="1">#REF!</definedName>
    <definedName name="CC_4" localSheetId="8" hidden="1">#REF!</definedName>
    <definedName name="CC_4" hidden="1">#REF!</definedName>
    <definedName name="CC_5" localSheetId="8" hidden="1">#REF!</definedName>
    <definedName name="CC_5" hidden="1">#REF!</definedName>
    <definedName name="CC_6" localSheetId="8" hidden="1">#REF!</definedName>
    <definedName name="CC_6" hidden="1">#REF!</definedName>
    <definedName name="CC_7" localSheetId="8" hidden="1">#REF!</definedName>
    <definedName name="CC_7" hidden="1">#REF!</definedName>
    <definedName name="CC_8" localSheetId="8" hidden="1">#REF!</definedName>
    <definedName name="CC_8" hidden="1">#REF!</definedName>
    <definedName name="CEMENTOGRIS" localSheetId="8">#REF!</definedName>
    <definedName name="CEMENTOGRIS">#REF!</definedName>
    <definedName name="ChangesAdditions" localSheetId="8" hidden="1">#REF!</definedName>
    <definedName name="ChangesAdditions" hidden="1">#REF!</definedName>
    <definedName name="ChangesDeletions" localSheetId="8" hidden="1">#REF!</definedName>
    <definedName name="ChangesDeletions" hidden="1">#REF!</definedName>
    <definedName name="Clientes">#REF!</definedName>
    <definedName name="Col_Comments1" hidden="1">[7]Detail!#REF!</definedName>
    <definedName name="Cols_Comments" hidden="1">[7]Detail!#REF!</definedName>
    <definedName name="Comments" hidden="1">[7]Detail!#REF!</definedName>
    <definedName name="CompanyName" localSheetId="8" hidden="1">#REF!</definedName>
    <definedName name="CompanyName" hidden="1">#REF!</definedName>
    <definedName name="ContractorName" localSheetId="8" hidden="1">#REF!</definedName>
    <definedName name="ContractorName" hidden="1">#REF!</definedName>
    <definedName name="ContractorsCert" localSheetId="8" hidden="1">#REF!</definedName>
    <definedName name="ContractorsCert" hidden="1">#REF!</definedName>
    <definedName name="ContratoOriginal">[5]Sheet5!$N$15</definedName>
    <definedName name="ContrSignDate" localSheetId="8" hidden="1">#REF!</definedName>
    <definedName name="ContrSignDate" hidden="1">#REF!</definedName>
    <definedName name="CustFields" localSheetId="8" hidden="1">#REF!</definedName>
    <definedName name="CustFields" hidden="1">#REF!</definedName>
    <definedName name="CustFieldsValue" localSheetId="8" hidden="1">#REF!</definedName>
    <definedName name="CustFieldsValue" hidden="1">#REF!</definedName>
    <definedName name="CUSTO_VAR">#REF!</definedName>
    <definedName name="CustomHeadingField" localSheetId="8" hidden="1">#REF!</definedName>
    <definedName name="CustomHeadingField" hidden="1">#REF!</definedName>
    <definedName name="CVGQ">#REF!</definedName>
    <definedName name="Datos" localSheetId="8">#REF!</definedName>
    <definedName name="Datos">#REF!</definedName>
    <definedName name="Datos1" localSheetId="8">#REF!</definedName>
    <definedName name="Datos1">#REF!</definedName>
    <definedName name="Datos2" localSheetId="8">#REF!</definedName>
    <definedName name="Datos2">#REF!</definedName>
    <definedName name="DDD" localSheetId="8">#REF!</definedName>
    <definedName name="DDD">#REF!</definedName>
    <definedName name="DEPARTMENT">OFFSET([4]Lists!$B$2:$B$400,,,COUNTA([4]Lists!$B$2:$B$400),)</definedName>
    <definedName name="Distribucion" localSheetId="8">#REF!</definedName>
    <definedName name="Distribucion">#REF!</definedName>
    <definedName name="Distribution" localSheetId="8" hidden="1">#REF!</definedName>
    <definedName name="Distribution" hidden="1">#REF!</definedName>
    <definedName name="eeee" localSheetId="8">#REF!</definedName>
    <definedName name="eeee">#REF!</definedName>
    <definedName name="endScrollArea" localSheetId="8" hidden="1">#REF!</definedName>
    <definedName name="endScrollArea" hidden="1">#REF!</definedName>
    <definedName name="EUR" localSheetId="8">#REF!</definedName>
    <definedName name="EUR">#REF!</definedName>
    <definedName name="ExcesoPorcentajeCompletado" localSheetId="8">(#REF!=MEDIAN(#REF!,#REF!,#REF!+#REF!)*(#REF!&gt;0))*((#REF!&lt;(INT(#REF!+#REF!*#REF!)))+(#REF!=#REF!))*(#REF!&gt;0)</definedName>
    <definedName name="ExcesoPorcentajeCompletado">(#REF!=MEDIAN(#REF!,#REF!,#REF!+#REF!)*(#REF!&gt;0))*((#REF!&lt;(INT(#REF!+#REF!*#REF!)))+(#REF!=#REF!))*(#REF!&gt;0)</definedName>
    <definedName name="ExcesoReal" localSheetId="9">PeríodoReal*(#REF!&gt;0)</definedName>
    <definedName name="ExcesoReal" localSheetId="2">PeríodoReal*(#REF!&gt;0)</definedName>
    <definedName name="ExcesoReal" localSheetId="8">'Puntos pendientes'!PeríodoReal*(#REF!&gt;0)</definedName>
    <definedName name="ExcesoReal" localSheetId="7">PeríodoReal*(#REF!&gt;0)</definedName>
    <definedName name="ExcesoReal">PeríodoReal*(#REF!&gt;0)</definedName>
    <definedName name="FazFiltro" localSheetId="2">[8]!FazFiltro</definedName>
    <definedName name="FazFiltro">[8]!FazFiltro</definedName>
    <definedName name="ffff" localSheetId="8">#REF!</definedName>
    <definedName name="ffff">#REF!</definedName>
    <definedName name="filtração">[2]PP!#REF!</definedName>
    <definedName name="FromAddress1" localSheetId="8" hidden="1">#REF!</definedName>
    <definedName name="FromAddress1" hidden="1">#REF!</definedName>
    <definedName name="FromAddress2" localSheetId="8" hidden="1">#REF!</definedName>
    <definedName name="FromAddress2" hidden="1">#REF!</definedName>
    <definedName name="FromAddress3" localSheetId="8" hidden="1">#REF!</definedName>
    <definedName name="FromAddress3" hidden="1">#REF!</definedName>
    <definedName name="GENTE">#REF!</definedName>
    <definedName name="GRAMOS" localSheetId="8">#REF!</definedName>
    <definedName name="GRAMOS">#REF!</definedName>
    <definedName name="GRAVA" localSheetId="8">#REF!</definedName>
    <definedName name="GRAVA">#REF!</definedName>
    <definedName name="HeadingArchOrCustom" localSheetId="8" hidden="1">#REF!</definedName>
    <definedName name="HeadingArchOrCustom" hidden="1">#REF!</definedName>
    <definedName name="HORMIGONIND" localSheetId="8">#REF!</definedName>
    <definedName name="HORMIGONIND">#REF!</definedName>
    <definedName name="Idadep_atual">"[\\Nre00070\c\Controle\Carrao\IDADEP_0204]LIBERADO!$D$4:$G$200"</definedName>
    <definedName name="IMPERM." localSheetId="8">#REF!</definedName>
    <definedName name="IMPERM.">#REF!</definedName>
    <definedName name="Impressao" localSheetId="2">[9]!Impressao</definedName>
    <definedName name="Impressao">[9]!Impressao</definedName>
    <definedName name="Impressao2" localSheetId="2">[10]!Impressao2</definedName>
    <definedName name="Impressao2">[10]!Impressao2</definedName>
    <definedName name="Imprimir" localSheetId="2">[8]!Imprimir</definedName>
    <definedName name="Imprimir">[8]!Imprimir</definedName>
    <definedName name="INTEGRACAO">#REF!</definedName>
    <definedName name="iUg">#REF!</definedName>
    <definedName name="Lista">#REF!</definedName>
    <definedName name="Macro">#REF!</definedName>
    <definedName name="MADERA" localSheetId="8">#REF!</definedName>
    <definedName name="MADERA">#REF!</definedName>
    <definedName name="MAT_ACERO" localSheetId="8">#REF!</definedName>
    <definedName name="MAT_ACERO">#REF!</definedName>
    <definedName name="MAT_AGREGADOS" localSheetId="8">#REF!</definedName>
    <definedName name="MAT_AGREGADOS">#REF!</definedName>
    <definedName name="MAT_BLOQUES" localSheetId="8">#REF!</definedName>
    <definedName name="MAT_BLOQUES">#REF!</definedName>
    <definedName name="MAT_CARP." localSheetId="8">#REF!</definedName>
    <definedName name="MAT_CARP.">#REF!</definedName>
    <definedName name="MAT_CEMENTOS" localSheetId="8">#REF!</definedName>
    <definedName name="MAT_CEMENTOS">#REF!</definedName>
    <definedName name="MAT_CERRAJ." localSheetId="8">#REF!</definedName>
    <definedName name="MAT_CERRAJ.">#REF!</definedName>
    <definedName name="MAT_HORM._I" localSheetId="8">#REF!</definedName>
    <definedName name="MAT_HORM._I">#REF!</definedName>
    <definedName name="MAT_MOVTO_TIERR" localSheetId="8">#REF!</definedName>
    <definedName name="MAT_MOVTO_TIERR">#REF!</definedName>
    <definedName name="MAT_PINTURA" localSheetId="8">#REF!</definedName>
    <definedName name="MAT_PINTURA">#REF!</definedName>
    <definedName name="MAT_PINTURAS" localSheetId="8">#REF!</definedName>
    <definedName name="MAT_PINTURAS">#REF!</definedName>
    <definedName name="MAT_PLAFONES" localSheetId="8">#REF!</definedName>
    <definedName name="MAT_PLAFONES">#REF!</definedName>
    <definedName name="MAT_REVEST." localSheetId="8">#REF!</definedName>
    <definedName name="MAT_REVEST.">#REF!</definedName>
    <definedName name="MAT_VENTANAS" localSheetId="8">#REF!</definedName>
    <definedName name="MAT_VENTANAS">#REF!</definedName>
    <definedName name="MaxLogoArea" localSheetId="8" hidden="1">#REF!</definedName>
    <definedName name="MaxLogoArea" hidden="1">#REF!</definedName>
    <definedName name="MEASURE">OFFSET([4]Lists!$K$1:$K$40,,,COUNTA([4]Lists!$K$1:$K$40),)</definedName>
    <definedName name="miguel" localSheetId="8">#REF!</definedName>
    <definedName name="miguel">#REF!</definedName>
    <definedName name="Muda_Cor" localSheetId="2">[9]!Muda_Cor</definedName>
    <definedName name="Muda_Cor">[9]!Muda_Cor</definedName>
    <definedName name="Muda_Cor2" localSheetId="2">[10]!Muda_Cor2</definedName>
    <definedName name="Muda_Cor2">[10]!Muda_Cor2</definedName>
    <definedName name="mUg">#REF!</definedName>
    <definedName name="NewStatus">'[11]look-up data'!$M$2:$M$6</definedName>
    <definedName name="no" localSheetId="8">#REF!</definedName>
    <definedName name="no">#REF!</definedName>
    <definedName name="Notary_County" localSheetId="8" hidden="1">#REF!</definedName>
    <definedName name="Notary_County" hidden="1">#REF!</definedName>
    <definedName name="Notary_Day" localSheetId="8" hidden="1">#REF!</definedName>
    <definedName name="Notary_Day" hidden="1">#REF!</definedName>
    <definedName name="Notary_ExpDate" localSheetId="8" hidden="1">#REF!</definedName>
    <definedName name="Notary_ExpDate" hidden="1">#REF!</definedName>
    <definedName name="Notary_Month" localSheetId="8" hidden="1">#REF!</definedName>
    <definedName name="Notary_Month" hidden="1">#REF!</definedName>
    <definedName name="Notary_Name" localSheetId="8" hidden="1">#REF!</definedName>
    <definedName name="Notary_Name" hidden="1">#REF!</definedName>
    <definedName name="Notary_Section" localSheetId="8" hidden="1">#REF!</definedName>
    <definedName name="Notary_Section" hidden="1">#REF!</definedName>
    <definedName name="Notary_State" localSheetId="8" hidden="1">#REF!</definedName>
    <definedName name="Notary_State" hidden="1">#REF!</definedName>
    <definedName name="NotNewLin" hidden="1">FALSE</definedName>
    <definedName name="Numbers">OFFSET('[4]5.1'!$B$57:$B$201,,,COUNTA('[4]5.1'!$B$57:$B$201),)</definedName>
    <definedName name="OBRA_MANO" localSheetId="8">#REF!</definedName>
    <definedName name="OBRA_MANO">#REF!</definedName>
    <definedName name="OBZ">#REF!</definedName>
    <definedName name="OBZGQ">#REF!</definedName>
    <definedName name="OrdenarFábrica" localSheetId="2">[8]!OrdenarFábrica</definedName>
    <definedName name="OrdenarFábrica">[8]!OrdenarFábrica</definedName>
    <definedName name="OrdenarÍndices" localSheetId="2">[8]!OrdenarÍndices</definedName>
    <definedName name="OrdenarÍndices">[8]!OrdenarÍndices</definedName>
    <definedName name="OrdenarMelhores" localSheetId="2">[8]!OrdenarMelhores</definedName>
    <definedName name="OrdenarMelhores">[8]!OrdenarMelhores</definedName>
    <definedName name="OriginalContract" localSheetId="8">#REF!</definedName>
    <definedName name="OriginalContract">#REF!</definedName>
    <definedName name="PACAOMAB">#REF!</definedName>
    <definedName name="pack">[2]PP!#REF!</definedName>
    <definedName name="PagoNeto">[5]Sheet5!$N$28</definedName>
    <definedName name="PaymentDue" localSheetId="8">#REF!</definedName>
    <definedName name="PaymentDue">#REF!</definedName>
    <definedName name="PctRetainageSMs" localSheetId="8" hidden="1">#REF!</definedName>
    <definedName name="PctRetainageSMs" hidden="1">#REF!</definedName>
    <definedName name="PctRetainageWIPs" localSheetId="8" hidden="1">#REF!</definedName>
    <definedName name="PctRetainageWIPs" hidden="1">#REF!</definedName>
    <definedName name="período_seleccionado" localSheetId="8">#REF!</definedName>
    <definedName name="período_seleccionado">#REF!</definedName>
    <definedName name="PeríodoEnPlan" localSheetId="8">#REF!=MEDIAN(#REF!,#REF!,#REF!+#REF!-1)</definedName>
    <definedName name="PeríodoEnPlan">#REF!=MEDIAN(#REF!,#REF!,#REF!+#REF!-1)</definedName>
    <definedName name="PeríodoReal" localSheetId="8">#REF!=MEDIAN(#REF!,#REF!,#REF!+#REF!-1)</definedName>
    <definedName name="PeríodoReal">#REF!=MEDIAN(#REF!,#REF!,#REF!+#REF!-1)</definedName>
    <definedName name="Plan" localSheetId="9">PeríodoEnPlan*(#REF!&gt;0)</definedName>
    <definedName name="Plan" localSheetId="2">PeríodoEnPlan*(#REF!&gt;0)</definedName>
    <definedName name="Plan" localSheetId="8">'Puntos pendientes'!PeríodoEnPlan*(#REF!&gt;0)</definedName>
    <definedName name="Plan" localSheetId="7">PeríodoEnPlan*(#REF!&gt;0)</definedName>
    <definedName name="Plan">PeríodoEnPlan*(#REF!&gt;0)</definedName>
    <definedName name="PLANT">OFFSET([4]Lists!$A$2:$A$300,,,COUNTA([4]Lists!$A$2:$A$300),)</definedName>
    <definedName name="pópalha">[2]PP!#REF!</definedName>
    <definedName name="PorcentajeCompletado" localSheetId="9">ExcesoPorcentajeCompletado*PeríodoEnPlan</definedName>
    <definedName name="PorcentajeCompletado" localSheetId="2">ExcesoPorcentajeCompletado*PeríodoEnPlan</definedName>
    <definedName name="PorcentajeCompletado" localSheetId="8">'Puntos pendientes'!ExcesoPorcentajeCompletado*'Puntos pendientes'!PeríodoEnPlan</definedName>
    <definedName name="PorcentajeCompletado" localSheetId="7">ExcesoPorcentajeCompletado*PeríodoEnPlan</definedName>
    <definedName name="PorcentajeCompletado">ExcesoPorcentajeCompletado*PeríodoEnPlan</definedName>
    <definedName name="PorcentajeMarca" localSheetId="9">'[12]Seguimiento ALRM'!#REF!</definedName>
    <definedName name="PorcentajeMarca" localSheetId="2">'[12]Seguimiento ALRM'!#REF!</definedName>
    <definedName name="PorcentajeMarca">'[13]Seguimiento ALRM'!#REF!</definedName>
    <definedName name="PRES_DESAGUES" localSheetId="8">#REF!</definedName>
    <definedName name="PRES_DESAGUES">#REF!</definedName>
    <definedName name="PRES_ESCALERAS" localSheetId="8">#REF!</definedName>
    <definedName name="PRES_ESCALERAS">#REF!</definedName>
    <definedName name="PRES_FINO" localSheetId="8">#REF!</definedName>
    <definedName name="PRES_FINO">#REF!</definedName>
    <definedName name="PRES_GASTOS" localSheetId="8">#REF!</definedName>
    <definedName name="PRES_GASTOS">#REF!</definedName>
    <definedName name="PRES_HORMIGON" localSheetId="8">#REF!</definedName>
    <definedName name="PRES_HORMIGON">#REF!</definedName>
    <definedName name="PRES_M._TIERRAS" localSheetId="8">#REF!</definedName>
    <definedName name="PRES_M._TIERRAS">#REF!</definedName>
    <definedName name="PRES_MISCEL." localSheetId="8">#REF!</definedName>
    <definedName name="PRES_MISCEL.">#REF!</definedName>
    <definedName name="PRES_MUROS" localSheetId="8">#REF!</definedName>
    <definedName name="PRES_MUROS">#REF!</definedName>
    <definedName name="PRES_OTROS" localSheetId="8">#REF!</definedName>
    <definedName name="PRES_OTROS">#REF!</definedName>
    <definedName name="PRES_PAÑETE" localSheetId="8">#REF!</definedName>
    <definedName name="PRES_PAÑETE">#REF!</definedName>
    <definedName name="PRES_PINTURAS" localSheetId="8">#REF!</definedName>
    <definedName name="PRES_PINTURAS">#REF!</definedName>
    <definedName name="PRES_PISOS" localSheetId="8">#REF!</definedName>
    <definedName name="PRES_PISOS">#REF!</definedName>
    <definedName name="PRES_PLAFONES" localSheetId="8">#REF!</definedName>
    <definedName name="PRES_PLAFONES">#REF!</definedName>
    <definedName name="PRES_REPLANTEO" localSheetId="8">#REF!</definedName>
    <definedName name="PRES_REPLANTEO">#REF!</definedName>
    <definedName name="PRES_REVEST." localSheetId="8">#REF!</definedName>
    <definedName name="PRES_REVEST.">#REF!</definedName>
    <definedName name="PRES_TOTAL" localSheetId="8">#REF!</definedName>
    <definedName name="PRES_TOTAL">#REF!</definedName>
    <definedName name="PRES_VENTANAS" localSheetId="8">#REF!</definedName>
    <definedName name="PRES_VENTANAS">#REF!</definedName>
    <definedName name="PrevAppPct">[7]Detail!#REF!</definedName>
    <definedName name="PrevAppTotalBilled" localSheetId="8">#REF!</definedName>
    <definedName name="PrevAppTotalBilled">#REF!</definedName>
    <definedName name="PrintAreaCC" localSheetId="8" hidden="1">#REF!</definedName>
    <definedName name="PrintAreaCC" hidden="1">#REF!</definedName>
    <definedName name="PrintAreaNoCC" localSheetId="8" hidden="1">#REF!</definedName>
    <definedName name="PrintAreaNoCC" hidden="1">#REF!</definedName>
    <definedName name="processo">[2]PP!#REF!</definedName>
    <definedName name="Processos">#REF!</definedName>
    <definedName name="PRODUTIVIDADE">#REF!</definedName>
    <definedName name="PRODUTIVIDADEQA">#REF!</definedName>
    <definedName name="ProjectName" localSheetId="8" hidden="1">#REF!</definedName>
    <definedName name="ProjectName" hidden="1">#REF!</definedName>
    <definedName name="PROMEDIO" localSheetId="8">#REF!</definedName>
    <definedName name="PROMEDIO">#REF!</definedName>
    <definedName name="QUALIDADADEQA">#REF!</definedName>
    <definedName name="QUALIDADE">#REF!</definedName>
    <definedName name="rafa" localSheetId="8">#REF!</definedName>
    <definedName name="rafa">#REF!</definedName>
    <definedName name="Real" localSheetId="9">(PeríodoReal*(#REF!&gt;0))*PeríodoEnPlan</definedName>
    <definedName name="Real" localSheetId="2">(PeríodoReal*(#REF!&gt;0))*PeríodoEnPlan</definedName>
    <definedName name="Real" localSheetId="8">('Puntos pendientes'!PeríodoReal*(#REF!&gt;0))*'Puntos pendientes'!PeríodoEnPlan</definedName>
    <definedName name="Real" localSheetId="7">(PeríodoReal*(#REF!&gt;0))*PeríodoEnPlan</definedName>
    <definedName name="Real">(PeríodoReal*(#REF!&gt;0))*PeríodoEnPlan</definedName>
    <definedName name="recebmalte">[2]PP!#REF!</definedName>
    <definedName name="Relação">#REF!</definedName>
    <definedName name="RetainageSection" localSheetId="8" hidden="1">#REF!</definedName>
    <definedName name="RetainageSection" hidden="1">#REF!</definedName>
    <definedName name="Retainge_DC" localSheetId="8" hidden="1">#REF!</definedName>
    <definedName name="Retainge_DC" hidden="1">#REF!</definedName>
    <definedName name="RR" localSheetId="8">#REF!</definedName>
    <definedName name="RR">#REF!</definedName>
    <definedName name="rrr" localSheetId="8">#REF!</definedName>
    <definedName name="rrr">#REF!</definedName>
    <definedName name="Sanitaria" localSheetId="8">#REF!</definedName>
    <definedName name="Sanitaria">#REF!</definedName>
    <definedName name="SavedInExcel10" hidden="1">6832</definedName>
    <definedName name="SavedInExcel11" hidden="1">8169</definedName>
    <definedName name="SavedInExcel9" hidden="1">6627</definedName>
    <definedName name="SavedInExcelV10_6832" hidden="1">"Feb_14_2008"</definedName>
    <definedName name="SavedInExcelV11_8169" hidden="1">"Feb_27_2008"</definedName>
    <definedName name="SavedInExcelV12_6331">"Jan_11_2009"</definedName>
    <definedName name="SavedInExcelV9_6627" hidden="1">"Feb_20_2008"</definedName>
    <definedName name="SetDecPlaces" localSheetId="8" hidden="1">#REF!,#REF!,#REF!,#REF!</definedName>
    <definedName name="SetDecPlaces" hidden="1">#REF!,#REF!,#REF!,#REF!</definedName>
    <definedName name="SMRetainage" localSheetId="8" hidden="1">#REF!</definedName>
    <definedName name="SMRetainage" hidden="1">#REF!</definedName>
    <definedName name="ss" localSheetId="8">#REF!</definedName>
    <definedName name="ss">#REF!</definedName>
    <definedName name="STATUS">[4]Lists!$J$2:$J$6</definedName>
    <definedName name="TEST0">#REF!</definedName>
    <definedName name="TEST1">#REF!</definedName>
    <definedName name="TEST10">[14]BCK!#REF!</definedName>
    <definedName name="TEST11">[14]BCK!#REF!</definedName>
    <definedName name="TEST12">[14]BCK!#REF!</definedName>
    <definedName name="TEST13">[14]BCK!#REF!</definedName>
    <definedName name="TEST14">[14]BCK!#REF!</definedName>
    <definedName name="TEST15">[14]BCK!#REF!</definedName>
    <definedName name="TEST4">[14]BCK!#REF!</definedName>
    <definedName name="TEST5">[14]BCK!#REF!</definedName>
    <definedName name="TEST6">[14]BCK!#REF!</definedName>
    <definedName name="TEST7">[14]BCK!#REF!</definedName>
    <definedName name="TEST8">[14]BCK!#REF!</definedName>
    <definedName name="TEST9">[14]BCK!#REF!</definedName>
    <definedName name="TESTHKEY">#REF!</definedName>
    <definedName name="TESTKEYS">#REF!</definedName>
    <definedName name="TESTVKEY">#REF!</definedName>
    <definedName name="ThisAppPct">[7]Detail!#REF!</definedName>
    <definedName name="ThisAppPct_ID" hidden="1">[7]Detail!#REF!</definedName>
    <definedName name="TítuloDeColumna2" localSheetId="2">[12]!TablaDeCategoríasYEmpleados[[#Headers],[Nombre de categoría]]</definedName>
    <definedName name="TítuloDeColumna2">[13]!TablaDeCategoríasYEmpleados[[#Headers],[Nombre de categoría]]</definedName>
    <definedName name="ToAddress1" localSheetId="8" hidden="1">#REF!</definedName>
    <definedName name="ToAddress1" hidden="1">#REF!</definedName>
    <definedName name="ToAddress2" localSheetId="8" hidden="1">#REF!</definedName>
    <definedName name="ToAddress2" hidden="1">#REF!</definedName>
    <definedName name="ToAddress3" localSheetId="8" hidden="1">#REF!</definedName>
    <definedName name="ToAddress3" hidden="1">#REF!</definedName>
    <definedName name="ToCompanyName" localSheetId="8" hidden="1">#REF!</definedName>
    <definedName name="ToCompanyName" hidden="1">#REF!</definedName>
    <definedName name="ToFinishPct">[7]Detail!#REF!</definedName>
    <definedName name="total">[2]PP!#REF!</definedName>
    <definedName name="TotalBilled" localSheetId="8">#REF!</definedName>
    <definedName name="TotalBilled">#REF!</definedName>
    <definedName name="TotalCompletado">[5]Sheet5!$N$18</definedName>
    <definedName name="TotalCompleted" localSheetId="8">#REF!</definedName>
    <definedName name="TotalCompleted">#REF!</definedName>
    <definedName name="TotalContract" localSheetId="8">#REF!</definedName>
    <definedName name="TotalContract">#REF!</definedName>
    <definedName name="TotalContrato">[5]Sheet5!$N$17</definedName>
    <definedName name="TotalDeducciones">[5]Sheet5!$N$22</definedName>
    <definedName name="TotalFacturado">[5]Sheet5!$N$24</definedName>
    <definedName name="TotalFacturadoApPrev">[5]Sheet5!$N$26</definedName>
    <definedName name="TotalRetainage" localSheetId="8">#REF!</definedName>
    <definedName name="TotalRetainage">#REF!</definedName>
    <definedName name="TYPE">OFFSET([4]Lists!$C$2:$C$400,,,COUNTA([4]Lists!$C$2:$C$400),)</definedName>
    <definedName name="UNITS">OFFSET([4]Lists!$G$2:$G$200,0,0,COUNTA([4]Lists!$G$2:$G$200),1)</definedName>
    <definedName name="unlockOnExport" localSheetId="8" hidden="1">#REF!,#REF!,#REF!</definedName>
    <definedName name="unlockOnExport" hidden="1">#REF!,#REF!,#REF!</definedName>
    <definedName name="USD" localSheetId="8">#REF!</definedName>
    <definedName name="USD">#REF!</definedName>
    <definedName name="ValorDeCambios">[5]Sheet5!$N$16</definedName>
    <definedName name="ValueOfChanges" localSheetId="8">#REF!</definedName>
    <definedName name="ValueOfChanges">#REF!</definedName>
    <definedName name="victo" localSheetId="8">#REF!</definedName>
    <definedName name="victo">#REF!</definedName>
    <definedName name="wwww" localSheetId="8">#REF!</definedName>
    <definedName name="wwww">#REF!</definedName>
    <definedName name="ZAPATA_MONOLITO">[15]VECINA!#REF!</definedName>
  </definedNames>
  <calcPr calcId="191028"/>
  <pivotCaches>
    <pivotCache cacheId="7" r:id="rId3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0" i="44" l="1"/>
  <c r="I79" i="44"/>
  <c r="I72" i="44"/>
  <c r="H69" i="44"/>
  <c r="I60" i="44"/>
  <c r="I56" i="44"/>
  <c r="I55" i="44"/>
  <c r="H53" i="44"/>
  <c r="I37" i="44"/>
  <c r="I36" i="44"/>
  <c r="I35" i="44"/>
  <c r="I34" i="44"/>
  <c r="I30" i="44"/>
  <c r="G78" i="44"/>
  <c r="I46" i="44"/>
  <c r="I38" i="44"/>
  <c r="G94" i="44"/>
  <c r="E94" i="44"/>
  <c r="H94" i="44" s="1"/>
  <c r="G93" i="44"/>
  <c r="E93" i="44"/>
  <c r="H93" i="44" s="1"/>
  <c r="G92" i="44"/>
  <c r="E92" i="44"/>
  <c r="H92" i="44" s="1"/>
  <c r="G91" i="44"/>
  <c r="E91" i="44"/>
  <c r="H91" i="44" s="1"/>
  <c r="G90" i="44"/>
  <c r="E90" i="44"/>
  <c r="H90" i="44" s="1"/>
  <c r="H89" i="44"/>
  <c r="H88" i="44" s="1"/>
  <c r="G89" i="44"/>
  <c r="G88" i="44" s="1"/>
  <c r="E89" i="44"/>
  <c r="I87" i="44"/>
  <c r="I86" i="44"/>
  <c r="E86" i="44"/>
  <c r="I85" i="44"/>
  <c r="E85" i="44"/>
  <c r="I84" i="44"/>
  <c r="E84" i="44"/>
  <c r="I83" i="44"/>
  <c r="E83" i="44"/>
  <c r="I82" i="44"/>
  <c r="E82" i="44"/>
  <c r="I81" i="44"/>
  <c r="E81" i="44"/>
  <c r="E80" i="44"/>
  <c r="E79" i="44"/>
  <c r="I77" i="44"/>
  <c r="I76" i="44"/>
  <c r="E76" i="44"/>
  <c r="I75" i="44"/>
  <c r="E75" i="44"/>
  <c r="I74" i="44"/>
  <c r="E74" i="44"/>
  <c r="I73" i="44"/>
  <c r="E73" i="44"/>
  <c r="E72" i="44"/>
  <c r="I71" i="44"/>
  <c r="E71" i="44"/>
  <c r="I70" i="44"/>
  <c r="E70" i="44"/>
  <c r="E67" i="44"/>
  <c r="G66" i="44"/>
  <c r="E66" i="44"/>
  <c r="H66" i="44" s="1"/>
  <c r="G65" i="44"/>
  <c r="G62" i="44" s="1"/>
  <c r="E65" i="44"/>
  <c r="G64" i="44"/>
  <c r="E64" i="44"/>
  <c r="H64" i="44" s="1"/>
  <c r="G63" i="44"/>
  <c r="E63" i="44"/>
  <c r="H63" i="44" s="1"/>
  <c r="E60" i="44"/>
  <c r="I59" i="44"/>
  <c r="E59" i="44"/>
  <c r="I58" i="44"/>
  <c r="E58" i="44"/>
  <c r="I57" i="44"/>
  <c r="E57" i="44"/>
  <c r="E56" i="44"/>
  <c r="E55" i="44"/>
  <c r="E54" i="44"/>
  <c r="I52" i="44"/>
  <c r="I51" i="44"/>
  <c r="E51" i="44"/>
  <c r="I50" i="44"/>
  <c r="E50" i="44"/>
  <c r="I49" i="44"/>
  <c r="E49" i="44"/>
  <c r="H48" i="44"/>
  <c r="G48" i="44"/>
  <c r="I47" i="44"/>
  <c r="E46" i="44"/>
  <c r="I45" i="44"/>
  <c r="E45" i="44"/>
  <c r="I44" i="44"/>
  <c r="E44" i="44"/>
  <c r="E43" i="44"/>
  <c r="H42" i="44"/>
  <c r="I41" i="44"/>
  <c r="I40" i="44"/>
  <c r="E40" i="44"/>
  <c r="I39" i="44"/>
  <c r="E39" i="44"/>
  <c r="E38" i="44"/>
  <c r="E37" i="44"/>
  <c r="E36" i="44"/>
  <c r="E35" i="44"/>
  <c r="E34" i="44"/>
  <c r="I33" i="44"/>
  <c r="E33" i="44"/>
  <c r="I32" i="44"/>
  <c r="E32" i="44"/>
  <c r="E31" i="44"/>
  <c r="E30" i="44"/>
  <c r="H29" i="44"/>
  <c r="I28" i="44"/>
  <c r="G27" i="44"/>
  <c r="E27" i="44"/>
  <c r="H27" i="44" s="1"/>
  <c r="I27" i="44" s="1"/>
  <c r="G26" i="44"/>
  <c r="E26" i="44"/>
  <c r="H26" i="44" s="1"/>
  <c r="I26" i="44" s="1"/>
  <c r="H25" i="44"/>
  <c r="I25" i="44" s="1"/>
  <c r="G25" i="44"/>
  <c r="E25" i="44"/>
  <c r="G24" i="44"/>
  <c r="E24" i="44"/>
  <c r="H24" i="44" s="1"/>
  <c r="I24" i="44" s="1"/>
  <c r="G23" i="44"/>
  <c r="E23" i="44"/>
  <c r="H23" i="44" s="1"/>
  <c r="I23" i="44" s="1"/>
  <c r="G22" i="44"/>
  <c r="E22" i="44"/>
  <c r="H22" i="44" s="1"/>
  <c r="I22" i="44" s="1"/>
  <c r="H21" i="44"/>
  <c r="I21" i="44" s="1"/>
  <c r="G21" i="44"/>
  <c r="E21" i="44"/>
  <c r="G20" i="44"/>
  <c r="E20" i="44"/>
  <c r="H20" i="44" s="1"/>
  <c r="I20" i="44" s="1"/>
  <c r="G19" i="44"/>
  <c r="E19" i="44"/>
  <c r="H19" i="44" s="1"/>
  <c r="G18" i="44"/>
  <c r="G11" i="44"/>
  <c r="H78" i="44" l="1"/>
  <c r="I54" i="44"/>
  <c r="G53" i="44"/>
  <c r="G42" i="44"/>
  <c r="G10" i="44"/>
  <c r="G7" i="44" s="1"/>
  <c r="G29" i="44"/>
  <c r="I19" i="44"/>
  <c r="I18" i="44" s="1"/>
  <c r="H18" i="44"/>
  <c r="H10" i="44"/>
  <c r="H11" i="44"/>
  <c r="I31" i="44"/>
  <c r="G69" i="44"/>
  <c r="H65" i="44"/>
  <c r="H62" i="44" s="1"/>
  <c r="I43" i="44"/>
  <c r="H7" i="44" l="1"/>
  <c r="I7" i="44" s="1"/>
  <c r="K5" i="44" s="1"/>
  <c r="N9" i="4" l="1"/>
  <c r="O9" i="4" s="1"/>
  <c r="N10" i="4"/>
  <c r="O10" i="4" s="1"/>
  <c r="P10" i="4" s="1"/>
  <c r="N20" i="4"/>
  <c r="N30" i="4"/>
  <c r="N42" i="4"/>
  <c r="N47" i="4"/>
  <c r="N51" i="4"/>
  <c r="N59" i="4"/>
  <c r="N65" i="4"/>
  <c r="N73" i="4"/>
  <c r="N88" i="4"/>
  <c r="N87" i="4" s="1"/>
  <c r="N86" i="4" s="1"/>
  <c r="N85" i="4" s="1"/>
  <c r="N84" i="4" s="1"/>
  <c r="N83" i="4" s="1"/>
  <c r="N82" i="4" s="1"/>
  <c r="O11" i="4"/>
  <c r="P11" i="4" s="1"/>
  <c r="O81" i="4"/>
  <c r="O80" i="4"/>
  <c r="O79" i="4"/>
  <c r="O78" i="4"/>
  <c r="O77" i="4"/>
  <c r="O76" i="4"/>
  <c r="O75" i="4"/>
  <c r="O74" i="4"/>
  <c r="O72" i="4"/>
  <c r="O71" i="4"/>
  <c r="O70" i="4"/>
  <c r="O69" i="4"/>
  <c r="O68" i="4"/>
  <c r="O67" i="4"/>
  <c r="O66" i="4"/>
  <c r="O64" i="4"/>
  <c r="O63" i="4"/>
  <c r="O62" i="4"/>
  <c r="O61" i="4"/>
  <c r="O60" i="4"/>
  <c r="O58" i="4"/>
  <c r="O57" i="4"/>
  <c r="O56" i="4"/>
  <c r="O55" i="4"/>
  <c r="O54" i="4"/>
  <c r="O53" i="4"/>
  <c r="O52" i="4"/>
  <c r="O50" i="4"/>
  <c r="O49" i="4"/>
  <c r="O48" i="4"/>
  <c r="O46" i="4"/>
  <c r="O45" i="4"/>
  <c r="O44" i="4"/>
  <c r="O43" i="4"/>
  <c r="O41" i="4"/>
  <c r="O40" i="4"/>
  <c r="O39" i="4"/>
  <c r="O38" i="4"/>
  <c r="O37" i="4"/>
  <c r="O36" i="4"/>
  <c r="O35" i="4"/>
  <c r="O34" i="4"/>
  <c r="O33" i="4"/>
  <c r="O32" i="4"/>
  <c r="O31" i="4"/>
  <c r="O88" i="4"/>
  <c r="O87" i="4"/>
  <c r="O86" i="4"/>
  <c r="O85" i="4"/>
  <c r="O84" i="4"/>
  <c r="O83" i="4"/>
  <c r="O82" i="4"/>
  <c r="O73" i="4"/>
  <c r="O65" i="4"/>
  <c r="O59" i="4"/>
  <c r="O51" i="4"/>
  <c r="O47" i="4"/>
  <c r="O42" i="4"/>
  <c r="O30" i="4"/>
  <c r="O29" i="4"/>
  <c r="O28" i="4"/>
  <c r="O27" i="4"/>
  <c r="O26" i="4"/>
  <c r="O25" i="4"/>
  <c r="O24" i="4"/>
  <c r="O23" i="4"/>
  <c r="O22" i="4"/>
  <c r="O21" i="4"/>
  <c r="O20" i="4"/>
  <c r="O12" i="4"/>
  <c r="P12" i="4" s="1"/>
  <c r="N6" i="4" l="1"/>
  <c r="P9" i="4"/>
  <c r="P6" i="4" l="1"/>
  <c r="N1" i="4"/>
  <c r="F90" i="38" l="1"/>
  <c r="Z72" i="38"/>
  <c r="M72" i="38"/>
  <c r="M71" i="38"/>
  <c r="M70" i="38"/>
  <c r="M69" i="38"/>
  <c r="M32" i="38"/>
  <c r="N32" i="38" s="1"/>
  <c r="M33" i="38"/>
  <c r="N33" i="38" s="1"/>
  <c r="M34" i="38"/>
  <c r="M35" i="38"/>
  <c r="M36" i="38"/>
  <c r="M37" i="38"/>
  <c r="M38" i="38"/>
  <c r="M39" i="38"/>
  <c r="M40" i="38"/>
  <c r="M41" i="38"/>
  <c r="M42" i="38"/>
  <c r="M43" i="38"/>
  <c r="M44" i="38"/>
  <c r="M45" i="38"/>
  <c r="N45" i="38" s="1"/>
  <c r="M46" i="38"/>
  <c r="M47" i="38"/>
  <c r="M48" i="38"/>
  <c r="N48" i="38" s="1"/>
  <c r="M49" i="38"/>
  <c r="M50" i="38"/>
  <c r="M51" i="38"/>
  <c r="M52" i="38"/>
  <c r="M53" i="38"/>
  <c r="M54" i="38"/>
  <c r="M55" i="38"/>
  <c r="M56" i="38"/>
  <c r="N56" i="38" s="1"/>
  <c r="M57" i="38"/>
  <c r="M58" i="38"/>
  <c r="M59" i="38"/>
  <c r="M60" i="38"/>
  <c r="M61" i="38"/>
  <c r="N61" i="38" s="1"/>
  <c r="M62" i="38"/>
  <c r="M63" i="38"/>
  <c r="M64" i="38"/>
  <c r="N64" i="38" s="1"/>
  <c r="M65" i="38"/>
  <c r="M66" i="38"/>
  <c r="M67" i="38"/>
  <c r="M68" i="38"/>
  <c r="M31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8" i="38"/>
  <c r="N65" i="38" l="1"/>
  <c r="O65" i="38" s="1"/>
  <c r="P65" i="38" s="1"/>
  <c r="N35" i="38"/>
  <c r="N51" i="38"/>
  <c r="N39" i="38"/>
  <c r="N40" i="38"/>
  <c r="O40" i="38"/>
  <c r="N42" i="38"/>
  <c r="N53" i="38"/>
  <c r="O53" i="38" s="1"/>
  <c r="P53" i="38" s="1"/>
  <c r="N72" i="38"/>
  <c r="N41" i="38"/>
  <c r="O41" i="38" s="1"/>
  <c r="N43" i="38"/>
  <c r="O43" i="38" s="1"/>
  <c r="N47" i="38"/>
  <c r="O51" i="38"/>
  <c r="N55" i="38"/>
  <c r="O55" i="38" s="1"/>
  <c r="P55" i="38" s="1"/>
  <c r="N60" i="38"/>
  <c r="O60" i="38" s="1"/>
  <c r="N62" i="38"/>
  <c r="O62" i="38" s="1"/>
  <c r="N66" i="38"/>
  <c r="O66" i="38" s="1"/>
  <c r="N68" i="38"/>
  <c r="N36" i="38"/>
  <c r="N50" i="38"/>
  <c r="N57" i="38"/>
  <c r="N67" i="38"/>
  <c r="N37" i="38"/>
  <c r="N52" i="38"/>
  <c r="N58" i="38"/>
  <c r="O68" i="38"/>
  <c r="P68" i="38" s="1"/>
  <c r="N38" i="38"/>
  <c r="O38" i="38" s="1"/>
  <c r="N49" i="38"/>
  <c r="O67" i="38"/>
  <c r="O50" i="38"/>
  <c r="N54" i="38"/>
  <c r="O54" i="38" s="1"/>
  <c r="N59" i="38"/>
  <c r="N44" i="38"/>
  <c r="O44" i="38" s="1"/>
  <c r="N46" i="38"/>
  <c r="O46" i="38" s="1"/>
  <c r="N34" i="38"/>
  <c r="N71" i="38"/>
  <c r="N63" i="38"/>
  <c r="O63" i="38" s="1"/>
  <c r="P63" i="38" s="1"/>
  <c r="O35" i="38"/>
  <c r="O39" i="38"/>
  <c r="O42" i="38"/>
  <c r="N70" i="38"/>
  <c r="O70" i="38" s="1"/>
  <c r="P70" i="38" s="1"/>
  <c r="N69" i="38"/>
  <c r="O33" i="38"/>
  <c r="O32" i="38"/>
  <c r="O64" i="38"/>
  <c r="P64" i="38" s="1"/>
  <c r="O56" i="38"/>
  <c r="P56" i="38" s="1"/>
  <c r="O48" i="38"/>
  <c r="O61" i="38"/>
  <c r="P61" i="38" s="1"/>
  <c r="O45" i="38"/>
  <c r="O47" i="38" l="1"/>
  <c r="O72" i="38"/>
  <c r="P72" i="38" s="1"/>
  <c r="O49" i="38"/>
  <c r="O57" i="38"/>
  <c r="P57" i="38" s="1"/>
  <c r="O58" i="38"/>
  <c r="P58" i="38" s="1"/>
  <c r="O52" i="38"/>
  <c r="P52" i="38" s="1"/>
  <c r="O59" i="38"/>
  <c r="P59" i="38" s="1"/>
  <c r="O37" i="38"/>
  <c r="P60" i="38"/>
  <c r="P62" i="38"/>
  <c r="P66" i="38"/>
  <c r="P67" i="38"/>
  <c r="P54" i="38"/>
  <c r="O36" i="38"/>
  <c r="O34" i="38"/>
  <c r="O71" i="38"/>
  <c r="P71" i="38" s="1"/>
  <c r="O69" i="38"/>
  <c r="P69" i="38" s="1"/>
  <c r="P50" i="38"/>
  <c r="P48" i="38"/>
  <c r="P49" i="38"/>
  <c r="P51" i="38" l="1"/>
  <c r="P47" i="38" l="1"/>
  <c r="P46" i="38"/>
  <c r="P45" i="38" l="1"/>
  <c r="P44" i="38" l="1"/>
  <c r="P43" i="38"/>
  <c r="P42" i="38" l="1"/>
  <c r="P40" i="38" l="1"/>
  <c r="P41" i="38" l="1"/>
  <c r="P39" i="38" l="1"/>
  <c r="BD19" i="42"/>
  <c r="BE19" i="42"/>
  <c r="BF19" i="42"/>
  <c r="BG19" i="42"/>
  <c r="BH19" i="42"/>
  <c r="BI19" i="42"/>
  <c r="BJ19" i="42"/>
  <c r="Q19" i="42"/>
  <c r="R19" i="42"/>
  <c r="S19" i="42"/>
  <c r="T19" i="42"/>
  <c r="U19" i="42"/>
  <c r="V19" i="42"/>
  <c r="W19" i="42"/>
  <c r="X19" i="42"/>
  <c r="Y19" i="42"/>
  <c r="Z19" i="42"/>
  <c r="AA19" i="42"/>
  <c r="AB19" i="42"/>
  <c r="AC19" i="42"/>
  <c r="AD19" i="42"/>
  <c r="AE19" i="42"/>
  <c r="AF19" i="42"/>
  <c r="AG19" i="42"/>
  <c r="AH19" i="42"/>
  <c r="AI19" i="42"/>
  <c r="AJ19" i="42"/>
  <c r="AK19" i="42"/>
  <c r="AL19" i="42"/>
  <c r="AM19" i="42"/>
  <c r="AN19" i="42"/>
  <c r="AO19" i="42"/>
  <c r="AP19" i="42"/>
  <c r="AQ19" i="42"/>
  <c r="AR19" i="42"/>
  <c r="AS19" i="42"/>
  <c r="AT19" i="42"/>
  <c r="AU19" i="42"/>
  <c r="AV19" i="42"/>
  <c r="AW19" i="42"/>
  <c r="AX19" i="42"/>
  <c r="AY19" i="42"/>
  <c r="AZ19" i="42"/>
  <c r="BA19" i="42"/>
  <c r="BB19" i="42"/>
  <c r="BC19" i="42"/>
  <c r="P19" i="42"/>
  <c r="R18" i="42"/>
  <c r="S18" i="42"/>
  <c r="T18" i="42"/>
  <c r="U18" i="42"/>
  <c r="V18" i="42"/>
  <c r="W18" i="42"/>
  <c r="X18" i="42"/>
  <c r="Y18" i="42"/>
  <c r="Z18" i="42"/>
  <c r="AA18" i="42"/>
  <c r="AB18" i="42"/>
  <c r="AC18" i="42"/>
  <c r="AD18" i="42"/>
  <c r="AE18" i="42"/>
  <c r="AF18" i="42"/>
  <c r="AG18" i="42"/>
  <c r="AH18" i="42"/>
  <c r="AI18" i="42"/>
  <c r="AJ18" i="42"/>
  <c r="AK18" i="42"/>
  <c r="AL18" i="42"/>
  <c r="AM18" i="42"/>
  <c r="AN18" i="42"/>
  <c r="AO18" i="42"/>
  <c r="AP18" i="42"/>
  <c r="AQ18" i="42"/>
  <c r="AR18" i="42"/>
  <c r="AS18" i="42"/>
  <c r="AT18" i="42"/>
  <c r="AU18" i="42"/>
  <c r="AV18" i="42"/>
  <c r="AW18" i="42"/>
  <c r="AX18" i="42"/>
  <c r="AY18" i="42"/>
  <c r="AZ18" i="42"/>
  <c r="BA18" i="42"/>
  <c r="BB18" i="42"/>
  <c r="BC18" i="42"/>
  <c r="BD18" i="42"/>
  <c r="BE18" i="42"/>
  <c r="BF18" i="42"/>
  <c r="BG18" i="42"/>
  <c r="BH18" i="42"/>
  <c r="BI18" i="42"/>
  <c r="BJ18" i="42"/>
  <c r="G75" i="42"/>
  <c r="F75" i="42"/>
  <c r="F74" i="42"/>
  <c r="F76" i="42" s="1"/>
  <c r="F77" i="42" s="1"/>
  <c r="K64" i="42"/>
  <c r="K57" i="42"/>
  <c r="K56" i="42"/>
  <c r="K55" i="42"/>
  <c r="K54" i="42"/>
  <c r="K53" i="42"/>
  <c r="K52" i="42"/>
  <c r="K51" i="42"/>
  <c r="K50" i="42"/>
  <c r="K49" i="42"/>
  <c r="K48" i="42"/>
  <c r="K47" i="42"/>
  <c r="K46" i="42"/>
  <c r="K44" i="42"/>
  <c r="K43" i="42"/>
  <c r="K42" i="42"/>
  <c r="K41" i="42"/>
  <c r="K40" i="42"/>
  <c r="K39" i="42"/>
  <c r="K38" i="42"/>
  <c r="K37" i="42"/>
  <c r="K36" i="42"/>
  <c r="K35" i="42"/>
  <c r="K34" i="42"/>
  <c r="K33" i="42"/>
  <c r="K32" i="42"/>
  <c r="K31" i="42"/>
  <c r="K30" i="42"/>
  <c r="K28" i="42"/>
  <c r="K27" i="42"/>
  <c r="K26" i="42"/>
  <c r="K25" i="42"/>
  <c r="K24" i="42"/>
  <c r="K23" i="42"/>
  <c r="K22" i="42"/>
  <c r="K21" i="42"/>
  <c r="K20" i="42"/>
  <c r="K19" i="42"/>
  <c r="K18" i="42"/>
  <c r="K17" i="42"/>
  <c r="K16" i="42"/>
  <c r="K15" i="42"/>
  <c r="K14" i="42"/>
  <c r="K13" i="42"/>
  <c r="K12" i="42"/>
  <c r="K11" i="42"/>
  <c r="K10" i="42"/>
  <c r="K9" i="42"/>
  <c r="K8" i="42"/>
  <c r="K7" i="42"/>
  <c r="L5" i="42"/>
  <c r="L9" i="42" s="1"/>
  <c r="M5" i="42" l="1"/>
  <c r="N5" i="42" s="1"/>
  <c r="N64" i="42" s="1"/>
  <c r="N14" i="42"/>
  <c r="N18" i="42"/>
  <c r="M52" i="42"/>
  <c r="M46" i="42"/>
  <c r="M38" i="42"/>
  <c r="M35" i="42"/>
  <c r="M18" i="42"/>
  <c r="M10" i="42"/>
  <c r="L7" i="42"/>
  <c r="L8" i="42"/>
  <c r="L64" i="42"/>
  <c r="L57" i="42"/>
  <c r="L53" i="42"/>
  <c r="L51" i="42"/>
  <c r="L50" i="42"/>
  <c r="L49" i="42"/>
  <c r="L52" i="42"/>
  <c r="L55" i="42"/>
  <c r="L56" i="42"/>
  <c r="L48" i="42"/>
  <c r="L47" i="42"/>
  <c r="L46" i="42"/>
  <c r="L44" i="42"/>
  <c r="L43" i="42"/>
  <c r="L42" i="42"/>
  <c r="L54" i="42"/>
  <c r="L41" i="42"/>
  <c r="L40" i="42"/>
  <c r="L39" i="42"/>
  <c r="L38" i="42"/>
  <c r="L37" i="42"/>
  <c r="L36" i="42"/>
  <c r="L35" i="42"/>
  <c r="L34" i="42"/>
  <c r="L33" i="42"/>
  <c r="L32" i="42"/>
  <c r="L31" i="42"/>
  <c r="L30" i="42"/>
  <c r="L28" i="42"/>
  <c r="L27" i="42"/>
  <c r="L26" i="42"/>
  <c r="L25" i="42"/>
  <c r="L24" i="42"/>
  <c r="L23" i="42"/>
  <c r="L22" i="42"/>
  <c r="L21" i="42"/>
  <c r="L20" i="42"/>
  <c r="L19" i="42"/>
  <c r="L18" i="42"/>
  <c r="L17" i="42"/>
  <c r="L16" i="42"/>
  <c r="L15" i="42"/>
  <c r="L14" i="42"/>
  <c r="L13" i="42"/>
  <c r="L12" i="42"/>
  <c r="L11" i="42"/>
  <c r="L10" i="42"/>
  <c r="N31" i="42" l="1"/>
  <c r="M11" i="42"/>
  <c r="M36" i="42"/>
  <c r="M47" i="42"/>
  <c r="M54" i="42"/>
  <c r="N11" i="42"/>
  <c r="N23" i="42"/>
  <c r="N32" i="42"/>
  <c r="N56" i="42"/>
  <c r="N57" i="42"/>
  <c r="M12" i="42"/>
  <c r="M20" i="42"/>
  <c r="M26" i="42"/>
  <c r="M37" i="42"/>
  <c r="M48" i="42"/>
  <c r="M57" i="42"/>
  <c r="O5" i="42"/>
  <c r="O54" i="42" s="1"/>
  <c r="N13" i="42"/>
  <c r="N24" i="42"/>
  <c r="N36" i="42"/>
  <c r="N43" i="42"/>
  <c r="N52" i="42"/>
  <c r="N22" i="42"/>
  <c r="M19" i="42"/>
  <c r="M42" i="42"/>
  <c r="N19" i="42"/>
  <c r="M7" i="42"/>
  <c r="M13" i="42"/>
  <c r="M21" i="42"/>
  <c r="M27" i="42"/>
  <c r="M39" i="42"/>
  <c r="M49" i="42"/>
  <c r="M55" i="42"/>
  <c r="N10" i="42"/>
  <c r="N20" i="42"/>
  <c r="N25" i="42"/>
  <c r="N37" i="42"/>
  <c r="N44" i="42"/>
  <c r="N49" i="42"/>
  <c r="N41" i="42"/>
  <c r="M14" i="42"/>
  <c r="M28" i="42"/>
  <c r="N12" i="42"/>
  <c r="N26" i="42"/>
  <c r="N50" i="42"/>
  <c r="M9" i="42"/>
  <c r="M15" i="42"/>
  <c r="M25" i="42"/>
  <c r="M30" i="42"/>
  <c r="M44" i="42"/>
  <c r="M51" i="42"/>
  <c r="N7" i="42"/>
  <c r="N16" i="42"/>
  <c r="N34" i="42"/>
  <c r="N27" i="42"/>
  <c r="N38" i="42"/>
  <c r="N47" i="42"/>
  <c r="N51" i="42"/>
  <c r="N55" i="42"/>
  <c r="M8" i="42"/>
  <c r="M23" i="42"/>
  <c r="M43" i="42"/>
  <c r="M64" i="42"/>
  <c r="N33" i="42"/>
  <c r="N42" i="42"/>
  <c r="N46" i="42"/>
  <c r="M22" i="42"/>
  <c r="M16" i="42"/>
  <c r="M33" i="42"/>
  <c r="M31" i="42"/>
  <c r="M40" i="42"/>
  <c r="M53" i="42"/>
  <c r="N8" i="42"/>
  <c r="N17" i="42"/>
  <c r="N35" i="42"/>
  <c r="N28" i="42"/>
  <c r="N39" i="42"/>
  <c r="N48" i="42"/>
  <c r="N53" i="42"/>
  <c r="M50" i="42"/>
  <c r="M24" i="42"/>
  <c r="M17" i="42"/>
  <c r="M34" i="42"/>
  <c r="M32" i="42"/>
  <c r="M41" i="42"/>
  <c r="M56" i="42"/>
  <c r="N9" i="42"/>
  <c r="N15" i="42"/>
  <c r="N21" i="42"/>
  <c r="N30" i="42"/>
  <c r="N40" i="42"/>
  <c r="N54" i="42"/>
  <c r="O55" i="42"/>
  <c r="O40" i="42"/>
  <c r="O38" i="42"/>
  <c r="O24" i="42"/>
  <c r="O20" i="42"/>
  <c r="O12" i="42"/>
  <c r="O13" i="42" l="1"/>
  <c r="O33" i="42"/>
  <c r="O25" i="42"/>
  <c r="O46" i="42"/>
  <c r="O41" i="42"/>
  <c r="O52" i="42"/>
  <c r="O9" i="42"/>
  <c r="O14" i="42"/>
  <c r="O34" i="42"/>
  <c r="O26" i="42"/>
  <c r="O37" i="42"/>
  <c r="O48" i="42"/>
  <c r="O64" i="42"/>
  <c r="O7" i="42"/>
  <c r="O35" i="42"/>
  <c r="O50" i="42"/>
  <c r="O8" i="42"/>
  <c r="O36" i="42"/>
  <c r="O51" i="42"/>
  <c r="O10" i="42"/>
  <c r="O17" i="42"/>
  <c r="O21" i="42"/>
  <c r="O30" i="42"/>
  <c r="O43" i="42"/>
  <c r="O49" i="42"/>
  <c r="O15" i="42"/>
  <c r="O39" i="42"/>
  <c r="O56" i="42"/>
  <c r="O28" i="42"/>
  <c r="P5" i="42"/>
  <c r="P13" i="42" s="1"/>
  <c r="O18" i="42"/>
  <c r="O22" i="42"/>
  <c r="O31" i="42"/>
  <c r="O42" i="42"/>
  <c r="O53" i="42"/>
  <c r="O27" i="42"/>
  <c r="O16" i="42"/>
  <c r="O47" i="42"/>
  <c r="O57" i="42"/>
  <c r="O11" i="42"/>
  <c r="O19" i="42"/>
  <c r="O23" i="42"/>
  <c r="O32" i="42"/>
  <c r="O44" i="42"/>
  <c r="P54" i="42"/>
  <c r="P56" i="42"/>
  <c r="P53" i="42"/>
  <c r="P49" i="42"/>
  <c r="P48" i="42"/>
  <c r="P47" i="42"/>
  <c r="P40" i="42"/>
  <c r="P39" i="42"/>
  <c r="P38" i="42"/>
  <c r="P28" i="42"/>
  <c r="P30" i="42"/>
  <c r="P31" i="42"/>
  <c r="P18" i="42"/>
  <c r="P17" i="42"/>
  <c r="P16" i="42"/>
  <c r="P23" i="42"/>
  <c r="Q5" i="42"/>
  <c r="Q13" i="42" s="1"/>
  <c r="P27" i="42"/>
  <c r="P7" i="42"/>
  <c r="P26" i="42" l="1"/>
  <c r="P33" i="42"/>
  <c r="P50" i="42"/>
  <c r="P57" i="42"/>
  <c r="P9" i="42"/>
  <c r="P20" i="42"/>
  <c r="P34" i="42"/>
  <c r="P42" i="42"/>
  <c r="P51" i="42"/>
  <c r="P41" i="42"/>
  <c r="P11" i="42"/>
  <c r="P10" i="42"/>
  <c r="P12" i="42"/>
  <c r="P22" i="42"/>
  <c r="P35" i="42"/>
  <c r="P43" i="42"/>
  <c r="P64" i="42"/>
  <c r="P14" i="42"/>
  <c r="P8" i="42"/>
  <c r="P21" i="42"/>
  <c r="P24" i="42"/>
  <c r="P36" i="42"/>
  <c r="P44" i="42"/>
  <c r="P52" i="42"/>
  <c r="P25" i="42"/>
  <c r="P15" i="42"/>
  <c r="P32" i="42"/>
  <c r="P37" i="42"/>
  <c r="P46" i="42"/>
  <c r="P55" i="42"/>
  <c r="Q64" i="42"/>
  <c r="Q55" i="42"/>
  <c r="Q57" i="42"/>
  <c r="Q54" i="42"/>
  <c r="Q56" i="42"/>
  <c r="Q53" i="42"/>
  <c r="Q52" i="42"/>
  <c r="Q49" i="42"/>
  <c r="Q51" i="42"/>
  <c r="Q48" i="42"/>
  <c r="Q47" i="42"/>
  <c r="Q46" i="42"/>
  <c r="Q44" i="42"/>
  <c r="Q43" i="42"/>
  <c r="Q42" i="42"/>
  <c r="Q50" i="42"/>
  <c r="Q40" i="42"/>
  <c r="Q38" i="42"/>
  <c r="Q36" i="42"/>
  <c r="Q35" i="42"/>
  <c r="Q34" i="42"/>
  <c r="Q33" i="42"/>
  <c r="Q39" i="42"/>
  <c r="Q37" i="42"/>
  <c r="Q41" i="42"/>
  <c r="Q32" i="42"/>
  <c r="Q31" i="42"/>
  <c r="Q30" i="42"/>
  <c r="Q28" i="42"/>
  <c r="Q27" i="42"/>
  <c r="Q26" i="42"/>
  <c r="Q25" i="42"/>
  <c r="Q24" i="42"/>
  <c r="Q23" i="42"/>
  <c r="Q22" i="42"/>
  <c r="Q21" i="42"/>
  <c r="Q20" i="42"/>
  <c r="Q18" i="42"/>
  <c r="Q17" i="42"/>
  <c r="Q16" i="42"/>
  <c r="Q15" i="42"/>
  <c r="Q14" i="42"/>
  <c r="Q12" i="42"/>
  <c r="Q11" i="42"/>
  <c r="Q10" i="42"/>
  <c r="R5" i="42"/>
  <c r="R13" i="42" s="1"/>
  <c r="Q8" i="42"/>
  <c r="Q9" i="42"/>
  <c r="Q7" i="42"/>
  <c r="R64" i="42" l="1"/>
  <c r="R57" i="42"/>
  <c r="R56" i="42"/>
  <c r="R55" i="42"/>
  <c r="R54" i="42"/>
  <c r="R53" i="42"/>
  <c r="R51" i="42"/>
  <c r="R50" i="42"/>
  <c r="R49" i="42"/>
  <c r="R52" i="42"/>
  <c r="R48" i="42"/>
  <c r="R47" i="42"/>
  <c r="R46" i="42"/>
  <c r="R44" i="42"/>
  <c r="R43" i="42"/>
  <c r="R42" i="42"/>
  <c r="R41" i="42"/>
  <c r="R40" i="42"/>
  <c r="R39" i="42"/>
  <c r="R38" i="42"/>
  <c r="R36" i="42"/>
  <c r="R35" i="42"/>
  <c r="R34" i="42"/>
  <c r="R33" i="42"/>
  <c r="R37" i="42"/>
  <c r="R32" i="42"/>
  <c r="R31" i="42"/>
  <c r="R30" i="42"/>
  <c r="R28" i="42"/>
  <c r="R27" i="42"/>
  <c r="R26" i="42"/>
  <c r="R25" i="42"/>
  <c r="R24" i="42"/>
  <c r="R23" i="42"/>
  <c r="R22" i="42"/>
  <c r="R21" i="42"/>
  <c r="R20" i="42"/>
  <c r="R17" i="42"/>
  <c r="R16" i="42"/>
  <c r="R15" i="42"/>
  <c r="R14" i="42"/>
  <c r="R12" i="42"/>
  <c r="R7" i="42"/>
  <c r="S5" i="42"/>
  <c r="S13" i="42" s="1"/>
  <c r="R9" i="42"/>
  <c r="R8" i="42"/>
  <c r="R10" i="42"/>
  <c r="R11" i="42"/>
  <c r="S56" i="42" l="1"/>
  <c r="S64" i="42"/>
  <c r="S55" i="42"/>
  <c r="S57" i="42"/>
  <c r="S54" i="42"/>
  <c r="S51" i="42"/>
  <c r="S50" i="42"/>
  <c r="S49" i="42"/>
  <c r="S53" i="42"/>
  <c r="S48" i="42"/>
  <c r="S47" i="42"/>
  <c r="S46" i="42"/>
  <c r="S44" i="42"/>
  <c r="S43" i="42"/>
  <c r="S42" i="42"/>
  <c r="S52" i="42"/>
  <c r="S40" i="42"/>
  <c r="S36" i="42"/>
  <c r="S35" i="42"/>
  <c r="S34" i="42"/>
  <c r="S33" i="42"/>
  <c r="S38" i="42"/>
  <c r="S41" i="42"/>
  <c r="S39" i="42"/>
  <c r="S37" i="42"/>
  <c r="S32" i="42"/>
  <c r="S31" i="42"/>
  <c r="S30" i="42"/>
  <c r="S28" i="42"/>
  <c r="S27" i="42"/>
  <c r="S26" i="42"/>
  <c r="S25" i="42"/>
  <c r="S24" i="42"/>
  <c r="S23" i="42"/>
  <c r="S22" i="42"/>
  <c r="S21" i="42"/>
  <c r="S20" i="42"/>
  <c r="S17" i="42"/>
  <c r="S16" i="42"/>
  <c r="S15" i="42"/>
  <c r="S14" i="42"/>
  <c r="S12" i="42"/>
  <c r="S11" i="42"/>
  <c r="T5" i="42"/>
  <c r="T13" i="42" s="1"/>
  <c r="S9" i="42"/>
  <c r="S8" i="42"/>
  <c r="S7" i="42"/>
  <c r="S10" i="42"/>
  <c r="T56" i="42" l="1"/>
  <c r="T53" i="42"/>
  <c r="T64" i="42"/>
  <c r="T55" i="42"/>
  <c r="T54" i="42"/>
  <c r="T57" i="42"/>
  <c r="T51" i="42"/>
  <c r="T50" i="42"/>
  <c r="T49" i="42"/>
  <c r="T52" i="42"/>
  <c r="T48" i="42"/>
  <c r="T47" i="42"/>
  <c r="T46" i="42"/>
  <c r="T44" i="42"/>
  <c r="T43" i="42"/>
  <c r="T42" i="42"/>
  <c r="T41" i="42"/>
  <c r="T40" i="42"/>
  <c r="T39" i="42"/>
  <c r="T38" i="42"/>
  <c r="T37" i="42"/>
  <c r="T36" i="42"/>
  <c r="T35" i="42"/>
  <c r="T34" i="42"/>
  <c r="T33" i="42"/>
  <c r="T32" i="42"/>
  <c r="T31" i="42"/>
  <c r="T30" i="42"/>
  <c r="T28" i="42"/>
  <c r="T27" i="42"/>
  <c r="T26" i="42"/>
  <c r="T25" i="42"/>
  <c r="T24" i="42"/>
  <c r="T23" i="42"/>
  <c r="T22" i="42"/>
  <c r="T21" i="42"/>
  <c r="T20" i="42"/>
  <c r="T17" i="42"/>
  <c r="T16" i="42"/>
  <c r="T15" i="42"/>
  <c r="T14" i="42"/>
  <c r="T12" i="42"/>
  <c r="T11" i="42"/>
  <c r="T10" i="42"/>
  <c r="T9" i="42"/>
  <c r="T8" i="42"/>
  <c r="T7" i="42"/>
  <c r="U5" i="42"/>
  <c r="U13" i="42" s="1"/>
  <c r="U64" i="42" l="1"/>
  <c r="U57" i="42"/>
  <c r="U52" i="42"/>
  <c r="U55" i="42"/>
  <c r="U54" i="42"/>
  <c r="U51" i="42"/>
  <c r="U50" i="42"/>
  <c r="U49" i="42"/>
  <c r="U56" i="42"/>
  <c r="U53" i="42"/>
  <c r="U48" i="42"/>
  <c r="U47" i="42"/>
  <c r="U46" i="42"/>
  <c r="U44" i="42"/>
  <c r="U42" i="42"/>
  <c r="U41" i="42"/>
  <c r="U40" i="42"/>
  <c r="U43" i="42"/>
  <c r="U38" i="42"/>
  <c r="U37" i="42"/>
  <c r="U39" i="42"/>
  <c r="U36" i="42"/>
  <c r="U32" i="42"/>
  <c r="U31" i="42"/>
  <c r="U30" i="42"/>
  <c r="U28" i="42"/>
  <c r="U27" i="42"/>
  <c r="U26" i="42"/>
  <c r="U35" i="42"/>
  <c r="U34" i="42"/>
  <c r="U33" i="42"/>
  <c r="U20" i="42"/>
  <c r="U17" i="42"/>
  <c r="U16" i="42"/>
  <c r="U15" i="42"/>
  <c r="U14" i="42"/>
  <c r="U12" i="42"/>
  <c r="U11" i="42"/>
  <c r="U10" i="42"/>
  <c r="U24" i="42"/>
  <c r="U22" i="42"/>
  <c r="U25" i="42"/>
  <c r="U23" i="42"/>
  <c r="U21" i="42"/>
  <c r="U9" i="42"/>
  <c r="U8" i="42"/>
  <c r="U7" i="42"/>
  <c r="V5" i="42"/>
  <c r="V13" i="42" s="1"/>
  <c r="V64" i="42" l="1"/>
  <c r="V55" i="42"/>
  <c r="V57" i="42"/>
  <c r="V54" i="42"/>
  <c r="V56" i="42"/>
  <c r="V51" i="42"/>
  <c r="V50" i="42"/>
  <c r="V49" i="42"/>
  <c r="V53" i="42"/>
  <c r="V52" i="42"/>
  <c r="V48" i="42"/>
  <c r="V47" i="42"/>
  <c r="V46" i="42"/>
  <c r="V44" i="42"/>
  <c r="V43" i="42"/>
  <c r="V42" i="42"/>
  <c r="V41" i="42"/>
  <c r="V40" i="42"/>
  <c r="V39" i="42"/>
  <c r="V38" i="42"/>
  <c r="V37" i="42"/>
  <c r="V36" i="42"/>
  <c r="V32" i="42"/>
  <c r="V31" i="42"/>
  <c r="V30" i="42"/>
  <c r="V28" i="42"/>
  <c r="V27" i="42"/>
  <c r="V26" i="42"/>
  <c r="V25" i="42"/>
  <c r="V24" i="42"/>
  <c r="V23" i="42"/>
  <c r="V22" i="42"/>
  <c r="V21" i="42"/>
  <c r="V35" i="42"/>
  <c r="V34" i="42"/>
  <c r="V33" i="42"/>
  <c r="V15" i="42"/>
  <c r="V10" i="42"/>
  <c r="V14" i="42"/>
  <c r="V12" i="42"/>
  <c r="V16" i="42"/>
  <c r="V17" i="42"/>
  <c r="V8" i="42"/>
  <c r="V9" i="42"/>
  <c r="V7" i="42"/>
  <c r="V20" i="42"/>
  <c r="V11" i="42"/>
  <c r="W5" i="42"/>
  <c r="W13" i="42" s="1"/>
  <c r="W64" i="42" l="1"/>
  <c r="W57" i="42"/>
  <c r="W56" i="42"/>
  <c r="W53" i="42"/>
  <c r="W52" i="42"/>
  <c r="W55" i="42"/>
  <c r="W54" i="42"/>
  <c r="W51" i="42"/>
  <c r="W50" i="42"/>
  <c r="W49" i="42"/>
  <c r="W48" i="42"/>
  <c r="W42" i="42"/>
  <c r="W41" i="42"/>
  <c r="W40" i="42"/>
  <c r="W44" i="42"/>
  <c r="W46" i="42"/>
  <c r="W43" i="42"/>
  <c r="W47" i="42"/>
  <c r="W38" i="42"/>
  <c r="W37" i="42"/>
  <c r="W39" i="42"/>
  <c r="W36" i="42"/>
  <c r="W32" i="42"/>
  <c r="W31" i="42"/>
  <c r="W30" i="42"/>
  <c r="W28" i="42"/>
  <c r="W27" i="42"/>
  <c r="W26" i="42"/>
  <c r="W25" i="42"/>
  <c r="W24" i="42"/>
  <c r="W23" i="42"/>
  <c r="W22" i="42"/>
  <c r="W21" i="42"/>
  <c r="W35" i="42"/>
  <c r="W34" i="42"/>
  <c r="W33" i="42"/>
  <c r="W20" i="42"/>
  <c r="W17" i="42"/>
  <c r="W16" i="42"/>
  <c r="W15" i="42"/>
  <c r="W14" i="42"/>
  <c r="W12" i="42"/>
  <c r="W11" i="42"/>
  <c r="W10" i="42"/>
  <c r="X5" i="42"/>
  <c r="X13" i="42" s="1"/>
  <c r="W9" i="42"/>
  <c r="W8" i="42"/>
  <c r="W7" i="42"/>
  <c r="X57" i="42" l="1"/>
  <c r="X56" i="42"/>
  <c r="X64" i="42"/>
  <c r="X53" i="42"/>
  <c r="X52" i="42"/>
  <c r="X55" i="42"/>
  <c r="X54" i="42"/>
  <c r="X51" i="42"/>
  <c r="X50" i="42"/>
  <c r="X49" i="42"/>
  <c r="X48" i="42"/>
  <c r="X47" i="42"/>
  <c r="X46" i="42"/>
  <c r="X44" i="42"/>
  <c r="X43" i="42"/>
  <c r="X42" i="42"/>
  <c r="X41" i="42"/>
  <c r="X40" i="42"/>
  <c r="X39" i="42"/>
  <c r="X38" i="42"/>
  <c r="X37" i="42"/>
  <c r="X36" i="42"/>
  <c r="X35" i="42"/>
  <c r="X34" i="42"/>
  <c r="X33" i="42"/>
  <c r="X30" i="42"/>
  <c r="X31" i="42"/>
  <c r="X24" i="42"/>
  <c r="X22" i="42"/>
  <c r="X32" i="42"/>
  <c r="X26" i="42"/>
  <c r="X25" i="42"/>
  <c r="X23" i="42"/>
  <c r="X21" i="42"/>
  <c r="X20" i="42"/>
  <c r="X17" i="42"/>
  <c r="X16" i="42"/>
  <c r="X15" i="42"/>
  <c r="X14" i="42"/>
  <c r="X12" i="42"/>
  <c r="X11" i="42"/>
  <c r="X27" i="42"/>
  <c r="X10" i="42"/>
  <c r="Y5" i="42"/>
  <c r="Y13" i="42" s="1"/>
  <c r="X28" i="42"/>
  <c r="X9" i="42"/>
  <c r="X7" i="42"/>
  <c r="X8" i="42"/>
  <c r="Y65" i="42" l="1"/>
  <c r="Y57" i="42"/>
  <c r="Y54" i="42"/>
  <c r="Y56" i="42"/>
  <c r="Y53" i="42"/>
  <c r="Y55" i="42"/>
  <c r="Y52" i="42"/>
  <c r="Y51" i="42"/>
  <c r="Y50" i="42"/>
  <c r="Y48" i="42"/>
  <c r="Y47" i="42"/>
  <c r="Y46" i="42"/>
  <c r="Y44" i="42"/>
  <c r="Y43" i="42"/>
  <c r="Y42" i="42"/>
  <c r="Y64" i="42"/>
  <c r="Y49" i="42"/>
  <c r="Y40" i="42"/>
  <c r="Y37" i="42"/>
  <c r="Y39" i="42"/>
  <c r="Y36" i="42"/>
  <c r="Y35" i="42"/>
  <c r="Y34" i="42"/>
  <c r="Y33" i="42"/>
  <c r="Y38" i="42"/>
  <c r="Y41" i="42"/>
  <c r="Y32" i="42"/>
  <c r="Y31" i="42"/>
  <c r="Y30" i="42"/>
  <c r="Y28" i="42"/>
  <c r="Y27" i="42"/>
  <c r="Y26" i="42"/>
  <c r="Y25" i="42"/>
  <c r="Y24" i="42"/>
  <c r="Y23" i="42"/>
  <c r="Y22" i="42"/>
  <c r="Y21" i="42"/>
  <c r="Y20" i="42"/>
  <c r="Y17" i="42"/>
  <c r="Y16" i="42"/>
  <c r="Y15" i="42"/>
  <c r="Y14" i="42"/>
  <c r="Y12" i="42"/>
  <c r="Y11" i="42"/>
  <c r="Y10" i="42"/>
  <c r="Z5" i="42"/>
  <c r="Z13" i="42" s="1"/>
  <c r="Y7" i="42"/>
  <c r="Y9" i="42"/>
  <c r="Y8" i="42"/>
  <c r="Z64" i="42" l="1"/>
  <c r="Z57" i="42"/>
  <c r="Z56" i="42"/>
  <c r="Z55" i="42"/>
  <c r="Z54" i="42"/>
  <c r="Z53" i="42"/>
  <c r="Z51" i="42"/>
  <c r="Z50" i="42"/>
  <c r="Z49" i="42"/>
  <c r="Z52" i="42"/>
  <c r="Z48" i="42"/>
  <c r="Z47" i="42"/>
  <c r="Z46" i="42"/>
  <c r="Z44" i="42"/>
  <c r="Z43" i="42"/>
  <c r="Z42" i="42"/>
  <c r="Z41" i="42"/>
  <c r="Z40" i="42"/>
  <c r="Z39" i="42"/>
  <c r="Z38" i="42"/>
  <c r="Z37" i="42"/>
  <c r="Z36" i="42"/>
  <c r="Z35" i="42"/>
  <c r="Z34" i="42"/>
  <c r="Z33" i="42"/>
  <c r="Z32" i="42"/>
  <c r="Z31" i="42"/>
  <c r="Z30" i="42"/>
  <c r="Z28" i="42"/>
  <c r="Z27" i="42"/>
  <c r="Z26" i="42"/>
  <c r="Z25" i="42"/>
  <c r="Z24" i="42"/>
  <c r="Z23" i="42"/>
  <c r="Z22" i="42"/>
  <c r="Z21" i="42"/>
  <c r="Z20" i="42"/>
  <c r="Z17" i="42"/>
  <c r="Z16" i="42"/>
  <c r="Z15" i="42"/>
  <c r="Z14" i="42"/>
  <c r="AA5" i="42"/>
  <c r="AA13" i="42" s="1"/>
  <c r="Z9" i="42"/>
  <c r="Z8" i="42"/>
  <c r="Z12" i="42"/>
  <c r="Z7" i="42"/>
  <c r="Z10" i="42"/>
  <c r="Z11" i="42"/>
  <c r="AA64" i="42" l="1"/>
  <c r="AA53" i="42"/>
  <c r="AA56" i="42"/>
  <c r="AA51" i="42"/>
  <c r="AA50" i="42"/>
  <c r="AA49" i="42"/>
  <c r="AA52" i="42"/>
  <c r="AA57" i="42"/>
  <c r="AA48" i="42"/>
  <c r="AA47" i="42"/>
  <c r="AA46" i="42"/>
  <c r="AA44" i="42"/>
  <c r="AA43" i="42"/>
  <c r="AA42" i="42"/>
  <c r="AA55" i="42"/>
  <c r="AA37" i="42"/>
  <c r="AA36" i="42"/>
  <c r="AA35" i="42"/>
  <c r="AA34" i="42"/>
  <c r="AA33" i="42"/>
  <c r="AA39" i="42"/>
  <c r="AA54" i="42"/>
  <c r="AA41" i="42"/>
  <c r="AA38" i="42"/>
  <c r="AA32" i="42"/>
  <c r="AA31" i="42"/>
  <c r="AA30" i="42"/>
  <c r="AA28" i="42"/>
  <c r="AA27" i="42"/>
  <c r="AA26" i="42"/>
  <c r="AA25" i="42"/>
  <c r="AA24" i="42"/>
  <c r="AA23" i="42"/>
  <c r="AA22" i="42"/>
  <c r="AA21" i="42"/>
  <c r="AA40" i="42"/>
  <c r="AA20" i="42"/>
  <c r="AA17" i="42"/>
  <c r="AA16" i="42"/>
  <c r="AA15" i="42"/>
  <c r="AA14" i="42"/>
  <c r="AA12" i="42"/>
  <c r="AA11" i="42"/>
  <c r="AB5" i="42"/>
  <c r="AB13" i="42" s="1"/>
  <c r="AA9" i="42"/>
  <c r="AA8" i="42"/>
  <c r="AA7" i="42"/>
  <c r="AA10" i="42"/>
  <c r="AB56" i="42" l="1"/>
  <c r="AB64" i="42"/>
  <c r="AB55" i="42"/>
  <c r="AB57" i="42"/>
  <c r="AB51" i="42"/>
  <c r="AB50" i="42"/>
  <c r="AB49" i="42"/>
  <c r="AB54" i="42"/>
  <c r="AB53" i="42"/>
  <c r="AB48" i="42"/>
  <c r="AB47" i="42"/>
  <c r="AB46" i="42"/>
  <c r="AB44" i="42"/>
  <c r="AB43" i="42"/>
  <c r="AB42" i="42"/>
  <c r="AB52" i="42"/>
  <c r="AB41" i="42"/>
  <c r="AB40" i="42"/>
  <c r="AB39" i="42"/>
  <c r="AB38" i="42"/>
  <c r="AB37" i="42"/>
  <c r="AB36" i="42"/>
  <c r="AB35" i="42"/>
  <c r="AB34" i="42"/>
  <c r="AB33" i="42"/>
  <c r="AB32" i="42"/>
  <c r="AB31" i="42"/>
  <c r="AB30" i="42"/>
  <c r="AB28" i="42"/>
  <c r="AB27" i="42"/>
  <c r="AB26" i="42"/>
  <c r="AB25" i="42"/>
  <c r="AB24" i="42"/>
  <c r="AB23" i="42"/>
  <c r="AB22" i="42"/>
  <c r="AB21" i="42"/>
  <c r="AB20" i="42"/>
  <c r="AB17" i="42"/>
  <c r="AB16" i="42"/>
  <c r="AB15" i="42"/>
  <c r="AB14" i="42"/>
  <c r="AB12" i="42"/>
  <c r="AB11" i="42"/>
  <c r="AB10" i="42"/>
  <c r="AB9" i="42"/>
  <c r="AB8" i="42"/>
  <c r="AB7" i="42"/>
  <c r="AC5" i="42"/>
  <c r="AC13" i="42" s="1"/>
  <c r="AC56" i="42" l="1"/>
  <c r="AC53" i="42"/>
  <c r="AC64" i="42"/>
  <c r="AC55" i="42"/>
  <c r="AC52" i="42"/>
  <c r="AC54" i="42"/>
  <c r="AC51" i="42"/>
  <c r="AC50" i="42"/>
  <c r="AC49" i="42"/>
  <c r="AC57" i="42"/>
  <c r="AC48" i="42"/>
  <c r="AC47" i="42"/>
  <c r="AC46" i="42"/>
  <c r="AC44" i="42"/>
  <c r="AC43" i="42"/>
  <c r="AC41" i="42"/>
  <c r="AC40" i="42"/>
  <c r="AC39" i="42"/>
  <c r="AC42" i="42"/>
  <c r="AC37" i="42"/>
  <c r="AC35" i="42"/>
  <c r="AC34" i="42"/>
  <c r="AC33" i="42"/>
  <c r="AC32" i="42"/>
  <c r="AC31" i="42"/>
  <c r="AC30" i="42"/>
  <c r="AC28" i="42"/>
  <c r="AC27" i="42"/>
  <c r="AC26" i="42"/>
  <c r="AC24" i="42"/>
  <c r="AC22" i="42"/>
  <c r="AC20" i="42"/>
  <c r="AC17" i="42"/>
  <c r="AC16" i="42"/>
  <c r="AC15" i="42"/>
  <c r="AC14" i="42"/>
  <c r="AC12" i="42"/>
  <c r="AC11" i="42"/>
  <c r="AC10" i="42"/>
  <c r="AC25" i="42"/>
  <c r="AC23" i="42"/>
  <c r="AC21" i="42"/>
  <c r="AC38" i="42"/>
  <c r="AC36" i="42"/>
  <c r="AC9" i="42"/>
  <c r="AC8" i="42"/>
  <c r="AC7" i="42"/>
  <c r="AD5" i="42"/>
  <c r="AD13" i="42" s="1"/>
  <c r="AD64" i="42" l="1"/>
  <c r="AD57" i="42"/>
  <c r="AD56" i="42"/>
  <c r="AD51" i="42"/>
  <c r="AD50" i="42"/>
  <c r="AD49" i="42"/>
  <c r="AD54" i="42"/>
  <c r="AD55" i="42"/>
  <c r="AD52" i="42"/>
  <c r="AD53" i="42"/>
  <c r="AD48" i="42"/>
  <c r="AD47" i="42"/>
  <c r="AD46" i="42"/>
  <c r="AD44" i="42"/>
  <c r="AD43" i="42"/>
  <c r="AD41" i="42"/>
  <c r="AD40" i="42"/>
  <c r="AD39" i="42"/>
  <c r="AD38" i="42"/>
  <c r="AD42" i="42"/>
  <c r="AD37" i="42"/>
  <c r="AD36" i="42"/>
  <c r="AD32" i="42"/>
  <c r="AD31" i="42"/>
  <c r="AD30" i="42"/>
  <c r="AD28" i="42"/>
  <c r="AD27" i="42"/>
  <c r="AD26" i="42"/>
  <c r="AD25" i="42"/>
  <c r="AD24" i="42"/>
  <c r="AD23" i="42"/>
  <c r="AD22" i="42"/>
  <c r="AD21" i="42"/>
  <c r="AD33" i="42"/>
  <c r="AD34" i="42"/>
  <c r="AD35" i="42"/>
  <c r="AD14" i="42"/>
  <c r="AD12" i="42"/>
  <c r="AD16" i="42"/>
  <c r="AD15" i="42"/>
  <c r="AD17" i="42"/>
  <c r="AD11" i="42"/>
  <c r="AD9" i="42"/>
  <c r="AD8" i="42"/>
  <c r="AD7" i="42"/>
  <c r="AE5" i="42"/>
  <c r="AE13" i="42" s="1"/>
  <c r="AD20" i="42"/>
  <c r="AD10" i="42"/>
  <c r="AE64" i="42" l="1"/>
  <c r="AE55" i="42"/>
  <c r="AE57" i="42"/>
  <c r="AE54" i="42"/>
  <c r="AE56" i="42"/>
  <c r="AE52" i="42"/>
  <c r="AE51" i="42"/>
  <c r="AE50" i="42"/>
  <c r="AE53" i="42"/>
  <c r="AE49" i="42"/>
  <c r="AE44" i="42"/>
  <c r="AE41" i="42"/>
  <c r="AE40" i="42"/>
  <c r="AE39" i="42"/>
  <c r="AE43" i="42"/>
  <c r="AE46" i="42"/>
  <c r="AE48" i="42"/>
  <c r="AE42" i="42"/>
  <c r="AE38" i="42"/>
  <c r="AE32" i="42"/>
  <c r="AE31" i="42"/>
  <c r="AE30" i="42"/>
  <c r="AE28" i="42"/>
  <c r="AE27" i="42"/>
  <c r="AE26" i="42"/>
  <c r="AE25" i="42"/>
  <c r="AE24" i="42"/>
  <c r="AE23" i="42"/>
  <c r="AE22" i="42"/>
  <c r="AE21" i="42"/>
  <c r="AE47" i="42"/>
  <c r="AE36" i="42"/>
  <c r="AE35" i="42"/>
  <c r="AE34" i="42"/>
  <c r="AE33" i="42"/>
  <c r="AE37" i="42"/>
  <c r="AE20" i="42"/>
  <c r="AE17" i="42"/>
  <c r="AE16" i="42"/>
  <c r="AE15" i="42"/>
  <c r="AE14" i="42"/>
  <c r="AE12" i="42"/>
  <c r="AE11" i="42"/>
  <c r="AF5" i="42"/>
  <c r="AF13" i="42" s="1"/>
  <c r="AE10" i="42"/>
  <c r="AE8" i="42"/>
  <c r="AE7" i="42"/>
  <c r="AE9" i="42"/>
  <c r="AF64" i="42" l="1"/>
  <c r="AF54" i="42"/>
  <c r="AF52" i="42"/>
  <c r="AF55" i="42"/>
  <c r="AF53" i="42"/>
  <c r="AF51" i="42"/>
  <c r="AF50" i="42"/>
  <c r="AF49" i="42"/>
  <c r="AF56" i="42"/>
  <c r="AF57" i="42"/>
  <c r="AF48" i="42"/>
  <c r="AF47" i="42"/>
  <c r="AF46" i="42"/>
  <c r="AF44" i="42"/>
  <c r="AF43" i="42"/>
  <c r="AF42" i="42"/>
  <c r="AF41" i="42"/>
  <c r="AF40" i="42"/>
  <c r="AF39" i="42"/>
  <c r="AF38" i="42"/>
  <c r="AF37" i="42"/>
  <c r="AF36" i="42"/>
  <c r="AF35" i="42"/>
  <c r="AF34" i="42"/>
  <c r="AF33" i="42"/>
  <c r="AF31" i="42"/>
  <c r="AF32" i="42"/>
  <c r="AF25" i="42"/>
  <c r="AF23" i="42"/>
  <c r="AF21" i="42"/>
  <c r="AF26" i="42"/>
  <c r="AF27" i="42"/>
  <c r="AF20" i="42"/>
  <c r="AF17" i="42"/>
  <c r="AF16" i="42"/>
  <c r="AF15" i="42"/>
  <c r="AF14" i="42"/>
  <c r="AF12" i="42"/>
  <c r="AF11" i="42"/>
  <c r="AF28" i="42"/>
  <c r="AG5" i="42"/>
  <c r="AG13" i="42" s="1"/>
  <c r="AF30" i="42"/>
  <c r="AF10" i="42"/>
  <c r="AF24" i="42"/>
  <c r="AF22" i="42"/>
  <c r="AF9" i="42"/>
  <c r="AF7" i="42"/>
  <c r="AF8" i="42"/>
  <c r="AG57" i="42" l="1"/>
  <c r="AG56" i="42"/>
  <c r="AG64" i="42"/>
  <c r="AG54" i="42"/>
  <c r="AG52" i="42"/>
  <c r="AG55" i="42"/>
  <c r="AG53" i="42"/>
  <c r="AG51" i="42"/>
  <c r="AG50" i="42"/>
  <c r="AG48" i="42"/>
  <c r="AG47" i="42"/>
  <c r="AG46" i="42"/>
  <c r="AG44" i="42"/>
  <c r="AG43" i="42"/>
  <c r="AG42" i="42"/>
  <c r="AG49" i="42"/>
  <c r="AG39" i="42"/>
  <c r="AG41" i="42"/>
  <c r="AG38" i="42"/>
  <c r="AG36" i="42"/>
  <c r="AG35" i="42"/>
  <c r="AG34" i="42"/>
  <c r="AG33" i="42"/>
  <c r="AG37" i="42"/>
  <c r="AG40" i="42"/>
  <c r="AG32" i="42"/>
  <c r="AG31" i="42"/>
  <c r="AG30" i="42"/>
  <c r="AG28" i="42"/>
  <c r="AG27" i="42"/>
  <c r="AG26" i="42"/>
  <c r="AG25" i="42"/>
  <c r="AG24" i="42"/>
  <c r="AG23" i="42"/>
  <c r="AG22" i="42"/>
  <c r="AG21" i="42"/>
  <c r="AG20" i="42"/>
  <c r="AG17" i="42"/>
  <c r="AG16" i="42"/>
  <c r="AG15" i="42"/>
  <c r="AG14" i="42"/>
  <c r="AG12" i="42"/>
  <c r="AG11" i="42"/>
  <c r="AG10" i="42"/>
  <c r="AH5" i="42"/>
  <c r="AH13" i="42" s="1"/>
  <c r="AG7" i="42"/>
  <c r="AG8" i="42"/>
  <c r="AG9" i="42"/>
  <c r="AH64" i="42" l="1"/>
  <c r="AH57" i="42"/>
  <c r="AH56" i="42"/>
  <c r="AH55" i="42"/>
  <c r="AH54" i="42"/>
  <c r="AH53" i="42"/>
  <c r="AH52" i="42"/>
  <c r="AH51" i="42"/>
  <c r="AH50" i="42"/>
  <c r="AH49" i="42"/>
  <c r="AH48" i="42"/>
  <c r="AH47" i="42"/>
  <c r="AH46" i="42"/>
  <c r="AH44" i="42"/>
  <c r="AH43" i="42"/>
  <c r="AH42" i="42"/>
  <c r="AH41" i="42"/>
  <c r="AH40" i="42"/>
  <c r="AH39" i="42"/>
  <c r="AH38" i="42"/>
  <c r="AH37" i="42"/>
  <c r="AH36" i="42"/>
  <c r="AH35" i="42"/>
  <c r="AH34" i="42"/>
  <c r="AH33" i="42"/>
  <c r="AH32" i="42"/>
  <c r="AH31" i="42"/>
  <c r="AH30" i="42"/>
  <c r="AH28" i="42"/>
  <c r="AH27" i="42"/>
  <c r="AH26" i="42"/>
  <c r="AH25" i="42"/>
  <c r="AH24" i="42"/>
  <c r="AH23" i="42"/>
  <c r="AH22" i="42"/>
  <c r="AH21" i="42"/>
  <c r="AH20" i="42"/>
  <c r="AH17" i="42"/>
  <c r="AH16" i="42"/>
  <c r="AH15" i="42"/>
  <c r="AH14" i="42"/>
  <c r="AH10" i="42"/>
  <c r="AH11" i="42"/>
  <c r="AH7" i="42"/>
  <c r="AI5" i="42"/>
  <c r="AI13" i="42" s="1"/>
  <c r="AH9" i="42"/>
  <c r="AH8" i="42"/>
  <c r="AH12" i="42"/>
  <c r="AI57" i="42" l="1"/>
  <c r="AI54" i="42"/>
  <c r="AI56" i="42"/>
  <c r="AI53" i="42"/>
  <c r="AI55" i="42"/>
  <c r="AI52" i="42"/>
  <c r="AI51" i="42"/>
  <c r="AI50" i="42"/>
  <c r="AI49" i="42"/>
  <c r="AI64" i="42"/>
  <c r="AI48" i="42"/>
  <c r="AI47" i="42"/>
  <c r="AI46" i="42"/>
  <c r="AI44" i="42"/>
  <c r="AI43" i="42"/>
  <c r="AI42" i="42"/>
  <c r="AI36" i="42"/>
  <c r="AI35" i="42"/>
  <c r="AI34" i="42"/>
  <c r="AI33" i="42"/>
  <c r="AI41" i="42"/>
  <c r="AI38" i="42"/>
  <c r="AI37" i="42"/>
  <c r="AI39" i="42"/>
  <c r="AI32" i="42"/>
  <c r="AI31" i="42"/>
  <c r="AI30" i="42"/>
  <c r="AI28" i="42"/>
  <c r="AI27" i="42"/>
  <c r="AI26" i="42"/>
  <c r="AI25" i="42"/>
  <c r="AI24" i="42"/>
  <c r="AI23" i="42"/>
  <c r="AI22" i="42"/>
  <c r="AI21" i="42"/>
  <c r="AI40" i="42"/>
  <c r="AI20" i="42"/>
  <c r="AI17" i="42"/>
  <c r="AI16" i="42"/>
  <c r="AI15" i="42"/>
  <c r="AI14" i="42"/>
  <c r="AI12" i="42"/>
  <c r="AI11" i="42"/>
  <c r="AJ5" i="42"/>
  <c r="AJ13" i="42" s="1"/>
  <c r="AI9" i="42"/>
  <c r="AI7" i="42"/>
  <c r="AI10" i="42"/>
  <c r="AI8" i="42"/>
  <c r="AJ64" i="42" l="1"/>
  <c r="AJ54" i="42"/>
  <c r="AJ55" i="42"/>
  <c r="AJ53" i="42"/>
  <c r="AJ51" i="42"/>
  <c r="AJ50" i="42"/>
  <c r="AJ49" i="42"/>
  <c r="AJ57" i="42"/>
  <c r="AJ56" i="42"/>
  <c r="AJ52" i="42"/>
  <c r="AJ48" i="42"/>
  <c r="AJ47" i="42"/>
  <c r="AJ46" i="42"/>
  <c r="AJ44" i="42"/>
  <c r="AJ43" i="42"/>
  <c r="AJ42" i="42"/>
  <c r="AJ41" i="42"/>
  <c r="AJ40" i="42"/>
  <c r="AJ39" i="42"/>
  <c r="AJ38" i="42"/>
  <c r="AJ37" i="42"/>
  <c r="AJ36" i="42"/>
  <c r="AJ35" i="42"/>
  <c r="AJ34" i="42"/>
  <c r="AJ33" i="42"/>
  <c r="AJ32" i="42"/>
  <c r="AJ31" i="42"/>
  <c r="AJ30" i="42"/>
  <c r="AJ28" i="42"/>
  <c r="AJ27" i="42"/>
  <c r="AJ26" i="42"/>
  <c r="AJ25" i="42"/>
  <c r="AJ24" i="42"/>
  <c r="AJ23" i="42"/>
  <c r="AJ22" i="42"/>
  <c r="AJ21" i="42"/>
  <c r="AJ20" i="42"/>
  <c r="AJ17" i="42"/>
  <c r="AJ16" i="42"/>
  <c r="AJ15" i="42"/>
  <c r="AJ14" i="42"/>
  <c r="AJ12" i="42"/>
  <c r="AJ11" i="42"/>
  <c r="AJ10" i="42"/>
  <c r="AJ9" i="42"/>
  <c r="AJ8" i="42"/>
  <c r="AJ7" i="42"/>
  <c r="AK5" i="42"/>
  <c r="AK13" i="42" s="1"/>
  <c r="AK56" i="42" l="1"/>
  <c r="AK64" i="42"/>
  <c r="AK55" i="42"/>
  <c r="AK57" i="42"/>
  <c r="AK53" i="42"/>
  <c r="AK51" i="42"/>
  <c r="AK50" i="42"/>
  <c r="AK49" i="42"/>
  <c r="AK52" i="42"/>
  <c r="AK54" i="42"/>
  <c r="AK48" i="42"/>
  <c r="AK47" i="42"/>
  <c r="AK46" i="42"/>
  <c r="AK44" i="42"/>
  <c r="AK43" i="42"/>
  <c r="AK41" i="42"/>
  <c r="AK40" i="42"/>
  <c r="AK42" i="42"/>
  <c r="AK38" i="42"/>
  <c r="AK37" i="42"/>
  <c r="AK39" i="42"/>
  <c r="AK32" i="42"/>
  <c r="AK31" i="42"/>
  <c r="AK30" i="42"/>
  <c r="AK28" i="42"/>
  <c r="AK27" i="42"/>
  <c r="AK26" i="42"/>
  <c r="AK36" i="42"/>
  <c r="AK35" i="42"/>
  <c r="AK34" i="42"/>
  <c r="AK33" i="42"/>
  <c r="AK20" i="42"/>
  <c r="AK17" i="42"/>
  <c r="AK16" i="42"/>
  <c r="AK15" i="42"/>
  <c r="AK14" i="42"/>
  <c r="AK12" i="42"/>
  <c r="AK11" i="42"/>
  <c r="AK10" i="42"/>
  <c r="AK25" i="42"/>
  <c r="AK23" i="42"/>
  <c r="AK21" i="42"/>
  <c r="AK24" i="42"/>
  <c r="AK22" i="42"/>
  <c r="AK9" i="42"/>
  <c r="AK8" i="42"/>
  <c r="AK7" i="42"/>
  <c r="AL5" i="42"/>
  <c r="AL13" i="42" s="1"/>
  <c r="AL56" i="42" l="1"/>
  <c r="AL53" i="42"/>
  <c r="AL64" i="42"/>
  <c r="AL55" i="42"/>
  <c r="AL52" i="42"/>
  <c r="AL54" i="42"/>
  <c r="AL51" i="42"/>
  <c r="AL50" i="42"/>
  <c r="AL49" i="42"/>
  <c r="AL57" i="42"/>
  <c r="AL48" i="42"/>
  <c r="AL47" i="42"/>
  <c r="AL46" i="42"/>
  <c r="AL44" i="42"/>
  <c r="AL43" i="42"/>
  <c r="AL41" i="42"/>
  <c r="AL40" i="42"/>
  <c r="AL39" i="42"/>
  <c r="AL38" i="42"/>
  <c r="AL42" i="42"/>
  <c r="AL37" i="42"/>
  <c r="AL36" i="42"/>
  <c r="AL32" i="42"/>
  <c r="AL31" i="42"/>
  <c r="AL30" i="42"/>
  <c r="AL28" i="42"/>
  <c r="AL27" i="42"/>
  <c r="AL26" i="42"/>
  <c r="AL25" i="42"/>
  <c r="AL24" i="42"/>
  <c r="AL23" i="42"/>
  <c r="AL22" i="42"/>
  <c r="AL21" i="42"/>
  <c r="AL35" i="42"/>
  <c r="AL34" i="42"/>
  <c r="AL33" i="42"/>
  <c r="AL15" i="42"/>
  <c r="AL10" i="42"/>
  <c r="AL11" i="42"/>
  <c r="AL16" i="42"/>
  <c r="AL17" i="42"/>
  <c r="AL20" i="42"/>
  <c r="AL12" i="42"/>
  <c r="AM5" i="42"/>
  <c r="AM13" i="42" s="1"/>
  <c r="AL9" i="42"/>
  <c r="AL7" i="42"/>
  <c r="AL14" i="42"/>
  <c r="AL8" i="42"/>
  <c r="AM64" i="42" l="1"/>
  <c r="AM57" i="42"/>
  <c r="AM55" i="42"/>
  <c r="AM53" i="42"/>
  <c r="AM54" i="42"/>
  <c r="AM51" i="42"/>
  <c r="AM50" i="42"/>
  <c r="AM52" i="42"/>
  <c r="AM49" i="42"/>
  <c r="AM56" i="42"/>
  <c r="AM44" i="42"/>
  <c r="AM43" i="42"/>
  <c r="AM41" i="42"/>
  <c r="AM40" i="42"/>
  <c r="AM39" i="42"/>
  <c r="AM46" i="42"/>
  <c r="AM42" i="42"/>
  <c r="AM47" i="42"/>
  <c r="AM48" i="42"/>
  <c r="AM38" i="42"/>
  <c r="AM37" i="42"/>
  <c r="AM32" i="42"/>
  <c r="AM31" i="42"/>
  <c r="AM30" i="42"/>
  <c r="AM28" i="42"/>
  <c r="AM27" i="42"/>
  <c r="AM26" i="42"/>
  <c r="AM25" i="42"/>
  <c r="AM24" i="42"/>
  <c r="AM23" i="42"/>
  <c r="AM22" i="42"/>
  <c r="AM21" i="42"/>
  <c r="AM35" i="42"/>
  <c r="AM34" i="42"/>
  <c r="AM33" i="42"/>
  <c r="AM36" i="42"/>
  <c r="AM20" i="42"/>
  <c r="AM17" i="42"/>
  <c r="AM16" i="42"/>
  <c r="AM15" i="42"/>
  <c r="AM14" i="42"/>
  <c r="AM12" i="42"/>
  <c r="AM11" i="42"/>
  <c r="AN5" i="42"/>
  <c r="AN13" i="42" s="1"/>
  <c r="AM10" i="42"/>
  <c r="AM9" i="42"/>
  <c r="AM8" i="42"/>
  <c r="AM7" i="42"/>
  <c r="AN64" i="42" l="1"/>
  <c r="AN55" i="42"/>
  <c r="AN57" i="42"/>
  <c r="AN54" i="42"/>
  <c r="AN56" i="42"/>
  <c r="AN52" i="42"/>
  <c r="AN51" i="42"/>
  <c r="AN50" i="42"/>
  <c r="AN49" i="42"/>
  <c r="AN53" i="42"/>
  <c r="AN48" i="42"/>
  <c r="AN47" i="42"/>
  <c r="AN46" i="42"/>
  <c r="AN44" i="42"/>
  <c r="AN43" i="42"/>
  <c r="AN42" i="42"/>
  <c r="AN41" i="42"/>
  <c r="AN40" i="42"/>
  <c r="AN39" i="42"/>
  <c r="AN38" i="42"/>
  <c r="AN37" i="42"/>
  <c r="AN36" i="42"/>
  <c r="AN35" i="42"/>
  <c r="AN34" i="42"/>
  <c r="AN33" i="42"/>
  <c r="AN32" i="42"/>
  <c r="AN25" i="42"/>
  <c r="AN23" i="42"/>
  <c r="AN21" i="42"/>
  <c r="AN26" i="42"/>
  <c r="AN27" i="42"/>
  <c r="AN28" i="42"/>
  <c r="AN24" i="42"/>
  <c r="AN22" i="42"/>
  <c r="AN20" i="42"/>
  <c r="AN17" i="42"/>
  <c r="AN16" i="42"/>
  <c r="AN15" i="42"/>
  <c r="AN14" i="42"/>
  <c r="AN12" i="42"/>
  <c r="AN11" i="42"/>
  <c r="AN30" i="42"/>
  <c r="AO5" i="42"/>
  <c r="AO13" i="42" s="1"/>
  <c r="AN31" i="42"/>
  <c r="AN8" i="42"/>
  <c r="AN10" i="42"/>
  <c r="AN9" i="42"/>
  <c r="AN7" i="42"/>
  <c r="AO64" i="42" l="1"/>
  <c r="AO57" i="42"/>
  <c r="AO52" i="42"/>
  <c r="AO56" i="42"/>
  <c r="AO53" i="42"/>
  <c r="AO55" i="42"/>
  <c r="AO49" i="42"/>
  <c r="AO48" i="42"/>
  <c r="AO47" i="42"/>
  <c r="AO46" i="42"/>
  <c r="AO44" i="42"/>
  <c r="AO43" i="42"/>
  <c r="AO42" i="42"/>
  <c r="AO54" i="42"/>
  <c r="AO51" i="42"/>
  <c r="AO50" i="42"/>
  <c r="AO41" i="42"/>
  <c r="AO36" i="42"/>
  <c r="AO35" i="42"/>
  <c r="AO34" i="42"/>
  <c r="AO33" i="42"/>
  <c r="AO40" i="42"/>
  <c r="AO38" i="42"/>
  <c r="AO37" i="42"/>
  <c r="AO32" i="42"/>
  <c r="AO31" i="42"/>
  <c r="AO30" i="42"/>
  <c r="AO28" i="42"/>
  <c r="AO27" i="42"/>
  <c r="AO26" i="42"/>
  <c r="AO25" i="42"/>
  <c r="AO24" i="42"/>
  <c r="AO23" i="42"/>
  <c r="AO22" i="42"/>
  <c r="AO21" i="42"/>
  <c r="AO39" i="42"/>
  <c r="AO20" i="42"/>
  <c r="AO17" i="42"/>
  <c r="AO16" i="42"/>
  <c r="AO15" i="42"/>
  <c r="AO14" i="42"/>
  <c r="AO12" i="42"/>
  <c r="AO11" i="42"/>
  <c r="AO10" i="42"/>
  <c r="AO8" i="42"/>
  <c r="AP5" i="42"/>
  <c r="AP13" i="42" s="1"/>
  <c r="AO9" i="42"/>
  <c r="AO7" i="42"/>
  <c r="AP64" i="42" l="1"/>
  <c r="AP57" i="42"/>
  <c r="AP56" i="42"/>
  <c r="AP55" i="42"/>
  <c r="AP54" i="42"/>
  <c r="AP53" i="42"/>
  <c r="AP52" i="42"/>
  <c r="AP51" i="42"/>
  <c r="AP50" i="42"/>
  <c r="AP49" i="42"/>
  <c r="AP48" i="42"/>
  <c r="AP47" i="42"/>
  <c r="AP46" i="42"/>
  <c r="AP44" i="42"/>
  <c r="AP43" i="42"/>
  <c r="AP42" i="42"/>
  <c r="AP41" i="42"/>
  <c r="AP40" i="42"/>
  <c r="AP39" i="42"/>
  <c r="AP38" i="42"/>
  <c r="AP37" i="42"/>
  <c r="AP36" i="42"/>
  <c r="AP35" i="42"/>
  <c r="AP34" i="42"/>
  <c r="AP33" i="42"/>
  <c r="AP32" i="42"/>
  <c r="AP31" i="42"/>
  <c r="AP30" i="42"/>
  <c r="AP28" i="42"/>
  <c r="AP27" i="42"/>
  <c r="AP26" i="42"/>
  <c r="AP25" i="42"/>
  <c r="AP24" i="42"/>
  <c r="AP23" i="42"/>
  <c r="AP22" i="42"/>
  <c r="AP21" i="42"/>
  <c r="AP20" i="42"/>
  <c r="AP17" i="42"/>
  <c r="AP16" i="42"/>
  <c r="AP15" i="42"/>
  <c r="AP14" i="42"/>
  <c r="AQ5" i="42"/>
  <c r="AQ13" i="42" s="1"/>
  <c r="AP9" i="42"/>
  <c r="AP8" i="42"/>
  <c r="AP11" i="42"/>
  <c r="AP7" i="42"/>
  <c r="AP12" i="42"/>
  <c r="AP10" i="42"/>
  <c r="AQ57" i="42" l="1"/>
  <c r="AQ56" i="42"/>
  <c r="AQ64" i="42"/>
  <c r="AQ52" i="42"/>
  <c r="AQ51" i="42"/>
  <c r="AQ50" i="42"/>
  <c r="AQ49" i="42"/>
  <c r="AQ54" i="42"/>
  <c r="AQ55" i="42"/>
  <c r="AQ48" i="42"/>
  <c r="AQ47" i="42"/>
  <c r="AQ46" i="42"/>
  <c r="AQ44" i="42"/>
  <c r="AQ43" i="42"/>
  <c r="AQ42" i="42"/>
  <c r="AQ53" i="42"/>
  <c r="AQ41" i="42"/>
  <c r="AQ36" i="42"/>
  <c r="AQ35" i="42"/>
  <c r="AQ34" i="42"/>
  <c r="AQ33" i="42"/>
  <c r="AQ40" i="42"/>
  <c r="AQ39" i="42"/>
  <c r="AQ38" i="42"/>
  <c r="AQ37" i="42"/>
  <c r="AQ32" i="42"/>
  <c r="AQ31" i="42"/>
  <c r="AQ30" i="42"/>
  <c r="AQ28" i="42"/>
  <c r="AQ27" i="42"/>
  <c r="AQ26" i="42"/>
  <c r="AQ25" i="42"/>
  <c r="AQ24" i="42"/>
  <c r="AQ23" i="42"/>
  <c r="AQ22" i="42"/>
  <c r="AQ21" i="42"/>
  <c r="AQ20" i="42"/>
  <c r="AQ17" i="42"/>
  <c r="AQ16" i="42"/>
  <c r="AQ15" i="42"/>
  <c r="AQ14" i="42"/>
  <c r="AQ12" i="42"/>
  <c r="AQ11" i="42"/>
  <c r="AR5" i="42"/>
  <c r="AR13" i="42" s="1"/>
  <c r="AQ9" i="42"/>
  <c r="AQ8" i="42"/>
  <c r="AQ7" i="42"/>
  <c r="AQ10" i="42"/>
  <c r="AR57" i="42" l="1"/>
  <c r="AR54" i="42"/>
  <c r="AR56" i="42"/>
  <c r="AR53" i="42"/>
  <c r="AR55" i="42"/>
  <c r="AR52" i="42"/>
  <c r="AR51" i="42"/>
  <c r="AR50" i="42"/>
  <c r="AR49" i="42"/>
  <c r="AR48" i="42"/>
  <c r="AR47" i="42"/>
  <c r="AR46" i="42"/>
  <c r="AR44" i="42"/>
  <c r="AR43" i="42"/>
  <c r="AR42" i="42"/>
  <c r="AR41" i="42"/>
  <c r="AR40" i="42"/>
  <c r="AR39" i="42"/>
  <c r="AR38" i="42"/>
  <c r="AR37" i="42"/>
  <c r="AR36" i="42"/>
  <c r="AR35" i="42"/>
  <c r="AR34" i="42"/>
  <c r="AR33" i="42"/>
  <c r="AR32" i="42"/>
  <c r="AR31" i="42"/>
  <c r="AR30" i="42"/>
  <c r="AR28" i="42"/>
  <c r="AR27" i="42"/>
  <c r="AR26" i="42"/>
  <c r="AR25" i="42"/>
  <c r="AR24" i="42"/>
  <c r="AR23" i="42"/>
  <c r="AR22" i="42"/>
  <c r="AR21" i="42"/>
  <c r="AR20" i="42"/>
  <c r="AR17" i="42"/>
  <c r="AR16" i="42"/>
  <c r="AR15" i="42"/>
  <c r="AR14" i="42"/>
  <c r="AR12" i="42"/>
  <c r="AR11" i="42"/>
  <c r="AR10" i="42"/>
  <c r="AR9" i="42"/>
  <c r="AR8" i="42"/>
  <c r="AR7" i="42"/>
  <c r="AS5" i="42"/>
  <c r="AS13" i="42" s="1"/>
  <c r="AS51" i="42" l="1"/>
  <c r="AS52" i="42"/>
  <c r="AS57" i="42"/>
  <c r="AS50" i="42"/>
  <c r="AS49" i="42"/>
  <c r="AS48" i="42"/>
  <c r="AS56" i="42"/>
  <c r="AS54" i="42"/>
  <c r="AS53" i="42"/>
  <c r="AS55" i="42"/>
  <c r="AS47" i="42"/>
  <c r="AS46" i="42"/>
  <c r="AS44" i="42"/>
  <c r="AS42" i="42"/>
  <c r="AS41" i="42"/>
  <c r="AS40" i="42"/>
  <c r="AS39" i="42"/>
  <c r="AS43" i="42"/>
  <c r="AS35" i="42"/>
  <c r="AS34" i="42"/>
  <c r="AS33" i="42"/>
  <c r="AS32" i="42"/>
  <c r="AS31" i="42"/>
  <c r="AS30" i="42"/>
  <c r="AS28" i="42"/>
  <c r="AS27" i="42"/>
  <c r="AS26" i="42"/>
  <c r="AS36" i="42"/>
  <c r="AS38" i="42"/>
  <c r="AS37" i="42"/>
  <c r="AS25" i="42"/>
  <c r="AS23" i="42"/>
  <c r="AS21" i="42"/>
  <c r="AS20" i="42"/>
  <c r="AS17" i="42"/>
  <c r="AS16" i="42"/>
  <c r="AS15" i="42"/>
  <c r="AS14" i="42"/>
  <c r="AS12" i="42"/>
  <c r="AS11" i="42"/>
  <c r="AS10" i="42"/>
  <c r="AS24" i="42"/>
  <c r="AS22" i="42"/>
  <c r="AS9" i="42"/>
  <c r="AS8" i="42"/>
  <c r="AS7" i="42"/>
  <c r="AT5" i="42"/>
  <c r="AT13" i="42" s="1"/>
  <c r="AT56" i="42" l="1"/>
  <c r="AT55" i="42"/>
  <c r="AT57" i="42"/>
  <c r="AT50" i="42"/>
  <c r="AT49" i="42"/>
  <c r="AT51" i="42"/>
  <c r="AT54" i="42"/>
  <c r="AT53" i="42"/>
  <c r="AT52" i="42"/>
  <c r="AT47" i="42"/>
  <c r="AT46" i="42"/>
  <c r="AT44" i="42"/>
  <c r="AT43" i="42"/>
  <c r="AT48" i="42"/>
  <c r="AT42" i="42"/>
  <c r="AT41" i="42"/>
  <c r="AT40" i="42"/>
  <c r="AT39" i="42"/>
  <c r="AT38" i="42"/>
  <c r="AT37" i="42"/>
  <c r="AT36" i="42"/>
  <c r="AT35" i="42"/>
  <c r="AT34" i="42"/>
  <c r="AT33" i="42"/>
  <c r="AT32" i="42"/>
  <c r="AT31" i="42"/>
  <c r="AT30" i="42"/>
  <c r="AT28" i="42"/>
  <c r="AT27" i="42"/>
  <c r="AT26" i="42"/>
  <c r="AT25" i="42"/>
  <c r="AT24" i="42"/>
  <c r="AT23" i="42"/>
  <c r="AT22" i="42"/>
  <c r="AT21" i="42"/>
  <c r="AT16" i="42"/>
  <c r="AT11" i="42"/>
  <c r="AT10" i="42"/>
  <c r="AT17" i="42"/>
  <c r="AT20" i="42"/>
  <c r="AT12" i="42"/>
  <c r="AT14" i="42"/>
  <c r="AT9" i="42"/>
  <c r="AT7" i="42"/>
  <c r="AT8" i="42"/>
  <c r="AU5" i="42"/>
  <c r="AU13" i="42" s="1"/>
  <c r="AT15" i="42"/>
  <c r="AU56" i="42" l="1"/>
  <c r="AU53" i="42"/>
  <c r="AU55" i="42"/>
  <c r="AU52" i="42"/>
  <c r="AU54" i="42"/>
  <c r="AU57" i="42"/>
  <c r="AU51" i="42"/>
  <c r="AU49" i="42"/>
  <c r="AU50" i="42"/>
  <c r="AU48" i="42"/>
  <c r="AU46" i="42"/>
  <c r="AU41" i="42"/>
  <c r="AU40" i="42"/>
  <c r="AU39" i="42"/>
  <c r="AU47" i="42"/>
  <c r="AU43" i="42"/>
  <c r="AU44" i="42"/>
  <c r="AU42" i="42"/>
  <c r="AU37" i="42"/>
  <c r="AU38" i="42"/>
  <c r="AU35" i="42"/>
  <c r="AU34" i="42"/>
  <c r="AU33" i="42"/>
  <c r="AU32" i="42"/>
  <c r="AU31" i="42"/>
  <c r="AU30" i="42"/>
  <c r="AU28" i="42"/>
  <c r="AU27" i="42"/>
  <c r="AU26" i="42"/>
  <c r="AU25" i="42"/>
  <c r="AU24" i="42"/>
  <c r="AU23" i="42"/>
  <c r="AU22" i="42"/>
  <c r="AU21" i="42"/>
  <c r="AU36" i="42"/>
  <c r="AU20" i="42"/>
  <c r="AU17" i="42"/>
  <c r="AU16" i="42"/>
  <c r="AU15" i="42"/>
  <c r="AU14" i="42"/>
  <c r="AU12" i="42"/>
  <c r="AU11" i="42"/>
  <c r="AU10" i="42"/>
  <c r="AV5" i="42"/>
  <c r="AV13" i="42" s="1"/>
  <c r="AU8" i="42"/>
  <c r="AU9" i="42"/>
  <c r="AU7" i="42"/>
  <c r="AV57" i="42" l="1"/>
  <c r="AV54" i="42"/>
  <c r="AV56" i="42"/>
  <c r="AV53" i="42"/>
  <c r="AV55" i="42"/>
  <c r="AV52" i="42"/>
  <c r="AV50" i="42"/>
  <c r="AV49" i="42"/>
  <c r="AV51" i="42"/>
  <c r="AV47" i="42"/>
  <c r="AV46" i="42"/>
  <c r="AV44" i="42"/>
  <c r="AV43" i="42"/>
  <c r="AV42" i="42"/>
  <c r="AV41" i="42"/>
  <c r="AV40" i="42"/>
  <c r="AV39" i="42"/>
  <c r="AV38" i="42"/>
  <c r="AV37" i="42"/>
  <c r="AV48" i="42"/>
  <c r="AV36" i="42"/>
  <c r="AV35" i="42"/>
  <c r="AV34" i="42"/>
  <c r="AV33" i="42"/>
  <c r="AV26" i="42"/>
  <c r="AV27" i="42"/>
  <c r="AV24" i="42"/>
  <c r="AV22" i="42"/>
  <c r="AV28" i="42"/>
  <c r="AV30" i="42"/>
  <c r="AV20" i="42"/>
  <c r="AV17" i="42"/>
  <c r="AV16" i="42"/>
  <c r="AV15" i="42"/>
  <c r="AV14" i="42"/>
  <c r="AV12" i="42"/>
  <c r="AV11" i="42"/>
  <c r="AV31" i="42"/>
  <c r="AV25" i="42"/>
  <c r="AV23" i="42"/>
  <c r="AW5" i="42"/>
  <c r="AW13" i="42" s="1"/>
  <c r="AV32" i="42"/>
  <c r="AV10" i="42"/>
  <c r="AV21" i="42"/>
  <c r="AV9" i="42"/>
  <c r="AV8" i="42"/>
  <c r="AV7" i="42"/>
  <c r="AW55" i="42" l="1"/>
  <c r="AW57" i="42"/>
  <c r="AW54" i="42"/>
  <c r="AW56" i="42"/>
  <c r="AW53" i="42"/>
  <c r="AW51" i="42"/>
  <c r="AW49" i="42"/>
  <c r="AW52" i="42"/>
  <c r="AW47" i="42"/>
  <c r="AW46" i="42"/>
  <c r="AW44" i="42"/>
  <c r="AW43" i="42"/>
  <c r="AW42" i="42"/>
  <c r="AW48" i="42"/>
  <c r="AW50" i="42"/>
  <c r="AW40" i="42"/>
  <c r="AW39" i="42"/>
  <c r="AW37" i="42"/>
  <c r="AW38" i="42"/>
  <c r="AW36" i="42"/>
  <c r="AW35" i="42"/>
  <c r="AW34" i="42"/>
  <c r="AW33" i="42"/>
  <c r="AW41" i="42"/>
  <c r="AW32" i="42"/>
  <c r="AW31" i="42"/>
  <c r="AW30" i="42"/>
  <c r="AW28" i="42"/>
  <c r="AW27" i="42"/>
  <c r="AW26" i="42"/>
  <c r="AW25" i="42"/>
  <c r="AW24" i="42"/>
  <c r="AW23" i="42"/>
  <c r="AW22" i="42"/>
  <c r="AW21" i="42"/>
  <c r="AW20" i="42"/>
  <c r="AW17" i="42"/>
  <c r="AW16" i="42"/>
  <c r="AW15" i="42"/>
  <c r="AW14" i="42"/>
  <c r="AW12" i="42"/>
  <c r="AW11" i="42"/>
  <c r="AW10" i="42"/>
  <c r="AX5" i="42"/>
  <c r="AX13" i="42" s="1"/>
  <c r="AW7" i="42"/>
  <c r="AW9" i="42"/>
  <c r="AW8" i="42"/>
  <c r="AX57" i="42" l="1"/>
  <c r="AX56" i="42"/>
  <c r="AX55" i="42"/>
  <c r="AX54" i="42"/>
  <c r="AX53" i="42"/>
  <c r="AX52" i="42"/>
  <c r="AX50" i="42"/>
  <c r="AX49" i="42"/>
  <c r="AX48" i="42"/>
  <c r="AX47" i="42"/>
  <c r="AX46" i="42"/>
  <c r="AX44" i="42"/>
  <c r="AX43" i="42"/>
  <c r="AX42" i="42"/>
  <c r="AX51" i="42"/>
  <c r="AX41" i="42"/>
  <c r="AX40" i="42"/>
  <c r="AX39" i="42"/>
  <c r="AX38" i="42"/>
  <c r="AX37" i="42"/>
  <c r="AX36" i="42"/>
  <c r="AX35" i="42"/>
  <c r="AX34" i="42"/>
  <c r="AX33" i="42"/>
  <c r="AX32" i="42"/>
  <c r="AX31" i="42"/>
  <c r="AX30" i="42"/>
  <c r="AX28" i="42"/>
  <c r="AX27" i="42"/>
  <c r="AX26" i="42"/>
  <c r="AX25" i="42"/>
  <c r="AX24" i="42"/>
  <c r="AX23" i="42"/>
  <c r="AX22" i="42"/>
  <c r="AX21" i="42"/>
  <c r="AX20" i="42"/>
  <c r="AX17" i="42"/>
  <c r="AX16" i="42"/>
  <c r="AX15" i="42"/>
  <c r="AX14" i="42"/>
  <c r="AX10" i="42"/>
  <c r="AX7" i="42"/>
  <c r="AY5" i="42"/>
  <c r="AY13" i="42" s="1"/>
  <c r="AX12" i="42"/>
  <c r="AX9" i="42"/>
  <c r="AX8" i="42"/>
  <c r="AX11" i="42"/>
  <c r="AY54" i="42" l="1"/>
  <c r="AY53" i="42"/>
  <c r="AY56" i="42"/>
  <c r="AY55" i="42"/>
  <c r="AY50" i="42"/>
  <c r="AY49" i="42"/>
  <c r="AY52" i="42"/>
  <c r="AY51" i="42"/>
  <c r="AY57" i="42"/>
  <c r="AY47" i="42"/>
  <c r="AY46" i="42"/>
  <c r="AY44" i="42"/>
  <c r="AY43" i="42"/>
  <c r="AY42" i="42"/>
  <c r="AY48" i="42"/>
  <c r="AY40" i="42"/>
  <c r="AY39" i="42"/>
  <c r="AY37" i="42"/>
  <c r="AY36" i="42"/>
  <c r="AY35" i="42"/>
  <c r="AY34" i="42"/>
  <c r="AY33" i="42"/>
  <c r="AY38" i="42"/>
  <c r="AY41" i="42"/>
  <c r="AY32" i="42"/>
  <c r="AY31" i="42"/>
  <c r="AY30" i="42"/>
  <c r="AY28" i="42"/>
  <c r="AY27" i="42"/>
  <c r="AY26" i="42"/>
  <c r="AY25" i="42"/>
  <c r="AY24" i="42"/>
  <c r="AY23" i="42"/>
  <c r="AY22" i="42"/>
  <c r="AY21" i="42"/>
  <c r="AY20" i="42"/>
  <c r="AY17" i="42"/>
  <c r="AY16" i="42"/>
  <c r="AY15" i="42"/>
  <c r="AY14" i="42"/>
  <c r="AY12" i="42"/>
  <c r="AY11" i="42"/>
  <c r="AZ5" i="42"/>
  <c r="AZ13" i="42" s="1"/>
  <c r="AY9" i="42"/>
  <c r="AY8" i="42"/>
  <c r="AY7" i="42"/>
  <c r="AY10" i="42"/>
  <c r="AZ57" i="42" l="1"/>
  <c r="AZ56" i="42"/>
  <c r="AZ55" i="42"/>
  <c r="AZ50" i="42"/>
  <c r="AZ49" i="42"/>
  <c r="AZ48" i="42"/>
  <c r="AZ52" i="42"/>
  <c r="AZ51" i="42"/>
  <c r="AZ54" i="42"/>
  <c r="AZ53" i="42"/>
  <c r="AZ47" i="42"/>
  <c r="AZ46" i="42"/>
  <c r="AZ44" i="42"/>
  <c r="AZ43" i="42"/>
  <c r="AZ42" i="42"/>
  <c r="AZ41" i="42"/>
  <c r="AZ40" i="42"/>
  <c r="AZ39" i="42"/>
  <c r="AZ38" i="42"/>
  <c r="AZ37" i="42"/>
  <c r="AZ36" i="42"/>
  <c r="AZ35" i="42"/>
  <c r="AZ34" i="42"/>
  <c r="AZ33" i="42"/>
  <c r="AZ32" i="42"/>
  <c r="AZ31" i="42"/>
  <c r="AZ30" i="42"/>
  <c r="AZ28" i="42"/>
  <c r="AZ27" i="42"/>
  <c r="AZ26" i="42"/>
  <c r="AZ25" i="42"/>
  <c r="AZ24" i="42"/>
  <c r="AZ23" i="42"/>
  <c r="AZ22" i="42"/>
  <c r="AZ21" i="42"/>
  <c r="AZ20" i="42"/>
  <c r="AZ17" i="42"/>
  <c r="AZ16" i="42"/>
  <c r="AZ15" i="42"/>
  <c r="AZ14" i="42"/>
  <c r="AZ12" i="42"/>
  <c r="AZ11" i="42"/>
  <c r="AZ10" i="42"/>
  <c r="AZ9" i="42"/>
  <c r="AZ8" i="42"/>
  <c r="AZ7" i="42"/>
  <c r="BA5" i="42"/>
  <c r="BA13" i="42" s="1"/>
  <c r="BA57" i="42" l="1"/>
  <c r="BA54" i="42"/>
  <c r="BA56" i="42"/>
  <c r="BA53" i="42"/>
  <c r="BA51" i="42"/>
  <c r="BA55" i="42"/>
  <c r="BA50" i="42"/>
  <c r="BA49" i="42"/>
  <c r="BA48" i="42"/>
  <c r="BA52" i="42"/>
  <c r="BA47" i="42"/>
  <c r="BA46" i="42"/>
  <c r="BA44" i="42"/>
  <c r="BA41" i="42"/>
  <c r="BA40" i="42"/>
  <c r="BA42" i="42"/>
  <c r="BA39" i="42"/>
  <c r="BA37" i="42"/>
  <c r="BA38" i="42"/>
  <c r="BA43" i="42"/>
  <c r="BA36" i="42"/>
  <c r="BA32" i="42"/>
  <c r="BA31" i="42"/>
  <c r="BA30" i="42"/>
  <c r="BA28" i="42"/>
  <c r="BA27" i="42"/>
  <c r="BA26" i="42"/>
  <c r="BA20" i="42"/>
  <c r="BA17" i="42"/>
  <c r="BA16" i="42"/>
  <c r="BA15" i="42"/>
  <c r="BA14" i="42"/>
  <c r="BA12" i="42"/>
  <c r="BA11" i="42"/>
  <c r="BA10" i="42"/>
  <c r="BA34" i="42"/>
  <c r="BA24" i="42"/>
  <c r="BA22" i="42"/>
  <c r="BA35" i="42"/>
  <c r="BA25" i="42"/>
  <c r="BA23" i="42"/>
  <c r="BA21" i="42"/>
  <c r="BA9" i="42"/>
  <c r="BA8" i="42"/>
  <c r="BA7" i="42"/>
  <c r="BB5" i="42"/>
  <c r="BB13" i="42" s="1"/>
  <c r="BA33" i="42"/>
  <c r="BB56" i="42" l="1"/>
  <c r="BB50" i="42"/>
  <c r="BB49" i="42"/>
  <c r="BB48" i="42"/>
  <c r="BB55" i="42"/>
  <c r="BB52" i="42"/>
  <c r="BB51" i="42"/>
  <c r="BB57" i="42"/>
  <c r="BB54" i="42"/>
  <c r="BB53" i="42"/>
  <c r="BB47" i="42"/>
  <c r="BB46" i="42"/>
  <c r="BB44" i="42"/>
  <c r="BB43" i="42"/>
  <c r="BB41" i="42"/>
  <c r="BB40" i="42"/>
  <c r="BB39" i="42"/>
  <c r="BB38" i="42"/>
  <c r="BB42" i="42"/>
  <c r="BB36" i="42"/>
  <c r="BB32" i="42"/>
  <c r="BB31" i="42"/>
  <c r="BB30" i="42"/>
  <c r="BB28" i="42"/>
  <c r="BB27" i="42"/>
  <c r="BB26" i="42"/>
  <c r="BB25" i="42"/>
  <c r="BB24" i="42"/>
  <c r="BB23" i="42"/>
  <c r="BB22" i="42"/>
  <c r="BB21" i="42"/>
  <c r="BB37" i="42"/>
  <c r="BB35" i="42"/>
  <c r="BB34" i="42"/>
  <c r="BB33" i="42"/>
  <c r="BB17" i="42"/>
  <c r="BB12" i="42"/>
  <c r="BB20" i="42"/>
  <c r="BB14" i="42"/>
  <c r="BB11" i="42"/>
  <c r="BB16" i="42"/>
  <c r="BB7" i="42"/>
  <c r="BC5" i="42"/>
  <c r="BC13" i="42" s="1"/>
  <c r="BB15" i="42"/>
  <c r="BB10" i="42"/>
  <c r="BB9" i="42"/>
  <c r="BB8" i="42"/>
  <c r="BC56" i="42" l="1"/>
  <c r="BC55" i="42"/>
  <c r="BC57" i="42"/>
  <c r="BC52" i="42"/>
  <c r="BC51" i="42"/>
  <c r="BC48" i="42"/>
  <c r="BC54" i="42"/>
  <c r="BC50" i="42"/>
  <c r="BC49" i="42"/>
  <c r="BC53" i="42"/>
  <c r="BC46" i="42"/>
  <c r="BC41" i="42"/>
  <c r="BC40" i="42"/>
  <c r="BC39" i="42"/>
  <c r="BC47" i="42"/>
  <c r="BC43" i="42"/>
  <c r="BC42" i="42"/>
  <c r="BC44" i="42"/>
  <c r="BC38" i="42"/>
  <c r="BC37" i="42"/>
  <c r="BC36" i="42"/>
  <c r="BC32" i="42"/>
  <c r="BC31" i="42"/>
  <c r="BC30" i="42"/>
  <c r="BC28" i="42"/>
  <c r="BC27" i="42"/>
  <c r="BC26" i="42"/>
  <c r="BC25" i="42"/>
  <c r="BC24" i="42"/>
  <c r="BC23" i="42"/>
  <c r="BC22" i="42"/>
  <c r="BC21" i="42"/>
  <c r="BC35" i="42"/>
  <c r="BC34" i="42"/>
  <c r="BC33" i="42"/>
  <c r="BC20" i="42"/>
  <c r="BC17" i="42"/>
  <c r="BC16" i="42"/>
  <c r="BC15" i="42"/>
  <c r="BC14" i="42"/>
  <c r="BC12" i="42"/>
  <c r="BC11" i="42"/>
  <c r="BD5" i="42"/>
  <c r="BD13" i="42" s="1"/>
  <c r="BC9" i="42"/>
  <c r="BC8" i="42"/>
  <c r="BC7" i="42"/>
  <c r="BC10" i="42"/>
  <c r="BD56" i="42" l="1"/>
  <c r="BD53" i="42"/>
  <c r="BD55" i="42"/>
  <c r="BD52" i="42"/>
  <c r="BD54" i="42"/>
  <c r="BD51" i="42"/>
  <c r="BD50" i="42"/>
  <c r="BD49" i="42"/>
  <c r="BD48" i="42"/>
  <c r="BD57" i="42"/>
  <c r="BD47" i="42"/>
  <c r="BD46" i="42"/>
  <c r="BD44" i="42"/>
  <c r="BD43" i="42"/>
  <c r="BD42" i="42"/>
  <c r="BD41" i="42"/>
  <c r="BD40" i="42"/>
  <c r="BD39" i="42"/>
  <c r="BD38" i="42"/>
  <c r="BD37" i="42"/>
  <c r="BD36" i="42"/>
  <c r="BD35" i="42"/>
  <c r="BD34" i="42"/>
  <c r="BD33" i="42"/>
  <c r="BD32" i="42"/>
  <c r="BD26" i="42"/>
  <c r="BD24" i="42"/>
  <c r="BD22" i="42"/>
  <c r="BD27" i="42"/>
  <c r="BD28" i="42"/>
  <c r="BD30" i="42"/>
  <c r="BD31" i="42"/>
  <c r="BD25" i="42"/>
  <c r="BD23" i="42"/>
  <c r="BD21" i="42"/>
  <c r="BD20" i="42"/>
  <c r="BD17" i="42"/>
  <c r="BD16" i="42"/>
  <c r="BD15" i="42"/>
  <c r="BD14" i="42"/>
  <c r="BD12" i="42"/>
  <c r="BD11" i="42"/>
  <c r="BD10" i="42"/>
  <c r="BE5" i="42"/>
  <c r="BE13" i="42" s="1"/>
  <c r="BD8" i="42"/>
  <c r="BD9" i="42"/>
  <c r="BD7" i="42"/>
  <c r="BE57" i="42" l="1"/>
  <c r="BE55" i="42"/>
  <c r="BE54" i="42"/>
  <c r="BE53" i="42"/>
  <c r="BE56" i="42"/>
  <c r="BE52" i="42"/>
  <c r="BE51" i="42"/>
  <c r="BE48" i="42"/>
  <c r="BE50" i="42"/>
  <c r="BE47" i="42"/>
  <c r="BE46" i="42"/>
  <c r="BE44" i="42"/>
  <c r="BE43" i="42"/>
  <c r="BE42" i="42"/>
  <c r="BE49" i="42"/>
  <c r="BE40" i="42"/>
  <c r="BE36" i="42"/>
  <c r="BE35" i="42"/>
  <c r="BE34" i="42"/>
  <c r="BE33" i="42"/>
  <c r="BE41" i="42"/>
  <c r="BE37" i="42"/>
  <c r="BE38" i="42"/>
  <c r="BE39" i="42"/>
  <c r="BE31" i="42"/>
  <c r="BE30" i="42"/>
  <c r="BE28" i="42"/>
  <c r="BE27" i="42"/>
  <c r="BE26" i="42"/>
  <c r="BE25" i="42"/>
  <c r="BE24" i="42"/>
  <c r="BE23" i="42"/>
  <c r="BE22" i="42"/>
  <c r="BE21" i="42"/>
  <c r="BE20" i="42"/>
  <c r="BE17" i="42"/>
  <c r="BE16" i="42"/>
  <c r="BE15" i="42"/>
  <c r="BE14" i="42"/>
  <c r="BE12" i="42"/>
  <c r="BE11" i="42"/>
  <c r="BE10" i="42"/>
  <c r="BE32" i="42"/>
  <c r="BF5" i="42"/>
  <c r="BF13" i="42" s="1"/>
  <c r="BE7" i="42"/>
  <c r="BE8" i="42"/>
  <c r="BE9" i="42"/>
  <c r="BF57" i="42" l="1"/>
  <c r="BF56" i="42"/>
  <c r="BF55" i="42"/>
  <c r="BF54" i="42"/>
  <c r="BF53" i="42"/>
  <c r="BF52" i="42"/>
  <c r="BF50" i="42"/>
  <c r="BF49" i="42"/>
  <c r="BF48" i="42"/>
  <c r="BF51" i="42"/>
  <c r="BF47" i="42"/>
  <c r="BF46" i="42"/>
  <c r="BF44" i="42"/>
  <c r="BF43" i="42"/>
  <c r="BF42" i="42"/>
  <c r="BF41" i="42"/>
  <c r="BF40" i="42"/>
  <c r="BF39" i="42"/>
  <c r="BF38" i="42"/>
  <c r="BF37" i="42"/>
  <c r="BF36" i="42"/>
  <c r="BF35" i="42"/>
  <c r="BF34" i="42"/>
  <c r="BF33" i="42"/>
  <c r="BF31" i="42"/>
  <c r="BF30" i="42"/>
  <c r="BF28" i="42"/>
  <c r="BF27" i="42"/>
  <c r="BF26" i="42"/>
  <c r="BF25" i="42"/>
  <c r="BF24" i="42"/>
  <c r="BF23" i="42"/>
  <c r="BF22" i="42"/>
  <c r="BF21" i="42"/>
  <c r="BF32" i="42"/>
  <c r="BF20" i="42"/>
  <c r="BF17" i="42"/>
  <c r="BF16" i="42"/>
  <c r="BF15" i="42"/>
  <c r="BF14" i="42"/>
  <c r="BG5" i="42"/>
  <c r="BG13" i="42" s="1"/>
  <c r="BF9" i="42"/>
  <c r="BF8" i="42"/>
  <c r="BF12" i="42"/>
  <c r="BF7" i="42"/>
  <c r="BF10" i="42"/>
  <c r="BF11" i="42"/>
  <c r="BG55" i="42" l="1"/>
  <c r="BG57" i="42"/>
  <c r="BG54" i="42"/>
  <c r="BG56" i="42"/>
  <c r="BG53" i="42"/>
  <c r="BG50" i="42"/>
  <c r="BG49" i="42"/>
  <c r="BG48" i="42"/>
  <c r="BG52" i="42"/>
  <c r="BG47" i="42"/>
  <c r="BG46" i="42"/>
  <c r="BG44" i="42"/>
  <c r="BG43" i="42"/>
  <c r="BG42" i="42"/>
  <c r="BG51" i="42"/>
  <c r="BG36" i="42"/>
  <c r="BG35" i="42"/>
  <c r="BG34" i="42"/>
  <c r="BG33" i="42"/>
  <c r="BG41" i="42"/>
  <c r="BG37" i="42"/>
  <c r="BG39" i="42"/>
  <c r="BG38" i="42"/>
  <c r="BG40" i="42"/>
  <c r="BG31" i="42"/>
  <c r="BG30" i="42"/>
  <c r="BG28" i="42"/>
  <c r="BG27" i="42"/>
  <c r="BG26" i="42"/>
  <c r="BG25" i="42"/>
  <c r="BG24" i="42"/>
  <c r="BG23" i="42"/>
  <c r="BG22" i="42"/>
  <c r="BG21" i="42"/>
  <c r="BG32" i="42"/>
  <c r="BG20" i="42"/>
  <c r="BG17" i="42"/>
  <c r="BG16" i="42"/>
  <c r="BG15" i="42"/>
  <c r="BG14" i="42"/>
  <c r="BG12" i="42"/>
  <c r="BG11" i="42"/>
  <c r="BG10" i="42"/>
  <c r="BH5" i="42"/>
  <c r="BH13" i="42" s="1"/>
  <c r="BG9" i="42"/>
  <c r="BG8" i="42"/>
  <c r="BG7" i="42"/>
  <c r="BH53" i="42" l="1"/>
  <c r="BH50" i="42"/>
  <c r="BH49" i="42"/>
  <c r="BH48" i="42"/>
  <c r="BH54" i="42"/>
  <c r="BH57" i="42"/>
  <c r="BH51" i="42"/>
  <c r="BH56" i="42"/>
  <c r="BH55" i="42"/>
  <c r="BH52" i="42"/>
  <c r="BH47" i="42"/>
  <c r="BH46" i="42"/>
  <c r="BH44" i="42"/>
  <c r="BH43" i="42"/>
  <c r="BH42" i="42"/>
  <c r="BH41" i="42"/>
  <c r="BH40" i="42"/>
  <c r="BH39" i="42"/>
  <c r="BH38" i="42"/>
  <c r="BH37" i="42"/>
  <c r="BH36" i="42"/>
  <c r="BH35" i="42"/>
  <c r="BH34" i="42"/>
  <c r="BH33" i="42"/>
  <c r="BH31" i="42"/>
  <c r="BH30" i="42"/>
  <c r="BH28" i="42"/>
  <c r="BH27" i="42"/>
  <c r="BH26" i="42"/>
  <c r="BH25" i="42"/>
  <c r="BH24" i="42"/>
  <c r="BH23" i="42"/>
  <c r="BH22" i="42"/>
  <c r="BH21" i="42"/>
  <c r="BH32" i="42"/>
  <c r="BH20" i="42"/>
  <c r="BH17" i="42"/>
  <c r="BH16" i="42"/>
  <c r="BH15" i="42"/>
  <c r="BH14" i="42"/>
  <c r="BH12" i="42"/>
  <c r="BH11" i="42"/>
  <c r="BH10" i="42"/>
  <c r="BH9" i="42"/>
  <c r="BH8" i="42"/>
  <c r="BH7" i="42"/>
  <c r="BI5" i="42"/>
  <c r="BI13" i="42" s="1"/>
  <c r="BI57" i="42" l="1"/>
  <c r="BI56" i="42"/>
  <c r="BI51" i="42"/>
  <c r="BI53" i="42"/>
  <c r="BI50" i="42"/>
  <c r="BI49" i="42"/>
  <c r="BI48" i="42"/>
  <c r="BI54" i="42"/>
  <c r="BI52" i="42"/>
  <c r="BI55" i="42"/>
  <c r="BI47" i="42"/>
  <c r="BI46" i="42"/>
  <c r="BI44" i="42"/>
  <c r="BI43" i="42"/>
  <c r="BI42" i="42"/>
  <c r="BI41" i="42"/>
  <c r="BI40" i="42"/>
  <c r="BI37" i="42"/>
  <c r="BI31" i="42"/>
  <c r="BI30" i="42"/>
  <c r="BI28" i="42"/>
  <c r="BI27" i="42"/>
  <c r="BI26" i="42"/>
  <c r="BI38" i="42"/>
  <c r="BI32" i="42"/>
  <c r="BI35" i="42"/>
  <c r="BI34" i="42"/>
  <c r="BI33" i="42"/>
  <c r="BI39" i="42"/>
  <c r="BI24" i="42"/>
  <c r="BI22" i="42"/>
  <c r="BI20" i="42"/>
  <c r="BI17" i="42"/>
  <c r="BI16" i="42"/>
  <c r="BI15" i="42"/>
  <c r="BI14" i="42"/>
  <c r="BI12" i="42"/>
  <c r="BI11" i="42"/>
  <c r="BI10" i="42"/>
  <c r="BI25" i="42"/>
  <c r="BI23" i="42"/>
  <c r="BI21" i="42"/>
  <c r="BI36" i="42"/>
  <c r="BI9" i="42"/>
  <c r="BI8" i="42"/>
  <c r="BI7" i="42"/>
  <c r="BJ5" i="42"/>
  <c r="BJ13" i="42" s="1"/>
  <c r="BJ57" i="42" l="1"/>
  <c r="BJ54" i="42"/>
  <c r="BJ56" i="42"/>
  <c r="BJ53" i="42"/>
  <c r="BJ55" i="42"/>
  <c r="BJ50" i="42"/>
  <c r="BJ49" i="42"/>
  <c r="BJ48" i="42"/>
  <c r="BJ52" i="42"/>
  <c r="BJ51" i="42"/>
  <c r="BJ47" i="42"/>
  <c r="BJ46" i="42"/>
  <c r="BJ44" i="42"/>
  <c r="BJ43" i="42"/>
  <c r="BJ42" i="42"/>
  <c r="BJ41" i="42"/>
  <c r="BJ40" i="42"/>
  <c r="BJ39" i="42"/>
  <c r="BJ38" i="42"/>
  <c r="BJ37" i="42"/>
  <c r="BJ36" i="42"/>
  <c r="BJ31" i="42"/>
  <c r="BJ30" i="42"/>
  <c r="BJ28" i="42"/>
  <c r="BJ27" i="42"/>
  <c r="BJ26" i="42"/>
  <c r="BJ25" i="42"/>
  <c r="BJ24" i="42"/>
  <c r="BJ23" i="42"/>
  <c r="BJ22" i="42"/>
  <c r="BJ21" i="42"/>
  <c r="BJ32" i="42"/>
  <c r="BJ35" i="42"/>
  <c r="BJ34" i="42"/>
  <c r="BJ33" i="42"/>
  <c r="BJ12" i="42"/>
  <c r="BJ20" i="42"/>
  <c r="BJ10" i="42"/>
  <c r="BJ15" i="42"/>
  <c r="BJ14" i="42"/>
  <c r="BJ11" i="42"/>
  <c r="BJ17" i="42"/>
  <c r="BJ16" i="42"/>
  <c r="BJ9" i="42"/>
  <c r="BJ8" i="42"/>
  <c r="BJ7" i="42"/>
  <c r="M22" i="40" l="1"/>
  <c r="R261" i="40"/>
  <c r="E261" i="40"/>
  <c r="G261" i="40" s="1"/>
  <c r="I261" i="40" s="1"/>
  <c r="K261" i="40" s="1"/>
  <c r="M261" i="40" s="1"/>
  <c r="O261" i="40" s="1"/>
  <c r="Q261" i="40" s="1"/>
  <c r="R260" i="40"/>
  <c r="E260" i="40"/>
  <c r="G260" i="40" s="1"/>
  <c r="I260" i="40" s="1"/>
  <c r="K260" i="40" s="1"/>
  <c r="M260" i="40" s="1"/>
  <c r="O260" i="40" s="1"/>
  <c r="Q260" i="40" s="1"/>
  <c r="R259" i="40"/>
  <c r="E259" i="40"/>
  <c r="G259" i="40" s="1"/>
  <c r="I259" i="40" s="1"/>
  <c r="K259" i="40" s="1"/>
  <c r="M259" i="40" s="1"/>
  <c r="O259" i="40" s="1"/>
  <c r="Q259" i="40" s="1"/>
  <c r="R258" i="40"/>
  <c r="E258" i="40"/>
  <c r="G258" i="40" s="1"/>
  <c r="I258" i="40" s="1"/>
  <c r="K258" i="40" s="1"/>
  <c r="M258" i="40" s="1"/>
  <c r="O258" i="40" s="1"/>
  <c r="Q258" i="40" s="1"/>
  <c r="R257" i="40"/>
  <c r="E257" i="40"/>
  <c r="G257" i="40" s="1"/>
  <c r="I257" i="40" s="1"/>
  <c r="K257" i="40" s="1"/>
  <c r="M257" i="40" s="1"/>
  <c r="O257" i="40" s="1"/>
  <c r="Q257" i="40" s="1"/>
  <c r="R256" i="40"/>
  <c r="E256" i="40"/>
  <c r="G256" i="40" s="1"/>
  <c r="I256" i="40" s="1"/>
  <c r="K256" i="40" s="1"/>
  <c r="M256" i="40" s="1"/>
  <c r="O256" i="40" s="1"/>
  <c r="Q256" i="40" s="1"/>
  <c r="R255" i="40"/>
  <c r="E255" i="40"/>
  <c r="G255" i="40" s="1"/>
  <c r="I255" i="40" s="1"/>
  <c r="K255" i="40" s="1"/>
  <c r="M255" i="40" s="1"/>
  <c r="O255" i="40" s="1"/>
  <c r="Q255" i="40" s="1"/>
  <c r="R254" i="40"/>
  <c r="E254" i="40"/>
  <c r="G254" i="40" s="1"/>
  <c r="I254" i="40" s="1"/>
  <c r="K254" i="40" s="1"/>
  <c r="M254" i="40" s="1"/>
  <c r="O254" i="40" s="1"/>
  <c r="Q254" i="40" s="1"/>
  <c r="R253" i="40"/>
  <c r="E253" i="40"/>
  <c r="G253" i="40" s="1"/>
  <c r="I253" i="40" s="1"/>
  <c r="K253" i="40" s="1"/>
  <c r="M253" i="40" s="1"/>
  <c r="O253" i="40" s="1"/>
  <c r="Q253" i="40" s="1"/>
  <c r="R252" i="40"/>
  <c r="E252" i="40"/>
  <c r="G252" i="40" s="1"/>
  <c r="I252" i="40" s="1"/>
  <c r="K252" i="40" s="1"/>
  <c r="M252" i="40" s="1"/>
  <c r="O252" i="40" s="1"/>
  <c r="Q252" i="40" s="1"/>
  <c r="R251" i="40"/>
  <c r="G251" i="40"/>
  <c r="I251" i="40" s="1"/>
  <c r="K251" i="40" s="1"/>
  <c r="M251" i="40" s="1"/>
  <c r="O251" i="40" s="1"/>
  <c r="Q251" i="40" s="1"/>
  <c r="E251" i="40"/>
  <c r="R250" i="40"/>
  <c r="E250" i="40"/>
  <c r="G250" i="40" s="1"/>
  <c r="I250" i="40" s="1"/>
  <c r="K250" i="40" s="1"/>
  <c r="M250" i="40" s="1"/>
  <c r="O250" i="40" s="1"/>
  <c r="Q250" i="40" s="1"/>
  <c r="R249" i="40"/>
  <c r="E249" i="40"/>
  <c r="G249" i="40" s="1"/>
  <c r="I249" i="40" s="1"/>
  <c r="K249" i="40" s="1"/>
  <c r="M249" i="40" s="1"/>
  <c r="O249" i="40" s="1"/>
  <c r="Q249" i="40" s="1"/>
  <c r="R248" i="40"/>
  <c r="E248" i="40"/>
  <c r="G248" i="40" s="1"/>
  <c r="I248" i="40" s="1"/>
  <c r="K248" i="40" s="1"/>
  <c r="M248" i="40" s="1"/>
  <c r="O248" i="40" s="1"/>
  <c r="Q248" i="40" s="1"/>
  <c r="R247" i="40"/>
  <c r="E247" i="40"/>
  <c r="G247" i="40" s="1"/>
  <c r="I247" i="40" s="1"/>
  <c r="K247" i="40" s="1"/>
  <c r="M247" i="40" s="1"/>
  <c r="O247" i="40" s="1"/>
  <c r="Q247" i="40" s="1"/>
  <c r="R246" i="40"/>
  <c r="E246" i="40"/>
  <c r="G246" i="40" s="1"/>
  <c r="I246" i="40" s="1"/>
  <c r="K246" i="40" s="1"/>
  <c r="M246" i="40" s="1"/>
  <c r="O246" i="40" s="1"/>
  <c r="Q246" i="40" s="1"/>
  <c r="R245" i="40"/>
  <c r="E245" i="40"/>
  <c r="G245" i="40" s="1"/>
  <c r="I245" i="40" s="1"/>
  <c r="K245" i="40" s="1"/>
  <c r="M245" i="40" s="1"/>
  <c r="O245" i="40" s="1"/>
  <c r="Q245" i="40" s="1"/>
  <c r="R244" i="40"/>
  <c r="E244" i="40"/>
  <c r="G244" i="40" s="1"/>
  <c r="I244" i="40" s="1"/>
  <c r="K244" i="40" s="1"/>
  <c r="M244" i="40" s="1"/>
  <c r="O244" i="40" s="1"/>
  <c r="Q244" i="40" s="1"/>
  <c r="R243" i="40"/>
  <c r="K243" i="40"/>
  <c r="M243" i="40" s="1"/>
  <c r="O243" i="40" s="1"/>
  <c r="Q243" i="40" s="1"/>
  <c r="E243" i="40"/>
  <c r="G243" i="40" s="1"/>
  <c r="I243" i="40" s="1"/>
  <c r="R242" i="40"/>
  <c r="E242" i="40"/>
  <c r="G242" i="40" s="1"/>
  <c r="I242" i="40" s="1"/>
  <c r="K242" i="40" s="1"/>
  <c r="M242" i="40" s="1"/>
  <c r="O242" i="40" s="1"/>
  <c r="Q242" i="40" s="1"/>
  <c r="R241" i="40"/>
  <c r="E241" i="40"/>
  <c r="G241" i="40" s="1"/>
  <c r="I241" i="40" s="1"/>
  <c r="K241" i="40" s="1"/>
  <c r="M241" i="40" s="1"/>
  <c r="O241" i="40" s="1"/>
  <c r="Q241" i="40" s="1"/>
  <c r="R240" i="40"/>
  <c r="E240" i="40"/>
  <c r="G240" i="40" s="1"/>
  <c r="I240" i="40" s="1"/>
  <c r="K240" i="40" s="1"/>
  <c r="M240" i="40" s="1"/>
  <c r="O240" i="40" s="1"/>
  <c r="Q240" i="40" s="1"/>
  <c r="R239" i="40"/>
  <c r="I239" i="40"/>
  <c r="K239" i="40" s="1"/>
  <c r="M239" i="40" s="1"/>
  <c r="O239" i="40" s="1"/>
  <c r="Q239" i="40" s="1"/>
  <c r="E239" i="40"/>
  <c r="G239" i="40" s="1"/>
  <c r="R238" i="40"/>
  <c r="E238" i="40"/>
  <c r="G238" i="40" s="1"/>
  <c r="I238" i="40" s="1"/>
  <c r="K238" i="40" s="1"/>
  <c r="M238" i="40" s="1"/>
  <c r="O238" i="40" s="1"/>
  <c r="Q238" i="40" s="1"/>
  <c r="R237" i="40"/>
  <c r="E237" i="40"/>
  <c r="G237" i="40" s="1"/>
  <c r="I237" i="40" s="1"/>
  <c r="K237" i="40" s="1"/>
  <c r="M237" i="40" s="1"/>
  <c r="O237" i="40" s="1"/>
  <c r="Q237" i="40" s="1"/>
  <c r="R236" i="40"/>
  <c r="E236" i="40"/>
  <c r="G236" i="40" s="1"/>
  <c r="I236" i="40" s="1"/>
  <c r="K236" i="40" s="1"/>
  <c r="M236" i="40" s="1"/>
  <c r="O236" i="40" s="1"/>
  <c r="Q236" i="40" s="1"/>
  <c r="R235" i="40"/>
  <c r="E235" i="40"/>
  <c r="G235" i="40" s="1"/>
  <c r="I235" i="40" s="1"/>
  <c r="K235" i="40" s="1"/>
  <c r="M235" i="40" s="1"/>
  <c r="O235" i="40" s="1"/>
  <c r="Q235" i="40" s="1"/>
  <c r="R234" i="40"/>
  <c r="E234" i="40"/>
  <c r="G234" i="40" s="1"/>
  <c r="I234" i="40" s="1"/>
  <c r="K234" i="40" s="1"/>
  <c r="M234" i="40" s="1"/>
  <c r="O234" i="40" s="1"/>
  <c r="Q234" i="40" s="1"/>
  <c r="R233" i="40"/>
  <c r="E233" i="40"/>
  <c r="G233" i="40" s="1"/>
  <c r="I233" i="40" s="1"/>
  <c r="K233" i="40" s="1"/>
  <c r="M233" i="40" s="1"/>
  <c r="O233" i="40" s="1"/>
  <c r="Q233" i="40" s="1"/>
  <c r="R232" i="40"/>
  <c r="G232" i="40"/>
  <c r="I232" i="40" s="1"/>
  <c r="K232" i="40" s="1"/>
  <c r="M232" i="40" s="1"/>
  <c r="O232" i="40" s="1"/>
  <c r="Q232" i="40" s="1"/>
  <c r="E232" i="40"/>
  <c r="R231" i="40"/>
  <c r="E231" i="40"/>
  <c r="G231" i="40" s="1"/>
  <c r="I231" i="40" s="1"/>
  <c r="K231" i="40" s="1"/>
  <c r="M231" i="40" s="1"/>
  <c r="O231" i="40" s="1"/>
  <c r="Q231" i="40" s="1"/>
  <c r="R230" i="40"/>
  <c r="E230" i="40"/>
  <c r="G230" i="40" s="1"/>
  <c r="I230" i="40" s="1"/>
  <c r="K230" i="40" s="1"/>
  <c r="M230" i="40" s="1"/>
  <c r="O230" i="40" s="1"/>
  <c r="Q230" i="40" s="1"/>
  <c r="R229" i="40"/>
  <c r="E229" i="40"/>
  <c r="G229" i="40" s="1"/>
  <c r="I229" i="40" s="1"/>
  <c r="K229" i="40" s="1"/>
  <c r="M229" i="40" s="1"/>
  <c r="O229" i="40" s="1"/>
  <c r="Q229" i="40" s="1"/>
  <c r="R228" i="40"/>
  <c r="E228" i="40"/>
  <c r="G228" i="40" s="1"/>
  <c r="I228" i="40" s="1"/>
  <c r="K228" i="40" s="1"/>
  <c r="M228" i="40" s="1"/>
  <c r="O228" i="40" s="1"/>
  <c r="Q228" i="40" s="1"/>
  <c r="R227" i="40"/>
  <c r="E227" i="40"/>
  <c r="G227" i="40" s="1"/>
  <c r="I227" i="40" s="1"/>
  <c r="K227" i="40" s="1"/>
  <c r="M227" i="40" s="1"/>
  <c r="O227" i="40" s="1"/>
  <c r="Q227" i="40" s="1"/>
  <c r="R226" i="40"/>
  <c r="E226" i="40"/>
  <c r="G226" i="40" s="1"/>
  <c r="I226" i="40" s="1"/>
  <c r="K226" i="40" s="1"/>
  <c r="M226" i="40" s="1"/>
  <c r="O226" i="40" s="1"/>
  <c r="Q226" i="40" s="1"/>
  <c r="R225" i="40"/>
  <c r="E225" i="40"/>
  <c r="G225" i="40" s="1"/>
  <c r="I225" i="40" s="1"/>
  <c r="K225" i="40" s="1"/>
  <c r="M225" i="40" s="1"/>
  <c r="O225" i="40" s="1"/>
  <c r="Q225" i="40" s="1"/>
  <c r="R224" i="40"/>
  <c r="E224" i="40"/>
  <c r="G224" i="40" s="1"/>
  <c r="I224" i="40" s="1"/>
  <c r="K224" i="40" s="1"/>
  <c r="M224" i="40" s="1"/>
  <c r="O224" i="40" s="1"/>
  <c r="Q224" i="40" s="1"/>
  <c r="R223" i="40"/>
  <c r="E223" i="40"/>
  <c r="G223" i="40" s="1"/>
  <c r="I223" i="40" s="1"/>
  <c r="K223" i="40" s="1"/>
  <c r="M223" i="40" s="1"/>
  <c r="O223" i="40" s="1"/>
  <c r="Q223" i="40" s="1"/>
  <c r="R222" i="40"/>
  <c r="E222" i="40"/>
  <c r="G222" i="40" s="1"/>
  <c r="I222" i="40" s="1"/>
  <c r="K222" i="40" s="1"/>
  <c r="M222" i="40" s="1"/>
  <c r="O222" i="40" s="1"/>
  <c r="Q222" i="40" s="1"/>
  <c r="R221" i="40"/>
  <c r="G221" i="40"/>
  <c r="I221" i="40" s="1"/>
  <c r="K221" i="40" s="1"/>
  <c r="M221" i="40" s="1"/>
  <c r="O221" i="40" s="1"/>
  <c r="Q221" i="40" s="1"/>
  <c r="E221" i="40"/>
  <c r="R220" i="40"/>
  <c r="E220" i="40"/>
  <c r="G220" i="40" s="1"/>
  <c r="I220" i="40" s="1"/>
  <c r="K220" i="40" s="1"/>
  <c r="M220" i="40" s="1"/>
  <c r="O220" i="40" s="1"/>
  <c r="Q220" i="40" s="1"/>
  <c r="R219" i="40"/>
  <c r="E219" i="40"/>
  <c r="G219" i="40" s="1"/>
  <c r="I219" i="40" s="1"/>
  <c r="K219" i="40" s="1"/>
  <c r="M219" i="40" s="1"/>
  <c r="O219" i="40" s="1"/>
  <c r="Q219" i="40" s="1"/>
  <c r="R218" i="40"/>
  <c r="E218" i="40"/>
  <c r="G218" i="40" s="1"/>
  <c r="I218" i="40" s="1"/>
  <c r="K218" i="40" s="1"/>
  <c r="M218" i="40" s="1"/>
  <c r="O218" i="40" s="1"/>
  <c r="Q218" i="40" s="1"/>
  <c r="R217" i="40"/>
  <c r="G217" i="40"/>
  <c r="I217" i="40" s="1"/>
  <c r="K217" i="40" s="1"/>
  <c r="M217" i="40" s="1"/>
  <c r="O217" i="40" s="1"/>
  <c r="Q217" i="40" s="1"/>
  <c r="E217" i="40"/>
  <c r="R216" i="40"/>
  <c r="E216" i="40"/>
  <c r="G216" i="40" s="1"/>
  <c r="I216" i="40" s="1"/>
  <c r="K216" i="40" s="1"/>
  <c r="M216" i="40" s="1"/>
  <c r="O216" i="40" s="1"/>
  <c r="Q216" i="40" s="1"/>
  <c r="R215" i="40"/>
  <c r="I215" i="40"/>
  <c r="K215" i="40" s="1"/>
  <c r="M215" i="40" s="1"/>
  <c r="O215" i="40" s="1"/>
  <c r="Q215" i="40" s="1"/>
  <c r="E215" i="40"/>
  <c r="G215" i="40" s="1"/>
  <c r="R214" i="40"/>
  <c r="E214" i="40"/>
  <c r="G214" i="40" s="1"/>
  <c r="I214" i="40" s="1"/>
  <c r="K214" i="40" s="1"/>
  <c r="M214" i="40" s="1"/>
  <c r="O214" i="40" s="1"/>
  <c r="Q214" i="40" s="1"/>
  <c r="R213" i="40"/>
  <c r="E213" i="40"/>
  <c r="G213" i="40" s="1"/>
  <c r="I213" i="40" s="1"/>
  <c r="K213" i="40" s="1"/>
  <c r="M213" i="40" s="1"/>
  <c r="O213" i="40" s="1"/>
  <c r="Q213" i="40" s="1"/>
  <c r="R212" i="40"/>
  <c r="E212" i="40"/>
  <c r="G212" i="40" s="1"/>
  <c r="I212" i="40" s="1"/>
  <c r="K212" i="40" s="1"/>
  <c r="M212" i="40" s="1"/>
  <c r="O212" i="40" s="1"/>
  <c r="Q212" i="40" s="1"/>
  <c r="R211" i="40"/>
  <c r="E211" i="40"/>
  <c r="G211" i="40" s="1"/>
  <c r="I211" i="40" s="1"/>
  <c r="K211" i="40" s="1"/>
  <c r="M211" i="40" s="1"/>
  <c r="O211" i="40" s="1"/>
  <c r="Q211" i="40" s="1"/>
  <c r="R210" i="40"/>
  <c r="E210" i="40"/>
  <c r="G210" i="40" s="1"/>
  <c r="I210" i="40" s="1"/>
  <c r="K210" i="40" s="1"/>
  <c r="M210" i="40" s="1"/>
  <c r="O210" i="40" s="1"/>
  <c r="Q210" i="40" s="1"/>
  <c r="R209" i="40"/>
  <c r="E209" i="40"/>
  <c r="G209" i="40" s="1"/>
  <c r="I209" i="40" s="1"/>
  <c r="K209" i="40" s="1"/>
  <c r="M209" i="40" s="1"/>
  <c r="O209" i="40" s="1"/>
  <c r="Q209" i="40" s="1"/>
  <c r="R208" i="40"/>
  <c r="E208" i="40"/>
  <c r="G208" i="40" s="1"/>
  <c r="I208" i="40" s="1"/>
  <c r="K208" i="40" s="1"/>
  <c r="M208" i="40" s="1"/>
  <c r="O208" i="40" s="1"/>
  <c r="Q208" i="40" s="1"/>
  <c r="R207" i="40"/>
  <c r="E207" i="40"/>
  <c r="G207" i="40" s="1"/>
  <c r="I207" i="40" s="1"/>
  <c r="K207" i="40" s="1"/>
  <c r="M207" i="40" s="1"/>
  <c r="O207" i="40" s="1"/>
  <c r="Q207" i="40" s="1"/>
  <c r="R206" i="40"/>
  <c r="E206" i="40"/>
  <c r="G206" i="40" s="1"/>
  <c r="I206" i="40" s="1"/>
  <c r="K206" i="40" s="1"/>
  <c r="M206" i="40" s="1"/>
  <c r="O206" i="40" s="1"/>
  <c r="Q206" i="40" s="1"/>
  <c r="R205" i="40"/>
  <c r="E205" i="40"/>
  <c r="G205" i="40" s="1"/>
  <c r="I205" i="40" s="1"/>
  <c r="K205" i="40" s="1"/>
  <c r="M205" i="40" s="1"/>
  <c r="O205" i="40" s="1"/>
  <c r="Q205" i="40" s="1"/>
  <c r="R204" i="40"/>
  <c r="E204" i="40"/>
  <c r="G204" i="40" s="1"/>
  <c r="I204" i="40" s="1"/>
  <c r="K204" i="40" s="1"/>
  <c r="M204" i="40" s="1"/>
  <c r="O204" i="40" s="1"/>
  <c r="Q204" i="40" s="1"/>
  <c r="R203" i="40"/>
  <c r="E203" i="40"/>
  <c r="G203" i="40" s="1"/>
  <c r="I203" i="40" s="1"/>
  <c r="K203" i="40" s="1"/>
  <c r="M203" i="40" s="1"/>
  <c r="O203" i="40" s="1"/>
  <c r="Q203" i="40" s="1"/>
  <c r="R202" i="40"/>
  <c r="E202" i="40"/>
  <c r="G202" i="40" s="1"/>
  <c r="I202" i="40" s="1"/>
  <c r="K202" i="40" s="1"/>
  <c r="M202" i="40" s="1"/>
  <c r="O202" i="40" s="1"/>
  <c r="Q202" i="40" s="1"/>
  <c r="R201" i="40"/>
  <c r="E201" i="40"/>
  <c r="G201" i="40" s="1"/>
  <c r="I201" i="40" s="1"/>
  <c r="K201" i="40" s="1"/>
  <c r="M201" i="40" s="1"/>
  <c r="O201" i="40" s="1"/>
  <c r="Q201" i="40" s="1"/>
  <c r="R200" i="40"/>
  <c r="E200" i="40"/>
  <c r="G200" i="40" s="1"/>
  <c r="I200" i="40" s="1"/>
  <c r="K200" i="40" s="1"/>
  <c r="M200" i="40" s="1"/>
  <c r="O200" i="40" s="1"/>
  <c r="Q200" i="40" s="1"/>
  <c r="R199" i="40"/>
  <c r="G199" i="40"/>
  <c r="I199" i="40" s="1"/>
  <c r="K199" i="40" s="1"/>
  <c r="M199" i="40" s="1"/>
  <c r="O199" i="40" s="1"/>
  <c r="Q199" i="40" s="1"/>
  <c r="E199" i="40"/>
  <c r="R198" i="40"/>
  <c r="E198" i="40"/>
  <c r="G198" i="40" s="1"/>
  <c r="I198" i="40" s="1"/>
  <c r="K198" i="40" s="1"/>
  <c r="M198" i="40" s="1"/>
  <c r="O198" i="40" s="1"/>
  <c r="Q198" i="40" s="1"/>
  <c r="R197" i="40"/>
  <c r="E197" i="40"/>
  <c r="G197" i="40" s="1"/>
  <c r="I197" i="40" s="1"/>
  <c r="K197" i="40" s="1"/>
  <c r="M197" i="40" s="1"/>
  <c r="O197" i="40" s="1"/>
  <c r="Q197" i="40" s="1"/>
  <c r="R196" i="40"/>
  <c r="E196" i="40"/>
  <c r="G196" i="40" s="1"/>
  <c r="I196" i="40" s="1"/>
  <c r="K196" i="40" s="1"/>
  <c r="M196" i="40" s="1"/>
  <c r="O196" i="40" s="1"/>
  <c r="Q196" i="40" s="1"/>
  <c r="R195" i="40"/>
  <c r="E195" i="40"/>
  <c r="G195" i="40" s="1"/>
  <c r="I195" i="40" s="1"/>
  <c r="K195" i="40" s="1"/>
  <c r="M195" i="40" s="1"/>
  <c r="O195" i="40" s="1"/>
  <c r="Q195" i="40" s="1"/>
  <c r="R194" i="40"/>
  <c r="E194" i="40"/>
  <c r="G194" i="40" s="1"/>
  <c r="I194" i="40" s="1"/>
  <c r="K194" i="40" s="1"/>
  <c r="M194" i="40" s="1"/>
  <c r="O194" i="40" s="1"/>
  <c r="Q194" i="40" s="1"/>
  <c r="R193" i="40"/>
  <c r="E193" i="40"/>
  <c r="G193" i="40" s="1"/>
  <c r="I193" i="40" s="1"/>
  <c r="K193" i="40" s="1"/>
  <c r="M193" i="40" s="1"/>
  <c r="O193" i="40" s="1"/>
  <c r="Q193" i="40" s="1"/>
  <c r="R192" i="40"/>
  <c r="E192" i="40"/>
  <c r="G192" i="40" s="1"/>
  <c r="I192" i="40" s="1"/>
  <c r="K192" i="40" s="1"/>
  <c r="M192" i="40" s="1"/>
  <c r="O192" i="40" s="1"/>
  <c r="Q192" i="40" s="1"/>
  <c r="R191" i="40"/>
  <c r="G191" i="40"/>
  <c r="I191" i="40" s="1"/>
  <c r="K191" i="40" s="1"/>
  <c r="M191" i="40" s="1"/>
  <c r="O191" i="40" s="1"/>
  <c r="Q191" i="40" s="1"/>
  <c r="E191" i="40"/>
  <c r="R190" i="40"/>
  <c r="E190" i="40"/>
  <c r="G190" i="40" s="1"/>
  <c r="I190" i="40" s="1"/>
  <c r="K190" i="40" s="1"/>
  <c r="M190" i="40" s="1"/>
  <c r="O190" i="40" s="1"/>
  <c r="Q190" i="40" s="1"/>
  <c r="R189" i="40"/>
  <c r="E189" i="40"/>
  <c r="G189" i="40" s="1"/>
  <c r="I189" i="40" s="1"/>
  <c r="K189" i="40" s="1"/>
  <c r="M189" i="40" s="1"/>
  <c r="O189" i="40" s="1"/>
  <c r="Q189" i="40" s="1"/>
  <c r="R188" i="40"/>
  <c r="E188" i="40"/>
  <c r="G188" i="40" s="1"/>
  <c r="I188" i="40" s="1"/>
  <c r="K188" i="40" s="1"/>
  <c r="M188" i="40" s="1"/>
  <c r="O188" i="40" s="1"/>
  <c r="Q188" i="40" s="1"/>
  <c r="R187" i="40"/>
  <c r="G187" i="40"/>
  <c r="I187" i="40" s="1"/>
  <c r="K187" i="40" s="1"/>
  <c r="M187" i="40" s="1"/>
  <c r="O187" i="40" s="1"/>
  <c r="Q187" i="40" s="1"/>
  <c r="E187" i="40"/>
  <c r="R186" i="40"/>
  <c r="E186" i="40"/>
  <c r="G186" i="40" s="1"/>
  <c r="I186" i="40" s="1"/>
  <c r="K186" i="40" s="1"/>
  <c r="M186" i="40" s="1"/>
  <c r="O186" i="40" s="1"/>
  <c r="Q186" i="40" s="1"/>
  <c r="R185" i="40"/>
  <c r="G185" i="40"/>
  <c r="I185" i="40" s="1"/>
  <c r="K185" i="40" s="1"/>
  <c r="M185" i="40" s="1"/>
  <c r="O185" i="40" s="1"/>
  <c r="Q185" i="40" s="1"/>
  <c r="E185" i="40"/>
  <c r="R184" i="40"/>
  <c r="E184" i="40"/>
  <c r="G184" i="40" s="1"/>
  <c r="I184" i="40" s="1"/>
  <c r="K184" i="40" s="1"/>
  <c r="M184" i="40" s="1"/>
  <c r="O184" i="40" s="1"/>
  <c r="Q184" i="40" s="1"/>
  <c r="R183" i="40"/>
  <c r="G183" i="40"/>
  <c r="I183" i="40" s="1"/>
  <c r="K183" i="40" s="1"/>
  <c r="M183" i="40" s="1"/>
  <c r="O183" i="40" s="1"/>
  <c r="Q183" i="40" s="1"/>
  <c r="E183" i="40"/>
  <c r="R181" i="40"/>
  <c r="E181" i="40"/>
  <c r="G181" i="40" s="1"/>
  <c r="I181" i="40" s="1"/>
  <c r="K181" i="40" s="1"/>
  <c r="M181" i="40" s="1"/>
  <c r="O181" i="40" s="1"/>
  <c r="Q181" i="40" s="1"/>
  <c r="R180" i="40"/>
  <c r="E180" i="40"/>
  <c r="G180" i="40" s="1"/>
  <c r="I180" i="40" s="1"/>
  <c r="K180" i="40" s="1"/>
  <c r="M180" i="40" s="1"/>
  <c r="O180" i="40" s="1"/>
  <c r="Q180" i="40" s="1"/>
  <c r="R179" i="40"/>
  <c r="E179" i="40"/>
  <c r="G179" i="40" s="1"/>
  <c r="I179" i="40" s="1"/>
  <c r="K179" i="40" s="1"/>
  <c r="M179" i="40" s="1"/>
  <c r="O179" i="40" s="1"/>
  <c r="Q179" i="40" s="1"/>
  <c r="R178" i="40"/>
  <c r="E178" i="40"/>
  <c r="G178" i="40" s="1"/>
  <c r="I178" i="40" s="1"/>
  <c r="K178" i="40" s="1"/>
  <c r="M178" i="40" s="1"/>
  <c r="O178" i="40" s="1"/>
  <c r="Q178" i="40" s="1"/>
  <c r="R177" i="40"/>
  <c r="E177" i="40"/>
  <c r="G177" i="40" s="1"/>
  <c r="I177" i="40" s="1"/>
  <c r="K177" i="40" s="1"/>
  <c r="M177" i="40" s="1"/>
  <c r="O177" i="40" s="1"/>
  <c r="Q177" i="40" s="1"/>
  <c r="R176" i="40"/>
  <c r="E176" i="40"/>
  <c r="G176" i="40" s="1"/>
  <c r="I176" i="40" s="1"/>
  <c r="K176" i="40" s="1"/>
  <c r="M176" i="40" s="1"/>
  <c r="O176" i="40" s="1"/>
  <c r="Q176" i="40" s="1"/>
  <c r="R175" i="40"/>
  <c r="G175" i="40"/>
  <c r="I175" i="40" s="1"/>
  <c r="K175" i="40" s="1"/>
  <c r="M175" i="40" s="1"/>
  <c r="O175" i="40" s="1"/>
  <c r="Q175" i="40" s="1"/>
  <c r="E175" i="40"/>
  <c r="R174" i="40"/>
  <c r="E174" i="40"/>
  <c r="G174" i="40" s="1"/>
  <c r="I174" i="40" s="1"/>
  <c r="K174" i="40" s="1"/>
  <c r="M174" i="40" s="1"/>
  <c r="O174" i="40" s="1"/>
  <c r="Q174" i="40" s="1"/>
  <c r="R173" i="40"/>
  <c r="E173" i="40"/>
  <c r="G173" i="40" s="1"/>
  <c r="I173" i="40" s="1"/>
  <c r="K173" i="40" s="1"/>
  <c r="M173" i="40" s="1"/>
  <c r="O173" i="40" s="1"/>
  <c r="Q173" i="40" s="1"/>
  <c r="R172" i="40"/>
  <c r="E172" i="40"/>
  <c r="G172" i="40" s="1"/>
  <c r="I172" i="40" s="1"/>
  <c r="K172" i="40" s="1"/>
  <c r="M172" i="40" s="1"/>
  <c r="O172" i="40" s="1"/>
  <c r="Q172" i="40" s="1"/>
  <c r="R171" i="40"/>
  <c r="E171" i="40"/>
  <c r="G171" i="40" s="1"/>
  <c r="I171" i="40" s="1"/>
  <c r="K171" i="40" s="1"/>
  <c r="M171" i="40" s="1"/>
  <c r="O171" i="40" s="1"/>
  <c r="Q171" i="40" s="1"/>
  <c r="R170" i="40"/>
  <c r="G170" i="40"/>
  <c r="I170" i="40" s="1"/>
  <c r="K170" i="40" s="1"/>
  <c r="M170" i="40" s="1"/>
  <c r="O170" i="40" s="1"/>
  <c r="Q170" i="40" s="1"/>
  <c r="E170" i="40"/>
  <c r="R169" i="40"/>
  <c r="G169" i="40"/>
  <c r="I169" i="40" s="1"/>
  <c r="K169" i="40" s="1"/>
  <c r="M169" i="40" s="1"/>
  <c r="O169" i="40" s="1"/>
  <c r="Q169" i="40" s="1"/>
  <c r="E169" i="40"/>
  <c r="R168" i="40"/>
  <c r="E168" i="40"/>
  <c r="G168" i="40" s="1"/>
  <c r="I168" i="40" s="1"/>
  <c r="K168" i="40" s="1"/>
  <c r="M168" i="40" s="1"/>
  <c r="O168" i="40" s="1"/>
  <c r="Q168" i="40" s="1"/>
  <c r="R167" i="40"/>
  <c r="E167" i="40"/>
  <c r="G167" i="40" s="1"/>
  <c r="I167" i="40" s="1"/>
  <c r="K167" i="40" s="1"/>
  <c r="M167" i="40" s="1"/>
  <c r="O167" i="40" s="1"/>
  <c r="Q167" i="40" s="1"/>
  <c r="R166" i="40"/>
  <c r="G166" i="40"/>
  <c r="I166" i="40" s="1"/>
  <c r="K166" i="40" s="1"/>
  <c r="M166" i="40" s="1"/>
  <c r="O166" i="40" s="1"/>
  <c r="Q166" i="40" s="1"/>
  <c r="E166" i="40"/>
  <c r="R165" i="40"/>
  <c r="G165" i="40"/>
  <c r="I165" i="40" s="1"/>
  <c r="K165" i="40" s="1"/>
  <c r="M165" i="40" s="1"/>
  <c r="O165" i="40" s="1"/>
  <c r="Q165" i="40" s="1"/>
  <c r="E165" i="40"/>
  <c r="R164" i="40"/>
  <c r="E164" i="40"/>
  <c r="G164" i="40" s="1"/>
  <c r="I164" i="40" s="1"/>
  <c r="K164" i="40" s="1"/>
  <c r="M164" i="40" s="1"/>
  <c r="O164" i="40" s="1"/>
  <c r="Q164" i="40" s="1"/>
  <c r="R163" i="40"/>
  <c r="E163" i="40"/>
  <c r="G163" i="40" s="1"/>
  <c r="I163" i="40" s="1"/>
  <c r="K163" i="40" s="1"/>
  <c r="M163" i="40" s="1"/>
  <c r="O163" i="40" s="1"/>
  <c r="Q163" i="40" s="1"/>
  <c r="R162" i="40"/>
  <c r="G162" i="40"/>
  <c r="I162" i="40" s="1"/>
  <c r="K162" i="40" s="1"/>
  <c r="M162" i="40" s="1"/>
  <c r="O162" i="40" s="1"/>
  <c r="Q162" i="40" s="1"/>
  <c r="E162" i="40"/>
  <c r="R161" i="40"/>
  <c r="G161" i="40"/>
  <c r="I161" i="40" s="1"/>
  <c r="K161" i="40" s="1"/>
  <c r="M161" i="40" s="1"/>
  <c r="O161" i="40" s="1"/>
  <c r="Q161" i="40" s="1"/>
  <c r="E161" i="40"/>
  <c r="R160" i="40"/>
  <c r="E160" i="40"/>
  <c r="G160" i="40" s="1"/>
  <c r="I160" i="40" s="1"/>
  <c r="K160" i="40" s="1"/>
  <c r="M160" i="40" s="1"/>
  <c r="O160" i="40" s="1"/>
  <c r="Q160" i="40" s="1"/>
  <c r="R159" i="40"/>
  <c r="G159" i="40"/>
  <c r="I159" i="40" s="1"/>
  <c r="K159" i="40" s="1"/>
  <c r="M159" i="40" s="1"/>
  <c r="O159" i="40" s="1"/>
  <c r="Q159" i="40" s="1"/>
  <c r="E159" i="40"/>
  <c r="R158" i="40"/>
  <c r="E158" i="40"/>
  <c r="G158" i="40" s="1"/>
  <c r="I158" i="40" s="1"/>
  <c r="K158" i="40" s="1"/>
  <c r="M158" i="40" s="1"/>
  <c r="O158" i="40" s="1"/>
  <c r="Q158" i="40" s="1"/>
  <c r="R157" i="40"/>
  <c r="E157" i="40"/>
  <c r="G157" i="40" s="1"/>
  <c r="I157" i="40" s="1"/>
  <c r="K157" i="40" s="1"/>
  <c r="M157" i="40" s="1"/>
  <c r="O157" i="40" s="1"/>
  <c r="Q157" i="40" s="1"/>
  <c r="R156" i="40"/>
  <c r="E156" i="40"/>
  <c r="G156" i="40" s="1"/>
  <c r="I156" i="40" s="1"/>
  <c r="K156" i="40" s="1"/>
  <c r="M156" i="40" s="1"/>
  <c r="O156" i="40" s="1"/>
  <c r="Q156" i="40" s="1"/>
  <c r="R155" i="40"/>
  <c r="G155" i="40"/>
  <c r="I155" i="40" s="1"/>
  <c r="K155" i="40" s="1"/>
  <c r="M155" i="40" s="1"/>
  <c r="O155" i="40" s="1"/>
  <c r="Q155" i="40" s="1"/>
  <c r="E155" i="40"/>
  <c r="R154" i="40"/>
  <c r="E154" i="40"/>
  <c r="G154" i="40" s="1"/>
  <c r="I154" i="40" s="1"/>
  <c r="K154" i="40" s="1"/>
  <c r="M154" i="40" s="1"/>
  <c r="O154" i="40" s="1"/>
  <c r="Q154" i="40" s="1"/>
  <c r="R153" i="40"/>
  <c r="E153" i="40"/>
  <c r="G153" i="40" s="1"/>
  <c r="I153" i="40" s="1"/>
  <c r="K153" i="40" s="1"/>
  <c r="M153" i="40" s="1"/>
  <c r="O153" i="40" s="1"/>
  <c r="Q153" i="40" s="1"/>
  <c r="R152" i="40"/>
  <c r="K152" i="40"/>
  <c r="M152" i="40" s="1"/>
  <c r="O152" i="40" s="1"/>
  <c r="Q152" i="40" s="1"/>
  <c r="E152" i="40"/>
  <c r="G152" i="40" s="1"/>
  <c r="I152" i="40" s="1"/>
  <c r="R151" i="40"/>
  <c r="E151" i="40"/>
  <c r="G151" i="40" s="1"/>
  <c r="I151" i="40" s="1"/>
  <c r="K151" i="40" s="1"/>
  <c r="M151" i="40" s="1"/>
  <c r="O151" i="40" s="1"/>
  <c r="Q151" i="40" s="1"/>
  <c r="R150" i="40"/>
  <c r="G150" i="40"/>
  <c r="I150" i="40" s="1"/>
  <c r="K150" i="40" s="1"/>
  <c r="M150" i="40" s="1"/>
  <c r="O150" i="40" s="1"/>
  <c r="Q150" i="40" s="1"/>
  <c r="E150" i="40"/>
  <c r="R149" i="40"/>
  <c r="E149" i="40"/>
  <c r="G149" i="40" s="1"/>
  <c r="I149" i="40" s="1"/>
  <c r="K149" i="40" s="1"/>
  <c r="M149" i="40" s="1"/>
  <c r="O149" i="40" s="1"/>
  <c r="Q149" i="40" s="1"/>
  <c r="R148" i="40"/>
  <c r="E148" i="40"/>
  <c r="G148" i="40" s="1"/>
  <c r="I148" i="40" s="1"/>
  <c r="K148" i="40" s="1"/>
  <c r="M148" i="40" s="1"/>
  <c r="O148" i="40" s="1"/>
  <c r="Q148" i="40" s="1"/>
  <c r="R147" i="40"/>
  <c r="E147" i="40"/>
  <c r="G147" i="40" s="1"/>
  <c r="I147" i="40" s="1"/>
  <c r="K147" i="40" s="1"/>
  <c r="M147" i="40" s="1"/>
  <c r="O147" i="40" s="1"/>
  <c r="Q147" i="40" s="1"/>
  <c r="R146" i="40"/>
  <c r="E146" i="40"/>
  <c r="G146" i="40" s="1"/>
  <c r="I146" i="40" s="1"/>
  <c r="K146" i="40" s="1"/>
  <c r="M146" i="40" s="1"/>
  <c r="O146" i="40" s="1"/>
  <c r="Q146" i="40" s="1"/>
  <c r="R145" i="40"/>
  <c r="E145" i="40"/>
  <c r="G145" i="40" s="1"/>
  <c r="I145" i="40" s="1"/>
  <c r="K145" i="40" s="1"/>
  <c r="M145" i="40" s="1"/>
  <c r="O145" i="40" s="1"/>
  <c r="Q145" i="40" s="1"/>
  <c r="R144" i="40"/>
  <c r="I144" i="40"/>
  <c r="K144" i="40" s="1"/>
  <c r="M144" i="40" s="1"/>
  <c r="O144" i="40" s="1"/>
  <c r="Q144" i="40" s="1"/>
  <c r="E144" i="40"/>
  <c r="G144" i="40" s="1"/>
  <c r="R143" i="40"/>
  <c r="E143" i="40"/>
  <c r="G143" i="40" s="1"/>
  <c r="I143" i="40" s="1"/>
  <c r="K143" i="40" s="1"/>
  <c r="M143" i="40" s="1"/>
  <c r="O143" i="40" s="1"/>
  <c r="Q143" i="40" s="1"/>
  <c r="R142" i="40"/>
  <c r="E142" i="40"/>
  <c r="G142" i="40" s="1"/>
  <c r="I142" i="40" s="1"/>
  <c r="K142" i="40" s="1"/>
  <c r="M142" i="40" s="1"/>
  <c r="O142" i="40" s="1"/>
  <c r="Q142" i="40" s="1"/>
  <c r="R141" i="40"/>
  <c r="G141" i="40"/>
  <c r="I141" i="40" s="1"/>
  <c r="K141" i="40" s="1"/>
  <c r="M141" i="40" s="1"/>
  <c r="O141" i="40" s="1"/>
  <c r="Q141" i="40" s="1"/>
  <c r="E141" i="40"/>
  <c r="R140" i="40"/>
  <c r="E140" i="40"/>
  <c r="G140" i="40" s="1"/>
  <c r="I140" i="40" s="1"/>
  <c r="K140" i="40" s="1"/>
  <c r="M140" i="40" s="1"/>
  <c r="O140" i="40" s="1"/>
  <c r="Q140" i="40" s="1"/>
  <c r="R139" i="40"/>
  <c r="E139" i="40"/>
  <c r="G139" i="40" s="1"/>
  <c r="I139" i="40" s="1"/>
  <c r="K139" i="40" s="1"/>
  <c r="M139" i="40" s="1"/>
  <c r="O139" i="40" s="1"/>
  <c r="Q139" i="40" s="1"/>
  <c r="W138" i="40"/>
  <c r="V138" i="40" s="1"/>
  <c r="U138" i="40" s="1"/>
  <c r="T138" i="40" s="1"/>
  <c r="R138" i="40"/>
  <c r="I138" i="40"/>
  <c r="K138" i="40" s="1"/>
  <c r="M138" i="40" s="1"/>
  <c r="O138" i="40" s="1"/>
  <c r="Q138" i="40" s="1"/>
  <c r="E138" i="40"/>
  <c r="G138" i="40" s="1"/>
  <c r="R137" i="40"/>
  <c r="E137" i="40"/>
  <c r="G137" i="40" s="1"/>
  <c r="I137" i="40" s="1"/>
  <c r="K137" i="40" s="1"/>
  <c r="M137" i="40" s="1"/>
  <c r="O137" i="40" s="1"/>
  <c r="Q137" i="40" s="1"/>
  <c r="R136" i="40"/>
  <c r="E136" i="40"/>
  <c r="G136" i="40" s="1"/>
  <c r="I136" i="40" s="1"/>
  <c r="K136" i="40" s="1"/>
  <c r="M136" i="40" s="1"/>
  <c r="O136" i="40" s="1"/>
  <c r="Q136" i="40" s="1"/>
  <c r="R135" i="40"/>
  <c r="E135" i="40"/>
  <c r="G135" i="40" s="1"/>
  <c r="I135" i="40" s="1"/>
  <c r="K135" i="40" s="1"/>
  <c r="M135" i="40" s="1"/>
  <c r="O135" i="40" s="1"/>
  <c r="Q135" i="40" s="1"/>
  <c r="W134" i="40"/>
  <c r="V134" i="40" s="1"/>
  <c r="U134" i="40" s="1"/>
  <c r="T134" i="40" s="1"/>
  <c r="R134" i="40"/>
  <c r="E134" i="40"/>
  <c r="G134" i="40" s="1"/>
  <c r="I134" i="40" s="1"/>
  <c r="K134" i="40" s="1"/>
  <c r="M134" i="40" s="1"/>
  <c r="O134" i="40" s="1"/>
  <c r="Q134" i="40" s="1"/>
  <c r="R133" i="40"/>
  <c r="E133" i="40"/>
  <c r="G133" i="40" s="1"/>
  <c r="I133" i="40" s="1"/>
  <c r="K133" i="40" s="1"/>
  <c r="M133" i="40" s="1"/>
  <c r="O133" i="40" s="1"/>
  <c r="Q133" i="40" s="1"/>
  <c r="R132" i="40"/>
  <c r="E132" i="40"/>
  <c r="G132" i="40" s="1"/>
  <c r="I132" i="40" s="1"/>
  <c r="K132" i="40" s="1"/>
  <c r="M132" i="40" s="1"/>
  <c r="O132" i="40" s="1"/>
  <c r="Q132" i="40" s="1"/>
  <c r="R131" i="40"/>
  <c r="E131" i="40"/>
  <c r="G131" i="40" s="1"/>
  <c r="I131" i="40" s="1"/>
  <c r="K131" i="40" s="1"/>
  <c r="M131" i="40" s="1"/>
  <c r="O131" i="40" s="1"/>
  <c r="Q131" i="40" s="1"/>
  <c r="R130" i="40"/>
  <c r="E130" i="40"/>
  <c r="G130" i="40" s="1"/>
  <c r="I130" i="40" s="1"/>
  <c r="K130" i="40" s="1"/>
  <c r="M130" i="40" s="1"/>
  <c r="O130" i="40" s="1"/>
  <c r="Q130" i="40" s="1"/>
  <c r="R129" i="40"/>
  <c r="E129" i="40"/>
  <c r="G129" i="40" s="1"/>
  <c r="I129" i="40" s="1"/>
  <c r="K129" i="40" s="1"/>
  <c r="M129" i="40" s="1"/>
  <c r="O129" i="40" s="1"/>
  <c r="Q129" i="40" s="1"/>
  <c r="R128" i="40"/>
  <c r="E128" i="40"/>
  <c r="G128" i="40" s="1"/>
  <c r="I128" i="40" s="1"/>
  <c r="K128" i="40" s="1"/>
  <c r="M128" i="40" s="1"/>
  <c r="O128" i="40" s="1"/>
  <c r="Q128" i="40" s="1"/>
  <c r="R127" i="40"/>
  <c r="E127" i="40"/>
  <c r="G127" i="40" s="1"/>
  <c r="I127" i="40" s="1"/>
  <c r="K127" i="40" s="1"/>
  <c r="M127" i="40" s="1"/>
  <c r="O127" i="40" s="1"/>
  <c r="Q127" i="40" s="1"/>
  <c r="R126" i="40"/>
  <c r="E126" i="40"/>
  <c r="G126" i="40" s="1"/>
  <c r="I126" i="40" s="1"/>
  <c r="K126" i="40" s="1"/>
  <c r="M126" i="40" s="1"/>
  <c r="O126" i="40" s="1"/>
  <c r="Q126" i="40" s="1"/>
  <c r="R125" i="40"/>
  <c r="E125" i="40"/>
  <c r="G125" i="40" s="1"/>
  <c r="I125" i="40" s="1"/>
  <c r="K125" i="40" s="1"/>
  <c r="M125" i="40" s="1"/>
  <c r="O125" i="40" s="1"/>
  <c r="Q125" i="40" s="1"/>
  <c r="R124" i="40"/>
  <c r="E124" i="40"/>
  <c r="G124" i="40" s="1"/>
  <c r="I124" i="40" s="1"/>
  <c r="K124" i="40" s="1"/>
  <c r="M124" i="40" s="1"/>
  <c r="O124" i="40" s="1"/>
  <c r="Q124" i="40" s="1"/>
  <c r="R123" i="40"/>
  <c r="G123" i="40"/>
  <c r="I123" i="40" s="1"/>
  <c r="K123" i="40" s="1"/>
  <c r="M123" i="40" s="1"/>
  <c r="O123" i="40" s="1"/>
  <c r="Q123" i="40" s="1"/>
  <c r="E123" i="40"/>
  <c r="R122" i="40"/>
  <c r="E122" i="40"/>
  <c r="G122" i="40" s="1"/>
  <c r="I122" i="40" s="1"/>
  <c r="K122" i="40" s="1"/>
  <c r="M122" i="40" s="1"/>
  <c r="O122" i="40" s="1"/>
  <c r="Q122" i="40" s="1"/>
  <c r="R121" i="40"/>
  <c r="I121" i="40"/>
  <c r="K121" i="40" s="1"/>
  <c r="M121" i="40" s="1"/>
  <c r="O121" i="40" s="1"/>
  <c r="Q121" i="40" s="1"/>
  <c r="E121" i="40"/>
  <c r="G121" i="40" s="1"/>
  <c r="R120" i="40"/>
  <c r="I120" i="40"/>
  <c r="K120" i="40" s="1"/>
  <c r="M120" i="40" s="1"/>
  <c r="O120" i="40" s="1"/>
  <c r="Q120" i="40" s="1"/>
  <c r="E120" i="40"/>
  <c r="G120" i="40" s="1"/>
  <c r="R119" i="40"/>
  <c r="E119" i="40"/>
  <c r="G119" i="40" s="1"/>
  <c r="I119" i="40" s="1"/>
  <c r="K119" i="40" s="1"/>
  <c r="M119" i="40" s="1"/>
  <c r="O119" i="40" s="1"/>
  <c r="Q119" i="40" s="1"/>
  <c r="W118" i="40"/>
  <c r="V118" i="40" s="1"/>
  <c r="U118" i="40" s="1"/>
  <c r="T118" i="40" s="1"/>
  <c r="R118" i="40"/>
  <c r="E118" i="40"/>
  <c r="G118" i="40" s="1"/>
  <c r="I118" i="40" s="1"/>
  <c r="K118" i="40" s="1"/>
  <c r="M118" i="40" s="1"/>
  <c r="O118" i="40" s="1"/>
  <c r="Q118" i="40" s="1"/>
  <c r="R117" i="40"/>
  <c r="E117" i="40"/>
  <c r="G117" i="40" s="1"/>
  <c r="I117" i="40" s="1"/>
  <c r="K117" i="40" s="1"/>
  <c r="M117" i="40" s="1"/>
  <c r="O117" i="40" s="1"/>
  <c r="Q117" i="40" s="1"/>
  <c r="R116" i="40"/>
  <c r="E116" i="40"/>
  <c r="G116" i="40" s="1"/>
  <c r="I116" i="40" s="1"/>
  <c r="K116" i="40" s="1"/>
  <c r="M116" i="40" s="1"/>
  <c r="O116" i="40" s="1"/>
  <c r="Q116" i="40" s="1"/>
  <c r="R115" i="40"/>
  <c r="M115" i="40"/>
  <c r="O115" i="40" s="1"/>
  <c r="Q115" i="40" s="1"/>
  <c r="E115" i="40"/>
  <c r="G115" i="40" s="1"/>
  <c r="I115" i="40" s="1"/>
  <c r="K115" i="40" s="1"/>
  <c r="R114" i="40"/>
  <c r="E114" i="40"/>
  <c r="G114" i="40" s="1"/>
  <c r="I114" i="40" s="1"/>
  <c r="K114" i="40" s="1"/>
  <c r="M114" i="40" s="1"/>
  <c r="O114" i="40" s="1"/>
  <c r="Q114" i="40" s="1"/>
  <c r="R113" i="40"/>
  <c r="E113" i="40"/>
  <c r="G113" i="40" s="1"/>
  <c r="I113" i="40" s="1"/>
  <c r="K113" i="40" s="1"/>
  <c r="M113" i="40" s="1"/>
  <c r="O113" i="40" s="1"/>
  <c r="Q113" i="40" s="1"/>
  <c r="R112" i="40"/>
  <c r="K112" i="40"/>
  <c r="M112" i="40" s="1"/>
  <c r="O112" i="40" s="1"/>
  <c r="Q112" i="40" s="1"/>
  <c r="E112" i="40"/>
  <c r="G112" i="40" s="1"/>
  <c r="I112" i="40" s="1"/>
  <c r="R111" i="40"/>
  <c r="E111" i="40"/>
  <c r="G111" i="40" s="1"/>
  <c r="I111" i="40" s="1"/>
  <c r="K111" i="40" s="1"/>
  <c r="M111" i="40" s="1"/>
  <c r="O111" i="40" s="1"/>
  <c r="Q111" i="40" s="1"/>
  <c r="R110" i="40"/>
  <c r="E110" i="40"/>
  <c r="G110" i="40" s="1"/>
  <c r="I110" i="40" s="1"/>
  <c r="K110" i="40" s="1"/>
  <c r="M110" i="40" s="1"/>
  <c r="O110" i="40" s="1"/>
  <c r="Q110" i="40" s="1"/>
  <c r="R109" i="40"/>
  <c r="G109" i="40"/>
  <c r="I109" i="40" s="1"/>
  <c r="K109" i="40" s="1"/>
  <c r="M109" i="40" s="1"/>
  <c r="O109" i="40" s="1"/>
  <c r="Q109" i="40" s="1"/>
  <c r="E109" i="40"/>
  <c r="R108" i="40"/>
  <c r="E108" i="40"/>
  <c r="G108" i="40" s="1"/>
  <c r="I108" i="40" s="1"/>
  <c r="K108" i="40" s="1"/>
  <c r="M108" i="40" s="1"/>
  <c r="O108" i="40" s="1"/>
  <c r="Q108" i="40" s="1"/>
  <c r="R106" i="40"/>
  <c r="E106" i="40"/>
  <c r="G106" i="40" s="1"/>
  <c r="I106" i="40" s="1"/>
  <c r="K106" i="40" s="1"/>
  <c r="M106" i="40" s="1"/>
  <c r="O106" i="40" s="1"/>
  <c r="Q106" i="40" s="1"/>
  <c r="R105" i="40"/>
  <c r="E105" i="40"/>
  <c r="G105" i="40" s="1"/>
  <c r="I105" i="40" s="1"/>
  <c r="K105" i="40" s="1"/>
  <c r="M105" i="40" s="1"/>
  <c r="O105" i="40" s="1"/>
  <c r="Q105" i="40" s="1"/>
  <c r="R104" i="40"/>
  <c r="E104" i="40"/>
  <c r="G104" i="40" s="1"/>
  <c r="I104" i="40" s="1"/>
  <c r="K104" i="40" s="1"/>
  <c r="M104" i="40" s="1"/>
  <c r="O104" i="40" s="1"/>
  <c r="Q104" i="40" s="1"/>
  <c r="R103" i="40"/>
  <c r="E103" i="40"/>
  <c r="G103" i="40" s="1"/>
  <c r="I103" i="40" s="1"/>
  <c r="K103" i="40" s="1"/>
  <c r="M103" i="40" s="1"/>
  <c r="O103" i="40" s="1"/>
  <c r="Q103" i="40" s="1"/>
  <c r="R102" i="40"/>
  <c r="E102" i="40"/>
  <c r="G102" i="40" s="1"/>
  <c r="I102" i="40" s="1"/>
  <c r="K102" i="40" s="1"/>
  <c r="M102" i="40" s="1"/>
  <c r="O102" i="40" s="1"/>
  <c r="Q102" i="40" s="1"/>
  <c r="R101" i="40"/>
  <c r="E101" i="40"/>
  <c r="G101" i="40" s="1"/>
  <c r="I101" i="40" s="1"/>
  <c r="K101" i="40" s="1"/>
  <c r="M101" i="40" s="1"/>
  <c r="O101" i="40" s="1"/>
  <c r="Q101" i="40" s="1"/>
  <c r="R100" i="40"/>
  <c r="E100" i="40"/>
  <c r="G100" i="40" s="1"/>
  <c r="I100" i="40" s="1"/>
  <c r="K100" i="40" s="1"/>
  <c r="M100" i="40" s="1"/>
  <c r="O100" i="40" s="1"/>
  <c r="Q100" i="40" s="1"/>
  <c r="R99" i="40"/>
  <c r="E99" i="40"/>
  <c r="G99" i="40" s="1"/>
  <c r="I99" i="40" s="1"/>
  <c r="K99" i="40" s="1"/>
  <c r="M99" i="40" s="1"/>
  <c r="O99" i="40" s="1"/>
  <c r="Q99" i="40" s="1"/>
  <c r="R98" i="40"/>
  <c r="E98" i="40"/>
  <c r="G98" i="40" s="1"/>
  <c r="I98" i="40" s="1"/>
  <c r="K98" i="40" s="1"/>
  <c r="M98" i="40" s="1"/>
  <c r="O98" i="40" s="1"/>
  <c r="Q98" i="40" s="1"/>
  <c r="R97" i="40"/>
  <c r="E97" i="40"/>
  <c r="G97" i="40" s="1"/>
  <c r="I97" i="40" s="1"/>
  <c r="K97" i="40" s="1"/>
  <c r="M97" i="40" s="1"/>
  <c r="O97" i="40" s="1"/>
  <c r="Q97" i="40" s="1"/>
  <c r="R96" i="40"/>
  <c r="E96" i="40"/>
  <c r="G96" i="40" s="1"/>
  <c r="I96" i="40" s="1"/>
  <c r="K96" i="40" s="1"/>
  <c r="M96" i="40" s="1"/>
  <c r="O96" i="40" s="1"/>
  <c r="Q96" i="40" s="1"/>
  <c r="R95" i="40"/>
  <c r="E95" i="40"/>
  <c r="G95" i="40" s="1"/>
  <c r="I95" i="40" s="1"/>
  <c r="K95" i="40" s="1"/>
  <c r="M95" i="40" s="1"/>
  <c r="O95" i="40" s="1"/>
  <c r="Q95" i="40" s="1"/>
  <c r="R94" i="40"/>
  <c r="E94" i="40"/>
  <c r="G94" i="40" s="1"/>
  <c r="I94" i="40" s="1"/>
  <c r="K94" i="40" s="1"/>
  <c r="M94" i="40" s="1"/>
  <c r="O94" i="40" s="1"/>
  <c r="Q94" i="40" s="1"/>
  <c r="R93" i="40"/>
  <c r="E93" i="40"/>
  <c r="G93" i="40" s="1"/>
  <c r="I93" i="40" s="1"/>
  <c r="K93" i="40" s="1"/>
  <c r="M93" i="40" s="1"/>
  <c r="O93" i="40" s="1"/>
  <c r="Q93" i="40" s="1"/>
  <c r="R92" i="40"/>
  <c r="E92" i="40"/>
  <c r="G92" i="40" s="1"/>
  <c r="I92" i="40" s="1"/>
  <c r="K92" i="40" s="1"/>
  <c r="M92" i="40" s="1"/>
  <c r="O92" i="40" s="1"/>
  <c r="Q92" i="40" s="1"/>
  <c r="R91" i="40"/>
  <c r="E91" i="40"/>
  <c r="G91" i="40" s="1"/>
  <c r="I91" i="40" s="1"/>
  <c r="K91" i="40" s="1"/>
  <c r="M91" i="40" s="1"/>
  <c r="O91" i="40" s="1"/>
  <c r="Q91" i="40" s="1"/>
  <c r="R90" i="40"/>
  <c r="E90" i="40"/>
  <c r="G90" i="40" s="1"/>
  <c r="I90" i="40" s="1"/>
  <c r="K90" i="40" s="1"/>
  <c r="M90" i="40" s="1"/>
  <c r="O90" i="40" s="1"/>
  <c r="Q90" i="40" s="1"/>
  <c r="R89" i="40"/>
  <c r="E89" i="40"/>
  <c r="G89" i="40" s="1"/>
  <c r="I89" i="40" s="1"/>
  <c r="K89" i="40" s="1"/>
  <c r="M89" i="40" s="1"/>
  <c r="O89" i="40" s="1"/>
  <c r="Q89" i="40" s="1"/>
  <c r="R88" i="40"/>
  <c r="E88" i="40"/>
  <c r="G88" i="40" s="1"/>
  <c r="I88" i="40" s="1"/>
  <c r="K88" i="40" s="1"/>
  <c r="M88" i="40" s="1"/>
  <c r="O88" i="40" s="1"/>
  <c r="Q88" i="40" s="1"/>
  <c r="R87" i="40"/>
  <c r="E87" i="40"/>
  <c r="G87" i="40" s="1"/>
  <c r="I87" i="40" s="1"/>
  <c r="K87" i="40" s="1"/>
  <c r="M87" i="40" s="1"/>
  <c r="O87" i="40" s="1"/>
  <c r="Q87" i="40" s="1"/>
  <c r="W86" i="40"/>
  <c r="V86" i="40" s="1"/>
  <c r="U86" i="40" s="1"/>
  <c r="T86" i="40" s="1"/>
  <c r="R86" i="40"/>
  <c r="E86" i="40"/>
  <c r="G86" i="40" s="1"/>
  <c r="I86" i="40" s="1"/>
  <c r="K86" i="40" s="1"/>
  <c r="M86" i="40" s="1"/>
  <c r="O86" i="40" s="1"/>
  <c r="Q86" i="40" s="1"/>
  <c r="R85" i="40"/>
  <c r="E85" i="40"/>
  <c r="G85" i="40" s="1"/>
  <c r="I85" i="40" s="1"/>
  <c r="K85" i="40" s="1"/>
  <c r="M85" i="40" s="1"/>
  <c r="O85" i="40" s="1"/>
  <c r="Q85" i="40" s="1"/>
  <c r="R84" i="40"/>
  <c r="E84" i="40"/>
  <c r="G84" i="40" s="1"/>
  <c r="I84" i="40" s="1"/>
  <c r="K84" i="40" s="1"/>
  <c r="M84" i="40" s="1"/>
  <c r="O84" i="40" s="1"/>
  <c r="Q84" i="40" s="1"/>
  <c r="R83" i="40"/>
  <c r="E83" i="40"/>
  <c r="G83" i="40" s="1"/>
  <c r="I83" i="40" s="1"/>
  <c r="K83" i="40" s="1"/>
  <c r="M83" i="40" s="1"/>
  <c r="O83" i="40" s="1"/>
  <c r="Q83" i="40" s="1"/>
  <c r="R82" i="40"/>
  <c r="E82" i="40"/>
  <c r="G82" i="40" s="1"/>
  <c r="I82" i="40" s="1"/>
  <c r="K82" i="40" s="1"/>
  <c r="M82" i="40" s="1"/>
  <c r="O82" i="40" s="1"/>
  <c r="Q82" i="40" s="1"/>
  <c r="R81" i="40"/>
  <c r="E81" i="40"/>
  <c r="G81" i="40" s="1"/>
  <c r="I81" i="40" s="1"/>
  <c r="K81" i="40" s="1"/>
  <c r="M81" i="40" s="1"/>
  <c r="O81" i="40" s="1"/>
  <c r="Q81" i="40" s="1"/>
  <c r="R80" i="40"/>
  <c r="E80" i="40"/>
  <c r="G80" i="40" s="1"/>
  <c r="I80" i="40" s="1"/>
  <c r="K80" i="40" s="1"/>
  <c r="M80" i="40" s="1"/>
  <c r="O80" i="40" s="1"/>
  <c r="Q80" i="40" s="1"/>
  <c r="R79" i="40"/>
  <c r="E79" i="40"/>
  <c r="G79" i="40" s="1"/>
  <c r="I79" i="40" s="1"/>
  <c r="K79" i="40" s="1"/>
  <c r="M79" i="40" s="1"/>
  <c r="O79" i="40" s="1"/>
  <c r="Q79" i="40" s="1"/>
  <c r="R78" i="40"/>
  <c r="E78" i="40"/>
  <c r="G78" i="40" s="1"/>
  <c r="I78" i="40" s="1"/>
  <c r="K78" i="40" s="1"/>
  <c r="M78" i="40" s="1"/>
  <c r="O78" i="40" s="1"/>
  <c r="Q78" i="40" s="1"/>
  <c r="R77" i="40"/>
  <c r="E77" i="40"/>
  <c r="G77" i="40" s="1"/>
  <c r="I77" i="40" s="1"/>
  <c r="K77" i="40" s="1"/>
  <c r="M77" i="40" s="1"/>
  <c r="O77" i="40" s="1"/>
  <c r="Q77" i="40" s="1"/>
  <c r="R76" i="40"/>
  <c r="E76" i="40"/>
  <c r="G76" i="40" s="1"/>
  <c r="I76" i="40" s="1"/>
  <c r="K76" i="40" s="1"/>
  <c r="M76" i="40" s="1"/>
  <c r="O76" i="40" s="1"/>
  <c r="Q76" i="40" s="1"/>
  <c r="R75" i="40"/>
  <c r="E75" i="40"/>
  <c r="G75" i="40" s="1"/>
  <c r="I75" i="40" s="1"/>
  <c r="K75" i="40" s="1"/>
  <c r="M75" i="40" s="1"/>
  <c r="O75" i="40" s="1"/>
  <c r="Q75" i="40" s="1"/>
  <c r="R74" i="40"/>
  <c r="E74" i="40"/>
  <c r="G74" i="40" s="1"/>
  <c r="I74" i="40" s="1"/>
  <c r="K74" i="40" s="1"/>
  <c r="M74" i="40" s="1"/>
  <c r="O74" i="40" s="1"/>
  <c r="Q74" i="40" s="1"/>
  <c r="R73" i="40"/>
  <c r="E73" i="40"/>
  <c r="G73" i="40" s="1"/>
  <c r="I73" i="40" s="1"/>
  <c r="K73" i="40" s="1"/>
  <c r="M73" i="40" s="1"/>
  <c r="O73" i="40" s="1"/>
  <c r="Q73" i="40" s="1"/>
  <c r="R72" i="40"/>
  <c r="E72" i="40"/>
  <c r="G72" i="40" s="1"/>
  <c r="I72" i="40" s="1"/>
  <c r="K72" i="40" s="1"/>
  <c r="M72" i="40" s="1"/>
  <c r="O72" i="40" s="1"/>
  <c r="Q72" i="40" s="1"/>
  <c r="R71" i="40"/>
  <c r="E71" i="40"/>
  <c r="G71" i="40" s="1"/>
  <c r="I71" i="40" s="1"/>
  <c r="K71" i="40" s="1"/>
  <c r="M71" i="40" s="1"/>
  <c r="O71" i="40" s="1"/>
  <c r="Q71" i="40" s="1"/>
  <c r="R70" i="40"/>
  <c r="E70" i="40"/>
  <c r="G70" i="40" s="1"/>
  <c r="I70" i="40" s="1"/>
  <c r="K70" i="40" s="1"/>
  <c r="M70" i="40" s="1"/>
  <c r="O70" i="40" s="1"/>
  <c r="Q70" i="40" s="1"/>
  <c r="R69" i="40"/>
  <c r="E69" i="40"/>
  <c r="G69" i="40" s="1"/>
  <c r="I69" i="40" s="1"/>
  <c r="K69" i="40" s="1"/>
  <c r="M69" i="40" s="1"/>
  <c r="O69" i="40" s="1"/>
  <c r="Q69" i="40" s="1"/>
  <c r="W68" i="40"/>
  <c r="V68" i="40" s="1"/>
  <c r="U68" i="40" s="1"/>
  <c r="T68" i="40" s="1"/>
  <c r="R68" i="40"/>
  <c r="E68" i="40"/>
  <c r="G68" i="40" s="1"/>
  <c r="I68" i="40" s="1"/>
  <c r="K68" i="40" s="1"/>
  <c r="M68" i="40" s="1"/>
  <c r="O68" i="40" s="1"/>
  <c r="Q68" i="40" s="1"/>
  <c r="W66" i="40"/>
  <c r="V66" i="40" s="1"/>
  <c r="U66" i="40" s="1"/>
  <c r="T66" i="40" s="1"/>
  <c r="R66" i="40"/>
  <c r="E66" i="40"/>
  <c r="G66" i="40" s="1"/>
  <c r="I66" i="40" s="1"/>
  <c r="K66" i="40" s="1"/>
  <c r="M66" i="40" s="1"/>
  <c r="O66" i="40" s="1"/>
  <c r="Q66" i="40" s="1"/>
  <c r="W65" i="40"/>
  <c r="V65" i="40" s="1"/>
  <c r="U65" i="40" s="1"/>
  <c r="T65" i="40" s="1"/>
  <c r="R65" i="40"/>
  <c r="E65" i="40"/>
  <c r="G65" i="40" s="1"/>
  <c r="I65" i="40" s="1"/>
  <c r="K65" i="40" s="1"/>
  <c r="M65" i="40" s="1"/>
  <c r="O65" i="40" s="1"/>
  <c r="Q65" i="40" s="1"/>
  <c r="W64" i="40"/>
  <c r="V64" i="40" s="1"/>
  <c r="U64" i="40" s="1"/>
  <c r="T64" i="40" s="1"/>
  <c r="R64" i="40"/>
  <c r="E64" i="40"/>
  <c r="G64" i="40" s="1"/>
  <c r="I64" i="40" s="1"/>
  <c r="K64" i="40" s="1"/>
  <c r="M64" i="40" s="1"/>
  <c r="O64" i="40" s="1"/>
  <c r="Q64" i="40" s="1"/>
  <c r="W63" i="40"/>
  <c r="V63" i="40" s="1"/>
  <c r="U63" i="40" s="1"/>
  <c r="T63" i="40" s="1"/>
  <c r="R63" i="40"/>
  <c r="E63" i="40"/>
  <c r="G63" i="40" s="1"/>
  <c r="I63" i="40" s="1"/>
  <c r="K63" i="40" s="1"/>
  <c r="M63" i="40" s="1"/>
  <c r="O63" i="40" s="1"/>
  <c r="Q63" i="40" s="1"/>
  <c r="W62" i="40"/>
  <c r="V62" i="40" s="1"/>
  <c r="U62" i="40" s="1"/>
  <c r="T62" i="40" s="1"/>
  <c r="R62" i="40"/>
  <c r="E62" i="40"/>
  <c r="G62" i="40" s="1"/>
  <c r="I62" i="40" s="1"/>
  <c r="K62" i="40" s="1"/>
  <c r="M62" i="40" s="1"/>
  <c r="O62" i="40" s="1"/>
  <c r="Q62" i="40" s="1"/>
  <c r="W61" i="40"/>
  <c r="V61" i="40" s="1"/>
  <c r="U61" i="40"/>
  <c r="T61" i="40" s="1"/>
  <c r="R61" i="40"/>
  <c r="E61" i="40"/>
  <c r="G61" i="40" s="1"/>
  <c r="I61" i="40" s="1"/>
  <c r="K61" i="40" s="1"/>
  <c r="M61" i="40" s="1"/>
  <c r="O61" i="40" s="1"/>
  <c r="Q61" i="40" s="1"/>
  <c r="W60" i="40"/>
  <c r="V60" i="40" s="1"/>
  <c r="U60" i="40" s="1"/>
  <c r="T60" i="40" s="1"/>
  <c r="R60" i="40"/>
  <c r="E60" i="40"/>
  <c r="G60" i="40" s="1"/>
  <c r="I60" i="40" s="1"/>
  <c r="K60" i="40" s="1"/>
  <c r="M60" i="40" s="1"/>
  <c r="O60" i="40" s="1"/>
  <c r="Q60" i="40" s="1"/>
  <c r="W59" i="40"/>
  <c r="V59" i="40" s="1"/>
  <c r="U59" i="40" s="1"/>
  <c r="T59" i="40" s="1"/>
  <c r="R59" i="40"/>
  <c r="E59" i="40"/>
  <c r="G59" i="40" s="1"/>
  <c r="I59" i="40" s="1"/>
  <c r="K59" i="40" s="1"/>
  <c r="M59" i="40" s="1"/>
  <c r="O59" i="40" s="1"/>
  <c r="Q59" i="40" s="1"/>
  <c r="W58" i="40"/>
  <c r="V58" i="40"/>
  <c r="U58" i="40" s="1"/>
  <c r="T58" i="40" s="1"/>
  <c r="R58" i="40"/>
  <c r="E58" i="40"/>
  <c r="G58" i="40" s="1"/>
  <c r="I58" i="40" s="1"/>
  <c r="K58" i="40" s="1"/>
  <c r="M58" i="40" s="1"/>
  <c r="O58" i="40" s="1"/>
  <c r="Q58" i="40" s="1"/>
  <c r="W57" i="40"/>
  <c r="V57" i="40"/>
  <c r="U57" i="40" s="1"/>
  <c r="T57" i="40" s="1"/>
  <c r="R57" i="40"/>
  <c r="E57" i="40"/>
  <c r="G57" i="40" s="1"/>
  <c r="I57" i="40" s="1"/>
  <c r="K57" i="40" s="1"/>
  <c r="M57" i="40" s="1"/>
  <c r="O57" i="40" s="1"/>
  <c r="Q57" i="40" s="1"/>
  <c r="W56" i="40"/>
  <c r="V56" i="40" s="1"/>
  <c r="U56" i="40" s="1"/>
  <c r="T56" i="40" s="1"/>
  <c r="R56" i="40"/>
  <c r="E56" i="40"/>
  <c r="G56" i="40" s="1"/>
  <c r="I56" i="40" s="1"/>
  <c r="K56" i="40" s="1"/>
  <c r="M56" i="40" s="1"/>
  <c r="O56" i="40" s="1"/>
  <c r="Q56" i="40" s="1"/>
  <c r="W55" i="40"/>
  <c r="V55" i="40" s="1"/>
  <c r="U55" i="40" s="1"/>
  <c r="T55" i="40" s="1"/>
  <c r="R55" i="40"/>
  <c r="E55" i="40"/>
  <c r="G55" i="40" s="1"/>
  <c r="I55" i="40" s="1"/>
  <c r="K55" i="40" s="1"/>
  <c r="M55" i="40" s="1"/>
  <c r="O55" i="40" s="1"/>
  <c r="Q55" i="40" s="1"/>
  <c r="W54" i="40"/>
  <c r="V54" i="40"/>
  <c r="U54" i="40" s="1"/>
  <c r="T54" i="40" s="1"/>
  <c r="R54" i="40"/>
  <c r="E54" i="40"/>
  <c r="G54" i="40" s="1"/>
  <c r="I54" i="40" s="1"/>
  <c r="K54" i="40" s="1"/>
  <c r="M54" i="40" s="1"/>
  <c r="O54" i="40" s="1"/>
  <c r="Q54" i="40" s="1"/>
  <c r="W53" i="40"/>
  <c r="V53" i="40" s="1"/>
  <c r="U53" i="40" s="1"/>
  <c r="T53" i="40" s="1"/>
  <c r="R53" i="40"/>
  <c r="E53" i="40"/>
  <c r="G53" i="40" s="1"/>
  <c r="I53" i="40" s="1"/>
  <c r="K53" i="40" s="1"/>
  <c r="M53" i="40" s="1"/>
  <c r="O53" i="40" s="1"/>
  <c r="Q53" i="40" s="1"/>
  <c r="W52" i="40"/>
  <c r="V52" i="40" s="1"/>
  <c r="U52" i="40" s="1"/>
  <c r="T52" i="40" s="1"/>
  <c r="R52" i="40"/>
  <c r="E52" i="40"/>
  <c r="G52" i="40" s="1"/>
  <c r="I52" i="40" s="1"/>
  <c r="K52" i="40" s="1"/>
  <c r="M52" i="40" s="1"/>
  <c r="O52" i="40" s="1"/>
  <c r="Q52" i="40" s="1"/>
  <c r="W51" i="40"/>
  <c r="V51" i="40" s="1"/>
  <c r="U51" i="40" s="1"/>
  <c r="T51" i="40" s="1"/>
  <c r="R51" i="40"/>
  <c r="E51" i="40"/>
  <c r="G51" i="40" s="1"/>
  <c r="I51" i="40" s="1"/>
  <c r="K51" i="40" s="1"/>
  <c r="M51" i="40" s="1"/>
  <c r="O51" i="40" s="1"/>
  <c r="Q51" i="40" s="1"/>
  <c r="W50" i="40"/>
  <c r="V50" i="40" s="1"/>
  <c r="U50" i="40" s="1"/>
  <c r="T50" i="40" s="1"/>
  <c r="R50" i="40"/>
  <c r="E50" i="40"/>
  <c r="G50" i="40" s="1"/>
  <c r="I50" i="40" s="1"/>
  <c r="K50" i="40" s="1"/>
  <c r="M50" i="40" s="1"/>
  <c r="O50" i="40" s="1"/>
  <c r="Q50" i="40" s="1"/>
  <c r="W49" i="40"/>
  <c r="V49" i="40" s="1"/>
  <c r="U49" i="40" s="1"/>
  <c r="T49" i="40" s="1"/>
  <c r="R49" i="40"/>
  <c r="E49" i="40"/>
  <c r="G49" i="40" s="1"/>
  <c r="I49" i="40" s="1"/>
  <c r="K49" i="40" s="1"/>
  <c r="M49" i="40" s="1"/>
  <c r="O49" i="40" s="1"/>
  <c r="Q49" i="40" s="1"/>
  <c r="W48" i="40"/>
  <c r="V48" i="40" s="1"/>
  <c r="U48" i="40" s="1"/>
  <c r="T48" i="40" s="1"/>
  <c r="R48" i="40"/>
  <c r="E48" i="40"/>
  <c r="G48" i="40" s="1"/>
  <c r="I48" i="40" s="1"/>
  <c r="K48" i="40" s="1"/>
  <c r="M48" i="40" s="1"/>
  <c r="O48" i="40" s="1"/>
  <c r="Q48" i="40" s="1"/>
  <c r="W47" i="40"/>
  <c r="V47" i="40" s="1"/>
  <c r="U47" i="40" s="1"/>
  <c r="T47" i="40" s="1"/>
  <c r="R47" i="40"/>
  <c r="E47" i="40"/>
  <c r="G47" i="40" s="1"/>
  <c r="I47" i="40" s="1"/>
  <c r="K47" i="40" s="1"/>
  <c r="M47" i="40" s="1"/>
  <c r="O47" i="40" s="1"/>
  <c r="Q47" i="40" s="1"/>
  <c r="W46" i="40"/>
  <c r="V46" i="40" s="1"/>
  <c r="U46" i="40" s="1"/>
  <c r="T46" i="40" s="1"/>
  <c r="R46" i="40"/>
  <c r="E46" i="40"/>
  <c r="G46" i="40" s="1"/>
  <c r="I46" i="40" s="1"/>
  <c r="K46" i="40" s="1"/>
  <c r="M46" i="40" s="1"/>
  <c r="O46" i="40" s="1"/>
  <c r="Q46" i="40" s="1"/>
  <c r="W45" i="40"/>
  <c r="V45" i="40" s="1"/>
  <c r="U45" i="40" s="1"/>
  <c r="T45" i="40" s="1"/>
  <c r="R45" i="40"/>
  <c r="E45" i="40"/>
  <c r="G45" i="40" s="1"/>
  <c r="I45" i="40" s="1"/>
  <c r="K45" i="40" s="1"/>
  <c r="M45" i="40" s="1"/>
  <c r="O45" i="40" s="1"/>
  <c r="Q45" i="40" s="1"/>
  <c r="W44" i="40"/>
  <c r="V44" i="40" s="1"/>
  <c r="U44" i="40" s="1"/>
  <c r="T44" i="40" s="1"/>
  <c r="R44" i="40"/>
  <c r="E44" i="40"/>
  <c r="G44" i="40" s="1"/>
  <c r="I44" i="40" s="1"/>
  <c r="K44" i="40" s="1"/>
  <c r="M44" i="40" s="1"/>
  <c r="O44" i="40" s="1"/>
  <c r="Q44" i="40" s="1"/>
  <c r="W43" i="40"/>
  <c r="V43" i="40" s="1"/>
  <c r="U43" i="40" s="1"/>
  <c r="T43" i="40" s="1"/>
  <c r="R43" i="40"/>
  <c r="E43" i="40"/>
  <c r="G43" i="40" s="1"/>
  <c r="I43" i="40" s="1"/>
  <c r="K43" i="40" s="1"/>
  <c r="M43" i="40" s="1"/>
  <c r="O43" i="40" s="1"/>
  <c r="Q43" i="40" s="1"/>
  <c r="W42" i="40"/>
  <c r="V42" i="40" s="1"/>
  <c r="U42" i="40" s="1"/>
  <c r="T42" i="40" s="1"/>
  <c r="R42" i="40"/>
  <c r="E42" i="40"/>
  <c r="G42" i="40" s="1"/>
  <c r="I42" i="40" s="1"/>
  <c r="K42" i="40" s="1"/>
  <c r="M42" i="40" s="1"/>
  <c r="O42" i="40" s="1"/>
  <c r="Q42" i="40" s="1"/>
  <c r="W41" i="40"/>
  <c r="V41" i="40" s="1"/>
  <c r="U41" i="40" s="1"/>
  <c r="T41" i="40" s="1"/>
  <c r="R41" i="40"/>
  <c r="E41" i="40"/>
  <c r="G41" i="40" s="1"/>
  <c r="I41" i="40" s="1"/>
  <c r="K41" i="40" s="1"/>
  <c r="M41" i="40" s="1"/>
  <c r="O41" i="40" s="1"/>
  <c r="Q41" i="40" s="1"/>
  <c r="W40" i="40"/>
  <c r="V40" i="40" s="1"/>
  <c r="U40" i="40" s="1"/>
  <c r="T40" i="40" s="1"/>
  <c r="R40" i="40"/>
  <c r="E40" i="40"/>
  <c r="G40" i="40" s="1"/>
  <c r="I40" i="40" s="1"/>
  <c r="K40" i="40" s="1"/>
  <c r="M40" i="40" s="1"/>
  <c r="O40" i="40" s="1"/>
  <c r="Q40" i="40" s="1"/>
  <c r="W39" i="40"/>
  <c r="V39" i="40" s="1"/>
  <c r="U39" i="40" s="1"/>
  <c r="T39" i="40" s="1"/>
  <c r="R39" i="40"/>
  <c r="E39" i="40"/>
  <c r="G39" i="40" s="1"/>
  <c r="I39" i="40" s="1"/>
  <c r="K39" i="40" s="1"/>
  <c r="M39" i="40" s="1"/>
  <c r="O39" i="40" s="1"/>
  <c r="Q39" i="40" s="1"/>
  <c r="W38" i="40"/>
  <c r="V38" i="40" s="1"/>
  <c r="U38" i="40" s="1"/>
  <c r="T38" i="40" s="1"/>
  <c r="R38" i="40"/>
  <c r="E38" i="40"/>
  <c r="G38" i="40" s="1"/>
  <c r="I38" i="40" s="1"/>
  <c r="K38" i="40" s="1"/>
  <c r="M38" i="40" s="1"/>
  <c r="O38" i="40" s="1"/>
  <c r="Q38" i="40" s="1"/>
  <c r="W36" i="40"/>
  <c r="V36" i="40" s="1"/>
  <c r="U36" i="40" s="1"/>
  <c r="T36" i="40" s="1"/>
  <c r="R36" i="40"/>
  <c r="E36" i="40"/>
  <c r="G36" i="40" s="1"/>
  <c r="I36" i="40" s="1"/>
  <c r="K36" i="40" s="1"/>
  <c r="M36" i="40" s="1"/>
  <c r="O36" i="40" s="1"/>
  <c r="Q36" i="40" s="1"/>
  <c r="W35" i="40"/>
  <c r="V35" i="40" s="1"/>
  <c r="U35" i="40" s="1"/>
  <c r="T35" i="40" s="1"/>
  <c r="R35" i="40"/>
  <c r="E35" i="40"/>
  <c r="G35" i="40" s="1"/>
  <c r="I35" i="40" s="1"/>
  <c r="K35" i="40" s="1"/>
  <c r="M35" i="40" s="1"/>
  <c r="O35" i="40" s="1"/>
  <c r="Q35" i="40" s="1"/>
  <c r="W33" i="40"/>
  <c r="V33" i="40" s="1"/>
  <c r="U33" i="40" s="1"/>
  <c r="T33" i="40" s="1"/>
  <c r="R33" i="40"/>
  <c r="E33" i="40"/>
  <c r="G33" i="40" s="1"/>
  <c r="I33" i="40" s="1"/>
  <c r="K33" i="40" s="1"/>
  <c r="M33" i="40" s="1"/>
  <c r="O33" i="40" s="1"/>
  <c r="Q33" i="40" s="1"/>
  <c r="W32" i="40"/>
  <c r="V32" i="40" s="1"/>
  <c r="U32" i="40" s="1"/>
  <c r="T32" i="40" s="1"/>
  <c r="R32" i="40"/>
  <c r="E32" i="40"/>
  <c r="G32" i="40" s="1"/>
  <c r="I32" i="40" s="1"/>
  <c r="K32" i="40" s="1"/>
  <c r="M32" i="40" s="1"/>
  <c r="O32" i="40" s="1"/>
  <c r="Q32" i="40" s="1"/>
  <c r="R31" i="40"/>
  <c r="E31" i="40"/>
  <c r="G31" i="40" s="1"/>
  <c r="I31" i="40" s="1"/>
  <c r="K31" i="40" s="1"/>
  <c r="M31" i="40" s="1"/>
  <c r="O31" i="40" s="1"/>
  <c r="Q31" i="40" s="1"/>
  <c r="W29" i="40"/>
  <c r="V29" i="40" s="1"/>
  <c r="U29" i="40" s="1"/>
  <c r="T29" i="40" s="1"/>
  <c r="R29" i="40"/>
  <c r="E29" i="40"/>
  <c r="G29" i="40" s="1"/>
  <c r="I29" i="40" s="1"/>
  <c r="K29" i="40" s="1"/>
  <c r="M29" i="40" s="1"/>
  <c r="O29" i="40" s="1"/>
  <c r="Q29" i="40" s="1"/>
  <c r="R28" i="40"/>
  <c r="E28" i="40"/>
  <c r="G28" i="40" s="1"/>
  <c r="I28" i="40" s="1"/>
  <c r="K28" i="40" s="1"/>
  <c r="M28" i="40" s="1"/>
  <c r="O28" i="40" s="1"/>
  <c r="Q28" i="40" s="1"/>
  <c r="W27" i="40"/>
  <c r="V27" i="40" s="1"/>
  <c r="U27" i="40" s="1"/>
  <c r="T27" i="40" s="1"/>
  <c r="L27" i="40"/>
  <c r="E27" i="40" s="1"/>
  <c r="G27" i="40" s="1"/>
  <c r="I27" i="40" s="1"/>
  <c r="K27" i="40" s="1"/>
  <c r="M27" i="40" s="1"/>
  <c r="O27" i="40" s="1"/>
  <c r="Q27" i="40" s="1"/>
  <c r="W26" i="40"/>
  <c r="V26" i="40" s="1"/>
  <c r="U26" i="40" s="1"/>
  <c r="T26" i="40" s="1"/>
  <c r="R26" i="40"/>
  <c r="E26" i="40"/>
  <c r="G26" i="40" s="1"/>
  <c r="I26" i="40" s="1"/>
  <c r="K26" i="40" s="1"/>
  <c r="M26" i="40" s="1"/>
  <c r="O26" i="40" s="1"/>
  <c r="Q26" i="40" s="1"/>
  <c r="W25" i="40"/>
  <c r="V25" i="40" s="1"/>
  <c r="U25" i="40" s="1"/>
  <c r="T25" i="40" s="1"/>
  <c r="R25" i="40"/>
  <c r="E25" i="40"/>
  <c r="G25" i="40" s="1"/>
  <c r="I25" i="40" s="1"/>
  <c r="K25" i="40" s="1"/>
  <c r="M25" i="40" s="1"/>
  <c r="O25" i="40" s="1"/>
  <c r="Q25" i="40" s="1"/>
  <c r="W24" i="40"/>
  <c r="V24" i="40" s="1"/>
  <c r="U24" i="40" s="1"/>
  <c r="T24" i="40" s="1"/>
  <c r="R24" i="40"/>
  <c r="E24" i="40"/>
  <c r="G24" i="40" s="1"/>
  <c r="I24" i="40" s="1"/>
  <c r="K24" i="40" s="1"/>
  <c r="M24" i="40" s="1"/>
  <c r="O24" i="40" s="1"/>
  <c r="Q24" i="40" s="1"/>
  <c r="W23" i="40"/>
  <c r="V23" i="40" s="1"/>
  <c r="U23" i="40" s="1"/>
  <c r="T23" i="40" s="1"/>
  <c r="R23" i="40"/>
  <c r="E23" i="40"/>
  <c r="G23" i="40" s="1"/>
  <c r="I23" i="40" s="1"/>
  <c r="K23" i="40" s="1"/>
  <c r="M23" i="40" s="1"/>
  <c r="O23" i="40" s="1"/>
  <c r="Q23" i="40" s="1"/>
  <c r="W22" i="40"/>
  <c r="V22" i="40" s="1"/>
  <c r="U22" i="40" s="1"/>
  <c r="T22" i="40" s="1"/>
  <c r="R22" i="40"/>
  <c r="E22" i="40"/>
  <c r="G22" i="40" s="1"/>
  <c r="I22" i="40" s="1"/>
  <c r="K22" i="40" s="1"/>
  <c r="O22" i="40" s="1"/>
  <c r="Q22" i="40" s="1"/>
  <c r="R21" i="40"/>
  <c r="E21" i="40"/>
  <c r="G21" i="40" s="1"/>
  <c r="I21" i="40" s="1"/>
  <c r="K21" i="40" s="1"/>
  <c r="M21" i="40" s="1"/>
  <c r="O21" i="40" s="1"/>
  <c r="Q21" i="40" s="1"/>
  <c r="W20" i="40"/>
  <c r="V20" i="40" s="1"/>
  <c r="U20" i="40" s="1"/>
  <c r="T20" i="40" s="1"/>
  <c r="R20" i="40"/>
  <c r="E20" i="40"/>
  <c r="G20" i="40" s="1"/>
  <c r="I20" i="40" s="1"/>
  <c r="K20" i="40" s="1"/>
  <c r="M20" i="40" s="1"/>
  <c r="O20" i="40" s="1"/>
  <c r="Q20" i="40" s="1"/>
  <c r="W19" i="40"/>
  <c r="V19" i="40" s="1"/>
  <c r="U19" i="40" s="1"/>
  <c r="T19" i="40" s="1"/>
  <c r="R19" i="40"/>
  <c r="E19" i="40"/>
  <c r="G19" i="40" s="1"/>
  <c r="I19" i="40" s="1"/>
  <c r="K19" i="40" s="1"/>
  <c r="M19" i="40" s="1"/>
  <c r="O19" i="40" s="1"/>
  <c r="Q19" i="40" s="1"/>
  <c r="W18" i="40"/>
  <c r="V18" i="40" s="1"/>
  <c r="U18" i="40" s="1"/>
  <c r="T18" i="40" s="1"/>
  <c r="R18" i="40"/>
  <c r="E18" i="40"/>
  <c r="G18" i="40" s="1"/>
  <c r="I18" i="40" s="1"/>
  <c r="K18" i="40" s="1"/>
  <c r="M18" i="40" s="1"/>
  <c r="O18" i="40" s="1"/>
  <c r="Q18" i="40" s="1"/>
  <c r="W17" i="40"/>
  <c r="V17" i="40" s="1"/>
  <c r="U17" i="40" s="1"/>
  <c r="T17" i="40" s="1"/>
  <c r="R17" i="40"/>
  <c r="E17" i="40"/>
  <c r="G17" i="40" s="1"/>
  <c r="I17" i="40" s="1"/>
  <c r="K17" i="40" s="1"/>
  <c r="M17" i="40" s="1"/>
  <c r="O17" i="40" s="1"/>
  <c r="Q17" i="40" s="1"/>
  <c r="W16" i="40"/>
  <c r="V16" i="40" s="1"/>
  <c r="U16" i="40" s="1"/>
  <c r="T16" i="40" s="1"/>
  <c r="R16" i="40"/>
  <c r="G16" i="40"/>
  <c r="I16" i="40" s="1"/>
  <c r="K16" i="40" s="1"/>
  <c r="M16" i="40" s="1"/>
  <c r="O16" i="40" s="1"/>
  <c r="Q16" i="40" s="1"/>
  <c r="C9" i="40"/>
  <c r="C11" i="40" s="1"/>
  <c r="W120" i="40"/>
  <c r="V120" i="40" s="1"/>
  <c r="U120" i="40" s="1"/>
  <c r="T120" i="40" s="1"/>
  <c r="W76" i="40"/>
  <c r="V76" i="40" s="1"/>
  <c r="U76" i="40" s="1"/>
  <c r="T76" i="40" s="1"/>
  <c r="R27" i="40" l="1"/>
  <c r="W28" i="40"/>
  <c r="V28" i="40" s="1"/>
  <c r="U28" i="40" s="1"/>
  <c r="T28" i="40" s="1"/>
  <c r="W72" i="40"/>
  <c r="V72" i="40" s="1"/>
  <c r="U72" i="40" s="1"/>
  <c r="T72" i="40" s="1"/>
  <c r="W260" i="40"/>
  <c r="V260" i="40" s="1"/>
  <c r="U260" i="40" s="1"/>
  <c r="T260" i="40" s="1"/>
  <c r="W258" i="40"/>
  <c r="V258" i="40" s="1"/>
  <c r="U258" i="40" s="1"/>
  <c r="T258" i="40" s="1"/>
  <c r="W256" i="40"/>
  <c r="V256" i="40" s="1"/>
  <c r="U256" i="40" s="1"/>
  <c r="T256" i="40" s="1"/>
  <c r="W254" i="40"/>
  <c r="V254" i="40" s="1"/>
  <c r="U254" i="40" s="1"/>
  <c r="T254" i="40" s="1"/>
  <c r="W252" i="40"/>
  <c r="V252" i="40" s="1"/>
  <c r="U252" i="40" s="1"/>
  <c r="T252" i="40" s="1"/>
  <c r="W250" i="40"/>
  <c r="V250" i="40" s="1"/>
  <c r="U250" i="40" s="1"/>
  <c r="T250" i="40" s="1"/>
  <c r="W248" i="40"/>
  <c r="V248" i="40" s="1"/>
  <c r="U248" i="40" s="1"/>
  <c r="T248" i="40" s="1"/>
  <c r="W246" i="40"/>
  <c r="V246" i="40" s="1"/>
  <c r="U246" i="40" s="1"/>
  <c r="T246" i="40" s="1"/>
  <c r="W244" i="40"/>
  <c r="V244" i="40" s="1"/>
  <c r="U244" i="40" s="1"/>
  <c r="T244" i="40" s="1"/>
  <c r="W242" i="40"/>
  <c r="V242" i="40" s="1"/>
  <c r="U242" i="40" s="1"/>
  <c r="T242" i="40" s="1"/>
  <c r="W240" i="40"/>
  <c r="V240" i="40" s="1"/>
  <c r="U240" i="40" s="1"/>
  <c r="T240" i="40" s="1"/>
  <c r="W238" i="40"/>
  <c r="V238" i="40" s="1"/>
  <c r="U238" i="40" s="1"/>
  <c r="T238" i="40" s="1"/>
  <c r="W236" i="40"/>
  <c r="V236" i="40" s="1"/>
  <c r="U236" i="40" s="1"/>
  <c r="T236" i="40" s="1"/>
  <c r="W234" i="40"/>
  <c r="V234" i="40" s="1"/>
  <c r="U234" i="40" s="1"/>
  <c r="T234" i="40" s="1"/>
  <c r="W232" i="40"/>
  <c r="V232" i="40" s="1"/>
  <c r="U232" i="40" s="1"/>
  <c r="T232" i="40" s="1"/>
  <c r="W230" i="40"/>
  <c r="V230" i="40" s="1"/>
  <c r="U230" i="40" s="1"/>
  <c r="T230" i="40" s="1"/>
  <c r="W228" i="40"/>
  <c r="V228" i="40" s="1"/>
  <c r="U228" i="40" s="1"/>
  <c r="T228" i="40" s="1"/>
  <c r="W226" i="40"/>
  <c r="V226" i="40" s="1"/>
  <c r="U226" i="40" s="1"/>
  <c r="T226" i="40" s="1"/>
  <c r="W224" i="40"/>
  <c r="V224" i="40" s="1"/>
  <c r="U224" i="40" s="1"/>
  <c r="T224" i="40" s="1"/>
  <c r="W222" i="40"/>
  <c r="V222" i="40" s="1"/>
  <c r="U222" i="40" s="1"/>
  <c r="T222" i="40" s="1"/>
  <c r="W220" i="40"/>
  <c r="V220" i="40" s="1"/>
  <c r="U220" i="40" s="1"/>
  <c r="T220" i="40" s="1"/>
  <c r="W218" i="40"/>
  <c r="V218" i="40" s="1"/>
  <c r="U218" i="40" s="1"/>
  <c r="T218" i="40" s="1"/>
  <c r="W216" i="40"/>
  <c r="V216" i="40" s="1"/>
  <c r="U216" i="40" s="1"/>
  <c r="T216" i="40" s="1"/>
  <c r="W214" i="40"/>
  <c r="V214" i="40" s="1"/>
  <c r="U214" i="40" s="1"/>
  <c r="T214" i="40" s="1"/>
  <c r="W261" i="40"/>
  <c r="V261" i="40" s="1"/>
  <c r="U261" i="40" s="1"/>
  <c r="T261" i="40" s="1"/>
  <c r="W253" i="40"/>
  <c r="V253" i="40" s="1"/>
  <c r="U253" i="40" s="1"/>
  <c r="T253" i="40" s="1"/>
  <c r="W241" i="40"/>
  <c r="V241" i="40" s="1"/>
  <c r="U241" i="40" s="1"/>
  <c r="T241" i="40" s="1"/>
  <c r="W233" i="40"/>
  <c r="V233" i="40" s="1"/>
  <c r="U233" i="40" s="1"/>
  <c r="T233" i="40" s="1"/>
  <c r="W225" i="40"/>
  <c r="V225" i="40" s="1"/>
  <c r="U225" i="40" s="1"/>
  <c r="T225" i="40" s="1"/>
  <c r="W212" i="40"/>
  <c r="V212" i="40" s="1"/>
  <c r="U212" i="40" s="1"/>
  <c r="T212" i="40" s="1"/>
  <c r="W211" i="40"/>
  <c r="V211" i="40" s="1"/>
  <c r="U211" i="40" s="1"/>
  <c r="T211" i="40" s="1"/>
  <c r="W210" i="40"/>
  <c r="V210" i="40" s="1"/>
  <c r="U210" i="40" s="1"/>
  <c r="T210" i="40" s="1"/>
  <c r="W209" i="40"/>
  <c r="V209" i="40" s="1"/>
  <c r="U209" i="40" s="1"/>
  <c r="T209" i="40" s="1"/>
  <c r="W208" i="40"/>
  <c r="V208" i="40" s="1"/>
  <c r="U208" i="40" s="1"/>
  <c r="T208" i="40" s="1"/>
  <c r="W207" i="40"/>
  <c r="V207" i="40" s="1"/>
  <c r="U207" i="40" s="1"/>
  <c r="T207" i="40" s="1"/>
  <c r="W206" i="40"/>
  <c r="V206" i="40" s="1"/>
  <c r="U206" i="40" s="1"/>
  <c r="T206" i="40" s="1"/>
  <c r="W205" i="40"/>
  <c r="V205" i="40" s="1"/>
  <c r="U205" i="40" s="1"/>
  <c r="T205" i="40" s="1"/>
  <c r="W204" i="40"/>
  <c r="V204" i="40" s="1"/>
  <c r="U204" i="40" s="1"/>
  <c r="T204" i="40" s="1"/>
  <c r="W199" i="40"/>
  <c r="V199" i="40" s="1"/>
  <c r="U199" i="40" s="1"/>
  <c r="T199" i="40" s="1"/>
  <c r="W255" i="40"/>
  <c r="V255" i="40" s="1"/>
  <c r="U255" i="40" s="1"/>
  <c r="T255" i="40" s="1"/>
  <c r="W243" i="40"/>
  <c r="V243" i="40" s="1"/>
  <c r="U243" i="40" s="1"/>
  <c r="T243" i="40" s="1"/>
  <c r="W235" i="40"/>
  <c r="V235" i="40" s="1"/>
  <c r="U235" i="40" s="1"/>
  <c r="T235" i="40" s="1"/>
  <c r="W227" i="40"/>
  <c r="V227" i="40" s="1"/>
  <c r="U227" i="40" s="1"/>
  <c r="T227" i="40" s="1"/>
  <c r="W217" i="40"/>
  <c r="V217" i="40" s="1"/>
  <c r="U217" i="40" s="1"/>
  <c r="T217" i="40" s="1"/>
  <c r="W203" i="40"/>
  <c r="V203" i="40" s="1"/>
  <c r="U203" i="40" s="1"/>
  <c r="T203" i="40" s="1"/>
  <c r="W219" i="40"/>
  <c r="V219" i="40" s="1"/>
  <c r="U219" i="40" s="1"/>
  <c r="T219" i="40" s="1"/>
  <c r="W202" i="40"/>
  <c r="V202" i="40" s="1"/>
  <c r="U202" i="40" s="1"/>
  <c r="T202" i="40" s="1"/>
  <c r="W198" i="40"/>
  <c r="V198" i="40" s="1"/>
  <c r="U198" i="40" s="1"/>
  <c r="T198" i="40" s="1"/>
  <c r="W196" i="40"/>
  <c r="V196" i="40" s="1"/>
  <c r="U196" i="40" s="1"/>
  <c r="T196" i="40" s="1"/>
  <c r="W194" i="40"/>
  <c r="V194" i="40" s="1"/>
  <c r="U194" i="40" s="1"/>
  <c r="T194" i="40" s="1"/>
  <c r="W192" i="40"/>
  <c r="V192" i="40" s="1"/>
  <c r="U192" i="40" s="1"/>
  <c r="T192" i="40" s="1"/>
  <c r="W190" i="40"/>
  <c r="V190" i="40" s="1"/>
  <c r="U190" i="40" s="1"/>
  <c r="T190" i="40" s="1"/>
  <c r="W188" i="40"/>
  <c r="V188" i="40" s="1"/>
  <c r="U188" i="40" s="1"/>
  <c r="T188" i="40" s="1"/>
  <c r="W186" i="40"/>
  <c r="V186" i="40" s="1"/>
  <c r="U186" i="40" s="1"/>
  <c r="T186" i="40" s="1"/>
  <c r="W184" i="40"/>
  <c r="V184" i="40" s="1"/>
  <c r="U184" i="40" s="1"/>
  <c r="T184" i="40" s="1"/>
  <c r="W257" i="40"/>
  <c r="V257" i="40" s="1"/>
  <c r="U257" i="40" s="1"/>
  <c r="T257" i="40" s="1"/>
  <c r="W245" i="40"/>
  <c r="V245" i="40" s="1"/>
  <c r="U245" i="40" s="1"/>
  <c r="T245" i="40" s="1"/>
  <c r="W237" i="40"/>
  <c r="V237" i="40" s="1"/>
  <c r="U237" i="40" s="1"/>
  <c r="T237" i="40" s="1"/>
  <c r="W247" i="40"/>
  <c r="V247" i="40" s="1"/>
  <c r="U247" i="40" s="1"/>
  <c r="T247" i="40" s="1"/>
  <c r="W201" i="40"/>
  <c r="V201" i="40" s="1"/>
  <c r="U201" i="40" s="1"/>
  <c r="T201" i="40" s="1"/>
  <c r="W259" i="40"/>
  <c r="V259" i="40" s="1"/>
  <c r="U259" i="40" s="1"/>
  <c r="T259" i="40" s="1"/>
  <c r="W249" i="40"/>
  <c r="V249" i="40" s="1"/>
  <c r="U249" i="40" s="1"/>
  <c r="T249" i="40" s="1"/>
  <c r="W239" i="40"/>
  <c r="V239" i="40" s="1"/>
  <c r="U239" i="40" s="1"/>
  <c r="T239" i="40" s="1"/>
  <c r="W231" i="40"/>
  <c r="V231" i="40" s="1"/>
  <c r="U231" i="40" s="1"/>
  <c r="T231" i="40" s="1"/>
  <c r="W223" i="40"/>
  <c r="V223" i="40" s="1"/>
  <c r="U223" i="40" s="1"/>
  <c r="T223" i="40" s="1"/>
  <c r="W200" i="40"/>
  <c r="V200" i="40" s="1"/>
  <c r="U200" i="40" s="1"/>
  <c r="T200" i="40" s="1"/>
  <c r="W229" i="40"/>
  <c r="V229" i="40" s="1"/>
  <c r="U229" i="40" s="1"/>
  <c r="T229" i="40" s="1"/>
  <c r="W197" i="40"/>
  <c r="V197" i="40" s="1"/>
  <c r="U197" i="40" s="1"/>
  <c r="T197" i="40" s="1"/>
  <c r="W193" i="40"/>
  <c r="V193" i="40" s="1"/>
  <c r="U193" i="40" s="1"/>
  <c r="T193" i="40" s="1"/>
  <c r="W187" i="40"/>
  <c r="V187" i="40" s="1"/>
  <c r="U187" i="40" s="1"/>
  <c r="T187" i="40" s="1"/>
  <c r="W215" i="40"/>
  <c r="V215" i="40" s="1"/>
  <c r="U215" i="40" s="1"/>
  <c r="T215" i="40" s="1"/>
  <c r="W251" i="40"/>
  <c r="V251" i="40" s="1"/>
  <c r="U251" i="40" s="1"/>
  <c r="T251" i="40" s="1"/>
  <c r="W213" i="40"/>
  <c r="V213" i="40" s="1"/>
  <c r="U213" i="40" s="1"/>
  <c r="T213" i="40" s="1"/>
  <c r="W189" i="40"/>
  <c r="V189" i="40" s="1"/>
  <c r="U189" i="40" s="1"/>
  <c r="T189" i="40" s="1"/>
  <c r="W183" i="40"/>
  <c r="V183" i="40" s="1"/>
  <c r="U183" i="40" s="1"/>
  <c r="T183" i="40" s="1"/>
  <c r="W221" i="40"/>
  <c r="V221" i="40" s="1"/>
  <c r="U221" i="40" s="1"/>
  <c r="T221" i="40" s="1"/>
  <c r="W185" i="40"/>
  <c r="V185" i="40" s="1"/>
  <c r="U185" i="40" s="1"/>
  <c r="T185" i="40" s="1"/>
  <c r="W106" i="40"/>
  <c r="V106" i="40" s="1"/>
  <c r="U106" i="40" s="1"/>
  <c r="T106" i="40" s="1"/>
  <c r="W104" i="40"/>
  <c r="V104" i="40" s="1"/>
  <c r="U104" i="40" s="1"/>
  <c r="T104" i="40" s="1"/>
  <c r="W102" i="40"/>
  <c r="V102" i="40" s="1"/>
  <c r="U102" i="40" s="1"/>
  <c r="T102" i="40" s="1"/>
  <c r="W100" i="40"/>
  <c r="V100" i="40" s="1"/>
  <c r="U100" i="40" s="1"/>
  <c r="T100" i="40" s="1"/>
  <c r="W98" i="40"/>
  <c r="V98" i="40" s="1"/>
  <c r="U98" i="40" s="1"/>
  <c r="T98" i="40" s="1"/>
  <c r="W96" i="40"/>
  <c r="V96" i="40" s="1"/>
  <c r="U96" i="40" s="1"/>
  <c r="T96" i="40" s="1"/>
  <c r="W94" i="40"/>
  <c r="V94" i="40" s="1"/>
  <c r="U94" i="40" s="1"/>
  <c r="T94" i="40" s="1"/>
  <c r="W92" i="40"/>
  <c r="V92" i="40" s="1"/>
  <c r="U92" i="40" s="1"/>
  <c r="T92" i="40" s="1"/>
  <c r="W90" i="40"/>
  <c r="V90" i="40" s="1"/>
  <c r="U90" i="40" s="1"/>
  <c r="T90" i="40" s="1"/>
  <c r="W95" i="40"/>
  <c r="V95" i="40" s="1"/>
  <c r="U95" i="40" s="1"/>
  <c r="T95" i="40" s="1"/>
  <c r="W81" i="40"/>
  <c r="V81" i="40" s="1"/>
  <c r="U81" i="40" s="1"/>
  <c r="T81" i="40" s="1"/>
  <c r="W79" i="40"/>
  <c r="V79" i="40" s="1"/>
  <c r="U79" i="40" s="1"/>
  <c r="T79" i="40" s="1"/>
  <c r="W77" i="40"/>
  <c r="V77" i="40" s="1"/>
  <c r="U77" i="40" s="1"/>
  <c r="T77" i="40" s="1"/>
  <c r="W75" i="40"/>
  <c r="V75" i="40" s="1"/>
  <c r="U75" i="40" s="1"/>
  <c r="T75" i="40" s="1"/>
  <c r="W73" i="40"/>
  <c r="V73" i="40" s="1"/>
  <c r="U73" i="40" s="1"/>
  <c r="T73" i="40" s="1"/>
  <c r="W71" i="40"/>
  <c r="V71" i="40" s="1"/>
  <c r="U71" i="40" s="1"/>
  <c r="T71" i="40" s="1"/>
  <c r="W69" i="40"/>
  <c r="V69" i="40" s="1"/>
  <c r="U69" i="40" s="1"/>
  <c r="T69" i="40" s="1"/>
  <c r="W99" i="40"/>
  <c r="V99" i="40" s="1"/>
  <c r="U99" i="40" s="1"/>
  <c r="T99" i="40" s="1"/>
  <c r="W89" i="40"/>
  <c r="V89" i="40" s="1"/>
  <c r="U89" i="40" s="1"/>
  <c r="T89" i="40" s="1"/>
  <c r="W191" i="40"/>
  <c r="V191" i="40" s="1"/>
  <c r="U191" i="40" s="1"/>
  <c r="T191" i="40" s="1"/>
  <c r="W93" i="40"/>
  <c r="V93" i="40" s="1"/>
  <c r="U93" i="40" s="1"/>
  <c r="T93" i="40" s="1"/>
  <c r="W97" i="40"/>
  <c r="V97" i="40" s="1"/>
  <c r="U97" i="40" s="1"/>
  <c r="T97" i="40" s="1"/>
  <c r="W195" i="40"/>
  <c r="V195" i="40" s="1"/>
  <c r="U195" i="40" s="1"/>
  <c r="T195" i="40" s="1"/>
  <c r="W91" i="40"/>
  <c r="V91" i="40" s="1"/>
  <c r="U91" i="40" s="1"/>
  <c r="T91" i="40" s="1"/>
  <c r="W84" i="40"/>
  <c r="V84" i="40" s="1"/>
  <c r="U84" i="40" s="1"/>
  <c r="T84" i="40" s="1"/>
  <c r="W181" i="40"/>
  <c r="V181" i="40" s="1"/>
  <c r="U181" i="40" s="1"/>
  <c r="T181" i="40" s="1"/>
  <c r="W177" i="40"/>
  <c r="V177" i="40" s="1"/>
  <c r="U177" i="40" s="1"/>
  <c r="T177" i="40" s="1"/>
  <c r="W174" i="40"/>
  <c r="V174" i="40" s="1"/>
  <c r="U174" i="40" s="1"/>
  <c r="T174" i="40" s="1"/>
  <c r="W173" i="40"/>
  <c r="V173" i="40" s="1"/>
  <c r="U173" i="40" s="1"/>
  <c r="T173" i="40" s="1"/>
  <c r="W176" i="40"/>
  <c r="V176" i="40" s="1"/>
  <c r="U176" i="40" s="1"/>
  <c r="T176" i="40" s="1"/>
  <c r="W170" i="40"/>
  <c r="V170" i="40" s="1"/>
  <c r="U170" i="40" s="1"/>
  <c r="T170" i="40" s="1"/>
  <c r="W168" i="40"/>
  <c r="V168" i="40" s="1"/>
  <c r="U168" i="40" s="1"/>
  <c r="T168" i="40" s="1"/>
  <c r="W166" i="40"/>
  <c r="V166" i="40" s="1"/>
  <c r="U166" i="40" s="1"/>
  <c r="T166" i="40" s="1"/>
  <c r="W164" i="40"/>
  <c r="V164" i="40" s="1"/>
  <c r="U164" i="40" s="1"/>
  <c r="T164" i="40" s="1"/>
  <c r="W162" i="40"/>
  <c r="V162" i="40" s="1"/>
  <c r="U162" i="40" s="1"/>
  <c r="T162" i="40" s="1"/>
  <c r="W160" i="40"/>
  <c r="V160" i="40" s="1"/>
  <c r="U160" i="40" s="1"/>
  <c r="T160" i="40" s="1"/>
  <c r="W158" i="40"/>
  <c r="V158" i="40" s="1"/>
  <c r="U158" i="40" s="1"/>
  <c r="T158" i="40" s="1"/>
  <c r="W161" i="40"/>
  <c r="V161" i="40" s="1"/>
  <c r="U161" i="40" s="1"/>
  <c r="T161" i="40" s="1"/>
  <c r="W153" i="40"/>
  <c r="V153" i="40" s="1"/>
  <c r="U153" i="40" s="1"/>
  <c r="T153" i="40" s="1"/>
  <c r="W159" i="40"/>
  <c r="V159" i="40" s="1"/>
  <c r="U159" i="40" s="1"/>
  <c r="T159" i="40" s="1"/>
  <c r="W152" i="40"/>
  <c r="V152" i="40" s="1"/>
  <c r="U152" i="40" s="1"/>
  <c r="T152" i="40" s="1"/>
  <c r="W147" i="40"/>
  <c r="V147" i="40" s="1"/>
  <c r="U147" i="40" s="1"/>
  <c r="T147" i="40" s="1"/>
  <c r="W178" i="40"/>
  <c r="V178" i="40" s="1"/>
  <c r="U178" i="40" s="1"/>
  <c r="T178" i="40" s="1"/>
  <c r="W172" i="40"/>
  <c r="V172" i="40" s="1"/>
  <c r="U172" i="40" s="1"/>
  <c r="T172" i="40" s="1"/>
  <c r="W171" i="40"/>
  <c r="V171" i="40" s="1"/>
  <c r="U171" i="40" s="1"/>
  <c r="T171" i="40" s="1"/>
  <c r="W156" i="40"/>
  <c r="V156" i="40" s="1"/>
  <c r="U156" i="40" s="1"/>
  <c r="T156" i="40" s="1"/>
  <c r="W151" i="40"/>
  <c r="V151" i="40" s="1"/>
  <c r="U151" i="40" s="1"/>
  <c r="T151" i="40" s="1"/>
  <c r="W179" i="40"/>
  <c r="V179" i="40" s="1"/>
  <c r="U179" i="40" s="1"/>
  <c r="T179" i="40" s="1"/>
  <c r="W169" i="40"/>
  <c r="V169" i="40" s="1"/>
  <c r="U169" i="40" s="1"/>
  <c r="T169" i="40" s="1"/>
  <c r="W150" i="40"/>
  <c r="V150" i="40" s="1"/>
  <c r="U150" i="40" s="1"/>
  <c r="T150" i="40" s="1"/>
  <c r="W180" i="40"/>
  <c r="V180" i="40" s="1"/>
  <c r="U180" i="40" s="1"/>
  <c r="T180" i="40" s="1"/>
  <c r="W167" i="40"/>
  <c r="V167" i="40" s="1"/>
  <c r="U167" i="40" s="1"/>
  <c r="T167" i="40" s="1"/>
  <c r="W155" i="40"/>
  <c r="V155" i="40" s="1"/>
  <c r="U155" i="40" s="1"/>
  <c r="T155" i="40" s="1"/>
  <c r="W144" i="40"/>
  <c r="V144" i="40" s="1"/>
  <c r="U144" i="40" s="1"/>
  <c r="T144" i="40" s="1"/>
  <c r="W137" i="40"/>
  <c r="V137" i="40" s="1"/>
  <c r="U137" i="40" s="1"/>
  <c r="T137" i="40" s="1"/>
  <c r="W135" i="40"/>
  <c r="V135" i="40" s="1"/>
  <c r="U135" i="40" s="1"/>
  <c r="T135" i="40" s="1"/>
  <c r="W133" i="40"/>
  <c r="V133" i="40" s="1"/>
  <c r="U133" i="40" s="1"/>
  <c r="T133" i="40" s="1"/>
  <c r="W131" i="40"/>
  <c r="V131" i="40" s="1"/>
  <c r="U131" i="40" s="1"/>
  <c r="T131" i="40" s="1"/>
  <c r="W129" i="40"/>
  <c r="V129" i="40" s="1"/>
  <c r="U129" i="40" s="1"/>
  <c r="T129" i="40" s="1"/>
  <c r="W127" i="40"/>
  <c r="V127" i="40" s="1"/>
  <c r="U127" i="40" s="1"/>
  <c r="T127" i="40" s="1"/>
  <c r="W125" i="40"/>
  <c r="V125" i="40" s="1"/>
  <c r="U125" i="40" s="1"/>
  <c r="T125" i="40" s="1"/>
  <c r="W123" i="40"/>
  <c r="V123" i="40" s="1"/>
  <c r="U123" i="40" s="1"/>
  <c r="T123" i="40" s="1"/>
  <c r="W121" i="40"/>
  <c r="V121" i="40" s="1"/>
  <c r="U121" i="40" s="1"/>
  <c r="T121" i="40" s="1"/>
  <c r="W119" i="40"/>
  <c r="V119" i="40" s="1"/>
  <c r="U119" i="40" s="1"/>
  <c r="T119" i="40" s="1"/>
  <c r="W117" i="40"/>
  <c r="V117" i="40" s="1"/>
  <c r="U117" i="40" s="1"/>
  <c r="T117" i="40" s="1"/>
  <c r="W115" i="40"/>
  <c r="V115" i="40" s="1"/>
  <c r="U115" i="40" s="1"/>
  <c r="T115" i="40" s="1"/>
  <c r="W113" i="40"/>
  <c r="V113" i="40" s="1"/>
  <c r="U113" i="40" s="1"/>
  <c r="T113" i="40" s="1"/>
  <c r="W111" i="40"/>
  <c r="V111" i="40" s="1"/>
  <c r="U111" i="40" s="1"/>
  <c r="T111" i="40" s="1"/>
  <c r="W109" i="40"/>
  <c r="V109" i="40" s="1"/>
  <c r="U109" i="40" s="1"/>
  <c r="T109" i="40" s="1"/>
  <c r="W142" i="40"/>
  <c r="V142" i="40" s="1"/>
  <c r="U142" i="40" s="1"/>
  <c r="T142" i="40" s="1"/>
  <c r="W141" i="40"/>
  <c r="V141" i="40" s="1"/>
  <c r="U141" i="40" s="1"/>
  <c r="T141" i="40" s="1"/>
  <c r="W128" i="40"/>
  <c r="V128" i="40" s="1"/>
  <c r="U128" i="40" s="1"/>
  <c r="T128" i="40" s="1"/>
  <c r="W112" i="40"/>
  <c r="V112" i="40" s="1"/>
  <c r="U112" i="40" s="1"/>
  <c r="T112" i="40" s="1"/>
  <c r="W143" i="40"/>
  <c r="V143" i="40" s="1"/>
  <c r="U143" i="40" s="1"/>
  <c r="T143" i="40" s="1"/>
  <c r="W140" i="40"/>
  <c r="V140" i="40" s="1"/>
  <c r="U140" i="40" s="1"/>
  <c r="T140" i="40" s="1"/>
  <c r="W175" i="40"/>
  <c r="V175" i="40" s="1"/>
  <c r="U175" i="40" s="1"/>
  <c r="T175" i="40" s="1"/>
  <c r="W145" i="40"/>
  <c r="V145" i="40" s="1"/>
  <c r="U145" i="40" s="1"/>
  <c r="T145" i="40" s="1"/>
  <c r="W132" i="40"/>
  <c r="V132" i="40" s="1"/>
  <c r="U132" i="40" s="1"/>
  <c r="T132" i="40" s="1"/>
  <c r="W116" i="40"/>
  <c r="V116" i="40" s="1"/>
  <c r="U116" i="40" s="1"/>
  <c r="T116" i="40" s="1"/>
  <c r="W165" i="40"/>
  <c r="V165" i="40" s="1"/>
  <c r="U165" i="40" s="1"/>
  <c r="T165" i="40" s="1"/>
  <c r="W146" i="40"/>
  <c r="V146" i="40" s="1"/>
  <c r="U146" i="40" s="1"/>
  <c r="T146" i="40" s="1"/>
  <c r="W126" i="40"/>
  <c r="V126" i="40" s="1"/>
  <c r="U126" i="40" s="1"/>
  <c r="T126" i="40" s="1"/>
  <c r="W110" i="40"/>
  <c r="V110" i="40" s="1"/>
  <c r="U110" i="40" s="1"/>
  <c r="T110" i="40" s="1"/>
  <c r="W163" i="40"/>
  <c r="V163" i="40" s="1"/>
  <c r="U163" i="40" s="1"/>
  <c r="T163" i="40" s="1"/>
  <c r="W136" i="40"/>
  <c r="V136" i="40" s="1"/>
  <c r="U136" i="40" s="1"/>
  <c r="T136" i="40" s="1"/>
  <c r="W157" i="40"/>
  <c r="V157" i="40" s="1"/>
  <c r="U157" i="40" s="1"/>
  <c r="T157" i="40" s="1"/>
  <c r="W154" i="40"/>
  <c r="V154" i="40" s="1"/>
  <c r="U154" i="40" s="1"/>
  <c r="T154" i="40" s="1"/>
  <c r="W148" i="40"/>
  <c r="V148" i="40" s="1"/>
  <c r="U148" i="40" s="1"/>
  <c r="T148" i="40" s="1"/>
  <c r="W130" i="40"/>
  <c r="V130" i="40" s="1"/>
  <c r="U130" i="40" s="1"/>
  <c r="T130" i="40" s="1"/>
  <c r="W114" i="40"/>
  <c r="V114" i="40" s="1"/>
  <c r="U114" i="40" s="1"/>
  <c r="T114" i="40" s="1"/>
  <c r="W149" i="40"/>
  <c r="V149" i="40" s="1"/>
  <c r="U149" i="40" s="1"/>
  <c r="T149" i="40" s="1"/>
  <c r="W124" i="40"/>
  <c r="V124" i="40" s="1"/>
  <c r="U124" i="40" s="1"/>
  <c r="T124" i="40" s="1"/>
  <c r="W108" i="40"/>
  <c r="V108" i="40" s="1"/>
  <c r="U108" i="40" s="1"/>
  <c r="T108" i="40" s="1"/>
  <c r="W82" i="40"/>
  <c r="V82" i="40" s="1"/>
  <c r="U82" i="40" s="1"/>
  <c r="T82" i="40" s="1"/>
  <c r="W85" i="40"/>
  <c r="V85" i="40" s="1"/>
  <c r="U85" i="40" s="1"/>
  <c r="T85" i="40" s="1"/>
  <c r="W70" i="40"/>
  <c r="V70" i="40" s="1"/>
  <c r="U70" i="40" s="1"/>
  <c r="T70" i="40" s="1"/>
  <c r="W101" i="40"/>
  <c r="V101" i="40" s="1"/>
  <c r="U101" i="40" s="1"/>
  <c r="T101" i="40" s="1"/>
  <c r="W122" i="40"/>
  <c r="V122" i="40" s="1"/>
  <c r="U122" i="40" s="1"/>
  <c r="T122" i="40" s="1"/>
  <c r="C10" i="40"/>
  <c r="W31" i="40" s="1"/>
  <c r="V31" i="40" s="1"/>
  <c r="U31" i="40" s="1"/>
  <c r="T31" i="40" s="1"/>
  <c r="W21" i="40"/>
  <c r="V21" i="40" s="1"/>
  <c r="U21" i="40" s="1"/>
  <c r="T21" i="40" s="1"/>
  <c r="W78" i="40"/>
  <c r="V78" i="40" s="1"/>
  <c r="U78" i="40" s="1"/>
  <c r="T78" i="40" s="1"/>
  <c r="W88" i="40"/>
  <c r="V88" i="40" s="1"/>
  <c r="U88" i="40" s="1"/>
  <c r="T88" i="40" s="1"/>
  <c r="W103" i="40"/>
  <c r="V103" i="40" s="1"/>
  <c r="U103" i="40" s="1"/>
  <c r="T103" i="40" s="1"/>
  <c r="W139" i="40"/>
  <c r="V139" i="40" s="1"/>
  <c r="U139" i="40" s="1"/>
  <c r="T139" i="40" s="1"/>
  <c r="W74" i="40"/>
  <c r="V74" i="40" s="1"/>
  <c r="U74" i="40" s="1"/>
  <c r="T74" i="40" s="1"/>
  <c r="W87" i="40"/>
  <c r="V87" i="40" s="1"/>
  <c r="U87" i="40" s="1"/>
  <c r="T87" i="40" s="1"/>
  <c r="W105" i="40"/>
  <c r="V105" i="40" s="1"/>
  <c r="U105" i="40" s="1"/>
  <c r="T105" i="40" s="1"/>
  <c r="W80" i="40"/>
  <c r="V80" i="40" s="1"/>
  <c r="U80" i="40" s="1"/>
  <c r="T80" i="40" s="1"/>
  <c r="W83" i="40"/>
  <c r="V83" i="40" s="1"/>
  <c r="U83" i="40" s="1"/>
  <c r="T83" i="40" s="1"/>
  <c r="P37" i="38" l="1"/>
  <c r="P35" i="38"/>
  <c r="P36" i="38" l="1"/>
  <c r="P38" i="38"/>
  <c r="P32" i="38" l="1"/>
  <c r="P33" i="38"/>
  <c r="L332" i="1"/>
  <c r="N332" i="1" s="1"/>
  <c r="P332" i="1" s="1"/>
  <c r="E332" i="1"/>
  <c r="C332" i="1"/>
  <c r="L125" i="1"/>
  <c r="N125" i="1" s="1"/>
  <c r="P125" i="1" s="1"/>
  <c r="E125" i="1"/>
  <c r="C125" i="1"/>
  <c r="AL332" i="1" l="1"/>
  <c r="AI332" i="1"/>
  <c r="AF332" i="1"/>
  <c r="AC332" i="1"/>
  <c r="Z332" i="1"/>
  <c r="Q332" i="1"/>
  <c r="AL125" i="1"/>
  <c r="AC125" i="1"/>
  <c r="Z125" i="1"/>
  <c r="AI125" i="1"/>
  <c r="AF125" i="1"/>
  <c r="Q125" i="1"/>
  <c r="AM332" i="1" l="1"/>
  <c r="AM125" i="1"/>
  <c r="L98" i="1" l="1"/>
  <c r="N98" i="1" s="1"/>
  <c r="P98" i="1" s="1"/>
  <c r="E98" i="1"/>
  <c r="C98" i="1"/>
  <c r="L87" i="1"/>
  <c r="N87" i="1" s="1"/>
  <c r="P87" i="1" s="1"/>
  <c r="E87" i="1"/>
  <c r="C87" i="1"/>
  <c r="AL98" i="1" l="1"/>
  <c r="AI98" i="1"/>
  <c r="AF98" i="1"/>
  <c r="AC98" i="1"/>
  <c r="Z98" i="1"/>
  <c r="Q98" i="1"/>
  <c r="AL87" i="1"/>
  <c r="AI87" i="1"/>
  <c r="AF87" i="1"/>
  <c r="AC87" i="1"/>
  <c r="Z87" i="1"/>
  <c r="Q87" i="1"/>
  <c r="AM98" i="1" l="1"/>
  <c r="AM87" i="1"/>
  <c r="L90" i="1" l="1"/>
  <c r="N90" i="1" s="1"/>
  <c r="P90" i="1" s="1"/>
  <c r="C90" i="1"/>
  <c r="E90" i="1"/>
  <c r="L40" i="1"/>
  <c r="N40" i="1" s="1"/>
  <c r="P40" i="1" s="1"/>
  <c r="E40" i="1"/>
  <c r="C40" i="1"/>
  <c r="L39" i="1"/>
  <c r="N39" i="1" s="1"/>
  <c r="P39" i="1" s="1"/>
  <c r="E39" i="1"/>
  <c r="C39" i="1"/>
  <c r="L34" i="1"/>
  <c r="N34" i="1" s="1"/>
  <c r="P34" i="1" s="1"/>
  <c r="E34" i="1"/>
  <c r="C34" i="1"/>
  <c r="B59" i="3"/>
  <c r="B6" i="3"/>
  <c r="C121" i="37"/>
  <c r="C122" i="37"/>
  <c r="C123" i="37"/>
  <c r="C124" i="37"/>
  <c r="C125" i="37"/>
  <c r="C126" i="37"/>
  <c r="C127" i="37"/>
  <c r="C128" i="37"/>
  <c r="C129" i="37"/>
  <c r="C130" i="37"/>
  <c r="C131" i="37"/>
  <c r="C132" i="37"/>
  <c r="C133" i="37"/>
  <c r="C134" i="37"/>
  <c r="C135" i="37"/>
  <c r="C136" i="37"/>
  <c r="C137" i="37"/>
  <c r="C138" i="37"/>
  <c r="C139" i="37"/>
  <c r="E121" i="37"/>
  <c r="E122" i="37"/>
  <c r="E123" i="37"/>
  <c r="E124" i="37"/>
  <c r="E125" i="37"/>
  <c r="E126" i="37"/>
  <c r="E127" i="37"/>
  <c r="E128" i="37"/>
  <c r="E129" i="37"/>
  <c r="E130" i="37"/>
  <c r="E131" i="37"/>
  <c r="E132" i="37"/>
  <c r="E133" i="37"/>
  <c r="E134" i="37"/>
  <c r="E135" i="37"/>
  <c r="E136" i="37"/>
  <c r="E137" i="37"/>
  <c r="E138" i="37"/>
  <c r="E139" i="37"/>
  <c r="K121" i="37"/>
  <c r="M121" i="37" s="1"/>
  <c r="O121" i="37" s="1"/>
  <c r="K122" i="37"/>
  <c r="M122" i="37" s="1"/>
  <c r="O122" i="37" s="1"/>
  <c r="K123" i="37"/>
  <c r="M123" i="37" s="1"/>
  <c r="O123" i="37" s="1"/>
  <c r="K124" i="37"/>
  <c r="M124" i="37" s="1"/>
  <c r="O124" i="37" s="1"/>
  <c r="K125" i="37"/>
  <c r="M125" i="37" s="1"/>
  <c r="O125" i="37" s="1"/>
  <c r="K126" i="37"/>
  <c r="M126" i="37" s="1"/>
  <c r="O126" i="37" s="1"/>
  <c r="K127" i="37"/>
  <c r="M127" i="37" s="1"/>
  <c r="O127" i="37" s="1"/>
  <c r="K128" i="37"/>
  <c r="M128" i="37" s="1"/>
  <c r="O128" i="37" s="1"/>
  <c r="AK128" i="37" s="1"/>
  <c r="K129" i="37"/>
  <c r="M129" i="37" s="1"/>
  <c r="O129" i="37" s="1"/>
  <c r="K130" i="37"/>
  <c r="M130" i="37" s="1"/>
  <c r="O130" i="37" s="1"/>
  <c r="K131" i="37"/>
  <c r="M131" i="37" s="1"/>
  <c r="O131" i="37" s="1"/>
  <c r="K132" i="37"/>
  <c r="M132" i="37" s="1"/>
  <c r="O132" i="37" s="1"/>
  <c r="K133" i="37"/>
  <c r="M133" i="37" s="1"/>
  <c r="O133" i="37" s="1"/>
  <c r="K134" i="37"/>
  <c r="M134" i="37" s="1"/>
  <c r="O134" i="37" s="1"/>
  <c r="K135" i="37"/>
  <c r="M135" i="37" s="1"/>
  <c r="O135" i="37" s="1"/>
  <c r="K136" i="37"/>
  <c r="M136" i="37" s="1"/>
  <c r="O136" i="37" s="1"/>
  <c r="AE136" i="37" s="1"/>
  <c r="K137" i="37"/>
  <c r="M137" i="37" s="1"/>
  <c r="O137" i="37" s="1"/>
  <c r="K138" i="37"/>
  <c r="M138" i="37" s="1"/>
  <c r="O138" i="37" s="1"/>
  <c r="K139" i="37"/>
  <c r="M139" i="37" s="1"/>
  <c r="O139" i="37" s="1"/>
  <c r="P139" i="37" s="1"/>
  <c r="N31" i="38" l="1"/>
  <c r="O31" i="38" s="1"/>
  <c r="P31" i="38" s="1"/>
  <c r="AL90" i="1"/>
  <c r="Q90" i="1"/>
  <c r="AF90" i="1"/>
  <c r="Z90" i="1"/>
  <c r="AC90" i="1"/>
  <c r="AI90" i="1"/>
  <c r="AL40" i="1"/>
  <c r="AI40" i="1"/>
  <c r="AF40" i="1"/>
  <c r="AC40" i="1"/>
  <c r="Z40" i="1"/>
  <c r="Q40" i="1"/>
  <c r="AI39" i="1"/>
  <c r="AF39" i="1"/>
  <c r="AC39" i="1"/>
  <c r="Z39" i="1"/>
  <c r="Q39" i="1"/>
  <c r="AL39" i="1"/>
  <c r="AL34" i="1"/>
  <c r="AI34" i="1"/>
  <c r="AC34" i="1"/>
  <c r="AF34" i="1"/>
  <c r="Z34" i="1"/>
  <c r="Q34" i="1"/>
  <c r="N29" i="38"/>
  <c r="O29" i="38" s="1"/>
  <c r="P29" i="38" s="1"/>
  <c r="N30" i="38"/>
  <c r="O30" i="38" s="1"/>
  <c r="P30" i="38" s="1"/>
  <c r="AB139" i="37"/>
  <c r="P136" i="37"/>
  <c r="Y131" i="37"/>
  <c r="AE131" i="37"/>
  <c r="AK135" i="37"/>
  <c r="AE135" i="37"/>
  <c r="Y139" i="37"/>
  <c r="AH139" i="37"/>
  <c r="AE128" i="37"/>
  <c r="AK139" i="37"/>
  <c r="AE139" i="37"/>
  <c r="P125" i="37"/>
  <c r="AE125" i="37"/>
  <c r="AH125" i="37"/>
  <c r="Y125" i="37"/>
  <c r="AB125" i="37"/>
  <c r="AK125" i="37"/>
  <c r="AB132" i="37"/>
  <c r="AK132" i="37"/>
  <c r="P132" i="37"/>
  <c r="Y132" i="37"/>
  <c r="AE132" i="37"/>
  <c r="AH132" i="37"/>
  <c r="Y124" i="37"/>
  <c r="AE124" i="37"/>
  <c r="Y136" i="37"/>
  <c r="AK136" i="37"/>
  <c r="AB136" i="37"/>
  <c r="AH136" i="37"/>
  <c r="P127" i="37"/>
  <c r="AE127" i="37"/>
  <c r="Y127" i="37"/>
  <c r="AB127" i="37"/>
  <c r="AH127" i="37"/>
  <c r="AK127" i="37"/>
  <c r="AE133" i="37"/>
  <c r="Y133" i="37"/>
  <c r="AH133" i="37"/>
  <c r="AK133" i="37"/>
  <c r="AB133" i="37"/>
  <c r="P133" i="37"/>
  <c r="AE126" i="37"/>
  <c r="Y126" i="37"/>
  <c r="AH126" i="37"/>
  <c r="AB126" i="37"/>
  <c r="AK126" i="37"/>
  <c r="P126" i="37"/>
  <c r="AH123" i="37"/>
  <c r="AK123" i="37"/>
  <c r="P123" i="37"/>
  <c r="AE123" i="37"/>
  <c r="Y123" i="37"/>
  <c r="AB123" i="37"/>
  <c r="P134" i="37"/>
  <c r="AE134" i="37"/>
  <c r="Y134" i="37"/>
  <c r="AH134" i="37"/>
  <c r="AB134" i="37"/>
  <c r="AK134" i="37"/>
  <c r="AH130" i="37"/>
  <c r="AB130" i="37"/>
  <c r="AK130" i="37"/>
  <c r="P130" i="37"/>
  <c r="AE130" i="37"/>
  <c r="Y130" i="37"/>
  <c r="AB122" i="37"/>
  <c r="AK122" i="37"/>
  <c r="P122" i="37"/>
  <c r="Y122" i="37"/>
  <c r="AE122" i="37"/>
  <c r="AH122" i="37"/>
  <c r="AK137" i="37"/>
  <c r="AB137" i="37"/>
  <c r="P137" i="37"/>
  <c r="Y137" i="37"/>
  <c r="AE137" i="37"/>
  <c r="AH137" i="37"/>
  <c r="P121" i="37"/>
  <c r="AE121" i="37"/>
  <c r="Y121" i="37"/>
  <c r="AH121" i="37"/>
  <c r="AB121" i="37"/>
  <c r="AK121" i="37"/>
  <c r="AH138" i="37"/>
  <c r="AB138" i="37"/>
  <c r="AK138" i="37"/>
  <c r="P138" i="37"/>
  <c r="AE138" i="37"/>
  <c r="Y138" i="37"/>
  <c r="AB129" i="37"/>
  <c r="P129" i="37"/>
  <c r="AE129" i="37"/>
  <c r="Y129" i="37"/>
  <c r="AH129" i="37"/>
  <c r="AK129" i="37"/>
  <c r="AB135" i="37"/>
  <c r="AB128" i="37"/>
  <c r="AH135" i="37"/>
  <c r="AH128" i="37"/>
  <c r="P131" i="37"/>
  <c r="P124" i="37"/>
  <c r="AK124" i="37"/>
  <c r="Y135" i="37"/>
  <c r="Y128" i="37"/>
  <c r="AK131" i="37"/>
  <c r="AB131" i="37"/>
  <c r="AB124" i="37"/>
  <c r="AH131" i="37"/>
  <c r="AH124" i="37"/>
  <c r="P135" i="37"/>
  <c r="P128" i="37"/>
  <c r="AM90" i="1" l="1"/>
  <c r="AM40" i="1"/>
  <c r="AM39" i="1"/>
  <c r="AM34" i="1"/>
  <c r="AL138" i="37"/>
  <c r="AL139" i="37"/>
  <c r="AL130" i="37"/>
  <c r="AL135" i="37"/>
  <c r="AL132" i="37"/>
  <c r="AL125" i="37"/>
  <c r="AL136" i="37"/>
  <c r="AL128" i="37"/>
  <c r="AL124" i="37"/>
  <c r="AL129" i="37"/>
  <c r="AL121" i="37"/>
  <c r="AL134" i="37"/>
  <c r="AL127" i="37"/>
  <c r="AL123" i="37"/>
  <c r="AL131" i="37"/>
  <c r="AL137" i="37"/>
  <c r="AL122" i="37"/>
  <c r="AL133" i="37"/>
  <c r="AL126" i="37"/>
  <c r="V69" i="3" l="1"/>
  <c r="V70" i="3"/>
  <c r="V71" i="3"/>
  <c r="V72" i="3"/>
  <c r="V73" i="3"/>
  <c r="V74" i="3"/>
  <c r="V64" i="3"/>
  <c r="V65" i="3"/>
  <c r="V66" i="3"/>
  <c r="V67" i="3"/>
  <c r="V52" i="3"/>
  <c r="V54" i="3"/>
  <c r="V55" i="3"/>
  <c r="V57" i="3"/>
  <c r="V58" i="3"/>
  <c r="V46" i="3"/>
  <c r="V47" i="3"/>
  <c r="V48" i="3"/>
  <c r="V49" i="3"/>
  <c r="V38" i="3"/>
  <c r="V39" i="3"/>
  <c r="V40" i="3"/>
  <c r="V41" i="3"/>
  <c r="V42" i="3"/>
  <c r="V43" i="3"/>
  <c r="V44" i="3"/>
  <c r="V35" i="3"/>
  <c r="V36" i="3"/>
  <c r="V29" i="3"/>
  <c r="V30" i="3"/>
  <c r="V32" i="3"/>
  <c r="W69" i="3"/>
  <c r="X69" i="3"/>
  <c r="Y69" i="3"/>
  <c r="W70" i="3"/>
  <c r="X70" i="3"/>
  <c r="Y70" i="3"/>
  <c r="W71" i="3"/>
  <c r="X71" i="3"/>
  <c r="Y71" i="3"/>
  <c r="W72" i="3"/>
  <c r="X72" i="3"/>
  <c r="Y72" i="3"/>
  <c r="W73" i="3"/>
  <c r="X73" i="3"/>
  <c r="Y73" i="3"/>
  <c r="W74" i="3"/>
  <c r="X74" i="3"/>
  <c r="Y74" i="3"/>
  <c r="Y60" i="3"/>
  <c r="Y61" i="3"/>
  <c r="W62" i="3"/>
  <c r="Y62" i="3"/>
  <c r="Y63" i="3"/>
  <c r="Y64" i="3"/>
  <c r="Y65" i="3"/>
  <c r="Y66" i="3"/>
  <c r="Y67" i="3"/>
  <c r="Y52" i="3"/>
  <c r="Y53" i="3"/>
  <c r="Y54" i="3"/>
  <c r="Y55" i="3"/>
  <c r="Y56" i="3"/>
  <c r="W57" i="3"/>
  <c r="X57" i="3"/>
  <c r="Y57" i="3"/>
  <c r="W58" i="3"/>
  <c r="X58" i="3"/>
  <c r="Y58" i="3"/>
  <c r="W46" i="3"/>
  <c r="X46" i="3"/>
  <c r="Y46" i="3"/>
  <c r="W47" i="3"/>
  <c r="X47" i="3"/>
  <c r="Y47" i="3"/>
  <c r="W48" i="3"/>
  <c r="X48" i="3"/>
  <c r="Y48" i="3"/>
  <c r="W49" i="3"/>
  <c r="X49" i="3"/>
  <c r="Y49" i="3"/>
  <c r="Y50" i="3"/>
  <c r="Y38" i="3"/>
  <c r="Y39" i="3"/>
  <c r="Y40" i="3"/>
  <c r="Y41" i="3"/>
  <c r="W42" i="3"/>
  <c r="X42" i="3"/>
  <c r="Y42" i="3"/>
  <c r="Y43" i="3"/>
  <c r="Y44" i="3"/>
  <c r="W35" i="3"/>
  <c r="Y36" i="3"/>
  <c r="X34" i="3"/>
  <c r="Y34" i="3"/>
  <c r="X35" i="3"/>
  <c r="Y35" i="3"/>
  <c r="W29" i="3"/>
  <c r="X29" i="3"/>
  <c r="Y29" i="3"/>
  <c r="W30" i="3"/>
  <c r="X30" i="3"/>
  <c r="Y30" i="3"/>
  <c r="W31" i="3"/>
  <c r="Y31" i="3"/>
  <c r="X32" i="3"/>
  <c r="Y32" i="3"/>
  <c r="W26" i="3"/>
  <c r="X26" i="3"/>
  <c r="Y26" i="3"/>
  <c r="W27" i="3"/>
  <c r="X27" i="3"/>
  <c r="Y27" i="3"/>
  <c r="W17" i="3"/>
  <c r="X17" i="3"/>
  <c r="Y17" i="3"/>
  <c r="W18" i="3"/>
  <c r="X18" i="3"/>
  <c r="Y18" i="3"/>
  <c r="W19" i="3"/>
  <c r="X19" i="3"/>
  <c r="Y19" i="3"/>
  <c r="W20" i="3"/>
  <c r="X20" i="3"/>
  <c r="Y20" i="3"/>
  <c r="W21" i="3"/>
  <c r="Y21" i="3"/>
  <c r="W22" i="3"/>
  <c r="Y22" i="3"/>
  <c r="Y23" i="3"/>
  <c r="W24" i="3"/>
  <c r="Y24" i="3"/>
  <c r="W25" i="3"/>
  <c r="X25" i="3"/>
  <c r="Y25" i="3"/>
  <c r="W7" i="3"/>
  <c r="X7" i="3"/>
  <c r="Y7" i="3"/>
  <c r="W8" i="3"/>
  <c r="X8" i="3"/>
  <c r="Y8" i="3"/>
  <c r="W9" i="3"/>
  <c r="X9" i="3"/>
  <c r="Y9" i="3"/>
  <c r="W10" i="3"/>
  <c r="X10" i="3"/>
  <c r="Y10" i="3"/>
  <c r="W11" i="3"/>
  <c r="X11" i="3"/>
  <c r="Y11" i="3"/>
  <c r="W12" i="3"/>
  <c r="X12" i="3"/>
  <c r="Y12" i="3"/>
  <c r="W13" i="3"/>
  <c r="X13" i="3"/>
  <c r="Y13" i="3"/>
  <c r="W14" i="3"/>
  <c r="X14" i="3"/>
  <c r="Y14" i="3"/>
  <c r="W15" i="3"/>
  <c r="X15" i="3"/>
  <c r="Y15" i="3"/>
  <c r="V17" i="3"/>
  <c r="V18" i="3"/>
  <c r="V19" i="3"/>
  <c r="V20" i="3"/>
  <c r="V23" i="3"/>
  <c r="V25" i="3"/>
  <c r="V26" i="3"/>
  <c r="V27" i="3"/>
  <c r="V15" i="3"/>
  <c r="V7" i="3"/>
  <c r="V8" i="3"/>
  <c r="V9" i="3"/>
  <c r="V10" i="3"/>
  <c r="V11" i="3"/>
  <c r="V12" i="3"/>
  <c r="V13" i="3"/>
  <c r="V14" i="3"/>
  <c r="L97" i="1"/>
  <c r="N97" i="1" s="1"/>
  <c r="P97" i="1" s="1"/>
  <c r="E97" i="1"/>
  <c r="C97" i="1"/>
  <c r="L79" i="1"/>
  <c r="N79" i="1" s="1"/>
  <c r="P79" i="1" s="1"/>
  <c r="E79" i="1"/>
  <c r="C79" i="1"/>
  <c r="L73" i="1"/>
  <c r="N73" i="1" s="1"/>
  <c r="P73" i="1" s="1"/>
  <c r="E73" i="1"/>
  <c r="C73" i="1"/>
  <c r="AA28" i="38"/>
  <c r="O26" i="38"/>
  <c r="P26" i="38" s="1"/>
  <c r="O22" i="38"/>
  <c r="P22" i="38" s="1"/>
  <c r="O20" i="38"/>
  <c r="P20" i="38" s="1"/>
  <c r="N19" i="38"/>
  <c r="O19" i="38" s="1"/>
  <c r="P19" i="38" s="1"/>
  <c r="O17" i="38"/>
  <c r="P17" i="38" s="1"/>
  <c r="O16" i="38"/>
  <c r="P16" i="38" s="1"/>
  <c r="O11" i="38"/>
  <c r="P11" i="38" s="1"/>
  <c r="O10" i="38"/>
  <c r="P10" i="38" s="1"/>
  <c r="O9" i="38"/>
  <c r="P9" i="38" s="1"/>
  <c r="O8" i="38"/>
  <c r="P8" i="38" s="1"/>
  <c r="Y33" i="3" l="1"/>
  <c r="V37" i="3"/>
  <c r="AL97" i="1"/>
  <c r="AI97" i="1"/>
  <c r="AF97" i="1"/>
  <c r="AC97" i="1"/>
  <c r="Z97" i="1"/>
  <c r="Q97" i="1"/>
  <c r="AL79" i="1"/>
  <c r="AI79" i="1"/>
  <c r="AF79" i="1"/>
  <c r="AC79" i="1"/>
  <c r="Z79" i="1"/>
  <c r="Q79" i="1"/>
  <c r="AI73" i="1"/>
  <c r="AC73" i="1"/>
  <c r="AF73" i="1"/>
  <c r="Z73" i="1"/>
  <c r="Q73" i="1"/>
  <c r="AL73" i="1"/>
  <c r="N25" i="38"/>
  <c r="O25" i="38" s="1"/>
  <c r="P25" i="38" s="1"/>
  <c r="N28" i="38"/>
  <c r="O28" i="38" s="1"/>
  <c r="P28" i="38" s="1"/>
  <c r="N27" i="38"/>
  <c r="O27" i="38" s="1"/>
  <c r="P27" i="38" s="1"/>
  <c r="N13" i="38"/>
  <c r="O13" i="38" s="1"/>
  <c r="P13" i="38" s="1"/>
  <c r="N15" i="38"/>
  <c r="O15" i="38" s="1"/>
  <c r="P15" i="38" s="1"/>
  <c r="N24" i="38"/>
  <c r="O24" i="38" s="1"/>
  <c r="P24" i="38" s="1"/>
  <c r="N18" i="38"/>
  <c r="O18" i="38" s="1"/>
  <c r="P18" i="38" s="1"/>
  <c r="N12" i="38"/>
  <c r="O12" i="38" s="1"/>
  <c r="P12" i="38" s="1"/>
  <c r="N14" i="38"/>
  <c r="O14" i="38" s="1"/>
  <c r="P14" i="38" s="1"/>
  <c r="N23" i="38"/>
  <c r="O23" i="38" s="1"/>
  <c r="P23" i="38" s="1"/>
  <c r="N21" i="38"/>
  <c r="O21" i="38" s="1"/>
  <c r="P21" i="38" s="1"/>
  <c r="W39" i="3" l="1"/>
  <c r="X39" i="3"/>
  <c r="AM97" i="1"/>
  <c r="AM79" i="1"/>
  <c r="AM73" i="1"/>
  <c r="K120" i="37"/>
  <c r="M120" i="37" s="1"/>
  <c r="O120" i="37" s="1"/>
  <c r="E120" i="37"/>
  <c r="C120" i="37"/>
  <c r="K119" i="37"/>
  <c r="M119" i="37" s="1"/>
  <c r="O119" i="37" s="1"/>
  <c r="E119" i="37"/>
  <c r="C119" i="37"/>
  <c r="K118" i="37"/>
  <c r="M118" i="37" s="1"/>
  <c r="O118" i="37" s="1"/>
  <c r="AE118" i="37" s="1"/>
  <c r="E118" i="37"/>
  <c r="C118" i="37"/>
  <c r="K117" i="37"/>
  <c r="M117" i="37" s="1"/>
  <c r="O117" i="37" s="1"/>
  <c r="Y117" i="37" s="1"/>
  <c r="E117" i="37"/>
  <c r="C117" i="37"/>
  <c r="K116" i="37"/>
  <c r="M116" i="37" s="1"/>
  <c r="O116" i="37" s="1"/>
  <c r="E116" i="37"/>
  <c r="C116" i="37"/>
  <c r="K115" i="37"/>
  <c r="M115" i="37" s="1"/>
  <c r="O115" i="37" s="1"/>
  <c r="E115" i="37"/>
  <c r="C115" i="37"/>
  <c r="K114" i="37"/>
  <c r="M114" i="37" s="1"/>
  <c r="O114" i="37" s="1"/>
  <c r="E114" i="37"/>
  <c r="C114" i="37"/>
  <c r="K113" i="37"/>
  <c r="M113" i="37" s="1"/>
  <c r="O113" i="37" s="1"/>
  <c r="E113" i="37"/>
  <c r="C113" i="37"/>
  <c r="K112" i="37"/>
  <c r="M112" i="37" s="1"/>
  <c r="O112" i="37" s="1"/>
  <c r="E112" i="37"/>
  <c r="C112" i="37"/>
  <c r="K111" i="37"/>
  <c r="M111" i="37" s="1"/>
  <c r="O111" i="37" s="1"/>
  <c r="E111" i="37"/>
  <c r="C111" i="37"/>
  <c r="K110" i="37"/>
  <c r="M110" i="37" s="1"/>
  <c r="O110" i="37" s="1"/>
  <c r="E110" i="37"/>
  <c r="C110" i="37"/>
  <c r="K109" i="37"/>
  <c r="M109" i="37" s="1"/>
  <c r="O109" i="37" s="1"/>
  <c r="E109" i="37"/>
  <c r="C109" i="37"/>
  <c r="K108" i="37"/>
  <c r="M108" i="37" s="1"/>
  <c r="O108" i="37" s="1"/>
  <c r="E108" i="37"/>
  <c r="C108" i="37"/>
  <c r="K107" i="37"/>
  <c r="M107" i="37" s="1"/>
  <c r="O107" i="37" s="1"/>
  <c r="E107" i="37"/>
  <c r="C107" i="37"/>
  <c r="K106" i="37"/>
  <c r="M106" i="37" s="1"/>
  <c r="O106" i="37" s="1"/>
  <c r="E106" i="37"/>
  <c r="C106" i="37"/>
  <c r="K105" i="37"/>
  <c r="M105" i="37" s="1"/>
  <c r="O105" i="37" s="1"/>
  <c r="AE105" i="37" s="1"/>
  <c r="E105" i="37"/>
  <c r="C105" i="37"/>
  <c r="K104" i="37"/>
  <c r="M104" i="37" s="1"/>
  <c r="O104" i="37" s="1"/>
  <c r="E104" i="37"/>
  <c r="C104" i="37"/>
  <c r="K103" i="37"/>
  <c r="M103" i="37" s="1"/>
  <c r="O103" i="37" s="1"/>
  <c r="E103" i="37"/>
  <c r="C103" i="37"/>
  <c r="K102" i="37"/>
  <c r="M102" i="37" s="1"/>
  <c r="O102" i="37" s="1"/>
  <c r="AE102" i="37" s="1"/>
  <c r="E102" i="37"/>
  <c r="C102" i="37"/>
  <c r="K101" i="37"/>
  <c r="M101" i="37" s="1"/>
  <c r="O101" i="37" s="1"/>
  <c r="Y101" i="37" s="1"/>
  <c r="E101" i="37"/>
  <c r="C101" i="37"/>
  <c r="K100" i="37"/>
  <c r="M100" i="37" s="1"/>
  <c r="O100" i="37" s="1"/>
  <c r="E100" i="37"/>
  <c r="C100" i="37"/>
  <c r="K99" i="37"/>
  <c r="M99" i="37" s="1"/>
  <c r="O99" i="37" s="1"/>
  <c r="E99" i="37"/>
  <c r="C99" i="37"/>
  <c r="K98" i="37"/>
  <c r="M98" i="37" s="1"/>
  <c r="O98" i="37" s="1"/>
  <c r="E98" i="37"/>
  <c r="C98" i="37"/>
  <c r="K97" i="37"/>
  <c r="M97" i="37" s="1"/>
  <c r="O97" i="37" s="1"/>
  <c r="AE97" i="37" s="1"/>
  <c r="E97" i="37"/>
  <c r="C97" i="37"/>
  <c r="K96" i="37"/>
  <c r="M96" i="37" s="1"/>
  <c r="O96" i="37" s="1"/>
  <c r="E96" i="37"/>
  <c r="C96" i="37"/>
  <c r="K95" i="37"/>
  <c r="M95" i="37" s="1"/>
  <c r="O95" i="37" s="1"/>
  <c r="AK95" i="37" s="1"/>
  <c r="E95" i="37"/>
  <c r="C95" i="37"/>
  <c r="K94" i="37"/>
  <c r="M94" i="37" s="1"/>
  <c r="O94" i="37" s="1"/>
  <c r="AE94" i="37" s="1"/>
  <c r="E94" i="37"/>
  <c r="C94" i="37"/>
  <c r="K93" i="37"/>
  <c r="M93" i="37" s="1"/>
  <c r="O93" i="37" s="1"/>
  <c r="E93" i="37"/>
  <c r="C93" i="37"/>
  <c r="K92" i="37"/>
  <c r="M92" i="37" s="1"/>
  <c r="O92" i="37" s="1"/>
  <c r="E92" i="37"/>
  <c r="C92" i="37"/>
  <c r="K91" i="37"/>
  <c r="M91" i="37" s="1"/>
  <c r="O91" i="37" s="1"/>
  <c r="E91" i="37"/>
  <c r="C91" i="37"/>
  <c r="K90" i="37"/>
  <c r="M90" i="37" s="1"/>
  <c r="O90" i="37" s="1"/>
  <c r="AK90" i="37" s="1"/>
  <c r="E90" i="37"/>
  <c r="C90" i="37"/>
  <c r="K89" i="37"/>
  <c r="M89" i="37" s="1"/>
  <c r="O89" i="37" s="1"/>
  <c r="AK89" i="37" s="1"/>
  <c r="E89" i="37"/>
  <c r="C89" i="37"/>
  <c r="K88" i="37"/>
  <c r="M88" i="37" s="1"/>
  <c r="O88" i="37" s="1"/>
  <c r="E88" i="37"/>
  <c r="C88" i="37"/>
  <c r="K87" i="37"/>
  <c r="M87" i="37" s="1"/>
  <c r="O87" i="37" s="1"/>
  <c r="Y87" i="37" s="1"/>
  <c r="E87" i="37"/>
  <c r="C87" i="37"/>
  <c r="K86" i="37"/>
  <c r="M86" i="37" s="1"/>
  <c r="O86" i="37" s="1"/>
  <c r="E86" i="37"/>
  <c r="C86" i="37"/>
  <c r="K85" i="37"/>
  <c r="M85" i="37" s="1"/>
  <c r="O85" i="37" s="1"/>
  <c r="E85" i="37"/>
  <c r="C85" i="37"/>
  <c r="K84" i="37"/>
  <c r="M84" i="37" s="1"/>
  <c r="O84" i="37" s="1"/>
  <c r="E84" i="37"/>
  <c r="C84" i="37"/>
  <c r="K83" i="37"/>
  <c r="M83" i="37" s="1"/>
  <c r="O83" i="37" s="1"/>
  <c r="E83" i="37"/>
  <c r="C83" i="37"/>
  <c r="K82" i="37"/>
  <c r="M82" i="37" s="1"/>
  <c r="O82" i="37" s="1"/>
  <c r="E82" i="37"/>
  <c r="C82" i="37"/>
  <c r="K81" i="37"/>
  <c r="M81" i="37" s="1"/>
  <c r="O81" i="37" s="1"/>
  <c r="E81" i="37"/>
  <c r="C81" i="37"/>
  <c r="K80" i="37"/>
  <c r="M80" i="37" s="1"/>
  <c r="O80" i="37" s="1"/>
  <c r="AE80" i="37" s="1"/>
  <c r="E80" i="37"/>
  <c r="C80" i="37"/>
  <c r="K79" i="37"/>
  <c r="M79" i="37" s="1"/>
  <c r="O79" i="37" s="1"/>
  <c r="E79" i="37"/>
  <c r="C79" i="37"/>
  <c r="K78" i="37"/>
  <c r="M78" i="37" s="1"/>
  <c r="O78" i="37" s="1"/>
  <c r="E78" i="37"/>
  <c r="C78" i="37"/>
  <c r="K77" i="37"/>
  <c r="M77" i="37" s="1"/>
  <c r="O77" i="37" s="1"/>
  <c r="Y77" i="37" s="1"/>
  <c r="E77" i="37"/>
  <c r="C77" i="37"/>
  <c r="K76" i="37"/>
  <c r="M76" i="37" s="1"/>
  <c r="O76" i="37" s="1"/>
  <c r="E76" i="37"/>
  <c r="C76" i="37"/>
  <c r="K75" i="37"/>
  <c r="M75" i="37" s="1"/>
  <c r="O75" i="37" s="1"/>
  <c r="E75" i="37"/>
  <c r="C75" i="37"/>
  <c r="K74" i="37"/>
  <c r="M74" i="37" s="1"/>
  <c r="O74" i="37" s="1"/>
  <c r="AK74" i="37" s="1"/>
  <c r="E74" i="37"/>
  <c r="C74" i="37"/>
  <c r="K73" i="37"/>
  <c r="M73" i="37" s="1"/>
  <c r="O73" i="37" s="1"/>
  <c r="AK73" i="37" s="1"/>
  <c r="E73" i="37"/>
  <c r="C73" i="37"/>
  <c r="K72" i="37"/>
  <c r="M72" i="37" s="1"/>
  <c r="O72" i="37" s="1"/>
  <c r="Y72" i="37" s="1"/>
  <c r="E72" i="37"/>
  <c r="C72" i="37"/>
  <c r="K71" i="37"/>
  <c r="M71" i="37" s="1"/>
  <c r="O71" i="37" s="1"/>
  <c r="AH71" i="37" s="1"/>
  <c r="E71" i="37"/>
  <c r="C71" i="37"/>
  <c r="K70" i="37"/>
  <c r="M70" i="37" s="1"/>
  <c r="O70" i="37" s="1"/>
  <c r="AK70" i="37" s="1"/>
  <c r="E70" i="37"/>
  <c r="C70" i="37"/>
  <c r="K69" i="37"/>
  <c r="M69" i="37" s="1"/>
  <c r="O69" i="37" s="1"/>
  <c r="E69" i="37"/>
  <c r="C69" i="37"/>
  <c r="K68" i="37"/>
  <c r="M68" i="37" s="1"/>
  <c r="O68" i="37" s="1"/>
  <c r="E68" i="37"/>
  <c r="C68" i="37"/>
  <c r="K67" i="37"/>
  <c r="M67" i="37" s="1"/>
  <c r="O67" i="37" s="1"/>
  <c r="P67" i="37" s="1"/>
  <c r="E67" i="37"/>
  <c r="C67" i="37"/>
  <c r="K66" i="37"/>
  <c r="M66" i="37" s="1"/>
  <c r="O66" i="37" s="1"/>
  <c r="E66" i="37"/>
  <c r="C66" i="37"/>
  <c r="K65" i="37"/>
  <c r="M65" i="37" s="1"/>
  <c r="O65" i="37" s="1"/>
  <c r="AH65" i="37" s="1"/>
  <c r="E65" i="37"/>
  <c r="C65" i="37"/>
  <c r="K64" i="37"/>
  <c r="M64" i="37" s="1"/>
  <c r="O64" i="37" s="1"/>
  <c r="E64" i="37"/>
  <c r="C64" i="37"/>
  <c r="K63" i="37"/>
  <c r="M63" i="37" s="1"/>
  <c r="O63" i="37" s="1"/>
  <c r="E63" i="37"/>
  <c r="C63" i="37"/>
  <c r="K62" i="37"/>
  <c r="M62" i="37" s="1"/>
  <c r="O62" i="37" s="1"/>
  <c r="AE62" i="37" s="1"/>
  <c r="E62" i="37"/>
  <c r="C62" i="37"/>
  <c r="K61" i="37"/>
  <c r="M61" i="37" s="1"/>
  <c r="O61" i="37" s="1"/>
  <c r="E61" i="37"/>
  <c r="C61" i="37"/>
  <c r="K60" i="37"/>
  <c r="M60" i="37" s="1"/>
  <c r="O60" i="37" s="1"/>
  <c r="E60" i="37"/>
  <c r="C60" i="37"/>
  <c r="K59" i="37"/>
  <c r="M59" i="37" s="1"/>
  <c r="O59" i="37" s="1"/>
  <c r="E59" i="37"/>
  <c r="C59" i="37"/>
  <c r="K58" i="37"/>
  <c r="M58" i="37" s="1"/>
  <c r="O58" i="37" s="1"/>
  <c r="Y58" i="37" s="1"/>
  <c r="E58" i="37"/>
  <c r="C58" i="37"/>
  <c r="K57" i="37"/>
  <c r="M57" i="37" s="1"/>
  <c r="O57" i="37" s="1"/>
  <c r="E57" i="37"/>
  <c r="C57" i="37"/>
  <c r="K56" i="37"/>
  <c r="M56" i="37" s="1"/>
  <c r="O56" i="37" s="1"/>
  <c r="E56" i="37"/>
  <c r="C56" i="37"/>
  <c r="K55" i="37"/>
  <c r="M55" i="37" s="1"/>
  <c r="O55" i="37" s="1"/>
  <c r="E55" i="37"/>
  <c r="C55" i="37"/>
  <c r="K54" i="37"/>
  <c r="M54" i="37" s="1"/>
  <c r="O54" i="37" s="1"/>
  <c r="E54" i="37"/>
  <c r="C54" i="37"/>
  <c r="K53" i="37"/>
  <c r="M53" i="37" s="1"/>
  <c r="O53" i="37" s="1"/>
  <c r="E53" i="37"/>
  <c r="C53" i="37"/>
  <c r="K52" i="37"/>
  <c r="M52" i="37" s="1"/>
  <c r="O52" i="37" s="1"/>
  <c r="E52" i="37"/>
  <c r="C52" i="37"/>
  <c r="K51" i="37"/>
  <c r="M51" i="37" s="1"/>
  <c r="O51" i="37" s="1"/>
  <c r="E51" i="37"/>
  <c r="C51" i="37"/>
  <c r="K50" i="37"/>
  <c r="M50" i="37" s="1"/>
  <c r="O50" i="37" s="1"/>
  <c r="E50" i="37"/>
  <c r="C50" i="37"/>
  <c r="K49" i="37"/>
  <c r="M49" i="37" s="1"/>
  <c r="O49" i="37" s="1"/>
  <c r="E49" i="37"/>
  <c r="C49" i="37"/>
  <c r="K48" i="37"/>
  <c r="M48" i="37" s="1"/>
  <c r="O48" i="37" s="1"/>
  <c r="E48" i="37"/>
  <c r="C48" i="37"/>
  <c r="K47" i="37"/>
  <c r="M47" i="37" s="1"/>
  <c r="O47" i="37" s="1"/>
  <c r="E47" i="37"/>
  <c r="C47" i="37"/>
  <c r="K46" i="37"/>
  <c r="M46" i="37" s="1"/>
  <c r="O46" i="37" s="1"/>
  <c r="E46" i="37"/>
  <c r="C46" i="37"/>
  <c r="K45" i="37"/>
  <c r="M45" i="37" s="1"/>
  <c r="O45" i="37" s="1"/>
  <c r="E45" i="37"/>
  <c r="C45" i="37"/>
  <c r="K44" i="37"/>
  <c r="M44" i="37" s="1"/>
  <c r="O44" i="37" s="1"/>
  <c r="E44" i="37"/>
  <c r="C44" i="37"/>
  <c r="K43" i="37"/>
  <c r="M43" i="37" s="1"/>
  <c r="O43" i="37" s="1"/>
  <c r="E43" i="37"/>
  <c r="C43" i="37"/>
  <c r="K42" i="37"/>
  <c r="M42" i="37" s="1"/>
  <c r="O42" i="37" s="1"/>
  <c r="E42" i="37"/>
  <c r="C42" i="37"/>
  <c r="K41" i="37"/>
  <c r="M41" i="37" s="1"/>
  <c r="O41" i="37" s="1"/>
  <c r="E41" i="37"/>
  <c r="C41" i="37"/>
  <c r="K40" i="37"/>
  <c r="M40" i="37" s="1"/>
  <c r="O40" i="37" s="1"/>
  <c r="E40" i="37"/>
  <c r="C40" i="37"/>
  <c r="K39" i="37"/>
  <c r="M39" i="37" s="1"/>
  <c r="O39" i="37" s="1"/>
  <c r="E39" i="37"/>
  <c r="C39" i="37"/>
  <c r="K38" i="37"/>
  <c r="M38" i="37" s="1"/>
  <c r="O38" i="37" s="1"/>
  <c r="E38" i="37"/>
  <c r="C38" i="37"/>
  <c r="K37" i="37"/>
  <c r="M37" i="37" s="1"/>
  <c r="O37" i="37" s="1"/>
  <c r="E37" i="37"/>
  <c r="C37" i="37"/>
  <c r="K36" i="37"/>
  <c r="M36" i="37" s="1"/>
  <c r="O36" i="37" s="1"/>
  <c r="E36" i="37"/>
  <c r="C36" i="37"/>
  <c r="K35" i="37"/>
  <c r="M35" i="37" s="1"/>
  <c r="O35" i="37" s="1"/>
  <c r="E35" i="37"/>
  <c r="C35" i="37"/>
  <c r="K34" i="37"/>
  <c r="M34" i="37" s="1"/>
  <c r="O34" i="37" s="1"/>
  <c r="E34" i="37"/>
  <c r="C34" i="37"/>
  <c r="K33" i="37"/>
  <c r="M33" i="37" s="1"/>
  <c r="O33" i="37" s="1"/>
  <c r="E33" i="37"/>
  <c r="C33" i="37"/>
  <c r="K32" i="37"/>
  <c r="M32" i="37" s="1"/>
  <c r="O32" i="37" s="1"/>
  <c r="AB32" i="37" s="1"/>
  <c r="E32" i="37"/>
  <c r="C32" i="37"/>
  <c r="K31" i="37"/>
  <c r="M31" i="37" s="1"/>
  <c r="O31" i="37" s="1"/>
  <c r="E31" i="37"/>
  <c r="C31" i="37"/>
  <c r="K30" i="37"/>
  <c r="M30" i="37" s="1"/>
  <c r="O30" i="37" s="1"/>
  <c r="E30" i="37"/>
  <c r="C30" i="37"/>
  <c r="K29" i="37"/>
  <c r="M29" i="37" s="1"/>
  <c r="O29" i="37" s="1"/>
  <c r="E29" i="37"/>
  <c r="C29" i="37"/>
  <c r="K28" i="37"/>
  <c r="M28" i="37" s="1"/>
  <c r="O28" i="37" s="1"/>
  <c r="E28" i="37"/>
  <c r="C28" i="37"/>
  <c r="K27" i="37"/>
  <c r="M27" i="37" s="1"/>
  <c r="O27" i="37" s="1"/>
  <c r="E27" i="37"/>
  <c r="C27" i="37"/>
  <c r="K26" i="37"/>
  <c r="M26" i="37" s="1"/>
  <c r="O26" i="37" s="1"/>
  <c r="E26" i="37"/>
  <c r="C26" i="37"/>
  <c r="K25" i="37"/>
  <c r="M25" i="37" s="1"/>
  <c r="O25" i="37" s="1"/>
  <c r="E25" i="37"/>
  <c r="C25" i="37"/>
  <c r="K24" i="37"/>
  <c r="M24" i="37" s="1"/>
  <c r="O24" i="37" s="1"/>
  <c r="E24" i="37"/>
  <c r="C24" i="37"/>
  <c r="K23" i="37"/>
  <c r="M23" i="37" s="1"/>
  <c r="O23" i="37" s="1"/>
  <c r="AH23" i="37" s="1"/>
  <c r="E23" i="37"/>
  <c r="C23" i="37"/>
  <c r="K22" i="37"/>
  <c r="M22" i="37" s="1"/>
  <c r="O22" i="37" s="1"/>
  <c r="E22" i="37"/>
  <c r="C22" i="37"/>
  <c r="K21" i="37"/>
  <c r="M21" i="37" s="1"/>
  <c r="O21" i="37" s="1"/>
  <c r="AH21" i="37" s="1"/>
  <c r="E21" i="37"/>
  <c r="C21" i="37"/>
  <c r="K20" i="37"/>
  <c r="M20" i="37" s="1"/>
  <c r="O20" i="37" s="1"/>
  <c r="E20" i="37"/>
  <c r="C20" i="37"/>
  <c r="K19" i="37"/>
  <c r="M19" i="37" s="1"/>
  <c r="O19" i="37" s="1"/>
  <c r="E19" i="37"/>
  <c r="C19" i="37"/>
  <c r="K18" i="37"/>
  <c r="M18" i="37" s="1"/>
  <c r="O18" i="37" s="1"/>
  <c r="P18" i="37" s="1"/>
  <c r="E18" i="37"/>
  <c r="C18" i="37"/>
  <c r="K17" i="37"/>
  <c r="M17" i="37" s="1"/>
  <c r="O17" i="37" s="1"/>
  <c r="AH17" i="37" s="1"/>
  <c r="E17" i="37"/>
  <c r="C17" i="37"/>
  <c r="K16" i="37"/>
  <c r="M16" i="37" s="1"/>
  <c r="O16" i="37" s="1"/>
  <c r="E16" i="37"/>
  <c r="C16" i="37"/>
  <c r="K15" i="37"/>
  <c r="M15" i="37" s="1"/>
  <c r="O15" i="37" s="1"/>
  <c r="E15" i="37"/>
  <c r="C15" i="37"/>
  <c r="K14" i="37"/>
  <c r="M14" i="37" s="1"/>
  <c r="O14" i="37" s="1"/>
  <c r="E14" i="37"/>
  <c r="C14" i="37"/>
  <c r="K13" i="37"/>
  <c r="M13" i="37" s="1"/>
  <c r="O13" i="37" s="1"/>
  <c r="AH13" i="37" s="1"/>
  <c r="E13" i="37"/>
  <c r="C13" i="37"/>
  <c r="K12" i="37"/>
  <c r="M12" i="37" s="1"/>
  <c r="O12" i="37" s="1"/>
  <c r="P12" i="37" s="1"/>
  <c r="E12" i="37"/>
  <c r="C12" i="37"/>
  <c r="K11" i="37"/>
  <c r="M11" i="37" s="1"/>
  <c r="O11" i="37" s="1"/>
  <c r="E11" i="37"/>
  <c r="C11" i="37"/>
  <c r="K10" i="37"/>
  <c r="M10" i="37" s="1"/>
  <c r="O10" i="37" s="1"/>
  <c r="E10" i="37"/>
  <c r="C10" i="37"/>
  <c r="K9" i="37"/>
  <c r="M9" i="37" s="1"/>
  <c r="O9" i="37" s="1"/>
  <c r="AH9" i="37" s="1"/>
  <c r="E9" i="37"/>
  <c r="C9" i="37"/>
  <c r="K8" i="37"/>
  <c r="M8" i="37" s="1"/>
  <c r="O8" i="37" s="1"/>
  <c r="E8" i="37"/>
  <c r="C8" i="37"/>
  <c r="K7" i="37"/>
  <c r="M7" i="37" s="1"/>
  <c r="O7" i="37" s="1"/>
  <c r="E7" i="37"/>
  <c r="C7" i="37"/>
  <c r="K6" i="37"/>
  <c r="M6" i="37" s="1"/>
  <c r="O6" i="37" s="1"/>
  <c r="P6" i="37" s="1"/>
  <c r="E6" i="37"/>
  <c r="C6" i="37"/>
  <c r="K5" i="37"/>
  <c r="M5" i="37" s="1"/>
  <c r="O5" i="37" s="1"/>
  <c r="AH5" i="37" s="1"/>
  <c r="E5" i="37"/>
  <c r="C5" i="37"/>
  <c r="L231" i="1"/>
  <c r="N231" i="1" s="1"/>
  <c r="P231" i="1" s="1"/>
  <c r="E231" i="1"/>
  <c r="C231" i="1"/>
  <c r="L221" i="1"/>
  <c r="N221" i="1" s="1"/>
  <c r="P221" i="1" s="1"/>
  <c r="E221" i="1"/>
  <c r="C221" i="1"/>
  <c r="L140" i="1"/>
  <c r="N140" i="1" s="1"/>
  <c r="P140" i="1" s="1"/>
  <c r="E140" i="1"/>
  <c r="C140" i="1"/>
  <c r="L139" i="1"/>
  <c r="N139" i="1" s="1"/>
  <c r="P139" i="1" s="1"/>
  <c r="E139" i="1"/>
  <c r="C139" i="1"/>
  <c r="C141" i="1"/>
  <c r="E141" i="1"/>
  <c r="L141" i="1"/>
  <c r="N141" i="1" s="1"/>
  <c r="P141" i="1" s="1"/>
  <c r="L85" i="1"/>
  <c r="N85" i="1" s="1"/>
  <c r="P85" i="1" s="1"/>
  <c r="Z85" i="1" s="1"/>
  <c r="E85" i="1"/>
  <c r="C85" i="1"/>
  <c r="L83" i="1"/>
  <c r="N83" i="1" s="1"/>
  <c r="P83" i="1" s="1"/>
  <c r="E83" i="1"/>
  <c r="C83" i="1"/>
  <c r="L72" i="1"/>
  <c r="N72" i="1" s="1"/>
  <c r="P72" i="1" s="1"/>
  <c r="E72" i="1"/>
  <c r="C72" i="1"/>
  <c r="AE81" i="37" l="1"/>
  <c r="AK81" i="37"/>
  <c r="AK88" i="37"/>
  <c r="AE88" i="37"/>
  <c r="Y88" i="37"/>
  <c r="AK96" i="37"/>
  <c r="AE96" i="37"/>
  <c r="Y96" i="37"/>
  <c r="AE111" i="37"/>
  <c r="AK111" i="37"/>
  <c r="Y111" i="37"/>
  <c r="AK104" i="37"/>
  <c r="AE104" i="37"/>
  <c r="Y104" i="37"/>
  <c r="AK112" i="37"/>
  <c r="AE112" i="37"/>
  <c r="Y112" i="37"/>
  <c r="Y71" i="37"/>
  <c r="AE74" i="37"/>
  <c r="Y80" i="37"/>
  <c r="AB71" i="37"/>
  <c r="AE71" i="37"/>
  <c r="AE73" i="37"/>
  <c r="AK71" i="37"/>
  <c r="Y81" i="37"/>
  <c r="E140" i="37"/>
  <c r="AE11" i="37"/>
  <c r="AB11" i="37"/>
  <c r="Y11" i="37"/>
  <c r="P11" i="37"/>
  <c r="AK11" i="37"/>
  <c r="AE25" i="37"/>
  <c r="AB25" i="37"/>
  <c r="Y25" i="37"/>
  <c r="AK25" i="37"/>
  <c r="AH25" i="37"/>
  <c r="P25" i="37"/>
  <c r="AK54" i="37"/>
  <c r="AB54" i="37"/>
  <c r="AH54" i="37"/>
  <c r="AE54" i="37"/>
  <c r="Y54" i="37"/>
  <c r="P54" i="37"/>
  <c r="AE15" i="37"/>
  <c r="AB15" i="37"/>
  <c r="P15" i="37"/>
  <c r="Y15" i="37"/>
  <c r="AK15" i="37"/>
  <c r="AB51" i="37"/>
  <c r="Y51" i="37"/>
  <c r="AK51" i="37"/>
  <c r="AH51" i="37"/>
  <c r="AE51" i="37"/>
  <c r="P51" i="37"/>
  <c r="AK38" i="37"/>
  <c r="AB38" i="37"/>
  <c r="AH38" i="37"/>
  <c r="AE38" i="37"/>
  <c r="Y38" i="37"/>
  <c r="P38" i="37"/>
  <c r="AB59" i="37"/>
  <c r="Y59" i="37"/>
  <c r="P59" i="37"/>
  <c r="AH59" i="37"/>
  <c r="AE59" i="37"/>
  <c r="AK59" i="37"/>
  <c r="AB33" i="37"/>
  <c r="AK33" i="37"/>
  <c r="AH33" i="37"/>
  <c r="AE33" i="37"/>
  <c r="Y33" i="37"/>
  <c r="P33" i="37"/>
  <c r="AB41" i="37"/>
  <c r="Y41" i="37"/>
  <c r="AK41" i="37"/>
  <c r="AH41" i="37"/>
  <c r="AE41" i="37"/>
  <c r="P41" i="37"/>
  <c r="AB49" i="37"/>
  <c r="Y49" i="37"/>
  <c r="AK49" i="37"/>
  <c r="AH49" i="37"/>
  <c r="AE49" i="37"/>
  <c r="P49" i="37"/>
  <c r="AB57" i="37"/>
  <c r="Y57" i="37"/>
  <c r="P57" i="37"/>
  <c r="AK57" i="37"/>
  <c r="AH57" i="37"/>
  <c r="AE57" i="37"/>
  <c r="AE7" i="37"/>
  <c r="AK7" i="37"/>
  <c r="AB7" i="37"/>
  <c r="P7" i="37"/>
  <c r="Y7" i="37"/>
  <c r="AE19" i="37"/>
  <c r="AB19" i="37"/>
  <c r="P19" i="37"/>
  <c r="Y19" i="37"/>
  <c r="AK19" i="37"/>
  <c r="AB86" i="37"/>
  <c r="P86" i="37"/>
  <c r="AH86" i="37"/>
  <c r="AK86" i="37"/>
  <c r="Y86" i="37"/>
  <c r="AE86" i="37"/>
  <c r="P28" i="37"/>
  <c r="AK28" i="37"/>
  <c r="AH28" i="37"/>
  <c r="AE28" i="37"/>
  <c r="AB28" i="37"/>
  <c r="Y28" i="37"/>
  <c r="AK46" i="37"/>
  <c r="AB46" i="37"/>
  <c r="AH46" i="37"/>
  <c r="AE46" i="37"/>
  <c r="Y46" i="37"/>
  <c r="P46" i="37"/>
  <c r="Y26" i="37"/>
  <c r="AK26" i="37"/>
  <c r="AH26" i="37"/>
  <c r="AE26" i="37"/>
  <c r="P26" i="37"/>
  <c r="AB26" i="37"/>
  <c r="AB31" i="37"/>
  <c r="P31" i="37"/>
  <c r="AE31" i="37"/>
  <c r="AK31" i="37"/>
  <c r="AH31" i="37"/>
  <c r="Y31" i="37"/>
  <c r="AK36" i="37"/>
  <c r="AB36" i="37"/>
  <c r="AH36" i="37"/>
  <c r="AE36" i="37"/>
  <c r="Y36" i="37"/>
  <c r="P36" i="37"/>
  <c r="AK44" i="37"/>
  <c r="AB44" i="37"/>
  <c r="AH44" i="37"/>
  <c r="AE44" i="37"/>
  <c r="Y44" i="37"/>
  <c r="P44" i="37"/>
  <c r="AK52" i="37"/>
  <c r="AB52" i="37"/>
  <c r="AH52" i="37"/>
  <c r="AE52" i="37"/>
  <c r="Y52" i="37"/>
  <c r="P52" i="37"/>
  <c r="AE23" i="37"/>
  <c r="AB23" i="37"/>
  <c r="Y23" i="37"/>
  <c r="P23" i="37"/>
  <c r="AK23" i="37"/>
  <c r="AH19" i="37"/>
  <c r="AK10" i="37"/>
  <c r="Y10" i="37"/>
  <c r="AH10" i="37"/>
  <c r="AE10" i="37"/>
  <c r="AB10" i="37"/>
  <c r="AH16" i="37"/>
  <c r="AK16" i="37"/>
  <c r="Y16" i="37"/>
  <c r="AE16" i="37"/>
  <c r="AB16" i="37"/>
  <c r="AK22" i="37"/>
  <c r="Y22" i="37"/>
  <c r="AH22" i="37"/>
  <c r="AE22" i="37"/>
  <c r="AB22" i="37"/>
  <c r="AB39" i="37"/>
  <c r="Y39" i="37"/>
  <c r="AK39" i="37"/>
  <c r="AH39" i="37"/>
  <c r="AE39" i="37"/>
  <c r="P39" i="37"/>
  <c r="AB47" i="37"/>
  <c r="Y47" i="37"/>
  <c r="AK47" i="37"/>
  <c r="AH47" i="37"/>
  <c r="AE47" i="37"/>
  <c r="P47" i="37"/>
  <c r="AB55" i="37"/>
  <c r="Y55" i="37"/>
  <c r="AK55" i="37"/>
  <c r="AH55" i="37"/>
  <c r="AE55" i="37"/>
  <c r="P55" i="37"/>
  <c r="AK60" i="37"/>
  <c r="AH60" i="37"/>
  <c r="AB60" i="37"/>
  <c r="P60" i="37"/>
  <c r="AE60" i="37"/>
  <c r="Y60" i="37"/>
  <c r="AB68" i="37"/>
  <c r="P68" i="37"/>
  <c r="AK68" i="37"/>
  <c r="AH68" i="37"/>
  <c r="Y68" i="37"/>
  <c r="AE68" i="37"/>
  <c r="AE13" i="37"/>
  <c r="AK13" i="37"/>
  <c r="AB13" i="37"/>
  <c r="Y13" i="37"/>
  <c r="P13" i="37"/>
  <c r="AE30" i="37"/>
  <c r="AB30" i="37"/>
  <c r="AK30" i="37"/>
  <c r="Y30" i="37"/>
  <c r="P30" i="37"/>
  <c r="AH30" i="37"/>
  <c r="AB78" i="37"/>
  <c r="P78" i="37"/>
  <c r="AH78" i="37"/>
  <c r="AK78" i="37"/>
  <c r="Y78" i="37"/>
  <c r="AE78" i="37"/>
  <c r="AH11" i="37"/>
  <c r="AK8" i="37"/>
  <c r="AH8" i="37"/>
  <c r="Y8" i="37"/>
  <c r="AE8" i="37"/>
  <c r="AB8" i="37"/>
  <c r="AK14" i="37"/>
  <c r="AH14" i="37"/>
  <c r="AE14" i="37"/>
  <c r="AB14" i="37"/>
  <c r="Y14" i="37"/>
  <c r="AK20" i="37"/>
  <c r="AH20" i="37"/>
  <c r="Y20" i="37"/>
  <c r="AE20" i="37"/>
  <c r="AB20" i="37"/>
  <c r="AK24" i="37"/>
  <c r="AH24" i="37"/>
  <c r="AE24" i="37"/>
  <c r="AB24" i="37"/>
  <c r="Y24" i="37"/>
  <c r="P8" i="37"/>
  <c r="P10" i="37"/>
  <c r="P14" i="37"/>
  <c r="P16" i="37"/>
  <c r="P20" i="37"/>
  <c r="P22" i="37"/>
  <c r="P24" i="37"/>
  <c r="AB29" i="37"/>
  <c r="AK29" i="37"/>
  <c r="AH29" i="37"/>
  <c r="AE29" i="37"/>
  <c r="Y29" i="37"/>
  <c r="P29" i="37"/>
  <c r="AK34" i="37"/>
  <c r="AB34" i="37"/>
  <c r="AH34" i="37"/>
  <c r="AE34" i="37"/>
  <c r="Y34" i="37"/>
  <c r="P34" i="37"/>
  <c r="AK42" i="37"/>
  <c r="AB42" i="37"/>
  <c r="AH42" i="37"/>
  <c r="AE42" i="37"/>
  <c r="Y42" i="37"/>
  <c r="P42" i="37"/>
  <c r="AK50" i="37"/>
  <c r="AB50" i="37"/>
  <c r="AH50" i="37"/>
  <c r="AE50" i="37"/>
  <c r="Y50" i="37"/>
  <c r="P50" i="37"/>
  <c r="AE9" i="37"/>
  <c r="AB9" i="37"/>
  <c r="Y9" i="37"/>
  <c r="P9" i="37"/>
  <c r="AK9" i="37"/>
  <c r="AE21" i="37"/>
  <c r="AB21" i="37"/>
  <c r="Y21" i="37"/>
  <c r="P21" i="37"/>
  <c r="AK21" i="37"/>
  <c r="AB43" i="37"/>
  <c r="Y43" i="37"/>
  <c r="AK43" i="37"/>
  <c r="AH43" i="37"/>
  <c r="AE43" i="37"/>
  <c r="P43" i="37"/>
  <c r="AH7" i="37"/>
  <c r="AH15" i="37"/>
  <c r="AK6" i="37"/>
  <c r="AH6" i="37"/>
  <c r="AE6" i="37"/>
  <c r="Y6" i="37"/>
  <c r="AB6" i="37"/>
  <c r="AK12" i="37"/>
  <c r="AH12" i="37"/>
  <c r="AE12" i="37"/>
  <c r="Y12" i="37"/>
  <c r="AB12" i="37"/>
  <c r="AK18" i="37"/>
  <c r="AH18" i="37"/>
  <c r="AE18" i="37"/>
  <c r="Y18" i="37"/>
  <c r="AB18" i="37"/>
  <c r="AE27" i="37"/>
  <c r="AB27" i="37"/>
  <c r="Y27" i="37"/>
  <c r="P27" i="37"/>
  <c r="AH27" i="37"/>
  <c r="AK27" i="37"/>
  <c r="AB37" i="37"/>
  <c r="Y37" i="37"/>
  <c r="AK37" i="37"/>
  <c r="AH37" i="37"/>
  <c r="AE37" i="37"/>
  <c r="P37" i="37"/>
  <c r="AB45" i="37"/>
  <c r="Y45" i="37"/>
  <c r="AK45" i="37"/>
  <c r="AH45" i="37"/>
  <c r="AE45" i="37"/>
  <c r="P45" i="37"/>
  <c r="AB53" i="37"/>
  <c r="Y53" i="37"/>
  <c r="AK53" i="37"/>
  <c r="AH53" i="37"/>
  <c r="AE53" i="37"/>
  <c r="P53" i="37"/>
  <c r="AE5" i="37"/>
  <c r="AB5" i="37"/>
  <c r="Y5" i="37"/>
  <c r="P5" i="37"/>
  <c r="AK5" i="37"/>
  <c r="AE17" i="37"/>
  <c r="AB17" i="37"/>
  <c r="Y17" i="37"/>
  <c r="P17" i="37"/>
  <c r="AK17" i="37"/>
  <c r="AB35" i="37"/>
  <c r="Y35" i="37"/>
  <c r="AK35" i="37"/>
  <c r="AH35" i="37"/>
  <c r="AE35" i="37"/>
  <c r="P35" i="37"/>
  <c r="AK40" i="37"/>
  <c r="AB40" i="37"/>
  <c r="AH40" i="37"/>
  <c r="AE40" i="37"/>
  <c r="Y40" i="37"/>
  <c r="P40" i="37"/>
  <c r="AK48" i="37"/>
  <c r="AB48" i="37"/>
  <c r="AH48" i="37"/>
  <c r="AE48" i="37"/>
  <c r="Y48" i="37"/>
  <c r="P48" i="37"/>
  <c r="AK56" i="37"/>
  <c r="AH56" i="37"/>
  <c r="AB56" i="37"/>
  <c r="AE56" i="37"/>
  <c r="Y56" i="37"/>
  <c r="P56" i="37"/>
  <c r="AB61" i="37"/>
  <c r="Y61" i="37"/>
  <c r="P61" i="37"/>
  <c r="AH61" i="37"/>
  <c r="AE61" i="37"/>
  <c r="AK61" i="37"/>
  <c r="AB110" i="37"/>
  <c r="P110" i="37"/>
  <c r="AH110" i="37"/>
  <c r="AK110" i="37"/>
  <c r="Y110" i="37"/>
  <c r="AE110" i="37"/>
  <c r="AB66" i="37"/>
  <c r="P66" i="37"/>
  <c r="AK66" i="37"/>
  <c r="AB98" i="37"/>
  <c r="P98" i="37"/>
  <c r="AH98" i="37"/>
  <c r="AE98" i="37"/>
  <c r="Y98" i="37"/>
  <c r="AB116" i="37"/>
  <c r="P116" i="37"/>
  <c r="AH116" i="37"/>
  <c r="AK116" i="37"/>
  <c r="AE116" i="37"/>
  <c r="Y116" i="37"/>
  <c r="AH85" i="37"/>
  <c r="AB85" i="37"/>
  <c r="P85" i="37"/>
  <c r="AK85" i="37"/>
  <c r="AE85" i="37"/>
  <c r="Y95" i="37"/>
  <c r="AH107" i="37"/>
  <c r="AB107" i="37"/>
  <c r="P107" i="37"/>
  <c r="AK107" i="37"/>
  <c r="AE107" i="37"/>
  <c r="Y107" i="37"/>
  <c r="Y32" i="37"/>
  <c r="AE65" i="37"/>
  <c r="AB65" i="37"/>
  <c r="Y65" i="37"/>
  <c r="AE66" i="37"/>
  <c r="Y67" i="37"/>
  <c r="AB70" i="37"/>
  <c r="P70" i="37"/>
  <c r="AE70" i="37"/>
  <c r="Y70" i="37"/>
  <c r="AE72" i="37"/>
  <c r="AH75" i="37"/>
  <c r="AB75" i="37"/>
  <c r="P75" i="37"/>
  <c r="AE75" i="37"/>
  <c r="Y75" i="37"/>
  <c r="AH77" i="37"/>
  <c r="AB77" i="37"/>
  <c r="P77" i="37"/>
  <c r="AK77" i="37"/>
  <c r="AE77" i="37"/>
  <c r="AB80" i="37"/>
  <c r="P80" i="37"/>
  <c r="AH80" i="37"/>
  <c r="AK80" i="37"/>
  <c r="AH83" i="37"/>
  <c r="AB83" i="37"/>
  <c r="P83" i="37"/>
  <c r="AK83" i="37"/>
  <c r="AE83" i="37"/>
  <c r="Y83" i="37"/>
  <c r="Y85" i="37"/>
  <c r="AK105" i="37"/>
  <c r="AK58" i="37"/>
  <c r="AH58" i="37"/>
  <c r="AB58" i="37"/>
  <c r="AK98" i="37"/>
  <c r="AB114" i="37"/>
  <c r="P114" i="37"/>
  <c r="AH114" i="37"/>
  <c r="AK114" i="37"/>
  <c r="AE114" i="37"/>
  <c r="Y114" i="37"/>
  <c r="AE32" i="37"/>
  <c r="AE58" i="37"/>
  <c r="P65" i="37"/>
  <c r="AH66" i="37"/>
  <c r="AE67" i="37"/>
  <c r="AH70" i="37"/>
  <c r="AH72" i="37"/>
  <c r="AK75" i="37"/>
  <c r="AH87" i="37"/>
  <c r="AB87" i="37"/>
  <c r="P87" i="37"/>
  <c r="AE87" i="37"/>
  <c r="AB90" i="37"/>
  <c r="P90" i="37"/>
  <c r="AH90" i="37"/>
  <c r="AE90" i="37"/>
  <c r="Y90" i="37"/>
  <c r="AB92" i="37"/>
  <c r="O140" i="37"/>
  <c r="P92" i="37"/>
  <c r="AH92" i="37"/>
  <c r="AK92" i="37"/>
  <c r="AE92" i="37"/>
  <c r="Y92" i="37"/>
  <c r="AB94" i="37"/>
  <c r="P94" i="37"/>
  <c r="AH94" i="37"/>
  <c r="AK94" i="37"/>
  <c r="Y94" i="37"/>
  <c r="AH97" i="37"/>
  <c r="AB97" i="37"/>
  <c r="P97" i="37"/>
  <c r="Y97" i="37"/>
  <c r="AH101" i="37"/>
  <c r="AB101" i="37"/>
  <c r="P101" i="37"/>
  <c r="AK101" i="37"/>
  <c r="AE101" i="37"/>
  <c r="AK117" i="37"/>
  <c r="AH117" i="37"/>
  <c r="AB117" i="37"/>
  <c r="P117" i="37"/>
  <c r="AE117" i="37"/>
  <c r="AH109" i="37"/>
  <c r="AB109" i="37"/>
  <c r="P109" i="37"/>
  <c r="AK109" i="37"/>
  <c r="AE109" i="37"/>
  <c r="P32" i="37"/>
  <c r="P58" i="37"/>
  <c r="AH32" i="37"/>
  <c r="AB63" i="37"/>
  <c r="Y63" i="37"/>
  <c r="P63" i="37"/>
  <c r="AK64" i="37"/>
  <c r="AH64" i="37"/>
  <c r="AB64" i="37"/>
  <c r="AH69" i="37"/>
  <c r="AE69" i="37"/>
  <c r="AB69" i="37"/>
  <c r="Y69" i="37"/>
  <c r="AH79" i="37"/>
  <c r="AB79" i="37"/>
  <c r="P79" i="37"/>
  <c r="AE79" i="37"/>
  <c r="AH99" i="37"/>
  <c r="AB99" i="37"/>
  <c r="P99" i="37"/>
  <c r="AK99" i="37"/>
  <c r="AE99" i="37"/>
  <c r="Y99" i="37"/>
  <c r="AH115" i="37"/>
  <c r="AB115" i="37"/>
  <c r="P115" i="37"/>
  <c r="AK115" i="37"/>
  <c r="AE115" i="37"/>
  <c r="Y115" i="37"/>
  <c r="AH67" i="37"/>
  <c r="AK67" i="37"/>
  <c r="AB67" i="37"/>
  <c r="AH95" i="37"/>
  <c r="AB95" i="37"/>
  <c r="P95" i="37"/>
  <c r="AE95" i="37"/>
  <c r="AB102" i="37"/>
  <c r="P102" i="37"/>
  <c r="AH102" i="37"/>
  <c r="AK102" i="37"/>
  <c r="Y102" i="37"/>
  <c r="O3" i="37"/>
  <c r="AK32" i="37"/>
  <c r="AK62" i="37"/>
  <c r="AH62" i="37"/>
  <c r="AB62" i="37"/>
  <c r="AE63" i="37"/>
  <c r="P64" i="37"/>
  <c r="AK65" i="37"/>
  <c r="P69" i="37"/>
  <c r="Y79" i="37"/>
  <c r="AB82" i="37"/>
  <c r="P82" i="37"/>
  <c r="AH82" i="37"/>
  <c r="Y82" i="37"/>
  <c r="AK87" i="37"/>
  <c r="AK97" i="37"/>
  <c r="AH103" i="37"/>
  <c r="AB103" i="37"/>
  <c r="P103" i="37"/>
  <c r="AE103" i="37"/>
  <c r="AB106" i="37"/>
  <c r="P106" i="37"/>
  <c r="AH106" i="37"/>
  <c r="AE106" i="37"/>
  <c r="Y106" i="37"/>
  <c r="AB108" i="37"/>
  <c r="P108" i="37"/>
  <c r="AH108" i="37"/>
  <c r="AK108" i="37"/>
  <c r="AE108" i="37"/>
  <c r="Y108" i="37"/>
  <c r="AH113" i="37"/>
  <c r="AB113" i="37"/>
  <c r="P113" i="37"/>
  <c r="AE113" i="37"/>
  <c r="Y113" i="37"/>
  <c r="AB72" i="37"/>
  <c r="P72" i="37"/>
  <c r="AK72" i="37"/>
  <c r="AH105" i="37"/>
  <c r="AB105" i="37"/>
  <c r="P105" i="37"/>
  <c r="Y105" i="37"/>
  <c r="Y66" i="37"/>
  <c r="Y109" i="37"/>
  <c r="P62" i="37"/>
  <c r="AH63" i="37"/>
  <c r="Y64" i="37"/>
  <c r="AK69" i="37"/>
  <c r="AH73" i="37"/>
  <c r="AB73" i="37"/>
  <c r="P73" i="37"/>
  <c r="AK79" i="37"/>
  <c r="AE82" i="37"/>
  <c r="AB84" i="37"/>
  <c r="P84" i="37"/>
  <c r="AH84" i="37"/>
  <c r="AK84" i="37"/>
  <c r="AE84" i="37"/>
  <c r="Y84" i="37"/>
  <c r="AH89" i="37"/>
  <c r="AB89" i="37"/>
  <c r="P89" i="37"/>
  <c r="Y89" i="37"/>
  <c r="AH93" i="37"/>
  <c r="AB93" i="37"/>
  <c r="P93" i="37"/>
  <c r="AK93" i="37"/>
  <c r="AE93" i="37"/>
  <c r="Y103" i="37"/>
  <c r="AK106" i="37"/>
  <c r="AK113" i="37"/>
  <c r="AB100" i="37"/>
  <c r="P100" i="37"/>
  <c r="AH100" i="37"/>
  <c r="AK100" i="37"/>
  <c r="AE100" i="37"/>
  <c r="Y100" i="37"/>
  <c r="Y62" i="37"/>
  <c r="AK63" i="37"/>
  <c r="AE64" i="37"/>
  <c r="Y73" i="37"/>
  <c r="AB76" i="37"/>
  <c r="P76" i="37"/>
  <c r="AH76" i="37"/>
  <c r="AK76" i="37"/>
  <c r="AE76" i="37"/>
  <c r="Y76" i="37"/>
  <c r="AH81" i="37"/>
  <c r="AB81" i="37"/>
  <c r="P81" i="37"/>
  <c r="AK82" i="37"/>
  <c r="AE89" i="37"/>
  <c r="AH91" i="37"/>
  <c r="AB91" i="37"/>
  <c r="P91" i="37"/>
  <c r="AK91" i="37"/>
  <c r="AE91" i="37"/>
  <c r="Y91" i="37"/>
  <c r="Y93" i="37"/>
  <c r="AK103" i="37"/>
  <c r="M140" i="37"/>
  <c r="AK119" i="37"/>
  <c r="AH119" i="37"/>
  <c r="AB119" i="37"/>
  <c r="Y119" i="37"/>
  <c r="P119" i="37"/>
  <c r="AB74" i="37"/>
  <c r="P74" i="37"/>
  <c r="AH74" i="37"/>
  <c r="AE119" i="37"/>
  <c r="P71" i="37"/>
  <c r="Y74" i="37"/>
  <c r="AB88" i="37"/>
  <c r="P88" i="37"/>
  <c r="AH88" i="37"/>
  <c r="AB96" i="37"/>
  <c r="P96" i="37"/>
  <c r="AH96" i="37"/>
  <c r="AB104" i="37"/>
  <c r="P104" i="37"/>
  <c r="AH104" i="37"/>
  <c r="AB112" i="37"/>
  <c r="P112" i="37"/>
  <c r="AH112" i="37"/>
  <c r="AH111" i="37"/>
  <c r="AB111" i="37"/>
  <c r="P111" i="37"/>
  <c r="AB118" i="37"/>
  <c r="Y118" i="37"/>
  <c r="P118" i="37"/>
  <c r="AK118" i="37"/>
  <c r="AH118" i="37"/>
  <c r="AE120" i="37"/>
  <c r="AB120" i="37"/>
  <c r="Y120" i="37"/>
  <c r="P120" i="37"/>
  <c r="AK120" i="37"/>
  <c r="AH120" i="37"/>
  <c r="AL231" i="1"/>
  <c r="AI231" i="1"/>
  <c r="AF231" i="1"/>
  <c r="AC231" i="1"/>
  <c r="Z231" i="1"/>
  <c r="Q231" i="1"/>
  <c r="AL221" i="1"/>
  <c r="AI221" i="1"/>
  <c r="AF221" i="1"/>
  <c r="AC221" i="1"/>
  <c r="Q221" i="1"/>
  <c r="Z221" i="1"/>
  <c r="AL140" i="1"/>
  <c r="AI140" i="1"/>
  <c r="AF140" i="1"/>
  <c r="AC140" i="1"/>
  <c r="Z140" i="1"/>
  <c r="Q140" i="1"/>
  <c r="AL139" i="1"/>
  <c r="AI139" i="1"/>
  <c r="AF139" i="1"/>
  <c r="AC139" i="1"/>
  <c r="Z139" i="1"/>
  <c r="Q139" i="1"/>
  <c r="AF141" i="1"/>
  <c r="AI141" i="1"/>
  <c r="Z141" i="1"/>
  <c r="AL141" i="1"/>
  <c r="Q141" i="1"/>
  <c r="AC141" i="1"/>
  <c r="AL85" i="1"/>
  <c r="AI85" i="1"/>
  <c r="AF85" i="1"/>
  <c r="AC85" i="1"/>
  <c r="Q85" i="1"/>
  <c r="AI83" i="1"/>
  <c r="AF83" i="1"/>
  <c r="AC83" i="1"/>
  <c r="Z83" i="1"/>
  <c r="AL83" i="1"/>
  <c r="Q83" i="1"/>
  <c r="AC72" i="1"/>
  <c r="Z72" i="1"/>
  <c r="AL72" i="1"/>
  <c r="AI72" i="1"/>
  <c r="AF72" i="1"/>
  <c r="Q72" i="1"/>
  <c r="L45" i="1"/>
  <c r="N45" i="1" s="1"/>
  <c r="P45" i="1" s="1"/>
  <c r="E45" i="1"/>
  <c r="C45" i="1"/>
  <c r="L44" i="1"/>
  <c r="N44" i="1" s="1"/>
  <c r="P44" i="1" s="1"/>
  <c r="E44" i="1"/>
  <c r="C44" i="1"/>
  <c r="L80" i="1"/>
  <c r="AL71" i="37" l="1"/>
  <c r="AL17" i="37"/>
  <c r="AL104" i="37"/>
  <c r="AL88" i="37"/>
  <c r="AL89" i="37"/>
  <c r="AL80" i="37"/>
  <c r="AL59" i="37"/>
  <c r="AL112" i="37"/>
  <c r="AL9" i="37"/>
  <c r="AL23" i="37"/>
  <c r="AL96" i="37"/>
  <c r="AL81" i="37"/>
  <c r="AL73" i="37"/>
  <c r="AL95" i="37"/>
  <c r="AL8" i="37"/>
  <c r="AL47" i="37"/>
  <c r="AL18" i="37"/>
  <c r="AL43" i="37"/>
  <c r="AL42" i="37"/>
  <c r="AL24" i="37"/>
  <c r="AL13" i="37"/>
  <c r="AL82" i="37"/>
  <c r="AL79" i="37"/>
  <c r="AL58" i="37"/>
  <c r="AL92" i="37"/>
  <c r="AL70" i="37"/>
  <c r="AL114" i="37"/>
  <c r="AL118" i="37"/>
  <c r="AL87" i="37"/>
  <c r="AL75" i="37"/>
  <c r="AL90" i="37"/>
  <c r="AL102" i="37"/>
  <c r="AL32" i="37"/>
  <c r="AL115" i="37"/>
  <c r="AL103" i="37"/>
  <c r="AL111" i="37"/>
  <c r="AL74" i="37"/>
  <c r="AL10" i="37"/>
  <c r="AL36" i="37"/>
  <c r="AL116" i="37"/>
  <c r="AL49" i="37"/>
  <c r="AL100" i="37"/>
  <c r="AL72" i="37"/>
  <c r="AL94" i="37"/>
  <c r="P140" i="37"/>
  <c r="P3" i="37"/>
  <c r="AL66" i="37"/>
  <c r="AL40" i="37"/>
  <c r="AL6" i="37"/>
  <c r="AL50" i="37"/>
  <c r="AL14" i="37"/>
  <c r="AL30" i="37"/>
  <c r="AL55" i="37"/>
  <c r="AL31" i="37"/>
  <c r="AL26" i="37"/>
  <c r="AL86" i="37"/>
  <c r="AL57" i="37"/>
  <c r="AL15" i="37"/>
  <c r="AL101" i="37"/>
  <c r="AL16" i="37"/>
  <c r="AL120" i="37"/>
  <c r="AL85" i="37"/>
  <c r="AL61" i="37"/>
  <c r="AL37" i="37"/>
  <c r="AL21" i="37"/>
  <c r="AL29" i="37"/>
  <c r="AL78" i="37"/>
  <c r="AL52" i="37"/>
  <c r="AL38" i="37"/>
  <c r="AL11" i="37"/>
  <c r="AL44" i="37"/>
  <c r="AL93" i="37"/>
  <c r="AL108" i="37"/>
  <c r="AL67" i="37"/>
  <c r="AL98" i="37"/>
  <c r="AL48" i="37"/>
  <c r="AL54" i="37"/>
  <c r="AL46" i="37"/>
  <c r="AL91" i="37"/>
  <c r="AL119" i="37"/>
  <c r="AL84" i="37"/>
  <c r="AL83" i="37"/>
  <c r="AL107" i="37"/>
  <c r="AL45" i="37"/>
  <c r="AL12" i="37"/>
  <c r="AL20" i="37"/>
  <c r="AL22" i="37"/>
  <c r="AL97" i="37"/>
  <c r="AL105" i="37"/>
  <c r="AL63" i="37"/>
  <c r="AL113" i="37"/>
  <c r="AL69" i="37"/>
  <c r="AL62" i="37"/>
  <c r="AL64" i="37"/>
  <c r="AL109" i="37"/>
  <c r="AL117" i="37"/>
  <c r="AL56" i="37"/>
  <c r="AL35" i="37"/>
  <c r="AL5" i="37"/>
  <c r="AL27" i="37"/>
  <c r="AL34" i="37"/>
  <c r="AL68" i="37"/>
  <c r="AL60" i="37"/>
  <c r="AL39" i="37"/>
  <c r="AL28" i="37"/>
  <c r="AL19" i="37"/>
  <c r="AL7" i="37"/>
  <c r="AL33" i="37"/>
  <c r="AL65" i="37"/>
  <c r="AL76" i="37"/>
  <c r="AL106" i="37"/>
  <c r="AL99" i="37"/>
  <c r="AL77" i="37"/>
  <c r="AL110" i="37"/>
  <c r="AL53" i="37"/>
  <c r="AL41" i="37"/>
  <c r="AL51" i="37"/>
  <c r="AL25" i="37"/>
  <c r="AM231" i="1"/>
  <c r="AM221" i="1"/>
  <c r="AM139" i="1"/>
  <c r="AM140" i="1"/>
  <c r="AM141" i="1"/>
  <c r="AM85" i="1"/>
  <c r="AM83" i="1"/>
  <c r="AM72" i="1"/>
  <c r="AL45" i="1"/>
  <c r="AI45" i="1"/>
  <c r="AF45" i="1"/>
  <c r="AC45" i="1"/>
  <c r="Z45" i="1"/>
  <c r="Q45" i="1"/>
  <c r="AL44" i="1"/>
  <c r="AI44" i="1"/>
  <c r="Z44" i="1"/>
  <c r="AF44" i="1"/>
  <c r="AC44" i="1"/>
  <c r="Q44" i="1"/>
  <c r="AL140" i="37" l="1"/>
  <c r="AM45" i="1"/>
  <c r="AM44" i="1"/>
  <c r="C206" i="1" l="1"/>
  <c r="E206" i="1"/>
  <c r="L206" i="1"/>
  <c r="N206" i="1" s="1"/>
  <c r="P206" i="1" s="1"/>
  <c r="C86" i="1"/>
  <c r="E86" i="1"/>
  <c r="L86" i="1"/>
  <c r="N86" i="1" s="1"/>
  <c r="P86" i="1" s="1"/>
  <c r="C99" i="1"/>
  <c r="E99" i="1"/>
  <c r="L99" i="1"/>
  <c r="N99" i="1" s="1"/>
  <c r="P99" i="1" s="1"/>
  <c r="Q206" i="1" l="1"/>
  <c r="Z206" i="1"/>
  <c r="AC206" i="1"/>
  <c r="AF206" i="1"/>
  <c r="AL206" i="1"/>
  <c r="AI206" i="1"/>
  <c r="Q86" i="1"/>
  <c r="AL86" i="1"/>
  <c r="AI86" i="1"/>
  <c r="AF86" i="1"/>
  <c r="AC86" i="1"/>
  <c r="Z86" i="1"/>
  <c r="Q99" i="1"/>
  <c r="Z99" i="1"/>
  <c r="AC99" i="1"/>
  <c r="AF99" i="1"/>
  <c r="AI99" i="1"/>
  <c r="AL99" i="1"/>
  <c r="AM206" i="1" l="1"/>
  <c r="AM86" i="1"/>
  <c r="AM99" i="1"/>
  <c r="C61" i="1"/>
  <c r="E61" i="1"/>
  <c r="L61" i="1"/>
  <c r="N61" i="1" s="1"/>
  <c r="P61" i="1" s="1"/>
  <c r="C24" i="1"/>
  <c r="E24" i="1"/>
  <c r="L24" i="1"/>
  <c r="N24" i="1" s="1"/>
  <c r="P24" i="1" s="1"/>
  <c r="Q61" i="1" l="1"/>
  <c r="Z61" i="1"/>
  <c r="AL61" i="1"/>
  <c r="AC61" i="1"/>
  <c r="AF61" i="1"/>
  <c r="AI61" i="1"/>
  <c r="AI24" i="1"/>
  <c r="Q24" i="1"/>
  <c r="Z24" i="1"/>
  <c r="AC24" i="1"/>
  <c r="AL24" i="1"/>
  <c r="AF24" i="1"/>
  <c r="W34" i="3" l="1"/>
  <c r="V34" i="3"/>
  <c r="V22" i="3"/>
  <c r="X22" i="3"/>
  <c r="AM61" i="1"/>
  <c r="AM24" i="1"/>
  <c r="C46" i="1" l="1"/>
  <c r="E46" i="1"/>
  <c r="L46" i="1"/>
  <c r="N46" i="1" s="1"/>
  <c r="P46" i="1" s="1"/>
  <c r="AC46" i="1" l="1"/>
  <c r="AF46" i="1"/>
  <c r="Q46" i="1"/>
  <c r="Z46" i="1"/>
  <c r="AI46" i="1"/>
  <c r="AL46" i="1"/>
  <c r="AM46" i="1" l="1"/>
  <c r="C26" i="1" l="1"/>
  <c r="E26" i="1"/>
  <c r="L26" i="1"/>
  <c r="N26" i="1" s="1"/>
  <c r="P26" i="1" s="1"/>
  <c r="L253" i="1"/>
  <c r="N253" i="1" s="1"/>
  <c r="P253" i="1" s="1"/>
  <c r="E253" i="1"/>
  <c r="C253" i="1"/>
  <c r="Q26" i="1" l="1"/>
  <c r="AL26" i="1"/>
  <c r="AF26" i="1"/>
  <c r="AC26" i="1"/>
  <c r="Z26" i="1"/>
  <c r="AI26" i="1"/>
  <c r="AL253" i="1"/>
  <c r="AI253" i="1"/>
  <c r="AF253" i="1"/>
  <c r="AC253" i="1"/>
  <c r="Z253" i="1"/>
  <c r="Q253" i="1"/>
  <c r="W60" i="3" l="1"/>
  <c r="AM26" i="1"/>
  <c r="AM253" i="1"/>
  <c r="C345" i="1" l="1"/>
  <c r="M335" i="1"/>
  <c r="L336" i="1"/>
  <c r="N336" i="1" s="1"/>
  <c r="P336" i="1" s="1"/>
  <c r="AL336" i="1" s="1"/>
  <c r="C336" i="1"/>
  <c r="E336" i="1"/>
  <c r="L296" i="1"/>
  <c r="N296" i="1" s="1"/>
  <c r="P296" i="1" s="1"/>
  <c r="C296" i="1"/>
  <c r="E296" i="1"/>
  <c r="L37" i="1"/>
  <c r="N37" i="1" s="1"/>
  <c r="P37" i="1" s="1"/>
  <c r="E37" i="1"/>
  <c r="C37" i="1"/>
  <c r="L42" i="1"/>
  <c r="N42" i="1" s="1"/>
  <c r="P42" i="1" s="1"/>
  <c r="E42" i="1"/>
  <c r="C42" i="1"/>
  <c r="AI296" i="1" l="1"/>
  <c r="AL296" i="1"/>
  <c r="Z336" i="1"/>
  <c r="AF296" i="1"/>
  <c r="AI336" i="1"/>
  <c r="Q296" i="1"/>
  <c r="Q336" i="1"/>
  <c r="AC336" i="1"/>
  <c r="Z296" i="1"/>
  <c r="AC296" i="1"/>
  <c r="AF336" i="1"/>
  <c r="AL37" i="1"/>
  <c r="AI37" i="1"/>
  <c r="AF37" i="1"/>
  <c r="AC37" i="1"/>
  <c r="Z37" i="1"/>
  <c r="Q37" i="1"/>
  <c r="AL42" i="1"/>
  <c r="AI42" i="1"/>
  <c r="AF42" i="1"/>
  <c r="AC42" i="1"/>
  <c r="Z42" i="1"/>
  <c r="Q42" i="1"/>
  <c r="AM336" i="1" l="1"/>
  <c r="AM296" i="1"/>
  <c r="AM37" i="1"/>
  <c r="AM42" i="1"/>
  <c r="E227" i="1" l="1"/>
  <c r="E245" i="1"/>
  <c r="E241" i="1"/>
  <c r="E242" i="1"/>
  <c r="E228" i="1"/>
  <c r="E229" i="1"/>
  <c r="E230" i="1"/>
  <c r="E232" i="1"/>
  <c r="E233" i="1"/>
  <c r="E234" i="1"/>
  <c r="E235" i="1"/>
  <c r="E236" i="1"/>
  <c r="E237" i="1"/>
  <c r="E246" i="1"/>
  <c r="E243" i="1"/>
  <c r="E244" i="1"/>
  <c r="E247" i="1"/>
  <c r="E248" i="1"/>
  <c r="E252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254" i="1"/>
  <c r="E256" i="1"/>
  <c r="E257" i="1"/>
  <c r="E259" i="1"/>
  <c r="E260" i="1"/>
  <c r="E261" i="1"/>
  <c r="E262" i="1"/>
  <c r="E263" i="1"/>
  <c r="E264" i="1"/>
  <c r="E265" i="1"/>
  <c r="E267" i="1"/>
  <c r="E268" i="1"/>
  <c r="E270" i="1"/>
  <c r="E271" i="1"/>
  <c r="E272" i="1"/>
  <c r="E273" i="1"/>
  <c r="E274" i="1"/>
  <c r="E282" i="1"/>
  <c r="E283" i="1"/>
  <c r="E284" i="1"/>
  <c r="E285" i="1"/>
  <c r="E286" i="1"/>
  <c r="E287" i="1"/>
  <c r="E275" i="1"/>
  <c r="E276" i="1"/>
  <c r="E277" i="1"/>
  <c r="E278" i="1"/>
  <c r="E279" i="1"/>
  <c r="E280" i="1"/>
  <c r="E288" i="1"/>
  <c r="E281" i="1"/>
  <c r="E290" i="1"/>
  <c r="E291" i="1"/>
  <c r="E292" i="1"/>
  <c r="E293" i="1"/>
  <c r="E294" i="1"/>
  <c r="E88" i="1"/>
  <c r="E89" i="1"/>
  <c r="E81" i="1"/>
  <c r="E82" i="1"/>
  <c r="E224" i="1"/>
  <c r="E238" i="1"/>
  <c r="E239" i="1"/>
  <c r="E225" i="1"/>
  <c r="E91" i="1"/>
  <c r="D73" i="4" l="1"/>
  <c r="D65" i="4"/>
  <c r="D59" i="4"/>
  <c r="D20" i="4"/>
  <c r="C64" i="1"/>
  <c r="C65" i="1"/>
  <c r="C66" i="1"/>
  <c r="C67" i="1"/>
  <c r="C68" i="1"/>
  <c r="C69" i="1"/>
  <c r="C70" i="1"/>
  <c r="C71" i="1"/>
  <c r="C74" i="1"/>
  <c r="E64" i="1"/>
  <c r="E65" i="1"/>
  <c r="E66" i="1"/>
  <c r="E67" i="1"/>
  <c r="E68" i="1"/>
  <c r="E69" i="1"/>
  <c r="E70" i="1"/>
  <c r="E71" i="1"/>
  <c r="E74" i="1"/>
  <c r="L64" i="1"/>
  <c r="N64" i="1" s="1"/>
  <c r="P64" i="1" s="1"/>
  <c r="AL64" i="1" s="1"/>
  <c r="L65" i="1"/>
  <c r="N65" i="1" s="1"/>
  <c r="P65" i="1" s="1"/>
  <c r="AC65" i="1" s="1"/>
  <c r="L66" i="1"/>
  <c r="N66" i="1" s="1"/>
  <c r="P66" i="1" s="1"/>
  <c r="L67" i="1"/>
  <c r="N67" i="1" s="1"/>
  <c r="P67" i="1" s="1"/>
  <c r="L68" i="1"/>
  <c r="N68" i="1" s="1"/>
  <c r="P68" i="1" s="1"/>
  <c r="L69" i="1"/>
  <c r="N69" i="1" s="1"/>
  <c r="P69" i="1" s="1"/>
  <c r="AI69" i="1" s="1"/>
  <c r="L70" i="1"/>
  <c r="N70" i="1" s="1"/>
  <c r="P70" i="1" s="1"/>
  <c r="L71" i="1"/>
  <c r="N71" i="1" s="1"/>
  <c r="P71" i="1" s="1"/>
  <c r="L74" i="1"/>
  <c r="N74" i="1" s="1"/>
  <c r="P74" i="1" s="1"/>
  <c r="Q74" i="1" s="1"/>
  <c r="AC70" i="1" l="1"/>
  <c r="AI70" i="1"/>
  <c r="Q70" i="1"/>
  <c r="AF70" i="1"/>
  <c r="Z70" i="1"/>
  <c r="AL70" i="1"/>
  <c r="Q71" i="1"/>
  <c r="Z71" i="1"/>
  <c r="AI71" i="1"/>
  <c r="AF71" i="1"/>
  <c r="Q68" i="1"/>
  <c r="AI68" i="1"/>
  <c r="AC68" i="1"/>
  <c r="AF68" i="1"/>
  <c r="AL68" i="1"/>
  <c r="Z68" i="1"/>
  <c r="Z69" i="1"/>
  <c r="AL69" i="1"/>
  <c r="AF69" i="1"/>
  <c r="Q69" i="1"/>
  <c r="AC69" i="1"/>
  <c r="Q67" i="1"/>
  <c r="AC67" i="1"/>
  <c r="Z67" i="1"/>
  <c r="AI67" i="1"/>
  <c r="AF67" i="1"/>
  <c r="AL67" i="1"/>
  <c r="AL71" i="1"/>
  <c r="AC71" i="1"/>
  <c r="AF74" i="1"/>
  <c r="Q65" i="1"/>
  <c r="AL65" i="1"/>
  <c r="AF65" i="1"/>
  <c r="AI65" i="1"/>
  <c r="Z65" i="1"/>
  <c r="Z64" i="1"/>
  <c r="Q64" i="1"/>
  <c r="AC64" i="1"/>
  <c r="AI64" i="1"/>
  <c r="AF64" i="1"/>
  <c r="AF66" i="1"/>
  <c r="Q66" i="1"/>
  <c r="AI66" i="1"/>
  <c r="AL66" i="1"/>
  <c r="AC66" i="1"/>
  <c r="Z66" i="1"/>
  <c r="AL74" i="1"/>
  <c r="Z74" i="1"/>
  <c r="AC74" i="1"/>
  <c r="AI74" i="1"/>
  <c r="C76" i="1"/>
  <c r="E76" i="1"/>
  <c r="L76" i="1"/>
  <c r="N76" i="1" s="1"/>
  <c r="P76" i="1" s="1"/>
  <c r="C77" i="1"/>
  <c r="E77" i="1"/>
  <c r="L77" i="1"/>
  <c r="N77" i="1" s="1"/>
  <c r="P77" i="1" s="1"/>
  <c r="W36" i="3" l="1"/>
  <c r="W33" i="3" s="1"/>
  <c r="X36" i="3"/>
  <c r="X33" i="3" s="1"/>
  <c r="AM70" i="1"/>
  <c r="AM69" i="1"/>
  <c r="AM67" i="1"/>
  <c r="AM68" i="1"/>
  <c r="AM71" i="1"/>
  <c r="AM65" i="1"/>
  <c r="AM64" i="1"/>
  <c r="AM74" i="1"/>
  <c r="AM66" i="1"/>
  <c r="Q77" i="1"/>
  <c r="Z77" i="1"/>
  <c r="AC77" i="1"/>
  <c r="AF77" i="1"/>
  <c r="AI77" i="1"/>
  <c r="AL77" i="1"/>
  <c r="AF76" i="1"/>
  <c r="AI76" i="1"/>
  <c r="AL76" i="1"/>
  <c r="Q76" i="1"/>
  <c r="Z76" i="1"/>
  <c r="AC76" i="1"/>
  <c r="W38" i="3" l="1"/>
  <c r="X38" i="3"/>
  <c r="AM76" i="1"/>
  <c r="AM77" i="1"/>
  <c r="C41" i="1" l="1"/>
  <c r="E41" i="1"/>
  <c r="L41" i="1"/>
  <c r="N41" i="1" s="1"/>
  <c r="P41" i="1" s="1"/>
  <c r="C14" i="1"/>
  <c r="E14" i="1"/>
  <c r="L14" i="1"/>
  <c r="C15" i="1"/>
  <c r="C16" i="1"/>
  <c r="C17" i="1"/>
  <c r="E15" i="1"/>
  <c r="E16" i="1"/>
  <c r="E17" i="1"/>
  <c r="L15" i="1"/>
  <c r="L16" i="1"/>
  <c r="L17" i="1"/>
  <c r="N14" i="1" l="1"/>
  <c r="N17" i="1"/>
  <c r="N16" i="1"/>
  <c r="N15" i="1"/>
  <c r="AI41" i="1"/>
  <c r="Z41" i="1"/>
  <c r="AC41" i="1"/>
  <c r="X24" i="3" s="1"/>
  <c r="AL41" i="1"/>
  <c r="AF41" i="1"/>
  <c r="Q41" i="1"/>
  <c r="L326" i="1"/>
  <c r="N326" i="1" s="1"/>
  <c r="P326" i="1" s="1"/>
  <c r="E326" i="1"/>
  <c r="C326" i="1"/>
  <c r="L209" i="1"/>
  <c r="N209" i="1" s="1"/>
  <c r="P209" i="1" s="1"/>
  <c r="E209" i="1"/>
  <c r="C209" i="1"/>
  <c r="C101" i="1"/>
  <c r="E101" i="1"/>
  <c r="L101" i="1"/>
  <c r="N101" i="1" s="1"/>
  <c r="P101" i="1" s="1"/>
  <c r="P15" i="1" l="1"/>
  <c r="P16" i="1"/>
  <c r="P17" i="1"/>
  <c r="P14" i="1"/>
  <c r="AM41" i="1"/>
  <c r="AL326" i="1"/>
  <c r="AI326" i="1"/>
  <c r="AF326" i="1"/>
  <c r="AC326" i="1"/>
  <c r="Z326" i="1"/>
  <c r="Q326" i="1"/>
  <c r="AL209" i="1"/>
  <c r="AI209" i="1"/>
  <c r="AF209" i="1"/>
  <c r="AC209" i="1"/>
  <c r="Z209" i="1"/>
  <c r="Q209" i="1"/>
  <c r="AI101" i="1"/>
  <c r="AL101" i="1"/>
  <c r="AC101" i="1"/>
  <c r="W43" i="3" s="1"/>
  <c r="AF101" i="1"/>
  <c r="Q101" i="1"/>
  <c r="Z101" i="1"/>
  <c r="AI16" i="1" l="1"/>
  <c r="AF16" i="1"/>
  <c r="Z16" i="1"/>
  <c r="AL16" i="1"/>
  <c r="AC16" i="1"/>
  <c r="Q16" i="1"/>
  <c r="AI15" i="1"/>
  <c r="AL15" i="1"/>
  <c r="Z15" i="1"/>
  <c r="Q15" i="1"/>
  <c r="AF15" i="1"/>
  <c r="AC15" i="1"/>
  <c r="AL14" i="1"/>
  <c r="Q14" i="1"/>
  <c r="AF14" i="1"/>
  <c r="AC14" i="1"/>
  <c r="Z14" i="1"/>
  <c r="AI14" i="1"/>
  <c r="AC17" i="1"/>
  <c r="Z17" i="1"/>
  <c r="AL17" i="1"/>
  <c r="Q17" i="1"/>
  <c r="AI17" i="1"/>
  <c r="AF17" i="1"/>
  <c r="AM326" i="1"/>
  <c r="AM209" i="1"/>
  <c r="AM101" i="1"/>
  <c r="AM16" i="1" l="1"/>
  <c r="AM15" i="1"/>
  <c r="AM14" i="1"/>
  <c r="AM17" i="1"/>
  <c r="C295" i="1"/>
  <c r="C297" i="1"/>
  <c r="C203" i="1"/>
  <c r="C291" i="1"/>
  <c r="C292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204" i="1"/>
  <c r="C205" i="1"/>
  <c r="C327" i="1"/>
  <c r="C328" i="1"/>
  <c r="C329" i="1"/>
  <c r="C331" i="1"/>
  <c r="C333" i="1"/>
  <c r="C334" i="1"/>
  <c r="C335" i="1"/>
  <c r="C337" i="1"/>
  <c r="C338" i="1"/>
  <c r="C339" i="1"/>
  <c r="E295" i="1"/>
  <c r="E297" i="1"/>
  <c r="E203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204" i="1"/>
  <c r="E205" i="1"/>
  <c r="E327" i="1"/>
  <c r="E328" i="1"/>
  <c r="E329" i="1"/>
  <c r="E331" i="1"/>
  <c r="E333" i="1"/>
  <c r="E334" i="1"/>
  <c r="E335" i="1"/>
  <c r="E337" i="1"/>
  <c r="E338" i="1"/>
  <c r="E339" i="1"/>
  <c r="L295" i="1"/>
  <c r="N295" i="1" s="1"/>
  <c r="P295" i="1" s="1"/>
  <c r="L297" i="1"/>
  <c r="N297" i="1" s="1"/>
  <c r="P297" i="1" s="1"/>
  <c r="AL297" i="1" s="1"/>
  <c r="L203" i="1"/>
  <c r="N203" i="1" s="1"/>
  <c r="P203" i="1" s="1"/>
  <c r="AC203" i="1" s="1"/>
  <c r="L291" i="1"/>
  <c r="N291" i="1" s="1"/>
  <c r="P291" i="1" s="1"/>
  <c r="L292" i="1"/>
  <c r="N292" i="1" s="1"/>
  <c r="P292" i="1" s="1"/>
  <c r="AF292" i="1" s="1"/>
  <c r="L298" i="1"/>
  <c r="N298" i="1" s="1"/>
  <c r="P298" i="1" s="1"/>
  <c r="L299" i="1"/>
  <c r="N299" i="1" s="1"/>
  <c r="P299" i="1" s="1"/>
  <c r="L300" i="1"/>
  <c r="N300" i="1" s="1"/>
  <c r="P300" i="1" s="1"/>
  <c r="AC300" i="1" s="1"/>
  <c r="L301" i="1"/>
  <c r="N301" i="1" s="1"/>
  <c r="P301" i="1" s="1"/>
  <c r="Q301" i="1" s="1"/>
  <c r="L302" i="1"/>
  <c r="N302" i="1" s="1"/>
  <c r="P302" i="1" s="1"/>
  <c r="Z302" i="1" s="1"/>
  <c r="L303" i="1"/>
  <c r="N303" i="1" s="1"/>
  <c r="P303" i="1" s="1"/>
  <c r="AC303" i="1" s="1"/>
  <c r="L304" i="1"/>
  <c r="N304" i="1" s="1"/>
  <c r="P304" i="1" s="1"/>
  <c r="AF304" i="1" s="1"/>
  <c r="L305" i="1"/>
  <c r="N305" i="1" s="1"/>
  <c r="P305" i="1" s="1"/>
  <c r="L306" i="1"/>
  <c r="N306" i="1" s="1"/>
  <c r="P306" i="1" s="1"/>
  <c r="Q306" i="1" s="1"/>
  <c r="L307" i="1"/>
  <c r="N307" i="1" s="1"/>
  <c r="P307" i="1" s="1"/>
  <c r="L308" i="1"/>
  <c r="N308" i="1" s="1"/>
  <c r="P308" i="1" s="1"/>
  <c r="AL308" i="1" s="1"/>
  <c r="L309" i="1"/>
  <c r="N309" i="1" s="1"/>
  <c r="P309" i="1" s="1"/>
  <c r="L310" i="1"/>
  <c r="N310" i="1" s="1"/>
  <c r="P310" i="1" s="1"/>
  <c r="L311" i="1"/>
  <c r="N311" i="1" s="1"/>
  <c r="P311" i="1" s="1"/>
  <c r="AF311" i="1" s="1"/>
  <c r="L204" i="1"/>
  <c r="N204" i="1" s="1"/>
  <c r="P204" i="1" s="1"/>
  <c r="L205" i="1"/>
  <c r="N205" i="1" s="1"/>
  <c r="P205" i="1" s="1"/>
  <c r="Q205" i="1" s="1"/>
  <c r="L327" i="1"/>
  <c r="N327" i="1" s="1"/>
  <c r="P327" i="1" s="1"/>
  <c r="L328" i="1"/>
  <c r="N328" i="1" s="1"/>
  <c r="P328" i="1" s="1"/>
  <c r="Z328" i="1" s="1"/>
  <c r="L329" i="1"/>
  <c r="N329" i="1" s="1"/>
  <c r="P329" i="1" s="1"/>
  <c r="L331" i="1"/>
  <c r="N331" i="1" s="1"/>
  <c r="P331" i="1" s="1"/>
  <c r="AC331" i="1" s="1"/>
  <c r="L333" i="1"/>
  <c r="N333" i="1" s="1"/>
  <c r="P333" i="1" s="1"/>
  <c r="AI333" i="1" s="1"/>
  <c r="L334" i="1"/>
  <c r="N334" i="1" s="1"/>
  <c r="P334" i="1" s="1"/>
  <c r="Z334" i="1" s="1"/>
  <c r="L335" i="1"/>
  <c r="N335" i="1" s="1"/>
  <c r="P335" i="1" s="1"/>
  <c r="L337" i="1"/>
  <c r="N337" i="1" s="1"/>
  <c r="P337" i="1" s="1"/>
  <c r="Q337" i="1" s="1"/>
  <c r="L338" i="1"/>
  <c r="N338" i="1" s="1"/>
  <c r="P338" i="1" s="1"/>
  <c r="L339" i="1"/>
  <c r="N339" i="1" s="1"/>
  <c r="P339" i="1" s="1"/>
  <c r="AF339" i="1" s="1"/>
  <c r="C275" i="1"/>
  <c r="C276" i="1"/>
  <c r="C277" i="1"/>
  <c r="C278" i="1"/>
  <c r="C279" i="1"/>
  <c r="C280" i="1"/>
  <c r="C288" i="1"/>
  <c r="C281" i="1"/>
  <c r="L275" i="1"/>
  <c r="N275" i="1" s="1"/>
  <c r="P275" i="1" s="1"/>
  <c r="L276" i="1"/>
  <c r="N276" i="1" s="1"/>
  <c r="P276" i="1" s="1"/>
  <c r="L277" i="1"/>
  <c r="N277" i="1" s="1"/>
  <c r="P277" i="1" s="1"/>
  <c r="Z277" i="1" s="1"/>
  <c r="L278" i="1"/>
  <c r="N278" i="1" s="1"/>
  <c r="P278" i="1" s="1"/>
  <c r="L279" i="1"/>
  <c r="N279" i="1" s="1"/>
  <c r="P279" i="1" s="1"/>
  <c r="AL279" i="1" s="1"/>
  <c r="L280" i="1"/>
  <c r="N280" i="1" s="1"/>
  <c r="P280" i="1" s="1"/>
  <c r="L288" i="1"/>
  <c r="N288" i="1" s="1"/>
  <c r="P288" i="1" s="1"/>
  <c r="L281" i="1"/>
  <c r="N281" i="1" s="1"/>
  <c r="P281" i="1" s="1"/>
  <c r="C191" i="1"/>
  <c r="C192" i="1"/>
  <c r="C193" i="1"/>
  <c r="C194" i="1"/>
  <c r="C195" i="1"/>
  <c r="C196" i="1"/>
  <c r="C153" i="1"/>
  <c r="C154" i="1"/>
  <c r="C155" i="1"/>
  <c r="C156" i="1"/>
  <c r="C157" i="1"/>
  <c r="C158" i="1"/>
  <c r="C197" i="1"/>
  <c r="C252" i="1"/>
  <c r="C324" i="1"/>
  <c r="C313" i="1"/>
  <c r="C314" i="1"/>
  <c r="C315" i="1"/>
  <c r="C316" i="1"/>
  <c r="C317" i="1"/>
  <c r="C318" i="1"/>
  <c r="C319" i="1"/>
  <c r="C256" i="1"/>
  <c r="C257" i="1"/>
  <c r="C254" i="1"/>
  <c r="C267" i="1"/>
  <c r="C268" i="1"/>
  <c r="C259" i="1"/>
  <c r="C260" i="1"/>
  <c r="C261" i="1"/>
  <c r="C262" i="1"/>
  <c r="C263" i="1"/>
  <c r="C264" i="1"/>
  <c r="C265" i="1"/>
  <c r="C290" i="1"/>
  <c r="C270" i="1"/>
  <c r="C271" i="1"/>
  <c r="C272" i="1"/>
  <c r="C273" i="1"/>
  <c r="C274" i="1"/>
  <c r="C282" i="1"/>
  <c r="C283" i="1"/>
  <c r="C284" i="1"/>
  <c r="C285" i="1"/>
  <c r="C286" i="1"/>
  <c r="C287" i="1"/>
  <c r="E191" i="1"/>
  <c r="E192" i="1"/>
  <c r="E193" i="1"/>
  <c r="E194" i="1"/>
  <c r="E195" i="1"/>
  <c r="E196" i="1"/>
  <c r="E153" i="1"/>
  <c r="E154" i="1"/>
  <c r="E155" i="1"/>
  <c r="E156" i="1"/>
  <c r="E157" i="1"/>
  <c r="E158" i="1"/>
  <c r="E197" i="1"/>
  <c r="L191" i="1"/>
  <c r="N191" i="1" s="1"/>
  <c r="P191" i="1" s="1"/>
  <c r="L192" i="1"/>
  <c r="N192" i="1" s="1"/>
  <c r="P192" i="1" s="1"/>
  <c r="L193" i="1"/>
  <c r="N193" i="1" s="1"/>
  <c r="P193" i="1" s="1"/>
  <c r="AL193" i="1" s="1"/>
  <c r="L194" i="1"/>
  <c r="N194" i="1" s="1"/>
  <c r="P194" i="1" s="1"/>
  <c r="L195" i="1"/>
  <c r="N195" i="1" s="1"/>
  <c r="P195" i="1" s="1"/>
  <c r="AF195" i="1" s="1"/>
  <c r="L196" i="1"/>
  <c r="N196" i="1" s="1"/>
  <c r="P196" i="1" s="1"/>
  <c r="L153" i="1"/>
  <c r="N153" i="1" s="1"/>
  <c r="P153" i="1" s="1"/>
  <c r="L154" i="1"/>
  <c r="N154" i="1" s="1"/>
  <c r="P154" i="1" s="1"/>
  <c r="L155" i="1"/>
  <c r="N155" i="1" s="1"/>
  <c r="P155" i="1" s="1"/>
  <c r="L156" i="1"/>
  <c r="N156" i="1" s="1"/>
  <c r="P156" i="1" s="1"/>
  <c r="L157" i="1"/>
  <c r="N157" i="1" s="1"/>
  <c r="P157" i="1" s="1"/>
  <c r="AL157" i="1" s="1"/>
  <c r="L158" i="1"/>
  <c r="N158" i="1" s="1"/>
  <c r="P158" i="1" s="1"/>
  <c r="L197" i="1"/>
  <c r="N197" i="1" s="1"/>
  <c r="P197" i="1" s="1"/>
  <c r="L252" i="1"/>
  <c r="N252" i="1" s="1"/>
  <c r="P252" i="1" s="1"/>
  <c r="AI252" i="1" s="1"/>
  <c r="L324" i="1"/>
  <c r="N324" i="1" s="1"/>
  <c r="P324" i="1" s="1"/>
  <c r="Z324" i="1" s="1"/>
  <c r="L313" i="1"/>
  <c r="N313" i="1" s="1"/>
  <c r="P313" i="1" s="1"/>
  <c r="L314" i="1"/>
  <c r="N314" i="1" s="1"/>
  <c r="P314" i="1" s="1"/>
  <c r="L315" i="1"/>
  <c r="N315" i="1" s="1"/>
  <c r="P315" i="1" s="1"/>
  <c r="AL315" i="1" s="1"/>
  <c r="L316" i="1"/>
  <c r="N316" i="1" s="1"/>
  <c r="P316" i="1" s="1"/>
  <c r="AL316" i="1" s="1"/>
  <c r="L317" i="1"/>
  <c r="N317" i="1" s="1"/>
  <c r="P317" i="1" s="1"/>
  <c r="L318" i="1"/>
  <c r="N318" i="1" s="1"/>
  <c r="P318" i="1" s="1"/>
  <c r="L319" i="1"/>
  <c r="N319" i="1" s="1"/>
  <c r="P319" i="1" s="1"/>
  <c r="L256" i="1"/>
  <c r="N256" i="1" s="1"/>
  <c r="P256" i="1" s="1"/>
  <c r="L257" i="1"/>
  <c r="N257" i="1" s="1"/>
  <c r="P257" i="1" s="1"/>
  <c r="L254" i="1"/>
  <c r="N254" i="1" s="1"/>
  <c r="L267" i="1"/>
  <c r="N267" i="1" s="1"/>
  <c r="P267" i="1" s="1"/>
  <c r="AI267" i="1" s="1"/>
  <c r="L268" i="1"/>
  <c r="N268" i="1" s="1"/>
  <c r="P268" i="1" s="1"/>
  <c r="L259" i="1"/>
  <c r="N259" i="1" s="1"/>
  <c r="P259" i="1" s="1"/>
  <c r="AI259" i="1" s="1"/>
  <c r="L260" i="1"/>
  <c r="N260" i="1" s="1"/>
  <c r="P260" i="1" s="1"/>
  <c r="Z260" i="1" s="1"/>
  <c r="L261" i="1"/>
  <c r="N261" i="1" s="1"/>
  <c r="P261" i="1" s="1"/>
  <c r="L262" i="1"/>
  <c r="N262" i="1" s="1"/>
  <c r="P262" i="1" s="1"/>
  <c r="L263" i="1"/>
  <c r="N263" i="1" s="1"/>
  <c r="P263" i="1" s="1"/>
  <c r="AL263" i="1" s="1"/>
  <c r="L264" i="1"/>
  <c r="N264" i="1" s="1"/>
  <c r="P264" i="1" s="1"/>
  <c r="AL264" i="1" s="1"/>
  <c r="L265" i="1"/>
  <c r="N265" i="1" s="1"/>
  <c r="P265" i="1" s="1"/>
  <c r="AL265" i="1" s="1"/>
  <c r="L290" i="1"/>
  <c r="N290" i="1" s="1"/>
  <c r="P290" i="1" s="1"/>
  <c r="L270" i="1"/>
  <c r="N270" i="1" s="1"/>
  <c r="P270" i="1" s="1"/>
  <c r="L271" i="1"/>
  <c r="N271" i="1" s="1"/>
  <c r="P271" i="1" s="1"/>
  <c r="L272" i="1"/>
  <c r="N272" i="1" s="1"/>
  <c r="P272" i="1" s="1"/>
  <c r="L273" i="1"/>
  <c r="N273" i="1" s="1"/>
  <c r="P273" i="1" s="1"/>
  <c r="Q273" i="1" s="1"/>
  <c r="L274" i="1"/>
  <c r="N274" i="1" s="1"/>
  <c r="P274" i="1" s="1"/>
  <c r="L282" i="1"/>
  <c r="N282" i="1" s="1"/>
  <c r="P282" i="1" s="1"/>
  <c r="Z282" i="1" s="1"/>
  <c r="L283" i="1"/>
  <c r="N283" i="1" s="1"/>
  <c r="P283" i="1" s="1"/>
  <c r="L284" i="1"/>
  <c r="N284" i="1" s="1"/>
  <c r="P284" i="1" s="1"/>
  <c r="AL284" i="1" s="1"/>
  <c r="L285" i="1"/>
  <c r="N285" i="1" s="1"/>
  <c r="P285" i="1" s="1"/>
  <c r="AL285" i="1" s="1"/>
  <c r="L286" i="1"/>
  <c r="N286" i="1" s="1"/>
  <c r="P286" i="1" s="1"/>
  <c r="AL286" i="1" s="1"/>
  <c r="L287" i="1"/>
  <c r="N287" i="1" s="1"/>
  <c r="P287" i="1" s="1"/>
  <c r="AI287" i="1" s="1"/>
  <c r="L237" i="1"/>
  <c r="N237" i="1" s="1"/>
  <c r="P237" i="1" s="1"/>
  <c r="L246" i="1"/>
  <c r="N246" i="1" s="1"/>
  <c r="P246" i="1" s="1"/>
  <c r="L243" i="1"/>
  <c r="N243" i="1" s="1"/>
  <c r="P243" i="1" s="1"/>
  <c r="L244" i="1"/>
  <c r="N244" i="1" s="1"/>
  <c r="P244" i="1" s="1"/>
  <c r="L247" i="1"/>
  <c r="N247" i="1" s="1"/>
  <c r="P247" i="1" s="1"/>
  <c r="L248" i="1"/>
  <c r="N248" i="1" s="1"/>
  <c r="P248" i="1" s="1"/>
  <c r="L321" i="1"/>
  <c r="N321" i="1" s="1"/>
  <c r="P321" i="1" s="1"/>
  <c r="L322" i="1"/>
  <c r="N322" i="1" s="1"/>
  <c r="P322" i="1" s="1"/>
  <c r="L323" i="1"/>
  <c r="N323" i="1" s="1"/>
  <c r="P323" i="1" s="1"/>
  <c r="L320" i="1"/>
  <c r="N320" i="1" s="1"/>
  <c r="P320" i="1" s="1"/>
  <c r="Z320" i="1" s="1"/>
  <c r="L312" i="1"/>
  <c r="N312" i="1" s="1"/>
  <c r="P312" i="1" s="1"/>
  <c r="L293" i="1"/>
  <c r="N293" i="1" s="1"/>
  <c r="P293" i="1" s="1"/>
  <c r="L294" i="1"/>
  <c r="N294" i="1" s="1"/>
  <c r="P294" i="1" s="1"/>
  <c r="L184" i="1"/>
  <c r="N184" i="1" s="1"/>
  <c r="P184" i="1" s="1"/>
  <c r="AC184" i="1" s="1"/>
  <c r="L185" i="1"/>
  <c r="N185" i="1" s="1"/>
  <c r="P185" i="1" s="1"/>
  <c r="L186" i="1"/>
  <c r="N186" i="1" s="1"/>
  <c r="P186" i="1" s="1"/>
  <c r="L187" i="1"/>
  <c r="N187" i="1" s="1"/>
  <c r="P187" i="1" s="1"/>
  <c r="L188" i="1"/>
  <c r="N188" i="1" s="1"/>
  <c r="P188" i="1" s="1"/>
  <c r="L189" i="1"/>
  <c r="N189" i="1" s="1"/>
  <c r="P189" i="1" s="1"/>
  <c r="L190" i="1"/>
  <c r="N190" i="1" s="1"/>
  <c r="P190" i="1" s="1"/>
  <c r="C177" i="1"/>
  <c r="C178" i="1"/>
  <c r="C179" i="1"/>
  <c r="C180" i="1"/>
  <c r="C181" i="1"/>
  <c r="C182" i="1"/>
  <c r="C183" i="1"/>
  <c r="C230" i="1"/>
  <c r="C232" i="1"/>
  <c r="C233" i="1"/>
  <c r="C234" i="1"/>
  <c r="C235" i="1"/>
  <c r="C236" i="1"/>
  <c r="C237" i="1"/>
  <c r="C246" i="1"/>
  <c r="C243" i="1"/>
  <c r="C244" i="1"/>
  <c r="C247" i="1"/>
  <c r="C248" i="1"/>
  <c r="C321" i="1"/>
  <c r="C322" i="1"/>
  <c r="C323" i="1"/>
  <c r="C320" i="1"/>
  <c r="C312" i="1"/>
  <c r="C293" i="1"/>
  <c r="C294" i="1"/>
  <c r="C184" i="1"/>
  <c r="C185" i="1"/>
  <c r="C186" i="1"/>
  <c r="C187" i="1"/>
  <c r="C188" i="1"/>
  <c r="C189" i="1"/>
  <c r="C190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L177" i="1"/>
  <c r="N177" i="1" s="1"/>
  <c r="P177" i="1" s="1"/>
  <c r="L178" i="1"/>
  <c r="N178" i="1" s="1"/>
  <c r="P178" i="1" s="1"/>
  <c r="L179" i="1"/>
  <c r="N179" i="1" s="1"/>
  <c r="P179" i="1" s="1"/>
  <c r="Q179" i="1" s="1"/>
  <c r="L180" i="1"/>
  <c r="N180" i="1" s="1"/>
  <c r="P180" i="1" s="1"/>
  <c r="L181" i="1"/>
  <c r="N181" i="1" s="1"/>
  <c r="P181" i="1" s="1"/>
  <c r="L182" i="1"/>
  <c r="N182" i="1" s="1"/>
  <c r="P182" i="1" s="1"/>
  <c r="L183" i="1"/>
  <c r="N183" i="1" s="1"/>
  <c r="P183" i="1" s="1"/>
  <c r="L230" i="1"/>
  <c r="N230" i="1" s="1"/>
  <c r="P230" i="1" s="1"/>
  <c r="AC230" i="1" s="1"/>
  <c r="L232" i="1"/>
  <c r="N232" i="1" s="1"/>
  <c r="P232" i="1" s="1"/>
  <c r="L233" i="1"/>
  <c r="N233" i="1" s="1"/>
  <c r="P233" i="1" s="1"/>
  <c r="Z233" i="1" s="1"/>
  <c r="L234" i="1"/>
  <c r="N234" i="1" s="1"/>
  <c r="P234" i="1" s="1"/>
  <c r="L235" i="1"/>
  <c r="N235" i="1" s="1"/>
  <c r="P235" i="1" s="1"/>
  <c r="L236" i="1"/>
  <c r="N236" i="1" s="1"/>
  <c r="P236" i="1" s="1"/>
  <c r="C222" i="1"/>
  <c r="E222" i="1"/>
  <c r="L222" i="1"/>
  <c r="N222" i="1" s="1"/>
  <c r="P222" i="1" s="1"/>
  <c r="C219" i="1"/>
  <c r="C220" i="1"/>
  <c r="E219" i="1"/>
  <c r="E220" i="1"/>
  <c r="L219" i="1"/>
  <c r="N219" i="1" s="1"/>
  <c r="P219" i="1" s="1"/>
  <c r="L220" i="1"/>
  <c r="N220" i="1" s="1"/>
  <c r="P220" i="1" s="1"/>
  <c r="C149" i="1"/>
  <c r="C150" i="1"/>
  <c r="C151" i="1"/>
  <c r="C152" i="1"/>
  <c r="C159" i="1"/>
  <c r="C226" i="1"/>
  <c r="C160" i="1"/>
  <c r="C161" i="1"/>
  <c r="C162" i="1"/>
  <c r="C211" i="1"/>
  <c r="C212" i="1"/>
  <c r="C213" i="1"/>
  <c r="C214" i="1"/>
  <c r="C215" i="1"/>
  <c r="C216" i="1"/>
  <c r="C163" i="1"/>
  <c r="C14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217" i="1"/>
  <c r="C218" i="1"/>
  <c r="E149" i="1"/>
  <c r="E150" i="1"/>
  <c r="E151" i="1"/>
  <c r="E152" i="1"/>
  <c r="E159" i="1"/>
  <c r="E226" i="1"/>
  <c r="E160" i="1"/>
  <c r="E161" i="1"/>
  <c r="E162" i="1"/>
  <c r="E211" i="1"/>
  <c r="E212" i="1"/>
  <c r="E213" i="1"/>
  <c r="E214" i="1"/>
  <c r="E215" i="1"/>
  <c r="E216" i="1"/>
  <c r="E163" i="1"/>
  <c r="E14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217" i="1"/>
  <c r="E218" i="1"/>
  <c r="L149" i="1"/>
  <c r="N149" i="1" s="1"/>
  <c r="P149" i="1" s="1"/>
  <c r="L150" i="1"/>
  <c r="N150" i="1" s="1"/>
  <c r="P150" i="1" s="1"/>
  <c r="L151" i="1"/>
  <c r="N151" i="1" s="1"/>
  <c r="P151" i="1" s="1"/>
  <c r="L152" i="1"/>
  <c r="N152" i="1" s="1"/>
  <c r="P152" i="1" s="1"/>
  <c r="L159" i="1"/>
  <c r="N159" i="1" s="1"/>
  <c r="P159" i="1" s="1"/>
  <c r="L226" i="1"/>
  <c r="N226" i="1" s="1"/>
  <c r="P226" i="1" s="1"/>
  <c r="L160" i="1"/>
  <c r="N160" i="1" s="1"/>
  <c r="P160" i="1" s="1"/>
  <c r="L161" i="1"/>
  <c r="N161" i="1" s="1"/>
  <c r="P161" i="1" s="1"/>
  <c r="L162" i="1"/>
  <c r="N162" i="1" s="1"/>
  <c r="P162" i="1" s="1"/>
  <c r="L211" i="1"/>
  <c r="N211" i="1" s="1"/>
  <c r="P211" i="1" s="1"/>
  <c r="L212" i="1"/>
  <c r="N212" i="1" s="1"/>
  <c r="P212" i="1" s="1"/>
  <c r="L213" i="1"/>
  <c r="N213" i="1" s="1"/>
  <c r="P213" i="1" s="1"/>
  <c r="L214" i="1"/>
  <c r="N214" i="1" s="1"/>
  <c r="P214" i="1" s="1"/>
  <c r="L215" i="1"/>
  <c r="N215" i="1" s="1"/>
  <c r="P215" i="1" s="1"/>
  <c r="L216" i="1"/>
  <c r="N216" i="1" s="1"/>
  <c r="P216" i="1" s="1"/>
  <c r="L163" i="1"/>
  <c r="N163" i="1" s="1"/>
  <c r="P163" i="1" s="1"/>
  <c r="L143" i="1"/>
  <c r="N143" i="1" s="1"/>
  <c r="P143" i="1" s="1"/>
  <c r="L164" i="1"/>
  <c r="N164" i="1" s="1"/>
  <c r="P164" i="1" s="1"/>
  <c r="L165" i="1"/>
  <c r="N165" i="1" s="1"/>
  <c r="P165" i="1" s="1"/>
  <c r="L166" i="1"/>
  <c r="N166" i="1" s="1"/>
  <c r="P166" i="1" s="1"/>
  <c r="L167" i="1"/>
  <c r="N167" i="1" s="1"/>
  <c r="P167" i="1" s="1"/>
  <c r="L168" i="1"/>
  <c r="N168" i="1" s="1"/>
  <c r="P168" i="1" s="1"/>
  <c r="L169" i="1"/>
  <c r="N169" i="1" s="1"/>
  <c r="P169" i="1" s="1"/>
  <c r="L170" i="1"/>
  <c r="N170" i="1" s="1"/>
  <c r="P170" i="1" s="1"/>
  <c r="L171" i="1"/>
  <c r="N171" i="1" s="1"/>
  <c r="P171" i="1" s="1"/>
  <c r="L172" i="1"/>
  <c r="N172" i="1" s="1"/>
  <c r="P172" i="1" s="1"/>
  <c r="L173" i="1"/>
  <c r="N173" i="1" s="1"/>
  <c r="P173" i="1" s="1"/>
  <c r="L174" i="1"/>
  <c r="N174" i="1" s="1"/>
  <c r="P174" i="1" s="1"/>
  <c r="L175" i="1"/>
  <c r="N175" i="1" s="1"/>
  <c r="P175" i="1" s="1"/>
  <c r="L176" i="1"/>
  <c r="N176" i="1" s="1"/>
  <c r="P176" i="1" s="1"/>
  <c r="L217" i="1"/>
  <c r="N217" i="1" s="1"/>
  <c r="P217" i="1" s="1"/>
  <c r="L218" i="1"/>
  <c r="N218" i="1" s="1"/>
  <c r="P218" i="1" s="1"/>
  <c r="C228" i="1"/>
  <c r="C229" i="1"/>
  <c r="C145" i="1"/>
  <c r="C198" i="1"/>
  <c r="C199" i="1"/>
  <c r="C200" i="1"/>
  <c r="C201" i="1"/>
  <c r="C144" i="1"/>
  <c r="C202" i="1"/>
  <c r="C208" i="1"/>
  <c r="C210" i="1"/>
  <c r="C146" i="1"/>
  <c r="C147" i="1"/>
  <c r="C148" i="1"/>
  <c r="E145" i="1"/>
  <c r="E198" i="1"/>
  <c r="E199" i="1"/>
  <c r="E200" i="1"/>
  <c r="E201" i="1"/>
  <c r="E144" i="1"/>
  <c r="E202" i="1"/>
  <c r="E208" i="1"/>
  <c r="E210" i="1"/>
  <c r="E146" i="1"/>
  <c r="E147" i="1"/>
  <c r="E148" i="1"/>
  <c r="L228" i="1"/>
  <c r="N228" i="1" s="1"/>
  <c r="P228" i="1" s="1"/>
  <c r="L229" i="1"/>
  <c r="N229" i="1" s="1"/>
  <c r="P229" i="1" s="1"/>
  <c r="L145" i="1"/>
  <c r="N145" i="1" s="1"/>
  <c r="P145" i="1" s="1"/>
  <c r="L198" i="1"/>
  <c r="N198" i="1" s="1"/>
  <c r="P198" i="1" s="1"/>
  <c r="Q198" i="1" s="1"/>
  <c r="L199" i="1"/>
  <c r="N199" i="1" s="1"/>
  <c r="P199" i="1" s="1"/>
  <c r="L200" i="1"/>
  <c r="N200" i="1" s="1"/>
  <c r="P200" i="1" s="1"/>
  <c r="L201" i="1"/>
  <c r="N201" i="1" s="1"/>
  <c r="P201" i="1" s="1"/>
  <c r="L144" i="1"/>
  <c r="N144" i="1" s="1"/>
  <c r="P144" i="1" s="1"/>
  <c r="L202" i="1"/>
  <c r="N202" i="1" s="1"/>
  <c r="P202" i="1" s="1"/>
  <c r="L208" i="1"/>
  <c r="N208" i="1" s="1"/>
  <c r="P208" i="1" s="1"/>
  <c r="L210" i="1"/>
  <c r="N210" i="1" s="1"/>
  <c r="P210" i="1" s="1"/>
  <c r="L146" i="1"/>
  <c r="N146" i="1" s="1"/>
  <c r="P146" i="1" s="1"/>
  <c r="AC146" i="1" s="1"/>
  <c r="L147" i="1"/>
  <c r="N147" i="1" s="1"/>
  <c r="P147" i="1" s="1"/>
  <c r="L148" i="1"/>
  <c r="N148" i="1" s="1"/>
  <c r="P148" i="1" s="1"/>
  <c r="C96" i="1"/>
  <c r="E96" i="1"/>
  <c r="L96" i="1"/>
  <c r="N96" i="1" s="1"/>
  <c r="P96" i="1" s="1"/>
  <c r="C114" i="1"/>
  <c r="C115" i="1"/>
  <c r="C116" i="1"/>
  <c r="C117" i="1"/>
  <c r="C118" i="1"/>
  <c r="C119" i="1"/>
  <c r="C120" i="1"/>
  <c r="C121" i="1"/>
  <c r="C112" i="1"/>
  <c r="C122" i="1"/>
  <c r="C113" i="1"/>
  <c r="C123" i="1"/>
  <c r="C124" i="1"/>
  <c r="C126" i="1"/>
  <c r="C128" i="1"/>
  <c r="C129" i="1"/>
  <c r="C130" i="1"/>
  <c r="C131" i="1"/>
  <c r="C132" i="1"/>
  <c r="C133" i="1"/>
  <c r="C134" i="1"/>
  <c r="C135" i="1"/>
  <c r="C136" i="1"/>
  <c r="C137" i="1"/>
  <c r="C138" i="1"/>
  <c r="E114" i="1"/>
  <c r="E115" i="1"/>
  <c r="E116" i="1"/>
  <c r="E117" i="1"/>
  <c r="E118" i="1"/>
  <c r="E119" i="1"/>
  <c r="E120" i="1"/>
  <c r="E121" i="1"/>
  <c r="E112" i="1"/>
  <c r="E122" i="1"/>
  <c r="E113" i="1"/>
  <c r="E123" i="1"/>
  <c r="E124" i="1"/>
  <c r="E126" i="1"/>
  <c r="E128" i="1"/>
  <c r="E129" i="1"/>
  <c r="E130" i="1"/>
  <c r="E131" i="1"/>
  <c r="E132" i="1"/>
  <c r="E133" i="1"/>
  <c r="E134" i="1"/>
  <c r="E135" i="1"/>
  <c r="E136" i="1"/>
  <c r="E137" i="1"/>
  <c r="E138" i="1"/>
  <c r="L114" i="1"/>
  <c r="N114" i="1" s="1"/>
  <c r="P114" i="1" s="1"/>
  <c r="L115" i="1"/>
  <c r="N115" i="1" s="1"/>
  <c r="P115" i="1" s="1"/>
  <c r="L116" i="1"/>
  <c r="N116" i="1" s="1"/>
  <c r="P116" i="1" s="1"/>
  <c r="AL116" i="1" s="1"/>
  <c r="L117" i="1"/>
  <c r="N117" i="1" s="1"/>
  <c r="P117" i="1" s="1"/>
  <c r="L118" i="1"/>
  <c r="N118" i="1" s="1"/>
  <c r="P118" i="1" s="1"/>
  <c r="L119" i="1"/>
  <c r="N119" i="1" s="1"/>
  <c r="P119" i="1" s="1"/>
  <c r="L120" i="1"/>
  <c r="N120" i="1" s="1"/>
  <c r="L121" i="1"/>
  <c r="N121" i="1" s="1"/>
  <c r="P121" i="1" s="1"/>
  <c r="L112" i="1"/>
  <c r="N112" i="1" s="1"/>
  <c r="P112" i="1" s="1"/>
  <c r="L122" i="1"/>
  <c r="N122" i="1" s="1"/>
  <c r="P122" i="1" s="1"/>
  <c r="L113" i="1"/>
  <c r="N113" i="1" s="1"/>
  <c r="P113" i="1" s="1"/>
  <c r="L123" i="1"/>
  <c r="N123" i="1" s="1"/>
  <c r="P123" i="1" s="1"/>
  <c r="L124" i="1"/>
  <c r="N124" i="1" s="1"/>
  <c r="P124" i="1" s="1"/>
  <c r="L126" i="1"/>
  <c r="N126" i="1" s="1"/>
  <c r="P126" i="1" s="1"/>
  <c r="L128" i="1"/>
  <c r="N128" i="1" s="1"/>
  <c r="P128" i="1" s="1"/>
  <c r="L129" i="1"/>
  <c r="N129" i="1" s="1"/>
  <c r="P129" i="1" s="1"/>
  <c r="AC129" i="1" s="1"/>
  <c r="L130" i="1"/>
  <c r="N130" i="1" s="1"/>
  <c r="P130" i="1" s="1"/>
  <c r="L131" i="1"/>
  <c r="N131" i="1" s="1"/>
  <c r="P131" i="1" s="1"/>
  <c r="L132" i="1"/>
  <c r="N132" i="1" s="1"/>
  <c r="P132" i="1" s="1"/>
  <c r="L133" i="1"/>
  <c r="N133" i="1" s="1"/>
  <c r="P133" i="1" s="1"/>
  <c r="AL133" i="1" s="1"/>
  <c r="L134" i="1"/>
  <c r="N134" i="1" s="1"/>
  <c r="P134" i="1" s="1"/>
  <c r="L135" i="1"/>
  <c r="N135" i="1" s="1"/>
  <c r="P135" i="1" s="1"/>
  <c r="L136" i="1"/>
  <c r="N136" i="1" s="1"/>
  <c r="P136" i="1" s="1"/>
  <c r="L137" i="1"/>
  <c r="N137" i="1" s="1"/>
  <c r="P137" i="1" s="1"/>
  <c r="L138" i="1"/>
  <c r="N138" i="1" s="1"/>
  <c r="P138" i="1" s="1"/>
  <c r="C106" i="1"/>
  <c r="E106" i="1"/>
  <c r="L106" i="1"/>
  <c r="N106" i="1" s="1"/>
  <c r="P106" i="1" s="1"/>
  <c r="C105" i="1"/>
  <c r="E105" i="1"/>
  <c r="L105" i="1"/>
  <c r="N105" i="1" s="1"/>
  <c r="P105" i="1" s="1"/>
  <c r="C227" i="1"/>
  <c r="C89" i="1"/>
  <c r="C245" i="1"/>
  <c r="C241" i="1"/>
  <c r="C242" i="1"/>
  <c r="C81" i="1"/>
  <c r="C82" i="1"/>
  <c r="C224" i="1"/>
  <c r="L227" i="1"/>
  <c r="N227" i="1" s="1"/>
  <c r="P227" i="1" s="1"/>
  <c r="L89" i="1"/>
  <c r="N89" i="1" s="1"/>
  <c r="P89" i="1" s="1"/>
  <c r="Q89" i="1" s="1"/>
  <c r="L245" i="1"/>
  <c r="N245" i="1" s="1"/>
  <c r="P245" i="1" s="1"/>
  <c r="Q245" i="1" s="1"/>
  <c r="L241" i="1"/>
  <c r="N241" i="1" s="1"/>
  <c r="P241" i="1" s="1"/>
  <c r="L242" i="1"/>
  <c r="N242" i="1" s="1"/>
  <c r="P242" i="1" s="1"/>
  <c r="L81" i="1"/>
  <c r="N81" i="1" s="1"/>
  <c r="P81" i="1" s="1"/>
  <c r="L82" i="1"/>
  <c r="N82" i="1" s="1"/>
  <c r="P82" i="1" s="1"/>
  <c r="AF82" i="1" s="1"/>
  <c r="L224" i="1"/>
  <c r="N224" i="1" s="1"/>
  <c r="P224" i="1" s="1"/>
  <c r="AC224" i="1" s="1"/>
  <c r="C238" i="1"/>
  <c r="C239" i="1"/>
  <c r="C225" i="1"/>
  <c r="C91" i="1"/>
  <c r="L238" i="1"/>
  <c r="N238" i="1" s="1"/>
  <c r="P238" i="1" s="1"/>
  <c r="AI238" i="1" s="1"/>
  <c r="L239" i="1"/>
  <c r="N239" i="1" s="1"/>
  <c r="P239" i="1" s="1"/>
  <c r="L225" i="1"/>
  <c r="N225" i="1" s="1"/>
  <c r="P225" i="1" s="1"/>
  <c r="L91" i="1"/>
  <c r="P254" i="1" l="1"/>
  <c r="AL254" i="1" s="1"/>
  <c r="N91" i="1"/>
  <c r="P91" i="1" s="1"/>
  <c r="AL306" i="1"/>
  <c r="AL303" i="1"/>
  <c r="Q328" i="1"/>
  <c r="AL334" i="1"/>
  <c r="AI334" i="1"/>
  <c r="AI302" i="1"/>
  <c r="Z337" i="1"/>
  <c r="AL337" i="1"/>
  <c r="Z205" i="1"/>
  <c r="Z303" i="1"/>
  <c r="AI308" i="1"/>
  <c r="Q305" i="1"/>
  <c r="AL305" i="1"/>
  <c r="AF305" i="1"/>
  <c r="AC305" i="1"/>
  <c r="AI305" i="1"/>
  <c r="Z305" i="1"/>
  <c r="Q204" i="1"/>
  <c r="AC204" i="1"/>
  <c r="AF204" i="1"/>
  <c r="AL204" i="1"/>
  <c r="Z204" i="1"/>
  <c r="AI204" i="1"/>
  <c r="AC299" i="1"/>
  <c r="AI299" i="1"/>
  <c r="Z299" i="1"/>
  <c r="AL299" i="1"/>
  <c r="Q299" i="1"/>
  <c r="AF299" i="1"/>
  <c r="AL328" i="1"/>
  <c r="AL302" i="1"/>
  <c r="AC308" i="1"/>
  <c r="Q292" i="1"/>
  <c r="AL205" i="1"/>
  <c r="Z306" i="1"/>
  <c r="Q331" i="1"/>
  <c r="AL203" i="1"/>
  <c r="AI297" i="1"/>
  <c r="AF295" i="1"/>
  <c r="Q295" i="1"/>
  <c r="AC295" i="1"/>
  <c r="AL295" i="1"/>
  <c r="Q297" i="1"/>
  <c r="AC292" i="1"/>
  <c r="AL292" i="1"/>
  <c r="Q300" i="1"/>
  <c r="AL304" i="1"/>
  <c r="AI304" i="1"/>
  <c r="Q333" i="1"/>
  <c r="Q329" i="1"/>
  <c r="Z329" i="1"/>
  <c r="AI329" i="1"/>
  <c r="AC329" i="1"/>
  <c r="AF329" i="1"/>
  <c r="AL329" i="1"/>
  <c r="Q307" i="1"/>
  <c r="Z307" i="1"/>
  <c r="AI307" i="1"/>
  <c r="AF307" i="1"/>
  <c r="AL307" i="1"/>
  <c r="AC307" i="1"/>
  <c r="Z327" i="1"/>
  <c r="AC327" i="1"/>
  <c r="Q327" i="1"/>
  <c r="AL327" i="1"/>
  <c r="AF327" i="1"/>
  <c r="AI327" i="1"/>
  <c r="Q338" i="1"/>
  <c r="Z338" i="1"/>
  <c r="AI338" i="1"/>
  <c r="AF338" i="1"/>
  <c r="AC338" i="1"/>
  <c r="AL338" i="1"/>
  <c r="Q291" i="1"/>
  <c r="Z291" i="1"/>
  <c r="AI291" i="1"/>
  <c r="AF291" i="1"/>
  <c r="AC291" i="1"/>
  <c r="AL291" i="1"/>
  <c r="Z335" i="1"/>
  <c r="AC335" i="1"/>
  <c r="Q335" i="1"/>
  <c r="AI335" i="1"/>
  <c r="AL335" i="1"/>
  <c r="AF335" i="1"/>
  <c r="Z310" i="1"/>
  <c r="AC310" i="1"/>
  <c r="Q310" i="1"/>
  <c r="AL310" i="1"/>
  <c r="AF310" i="1"/>
  <c r="AI310" i="1"/>
  <c r="AI309" i="1"/>
  <c r="Q309" i="1"/>
  <c r="AF309" i="1"/>
  <c r="AC309" i="1"/>
  <c r="AL309" i="1"/>
  <c r="Z309" i="1"/>
  <c r="Z298" i="1"/>
  <c r="AC298" i="1"/>
  <c r="Q298" i="1"/>
  <c r="AL298" i="1"/>
  <c r="AF298" i="1"/>
  <c r="AI298" i="1"/>
  <c r="AL333" i="1"/>
  <c r="AL301" i="1"/>
  <c r="AI301" i="1"/>
  <c r="AC334" i="1"/>
  <c r="Z203" i="1"/>
  <c r="AC297" i="1"/>
  <c r="AF297" i="1"/>
  <c r="Z297" i="1"/>
  <c r="AF328" i="1"/>
  <c r="AI328" i="1"/>
  <c r="AC328" i="1"/>
  <c r="AL339" i="1"/>
  <c r="AL331" i="1"/>
  <c r="AL300" i="1"/>
  <c r="AF331" i="1"/>
  <c r="AF300" i="1"/>
  <c r="Z295" i="1"/>
  <c r="AI295" i="1"/>
  <c r="AL311" i="1"/>
  <c r="AC333" i="1"/>
  <c r="AF333" i="1"/>
  <c r="Z333" i="1"/>
  <c r="AF337" i="1"/>
  <c r="AI337" i="1"/>
  <c r="AC337" i="1"/>
  <c r="AF306" i="1"/>
  <c r="AI306" i="1"/>
  <c r="AC306" i="1"/>
  <c r="Z331" i="1"/>
  <c r="AI331" i="1"/>
  <c r="Q311" i="1"/>
  <c r="Z311" i="1"/>
  <c r="AI311" i="1"/>
  <c r="Q334" i="1"/>
  <c r="AF334" i="1"/>
  <c r="Q308" i="1"/>
  <c r="AF308" i="1"/>
  <c r="Q302" i="1"/>
  <c r="AF302" i="1"/>
  <c r="AC339" i="1"/>
  <c r="AC311" i="1"/>
  <c r="AC302" i="1"/>
  <c r="Z304" i="1"/>
  <c r="AC304" i="1"/>
  <c r="Q304" i="1"/>
  <c r="Z292" i="1"/>
  <c r="AI292" i="1"/>
  <c r="Z308" i="1"/>
  <c r="AI303" i="1"/>
  <c r="Q303" i="1"/>
  <c r="AF303" i="1"/>
  <c r="Z339" i="1"/>
  <c r="AI339" i="1"/>
  <c r="AC301" i="1"/>
  <c r="AF301" i="1"/>
  <c r="Z301" i="1"/>
  <c r="AF205" i="1"/>
  <c r="AI205" i="1"/>
  <c r="AC205" i="1"/>
  <c r="Q339" i="1"/>
  <c r="Z300" i="1"/>
  <c r="AI300" i="1"/>
  <c r="AI203" i="1"/>
  <c r="Q203" i="1"/>
  <c r="AF203" i="1"/>
  <c r="Z154" i="1"/>
  <c r="AI154" i="1"/>
  <c r="Q154" i="1"/>
  <c r="AC275" i="1"/>
  <c r="AL275" i="1"/>
  <c r="Q275" i="1"/>
  <c r="Z274" i="1"/>
  <c r="Q274" i="1"/>
  <c r="AI274" i="1"/>
  <c r="AC281" i="1"/>
  <c r="AI281" i="1"/>
  <c r="AI279" i="1"/>
  <c r="AC279" i="1"/>
  <c r="AF279" i="1"/>
  <c r="AC273" i="1"/>
  <c r="Z279" i="1"/>
  <c r="Q279" i="1"/>
  <c r="Q288" i="1"/>
  <c r="Z288" i="1"/>
  <c r="AI288" i="1"/>
  <c r="AL288" i="1"/>
  <c r="AC288" i="1"/>
  <c r="AF288" i="1"/>
  <c r="AF276" i="1"/>
  <c r="AL276" i="1"/>
  <c r="AL274" i="1"/>
  <c r="Q277" i="1"/>
  <c r="AL277" i="1"/>
  <c r="AF277" i="1"/>
  <c r="AF274" i="1"/>
  <c r="AC274" i="1"/>
  <c r="AC277" i="1"/>
  <c r="AI277" i="1"/>
  <c r="AI275" i="1"/>
  <c r="AF281" i="1"/>
  <c r="AF275" i="1"/>
  <c r="AL281" i="1"/>
  <c r="Z276" i="1"/>
  <c r="Q281" i="1"/>
  <c r="Q276" i="1"/>
  <c r="Z275" i="1"/>
  <c r="AC276" i="1"/>
  <c r="Z281" i="1"/>
  <c r="AI276" i="1"/>
  <c r="Q278" i="1"/>
  <c r="AI278" i="1"/>
  <c r="AF278" i="1"/>
  <c r="AC278" i="1"/>
  <c r="Z278" i="1"/>
  <c r="AL278" i="1"/>
  <c r="Z280" i="1"/>
  <c r="AL280" i="1"/>
  <c r="Q280" i="1"/>
  <c r="AI280" i="1"/>
  <c r="AC280" i="1"/>
  <c r="AF280" i="1"/>
  <c r="Z287" i="1"/>
  <c r="AF287" i="1"/>
  <c r="Z286" i="1"/>
  <c r="AF286" i="1"/>
  <c r="AF282" i="1"/>
  <c r="Q287" i="1"/>
  <c r="AL287" i="1"/>
  <c r="AC287" i="1"/>
  <c r="AL259" i="1"/>
  <c r="Q252" i="1"/>
  <c r="AF252" i="1"/>
  <c r="AL252" i="1"/>
  <c r="Z252" i="1"/>
  <c r="AC252" i="1"/>
  <c r="AI196" i="1"/>
  <c r="AL196" i="1"/>
  <c r="AC154" i="1"/>
  <c r="AF154" i="1"/>
  <c r="AL154" i="1"/>
  <c r="AI261" i="1"/>
  <c r="AC261" i="1"/>
  <c r="AF261" i="1"/>
  <c r="Z261" i="1"/>
  <c r="Q261" i="1"/>
  <c r="AL261" i="1"/>
  <c r="AL194" i="1"/>
  <c r="Q194" i="1"/>
  <c r="Q197" i="1"/>
  <c r="AF197" i="1"/>
  <c r="Z197" i="1"/>
  <c r="AL197" i="1"/>
  <c r="AI319" i="1"/>
  <c r="Z319" i="1"/>
  <c r="AL319" i="1"/>
  <c r="AI153" i="1"/>
  <c r="Z153" i="1"/>
  <c r="AL153" i="1"/>
  <c r="Q153" i="1"/>
  <c r="Q290" i="1"/>
  <c r="AI290" i="1"/>
  <c r="AC290" i="1"/>
  <c r="AF290" i="1"/>
  <c r="Z290" i="1"/>
  <c r="AL290" i="1"/>
  <c r="Q318" i="1"/>
  <c r="Z318" i="1"/>
  <c r="AF318" i="1"/>
  <c r="AI318" i="1"/>
  <c r="AL318" i="1"/>
  <c r="AC318" i="1"/>
  <c r="AL273" i="1"/>
  <c r="AC282" i="1"/>
  <c r="Z273" i="1"/>
  <c r="Q282" i="1"/>
  <c r="AI282" i="1"/>
  <c r="AF273" i="1"/>
  <c r="Q267" i="1"/>
  <c r="Z265" i="1"/>
  <c r="AI273" i="1"/>
  <c r="AF265" i="1"/>
  <c r="AL267" i="1"/>
  <c r="Z267" i="1"/>
  <c r="AL282" i="1"/>
  <c r="AF267" i="1"/>
  <c r="AC267" i="1"/>
  <c r="Q316" i="1"/>
  <c r="Q264" i="1"/>
  <c r="Q270" i="1"/>
  <c r="AF270" i="1"/>
  <c r="AL158" i="1"/>
  <c r="Q158" i="1"/>
  <c r="Q317" i="1"/>
  <c r="Z317" i="1"/>
  <c r="AF317" i="1"/>
  <c r="AL317" i="1"/>
  <c r="AC317" i="1"/>
  <c r="AI317" i="1"/>
  <c r="AI260" i="1"/>
  <c r="AL260" i="1"/>
  <c r="AL195" i="1"/>
  <c r="AI195" i="1"/>
  <c r="AC324" i="1"/>
  <c r="Q319" i="1"/>
  <c r="Q286" i="1"/>
  <c r="AF324" i="1"/>
  <c r="AI270" i="1"/>
  <c r="Q285" i="1"/>
  <c r="AL270" i="1"/>
  <c r="AI324" i="1"/>
  <c r="AC286" i="1"/>
  <c r="AC265" i="1"/>
  <c r="AC197" i="1"/>
  <c r="Q265" i="1"/>
  <c r="Q196" i="1"/>
  <c r="AL324" i="1"/>
  <c r="Q195" i="1"/>
  <c r="AI286" i="1"/>
  <c r="AI265" i="1"/>
  <c r="AI197" i="1"/>
  <c r="AC260" i="1"/>
  <c r="AC319" i="1"/>
  <c r="AC153" i="1"/>
  <c r="Z259" i="1"/>
  <c r="Z196" i="1"/>
  <c r="Q324" i="1"/>
  <c r="AF260" i="1"/>
  <c r="AF319" i="1"/>
  <c r="AF153" i="1"/>
  <c r="AC259" i="1"/>
  <c r="AC196" i="1"/>
  <c r="Z195" i="1"/>
  <c r="Q260" i="1"/>
  <c r="AF259" i="1"/>
  <c r="AF196" i="1"/>
  <c r="AC195" i="1"/>
  <c r="Z270" i="1"/>
  <c r="Q259" i="1"/>
  <c r="AC270" i="1"/>
  <c r="AI272" i="1"/>
  <c r="AF272" i="1"/>
  <c r="AC272" i="1"/>
  <c r="Z272" i="1"/>
  <c r="Q272" i="1"/>
  <c r="AL272" i="1"/>
  <c r="AI283" i="1"/>
  <c r="AF283" i="1"/>
  <c r="AC283" i="1"/>
  <c r="Z283" i="1"/>
  <c r="Q283" i="1"/>
  <c r="AL283" i="1"/>
  <c r="AF271" i="1"/>
  <c r="AC271" i="1"/>
  <c r="Z271" i="1"/>
  <c r="AL271" i="1"/>
  <c r="Q271" i="1"/>
  <c r="AI271" i="1"/>
  <c r="AF268" i="1"/>
  <c r="AC268" i="1"/>
  <c r="W63" i="3" s="1"/>
  <c r="Z268" i="1"/>
  <c r="Q268" i="1"/>
  <c r="AL268" i="1"/>
  <c r="AI268" i="1"/>
  <c r="AF256" i="1"/>
  <c r="AC256" i="1"/>
  <c r="V61" i="3" s="1"/>
  <c r="Z256" i="1"/>
  <c r="Q256" i="1"/>
  <c r="AL256" i="1"/>
  <c r="AI256" i="1"/>
  <c r="AF313" i="1"/>
  <c r="AC313" i="1"/>
  <c r="AL313" i="1"/>
  <c r="Z313" i="1"/>
  <c r="Q313" i="1"/>
  <c r="AI313" i="1"/>
  <c r="AF155" i="1"/>
  <c r="AL155" i="1"/>
  <c r="AC155" i="1"/>
  <c r="Z155" i="1"/>
  <c r="Q155" i="1"/>
  <c r="AI155" i="1"/>
  <c r="AF191" i="1"/>
  <c r="AC191" i="1"/>
  <c r="Z191" i="1"/>
  <c r="AL191" i="1"/>
  <c r="Q191" i="1"/>
  <c r="AI191" i="1"/>
  <c r="AI192" i="1"/>
  <c r="AF192" i="1"/>
  <c r="AC192" i="1"/>
  <c r="Z192" i="1"/>
  <c r="Q192" i="1"/>
  <c r="AL192" i="1"/>
  <c r="AI156" i="1"/>
  <c r="AF156" i="1"/>
  <c r="AC156" i="1"/>
  <c r="Z156" i="1"/>
  <c r="Q156" i="1"/>
  <c r="AL156" i="1"/>
  <c r="AI314" i="1"/>
  <c r="AF314" i="1"/>
  <c r="AC314" i="1"/>
  <c r="Z314" i="1"/>
  <c r="Q314" i="1"/>
  <c r="AL314" i="1"/>
  <c r="AI257" i="1"/>
  <c r="AF257" i="1"/>
  <c r="AC257" i="1"/>
  <c r="Z257" i="1"/>
  <c r="Q257" i="1"/>
  <c r="AL257" i="1"/>
  <c r="AI262" i="1"/>
  <c r="AF262" i="1"/>
  <c r="AC262" i="1"/>
  <c r="Z262" i="1"/>
  <c r="Q262" i="1"/>
  <c r="AL262" i="1"/>
  <c r="Z285" i="1"/>
  <c r="Z264" i="1"/>
  <c r="Z316" i="1"/>
  <c r="Z158" i="1"/>
  <c r="Z194" i="1"/>
  <c r="Q284" i="1"/>
  <c r="Q263" i="1"/>
  <c r="Q315" i="1"/>
  <c r="Q157" i="1"/>
  <c r="Q193" i="1"/>
  <c r="AC285" i="1"/>
  <c r="AC264" i="1"/>
  <c r="AC316" i="1"/>
  <c r="AC158" i="1"/>
  <c r="AC194" i="1"/>
  <c r="Z284" i="1"/>
  <c r="Z263" i="1"/>
  <c r="Z315" i="1"/>
  <c r="Z157" i="1"/>
  <c r="Z193" i="1"/>
  <c r="AF285" i="1"/>
  <c r="AF264" i="1"/>
  <c r="AF316" i="1"/>
  <c r="AF158" i="1"/>
  <c r="AF194" i="1"/>
  <c r="AC284" i="1"/>
  <c r="AC263" i="1"/>
  <c r="AC315" i="1"/>
  <c r="AC157" i="1"/>
  <c r="AC193" i="1"/>
  <c r="AI285" i="1"/>
  <c r="AI264" i="1"/>
  <c r="AI316" i="1"/>
  <c r="AI158" i="1"/>
  <c r="AI194" i="1"/>
  <c r="AF284" i="1"/>
  <c r="AF263" i="1"/>
  <c r="AF315" i="1"/>
  <c r="AF157" i="1"/>
  <c r="AF193" i="1"/>
  <c r="AI284" i="1"/>
  <c r="AI263" i="1"/>
  <c r="AI315" i="1"/>
  <c r="AI157" i="1"/>
  <c r="AI193" i="1"/>
  <c r="Z243" i="1"/>
  <c r="AC243" i="1"/>
  <c r="AI243" i="1"/>
  <c r="Q312" i="1"/>
  <c r="AF312" i="1"/>
  <c r="Z186" i="1"/>
  <c r="Q186" i="1"/>
  <c r="AF186" i="1"/>
  <c r="AC186" i="1"/>
  <c r="AI186" i="1"/>
  <c r="Q187" i="1"/>
  <c r="AF187" i="1"/>
  <c r="AC322" i="1"/>
  <c r="AF322" i="1"/>
  <c r="Q244" i="1"/>
  <c r="AF244" i="1"/>
  <c r="Q234" i="1"/>
  <c r="AF234" i="1"/>
  <c r="AF230" i="1"/>
  <c r="Q233" i="1"/>
  <c r="Q320" i="1"/>
  <c r="AF184" i="1"/>
  <c r="AF233" i="1"/>
  <c r="Q243" i="1"/>
  <c r="AF320" i="1"/>
  <c r="AI320" i="1"/>
  <c r="AC320" i="1"/>
  <c r="AI233" i="1"/>
  <c r="AF243" i="1"/>
  <c r="AC233" i="1"/>
  <c r="Z178" i="1"/>
  <c r="AF178" i="1"/>
  <c r="AI178" i="1"/>
  <c r="AC178" i="1"/>
  <c r="AF179" i="1"/>
  <c r="Q178" i="1"/>
  <c r="Z247" i="1"/>
  <c r="V56" i="3" s="1"/>
  <c r="AL247" i="1"/>
  <c r="Q247" i="1"/>
  <c r="AI247" i="1"/>
  <c r="AF247" i="1"/>
  <c r="AC247" i="1"/>
  <c r="X56" i="3" s="1"/>
  <c r="AF185" i="1"/>
  <c r="AC185" i="1"/>
  <c r="Z185" i="1"/>
  <c r="AL185" i="1"/>
  <c r="Q185" i="1"/>
  <c r="AI185" i="1"/>
  <c r="Q188" i="1"/>
  <c r="AI188" i="1"/>
  <c r="AF188" i="1"/>
  <c r="AC188" i="1"/>
  <c r="AL188" i="1"/>
  <c r="Z188" i="1"/>
  <c r="Q235" i="1"/>
  <c r="AI235" i="1"/>
  <c r="AF235" i="1"/>
  <c r="AC235" i="1"/>
  <c r="Z235" i="1"/>
  <c r="AL235" i="1"/>
  <c r="Q180" i="1"/>
  <c r="AI180" i="1"/>
  <c r="AF180" i="1"/>
  <c r="AC180" i="1"/>
  <c r="Z180" i="1"/>
  <c r="AL180" i="1"/>
  <c r="Z248" i="1"/>
  <c r="AL248" i="1"/>
  <c r="Q248" i="1"/>
  <c r="AI248" i="1"/>
  <c r="AF248" i="1"/>
  <c r="AC248" i="1"/>
  <c r="Z189" i="1"/>
  <c r="AL189" i="1"/>
  <c r="AI189" i="1"/>
  <c r="Q189" i="1"/>
  <c r="AF189" i="1"/>
  <c r="AC189" i="1"/>
  <c r="Z236" i="1"/>
  <c r="AL236" i="1"/>
  <c r="Q236" i="1"/>
  <c r="AI236" i="1"/>
  <c r="AF236" i="1"/>
  <c r="AC236" i="1"/>
  <c r="AC183" i="1"/>
  <c r="AL183" i="1"/>
  <c r="Z183" i="1"/>
  <c r="Q183" i="1"/>
  <c r="AI183" i="1"/>
  <c r="AF183" i="1"/>
  <c r="AF232" i="1"/>
  <c r="AC232" i="1"/>
  <c r="Z232" i="1"/>
  <c r="AL232" i="1"/>
  <c r="Q232" i="1"/>
  <c r="AI232" i="1"/>
  <c r="Z181" i="1"/>
  <c r="AL181" i="1"/>
  <c r="AI181" i="1"/>
  <c r="Q181" i="1"/>
  <c r="AF181" i="1"/>
  <c r="AC181" i="1"/>
  <c r="Q293" i="1"/>
  <c r="AI293" i="1"/>
  <c r="AF293" i="1"/>
  <c r="AL293" i="1"/>
  <c r="AC293" i="1"/>
  <c r="Z293" i="1"/>
  <c r="Z294" i="1"/>
  <c r="AL294" i="1"/>
  <c r="Q294" i="1"/>
  <c r="AI294" i="1"/>
  <c r="AF294" i="1"/>
  <c r="AC294" i="1"/>
  <c r="AF246" i="1"/>
  <c r="AC246" i="1"/>
  <c r="Z246" i="1"/>
  <c r="AL246" i="1"/>
  <c r="Q246" i="1"/>
  <c r="AI246" i="1"/>
  <c r="Z182" i="1"/>
  <c r="AL182" i="1"/>
  <c r="Q182" i="1"/>
  <c r="AI182" i="1"/>
  <c r="AF182" i="1"/>
  <c r="AC182" i="1"/>
  <c r="Z237" i="1"/>
  <c r="AL237" i="1"/>
  <c r="Q237" i="1"/>
  <c r="AI237" i="1"/>
  <c r="AF237" i="1"/>
  <c r="AC237" i="1"/>
  <c r="Z190" i="1"/>
  <c r="AL190" i="1"/>
  <c r="Q190" i="1"/>
  <c r="AI190" i="1"/>
  <c r="AF190" i="1"/>
  <c r="AC190" i="1"/>
  <c r="AF323" i="1"/>
  <c r="AC323" i="1"/>
  <c r="Z323" i="1"/>
  <c r="AL323" i="1"/>
  <c r="Q323" i="1"/>
  <c r="AI323" i="1"/>
  <c r="AF177" i="1"/>
  <c r="AC177" i="1"/>
  <c r="Z177" i="1"/>
  <c r="AL177" i="1"/>
  <c r="Q177" i="1"/>
  <c r="AI177" i="1"/>
  <c r="AC321" i="1"/>
  <c r="AL321" i="1"/>
  <c r="Z321" i="1"/>
  <c r="Q321" i="1"/>
  <c r="AI321" i="1"/>
  <c r="AF321" i="1"/>
  <c r="AL187" i="1"/>
  <c r="AL312" i="1"/>
  <c r="AL244" i="1"/>
  <c r="AL234" i="1"/>
  <c r="AL179" i="1"/>
  <c r="Z187" i="1"/>
  <c r="Z312" i="1"/>
  <c r="Z244" i="1"/>
  <c r="Z234" i="1"/>
  <c r="Z179" i="1"/>
  <c r="AL186" i="1"/>
  <c r="AL320" i="1"/>
  <c r="AL243" i="1"/>
  <c r="AL233" i="1"/>
  <c r="AL178" i="1"/>
  <c r="AI184" i="1"/>
  <c r="AI322" i="1"/>
  <c r="AI230" i="1"/>
  <c r="Q184" i="1"/>
  <c r="Q322" i="1"/>
  <c r="Q230" i="1"/>
  <c r="AC187" i="1"/>
  <c r="AC312" i="1"/>
  <c r="AC244" i="1"/>
  <c r="AC234" i="1"/>
  <c r="AC179" i="1"/>
  <c r="AL184" i="1"/>
  <c r="AL322" i="1"/>
  <c r="AL230" i="1"/>
  <c r="Z184" i="1"/>
  <c r="Z322" i="1"/>
  <c r="Z230" i="1"/>
  <c r="AI187" i="1"/>
  <c r="AI312" i="1"/>
  <c r="AI244" i="1"/>
  <c r="AI234" i="1"/>
  <c r="AI179" i="1"/>
  <c r="AF222" i="1"/>
  <c r="AI222" i="1"/>
  <c r="AC222" i="1"/>
  <c r="AL222" i="1"/>
  <c r="Z222" i="1"/>
  <c r="Q222" i="1"/>
  <c r="AF220" i="1"/>
  <c r="AC220" i="1"/>
  <c r="Q220" i="1"/>
  <c r="AI220" i="1"/>
  <c r="Z220" i="1"/>
  <c r="AL220" i="1"/>
  <c r="AF219" i="1"/>
  <c r="AL219" i="1"/>
  <c r="Q219" i="1"/>
  <c r="AI219" i="1"/>
  <c r="Z219" i="1"/>
  <c r="AC219" i="1"/>
  <c r="AF146" i="1"/>
  <c r="AC152" i="1"/>
  <c r="Z152" i="1"/>
  <c r="AF152" i="1"/>
  <c r="Q152" i="1"/>
  <c r="AI152" i="1"/>
  <c r="AL152" i="1"/>
  <c r="AF150" i="1"/>
  <c r="AC150" i="1"/>
  <c r="Q150" i="1"/>
  <c r="AI150" i="1"/>
  <c r="Z150" i="1"/>
  <c r="AL150" i="1"/>
  <c r="AL213" i="1"/>
  <c r="AC213" i="1"/>
  <c r="AF213" i="1"/>
  <c r="Q213" i="1"/>
  <c r="AI213" i="1"/>
  <c r="Z213" i="1"/>
  <c r="AF217" i="1"/>
  <c r="AC217" i="1"/>
  <c r="Q217" i="1"/>
  <c r="AI217" i="1"/>
  <c r="Z217" i="1"/>
  <c r="AL217" i="1"/>
  <c r="AF143" i="1"/>
  <c r="Q143" i="1"/>
  <c r="AI143" i="1"/>
  <c r="Z143" i="1"/>
  <c r="AL143" i="1"/>
  <c r="AC143" i="1"/>
  <c r="AF149" i="1"/>
  <c r="AC149" i="1"/>
  <c r="Q149" i="1"/>
  <c r="AI149" i="1"/>
  <c r="Z149" i="1"/>
  <c r="AL149" i="1"/>
  <c r="AC173" i="1"/>
  <c r="AF173" i="1"/>
  <c r="Z173" i="1"/>
  <c r="Q173" i="1"/>
  <c r="AI173" i="1"/>
  <c r="AL173" i="1"/>
  <c r="AC165" i="1"/>
  <c r="AL165" i="1"/>
  <c r="AF165" i="1"/>
  <c r="Q165" i="1"/>
  <c r="AI165" i="1"/>
  <c r="Z165" i="1"/>
  <c r="AC212" i="1"/>
  <c r="Z212" i="1"/>
  <c r="AF212" i="1"/>
  <c r="AL212" i="1"/>
  <c r="Q212" i="1"/>
  <c r="AI212" i="1"/>
  <c r="AC151" i="1"/>
  <c r="AF151" i="1"/>
  <c r="AL151" i="1"/>
  <c r="Q151" i="1"/>
  <c r="AI151" i="1"/>
  <c r="Z151" i="1"/>
  <c r="Z215" i="1"/>
  <c r="AL215" i="1"/>
  <c r="AI215" i="1"/>
  <c r="AC215" i="1"/>
  <c r="AF215" i="1"/>
  <c r="Q215" i="1"/>
  <c r="Z214" i="1"/>
  <c r="AL214" i="1"/>
  <c r="Q214" i="1"/>
  <c r="AC214" i="1"/>
  <c r="AI214" i="1"/>
  <c r="AF214" i="1"/>
  <c r="Q161" i="1"/>
  <c r="AI161" i="1"/>
  <c r="AF161" i="1"/>
  <c r="Z161" i="1"/>
  <c r="AL161" i="1"/>
  <c r="AC161" i="1"/>
  <c r="Q216" i="1"/>
  <c r="AI216" i="1"/>
  <c r="Z216" i="1"/>
  <c r="AL216" i="1"/>
  <c r="AC216" i="1"/>
  <c r="AF216" i="1"/>
  <c r="AC218" i="1"/>
  <c r="AF218" i="1"/>
  <c r="Q218" i="1"/>
  <c r="AI218" i="1"/>
  <c r="Z218" i="1"/>
  <c r="AL218" i="1"/>
  <c r="Z174" i="1"/>
  <c r="AC174" i="1"/>
  <c r="AL174" i="1"/>
  <c r="AF174" i="1"/>
  <c r="Q174" i="1"/>
  <c r="AI174" i="1"/>
  <c r="Q176" i="1"/>
  <c r="AI176" i="1"/>
  <c r="Z176" i="1"/>
  <c r="AL176" i="1"/>
  <c r="AF176" i="1"/>
  <c r="AC176" i="1"/>
  <c r="Q170" i="1"/>
  <c r="AI170" i="1"/>
  <c r="Z170" i="1"/>
  <c r="AL170" i="1"/>
  <c r="AC170" i="1"/>
  <c r="AF170" i="1"/>
  <c r="AF171" i="1"/>
  <c r="Q171" i="1"/>
  <c r="AI171" i="1"/>
  <c r="Z171" i="1"/>
  <c r="AL171" i="1"/>
  <c r="AC171" i="1"/>
  <c r="Q169" i="1"/>
  <c r="AI169" i="1"/>
  <c r="Z169" i="1"/>
  <c r="AL169" i="1"/>
  <c r="AC169" i="1"/>
  <c r="AF169" i="1"/>
  <c r="Q160" i="1"/>
  <c r="AI160" i="1"/>
  <c r="Z160" i="1"/>
  <c r="AL160" i="1"/>
  <c r="AF160" i="1"/>
  <c r="AC160" i="1"/>
  <c r="Q168" i="1"/>
  <c r="Z168" i="1"/>
  <c r="AL168" i="1"/>
  <c r="AC168" i="1"/>
  <c r="AF168" i="1"/>
  <c r="AI168" i="1"/>
  <c r="AI226" i="1"/>
  <c r="Z226" i="1"/>
  <c r="AL226" i="1"/>
  <c r="Q226" i="1"/>
  <c r="AC226" i="1"/>
  <c r="AF226" i="1"/>
  <c r="AF164" i="1"/>
  <c r="Q164" i="1"/>
  <c r="AI164" i="1"/>
  <c r="AC164" i="1"/>
  <c r="Z164" i="1"/>
  <c r="AL164" i="1"/>
  <c r="AC166" i="1"/>
  <c r="AF166" i="1"/>
  <c r="AL166" i="1"/>
  <c r="Z166" i="1"/>
  <c r="Q166" i="1"/>
  <c r="AI166" i="1"/>
  <c r="Z175" i="1"/>
  <c r="AL175" i="1"/>
  <c r="AC175" i="1"/>
  <c r="AF175" i="1"/>
  <c r="AI175" i="1"/>
  <c r="Q175" i="1"/>
  <c r="AF172" i="1"/>
  <c r="Q172" i="1"/>
  <c r="AI172" i="1"/>
  <c r="AC172" i="1"/>
  <c r="Z172" i="1"/>
  <c r="AL172" i="1"/>
  <c r="AF211" i="1"/>
  <c r="Q211" i="1"/>
  <c r="AI211" i="1"/>
  <c r="Z211" i="1"/>
  <c r="AL211" i="1"/>
  <c r="AC211" i="1"/>
  <c r="Q163" i="1"/>
  <c r="AI163" i="1"/>
  <c r="AF163" i="1"/>
  <c r="Z163" i="1"/>
  <c r="AL163" i="1"/>
  <c r="AC163" i="1"/>
  <c r="AF162" i="1"/>
  <c r="Q162" i="1"/>
  <c r="AI162" i="1"/>
  <c r="Z162" i="1"/>
  <c r="AL162" i="1"/>
  <c r="AC162" i="1"/>
  <c r="Z167" i="1"/>
  <c r="AL167" i="1"/>
  <c r="AC167" i="1"/>
  <c r="AF167" i="1"/>
  <c r="Q167" i="1"/>
  <c r="AI167" i="1"/>
  <c r="Z159" i="1"/>
  <c r="AL159" i="1"/>
  <c r="Q159" i="1"/>
  <c r="AI159" i="1"/>
  <c r="AC159" i="1"/>
  <c r="AF159" i="1"/>
  <c r="AF198" i="1"/>
  <c r="AF228" i="1"/>
  <c r="Z228" i="1"/>
  <c r="AL228" i="1"/>
  <c r="Q228" i="1"/>
  <c r="AI228" i="1"/>
  <c r="AC228" i="1"/>
  <c r="AC201" i="1"/>
  <c r="AL201" i="1"/>
  <c r="Q201" i="1"/>
  <c r="AI201" i="1"/>
  <c r="Z201" i="1"/>
  <c r="AF201" i="1"/>
  <c r="Z147" i="1"/>
  <c r="AL147" i="1"/>
  <c r="Q147" i="1"/>
  <c r="AF147" i="1"/>
  <c r="AC147" i="1"/>
  <c r="AI147" i="1"/>
  <c r="AL148" i="1"/>
  <c r="Z148" i="1"/>
  <c r="AI148" i="1"/>
  <c r="Q148" i="1"/>
  <c r="AF148" i="1"/>
  <c r="AC148" i="1"/>
  <c r="Z200" i="1"/>
  <c r="AL200" i="1"/>
  <c r="Q200" i="1"/>
  <c r="AF200" i="1"/>
  <c r="AI200" i="1"/>
  <c r="AC200" i="1"/>
  <c r="AC208" i="1"/>
  <c r="Z208" i="1"/>
  <c r="AL208" i="1"/>
  <c r="Q208" i="1"/>
  <c r="AI208" i="1"/>
  <c r="AF208" i="1"/>
  <c r="AF202" i="1"/>
  <c r="AC202" i="1"/>
  <c r="Z202" i="1"/>
  <c r="AL202" i="1"/>
  <c r="Q202" i="1"/>
  <c r="AI202" i="1"/>
  <c r="Q210" i="1"/>
  <c r="AI210" i="1"/>
  <c r="AC210" i="1"/>
  <c r="Z210" i="1"/>
  <c r="AL210" i="1"/>
  <c r="AF210" i="1"/>
  <c r="Q145" i="1"/>
  <c r="AI145" i="1"/>
  <c r="AF145" i="1"/>
  <c r="AC145" i="1"/>
  <c r="Z145" i="1"/>
  <c r="AL145" i="1"/>
  <c r="Z199" i="1"/>
  <c r="AL199" i="1"/>
  <c r="AI199" i="1"/>
  <c r="AF199" i="1"/>
  <c r="AC199" i="1"/>
  <c r="Q199" i="1"/>
  <c r="AF229" i="1"/>
  <c r="AC229" i="1"/>
  <c r="Z229" i="1"/>
  <c r="AL229" i="1"/>
  <c r="Q229" i="1"/>
  <c r="AI229" i="1"/>
  <c r="Z144" i="1"/>
  <c r="Q144" i="1"/>
  <c r="AI144" i="1"/>
  <c r="AL144" i="1"/>
  <c r="AF144" i="1"/>
  <c r="AC144" i="1"/>
  <c r="AI146" i="1"/>
  <c r="Q146" i="1"/>
  <c r="AL146" i="1"/>
  <c r="AL198" i="1"/>
  <c r="Z146" i="1"/>
  <c r="Z198" i="1"/>
  <c r="AC198" i="1"/>
  <c r="AI198" i="1"/>
  <c r="AF96" i="1"/>
  <c r="AI96" i="1"/>
  <c r="AL96" i="1"/>
  <c r="AC96" i="1"/>
  <c r="Q96" i="1"/>
  <c r="Z96" i="1"/>
  <c r="Q134" i="1"/>
  <c r="AC134" i="1"/>
  <c r="AI129" i="1"/>
  <c r="AI113" i="1"/>
  <c r="AF113" i="1"/>
  <c r="AL113" i="1"/>
  <c r="Z113" i="1"/>
  <c r="Z129" i="1"/>
  <c r="AF129" i="1"/>
  <c r="P120" i="1"/>
  <c r="AL120" i="1" s="1"/>
  <c r="Q126" i="1"/>
  <c r="AF126" i="1"/>
  <c r="AC126" i="1"/>
  <c r="Z119" i="1"/>
  <c r="AC119" i="1"/>
  <c r="AL119" i="1"/>
  <c r="Q119" i="1"/>
  <c r="AI119" i="1"/>
  <c r="AF119" i="1"/>
  <c r="AI132" i="1"/>
  <c r="AC132" i="1"/>
  <c r="AL132" i="1"/>
  <c r="Z132" i="1"/>
  <c r="Q121" i="1"/>
  <c r="AC121" i="1"/>
  <c r="AL129" i="1"/>
  <c r="Q129" i="1"/>
  <c r="AC113" i="1"/>
  <c r="Q113" i="1"/>
  <c r="AC116" i="1"/>
  <c r="Q116" i="1"/>
  <c r="Z116" i="1"/>
  <c r="AF116" i="1"/>
  <c r="AI116" i="1"/>
  <c r="Q132" i="1"/>
  <c r="Z126" i="1"/>
  <c r="AI126" i="1"/>
  <c r="AF132" i="1"/>
  <c r="AL126" i="1"/>
  <c r="AI133" i="1"/>
  <c r="AF128" i="1"/>
  <c r="Q128" i="1"/>
  <c r="AC128" i="1"/>
  <c r="AI128" i="1"/>
  <c r="Z128" i="1"/>
  <c r="AL128" i="1"/>
  <c r="AF122" i="1"/>
  <c r="Q122" i="1"/>
  <c r="AC122" i="1"/>
  <c r="AI122" i="1"/>
  <c r="AL122" i="1"/>
  <c r="Z122" i="1"/>
  <c r="AF114" i="1"/>
  <c r="Q114" i="1"/>
  <c r="AL114" i="1"/>
  <c r="AI114" i="1"/>
  <c r="Z114" i="1"/>
  <c r="AC114" i="1"/>
  <c r="AI117" i="1"/>
  <c r="Z117" i="1"/>
  <c r="Q117" i="1"/>
  <c r="AL117" i="1"/>
  <c r="AC117" i="1"/>
  <c r="AF117" i="1"/>
  <c r="AI138" i="1"/>
  <c r="AF138" i="1"/>
  <c r="Q138" i="1"/>
  <c r="AL138" i="1"/>
  <c r="Z138" i="1"/>
  <c r="AC138" i="1"/>
  <c r="AI124" i="1"/>
  <c r="Z124" i="1"/>
  <c r="AF124" i="1"/>
  <c r="Q124" i="1"/>
  <c r="AL124" i="1"/>
  <c r="AC124" i="1"/>
  <c r="AI131" i="1"/>
  <c r="Z131" i="1"/>
  <c r="AF131" i="1"/>
  <c r="Q131" i="1"/>
  <c r="AL131" i="1"/>
  <c r="AC131" i="1"/>
  <c r="AL136" i="1"/>
  <c r="AF136" i="1"/>
  <c r="Q136" i="1"/>
  <c r="AC136" i="1"/>
  <c r="AI136" i="1"/>
  <c r="Z136" i="1"/>
  <c r="AF115" i="1"/>
  <c r="Q115" i="1"/>
  <c r="AL115" i="1"/>
  <c r="AC115" i="1"/>
  <c r="AI115" i="1"/>
  <c r="Z115" i="1"/>
  <c r="AI130" i="1"/>
  <c r="Z130" i="1"/>
  <c r="AF130" i="1"/>
  <c r="Q130" i="1"/>
  <c r="AL130" i="1"/>
  <c r="AC130" i="1"/>
  <c r="AF135" i="1"/>
  <c r="Q135" i="1"/>
  <c r="AC135" i="1"/>
  <c r="AL135" i="1"/>
  <c r="AI135" i="1"/>
  <c r="Z135" i="1"/>
  <c r="AF112" i="1"/>
  <c r="Q112" i="1"/>
  <c r="AC112" i="1"/>
  <c r="AI112" i="1"/>
  <c r="Z112" i="1"/>
  <c r="AL112" i="1"/>
  <c r="AI118" i="1"/>
  <c r="Z118" i="1"/>
  <c r="AF118" i="1"/>
  <c r="Q118" i="1"/>
  <c r="AL118" i="1"/>
  <c r="AC118" i="1"/>
  <c r="AI137" i="1"/>
  <c r="Z137" i="1"/>
  <c r="Q137" i="1"/>
  <c r="AL137" i="1"/>
  <c r="AC137" i="1"/>
  <c r="AF137" i="1"/>
  <c r="AI123" i="1"/>
  <c r="Z123" i="1"/>
  <c r="Q123" i="1"/>
  <c r="AL123" i="1"/>
  <c r="AC123" i="1"/>
  <c r="AF123" i="1"/>
  <c r="AF134" i="1"/>
  <c r="AF121" i="1"/>
  <c r="Q133" i="1"/>
  <c r="AF133" i="1"/>
  <c r="Z134" i="1"/>
  <c r="Z121" i="1"/>
  <c r="AI134" i="1"/>
  <c r="AI121" i="1"/>
  <c r="Z133" i="1"/>
  <c r="AL134" i="1"/>
  <c r="AL121" i="1"/>
  <c r="AC133" i="1"/>
  <c r="AF106" i="1"/>
  <c r="AI106" i="1"/>
  <c r="Q106" i="1"/>
  <c r="AL106" i="1"/>
  <c r="Z106" i="1"/>
  <c r="AC106" i="1"/>
  <c r="AF227" i="1"/>
  <c r="Z227" i="1"/>
  <c r="AC227" i="1"/>
  <c r="AI227" i="1"/>
  <c r="AL227" i="1"/>
  <c r="Q227" i="1"/>
  <c r="AC105" i="1"/>
  <c r="Q105" i="1"/>
  <c r="AF105" i="1"/>
  <c r="AL105" i="1"/>
  <c r="Z105" i="1"/>
  <c r="AI105" i="1"/>
  <c r="Q241" i="1"/>
  <c r="AI241" i="1"/>
  <c r="AL241" i="1"/>
  <c r="Z241" i="1"/>
  <c r="AC241" i="1"/>
  <c r="AF241" i="1"/>
  <c r="Z89" i="1"/>
  <c r="AF89" i="1"/>
  <c r="AL89" i="1"/>
  <c r="AC89" i="1"/>
  <c r="AI89" i="1"/>
  <c r="AI245" i="1"/>
  <c r="AC245" i="1"/>
  <c r="AL245" i="1"/>
  <c r="AF245" i="1"/>
  <c r="Z245" i="1"/>
  <c r="Q242" i="1"/>
  <c r="Z242" i="1"/>
  <c r="AC242" i="1"/>
  <c r="AF242" i="1"/>
  <c r="AI242" i="1"/>
  <c r="Z224" i="1"/>
  <c r="AL224" i="1"/>
  <c r="Q224" i="1"/>
  <c r="AL82" i="1"/>
  <c r="AI224" i="1"/>
  <c r="AI82" i="1"/>
  <c r="AF224" i="1"/>
  <c r="Q82" i="1"/>
  <c r="AC225" i="1"/>
  <c r="AI225" i="1"/>
  <c r="AL225" i="1"/>
  <c r="Z225" i="1"/>
  <c r="AF225" i="1"/>
  <c r="AL242" i="1"/>
  <c r="Z82" i="1"/>
  <c r="AC82" i="1"/>
  <c r="AI81" i="1"/>
  <c r="AF81" i="1"/>
  <c r="Q81" i="1"/>
  <c r="AC81" i="1"/>
  <c r="Z81" i="1"/>
  <c r="AL81" i="1"/>
  <c r="AC238" i="1"/>
  <c r="AF238" i="1"/>
  <c r="AL238" i="1"/>
  <c r="Z238" i="1"/>
  <c r="Q238" i="1"/>
  <c r="Z239" i="1"/>
  <c r="AI239" i="1"/>
  <c r="Q239" i="1"/>
  <c r="AL239" i="1"/>
  <c r="AF239" i="1"/>
  <c r="AC239" i="1"/>
  <c r="Q225" i="1"/>
  <c r="AC254" i="1" l="1"/>
  <c r="X60" i="3" s="1"/>
  <c r="AI254" i="1"/>
  <c r="Z254" i="1"/>
  <c r="AF254" i="1"/>
  <c r="Q254" i="1"/>
  <c r="X50" i="3"/>
  <c r="X63" i="3"/>
  <c r="V63" i="3"/>
  <c r="X66" i="3"/>
  <c r="V62" i="3"/>
  <c r="X62" i="3"/>
  <c r="X44" i="3"/>
  <c r="X52" i="3"/>
  <c r="V60" i="3"/>
  <c r="X67" i="3"/>
  <c r="X54" i="3"/>
  <c r="X64" i="3"/>
  <c r="X65" i="3"/>
  <c r="X53" i="3"/>
  <c r="W61" i="3"/>
  <c r="X61" i="3"/>
  <c r="X55" i="3"/>
  <c r="W66" i="3"/>
  <c r="W56" i="3"/>
  <c r="W67" i="3"/>
  <c r="W55" i="3"/>
  <c r="W65" i="3"/>
  <c r="W44" i="3"/>
  <c r="W64" i="3"/>
  <c r="Q91" i="1"/>
  <c r="AI91" i="1"/>
  <c r="AL91" i="1"/>
  <c r="AC91" i="1"/>
  <c r="Z91" i="1"/>
  <c r="AF91" i="1"/>
  <c r="W53" i="3"/>
  <c r="W52" i="3"/>
  <c r="V53" i="3"/>
  <c r="W54" i="3"/>
  <c r="AM263" i="1"/>
  <c r="AM285" i="1"/>
  <c r="AM193" i="1"/>
  <c r="AM284" i="1"/>
  <c r="AM157" i="1"/>
  <c r="AM264" i="1"/>
  <c r="AM158" i="1"/>
  <c r="AM316" i="1"/>
  <c r="AM299" i="1"/>
  <c r="AM204" i="1"/>
  <c r="AM305" i="1"/>
  <c r="AM328" i="1"/>
  <c r="AM335" i="1"/>
  <c r="AM304" i="1"/>
  <c r="AM308" i="1"/>
  <c r="AM337" i="1"/>
  <c r="AM295" i="1"/>
  <c r="AM205" i="1"/>
  <c r="AM292" i="1"/>
  <c r="AM306" i="1"/>
  <c r="AM302" i="1"/>
  <c r="AM334" i="1"/>
  <c r="AM307" i="1"/>
  <c r="AM203" i="1"/>
  <c r="AM303" i="1"/>
  <c r="AM297" i="1"/>
  <c r="AM300" i="1"/>
  <c r="AM309" i="1"/>
  <c r="AM310" i="1"/>
  <c r="AM291" i="1"/>
  <c r="AM329" i="1"/>
  <c r="AM311" i="1"/>
  <c r="AM331" i="1"/>
  <c r="AM339" i="1"/>
  <c r="AM301" i="1"/>
  <c r="AM298" i="1"/>
  <c r="AM327" i="1"/>
  <c r="AM333" i="1"/>
  <c r="AM338" i="1"/>
  <c r="AM282" i="1"/>
  <c r="AM279" i="1"/>
  <c r="AM277" i="1"/>
  <c r="AM287" i="1"/>
  <c r="AM274" i="1"/>
  <c r="AM288" i="1"/>
  <c r="AM275" i="1"/>
  <c r="AM290" i="1"/>
  <c r="AM281" i="1"/>
  <c r="AM280" i="1"/>
  <c r="AM276" i="1"/>
  <c r="AM278" i="1"/>
  <c r="AM273" i="1"/>
  <c r="AM261" i="1"/>
  <c r="AM267" i="1"/>
  <c r="AM252" i="1"/>
  <c r="AM318" i="1"/>
  <c r="AM324" i="1"/>
  <c r="AM315" i="1"/>
  <c r="AM317" i="1"/>
  <c r="AM154" i="1"/>
  <c r="AM194" i="1"/>
  <c r="AM197" i="1"/>
  <c r="AM260" i="1"/>
  <c r="AM265" i="1"/>
  <c r="AM196" i="1"/>
  <c r="AM286" i="1"/>
  <c r="AM257" i="1"/>
  <c r="AM191" i="1"/>
  <c r="AM155" i="1"/>
  <c r="AM283" i="1"/>
  <c r="AM192" i="1"/>
  <c r="AM195" i="1"/>
  <c r="AM153" i="1"/>
  <c r="AM259" i="1"/>
  <c r="AM262" i="1"/>
  <c r="AM156" i="1"/>
  <c r="AM319" i="1"/>
  <c r="AM314" i="1"/>
  <c r="AM272" i="1"/>
  <c r="AM270" i="1"/>
  <c r="AM256" i="1"/>
  <c r="AM271" i="1"/>
  <c r="AM313" i="1"/>
  <c r="AM268" i="1"/>
  <c r="AM247" i="1"/>
  <c r="AM243" i="1"/>
  <c r="AM186" i="1"/>
  <c r="AM233" i="1"/>
  <c r="AM230" i="1"/>
  <c r="AM182" i="1"/>
  <c r="AM322" i="1"/>
  <c r="AM323" i="1"/>
  <c r="AM184" i="1"/>
  <c r="AM320" i="1"/>
  <c r="AM293" i="1"/>
  <c r="AM185" i="1"/>
  <c r="AM178" i="1"/>
  <c r="AM181" i="1"/>
  <c r="AM187" i="1"/>
  <c r="AM237" i="1"/>
  <c r="AM232" i="1"/>
  <c r="AM183" i="1"/>
  <c r="AM248" i="1"/>
  <c r="AM235" i="1"/>
  <c r="AM321" i="1"/>
  <c r="AM190" i="1"/>
  <c r="AM246" i="1"/>
  <c r="AM294" i="1"/>
  <c r="AM189" i="1"/>
  <c r="AM180" i="1"/>
  <c r="AM179" i="1"/>
  <c r="AM234" i="1"/>
  <c r="AM177" i="1"/>
  <c r="AM236" i="1"/>
  <c r="AM244" i="1"/>
  <c r="AM312" i="1"/>
  <c r="AM188" i="1"/>
  <c r="AM222" i="1"/>
  <c r="AM219" i="1"/>
  <c r="AM220" i="1"/>
  <c r="Z120" i="1"/>
  <c r="W50" i="3" s="1"/>
  <c r="AM166" i="1"/>
  <c r="AM168" i="1"/>
  <c r="AM143" i="1"/>
  <c r="AM163" i="1"/>
  <c r="AM146" i="1"/>
  <c r="AM159" i="1"/>
  <c r="AM160" i="1"/>
  <c r="AM170" i="1"/>
  <c r="AM218" i="1"/>
  <c r="AM216" i="1"/>
  <c r="AM217" i="1"/>
  <c r="AM162" i="1"/>
  <c r="AM171" i="1"/>
  <c r="AM172" i="1"/>
  <c r="AM152" i="1"/>
  <c r="AM213" i="1"/>
  <c r="AM164" i="1"/>
  <c r="AM215" i="1"/>
  <c r="AM212" i="1"/>
  <c r="AM165" i="1"/>
  <c r="AM149" i="1"/>
  <c r="AM150" i="1"/>
  <c r="AM211" i="1"/>
  <c r="AM226" i="1"/>
  <c r="AM174" i="1"/>
  <c r="AM161" i="1"/>
  <c r="AM175" i="1"/>
  <c r="AM167" i="1"/>
  <c r="AM169" i="1"/>
  <c r="AM176" i="1"/>
  <c r="AM214" i="1"/>
  <c r="AM173" i="1"/>
  <c r="AM151" i="1"/>
  <c r="AM144" i="1"/>
  <c r="AM145" i="1"/>
  <c r="AM147" i="1"/>
  <c r="AM200" i="1"/>
  <c r="AM229" i="1"/>
  <c r="AM199" i="1"/>
  <c r="AM202" i="1"/>
  <c r="AM201" i="1"/>
  <c r="AM208" i="1"/>
  <c r="AM210" i="1"/>
  <c r="AM198" i="1"/>
  <c r="AM148" i="1"/>
  <c r="AM228" i="1"/>
  <c r="AM96" i="1"/>
  <c r="AM132" i="1"/>
  <c r="AM113" i="1"/>
  <c r="AM129" i="1"/>
  <c r="AC120" i="1"/>
  <c r="AI120" i="1"/>
  <c r="Q120" i="1"/>
  <c r="AF120" i="1"/>
  <c r="AM119" i="1"/>
  <c r="AM133" i="1"/>
  <c r="AM116" i="1"/>
  <c r="AM118" i="1"/>
  <c r="AM130" i="1"/>
  <c r="AM115" i="1"/>
  <c r="AM128" i="1"/>
  <c r="AM126" i="1"/>
  <c r="AM123" i="1"/>
  <c r="AM124" i="1"/>
  <c r="AM114" i="1"/>
  <c r="AM121" i="1"/>
  <c r="AM136" i="1"/>
  <c r="AM131" i="1"/>
  <c r="AM135" i="1"/>
  <c r="AM138" i="1"/>
  <c r="AM112" i="1"/>
  <c r="AM122" i="1"/>
  <c r="AM134" i="1"/>
  <c r="AM137" i="1"/>
  <c r="AM117" i="1"/>
  <c r="AM241" i="1"/>
  <c r="AM106" i="1"/>
  <c r="AM105" i="1"/>
  <c r="AM227" i="1"/>
  <c r="AM245" i="1"/>
  <c r="AM242" i="1"/>
  <c r="AM89" i="1"/>
  <c r="AM82" i="1"/>
  <c r="AM225" i="1"/>
  <c r="AM224" i="1"/>
  <c r="AM81" i="1"/>
  <c r="AM238" i="1"/>
  <c r="AM239" i="1"/>
  <c r="AM254" i="1" l="1"/>
  <c r="V50" i="3"/>
  <c r="W40" i="3"/>
  <c r="X40" i="3"/>
  <c r="AM91" i="1"/>
  <c r="AM120" i="1"/>
  <c r="C33" i="1" l="1"/>
  <c r="C55" i="1"/>
  <c r="C56" i="1"/>
  <c r="C57" i="1"/>
  <c r="C58" i="1"/>
  <c r="C59" i="1"/>
  <c r="C94" i="1"/>
  <c r="C84" i="1"/>
  <c r="C92" i="1"/>
  <c r="C88" i="1"/>
  <c r="E33" i="1"/>
  <c r="E55" i="1"/>
  <c r="E56" i="1"/>
  <c r="E57" i="1"/>
  <c r="E58" i="1"/>
  <c r="E59" i="1"/>
  <c r="E94" i="1"/>
  <c r="E84" i="1"/>
  <c r="E92" i="1"/>
  <c r="L33" i="1"/>
  <c r="N33" i="1" s="1"/>
  <c r="P33" i="1" s="1"/>
  <c r="AC33" i="1" s="1"/>
  <c r="L55" i="1"/>
  <c r="N55" i="1" s="1"/>
  <c r="P55" i="1" s="1"/>
  <c r="AF55" i="1" s="1"/>
  <c r="L56" i="1"/>
  <c r="N56" i="1" s="1"/>
  <c r="P56" i="1" s="1"/>
  <c r="L57" i="1"/>
  <c r="N57" i="1" s="1"/>
  <c r="P57" i="1" s="1"/>
  <c r="AC57" i="1" s="1"/>
  <c r="L58" i="1"/>
  <c r="N58" i="1" s="1"/>
  <c r="P58" i="1" s="1"/>
  <c r="Z58" i="1" s="1"/>
  <c r="L59" i="1"/>
  <c r="N59" i="1" s="1"/>
  <c r="P59" i="1" s="1"/>
  <c r="L94" i="1"/>
  <c r="N94" i="1" s="1"/>
  <c r="P94" i="1" s="1"/>
  <c r="AC94" i="1" s="1"/>
  <c r="L84" i="1"/>
  <c r="N84" i="1" s="1"/>
  <c r="P84" i="1" s="1"/>
  <c r="AF84" i="1" s="1"/>
  <c r="L92" i="1"/>
  <c r="N92" i="1" s="1"/>
  <c r="P92" i="1" s="1"/>
  <c r="AF92" i="1" s="1"/>
  <c r="L88" i="1"/>
  <c r="N88" i="1" s="1"/>
  <c r="P88" i="1" s="1"/>
  <c r="C22" i="1"/>
  <c r="C27" i="1"/>
  <c r="C28" i="1"/>
  <c r="C29" i="1"/>
  <c r="C30" i="1"/>
  <c r="C31" i="1"/>
  <c r="C32" i="1"/>
  <c r="E22" i="1"/>
  <c r="E27" i="1"/>
  <c r="E28" i="1"/>
  <c r="E29" i="1"/>
  <c r="E30" i="1"/>
  <c r="E31" i="1"/>
  <c r="E32" i="1"/>
  <c r="L22" i="1"/>
  <c r="N22" i="1" s="1"/>
  <c r="P22" i="1" s="1"/>
  <c r="L27" i="1"/>
  <c r="N27" i="1" s="1"/>
  <c r="P27" i="1" s="1"/>
  <c r="L28" i="1"/>
  <c r="N28" i="1" s="1"/>
  <c r="P28" i="1" s="1"/>
  <c r="L29" i="1"/>
  <c r="N29" i="1" s="1"/>
  <c r="P29" i="1" s="1"/>
  <c r="L30" i="1"/>
  <c r="N30" i="1" s="1"/>
  <c r="P30" i="1" s="1"/>
  <c r="L31" i="1"/>
  <c r="N31" i="1" s="1"/>
  <c r="P31" i="1" s="1"/>
  <c r="L32" i="1"/>
  <c r="N32" i="1" s="1"/>
  <c r="P32" i="1" s="1"/>
  <c r="C38" i="1"/>
  <c r="E38" i="1"/>
  <c r="L38" i="1"/>
  <c r="N38" i="1" s="1"/>
  <c r="P38" i="1" s="1"/>
  <c r="E53" i="1"/>
  <c r="L53" i="1"/>
  <c r="N53" i="1" s="1"/>
  <c r="P53" i="1" s="1"/>
  <c r="B4" i="3"/>
  <c r="C102" i="1"/>
  <c r="C103" i="1"/>
  <c r="E102" i="1"/>
  <c r="E103" i="1"/>
  <c r="L102" i="1"/>
  <c r="N102" i="1" s="1"/>
  <c r="P102" i="1" s="1"/>
  <c r="L103" i="1"/>
  <c r="N103" i="1" s="1"/>
  <c r="P103" i="1" s="1"/>
  <c r="D88" i="4"/>
  <c r="D87" i="4" s="1"/>
  <c r="D86" i="4" s="1"/>
  <c r="D85" i="4" s="1"/>
  <c r="D84" i="4" s="1"/>
  <c r="D83" i="4" s="1"/>
  <c r="D82" i="4" s="1"/>
  <c r="G19" i="9"/>
  <c r="W41" i="3" l="1"/>
  <c r="X41" i="3"/>
  <c r="AF59" i="1"/>
  <c r="AL59" i="1"/>
  <c r="AC59" i="1"/>
  <c r="AL58" i="1"/>
  <c r="Z92" i="1"/>
  <c r="Q84" i="1"/>
  <c r="AC84" i="1"/>
  <c r="AF94" i="1"/>
  <c r="Q94" i="1"/>
  <c r="AI94" i="1"/>
  <c r="AI59" i="1"/>
  <c r="Z59" i="1"/>
  <c r="Z55" i="1"/>
  <c r="Q55" i="1"/>
  <c r="AI33" i="1"/>
  <c r="AF33" i="1"/>
  <c r="AC55" i="1"/>
  <c r="Z84" i="1"/>
  <c r="Q59" i="1"/>
  <c r="AI92" i="1"/>
  <c r="AC92" i="1"/>
  <c r="AL92" i="1"/>
  <c r="AI84" i="1"/>
  <c r="AI55" i="1"/>
  <c r="AL84" i="1"/>
  <c r="AL55" i="1"/>
  <c r="Q92" i="1"/>
  <c r="AC88" i="1"/>
  <c r="AF88" i="1"/>
  <c r="AI88" i="1"/>
  <c r="AL88" i="1"/>
  <c r="Q88" i="1"/>
  <c r="Z88" i="1"/>
  <c r="AC56" i="1"/>
  <c r="AF56" i="1"/>
  <c r="AI56" i="1"/>
  <c r="AL56" i="1"/>
  <c r="Q56" i="1"/>
  <c r="Z56" i="1"/>
  <c r="AL33" i="1"/>
  <c r="Z33" i="1"/>
  <c r="AF58" i="1"/>
  <c r="AC58" i="1"/>
  <c r="Q57" i="1"/>
  <c r="AI57" i="1"/>
  <c r="AF57" i="1"/>
  <c r="Z94" i="1"/>
  <c r="AL94" i="1"/>
  <c r="AL57" i="1"/>
  <c r="Z57" i="1"/>
  <c r="Q58" i="1"/>
  <c r="AI58" i="1"/>
  <c r="Q33" i="1"/>
  <c r="Q31" i="1"/>
  <c r="AL31" i="1"/>
  <c r="AI31" i="1"/>
  <c r="AF31" i="1"/>
  <c r="AC31" i="1"/>
  <c r="Z31" i="1"/>
  <c r="AF22" i="1"/>
  <c r="Z22" i="1"/>
  <c r="AC22" i="1"/>
  <c r="Q22" i="1"/>
  <c r="AL22" i="1"/>
  <c r="AI22" i="1"/>
  <c r="AI27" i="1"/>
  <c r="AC27" i="1"/>
  <c r="Q27" i="1"/>
  <c r="AF27" i="1"/>
  <c r="Z27" i="1"/>
  <c r="AL27" i="1"/>
  <c r="AL30" i="1"/>
  <c r="AI30" i="1"/>
  <c r="AF30" i="1"/>
  <c r="AC30" i="1"/>
  <c r="Z30" i="1"/>
  <c r="Q30" i="1"/>
  <c r="AI29" i="1"/>
  <c r="AL29" i="1"/>
  <c r="AF29" i="1"/>
  <c r="Z29" i="1"/>
  <c r="Q29" i="1"/>
  <c r="AC29" i="1"/>
  <c r="Z32" i="1"/>
  <c r="Q32" i="1"/>
  <c r="AL32" i="1"/>
  <c r="AI32" i="1"/>
  <c r="AF32" i="1"/>
  <c r="AC32" i="1"/>
  <c r="AL28" i="1"/>
  <c r="AI28" i="1"/>
  <c r="AF28" i="1"/>
  <c r="AC28" i="1"/>
  <c r="Q28" i="1"/>
  <c r="Z28" i="1"/>
  <c r="AI38" i="1"/>
  <c r="AL38" i="1"/>
  <c r="AC38" i="1"/>
  <c r="Z38" i="1"/>
  <c r="AF38" i="1"/>
  <c r="Q38" i="1"/>
  <c r="AF53" i="1"/>
  <c r="Q53" i="1"/>
  <c r="AC53" i="1"/>
  <c r="Z53" i="1"/>
  <c r="AL53" i="1"/>
  <c r="AI53" i="1"/>
  <c r="AL103" i="1"/>
  <c r="Q103" i="1"/>
  <c r="AC103" i="1"/>
  <c r="X43" i="3" s="1"/>
  <c r="AI103" i="1"/>
  <c r="Z103" i="1"/>
  <c r="AF103" i="1"/>
  <c r="AI102" i="1"/>
  <c r="AC102" i="1"/>
  <c r="Z102" i="1"/>
  <c r="AF102" i="1"/>
  <c r="AL102" i="1"/>
  <c r="Q102" i="1"/>
  <c r="D51" i="4"/>
  <c r="V21" i="3" l="1"/>
  <c r="X21" i="3"/>
  <c r="X23" i="3"/>
  <c r="V31" i="3"/>
  <c r="X31" i="3"/>
  <c r="W32" i="3"/>
  <c r="W23" i="3"/>
  <c r="AM59" i="1"/>
  <c r="AM94" i="1"/>
  <c r="AM55" i="1"/>
  <c r="AM92" i="1"/>
  <c r="AM58" i="1"/>
  <c r="AM84" i="1"/>
  <c r="AM33" i="1"/>
  <c r="AM57" i="1"/>
  <c r="AM56" i="1"/>
  <c r="AM88" i="1"/>
  <c r="AM28" i="1"/>
  <c r="AM22" i="1"/>
  <c r="AM30" i="1"/>
  <c r="AM29" i="1"/>
  <c r="AM27" i="1"/>
  <c r="AM31" i="1"/>
  <c r="AM32" i="1"/>
  <c r="AM38" i="1"/>
  <c r="AM53" i="1"/>
  <c r="AM102" i="1"/>
  <c r="AM103" i="1"/>
  <c r="L36" i="1" l="1"/>
  <c r="N36" i="1" s="1"/>
  <c r="P36" i="1" s="1"/>
  <c r="E36" i="1"/>
  <c r="C36" i="1"/>
  <c r="L5" i="1"/>
  <c r="L6" i="1"/>
  <c r="L7" i="1"/>
  <c r="L8" i="1"/>
  <c r="L9" i="1"/>
  <c r="L10" i="1"/>
  <c r="L11" i="1"/>
  <c r="L12" i="1"/>
  <c r="L13" i="1"/>
  <c r="L49" i="1"/>
  <c r="N49" i="1" s="1"/>
  <c r="P49" i="1" s="1"/>
  <c r="Q49" i="1" s="1"/>
  <c r="L18" i="1"/>
  <c r="N18" i="1" s="1"/>
  <c r="P18" i="1" s="1"/>
  <c r="Q18" i="1" s="1"/>
  <c r="L19" i="1"/>
  <c r="N19" i="1" s="1"/>
  <c r="P19" i="1" s="1"/>
  <c r="Q19" i="1" s="1"/>
  <c r="L20" i="1"/>
  <c r="N20" i="1" s="1"/>
  <c r="P20" i="1" s="1"/>
  <c r="Q20" i="1" s="1"/>
  <c r="L21" i="1"/>
  <c r="N21" i="1" s="1"/>
  <c r="P21" i="1" s="1"/>
  <c r="Q21" i="1" s="1"/>
  <c r="L23" i="1"/>
  <c r="N23" i="1" s="1"/>
  <c r="P23" i="1" s="1"/>
  <c r="Q23" i="1" s="1"/>
  <c r="L25" i="1"/>
  <c r="N25" i="1" s="1"/>
  <c r="P25" i="1" s="1"/>
  <c r="Q25" i="1" s="1"/>
  <c r="L35" i="1"/>
  <c r="N35" i="1" s="1"/>
  <c r="P35" i="1" s="1"/>
  <c r="Q35" i="1" s="1"/>
  <c r="L43" i="1"/>
  <c r="N43" i="1" s="1"/>
  <c r="P43" i="1" s="1"/>
  <c r="Q43" i="1" s="1"/>
  <c r="L47" i="1"/>
  <c r="N47" i="1" s="1"/>
  <c r="P47" i="1" s="1"/>
  <c r="Q47" i="1" s="1"/>
  <c r="L48" i="1"/>
  <c r="N48" i="1" s="1"/>
  <c r="P48" i="1" s="1"/>
  <c r="Q48" i="1" s="1"/>
  <c r="L50" i="1"/>
  <c r="N50" i="1" s="1"/>
  <c r="P50" i="1" s="1"/>
  <c r="Q50" i="1" s="1"/>
  <c r="L51" i="1"/>
  <c r="N51" i="1" s="1"/>
  <c r="P51" i="1" s="1"/>
  <c r="Q51" i="1" s="1"/>
  <c r="L52" i="1"/>
  <c r="N52" i="1" s="1"/>
  <c r="P52" i="1" s="1"/>
  <c r="Q52" i="1" s="1"/>
  <c r="L54" i="1"/>
  <c r="N54" i="1" s="1"/>
  <c r="P54" i="1" s="1"/>
  <c r="Q54" i="1" s="1"/>
  <c r="L60" i="1"/>
  <c r="N60" i="1" s="1"/>
  <c r="P60" i="1" s="1"/>
  <c r="Q60" i="1" s="1"/>
  <c r="L62" i="1"/>
  <c r="N62" i="1" s="1"/>
  <c r="P62" i="1" s="1"/>
  <c r="Q62" i="1" s="1"/>
  <c r="L63" i="1"/>
  <c r="N63" i="1" s="1"/>
  <c r="P63" i="1" s="1"/>
  <c r="Q63" i="1" s="1"/>
  <c r="L75" i="1"/>
  <c r="N75" i="1" s="1"/>
  <c r="P75" i="1" s="1"/>
  <c r="Q75" i="1" s="1"/>
  <c r="L78" i="1"/>
  <c r="N78" i="1" s="1"/>
  <c r="P78" i="1" s="1"/>
  <c r="Q78" i="1" s="1"/>
  <c r="N80" i="1"/>
  <c r="P80" i="1" s="1"/>
  <c r="Q80" i="1" s="1"/>
  <c r="L93" i="1"/>
  <c r="N93" i="1" s="1"/>
  <c r="P93" i="1" s="1"/>
  <c r="Q93" i="1" s="1"/>
  <c r="L95" i="1"/>
  <c r="N95" i="1" s="1"/>
  <c r="P95" i="1" s="1"/>
  <c r="Q95" i="1" s="1"/>
  <c r="L100" i="1"/>
  <c r="N100" i="1" s="1"/>
  <c r="P100" i="1" s="1"/>
  <c r="Q100" i="1" s="1"/>
  <c r="L104" i="1"/>
  <c r="N104" i="1" s="1"/>
  <c r="P104" i="1" s="1"/>
  <c r="Q104" i="1" s="1"/>
  <c r="L107" i="1"/>
  <c r="N107" i="1" s="1"/>
  <c r="P107" i="1" s="1"/>
  <c r="Q107" i="1" s="1"/>
  <c r="L108" i="1"/>
  <c r="N108" i="1" s="1"/>
  <c r="P108" i="1" s="1"/>
  <c r="Q108" i="1" s="1"/>
  <c r="L109" i="1"/>
  <c r="N109" i="1" s="1"/>
  <c r="P109" i="1" s="1"/>
  <c r="Q109" i="1" s="1"/>
  <c r="L110" i="1"/>
  <c r="N110" i="1" s="1"/>
  <c r="P110" i="1" s="1"/>
  <c r="Q110" i="1" s="1"/>
  <c r="L111" i="1"/>
  <c r="N111" i="1" s="1"/>
  <c r="P111" i="1" s="1"/>
  <c r="Q111" i="1" s="1"/>
  <c r="L127" i="1"/>
  <c r="N127" i="1" s="1"/>
  <c r="L142" i="1"/>
  <c r="N142" i="1" s="1"/>
  <c r="P142" i="1" s="1"/>
  <c r="Q142" i="1" s="1"/>
  <c r="L207" i="1"/>
  <c r="N207" i="1" s="1"/>
  <c r="P207" i="1" s="1"/>
  <c r="Q207" i="1" s="1"/>
  <c r="L223" i="1"/>
  <c r="N223" i="1" s="1"/>
  <c r="P223" i="1" s="1"/>
  <c r="Q223" i="1" s="1"/>
  <c r="L240" i="1"/>
  <c r="N240" i="1" s="1"/>
  <c r="P240" i="1" s="1"/>
  <c r="Q240" i="1" s="1"/>
  <c r="L249" i="1"/>
  <c r="N249" i="1" s="1"/>
  <c r="P249" i="1" s="1"/>
  <c r="Q249" i="1" s="1"/>
  <c r="L250" i="1"/>
  <c r="N250" i="1" s="1"/>
  <c r="P250" i="1" s="1"/>
  <c r="Q250" i="1" s="1"/>
  <c r="L251" i="1"/>
  <c r="N251" i="1" s="1"/>
  <c r="P251" i="1" s="1"/>
  <c r="Q251" i="1" s="1"/>
  <c r="L255" i="1"/>
  <c r="N255" i="1" s="1"/>
  <c r="P255" i="1" s="1"/>
  <c r="Q255" i="1" s="1"/>
  <c r="L258" i="1"/>
  <c r="N258" i="1" s="1"/>
  <c r="P258" i="1" s="1"/>
  <c r="Q258" i="1" s="1"/>
  <c r="L266" i="1"/>
  <c r="N266" i="1" s="1"/>
  <c r="P266" i="1" s="1"/>
  <c r="Q266" i="1" s="1"/>
  <c r="L269" i="1"/>
  <c r="N269" i="1" s="1"/>
  <c r="P269" i="1" s="1"/>
  <c r="Q269" i="1" s="1"/>
  <c r="L289" i="1"/>
  <c r="N289" i="1" s="1"/>
  <c r="P289" i="1" s="1"/>
  <c r="L325" i="1"/>
  <c r="N325" i="1" s="1"/>
  <c r="P325" i="1" s="1"/>
  <c r="L330" i="1"/>
  <c r="N330" i="1" s="1"/>
  <c r="P330" i="1" s="1"/>
  <c r="Q330" i="1" s="1"/>
  <c r="L340" i="1"/>
  <c r="N340" i="1" s="1"/>
  <c r="P340" i="1" s="1"/>
  <c r="Q340" i="1" s="1"/>
  <c r="L341" i="1"/>
  <c r="N341" i="1" s="1"/>
  <c r="P341" i="1" s="1"/>
  <c r="Q341" i="1" s="1"/>
  <c r="L342" i="1"/>
  <c r="N342" i="1" s="1"/>
  <c r="P342" i="1" s="1"/>
  <c r="Q342" i="1" s="1"/>
  <c r="L343" i="1"/>
  <c r="N343" i="1" s="1"/>
  <c r="P343" i="1" s="1"/>
  <c r="Q343" i="1" s="1"/>
  <c r="L344" i="1"/>
  <c r="N344" i="1" s="1"/>
  <c r="P344" i="1" s="1"/>
  <c r="Q344" i="1" s="1"/>
  <c r="L345" i="1"/>
  <c r="N345" i="1" s="1"/>
  <c r="P345" i="1" s="1"/>
  <c r="Q345" i="1" s="1"/>
  <c r="N13" i="1" l="1"/>
  <c r="N12" i="1"/>
  <c r="N11" i="1"/>
  <c r="N10" i="1"/>
  <c r="N9" i="1"/>
  <c r="N8" i="1"/>
  <c r="N7" i="1"/>
  <c r="N6" i="1"/>
  <c r="N5" i="1"/>
  <c r="P127" i="1"/>
  <c r="AL36" i="1"/>
  <c r="AI36" i="1"/>
  <c r="AF36" i="1"/>
  <c r="AC36" i="1"/>
  <c r="Q36" i="1"/>
  <c r="Z36" i="1"/>
  <c r="Z345" i="1"/>
  <c r="Z344" i="1"/>
  <c r="Z343" i="1"/>
  <c r="Q289" i="1"/>
  <c r="Q325" i="1"/>
  <c r="P5" i="1" l="1"/>
  <c r="N346" i="1"/>
  <c r="D24" i="3"/>
  <c r="V24" i="3"/>
  <c r="V16" i="3" s="1"/>
  <c r="P8" i="1"/>
  <c r="P9" i="1"/>
  <c r="P10" i="1"/>
  <c r="P11" i="1"/>
  <c r="P6" i="1"/>
  <c r="P12" i="1"/>
  <c r="P7" i="1"/>
  <c r="P13" i="1"/>
  <c r="Q127" i="1"/>
  <c r="AM36" i="1"/>
  <c r="Q5" i="1"/>
  <c r="G46" i="4"/>
  <c r="J11" i="4"/>
  <c r="I11" i="4"/>
  <c r="J88" i="4"/>
  <c r="P88" i="4" s="1"/>
  <c r="I88" i="4"/>
  <c r="J87" i="4"/>
  <c r="I87" i="4"/>
  <c r="J86" i="4"/>
  <c r="I86" i="4"/>
  <c r="J85" i="4"/>
  <c r="I85" i="4"/>
  <c r="J84" i="4"/>
  <c r="I84" i="4"/>
  <c r="J83" i="4"/>
  <c r="I83" i="4"/>
  <c r="J81" i="4"/>
  <c r="J80" i="4"/>
  <c r="J79" i="4"/>
  <c r="J77" i="4"/>
  <c r="J72" i="4"/>
  <c r="J68" i="4"/>
  <c r="J66" i="4"/>
  <c r="J64" i="4"/>
  <c r="J63" i="4"/>
  <c r="I63" i="4"/>
  <c r="J62" i="4"/>
  <c r="I62" i="4"/>
  <c r="J61" i="4"/>
  <c r="I61" i="4"/>
  <c r="J60" i="4"/>
  <c r="I57" i="4"/>
  <c r="I56" i="4"/>
  <c r="I55" i="4"/>
  <c r="I54" i="4"/>
  <c r="J53" i="4"/>
  <c r="J52" i="4"/>
  <c r="J50" i="4"/>
  <c r="J49" i="4"/>
  <c r="I49" i="4"/>
  <c r="J48" i="4"/>
  <c r="I48" i="4"/>
  <c r="J44" i="4"/>
  <c r="I44" i="4"/>
  <c r="J43" i="4"/>
  <c r="I43" i="4"/>
  <c r="J41" i="4"/>
  <c r="I41" i="4"/>
  <c r="J40" i="4"/>
  <c r="I40" i="4"/>
  <c r="J39" i="4"/>
  <c r="J36" i="4"/>
  <c r="I36" i="4"/>
  <c r="J35" i="4"/>
  <c r="J34" i="4"/>
  <c r="I34" i="4"/>
  <c r="J33" i="4"/>
  <c r="I33" i="4"/>
  <c r="J32" i="4"/>
  <c r="I32" i="4"/>
  <c r="J31" i="4"/>
  <c r="J29" i="4"/>
  <c r="I29" i="4"/>
  <c r="J28" i="4"/>
  <c r="I28" i="4"/>
  <c r="J27" i="4"/>
  <c r="P27" i="4" s="1"/>
  <c r="I27" i="4"/>
  <c r="J26" i="4"/>
  <c r="I26" i="4"/>
  <c r="J25" i="4"/>
  <c r="I25" i="4"/>
  <c r="J24" i="4"/>
  <c r="I24" i="4"/>
  <c r="J23" i="4"/>
  <c r="I23" i="4"/>
  <c r="J22" i="4"/>
  <c r="I22" i="4"/>
  <c r="J21" i="4"/>
  <c r="I21" i="4"/>
  <c r="G11" i="4"/>
  <c r="F11" i="4"/>
  <c r="G88" i="4"/>
  <c r="G87" i="4"/>
  <c r="G86" i="4"/>
  <c r="G85" i="4"/>
  <c r="G84" i="4"/>
  <c r="G83" i="4"/>
  <c r="G81" i="4"/>
  <c r="G80" i="4"/>
  <c r="G79" i="4"/>
  <c r="G77" i="4"/>
  <c r="G76" i="4"/>
  <c r="G75" i="4"/>
  <c r="G72" i="4"/>
  <c r="G68" i="4"/>
  <c r="G66" i="4"/>
  <c r="G64" i="4"/>
  <c r="G63" i="4"/>
  <c r="G62" i="4"/>
  <c r="G61" i="4"/>
  <c r="G60" i="4"/>
  <c r="G53" i="4"/>
  <c r="G52" i="4"/>
  <c r="G50" i="4"/>
  <c r="G49" i="4"/>
  <c r="G48" i="4"/>
  <c r="G44" i="4"/>
  <c r="G43" i="4"/>
  <c r="G41" i="4"/>
  <c r="G40" i="4"/>
  <c r="G39" i="4"/>
  <c r="G36" i="4"/>
  <c r="G35" i="4"/>
  <c r="G34" i="4"/>
  <c r="G33" i="4"/>
  <c r="G32" i="4"/>
  <c r="G31" i="4"/>
  <c r="G29" i="4"/>
  <c r="G28" i="4"/>
  <c r="G27" i="4"/>
  <c r="G26" i="4"/>
  <c r="G25" i="4"/>
  <c r="G24" i="4"/>
  <c r="G23" i="4"/>
  <c r="G22" i="4"/>
  <c r="G21" i="4"/>
  <c r="P33" i="4" l="1"/>
  <c r="P48" i="4"/>
  <c r="P63" i="4"/>
  <c r="P86" i="4"/>
  <c r="P24" i="4"/>
  <c r="P28" i="4"/>
  <c r="P83" i="4"/>
  <c r="P40" i="4"/>
  <c r="P44" i="4"/>
  <c r="P85" i="4"/>
  <c r="P23" i="4"/>
  <c r="P84" i="4"/>
  <c r="P32" i="4"/>
  <c r="P62" i="4"/>
  <c r="P43" i="4"/>
  <c r="P34" i="4"/>
  <c r="P49" i="4"/>
  <c r="P87" i="4"/>
  <c r="P61" i="4"/>
  <c r="P22" i="4"/>
  <c r="P25" i="4"/>
  <c r="P29" i="4"/>
  <c r="P26" i="4"/>
  <c r="P36" i="4"/>
  <c r="P41" i="4"/>
  <c r="P21" i="4"/>
  <c r="P346" i="1"/>
  <c r="Q10" i="1"/>
  <c r="Q13" i="1"/>
  <c r="Q9" i="1"/>
  <c r="Q7" i="1"/>
  <c r="Q12" i="1"/>
  <c r="Q6" i="1"/>
  <c r="P3" i="1"/>
  <c r="Q11" i="1"/>
  <c r="Q8" i="1"/>
  <c r="I45" i="4"/>
  <c r="J12" i="4"/>
  <c r="I12" i="4"/>
  <c r="J82" i="4"/>
  <c r="G82" i="4"/>
  <c r="J59" i="4"/>
  <c r="G12" i="4"/>
  <c r="H11" i="4"/>
  <c r="J20" i="4"/>
  <c r="J47" i="4"/>
  <c r="G20" i="4"/>
  <c r="G47" i="4"/>
  <c r="G59" i="4"/>
  <c r="Q346" i="1" l="1"/>
  <c r="J75" i="4"/>
  <c r="J76" i="4"/>
  <c r="J46" i="4"/>
  <c r="I68" i="4"/>
  <c r="P68" i="4" s="1"/>
  <c r="G45" i="4"/>
  <c r="J45" i="4"/>
  <c r="P45" i="4" s="1"/>
  <c r="G58" i="4" l="1"/>
  <c r="G69" i="4"/>
  <c r="G71" i="4"/>
  <c r="G74" i="4"/>
  <c r="I35" i="4"/>
  <c r="P35" i="4" s="1"/>
  <c r="G70" i="4"/>
  <c r="G78" i="4"/>
  <c r="G67" i="4"/>
  <c r="I46" i="4"/>
  <c r="P46" i="4" s="1"/>
  <c r="I52" i="4"/>
  <c r="P52" i="4" s="1"/>
  <c r="I58" i="4"/>
  <c r="I81" i="4"/>
  <c r="P81" i="4" s="1"/>
  <c r="I53" i="4"/>
  <c r="P53" i="4" s="1"/>
  <c r="J42" i="4"/>
  <c r="G42" i="4"/>
  <c r="I38" i="4" l="1"/>
  <c r="J67" i="4"/>
  <c r="J69" i="4"/>
  <c r="I37" i="4"/>
  <c r="J78" i="4"/>
  <c r="G65" i="4"/>
  <c r="J70" i="4"/>
  <c r="J74" i="4"/>
  <c r="J71" i="4"/>
  <c r="G73" i="4"/>
  <c r="J58" i="4"/>
  <c r="P58" i="4" s="1"/>
  <c r="E71" i="9"/>
  <c r="E142" i="1" s="1"/>
  <c r="E72" i="9"/>
  <c r="E207" i="1" s="1"/>
  <c r="G89" i="9"/>
  <c r="E340" i="1" s="1"/>
  <c r="E5" i="1"/>
  <c r="G94" i="9"/>
  <c r="E345" i="1" s="1"/>
  <c r="E94" i="9"/>
  <c r="G93" i="9"/>
  <c r="E344" i="1" s="1"/>
  <c r="E93" i="9"/>
  <c r="G92" i="9"/>
  <c r="E343" i="1" s="1"/>
  <c r="E92" i="9"/>
  <c r="G91" i="9"/>
  <c r="E342" i="1" s="1"/>
  <c r="E91" i="9"/>
  <c r="G90" i="9"/>
  <c r="E341" i="1" s="1"/>
  <c r="E90" i="9"/>
  <c r="E89" i="9"/>
  <c r="E86" i="9"/>
  <c r="E330" i="1" s="1"/>
  <c r="E85" i="9"/>
  <c r="E325" i="1" s="1"/>
  <c r="E84" i="9"/>
  <c r="E289" i="1" s="1"/>
  <c r="E83" i="9"/>
  <c r="E269" i="1" s="1"/>
  <c r="E82" i="9"/>
  <c r="E266" i="1" s="1"/>
  <c r="E81" i="9"/>
  <c r="E258" i="1" s="1"/>
  <c r="E80" i="9"/>
  <c r="E255" i="1" s="1"/>
  <c r="E79" i="9"/>
  <c r="E251" i="1" s="1"/>
  <c r="E76" i="9"/>
  <c r="E250" i="1" s="1"/>
  <c r="E75" i="9"/>
  <c r="E249" i="1" s="1"/>
  <c r="E74" i="9"/>
  <c r="E240" i="1" s="1"/>
  <c r="E73" i="9"/>
  <c r="E223" i="1" s="1"/>
  <c r="E70" i="9"/>
  <c r="E127" i="1" s="1"/>
  <c r="E67" i="9"/>
  <c r="E111" i="1" s="1"/>
  <c r="E66" i="9"/>
  <c r="G66" i="9" s="1"/>
  <c r="E110" i="1" s="1"/>
  <c r="E65" i="9"/>
  <c r="G65" i="9" s="1"/>
  <c r="E109" i="1" s="1"/>
  <c r="E64" i="9"/>
  <c r="G64" i="9" s="1"/>
  <c r="E108" i="1" s="1"/>
  <c r="E63" i="9"/>
  <c r="G63" i="9" s="1"/>
  <c r="E107" i="1" s="1"/>
  <c r="E60" i="9"/>
  <c r="E104" i="1" s="1"/>
  <c r="E59" i="9"/>
  <c r="E100" i="1" s="1"/>
  <c r="E58" i="9"/>
  <c r="E95" i="1" s="1"/>
  <c r="E57" i="9"/>
  <c r="E93" i="1" s="1"/>
  <c r="E56" i="9"/>
  <c r="E80" i="1" s="1"/>
  <c r="E55" i="9"/>
  <c r="E78" i="1" s="1"/>
  <c r="E54" i="9"/>
  <c r="E75" i="1" s="1"/>
  <c r="E51" i="9"/>
  <c r="E63" i="1" s="1"/>
  <c r="E50" i="9"/>
  <c r="E62" i="1" s="1"/>
  <c r="E49" i="9"/>
  <c r="E60" i="1" s="1"/>
  <c r="E46" i="9"/>
  <c r="E54" i="1" s="1"/>
  <c r="E45" i="9"/>
  <c r="E52" i="1" s="1"/>
  <c r="E44" i="9"/>
  <c r="E51" i="1" s="1"/>
  <c r="E43" i="9"/>
  <c r="E50" i="1" s="1"/>
  <c r="E40" i="9"/>
  <c r="E48" i="1" s="1"/>
  <c r="E39" i="9"/>
  <c r="E47" i="1" s="1"/>
  <c r="E38" i="9"/>
  <c r="E43" i="1" s="1"/>
  <c r="E37" i="9"/>
  <c r="E35" i="1" s="1"/>
  <c r="E36" i="9"/>
  <c r="E25" i="1" s="1"/>
  <c r="E35" i="9"/>
  <c r="E23" i="1" s="1"/>
  <c r="E34" i="9"/>
  <c r="E21" i="1" s="1"/>
  <c r="E33" i="9"/>
  <c r="E20" i="1" s="1"/>
  <c r="E32" i="9"/>
  <c r="E19" i="1" s="1"/>
  <c r="E31" i="9"/>
  <c r="E18" i="1" s="1"/>
  <c r="E30" i="9"/>
  <c r="G27" i="9"/>
  <c r="E11" i="1" s="1"/>
  <c r="E27" i="9"/>
  <c r="G26" i="9"/>
  <c r="E10" i="1" s="1"/>
  <c r="E26" i="9"/>
  <c r="G25" i="9"/>
  <c r="E9" i="1" s="1"/>
  <c r="E25" i="9"/>
  <c r="G24" i="9"/>
  <c r="E13" i="1" s="1"/>
  <c r="E24" i="9"/>
  <c r="G23" i="9"/>
  <c r="E12" i="1" s="1"/>
  <c r="E23" i="9"/>
  <c r="G22" i="9"/>
  <c r="E8" i="1" s="1"/>
  <c r="E22" i="9"/>
  <c r="G21" i="9"/>
  <c r="E7" i="1" s="1"/>
  <c r="E21" i="9"/>
  <c r="G20" i="9"/>
  <c r="E20" i="9"/>
  <c r="E19" i="9"/>
  <c r="C5" i="1"/>
  <c r="C6" i="1"/>
  <c r="C7" i="1"/>
  <c r="C8" i="1"/>
  <c r="C9" i="1"/>
  <c r="C10" i="1"/>
  <c r="C11" i="1"/>
  <c r="C12" i="1"/>
  <c r="C13" i="1"/>
  <c r="C49" i="1"/>
  <c r="C18" i="1"/>
  <c r="C19" i="1"/>
  <c r="C20" i="1"/>
  <c r="C21" i="1"/>
  <c r="C23" i="1"/>
  <c r="C25" i="1"/>
  <c r="C35" i="1"/>
  <c r="C43" i="1"/>
  <c r="C47" i="1"/>
  <c r="C48" i="1"/>
  <c r="C50" i="1"/>
  <c r="C51" i="1"/>
  <c r="C52" i="1"/>
  <c r="C54" i="1"/>
  <c r="C60" i="1"/>
  <c r="C62" i="1"/>
  <c r="C63" i="1"/>
  <c r="C75" i="1"/>
  <c r="C78" i="1"/>
  <c r="C80" i="1"/>
  <c r="C93" i="1"/>
  <c r="C95" i="1"/>
  <c r="C100" i="1"/>
  <c r="C104" i="1"/>
  <c r="C107" i="1"/>
  <c r="C108" i="1"/>
  <c r="C109" i="1"/>
  <c r="C110" i="1"/>
  <c r="C111" i="1"/>
  <c r="C127" i="1"/>
  <c r="C142" i="1"/>
  <c r="C207" i="1"/>
  <c r="C223" i="1"/>
  <c r="C240" i="1"/>
  <c r="C249" i="1"/>
  <c r="C250" i="1"/>
  <c r="C251" i="1"/>
  <c r="C255" i="1"/>
  <c r="C258" i="1"/>
  <c r="C266" i="1"/>
  <c r="C269" i="1"/>
  <c r="C289" i="1"/>
  <c r="C325" i="1"/>
  <c r="C330" i="1"/>
  <c r="C340" i="1"/>
  <c r="C341" i="1"/>
  <c r="C342" i="1"/>
  <c r="C343" i="1"/>
  <c r="C344" i="1"/>
  <c r="C5" i="8"/>
  <c r="L13" i="8" s="1"/>
  <c r="L14" i="8" s="1"/>
  <c r="C10" i="8"/>
  <c r="F10" i="8"/>
  <c r="I10" i="8"/>
  <c r="L10" i="8"/>
  <c r="O10" i="8"/>
  <c r="C11" i="8"/>
  <c r="C13" i="8"/>
  <c r="C14" i="8" s="1"/>
  <c r="F13" i="8"/>
  <c r="I13" i="8"/>
  <c r="O13" i="8"/>
  <c r="O14" i="8" s="1"/>
  <c r="F14" i="8"/>
  <c r="F15" i="8" s="1"/>
  <c r="F16" i="8"/>
  <c r="F24" i="8" s="1"/>
  <c r="C20" i="8"/>
  <c r="F20" i="8"/>
  <c r="I20" i="8"/>
  <c r="L20" i="8"/>
  <c r="O20" i="8"/>
  <c r="F23" i="8"/>
  <c r="I23" i="8"/>
  <c r="L23" i="8"/>
  <c r="E6" i="1" l="1"/>
  <c r="G10" i="9"/>
  <c r="E49" i="1"/>
  <c r="G29" i="9"/>
  <c r="J73" i="4"/>
  <c r="J65" i="4"/>
  <c r="G55" i="4"/>
  <c r="G38" i="4"/>
  <c r="G54" i="4"/>
  <c r="G37" i="4"/>
  <c r="G57" i="4"/>
  <c r="G56" i="4"/>
  <c r="F84" i="4"/>
  <c r="H84" i="4" s="1"/>
  <c r="K84" i="4"/>
  <c r="F28" i="4"/>
  <c r="H28" i="4" s="1"/>
  <c r="K28" i="4"/>
  <c r="F71" i="4"/>
  <c r="H71" i="4" s="1"/>
  <c r="F43" i="4"/>
  <c r="K85" i="4"/>
  <c r="F85" i="4"/>
  <c r="H85" i="4" s="1"/>
  <c r="F76" i="4"/>
  <c r="H76" i="4" s="1"/>
  <c r="F67" i="4"/>
  <c r="H67" i="4" s="1"/>
  <c r="F57" i="4"/>
  <c r="F48" i="4"/>
  <c r="F38" i="4"/>
  <c r="F29" i="4"/>
  <c r="H29" i="4" s="1"/>
  <c r="K29" i="4"/>
  <c r="F21" i="4"/>
  <c r="K46" i="4"/>
  <c r="F46" i="4"/>
  <c r="F56" i="4"/>
  <c r="F74" i="4"/>
  <c r="H74" i="4" s="1"/>
  <c r="F55" i="4"/>
  <c r="K36" i="4"/>
  <c r="F36" i="4"/>
  <c r="F37" i="4"/>
  <c r="F83" i="4"/>
  <c r="H83" i="4" s="1"/>
  <c r="F64" i="4"/>
  <c r="H64" i="4" s="1"/>
  <c r="K45" i="4"/>
  <c r="F45" i="4"/>
  <c r="F27" i="4"/>
  <c r="H27" i="4" s="1"/>
  <c r="K27" i="4"/>
  <c r="F81" i="4"/>
  <c r="H81" i="4" s="1"/>
  <c r="K81" i="4"/>
  <c r="F72" i="4"/>
  <c r="H72" i="4" s="1"/>
  <c r="F63" i="4"/>
  <c r="H63" i="4" s="1"/>
  <c r="K63" i="4"/>
  <c r="F54" i="4"/>
  <c r="F44" i="4"/>
  <c r="K44" i="4"/>
  <c r="F35" i="4"/>
  <c r="K35" i="4"/>
  <c r="F26" i="4"/>
  <c r="H26" i="4" s="1"/>
  <c r="K26" i="4"/>
  <c r="F75" i="4"/>
  <c r="H75" i="4" s="1"/>
  <c r="K62" i="4"/>
  <c r="F62" i="4"/>
  <c r="H62" i="4" s="1"/>
  <c r="F25" i="4"/>
  <c r="H25" i="4" s="1"/>
  <c r="K25" i="4"/>
  <c r="F88" i="4"/>
  <c r="H88" i="4" s="1"/>
  <c r="K88" i="4"/>
  <c r="F79" i="4"/>
  <c r="H79" i="4" s="1"/>
  <c r="F70" i="4"/>
  <c r="H70" i="4" s="1"/>
  <c r="F61" i="4"/>
  <c r="H61" i="4" s="1"/>
  <c r="K61" i="4"/>
  <c r="F52" i="4"/>
  <c r="H52" i="4" s="1"/>
  <c r="F41" i="4"/>
  <c r="K41" i="4"/>
  <c r="F33" i="4"/>
  <c r="K33" i="4"/>
  <c r="F24" i="4"/>
  <c r="H24" i="4" s="1"/>
  <c r="K24" i="4"/>
  <c r="F53" i="4"/>
  <c r="H53" i="4" s="1"/>
  <c r="K53" i="4"/>
  <c r="K87" i="4"/>
  <c r="F87" i="4"/>
  <c r="H87" i="4" s="1"/>
  <c r="F78" i="4"/>
  <c r="H78" i="4" s="1"/>
  <c r="F69" i="4"/>
  <c r="H69" i="4" s="1"/>
  <c r="F60" i="4"/>
  <c r="H60" i="4" s="1"/>
  <c r="F50" i="4"/>
  <c r="K40" i="4"/>
  <c r="F40" i="4"/>
  <c r="K32" i="4"/>
  <c r="F32" i="4"/>
  <c r="K23" i="4"/>
  <c r="F23" i="4"/>
  <c r="H23" i="4" s="1"/>
  <c r="F66" i="4"/>
  <c r="H66" i="4" s="1"/>
  <c r="F80" i="4"/>
  <c r="H80" i="4" s="1"/>
  <c r="F34" i="4"/>
  <c r="K34" i="4"/>
  <c r="K86" i="4"/>
  <c r="F86" i="4"/>
  <c r="H86" i="4" s="1"/>
  <c r="F77" i="4"/>
  <c r="H77" i="4" s="1"/>
  <c r="F68" i="4"/>
  <c r="H68" i="4" s="1"/>
  <c r="K68" i="4"/>
  <c r="K58" i="4"/>
  <c r="F58" i="4"/>
  <c r="H58" i="4" s="1"/>
  <c r="F49" i="4"/>
  <c r="K49" i="4"/>
  <c r="F39" i="4"/>
  <c r="K22" i="4"/>
  <c r="F22" i="4"/>
  <c r="H22" i="4" s="1"/>
  <c r="I77" i="4"/>
  <c r="I71" i="4"/>
  <c r="K71" i="4" s="1"/>
  <c r="I79" i="4"/>
  <c r="I80" i="4"/>
  <c r="J55" i="4"/>
  <c r="J57" i="4"/>
  <c r="G42" i="9"/>
  <c r="G88" i="9"/>
  <c r="G18" i="9"/>
  <c r="G78" i="9"/>
  <c r="G48" i="9"/>
  <c r="G62" i="9"/>
  <c r="G69" i="9"/>
  <c r="G53" i="9"/>
  <c r="G11" i="9"/>
  <c r="O15" i="8"/>
  <c r="O22" i="8" s="1"/>
  <c r="O16" i="8"/>
  <c r="O24" i="8" s="1"/>
  <c r="C21" i="8"/>
  <c r="C15" i="8"/>
  <c r="C22" i="8" s="1"/>
  <c r="C16" i="8"/>
  <c r="C24" i="8" s="1"/>
  <c r="F21" i="8"/>
  <c r="F22" i="8"/>
  <c r="L15" i="8"/>
  <c r="L22" i="8" s="1"/>
  <c r="L16" i="8"/>
  <c r="L24" i="8" s="1"/>
  <c r="L21" i="8"/>
  <c r="O23" i="8"/>
  <c r="C23" i="8"/>
  <c r="I14" i="8"/>
  <c r="K79" i="4" l="1"/>
  <c r="P79" i="4"/>
  <c r="K77" i="4"/>
  <c r="P77" i="4"/>
  <c r="P71" i="4"/>
  <c r="K80" i="4"/>
  <c r="P80" i="4"/>
  <c r="K57" i="4"/>
  <c r="P57" i="4"/>
  <c r="K55" i="4"/>
  <c r="P55" i="4"/>
  <c r="E346" i="1"/>
  <c r="H46" i="4"/>
  <c r="H33" i="4"/>
  <c r="H50" i="4"/>
  <c r="H48" i="4"/>
  <c r="H39" i="4"/>
  <c r="H32" i="4"/>
  <c r="H45" i="4"/>
  <c r="H41" i="4"/>
  <c r="H35" i="4"/>
  <c r="H36" i="4"/>
  <c r="H49" i="4"/>
  <c r="H40" i="4"/>
  <c r="H34" i="4"/>
  <c r="H44" i="4"/>
  <c r="G9" i="4"/>
  <c r="G10" i="4"/>
  <c r="H43" i="4"/>
  <c r="F42" i="4"/>
  <c r="H21" i="4"/>
  <c r="F20" i="4"/>
  <c r="H20" i="4" s="1"/>
  <c r="I39" i="4"/>
  <c r="H56" i="4"/>
  <c r="I75" i="4"/>
  <c r="H57" i="4"/>
  <c r="I76" i="4"/>
  <c r="I50" i="4"/>
  <c r="I72" i="4"/>
  <c r="I60" i="4"/>
  <c r="I74" i="4"/>
  <c r="J56" i="4"/>
  <c r="I67" i="4"/>
  <c r="I78" i="4"/>
  <c r="J37" i="4"/>
  <c r="J54" i="4"/>
  <c r="P54" i="4" s="1"/>
  <c r="I70" i="4"/>
  <c r="H37" i="4"/>
  <c r="I66" i="4"/>
  <c r="H54" i="4"/>
  <c r="H38" i="4"/>
  <c r="J38" i="4"/>
  <c r="I64" i="4"/>
  <c r="I69" i="4"/>
  <c r="H55" i="4"/>
  <c r="G51" i="4"/>
  <c r="G30" i="4"/>
  <c r="F12" i="4"/>
  <c r="H12" i="4" s="1"/>
  <c r="F9" i="4"/>
  <c r="I51" i="4"/>
  <c r="K52" i="4"/>
  <c r="K48" i="4"/>
  <c r="I20" i="4"/>
  <c r="K21" i="4"/>
  <c r="I82" i="4"/>
  <c r="K83" i="4"/>
  <c r="I42" i="4"/>
  <c r="K43" i="4"/>
  <c r="AC5" i="1"/>
  <c r="AI5" i="1"/>
  <c r="AF5" i="1"/>
  <c r="AL5" i="1"/>
  <c r="Z5" i="1"/>
  <c r="G7" i="9"/>
  <c r="I16" i="8"/>
  <c r="I24" i="8" s="1"/>
  <c r="I15" i="8"/>
  <c r="I22" i="8" s="1"/>
  <c r="O25" i="8"/>
  <c r="O26" i="8"/>
  <c r="F25" i="8"/>
  <c r="F26" i="8"/>
  <c r="L26" i="8"/>
  <c r="L25" i="8"/>
  <c r="C25" i="8"/>
  <c r="C26" i="8"/>
  <c r="O21" i="8"/>
  <c r="K37" i="4" l="1"/>
  <c r="P37" i="4"/>
  <c r="K56" i="4"/>
  <c r="P56" i="4"/>
  <c r="K50" i="4"/>
  <c r="P50" i="4"/>
  <c r="K74" i="4"/>
  <c r="P74" i="4"/>
  <c r="K76" i="4"/>
  <c r="P76" i="4"/>
  <c r="K78" i="4"/>
  <c r="P78" i="4"/>
  <c r="K60" i="4"/>
  <c r="P60" i="4"/>
  <c r="K75" i="4"/>
  <c r="P75" i="4"/>
  <c r="K72" i="4"/>
  <c r="P72" i="4"/>
  <c r="K38" i="4"/>
  <c r="P38" i="4"/>
  <c r="K42" i="4"/>
  <c r="P42" i="4"/>
  <c r="K64" i="4"/>
  <c r="P64" i="4"/>
  <c r="K82" i="4"/>
  <c r="P82" i="4"/>
  <c r="K39" i="4"/>
  <c r="P39" i="4"/>
  <c r="K67" i="4"/>
  <c r="P67" i="4"/>
  <c r="K69" i="4"/>
  <c r="P69" i="4"/>
  <c r="K66" i="4"/>
  <c r="P66" i="4"/>
  <c r="K20" i="4"/>
  <c r="P20" i="4"/>
  <c r="K70" i="4"/>
  <c r="P70" i="4"/>
  <c r="D42" i="4"/>
  <c r="D47" i="4"/>
  <c r="D9" i="4"/>
  <c r="AC111" i="1"/>
  <c r="AL111" i="1"/>
  <c r="Z111" i="1"/>
  <c r="AI111" i="1"/>
  <c r="AF111" i="1"/>
  <c r="AC78" i="1"/>
  <c r="AI78" i="1"/>
  <c r="AL78" i="1"/>
  <c r="AF78" i="1"/>
  <c r="Z78" i="1"/>
  <c r="AF344" i="1"/>
  <c r="AC344" i="1"/>
  <c r="AL344" i="1"/>
  <c r="AI344" i="1"/>
  <c r="AI100" i="1"/>
  <c r="AC100" i="1"/>
  <c r="Z100" i="1"/>
  <c r="AF100" i="1"/>
  <c r="AL100" i="1"/>
  <c r="AI52" i="1"/>
  <c r="AL52" i="1"/>
  <c r="AC52" i="1"/>
  <c r="AF52" i="1"/>
  <c r="Z52" i="1"/>
  <c r="AI289" i="1"/>
  <c r="AF289" i="1"/>
  <c r="Z289" i="1"/>
  <c r="AL289" i="1"/>
  <c r="AC289" i="1"/>
  <c r="AC266" i="1"/>
  <c r="AI266" i="1"/>
  <c r="Z266" i="1"/>
  <c r="AF266" i="1"/>
  <c r="AL266" i="1"/>
  <c r="AF330" i="1"/>
  <c r="AC330" i="1"/>
  <c r="AL330" i="1"/>
  <c r="AI330" i="1"/>
  <c r="Z330" i="1"/>
  <c r="AF249" i="1"/>
  <c r="AL249" i="1"/>
  <c r="AC249" i="1"/>
  <c r="AI249" i="1"/>
  <c r="Z249" i="1"/>
  <c r="Z19" i="1"/>
  <c r="AF19" i="1"/>
  <c r="AL19" i="1"/>
  <c r="AC19" i="1"/>
  <c r="AI19" i="1"/>
  <c r="AL49" i="1"/>
  <c r="Z49" i="1"/>
  <c r="AF49" i="1"/>
  <c r="AI49" i="1"/>
  <c r="AC49" i="1"/>
  <c r="AF60" i="1"/>
  <c r="AL60" i="1"/>
  <c r="AI60" i="1"/>
  <c r="Z60" i="1"/>
  <c r="AC60" i="1"/>
  <c r="AC9" i="1"/>
  <c r="AI9" i="1"/>
  <c r="Z9" i="1"/>
  <c r="AF9" i="1"/>
  <c r="AL9" i="1"/>
  <c r="AF107" i="1"/>
  <c r="AL107" i="1"/>
  <c r="AC107" i="1"/>
  <c r="Z107" i="1"/>
  <c r="AI107" i="1"/>
  <c r="AC51" i="1"/>
  <c r="Z51" i="1"/>
  <c r="AF51" i="1"/>
  <c r="AL51" i="1"/>
  <c r="AI51" i="1"/>
  <c r="AC258" i="1"/>
  <c r="AI258" i="1"/>
  <c r="Z258" i="1"/>
  <c r="AF258" i="1"/>
  <c r="AL258" i="1"/>
  <c r="AI63" i="1"/>
  <c r="AC63" i="1"/>
  <c r="Z63" i="1"/>
  <c r="AL63" i="1"/>
  <c r="AF63" i="1"/>
  <c r="AF23" i="1"/>
  <c r="Z23" i="1"/>
  <c r="AL23" i="1"/>
  <c r="AI23" i="1"/>
  <c r="AC23" i="1"/>
  <c r="Z325" i="1"/>
  <c r="AI325" i="1"/>
  <c r="AF325" i="1"/>
  <c r="AL325" i="1"/>
  <c r="AC325" i="1"/>
  <c r="AL48" i="1"/>
  <c r="AC48" i="1"/>
  <c r="AI48" i="1"/>
  <c r="Z48" i="1"/>
  <c r="AF48" i="1"/>
  <c r="AF43" i="1"/>
  <c r="Z43" i="1"/>
  <c r="AC43" i="1"/>
  <c r="AI43" i="1"/>
  <c r="AL43" i="1"/>
  <c r="AC342" i="1"/>
  <c r="AI342" i="1"/>
  <c r="Z342" i="1"/>
  <c r="AF342" i="1"/>
  <c r="AL342" i="1"/>
  <c r="AI20" i="1"/>
  <c r="Z20" i="1"/>
  <c r="AF20" i="1"/>
  <c r="AL20" i="1"/>
  <c r="AC20" i="1"/>
  <c r="AC223" i="1"/>
  <c r="AF223" i="1"/>
  <c r="Z223" i="1"/>
  <c r="AL223" i="1"/>
  <c r="AI223" i="1"/>
  <c r="AL93" i="1"/>
  <c r="Z93" i="1"/>
  <c r="AI93" i="1"/>
  <c r="AF93" i="1"/>
  <c r="AC93" i="1"/>
  <c r="AI12" i="1"/>
  <c r="Z12" i="1"/>
  <c r="AF12" i="1"/>
  <c r="AL12" i="1"/>
  <c r="AC12" i="1"/>
  <c r="Z54" i="1"/>
  <c r="AF54" i="1"/>
  <c r="AL54" i="1"/>
  <c r="AC54" i="1"/>
  <c r="AI54" i="1"/>
  <c r="AI7" i="1"/>
  <c r="AC7" i="1"/>
  <c r="Z7" i="1"/>
  <c r="AL7" i="1"/>
  <c r="AF7" i="1"/>
  <c r="AC142" i="1"/>
  <c r="AI142" i="1"/>
  <c r="AL142" i="1"/>
  <c r="Z142" i="1"/>
  <c r="AF142" i="1"/>
  <c r="AF251" i="1"/>
  <c r="Z251" i="1"/>
  <c r="AL251" i="1"/>
  <c r="AC251" i="1"/>
  <c r="AI251" i="1"/>
  <c r="AL345" i="1"/>
  <c r="AC345" i="1"/>
  <c r="AI345" i="1"/>
  <c r="AF345" i="1"/>
  <c r="AF343" i="1"/>
  <c r="AI343" i="1"/>
  <c r="AC343" i="1"/>
  <c r="AL343" i="1"/>
  <c r="AL10" i="1"/>
  <c r="AI10" i="1"/>
  <c r="AC10" i="1"/>
  <c r="AF10" i="1"/>
  <c r="Z10" i="1"/>
  <c r="AL50" i="1"/>
  <c r="AC50" i="1"/>
  <c r="Z50" i="1"/>
  <c r="AI50" i="1"/>
  <c r="AF50" i="1"/>
  <c r="AF269" i="1"/>
  <c r="AC269" i="1"/>
  <c r="AL269" i="1"/>
  <c r="AI269" i="1"/>
  <c r="Z269" i="1"/>
  <c r="AC25" i="1"/>
  <c r="AI25" i="1"/>
  <c r="Z25" i="1"/>
  <c r="AF25" i="1"/>
  <c r="AL25" i="1"/>
  <c r="AI95" i="1"/>
  <c r="AC95" i="1"/>
  <c r="AF95" i="1"/>
  <c r="AL95" i="1"/>
  <c r="Z95" i="1"/>
  <c r="AI255" i="1"/>
  <c r="Z255" i="1"/>
  <c r="AF255" i="1"/>
  <c r="AC255" i="1"/>
  <c r="AL255" i="1"/>
  <c r="AI18" i="1"/>
  <c r="AC18" i="1"/>
  <c r="Z18" i="1"/>
  <c r="AF18" i="1"/>
  <c r="AL18" i="1"/>
  <c r="AL340" i="1"/>
  <c r="AI340" i="1"/>
  <c r="AC340" i="1"/>
  <c r="Z340" i="1"/>
  <c r="AF340" i="1"/>
  <c r="AC80" i="1"/>
  <c r="AI80" i="1"/>
  <c r="AF80" i="1"/>
  <c r="Z80" i="1"/>
  <c r="AL80" i="1"/>
  <c r="AL108" i="1"/>
  <c r="AF108" i="1"/>
  <c r="AC108" i="1"/>
  <c r="Z108" i="1"/>
  <c r="AI108" i="1"/>
  <c r="Z104" i="1"/>
  <c r="AI104" i="1"/>
  <c r="AF104" i="1"/>
  <c r="AC104" i="1"/>
  <c r="AL104" i="1"/>
  <c r="AC11" i="1"/>
  <c r="Z11" i="1"/>
  <c r="AI11" i="1"/>
  <c r="AL11" i="1"/>
  <c r="AF11" i="1"/>
  <c r="AF21" i="1"/>
  <c r="AL21" i="1"/>
  <c r="AC21" i="1"/>
  <c r="AI21" i="1"/>
  <c r="Z21" i="1"/>
  <c r="Z75" i="1"/>
  <c r="AI75" i="1"/>
  <c r="AC75" i="1"/>
  <c r="AL75" i="1"/>
  <c r="AF75" i="1"/>
  <c r="AC62" i="1"/>
  <c r="Z62" i="1"/>
  <c r="AL62" i="1"/>
  <c r="AF62" i="1"/>
  <c r="AI62" i="1"/>
  <c r="AC13" i="1"/>
  <c r="AI13" i="1"/>
  <c r="AL13" i="1"/>
  <c r="Z13" i="1"/>
  <c r="AF13" i="1"/>
  <c r="AI341" i="1"/>
  <c r="Z341" i="1"/>
  <c r="AF341" i="1"/>
  <c r="AL341" i="1"/>
  <c r="AC341" i="1"/>
  <c r="AI35" i="1"/>
  <c r="AL35" i="1"/>
  <c r="AC35" i="1"/>
  <c r="Z35" i="1"/>
  <c r="AF35" i="1"/>
  <c r="AI47" i="1"/>
  <c r="Z47" i="1"/>
  <c r="AF47" i="1"/>
  <c r="AL47" i="1"/>
  <c r="AC47" i="1"/>
  <c r="Z127" i="1"/>
  <c r="AF127" i="1"/>
  <c r="AL127" i="1"/>
  <c r="AC127" i="1"/>
  <c r="AI127" i="1"/>
  <c r="AF250" i="1"/>
  <c r="AC250" i="1"/>
  <c r="AI250" i="1"/>
  <c r="Z250" i="1"/>
  <c r="AL250" i="1"/>
  <c r="AC240" i="1"/>
  <c r="AI240" i="1"/>
  <c r="Z240" i="1"/>
  <c r="AF240" i="1"/>
  <c r="AL240" i="1"/>
  <c r="AC207" i="1"/>
  <c r="Z207" i="1"/>
  <c r="AF207" i="1"/>
  <c r="AI207" i="1"/>
  <c r="AL207" i="1"/>
  <c r="AL110" i="1"/>
  <c r="AC110" i="1"/>
  <c r="AI110" i="1"/>
  <c r="Z110" i="1"/>
  <c r="AF110" i="1"/>
  <c r="Z109" i="1"/>
  <c r="AF109" i="1"/>
  <c r="AL109" i="1"/>
  <c r="AC109" i="1"/>
  <c r="AI109" i="1"/>
  <c r="AL8" i="1"/>
  <c r="AC8" i="1"/>
  <c r="AI8" i="1"/>
  <c r="Z8" i="1"/>
  <c r="AF8" i="1"/>
  <c r="AL6" i="1"/>
  <c r="Z6" i="1"/>
  <c r="AF6" i="1"/>
  <c r="AC6" i="1"/>
  <c r="AI6" i="1"/>
  <c r="I47" i="4"/>
  <c r="I73" i="4"/>
  <c r="H9" i="4"/>
  <c r="I59" i="4"/>
  <c r="J9" i="4"/>
  <c r="K54" i="4"/>
  <c r="J10" i="4"/>
  <c r="J30" i="4"/>
  <c r="I65" i="4"/>
  <c r="J51" i="4"/>
  <c r="I9" i="4"/>
  <c r="AM5" i="1"/>
  <c r="I25" i="8"/>
  <c r="I26" i="8"/>
  <c r="I21" i="8"/>
  <c r="D74" i="3"/>
  <c r="D73" i="3"/>
  <c r="D72" i="3"/>
  <c r="D71" i="3"/>
  <c r="D70" i="3"/>
  <c r="D69" i="3"/>
  <c r="D67" i="3"/>
  <c r="D66" i="3"/>
  <c r="D65" i="3"/>
  <c r="D64" i="3"/>
  <c r="D63" i="3"/>
  <c r="D62" i="3"/>
  <c r="D61" i="3"/>
  <c r="D60" i="3"/>
  <c r="D58" i="3"/>
  <c r="D57" i="3"/>
  <c r="D56" i="3"/>
  <c r="D55" i="3"/>
  <c r="D54" i="3"/>
  <c r="D53" i="3"/>
  <c r="D52" i="3"/>
  <c r="D50" i="3"/>
  <c r="D49" i="3"/>
  <c r="D48" i="3"/>
  <c r="D47" i="3"/>
  <c r="D46" i="3"/>
  <c r="D44" i="3"/>
  <c r="D43" i="3"/>
  <c r="D42" i="3"/>
  <c r="D41" i="3"/>
  <c r="D40" i="3"/>
  <c r="D39" i="3"/>
  <c r="D38" i="3"/>
  <c r="D36" i="3"/>
  <c r="D35" i="3"/>
  <c r="D34" i="3"/>
  <c r="D32" i="3"/>
  <c r="D31" i="3"/>
  <c r="D30" i="3"/>
  <c r="D29" i="3"/>
  <c r="D27" i="3"/>
  <c r="D26" i="3"/>
  <c r="D25" i="3"/>
  <c r="D23" i="3"/>
  <c r="D22" i="3"/>
  <c r="D21" i="3"/>
  <c r="D20" i="3"/>
  <c r="D19" i="3"/>
  <c r="D18" i="3"/>
  <c r="D15" i="3"/>
  <c r="D14" i="3"/>
  <c r="D13" i="3"/>
  <c r="D12" i="3"/>
  <c r="D11" i="3"/>
  <c r="D10" i="3"/>
  <c r="D9" i="3"/>
  <c r="D8" i="3"/>
  <c r="D7" i="3"/>
  <c r="E8" i="3"/>
  <c r="C8" i="3"/>
  <c r="C12" i="3"/>
  <c r="C13" i="3"/>
  <c r="C14" i="3"/>
  <c r="C15" i="3"/>
  <c r="C18" i="3"/>
  <c r="C19" i="3"/>
  <c r="C20" i="3"/>
  <c r="C21" i="3"/>
  <c r="C22" i="3"/>
  <c r="C23" i="3"/>
  <c r="C24" i="3"/>
  <c r="C25" i="3"/>
  <c r="C26" i="3"/>
  <c r="C27" i="3"/>
  <c r="C29" i="3"/>
  <c r="C30" i="3"/>
  <c r="C31" i="3"/>
  <c r="C32" i="3"/>
  <c r="C34" i="3"/>
  <c r="C35" i="3"/>
  <c r="C36" i="3"/>
  <c r="C39" i="3"/>
  <c r="C42" i="3"/>
  <c r="C44" i="3"/>
  <c r="C48" i="3"/>
  <c r="C49" i="3"/>
  <c r="C50" i="3"/>
  <c r="C53" i="3"/>
  <c r="C56" i="3"/>
  <c r="C57" i="3"/>
  <c r="C58" i="3"/>
  <c r="C62" i="3"/>
  <c r="C63" i="3"/>
  <c r="C64" i="3"/>
  <c r="C65" i="3"/>
  <c r="C69" i="3"/>
  <c r="C70" i="3"/>
  <c r="C71" i="3"/>
  <c r="C72" i="3"/>
  <c r="C73" i="3"/>
  <c r="C74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E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E41" i="3"/>
  <c r="F41" i="3"/>
  <c r="G41" i="3"/>
  <c r="H41" i="3"/>
  <c r="I41" i="3"/>
  <c r="J41" i="3"/>
  <c r="K41" i="3"/>
  <c r="L41" i="3"/>
  <c r="M41" i="3"/>
  <c r="N41" i="3"/>
  <c r="O41" i="3"/>
  <c r="P41" i="3"/>
  <c r="Q41" i="3"/>
  <c r="R41" i="3"/>
  <c r="S41" i="3"/>
  <c r="T41" i="3"/>
  <c r="U41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E52" i="3"/>
  <c r="F52" i="3"/>
  <c r="G52" i="3"/>
  <c r="H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E58" i="3"/>
  <c r="F58" i="3"/>
  <c r="G58" i="3"/>
  <c r="H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E64" i="3"/>
  <c r="F64" i="3"/>
  <c r="G64" i="3"/>
  <c r="H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E71" i="3"/>
  <c r="F71" i="3"/>
  <c r="G71" i="3"/>
  <c r="H71" i="3"/>
  <c r="I71" i="3"/>
  <c r="J71" i="3"/>
  <c r="K71" i="3"/>
  <c r="L71" i="3"/>
  <c r="M71" i="3"/>
  <c r="N71" i="3"/>
  <c r="O71" i="3"/>
  <c r="P71" i="3"/>
  <c r="Q71" i="3"/>
  <c r="R71" i="3"/>
  <c r="S71" i="3"/>
  <c r="T71" i="3"/>
  <c r="U71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K51" i="4" l="1"/>
  <c r="P51" i="4"/>
  <c r="K73" i="4"/>
  <c r="P73" i="4"/>
  <c r="K47" i="4"/>
  <c r="P47" i="4"/>
  <c r="K65" i="4"/>
  <c r="P65" i="4"/>
  <c r="K59" i="4"/>
  <c r="P59" i="4"/>
  <c r="AH36" i="3"/>
  <c r="AH55" i="3"/>
  <c r="AH64" i="3"/>
  <c r="AH38" i="3"/>
  <c r="AH56" i="3"/>
  <c r="AH65" i="3"/>
  <c r="AH39" i="3"/>
  <c r="AH57" i="3"/>
  <c r="AH66" i="3"/>
  <c r="AH40" i="3"/>
  <c r="AH58" i="3"/>
  <c r="AH67" i="3"/>
  <c r="AH21" i="3"/>
  <c r="AH31" i="3"/>
  <c r="AH41" i="3"/>
  <c r="AH50" i="3"/>
  <c r="AH60" i="3"/>
  <c r="AH69" i="3"/>
  <c r="AH22" i="3"/>
  <c r="AH32" i="3"/>
  <c r="AH42" i="3"/>
  <c r="AH52" i="3"/>
  <c r="AH61" i="3"/>
  <c r="AH70" i="3"/>
  <c r="AH24" i="3"/>
  <c r="AH23" i="3"/>
  <c r="AH34" i="3"/>
  <c r="AH43" i="3"/>
  <c r="AH53" i="3"/>
  <c r="AH62" i="3"/>
  <c r="AH71" i="3"/>
  <c r="AH35" i="3"/>
  <c r="AH44" i="3"/>
  <c r="AH54" i="3"/>
  <c r="AH63" i="3"/>
  <c r="U45" i="3"/>
  <c r="K9" i="4"/>
  <c r="AM255" i="1"/>
  <c r="AM25" i="1"/>
  <c r="AM343" i="1"/>
  <c r="AM345" i="1"/>
  <c r="AM342" i="1"/>
  <c r="AM249" i="1"/>
  <c r="AM100" i="1"/>
  <c r="AM6" i="1"/>
  <c r="AM240" i="1"/>
  <c r="AM75" i="1"/>
  <c r="AM11" i="1"/>
  <c r="AM10" i="1"/>
  <c r="AM7" i="1"/>
  <c r="AM12" i="1"/>
  <c r="AM93" i="1"/>
  <c r="AM223" i="1"/>
  <c r="AM258" i="1"/>
  <c r="AM49" i="1"/>
  <c r="AM289" i="1"/>
  <c r="AM13" i="1"/>
  <c r="AM330" i="1"/>
  <c r="AM78" i="1"/>
  <c r="AM127" i="1"/>
  <c r="AM35" i="1"/>
  <c r="AM251" i="1"/>
  <c r="AM23" i="1"/>
  <c r="AM19" i="1"/>
  <c r="AM207" i="1"/>
  <c r="AM250" i="1"/>
  <c r="AM104" i="1"/>
  <c r="AM80" i="1"/>
  <c r="AM18" i="1"/>
  <c r="AM43" i="1"/>
  <c r="AM107" i="1"/>
  <c r="AM60" i="1"/>
  <c r="AM266" i="1"/>
  <c r="AM8" i="1"/>
  <c r="AM110" i="1"/>
  <c r="AM108" i="1"/>
  <c r="AM340" i="1"/>
  <c r="AM95" i="1"/>
  <c r="AM50" i="1"/>
  <c r="AM48" i="1"/>
  <c r="AM9" i="1"/>
  <c r="AM109" i="1"/>
  <c r="AM47" i="1"/>
  <c r="AM341" i="1"/>
  <c r="AM62" i="1"/>
  <c r="AM142" i="1"/>
  <c r="AM20" i="1"/>
  <c r="AM325" i="1"/>
  <c r="AM63" i="1"/>
  <c r="AM51" i="1"/>
  <c r="AM344" i="1"/>
  <c r="AM21" i="1"/>
  <c r="AM269" i="1"/>
  <c r="AM54" i="1"/>
  <c r="AM52" i="1"/>
  <c r="AM111" i="1"/>
  <c r="K11" i="4"/>
  <c r="C28" i="3"/>
  <c r="R33" i="3"/>
  <c r="J33" i="3"/>
  <c r="N28" i="3"/>
  <c r="F28" i="3"/>
  <c r="C33" i="3"/>
  <c r="C68" i="3"/>
  <c r="N33" i="3"/>
  <c r="F33" i="3"/>
  <c r="R28" i="3"/>
  <c r="J28" i="3"/>
  <c r="T68" i="3"/>
  <c r="L68" i="3"/>
  <c r="L59" i="3"/>
  <c r="O51" i="3"/>
  <c r="T45" i="3"/>
  <c r="H45" i="3"/>
  <c r="S37" i="3"/>
  <c r="G37" i="3"/>
  <c r="Q16" i="3"/>
  <c r="E16" i="3"/>
  <c r="Q6" i="3"/>
  <c r="E6" i="3"/>
  <c r="AH15" i="3"/>
  <c r="AH48" i="3"/>
  <c r="S68" i="3"/>
  <c r="O68" i="3"/>
  <c r="K68" i="3"/>
  <c r="G68" i="3"/>
  <c r="S59" i="3"/>
  <c r="O59" i="3"/>
  <c r="K59" i="3"/>
  <c r="G59" i="3"/>
  <c r="R51" i="3"/>
  <c r="N51" i="3"/>
  <c r="J51" i="3"/>
  <c r="F51" i="3"/>
  <c r="S45" i="3"/>
  <c r="O45" i="3"/>
  <c r="K45" i="3"/>
  <c r="G45" i="3"/>
  <c r="R37" i="3"/>
  <c r="N37" i="3"/>
  <c r="J37" i="3"/>
  <c r="F37" i="3"/>
  <c r="U33" i="3"/>
  <c r="Q33" i="3"/>
  <c r="M33" i="3"/>
  <c r="I33" i="3"/>
  <c r="E33" i="3"/>
  <c r="U28" i="3"/>
  <c r="Q28" i="3"/>
  <c r="M28" i="3"/>
  <c r="I28" i="3"/>
  <c r="E28" i="3"/>
  <c r="T16" i="3"/>
  <c r="P16" i="3"/>
  <c r="L16" i="3"/>
  <c r="H16" i="3"/>
  <c r="T6" i="3"/>
  <c r="P6" i="3"/>
  <c r="L6" i="3"/>
  <c r="H6" i="3"/>
  <c r="AH8" i="3"/>
  <c r="AH12" i="3"/>
  <c r="AH25" i="3"/>
  <c r="AH30" i="3"/>
  <c r="D33" i="3"/>
  <c r="AH49" i="3"/>
  <c r="AH72" i="3"/>
  <c r="T59" i="3"/>
  <c r="H59" i="3"/>
  <c r="K51" i="3"/>
  <c r="L45" i="3"/>
  <c r="O37" i="3"/>
  <c r="M16" i="3"/>
  <c r="M6" i="3"/>
  <c r="AH29" i="3"/>
  <c r="R68" i="3"/>
  <c r="N68" i="3"/>
  <c r="J68" i="3"/>
  <c r="F68" i="3"/>
  <c r="R59" i="3"/>
  <c r="N59" i="3"/>
  <c r="J59" i="3"/>
  <c r="F59" i="3"/>
  <c r="U51" i="3"/>
  <c r="Q51" i="3"/>
  <c r="M51" i="3"/>
  <c r="I51" i="3"/>
  <c r="E51" i="3"/>
  <c r="R45" i="3"/>
  <c r="N45" i="3"/>
  <c r="J45" i="3"/>
  <c r="F45" i="3"/>
  <c r="U37" i="3"/>
  <c r="Q37" i="3"/>
  <c r="M37" i="3"/>
  <c r="I37" i="3"/>
  <c r="E37" i="3"/>
  <c r="T33" i="3"/>
  <c r="P33" i="3"/>
  <c r="L33" i="3"/>
  <c r="H33" i="3"/>
  <c r="T28" i="3"/>
  <c r="P28" i="3"/>
  <c r="L28" i="3"/>
  <c r="H28" i="3"/>
  <c r="S16" i="3"/>
  <c r="O16" i="3"/>
  <c r="K16" i="3"/>
  <c r="G16" i="3"/>
  <c r="S6" i="3"/>
  <c r="O6" i="3"/>
  <c r="K6" i="3"/>
  <c r="G6" i="3"/>
  <c r="AH9" i="3"/>
  <c r="AH13" i="3"/>
  <c r="AH18" i="3"/>
  <c r="AH26" i="3"/>
  <c r="AH46" i="3"/>
  <c r="AH73" i="3"/>
  <c r="P68" i="3"/>
  <c r="H68" i="3"/>
  <c r="P59" i="3"/>
  <c r="S51" i="3"/>
  <c r="G51" i="3"/>
  <c r="P45" i="3"/>
  <c r="K37" i="3"/>
  <c r="U16" i="3"/>
  <c r="I16" i="3"/>
  <c r="U6" i="3"/>
  <c r="I6" i="3"/>
  <c r="AH11" i="3"/>
  <c r="AH20" i="3"/>
  <c r="U68" i="3"/>
  <c r="Q68" i="3"/>
  <c r="M68" i="3"/>
  <c r="I68" i="3"/>
  <c r="E68" i="3"/>
  <c r="U59" i="3"/>
  <c r="Q59" i="3"/>
  <c r="M59" i="3"/>
  <c r="I59" i="3"/>
  <c r="E59" i="3"/>
  <c r="T51" i="3"/>
  <c r="P51" i="3"/>
  <c r="L51" i="3"/>
  <c r="H51" i="3"/>
  <c r="Q45" i="3"/>
  <c r="M45" i="3"/>
  <c r="I45" i="3"/>
  <c r="E45" i="3"/>
  <c r="T37" i="3"/>
  <c r="P37" i="3"/>
  <c r="L37" i="3"/>
  <c r="H37" i="3"/>
  <c r="S33" i="3"/>
  <c r="O33" i="3"/>
  <c r="K33" i="3"/>
  <c r="G33" i="3"/>
  <c r="S28" i="3"/>
  <c r="O28" i="3"/>
  <c r="K28" i="3"/>
  <c r="G28" i="3"/>
  <c r="R16" i="3"/>
  <c r="N16" i="3"/>
  <c r="J16" i="3"/>
  <c r="R6" i="3"/>
  <c r="N6" i="3"/>
  <c r="J6" i="3"/>
  <c r="F6" i="3"/>
  <c r="AH10" i="3"/>
  <c r="AH14" i="3"/>
  <c r="AH27" i="3"/>
  <c r="AH74" i="3"/>
  <c r="D45" i="3"/>
  <c r="D51" i="3"/>
  <c r="D59" i="3"/>
  <c r="D6" i="3"/>
  <c r="D37" i="3"/>
  <c r="AH47" i="3"/>
  <c r="AH19" i="3"/>
  <c r="AH7" i="3"/>
  <c r="D28" i="3"/>
  <c r="D68" i="3"/>
  <c r="K12" i="4"/>
  <c r="H42" i="4"/>
  <c r="F82" i="4"/>
  <c r="H82" i="4" s="1"/>
  <c r="F47" i="4"/>
  <c r="H47" i="4" s="1"/>
  <c r="AM346" i="1" l="1"/>
  <c r="U75" i="3"/>
  <c r="U79" i="3" s="1"/>
  <c r="AH68" i="3"/>
  <c r="L75" i="3"/>
  <c r="L79" i="3" s="1"/>
  <c r="I75" i="3"/>
  <c r="I79" i="3" s="1"/>
  <c r="J75" i="3"/>
  <c r="J79" i="3" s="1"/>
  <c r="G75" i="3"/>
  <c r="G79" i="3" s="1"/>
  <c r="AH6" i="3"/>
  <c r="S75" i="3"/>
  <c r="S79" i="3" s="1"/>
  <c r="R75" i="3"/>
  <c r="R79" i="3" s="1"/>
  <c r="T75" i="3"/>
  <c r="T79" i="3" s="1"/>
  <c r="M75" i="3"/>
  <c r="M79" i="3" s="1"/>
  <c r="P75" i="3"/>
  <c r="P79" i="3" s="1"/>
  <c r="K75" i="3"/>
  <c r="K79" i="3" s="1"/>
  <c r="E75" i="3"/>
  <c r="E79" i="3" s="1"/>
  <c r="Q75" i="3"/>
  <c r="Q79" i="3" s="1"/>
  <c r="O75" i="3"/>
  <c r="O79" i="3" s="1"/>
  <c r="N75" i="3"/>
  <c r="N79" i="3" s="1"/>
  <c r="H75" i="3"/>
  <c r="H79" i="3" s="1"/>
  <c r="C38" i="3"/>
  <c r="C60" i="3"/>
  <c r="C67" i="3"/>
  <c r="C40" i="3"/>
  <c r="F31" i="4" l="1"/>
  <c r="C43" i="3"/>
  <c r="C66" i="3"/>
  <c r="C7" i="3"/>
  <c r="C54" i="3"/>
  <c r="C10" i="3"/>
  <c r="C9" i="3"/>
  <c r="C52" i="3"/>
  <c r="C55" i="3"/>
  <c r="C11" i="3"/>
  <c r="C61" i="3"/>
  <c r="C17" i="3"/>
  <c r="C16" i="3" s="1"/>
  <c r="C41" i="3"/>
  <c r="C46" i="3"/>
  <c r="C47" i="3"/>
  <c r="D30" i="4" l="1"/>
  <c r="D10" i="4"/>
  <c r="D6" i="4" s="1"/>
  <c r="C6" i="3"/>
  <c r="I31" i="4"/>
  <c r="P31" i="4" s="1"/>
  <c r="Q3" i="1"/>
  <c r="F10" i="4"/>
  <c r="H10" i="4" s="1"/>
  <c r="H31" i="4"/>
  <c r="F17" i="3"/>
  <c r="F16" i="3" s="1"/>
  <c r="F75" i="3" s="1"/>
  <c r="F79" i="3" s="1"/>
  <c r="D17" i="3"/>
  <c r="D16" i="3" s="1"/>
  <c r="C59" i="3"/>
  <c r="F30" i="4"/>
  <c r="H30" i="4" s="1"/>
  <c r="C51" i="3"/>
  <c r="C37" i="3"/>
  <c r="C45" i="3"/>
  <c r="F59" i="4"/>
  <c r="H59" i="4" s="1"/>
  <c r="F65" i="4"/>
  <c r="H65" i="4" s="1"/>
  <c r="F73" i="4"/>
  <c r="H73" i="4" s="1"/>
  <c r="F51" i="4"/>
  <c r="H51" i="4" s="1"/>
  <c r="I10" i="4" l="1"/>
  <c r="K10" i="4" s="1"/>
  <c r="I30" i="4"/>
  <c r="K31" i="4"/>
  <c r="AH17" i="3"/>
  <c r="AH16" i="3" s="1"/>
  <c r="C75" i="3"/>
  <c r="C76" i="3" s="1"/>
  <c r="F6" i="4"/>
  <c r="K30" i="4" l="1"/>
  <c r="P30" i="4"/>
  <c r="I6" i="4"/>
  <c r="J6" i="4"/>
  <c r="C79" i="3"/>
  <c r="C80" i="3" s="1"/>
  <c r="G6" i="4"/>
  <c r="H6" i="4" s="1"/>
  <c r="K6" i="4" l="1"/>
  <c r="D75" i="3"/>
  <c r="D79" i="3" s="1"/>
  <c r="V68" i="3"/>
  <c r="V59" i="3"/>
  <c r="V51" i="3"/>
  <c r="Y68" i="3"/>
  <c r="Y59" i="3"/>
  <c r="Y51" i="3"/>
  <c r="Y45" i="3"/>
  <c r="Y37" i="3"/>
  <c r="X68" i="3"/>
  <c r="X59" i="3"/>
  <c r="X51" i="3" s="1"/>
  <c r="X45" i="3" s="1"/>
  <c r="X37" i="3" s="1"/>
  <c r="W68" i="3"/>
  <c r="W59" i="3"/>
  <c r="W51" i="3"/>
  <c r="W45" i="3"/>
  <c r="W37" i="3"/>
  <c r="AH59" i="3" l="1"/>
  <c r="AH37" i="3"/>
  <c r="V45" i="3"/>
  <c r="AH45" i="3" s="1"/>
  <c r="AH51" i="3"/>
  <c r="V33" i="3"/>
  <c r="Y28" i="3"/>
  <c r="Y16" i="3" s="1"/>
  <c r="Y6" i="3" s="1"/>
  <c r="X28" i="3"/>
  <c r="X16" i="3" s="1"/>
  <c r="X6" i="3" s="1"/>
  <c r="W28" i="3"/>
  <c r="W16" i="3" s="1"/>
  <c r="W6" i="3" s="1"/>
  <c r="V28" i="3" l="1"/>
  <c r="AH33" i="3"/>
  <c r="X75" i="3"/>
  <c r="X79" i="3" s="1"/>
  <c r="W75" i="3"/>
  <c r="W79" i="3" s="1"/>
  <c r="Y75" i="3"/>
  <c r="Y79" i="3" s="1"/>
  <c r="V6" i="3" l="1"/>
  <c r="V75" i="3" s="1"/>
  <c r="V79" i="3" s="1"/>
  <c r="AH28" i="3"/>
  <c r="AH75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Alba Rosario</author>
    <author>Yaritza Melendez</author>
    <author>Jose Martinez</author>
  </authors>
  <commentList>
    <comment ref="B4" authorId="0" shapeId="0" xr:uid="{4BDA1B61-17E6-47F8-965D-767337A7A931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No tocar, conextor para presupuestos</t>
        </r>
      </text>
    </comment>
    <comment ref="C4" authorId="0" shapeId="0" xr:uid="{42BCD3D6-2537-4518-9077-ABF2C3737A35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No tocar es clasificador. </t>
        </r>
      </text>
    </comment>
    <comment ref="D4" authorId="0" shapeId="0" xr:uid="{A6A1A671-44E9-4AA3-8349-1A88C6847782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Clasificador de presupuesto, para Iniciativa o Capex. No tocar donde esta el *.</t>
        </r>
      </text>
    </comment>
    <comment ref="E4" authorId="0" shapeId="0" xr:uid="{1E3040DB-0101-481B-BD76-0CE4F1FA1B6A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Nos tocar, solo presupuestos. </t>
        </r>
      </text>
    </comment>
    <comment ref="L4" authorId="0" shapeId="0" xr:uid="{715FECCB-6231-4208-AE1B-B9260152A5FB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No tocar en la columna, solo actualizar moneda en J2 y K2</t>
        </r>
      </text>
    </comment>
    <comment ref="N4" authorId="0" shapeId="0" xr:uid="{D2E147A9-A7BD-4029-A971-3C7731EDCB05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No tocar, automatica</t>
        </r>
      </text>
    </comment>
    <comment ref="P4" authorId="0" shapeId="0" xr:uid="{2AD0199A-3F96-4A97-916E-C5C961288F76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No tocar </t>
        </r>
      </text>
    </comment>
    <comment ref="F22" authorId="1" shapeId="0" xr:uid="{DEAFF429-3CF2-46AC-AB05-E192FAEF3511}">
      <text>
        <r>
          <rPr>
            <b/>
            <sz val="9"/>
            <color indexed="81"/>
            <rFont val="Tahoma"/>
            <family val="2"/>
          </rPr>
          <t>Yaritza Melendez:</t>
        </r>
        <r>
          <rPr>
            <sz val="9"/>
            <color indexed="81"/>
            <rFont val="Tahoma"/>
            <family val="2"/>
          </rPr>
          <t xml:space="preserve">
Este sistema es diferente a las demas por agregarse ablandaores de agua </t>
        </r>
      </text>
    </comment>
    <comment ref="F84" authorId="1" shapeId="0" xr:uid="{91733B08-9F1E-42F9-AB3A-3654D56E3EDA}">
      <text>
        <r>
          <rPr>
            <b/>
            <sz val="9"/>
            <color indexed="81"/>
            <rFont val="Tahoma"/>
            <family val="2"/>
          </rPr>
          <t>Yaritza Melendez:</t>
        </r>
        <r>
          <rPr>
            <sz val="9"/>
            <color indexed="81"/>
            <rFont val="Tahoma"/>
            <family val="2"/>
          </rPr>
          <t xml:space="preserve">
NEVERAS C02 ARNEG</t>
        </r>
      </text>
    </comment>
    <comment ref="F90" authorId="1" shapeId="0" xr:uid="{C2904DE6-73B3-4D2D-B922-0C373A684B35}">
      <text>
        <r>
          <rPr>
            <b/>
            <sz val="9"/>
            <color indexed="81"/>
            <rFont val="Tahoma"/>
            <family val="2"/>
          </rPr>
          <t>Yaritza Melendez:</t>
        </r>
        <r>
          <rPr>
            <sz val="9"/>
            <color indexed="81"/>
            <rFont val="Tahoma"/>
            <family val="2"/>
          </rPr>
          <t xml:space="preserve">
NEVERAS C02 ARNEG</t>
        </r>
      </text>
    </comment>
    <comment ref="F91" authorId="1" shapeId="0" xr:uid="{46FEDE39-38A5-41D8-A242-0B5A3D802129}">
      <text>
        <r>
          <rPr>
            <b/>
            <sz val="9"/>
            <color indexed="81"/>
            <rFont val="Tahoma"/>
            <family val="2"/>
          </rPr>
          <t>Yaritza Melendez:</t>
        </r>
        <r>
          <rPr>
            <sz val="9"/>
            <color indexed="81"/>
            <rFont val="Tahoma"/>
            <family val="2"/>
          </rPr>
          <t xml:space="preserve">
Se utilizara el de terrena </t>
        </r>
      </text>
    </comment>
    <comment ref="S152" authorId="1" shapeId="0" xr:uid="{864AD982-A98A-4887-B6D5-12520B006AE5}">
      <text>
        <r>
          <rPr>
            <b/>
            <sz val="9"/>
            <color indexed="81"/>
            <rFont val="Tahoma"/>
            <family val="2"/>
          </rPr>
          <t>Yaritza Melendez:</t>
        </r>
        <r>
          <rPr>
            <sz val="9"/>
            <color indexed="81"/>
            <rFont val="Tahoma"/>
            <family val="2"/>
          </rPr>
          <t xml:space="preserve">
ver el tema de las nuevas bandejas con Fraklin </t>
        </r>
      </text>
    </comment>
    <comment ref="F274" authorId="1" shapeId="0" xr:uid="{45B73B17-5F1D-4526-A8A5-F65AFD280FCA}">
      <text>
        <r>
          <rPr>
            <b/>
            <sz val="9"/>
            <color indexed="81"/>
            <rFont val="Tahoma"/>
            <family val="2"/>
          </rPr>
          <t>Yaritza Melendez:</t>
        </r>
        <r>
          <rPr>
            <sz val="9"/>
            <color indexed="81"/>
            <rFont val="Tahoma"/>
            <family val="2"/>
          </rPr>
          <t xml:space="preserve">
Validar y cotizar con Ep</t>
        </r>
      </text>
    </comment>
    <comment ref="F279" authorId="2" shapeId="0" xr:uid="{E155DF58-B2C0-499A-BEDB-EB1C7FC9D5D2}">
      <text>
        <r>
          <rPr>
            <b/>
            <sz val="9"/>
            <color indexed="81"/>
            <rFont val="Tahoma"/>
            <family val="2"/>
          </rPr>
          <t>Jose Martinez:</t>
        </r>
        <r>
          <rPr>
            <sz val="9"/>
            <color indexed="81"/>
            <rFont val="Tahoma"/>
            <family val="2"/>
          </rPr>
          <t xml:space="preserve">
20 ESCRITORIOS, 27 SILLAS, 4 SILLAS VISITA, 8 ARCHIVOS Y 2 CREDENZA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Jose Martinez</author>
  </authors>
  <commentList>
    <comment ref="L7" authorId="0" shapeId="0" xr:uid="{0062602F-0808-4564-A06F-16B549D85586}">
      <text>
        <r>
          <rPr>
            <b/>
            <sz val="9"/>
            <color indexed="81"/>
            <rFont val="Tahoma"/>
            <family val="2"/>
          </rPr>
          <t>Jose Martinez:</t>
        </r>
        <r>
          <rPr>
            <sz val="9"/>
            <color indexed="81"/>
            <rFont val="Tahoma"/>
            <family val="2"/>
          </rPr>
          <t xml:space="preserve">
Colocar el monto</t>
        </r>
      </text>
    </comment>
    <comment ref="R7" authorId="0" shapeId="0" xr:uid="{E6BDFBEB-874F-4AFA-A6F3-B94CBA62B468}">
      <text>
        <r>
          <rPr>
            <b/>
            <sz val="9"/>
            <color indexed="81"/>
            <rFont val="Tahoma"/>
            <family val="2"/>
          </rPr>
          <t>Jose Martinez:</t>
        </r>
        <r>
          <rPr>
            <sz val="9"/>
            <color indexed="81"/>
            <rFont val="Tahoma"/>
            <family val="2"/>
          </rPr>
          <t xml:space="preserve">
Colocar el Numero 
</t>
        </r>
      </text>
    </comment>
    <comment ref="Y7" authorId="0" shapeId="0" xr:uid="{588CC13A-6F1A-4CB2-B206-2659B64036CB}">
      <text>
        <r>
          <rPr>
            <b/>
            <sz val="9"/>
            <color indexed="81"/>
            <rFont val="Tahoma"/>
            <family val="2"/>
          </rPr>
          <t>Jose Martinez:</t>
        </r>
        <r>
          <rPr>
            <sz val="9"/>
            <color indexed="81"/>
            <rFont val="Tahoma"/>
            <family val="2"/>
          </rPr>
          <t xml:space="preserve">
Colocar fecha aproximada para solicitar el Saldo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Alba Rosario</author>
  </authors>
  <commentList>
    <comment ref="B4" authorId="0" shapeId="0" xr:uid="{8058C442-FF9D-43DC-B339-71FA4085EBC2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No tocar, conextor para presupuestos</t>
        </r>
      </text>
    </comment>
    <comment ref="C4" authorId="0" shapeId="0" xr:uid="{D41FC0D8-4685-49A3-BC3F-23595A7CD224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No tocar es clasificador. </t>
        </r>
      </text>
    </comment>
    <comment ref="D4" authorId="0" shapeId="0" xr:uid="{90B325FB-F00A-49CC-9CD5-552C55AA7083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Clasificador de presupuesto, para Iniciativa o Capex. No tocar donde esta el *.</t>
        </r>
      </text>
    </comment>
    <comment ref="E4" authorId="0" shapeId="0" xr:uid="{C727F8A8-F5D8-42E1-8143-C493177BA30F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Nos tocar, solo presupuestos. </t>
        </r>
      </text>
    </comment>
    <comment ref="K4" authorId="0" shapeId="0" xr:uid="{E40A3890-965E-4A2E-9E2B-D0B0661B45A6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No tocar en la columna, solo actualizar moneda en J2 y K2</t>
        </r>
      </text>
    </comment>
    <comment ref="M4" authorId="0" shapeId="0" xr:uid="{69A054B0-D0E2-4CE4-AB29-793DE493C353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No tocar, automatica</t>
        </r>
      </text>
    </comment>
    <comment ref="O4" authorId="0" shapeId="0" xr:uid="{6F72B93C-7C6C-4C50-B78E-FF0606A015E0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No tocar 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Bona</author>
    <author>Alba Rosario</author>
  </authors>
  <commentList>
    <comment ref="R14" authorId="0" shapeId="0" xr:uid="{E516388E-51B0-4C06-82F6-E4118A6962B4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Estos son los dias calendarios requeridos para que las mercancias esten listas.
</t>
        </r>
      </text>
    </comment>
    <comment ref="A27" authorId="0" shapeId="0" xr:uid="{C2D9EF90-BAA6-4AB7-96F0-1A0AFABDF11B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Validar con Alba/Karla
</t>
        </r>
      </text>
    </comment>
    <comment ref="AA27" authorId="1" shapeId="0" xr:uid="{12638599-A8D2-431A-8F9F-D3587F52E8C6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Según ultimas cotizaciones para CD01, en SP06 no fue posible realizar la compra por el tiempo. </t>
        </r>
      </text>
    </comment>
    <comment ref="C51" authorId="0" shapeId="0" xr:uid="{6C1F8BCF-AC52-4437-8FB8-B17E9698D42B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Validar con Melvin Mendez/Control Activos.
</t>
        </r>
      </text>
    </comment>
    <comment ref="C56" authorId="0" shapeId="0" xr:uid="{632223DC-6A39-4CD6-93F6-4DCA0EA52B31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Se realiza en obra.
</t>
        </r>
      </text>
    </comment>
    <comment ref="C57" authorId="0" shapeId="0" xr:uid="{0CB495D2-EB14-4C83-BE59-52F8D9A0A875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Se realiza en obra.
</t>
        </r>
      </text>
    </comment>
    <comment ref="C61" authorId="0" shapeId="0" xr:uid="{49FFBB89-554F-4FA1-BFB5-E69ADA07EFE0}">
      <text>
        <r>
          <rPr>
            <b/>
            <sz val="9"/>
            <color indexed="81"/>
            <rFont val="Tahoma"/>
            <family val="2"/>
          </rPr>
          <t xml:space="preserve">Miguel Bona:
A cotizar luego de instalación de las tuberías de cobre
</t>
        </r>
      </text>
    </comment>
    <comment ref="C62" authorId="0" shapeId="0" xr:uid="{91DE0023-E7F7-4F95-BBCC-288D8342D026}">
      <text>
        <r>
          <rPr>
            <b/>
            <sz val="9"/>
            <color indexed="81"/>
            <rFont val="Tahoma"/>
            <family val="2"/>
          </rPr>
          <t xml:space="preserve">Miguel Bona: 
Lo realizar el que instala el frio alimentario.
</t>
        </r>
      </text>
    </comment>
    <comment ref="C63" authorId="0" shapeId="0" xr:uid="{CACE4441-F277-4449-A92B-AB6A79799CEA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mantenimiento.</t>
        </r>
      </text>
    </comment>
    <comment ref="C65" authorId="0" shapeId="0" xr:uid="{34F71FD3-5BB1-48AE-880C-596C165DB774}">
      <text>
        <r>
          <rPr>
            <b/>
            <sz val="9"/>
            <color indexed="81"/>
            <rFont val="Tahoma"/>
            <family val="2"/>
          </rPr>
          <t xml:space="preserve">Miguel Bona: 
Se realiza en obra por el proveedor de las puertas y paneles
</t>
        </r>
      </text>
    </comment>
    <comment ref="C68" authorId="0" shapeId="0" xr:uid="{DA0DD04F-F340-4EFB-AC8D-02D42465DAD9}">
      <text>
        <r>
          <rPr>
            <b/>
            <sz val="9"/>
            <color indexed="81"/>
            <rFont val="Tahoma"/>
            <family val="2"/>
          </rPr>
          <t xml:space="preserve">Miguel Bona:
Lo realiza el departamento de seguridad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69" authorId="0" shapeId="0" xr:uid="{D5B3BB27-B0A0-4152-A491-76C36C5A033A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el departamento de seguridad</t>
        </r>
      </text>
    </comment>
    <comment ref="C70" authorId="0" shapeId="0" xr:uid="{363AD37E-9E74-4B01-A9C1-037A92E17739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el departamento de seguridad</t>
        </r>
      </text>
    </comment>
    <comment ref="C71" authorId="0" shapeId="0" xr:uid="{711C8DED-12B5-42B9-BDAD-F112EEFFCC65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el departamento de seguridad</t>
        </r>
      </text>
    </comment>
    <comment ref="C72" authorId="0" shapeId="0" xr:uid="{F09BE75E-6CFA-4816-927A-7EEE2E156DD6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el departamento de seguridad</t>
        </r>
      </text>
    </comment>
    <comment ref="C74" authorId="0" shapeId="0" xr:uid="{539C754D-A120-4DCD-9630-F4DDD0FF8BC0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el departamento de seguridad.</t>
        </r>
      </text>
    </comment>
    <comment ref="C80" authorId="0" shapeId="0" xr:uid="{8E9B082A-A1A0-4A7A-A46F-FBCE1F32736E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el departamento de tecnología.</t>
        </r>
      </text>
    </comment>
    <comment ref="C81" authorId="0" shapeId="0" xr:uid="{591100B4-1C6B-45A7-85CE-73BC698B8F4B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el departamento de tecnología.</t>
        </r>
      </text>
    </comment>
    <comment ref="C82" authorId="0" shapeId="0" xr:uid="{A7F73723-4F1F-4BAD-8C38-D93D694A21D0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el departamento de tecnología.</t>
        </r>
      </text>
    </comment>
    <comment ref="C83" authorId="0" shapeId="0" xr:uid="{A030545C-E4B1-4FB2-BEFB-48E1DC385386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el departamento de tecnología.</t>
        </r>
      </text>
    </comment>
    <comment ref="C84" authorId="0" shapeId="0" xr:uid="{B3E03E86-ABC3-4FED-8651-8558A8AB93D0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el departamento de tecnología.</t>
        </r>
      </text>
    </comment>
    <comment ref="C85" authorId="0" shapeId="0" xr:uid="{E11AC364-1B8D-494B-A56B-46E0B37AE4D8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el departamento de tecnología.</t>
        </r>
      </text>
    </comment>
    <comment ref="C86" authorId="0" shapeId="0" xr:uid="{EB8EB1EE-F9D0-430A-8EEA-CB7B453AB9A8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el departamento de tecnología.</t>
        </r>
      </text>
    </comment>
    <comment ref="C87" authorId="0" shapeId="0" xr:uid="{7EB6B32F-F7A1-491A-96E9-AAA09AA0E91B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el departamento de tecnología.</t>
        </r>
      </text>
    </comment>
    <comment ref="C88" authorId="0" shapeId="0" xr:uid="{2BD83D42-4507-4543-A321-17AA713224A5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el departamento de tecnología.</t>
        </r>
      </text>
    </comment>
    <comment ref="C90" authorId="0" shapeId="0" xr:uid="{47D5D4B3-C2C0-4D9F-8CA6-BE3B319124D1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Validar con cuadre y menudo/Bianka Ovalles.
</t>
        </r>
      </text>
    </comment>
    <comment ref="A91" authorId="0" shapeId="0" xr:uid="{88287191-5C0D-45B4-AFA6-10E101994236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No se está comprando.
</t>
        </r>
      </text>
    </comment>
    <comment ref="C93" authorId="0" shapeId="0" xr:uid="{F1750A82-C8C1-4B1A-AE81-0BB2D4C4F8EA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Esta disponible en AF01 Haina.
</t>
        </r>
      </text>
    </comment>
    <comment ref="C94" authorId="0" shapeId="0" xr:uid="{803B2713-F756-46CF-99F2-B5EDF9F92C37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Validar con cuadre y menudo/Bianka Ovalles.</t>
        </r>
      </text>
    </comment>
    <comment ref="C95" authorId="0" shapeId="0" xr:uid="{C2E16024-2C6A-40F8-8428-8E9CDCFE5D6D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Validar con cuadre y menudo/Bianka Ovalles.</t>
        </r>
      </text>
    </comment>
    <comment ref="C96" authorId="0" shapeId="0" xr:uid="{9E9541C4-64AE-407C-A459-082EDC6B60EF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Validar con cuadre y menudo/Bianka Ovalles.</t>
        </r>
      </text>
    </comment>
    <comment ref="C98" authorId="0" shapeId="0" xr:uid="{09695FE0-2E83-4AB7-B7A7-65D5133D6FA1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trabaja el departamento de Suministro/Ramón Alvarez.</t>
        </r>
      </text>
    </comment>
    <comment ref="C99" authorId="0" shapeId="0" xr:uid="{D62DFD99-5065-4B26-AF61-16840093D653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trabaja el departamento de Suministro/Ramón Alvarez.</t>
        </r>
      </text>
    </comment>
    <comment ref="C100" authorId="0" shapeId="0" xr:uid="{BF4B66AB-E92F-4470-B982-797D360600F0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trabaja el departamento de Suministro/Ramón Alvarez.</t>
        </r>
      </text>
    </comment>
    <comment ref="C101" authorId="0" shapeId="0" xr:uid="{657F9DE2-92E3-4FB2-AB3B-7C54F7D9CAD0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La gestiona el departamento de Tecnología.
</t>
        </r>
      </text>
    </comment>
    <comment ref="C104" authorId="0" shapeId="0" xr:uid="{C4F5B5CB-48E3-476C-B9F8-AB59E8535871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Validar con cuadre y menudo/Bianka Ovalles.</t>
        </r>
      </text>
    </comment>
    <comment ref="C112" authorId="0" shapeId="0" xr:uid="{ACA42044-FDB1-41C4-B315-9FBDD1BDEAD3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obra civil con el proveedor.
</t>
        </r>
      </text>
    </comment>
    <comment ref="C135" authorId="0" shapeId="0" xr:uid="{35F78A4B-DCB7-4FDA-A530-2D278E4C5EF6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No corresponde a compras AF.</t>
        </r>
      </text>
    </comment>
    <comment ref="C136" authorId="0" shapeId="0" xr:uid="{3B5BF612-F4D5-4CE3-8188-C32AA8738D62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No corresponde a compras AF.</t>
        </r>
      </text>
    </comment>
    <comment ref="C157" authorId="0" shapeId="0" xr:uid="{3248DF77-A11B-41A1-8D22-C1D3E412389A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Proveedor de café
</t>
        </r>
      </text>
    </comment>
    <comment ref="C158" authorId="0" shapeId="0" xr:uid="{6EBF5D9E-BB4E-4575-B34D-6B282226C47F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Proveedor café.</t>
        </r>
      </text>
    </comment>
    <comment ref="C167" authorId="0" shapeId="0" xr:uid="{8F34FE0C-C8B1-48DC-99EE-E3E34D9F17CD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Se usan etiquetas adhesivas.
</t>
        </r>
      </text>
    </comment>
    <comment ref="C170" authorId="0" shapeId="0" xr:uid="{77659264-5B36-4F9E-B9FA-10169CE8BD46}">
      <text>
        <r>
          <rPr>
            <b/>
            <sz val="9"/>
            <color indexed="81"/>
            <rFont val="Tahoma"/>
            <family val="2"/>
          </rPr>
          <t xml:space="preserve">Miguel Bona:
Lo realiza el departamento de tecnología.
</t>
        </r>
      </text>
    </comment>
    <comment ref="C172" authorId="0" shapeId="0" xr:uid="{3A9ED8B0-FAFF-40C0-B59C-5E220B044C2D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el departamento de Tecnología.</t>
        </r>
      </text>
    </comment>
    <comment ref="C173" authorId="0" shapeId="0" xr:uid="{31FDC076-9B68-46B6-B583-73BD1CB9D181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el departamento de Tecnología.</t>
        </r>
      </text>
    </comment>
    <comment ref="C174" authorId="0" shapeId="0" xr:uid="{436FCF05-1300-4F2C-AF06-1F6FADEEA910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el departamento de Tecnología.</t>
        </r>
      </text>
    </comment>
    <comment ref="C175" authorId="0" shapeId="0" xr:uid="{F6FA0298-0E48-4DF6-AE54-4DAB820F83E6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el departamento de Tecnología.</t>
        </r>
      </text>
    </comment>
    <comment ref="C176" authorId="0" shapeId="0" xr:uid="{B8737A1F-0764-49CC-85A8-928004C6B9CF}">
      <text>
        <r>
          <rPr>
            <b/>
            <sz val="9"/>
            <color indexed="81"/>
            <rFont val="Tahoma"/>
            <family val="2"/>
          </rPr>
          <t xml:space="preserve">Miguel Bona:
No corresponde 
</t>
        </r>
      </text>
    </comment>
    <comment ref="C177" authorId="0" shapeId="0" xr:uid="{ED317155-DE3B-40E8-A1FA-A8B161A69CF4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obra civil.</t>
        </r>
      </text>
    </comment>
    <comment ref="C183" authorId="0" shapeId="0" xr:uid="{EB9F7EE0-8EB3-4F6C-87A6-E796876CA159}">
      <text>
        <r>
          <rPr>
            <b/>
            <sz val="9"/>
            <color indexed="81"/>
            <rFont val="Tahoma"/>
            <family val="2"/>
          </rPr>
          <t xml:space="preserve">Miguel
Se está considerando el tiempo de fabricacion desde China
</t>
        </r>
      </text>
    </comment>
    <comment ref="C184" authorId="0" shapeId="0" xr:uid="{55E25AB4-844B-4051-8091-E263EB571CB6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Se está considerando el tiempo de fabricacion desde China</t>
        </r>
      </text>
    </comment>
    <comment ref="C185" authorId="0" shapeId="0" xr:uid="{863058D1-0837-45F6-B25C-ACBA8E9811B1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Se realiza en obra.</t>
        </r>
      </text>
    </comment>
    <comment ref="AA203" authorId="1" shapeId="0" xr:uid="{8FB66194-B273-4900-AF1D-3A9B4D34C429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Según ultimas cotizaciones para CD01, en SP06 no fue posible realizar la compra por el tiempo. </t>
        </r>
      </text>
    </comment>
    <comment ref="C205" authorId="0" shapeId="0" xr:uid="{957686F4-F994-45D0-8746-E6D51878FA03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Este activo ya no se utiliza.
</t>
        </r>
      </text>
    </comment>
    <comment ref="C212" authorId="0" shapeId="0" xr:uid="{CD1AFC82-7187-4889-82EA-C0DFF974BD8F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Este activo no se utiliza.</t>
        </r>
      </text>
    </comment>
    <comment ref="C214" authorId="0" shapeId="0" xr:uid="{7651E470-A3EF-4624-AD30-A4C734D06F32}">
      <text>
        <r>
          <rPr>
            <b/>
            <sz val="9"/>
            <color indexed="81"/>
            <rFont val="Tahoma"/>
            <family val="2"/>
          </rPr>
          <t xml:space="preserve">Miguel Bona:
Disponibilidad en AF01.
</t>
        </r>
      </text>
    </comment>
    <comment ref="C217" authorId="0" shapeId="0" xr:uid="{21A8CC3C-1797-4B52-B7B3-2D87ED1DD2F0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comunicación corporativa.</t>
        </r>
      </text>
    </comment>
    <comment ref="C220" authorId="0" shapeId="0" xr:uid="{9A257594-AE73-418C-80C7-8F9C584E9467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obra civil.
</t>
        </r>
      </text>
    </comment>
    <comment ref="C224" authorId="0" shapeId="0" xr:uid="{8A029EA6-850F-4E97-AB0B-5BD53CCACE62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obra civil.
</t>
        </r>
      </text>
    </comment>
    <comment ref="C225" authorId="0" shapeId="0" xr:uid="{9DE11CBD-F774-415B-9DB1-FFD12982401F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obra civil.</t>
        </r>
      </text>
    </comment>
    <comment ref="C226" authorId="0" shapeId="0" xr:uid="{8382A4EE-7966-4C7B-AE21-D86BE3A2F949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obra civil.</t>
        </r>
      </text>
    </comment>
    <comment ref="C227" authorId="0" shapeId="0" xr:uid="{7C4F2602-8B35-4AAC-BB7A-CB9ABF9B45AA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obra civil.</t>
        </r>
      </text>
    </comment>
    <comment ref="C228" authorId="0" shapeId="0" xr:uid="{05C38CE5-3DE2-425B-95F5-268B7838619D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obra civil.</t>
        </r>
      </text>
    </comment>
    <comment ref="C230" authorId="0" shapeId="0" xr:uid="{DB0AA607-DF00-408D-96E4-154CCD7EA8C3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realiza obra civil.
</t>
        </r>
      </text>
    </comment>
    <comment ref="C231" authorId="0" shapeId="0" xr:uid="{9942AD0A-E88B-4113-B0F3-D8AAC16BFA6C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gestiona tecnologia.</t>
        </r>
      </text>
    </comment>
    <comment ref="C233" authorId="0" shapeId="0" xr:uid="{EDDA42D6-F0AA-4F1A-9991-86899301E6A3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Definir en que area se utilizan.</t>
        </r>
      </text>
    </comment>
    <comment ref="C234" authorId="0" shapeId="0" xr:uid="{B327FC39-32DD-4A3C-952C-5253761DE32B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Descargo de tienda</t>
        </r>
      </text>
    </comment>
    <comment ref="C236" authorId="0" shapeId="0" xr:uid="{3E52A568-C03B-41C4-9314-2A72897D53C0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Ya no se utiliza. Se usa el mural digital.</t>
        </r>
      </text>
    </comment>
    <comment ref="A238" authorId="0" shapeId="0" xr:uid="{BE343886-8800-4875-8861-6A5A995C17D1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Validar con Alba
</t>
        </r>
      </text>
    </comment>
    <comment ref="C240" authorId="0" shapeId="0" xr:uid="{582A4815-7383-464A-B526-FDE0B727AC4F}">
      <text>
        <r>
          <rPr>
            <b/>
            <sz val="9"/>
            <color indexed="81"/>
            <rFont val="Tahoma"/>
            <family val="2"/>
          </rPr>
          <t>Miguel Bona:</t>
        </r>
        <r>
          <rPr>
            <sz val="9"/>
            <color indexed="81"/>
            <rFont val="Tahoma"/>
            <family val="2"/>
          </rPr>
          <t xml:space="preserve">
Lo gestiona el departamento de servicios contratados.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Yaritza Melendez</author>
  </authors>
  <commentList>
    <comment ref="F5" authorId="0" shapeId="0" xr:uid="{C7D1081C-044A-4FED-81F2-8A8547FEE6DF}">
      <text>
        <r>
          <rPr>
            <b/>
            <sz val="9"/>
            <color indexed="81"/>
            <rFont val="Tahoma"/>
            <family val="2"/>
          </rPr>
          <t>Yaritza Melendez:</t>
        </r>
        <r>
          <rPr>
            <sz val="9"/>
            <color indexed="81"/>
            <rFont val="Tahoma"/>
            <family val="2"/>
          </rPr>
          <t xml:space="preserve">
aqui se coloca la fecha de compromiso  </t>
        </r>
      </text>
    </comment>
    <comment ref="G5" authorId="0" shapeId="0" xr:uid="{C7A29259-AF60-42DA-8BE4-3786F17FCF6B}">
      <text>
        <r>
          <rPr>
            <b/>
            <sz val="9"/>
            <color indexed="81"/>
            <rFont val="Tahoma"/>
            <family val="2"/>
          </rPr>
          <t>Yaritza Melendez:</t>
        </r>
        <r>
          <rPr>
            <sz val="9"/>
            <color indexed="81"/>
            <rFont val="Tahoma"/>
            <family val="2"/>
          </rPr>
          <t xml:space="preserve">
Aqui se coloca la fecha en que se recibio el insumo </t>
        </r>
      </text>
    </comment>
    <comment ref="I5" authorId="0" shapeId="0" xr:uid="{1F729715-5F27-48F0-B9D5-EFAAE472BBEA}">
      <text>
        <r>
          <rPr>
            <b/>
            <sz val="9"/>
            <color indexed="81"/>
            <rFont val="Tahoma"/>
            <family val="2"/>
          </rPr>
          <t>Yaritza Melendez:</t>
        </r>
        <r>
          <rPr>
            <sz val="9"/>
            <color indexed="81"/>
            <rFont val="Tahoma"/>
            <family val="2"/>
          </rPr>
          <t xml:space="preserve">
La fecha final es cuando se coloco la orden de compra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Yaritza Melendez</author>
    <author>Jose Martinez</author>
  </authors>
  <commentList>
    <comment ref="B12" authorId="0" shapeId="0" xr:uid="{DD51DB8B-5015-4C00-A677-5F5EAA952594}">
      <text>
        <r>
          <rPr>
            <b/>
            <sz val="9"/>
            <color indexed="81"/>
            <rFont val="Tahoma"/>
            <family val="2"/>
          </rPr>
          <t>Yaritza Melendez:</t>
        </r>
        <r>
          <rPr>
            <sz val="9"/>
            <color indexed="81"/>
            <rFont val="Tahoma"/>
            <family val="2"/>
          </rPr>
          <t xml:space="preserve">
Este sistema es diferente a las demas por agregarse ablandaores de agua </t>
        </r>
      </text>
    </comment>
    <comment ref="K24" authorId="0" shapeId="0" xr:uid="{AB1E575F-B036-4D5F-842B-6654833C340F}">
      <text>
        <r>
          <rPr>
            <b/>
            <sz val="9"/>
            <color indexed="81"/>
            <rFont val="Tahoma"/>
            <family val="2"/>
          </rPr>
          <t>Yaritza Melendez: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5" authorId="0" shapeId="0" xr:uid="{80ED1229-BA8A-429D-9610-F8A1BDF7D350}">
      <text>
        <r>
          <rPr>
            <b/>
            <sz val="9"/>
            <color indexed="81"/>
            <rFont val="Tahoma"/>
            <family val="2"/>
          </rPr>
          <t>Yaritza Melendez: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0" shapeId="0" xr:uid="{E9C7F3B7-090D-4F64-87EF-2BCC0491EA5B}">
      <text>
        <r>
          <rPr>
            <b/>
            <sz val="9"/>
            <color indexed="81"/>
            <rFont val="Tahoma"/>
            <family val="2"/>
          </rPr>
          <t>Yaritza Melendez: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62" authorId="0" shapeId="0" xr:uid="{60345DB3-1D2E-412B-8086-88563B35C414}">
      <text>
        <r>
          <rPr>
            <b/>
            <sz val="9"/>
            <color indexed="81"/>
            <rFont val="Tahoma"/>
            <family val="2"/>
          </rPr>
          <t>Yaritza Melendez:</t>
        </r>
        <r>
          <rPr>
            <sz val="9"/>
            <color indexed="81"/>
            <rFont val="Tahoma"/>
            <family val="2"/>
          </rPr>
          <t xml:space="preserve">
NEVERAS C02 ARNEG</t>
        </r>
      </text>
    </comment>
    <comment ref="B63" authorId="0" shapeId="0" xr:uid="{F9290298-F3C0-4C20-961E-5F0A3DFEA72F}">
      <text>
        <r>
          <rPr>
            <b/>
            <sz val="9"/>
            <color indexed="81"/>
            <rFont val="Tahoma"/>
            <family val="2"/>
          </rPr>
          <t>Yaritza Melendez:</t>
        </r>
        <r>
          <rPr>
            <sz val="9"/>
            <color indexed="81"/>
            <rFont val="Tahoma"/>
            <family val="2"/>
          </rPr>
          <t xml:space="preserve">
NEVERAS C02 ARNEG</t>
        </r>
      </text>
    </comment>
    <comment ref="B71" authorId="0" shapeId="0" xr:uid="{7899D914-FB95-452E-A653-7D123CAC33DD}">
      <text>
        <r>
          <rPr>
            <b/>
            <sz val="9"/>
            <color indexed="81"/>
            <rFont val="Tahoma"/>
            <family val="2"/>
          </rPr>
          <t>Yaritza Melendez:</t>
        </r>
        <r>
          <rPr>
            <sz val="9"/>
            <color indexed="81"/>
            <rFont val="Tahoma"/>
            <family val="2"/>
          </rPr>
          <t xml:space="preserve">
Precio San Iisdro </t>
        </r>
      </text>
    </comment>
    <comment ref="B228" authorId="0" shapeId="0" xr:uid="{0DDF727F-F1D6-46B4-8DAE-F727CB08F271}">
      <text>
        <r>
          <rPr>
            <b/>
            <sz val="9"/>
            <color indexed="81"/>
            <rFont val="Tahoma"/>
            <family val="2"/>
          </rPr>
          <t>Yaritza Melendez:</t>
        </r>
        <r>
          <rPr>
            <sz val="9"/>
            <color indexed="81"/>
            <rFont val="Tahoma"/>
            <family val="2"/>
          </rPr>
          <t xml:space="preserve">
Validar y cotizar con Ep</t>
        </r>
      </text>
    </comment>
    <comment ref="B241" authorId="1" shapeId="0" xr:uid="{DBE9A628-C8FF-4F45-8E94-4DA1D62783E4}">
      <text>
        <r>
          <rPr>
            <b/>
            <sz val="9"/>
            <color indexed="81"/>
            <rFont val="Tahoma"/>
            <family val="2"/>
          </rPr>
          <t>Jose Martinez:</t>
        </r>
        <r>
          <rPr>
            <sz val="9"/>
            <color indexed="81"/>
            <rFont val="Tahoma"/>
            <family val="2"/>
          </rPr>
          <t xml:space="preserve">
20 ESCRITORIOS, 27 SILLAS, 4 SILLAS VISITA, 8 ARCHIVOS Y 2 CREDENZA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Alba Rosario</author>
  </authors>
  <commentList>
    <comment ref="B10" authorId="0" shapeId="0" xr:uid="{0C3ACB29-F7AD-49B8-8F2A-3292E9559582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Estimado de Flete Octubre</t>
        </r>
      </text>
    </comment>
    <comment ref="E10" authorId="0" shapeId="0" xr:uid="{16BBC4DE-0BDF-4890-9723-EBC01CB67364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Estimado de Flete Octubre</t>
        </r>
      </text>
    </comment>
    <comment ref="H10" authorId="0" shapeId="0" xr:uid="{34332F26-1DE3-4E78-821F-30C1714D08BC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Estimado de Flete Octubre</t>
        </r>
      </text>
    </comment>
    <comment ref="K10" authorId="0" shapeId="0" xr:uid="{4A12FCCE-1C3B-4A8D-9CC4-B6DBA621D13A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Estimado de Flete Octubre</t>
        </r>
      </text>
    </comment>
    <comment ref="N10" authorId="0" shapeId="0" xr:uid="{09B9A74D-5EEA-46C0-8507-0964BDE46213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Estimado de Flete Octubre</t>
        </r>
      </text>
    </comment>
    <comment ref="B11" authorId="0" shapeId="0" xr:uid="{FF8028C9-E781-4DA0-8C5A-86A54CB311FD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Fletes desde China considerado como una carga suelta, necesita calcular el volumen y cotizar a la fecha, no podemos estimarlo. </t>
        </r>
      </text>
    </comment>
    <comment ref="B15" authorId="0" shapeId="0" xr:uid="{4F443995-9DF3-4203-8824-B3CB0724A399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China simpre 20%, excepto equipos industriales. </t>
        </r>
      </text>
    </comment>
    <comment ref="E15" authorId="0" shapeId="0" xr:uid="{9CDF8B6D-F4AE-493E-9248-D49A6DC47E0A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varia según tipo de mercancia y origen</t>
        </r>
      </text>
    </comment>
    <comment ref="B17" authorId="0" shapeId="0" xr:uid="{918AD3FB-2805-42BF-9DC4-D04B66BB57B7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Pago de agente es unico por expediente, es decir por uno o varios contenedores o carga sulta.</t>
        </r>
      </text>
    </comment>
    <comment ref="E17" authorId="0" shapeId="0" xr:uid="{57BCC6CE-EE58-44C1-8697-C43637481C66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Pago de agente es unico por expediente, es decir por uno o varios contenedores o carga sulta.</t>
        </r>
      </text>
    </comment>
    <comment ref="H17" authorId="0" shapeId="0" xr:uid="{F71C3AF1-AC9F-4CD1-B8CA-73E3013D922A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Pago de agente es unico por expediente, es decir por uno o varios contenedores o carga sulta.</t>
        </r>
      </text>
    </comment>
    <comment ref="K17" authorId="0" shapeId="0" xr:uid="{411CCFCC-A889-4DE4-88EB-A183162A2A55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Pago de agente es unico por expediente, es decir por uno o varios contenedores o carga sulta.</t>
        </r>
      </text>
    </comment>
    <comment ref="N17" authorId="0" shapeId="0" xr:uid="{1BE333DB-8AF5-40D0-BBED-C7686167467D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Pago de agente es unico por expediente, es decir por uno o varios contenedores o carga sulta.</t>
        </r>
      </text>
    </comment>
    <comment ref="B18" authorId="0" shapeId="0" xr:uid="{6D2B21F8-A548-4795-9E0E-282AE3864AAE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Precio por unidad de tractor o contenedor. </t>
        </r>
      </text>
    </comment>
    <comment ref="E18" authorId="0" shapeId="0" xr:uid="{35CCD539-A470-4AAB-8BF2-45A661694883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Precio por unidad de tractor o contenedor. </t>
        </r>
      </text>
    </comment>
    <comment ref="H18" authorId="0" shapeId="0" xr:uid="{0CDE66D9-C601-4454-8DDB-02861FB357CC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Precio por unidad de tractor o contenedor. </t>
        </r>
      </text>
    </comment>
    <comment ref="K18" authorId="0" shapeId="0" xr:uid="{1C177AA1-9B57-456E-A675-98A26BB8B1D8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Precio por unidad de tractor o contenedor. </t>
        </r>
      </text>
    </comment>
    <comment ref="N18" authorId="0" shapeId="0" xr:uid="{1AE0F994-453F-4B50-99E0-447BAE03C0DE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Precio por unidad de tractor o contenedor. </t>
        </r>
      </text>
    </comment>
    <comment ref="B19" authorId="0" shapeId="0" xr:uid="{006F0C1A-EA5E-4B71-BDCB-019771255393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Es un % del valor de la carga, esto es un estimado. Estimado por expediente. </t>
        </r>
      </text>
    </comment>
    <comment ref="E19" authorId="0" shapeId="0" xr:uid="{C411D742-D6D5-48EC-AEC7-601B64633215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Es un % del valor de la carga, esto es un estimado. Estimado por expediente. </t>
        </r>
      </text>
    </comment>
    <comment ref="H19" authorId="0" shapeId="0" xr:uid="{23EA42DD-13DD-48FE-9324-970C34FC1FCB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Es un % del valor de la carga, esto es un estimado. Estimado por expediente. </t>
        </r>
      </text>
    </comment>
    <comment ref="K19" authorId="0" shapeId="0" xr:uid="{190F2A55-87DC-429F-B410-98B0E72A44F8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Es un % del valor de la carga, esto es un estimado. Estimado por expediente. </t>
        </r>
      </text>
    </comment>
    <comment ref="N19" authorId="0" shapeId="0" xr:uid="{AE068BF9-617B-40A5-A6A4-AC16EFBAACFF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Es un % del valor de la carga, esto es un estimado. Estimado por expediente. </t>
        </r>
      </text>
    </comment>
    <comment ref="B20" authorId="0" shapeId="0" xr:uid="{6B34C7DF-C6AF-4780-8C9B-0879BE47C544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Sellos o certificado, pago de chasis, despacho portuario(7 días libre en puerto seco y refrigerado solo 3 días). 
</t>
        </r>
      </text>
    </comment>
    <comment ref="E20" authorId="0" shapeId="0" xr:uid="{040FC840-3D7C-4C1E-A368-6ED940EE1568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Sellos o certificado, pago de chasis, despacho portuario(7 días libre en puerto seco y refrigerado solo 3 días). 
</t>
        </r>
      </text>
    </comment>
    <comment ref="H20" authorId="0" shapeId="0" xr:uid="{485F5947-E663-4210-B43B-6196BE29B342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Sellos o certificado, pago de chasis, despacho portuario(7 días libre en puerto seco y refrigerado solo 3 días). 
</t>
        </r>
      </text>
    </comment>
    <comment ref="K20" authorId="0" shapeId="0" xr:uid="{1D40BECC-F477-4727-A711-75802111C06C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Sellos o certificado, pago de chasis, despacho portuario(7 días libre en puerto seco y refrigerado solo 3 días). 
</t>
        </r>
      </text>
    </comment>
    <comment ref="N20" authorId="0" shapeId="0" xr:uid="{A7D4006D-08E1-4981-A980-0FA798DA7957}">
      <text>
        <r>
          <rPr>
            <b/>
            <sz val="9"/>
            <color indexed="81"/>
            <rFont val="Tahoma"/>
            <family val="2"/>
          </rPr>
          <t>Alba Rosario:</t>
        </r>
        <r>
          <rPr>
            <sz val="9"/>
            <color indexed="81"/>
            <rFont val="Tahoma"/>
            <family val="2"/>
          </rPr>
          <t xml:space="preserve">
Sellos o certificado, pago de chasis, despacho portuario(7 días libre en puerto seco y refrigerado solo 3 días). 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<sst xmlns="http://schemas.openxmlformats.org/spreadsheetml/2006/main" count="6815" uniqueCount="1701">
  <si>
    <t xml:space="preserve">Conograma de Insumos de Veron </t>
  </si>
  <si>
    <t xml:space="preserve">Fecha </t>
  </si>
  <si>
    <t xml:space="preserve">Detalles </t>
  </si>
  <si>
    <t>Presupuesto levantando segun plano</t>
  </si>
  <si>
    <t xml:space="preserve">Se considero revestimiento para baños y asistido </t>
  </si>
  <si>
    <t xml:space="preserve">Confirmar si no incluyo los pisos de Marazzi </t>
  </si>
  <si>
    <t xml:space="preserve">Se considero pisos para baños </t>
  </si>
  <si>
    <t xml:space="preserve">Se considero  250 mts pisos antideslizante </t>
  </si>
  <si>
    <t>Generadores electricos de 500 kW 2 unidades</t>
  </si>
  <si>
    <t>Neveras nuevo lineamiento  Arneg</t>
  </si>
  <si>
    <t xml:space="preserve">Muebles IMS nuevo modelos </t>
  </si>
  <si>
    <t xml:space="preserve">Bomper igual a las americas </t>
  </si>
  <si>
    <t xml:space="preserve">Se considero UN horno Rational </t>
  </si>
  <si>
    <t>Monto de la gondola, tomado de la Forteza segun MC05</t>
  </si>
  <si>
    <t>Visual M esta evauando los maniqui (puede que cambie el monto)</t>
  </si>
  <si>
    <t>Bomba contra incendio considerada de 1,500 vertical</t>
  </si>
  <si>
    <t>Se Agrego un presupuesto adicional de presto en un hoja adicional</t>
  </si>
  <si>
    <t>Se agrego un presupuesto adicional de Nevera Back to Backpara refrezco *nuevo requerimiento de comercial* Alba indico colocar el precio de la nevera Panamá 3LX semi mural de MC01</t>
  </si>
  <si>
    <t>El precio de la nevera de Carne subio por que se estan considerando neveras hill phoenix</t>
  </si>
  <si>
    <t xml:space="preserve">Se esta agregando una nevera corithox *Requerimiento adicional de Comercial* Aun no esta implandado, el lider debe validar si esto cabe en su tienda </t>
  </si>
  <si>
    <t xml:space="preserve">El mueble Joselo que se esta implementando en las tiendas landini no esta implantado en plano. El lider debe de Validar si esto cabe en su tienda </t>
  </si>
  <si>
    <t xml:space="preserve">Se esta agregando en este nuevo presupuesto Bomba contra incendio que no estaba conciderado en el plan a alto nivel </t>
  </si>
  <si>
    <t xml:space="preserve">Se esta agregando en este nuevo presupuesto Aires acondicionados  que no estaba conciderado en el plan a alto nivel </t>
  </si>
  <si>
    <t xml:space="preserve">Se esta agregando en este nuevo presupuesto Sistema de deteccion de Cocina que no estaba conciderado en el plan a alto nivel </t>
  </si>
  <si>
    <t xml:space="preserve">Se estan considerando 1 Hornos Rational </t>
  </si>
  <si>
    <t xml:space="preserve">No se esta considerando area de Food Cord no se visualiza en plano </t>
  </si>
  <si>
    <t xml:space="preserve">Las gondolas que fueron consideradas son Europeas del proveedor Imola </t>
  </si>
  <si>
    <t xml:space="preserve">El precio de las neveras esta en cotizacion real de Arneg seleccionada por el lider </t>
  </si>
  <si>
    <t>El costo del Rack se considero la propuesta de Plotter Rack, precio en cotizacion real Comparativo costo mas bajo</t>
  </si>
  <si>
    <t xml:space="preserve">Las gondolas se modificaron por gondolas chinas cot real de francisco Rivas a peticion del Lider </t>
  </si>
  <si>
    <t>Los Aires fueron considerados de 40 T</t>
  </si>
  <si>
    <t>MODIFICACIONES LUEGO DEL CAMBIO DE R404 A C02</t>
  </si>
  <si>
    <t xml:space="preserve">El sistema de purificacion de agua de esta tienda es mas costoso por que se agregaron ablandadores y accesorios adicionales </t>
  </si>
  <si>
    <t xml:space="preserve">Se agrego Muro de cortina y Cortina de aire </t>
  </si>
  <si>
    <t>Se modificaron las neveras de IMS a C02</t>
  </si>
  <si>
    <t>Se modificaron las centrales, Diseño, supervicion para el sistema C02</t>
  </si>
  <si>
    <t>Presupuesto Detallado - Propuesta para Sirena Compacta</t>
  </si>
  <si>
    <t>Area de Compras de Activos</t>
  </si>
  <si>
    <t xml:space="preserve">Enviado por Jose </t>
  </si>
  <si>
    <t>Fecha Version:</t>
  </si>
  <si>
    <t>Alto Nivel 12/03/2026</t>
  </si>
  <si>
    <t>Plan detalla DOP</t>
  </si>
  <si>
    <t>Plan detalla USD</t>
  </si>
  <si>
    <t xml:space="preserve">Presupuesto Inicial para comparativo </t>
  </si>
  <si>
    <t>Total Presupuesto [DOP]</t>
  </si>
  <si>
    <t>Ppto OI [DOP]</t>
  </si>
  <si>
    <t>Ppto Capex [DOP]</t>
  </si>
  <si>
    <t>Total Iniciativa [DOP]</t>
  </si>
  <si>
    <t>Ppto OI [USD]</t>
  </si>
  <si>
    <t>Ppto Capex [USD]</t>
  </si>
  <si>
    <t>Total Iniciativa [USD]</t>
  </si>
  <si>
    <t>TOTAL GENERAL ESTIMADO</t>
  </si>
  <si>
    <t>Resumen de Partidas</t>
  </si>
  <si>
    <t>EQUIPAMIENTO</t>
  </si>
  <si>
    <t>EDIFICACIÓN</t>
  </si>
  <si>
    <t>TERRENO</t>
  </si>
  <si>
    <t>Gasto</t>
  </si>
  <si>
    <t>Área de la Localidad</t>
  </si>
  <si>
    <r>
      <t>M</t>
    </r>
    <r>
      <rPr>
        <b/>
        <sz val="10"/>
        <color theme="1"/>
        <rFont val="Calibri"/>
        <family val="2"/>
      </rPr>
      <t>²</t>
    </r>
    <r>
      <rPr>
        <b/>
        <sz val="10"/>
        <color theme="1"/>
        <rFont val="Calibri"/>
        <family val="2"/>
        <scheme val="minor"/>
      </rPr>
      <t xml:space="preserve"> Construcción</t>
    </r>
  </si>
  <si>
    <t>M² Sala de Ventas</t>
  </si>
  <si>
    <t>M² Terreno</t>
  </si>
  <si>
    <t>OI</t>
  </si>
  <si>
    <t>Capex</t>
  </si>
  <si>
    <t>Part.</t>
  </si>
  <si>
    <t>Gran Part.</t>
  </si>
  <si>
    <t>Edificación, Instalaciones y Equipamientos</t>
  </si>
  <si>
    <t>Total [USD]</t>
  </si>
  <si>
    <t>Columna2</t>
  </si>
  <si>
    <t>Ppto. OI [DOP]2</t>
  </si>
  <si>
    <t>Ppto. Capex [DOP]</t>
  </si>
  <si>
    <t>Total [DOP]</t>
  </si>
  <si>
    <t>Ppto. OI [USD]</t>
  </si>
  <si>
    <t>Ppto. Capex [USD]</t>
  </si>
  <si>
    <t>Total [USD]2</t>
  </si>
  <si>
    <t>Total [USD]3</t>
  </si>
  <si>
    <t>1.00 Estudios Preliminares</t>
  </si>
  <si>
    <t>Edificación</t>
  </si>
  <si>
    <t>1.01 Diseño arquitectónico</t>
  </si>
  <si>
    <t>1.02 Diseño estructural</t>
  </si>
  <si>
    <t>1.03 Diseño electromecánico</t>
  </si>
  <si>
    <t>1.04 Diseño sanitario</t>
  </si>
  <si>
    <t>1.05 Estudio Geotécnico</t>
  </si>
  <si>
    <t>1.06 Levantamiento topográfico</t>
  </si>
  <si>
    <t>1.07 Permisos</t>
  </si>
  <si>
    <t>1.08 Diseño sistema contra incendios</t>
  </si>
  <si>
    <t>1.09 Diseño sistema gas</t>
  </si>
  <si>
    <t>2.00 Obra Civil</t>
  </si>
  <si>
    <t xml:space="preserve">2.01 Edificación - Obra Civil </t>
  </si>
  <si>
    <t>2.02 Edificación - Estructura Metálica</t>
  </si>
  <si>
    <t>2.03 Edificación - Techo S.S. y Cerramientos Multipanel</t>
  </si>
  <si>
    <t>2.04 Edificación - Tragaluces "Skylights"</t>
  </si>
  <si>
    <t>Equipamiento</t>
  </si>
  <si>
    <t>2.05 Instalaciones Sanitarias</t>
  </si>
  <si>
    <t>2.06 Instalación de Gas</t>
  </si>
  <si>
    <t xml:space="preserve">2.07 Sistema Contra Incendios </t>
  </si>
  <si>
    <t>2.08 Instalaciones Mecánicas</t>
  </si>
  <si>
    <t>2.09 Rejillas y Sumideros</t>
  </si>
  <si>
    <t>2.10 Supervisión Civil y Sanitaria</t>
  </si>
  <si>
    <t>2.11 Supervisión Arquitectónica</t>
  </si>
  <si>
    <t>3.00 Sistema Eléctrico</t>
  </si>
  <si>
    <t>3.01 Instalaciones Eléctricas</t>
  </si>
  <si>
    <t>3.02 Supervisión Eléctrica</t>
  </si>
  <si>
    <t>3.03 Generadores</t>
  </si>
  <si>
    <t>3.04 Inversor y UPS</t>
  </si>
  <si>
    <t xml:space="preserve">4.00 Sistema de Climatización   </t>
  </si>
  <si>
    <t xml:space="preserve">Adicionales </t>
  </si>
  <si>
    <t>4.01 Suministro e instalación de Equipos</t>
  </si>
  <si>
    <t xml:space="preserve">Aires acondicionados </t>
  </si>
  <si>
    <t>4.02 Supervisión Mecánica</t>
  </si>
  <si>
    <t>4.03 Sistema de Extracción cocina</t>
  </si>
  <si>
    <t>5.00 Frio Alimentario</t>
  </si>
  <si>
    <t>5.01 Paneles</t>
  </si>
  <si>
    <t>5.02 FRP y Diamond Plate</t>
  </si>
  <si>
    <t>5.03 Neveras, Centrales y Evaporadores</t>
  </si>
  <si>
    <t>5.04 Bumpers Mcue/ Rack</t>
  </si>
  <si>
    <t xml:space="preserve">5.05 Trameria Cuarto Frio </t>
  </si>
  <si>
    <t xml:space="preserve">5.06 Instalacion Frio Alimentario </t>
  </si>
  <si>
    <t>5.07 Chase Doors</t>
  </si>
  <si>
    <t>6.00 Tecnología, Seguridad y Tesorería</t>
  </si>
  <si>
    <t>6.01 Sistema de cámaras CCTV</t>
  </si>
  <si>
    <t>6.02 Antenas detección de robo</t>
  </si>
  <si>
    <t>6.03 Puntos de Venta</t>
  </si>
  <si>
    <t>6.04 Instalación de data y voz / Antenas de techo</t>
  </si>
  <si>
    <t>6.05 Otros sum e inst Tecnología y Seguridad Y Tesoreria</t>
  </si>
  <si>
    <t>7.00 Equipamiento Produccion</t>
  </si>
  <si>
    <t xml:space="preserve">7.01 Equipamiento de Acero Inoxidable </t>
  </si>
  <si>
    <t>7.02 Cocina, Patio Comidas y Rostizería</t>
  </si>
  <si>
    <t xml:space="preserve">1 Solo horno rational </t>
  </si>
  <si>
    <t>7.03 Equipamiento Carniceria, Pescadería y Delicatesen</t>
  </si>
  <si>
    <t>7.04 Equipamiento de Panaderia, Reposteria y Rosticería</t>
  </si>
  <si>
    <t xml:space="preserve">1 Horno simple y dobre  Solo Horno Rational </t>
  </si>
  <si>
    <t>7.05 Equipamiento de Frutas y Vegetales</t>
  </si>
  <si>
    <t>7.06 Balanzas</t>
  </si>
  <si>
    <t>7.07 Otros Equipamientos de Producción</t>
  </si>
  <si>
    <t>8.00 Equipamiento Tienda</t>
  </si>
  <si>
    <t>8.01 Gondolas</t>
  </si>
  <si>
    <t>8.02 Checkout</t>
  </si>
  <si>
    <t xml:space="preserve">11 Unidades </t>
  </si>
  <si>
    <t>8.03 Carritos, Canastas y Accesorios</t>
  </si>
  <si>
    <t>8.04 Trameria Almacen</t>
  </si>
  <si>
    <t>8.05 Mobiliario no operacional para Tiendas</t>
  </si>
  <si>
    <t xml:space="preserve">No se esta considerando area de food Cord </t>
  </si>
  <si>
    <t>8.06 Otros Equipamientos de Tienda</t>
  </si>
  <si>
    <t>8.07 Señalizacion interiores</t>
  </si>
  <si>
    <t>8.08 Señalizacion exteriores</t>
  </si>
  <si>
    <t>9.00 Otros</t>
  </si>
  <si>
    <t>9.01 COMERCIALIZACION</t>
  </si>
  <si>
    <t>9.02 INSUMOS</t>
  </si>
  <si>
    <t>9.03 PUBLICIDAD Y MERCADEO</t>
  </si>
  <si>
    <t>9.04 MONTAJE</t>
  </si>
  <si>
    <t>9.05 DECORACIÓN TEMPORADAS</t>
  </si>
  <si>
    <t>9.06 -</t>
  </si>
  <si>
    <t>Presupuesto Veron</t>
  </si>
  <si>
    <t>N/A</t>
  </si>
  <si>
    <t xml:space="preserve">Presupuesto </t>
  </si>
  <si>
    <t>Rev</t>
  </si>
  <si>
    <t>EDIFICACION</t>
  </si>
  <si>
    <t>M2 Construccion</t>
  </si>
  <si>
    <t>M2 Sala de Ventas</t>
  </si>
  <si>
    <t>M2 Terreno</t>
  </si>
  <si>
    <t>Estudios Preliminares</t>
  </si>
  <si>
    <t>Diseño arquitectónico</t>
  </si>
  <si>
    <t>USD</t>
  </si>
  <si>
    <t>Diseño estructural</t>
  </si>
  <si>
    <t>Diseño electromecánico</t>
  </si>
  <si>
    <t>Diseño sanitario</t>
  </si>
  <si>
    <t>Diseño sistema contra incendios</t>
  </si>
  <si>
    <t>Diseño sistema gas</t>
  </si>
  <si>
    <t>Estudio Geotécnico</t>
  </si>
  <si>
    <t>Levantamiento topográfico</t>
  </si>
  <si>
    <t>Permisos</t>
  </si>
  <si>
    <t>Obra Civil</t>
  </si>
  <si>
    <t xml:space="preserve">Edificación - Obra Civil </t>
  </si>
  <si>
    <t>dop</t>
  </si>
  <si>
    <t>Edificación - Estructura Metálica</t>
  </si>
  <si>
    <t>Edificación - Techo S.S. y Cerramientos Multipanel</t>
  </si>
  <si>
    <t>Edificación - Tragaluces "Skylights"</t>
  </si>
  <si>
    <t>Instalaciones Sanitarias</t>
  </si>
  <si>
    <t>Instalación de Gas</t>
  </si>
  <si>
    <t xml:space="preserve">Sistema Contra Incendios </t>
  </si>
  <si>
    <t>Instalaciones Mecánicas</t>
  </si>
  <si>
    <t>Rejillas y Sumideros</t>
  </si>
  <si>
    <t>Supervisión Civil y Sanitaria</t>
  </si>
  <si>
    <t>Supervisión Arquitectónica</t>
  </si>
  <si>
    <t>Sistema Eléctrico</t>
  </si>
  <si>
    <t>Instalaciones Eléctricas</t>
  </si>
  <si>
    <t>Supervisión Eléctrica</t>
  </si>
  <si>
    <t>Generadores</t>
  </si>
  <si>
    <t>Inversor y UPS</t>
  </si>
  <si>
    <r>
      <t xml:space="preserve">Sistema de Climatización  </t>
    </r>
    <r>
      <rPr>
        <b/>
        <sz val="10"/>
        <color rgb="FFFF0000"/>
        <rFont val="Calibri"/>
        <family val="2"/>
        <scheme val="minor"/>
      </rPr>
      <t xml:space="preserve"> </t>
    </r>
  </si>
  <si>
    <t>Suministro e instalación de Equipos</t>
  </si>
  <si>
    <t>Supervisión Mecánica</t>
  </si>
  <si>
    <t>Sistema de Extracción cocina</t>
  </si>
  <si>
    <t>Frio Alimentario</t>
  </si>
  <si>
    <t>Paneles</t>
  </si>
  <si>
    <t>FRP y Diamond Plate</t>
  </si>
  <si>
    <t>Neveras, Centrales y Evaporadores</t>
  </si>
  <si>
    <t>Bumpers Mcue</t>
  </si>
  <si>
    <t xml:space="preserve">Trameria Cuarto Frio </t>
  </si>
  <si>
    <t xml:space="preserve">Instalacion Frio Alimentario </t>
  </si>
  <si>
    <t>Chase Doors</t>
  </si>
  <si>
    <t>Tecnología, Seguridad y Tesorería</t>
  </si>
  <si>
    <t>Sistema de cámaras CCTV</t>
  </si>
  <si>
    <t>Antenas detección de robo</t>
  </si>
  <si>
    <t>Puntos de Venta</t>
  </si>
  <si>
    <t>Instalación de data y voz / Antenas de techo</t>
  </si>
  <si>
    <t xml:space="preserve">Otros sum e inst Tecnología </t>
  </si>
  <si>
    <t>Equipamiento Produccion</t>
  </si>
  <si>
    <t xml:space="preserve">Equipamiento de Acero Inoxidable </t>
  </si>
  <si>
    <t>Cocina, Patio Comidas y Rostizería</t>
  </si>
  <si>
    <t>Equipamiento Carniceria, Pescadería y Delicatesen</t>
  </si>
  <si>
    <t>Equipamiento de Panaderia, Reposteria y Rosticería</t>
  </si>
  <si>
    <t>Equipamiento de Frutas y Vegetales</t>
  </si>
  <si>
    <t>Balanzas</t>
  </si>
  <si>
    <t>Otros Equipamientos de Producción</t>
  </si>
  <si>
    <t>Equipamiento Tienda</t>
  </si>
  <si>
    <t>Gondolas</t>
  </si>
  <si>
    <t>Checkout</t>
  </si>
  <si>
    <t>Carritos, Canastas y Accesorios</t>
  </si>
  <si>
    <t>Trameria Almacen</t>
  </si>
  <si>
    <t>Mobiliario no operacional para Tiendas</t>
  </si>
  <si>
    <t>Otros Equipamientos de Tienda</t>
  </si>
  <si>
    <t>Señalizacion interiores</t>
  </si>
  <si>
    <t>Señalizacion exteriores</t>
  </si>
  <si>
    <t>Otros</t>
  </si>
  <si>
    <t>COMERCIALIZACION</t>
  </si>
  <si>
    <t>INSUMOS</t>
  </si>
  <si>
    <t>PUBLICIDAD Y MERCADEO</t>
  </si>
  <si>
    <t>MONTAJE</t>
  </si>
  <si>
    <t>DECORACIÓN TEMPORADAS</t>
  </si>
  <si>
    <t>-</t>
  </si>
  <si>
    <t>Rojo: La sumatoria de pagos no coincide con Ppto.</t>
  </si>
  <si>
    <t>Apertura en Mayo 2026</t>
  </si>
  <si>
    <t>Flujo de Caja Iniciativa</t>
  </si>
  <si>
    <t xml:space="preserve">Enero 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</si>
  <si>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</si>
  <si>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</si>
  <si>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</si>
  <si>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</si>
  <si>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</si>
  <si>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</si>
  <si>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</si>
  <si>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</si>
  <si>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</si>
  <si>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</si>
  <si>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</si>
  <si>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</si>
  <si>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</si>
  <si>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</si>
  <si>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</si>
  <si>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</si>
  <si>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</si>
  <si>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</si>
  <si>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</si>
  <si>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</si>
  <si>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</si>
  <si>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</si>
  <si>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</si>
  <si>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</si>
  <si>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</si>
  <si>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</si>
  <si>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</si>
  <si>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</si>
  <si>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</si>
  <si>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</si>
  <si>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</si>
  <si>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</si>
  <si>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</si>
  <si>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</si>
  <si>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</si>
  <si>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P227</t>
  </si>
  <si>
    <t>P228</t>
  </si>
  <si>
    <t>P229</t>
  </si>
  <si>
    <t>P224</t>
  </si>
  <si>
    <t>P225</t>
  </si>
  <si>
    <t>P226</t>
  </si>
  <si>
    <t>P223</t>
  </si>
  <si>
    <t>P222</t>
  </si>
  <si>
    <t>Total Ppto.</t>
  </si>
  <si>
    <t>Total</t>
  </si>
  <si>
    <t>Total - DOP</t>
  </si>
  <si>
    <t>Control=0</t>
  </si>
  <si>
    <t>Tasa USD</t>
  </si>
  <si>
    <t>Flujo - USD</t>
  </si>
  <si>
    <t>Plan Detallado: Iniciativa Veron</t>
  </si>
  <si>
    <t>EUR</t>
  </si>
  <si>
    <t>*** Per.P es igual al numero de mes, iniciando en Mayo 2023 como el mes (1)</t>
  </si>
  <si>
    <t>Tasa</t>
  </si>
  <si>
    <t>Planificación de Pagos por Partida</t>
  </si>
  <si>
    <t>OI / Capex</t>
  </si>
  <si>
    <t>1er Pago</t>
  </si>
  <si>
    <t>2do Pago</t>
  </si>
  <si>
    <t>3er Pago</t>
  </si>
  <si>
    <t>4to Pago</t>
  </si>
  <si>
    <t>5to Pago</t>
  </si>
  <si>
    <t>Pos</t>
  </si>
  <si>
    <t>.</t>
  </si>
  <si>
    <t>Partidas</t>
  </si>
  <si>
    <t>Tipo Ppto</t>
  </si>
  <si>
    <t>Plan</t>
  </si>
  <si>
    <t>Item</t>
  </si>
  <si>
    <t xml:space="preserve">Orden de compra </t>
  </si>
  <si>
    <t xml:space="preserve">Comentario </t>
  </si>
  <si>
    <t>Cant.</t>
  </si>
  <si>
    <t>Mon</t>
  </si>
  <si>
    <t xml:space="preserve"> Tasa </t>
  </si>
  <si>
    <t xml:space="preserve"> Precio Und.</t>
  </si>
  <si>
    <t>Valor Neto [DOP]</t>
  </si>
  <si>
    <t>Liquid. [%]</t>
  </si>
  <si>
    <t>Ppto. Orden Interna [DOP]</t>
  </si>
  <si>
    <t>Ppto. Orden Interna [USD]</t>
  </si>
  <si>
    <t>Comentario 2</t>
  </si>
  <si>
    <t>Notas</t>
  </si>
  <si>
    <t>Documento Contable</t>
  </si>
  <si>
    <t>Orden Interna</t>
  </si>
  <si>
    <t>AFeC</t>
  </si>
  <si>
    <t>Proveedor</t>
  </si>
  <si>
    <t>Per.P1</t>
  </si>
  <si>
    <t>Av.P1 [%]</t>
  </si>
  <si>
    <t>Pago 1</t>
  </si>
  <si>
    <t>Per.P2</t>
  </si>
  <si>
    <t>Av.P2 [%]</t>
  </si>
  <si>
    <t>Pago 2</t>
  </si>
  <si>
    <t>Per.P3</t>
  </si>
  <si>
    <t>Av.P3 [%]</t>
  </si>
  <si>
    <t>Pago 3</t>
  </si>
  <si>
    <t>Per.P4</t>
  </si>
  <si>
    <t>Av.P4 [%]</t>
  </si>
  <si>
    <t>Pago 4</t>
  </si>
  <si>
    <t>Per.P5</t>
  </si>
  <si>
    <t>Av.P5 [%]</t>
  </si>
  <si>
    <t>Pago 5</t>
  </si>
  <si>
    <t>Total Flujo Caja</t>
  </si>
  <si>
    <t>Columna1</t>
  </si>
  <si>
    <t>*</t>
  </si>
  <si>
    <t>REVESTIMIENTO ESPAÑOL - EQUIPE METRO LIGHT GREY -</t>
  </si>
  <si>
    <t>Stock almacen</t>
  </si>
  <si>
    <t xml:space="preserve">Si es piso pulido no incluir lis pisos de sala de venta, alfombra, antideslizante, trastienda </t>
  </si>
  <si>
    <t>MARAZZI RAGNO CONCEPT GRIGIO 30X60CM</t>
  </si>
  <si>
    <t>MARAZZI REV MATERIKA STR SAT 3D 40X120MM</t>
  </si>
  <si>
    <t>MARAZZI PISO PROGRESS ANTHRACITE 30X60MK</t>
  </si>
  <si>
    <t xml:space="preserve">SISTEMA DE PURIFICACION COMPLETO </t>
  </si>
  <si>
    <t xml:space="preserve">Comprometido </t>
  </si>
  <si>
    <t>DOP</t>
  </si>
  <si>
    <t xml:space="preserve">Purificador de agua </t>
  </si>
  <si>
    <t>AQUATEAM DOMINICANA</t>
  </si>
  <si>
    <t>SISTEMA DETECCION GAS COCINA</t>
  </si>
  <si>
    <t xml:space="preserve">BOMBA CONTRA INCENDIO </t>
  </si>
  <si>
    <t>EXTINTOR PORT. ABC 10LB BUCKEYE</t>
  </si>
  <si>
    <t xml:space="preserve">Extintores </t>
  </si>
  <si>
    <t xml:space="preserve">TORIBIO MONES </t>
  </si>
  <si>
    <t>EXTINTOR PORT. ABC 20LB BUCKEYE</t>
  </si>
  <si>
    <t>EXTINTOR CO2 GAS CARBONICO 10LB</t>
  </si>
  <si>
    <t>EXTINTOR CO2 GAS CARBONICO 15LB</t>
  </si>
  <si>
    <t>COVER PARA EXTINTORES</t>
  </si>
  <si>
    <t>EXTINTOR ABC HALOTRON AGENTE LIMPIO 11LB</t>
  </si>
  <si>
    <t>GABINETE P/EXTINTOR ABC 20 LB</t>
  </si>
  <si>
    <t>INSTALACION BOMBA SCI 1,500 GPM @145 PSI</t>
  </si>
  <si>
    <t>EQUIPCO COMPACTADORA BASURA 30YARDA 10HP</t>
  </si>
  <si>
    <t>Equipos mecanicos</t>
  </si>
  <si>
    <t>IMEQ US</t>
  </si>
  <si>
    <t>COMPACTADORA DE CARTON 3HP 208/3/60HZ</t>
  </si>
  <si>
    <t>RAMPA NIVELA 60X80 3000LB GPT3MGWPDG</t>
  </si>
  <si>
    <t>Stock</t>
  </si>
  <si>
    <t>Cotizado</t>
  </si>
  <si>
    <t xml:space="preserve">CORTINA DE AIRE </t>
  </si>
  <si>
    <t>19.05.2026</t>
  </si>
  <si>
    <t xml:space="preserve">Puerta Automatica </t>
  </si>
  <si>
    <t>Dushi</t>
  </si>
  <si>
    <t xml:space="preserve">MURO DE CORTINA FRACHADA </t>
  </si>
  <si>
    <t>PUERTA DE 2 HOJAS AUTOMATICA 1 UNIDAD</t>
  </si>
  <si>
    <t>SELLO PARA RECEPCION DE FRESCO ( GUIA, SEMAFORO)</t>
  </si>
  <si>
    <t>REJILLA DE  1.20m x 0.15m </t>
  </si>
  <si>
    <t>REJILLA DE 1.50m x 0.15m </t>
  </si>
  <si>
    <t>REJILLA DE 1.80m x 0.15m </t>
  </si>
  <si>
    <t>GENERDOR ELECTRICO CATERPILLAR 500KW</t>
  </si>
  <si>
    <t>IMCA</t>
  </si>
  <si>
    <t>UNIPOWER UPS 6KVA/240-120VAC</t>
  </si>
  <si>
    <t xml:space="preserve">Pendiente de Compra </t>
  </si>
  <si>
    <t xml:space="preserve">Fecha estimada Mayo </t>
  </si>
  <si>
    <t xml:space="preserve">Ups e Inversores </t>
  </si>
  <si>
    <t>75343 :ACH CONTRATISTAS ELECTROMEC</t>
  </si>
  <si>
    <t>UNIPOWER BATERIA MOD:12VDC</t>
  </si>
  <si>
    <t>INSTALACION (JUMPERS CONEXION)</t>
  </si>
  <si>
    <t>GABINETE METALICO P/20 BATERIAS</t>
  </si>
  <si>
    <t>UNIPOWER UPS 6KVA/6KW</t>
  </si>
  <si>
    <t>INVERSOR LS 3500W A 24 VDC</t>
  </si>
  <si>
    <t>RITA MASTERSOLAR BATERIA RA12-110D 110AH</t>
  </si>
  <si>
    <t>AIRES ACONDICIONADOS TIPO PAQUETE DE 40 TON</t>
  </si>
  <si>
    <t>AA tipo paquete</t>
  </si>
  <si>
    <t>DISEÑO DE EXTRACION DE HUMO Y GRASA</t>
  </si>
  <si>
    <t>CAMPANA PARED EXTRACCION HUMO Y GRASA</t>
  </si>
  <si>
    <t>EXTRACTOR HUMO Y GRASA 1265RPM</t>
  </si>
  <si>
    <t>INYECTOR AIRE 1,400CFM</t>
  </si>
  <si>
    <t>DUCTERIA DE EXTRACCION</t>
  </si>
  <si>
    <t>DUCTERIA DE INYECCION</t>
  </si>
  <si>
    <t>BASE EXTRACTORES E INYECTOR 2X2X2</t>
  </si>
  <si>
    <t>INSTALACION CAMPANA Y SUMINISTRO</t>
  </si>
  <si>
    <t>INSTALACION EQ EXTRACCION E INYYECCION</t>
  </si>
  <si>
    <t>TRANSPORTE DE EQ Y GASTOS INDIRECTOS</t>
  </si>
  <si>
    <t>SERVICIO DE INSTALACION DE AISLAMIENTO</t>
  </si>
  <si>
    <t>PANELES - PUERTA DE CUARTO FRIOS OTROS</t>
  </si>
  <si>
    <t xml:space="preserve">Paneles, Puertas Frp, Dimont Plate </t>
  </si>
  <si>
    <t>Se considero la propuesta de Roofet  de Mao por no tener insumos</t>
  </si>
  <si>
    <t>76752 ROOFTEC SRL</t>
  </si>
  <si>
    <t xml:space="preserve">PUERTA FRIGORIFICAS/CORREDERA/CONSERVACION/INSTALACION/CORTINAS </t>
  </si>
  <si>
    <t>SUMINISTRO  E INSTALACION PLANCHA FRP/ACERO/REVESTIMIENTO DIAMO</t>
  </si>
  <si>
    <t>KIT VIDRIOS REPUESTOS NEVERAS IMS</t>
  </si>
  <si>
    <t>Nevera Remota IMS</t>
  </si>
  <si>
    <t>35455 PRALICCI S.A.</t>
  </si>
  <si>
    <t>MUEBLE SEM MURAL FRIO GRB&amp;GO EQ006 C02</t>
  </si>
  <si>
    <t>NEVERA DE FRUTAS ADICIONAL DE COMERCIAL</t>
  </si>
  <si>
    <t>TODAS LA NEVERAS</t>
  </si>
  <si>
    <t xml:space="preserve">Aneg </t>
  </si>
  <si>
    <t>NEVERA SALA DE VENTA ARNEG</t>
  </si>
  <si>
    <t>Arneg</t>
  </si>
  <si>
    <t>NEVERA P/CARNE ARNEG LONDON 2.50MTS</t>
  </si>
  <si>
    <t xml:space="preserve">Fecha estimada Abril </t>
  </si>
  <si>
    <t>WALK IN COOLER</t>
  </si>
  <si>
    <t>stock</t>
  </si>
  <si>
    <t>INFRICO</t>
  </si>
  <si>
    <t xml:space="preserve">Se tomara el de mao </t>
  </si>
  <si>
    <t>INSTALACION WALK IN COOLER</t>
  </si>
  <si>
    <t>FARCO FST-60 MESA REFRIGERADA R290</t>
  </si>
  <si>
    <t xml:space="preserve">Mesa refrigerada </t>
  </si>
  <si>
    <t>76285 FAB.REFRIGERADORES COMERCIALES SRL</t>
  </si>
  <si>
    <t>FARCO EXHIBIDOR 12 PC UR-12GL NG</t>
  </si>
  <si>
    <t>NEVERA ASISTIDO Y PANADERIA ARNEG</t>
  </si>
  <si>
    <t xml:space="preserve">CENTRAL DE FRIO ALTA Y MEDIA TEMPERATURA </t>
  </si>
  <si>
    <t>Rack /Evapo</t>
  </si>
  <si>
    <t>31695 RACKS REFRIGERACAO LTDA.</t>
  </si>
  <si>
    <t xml:space="preserve">       </t>
  </si>
  <si>
    <t>FARCO EXHIBIDOR 13P3 FAST LANE</t>
  </si>
  <si>
    <t xml:space="preserve">Neveras de ante caja </t>
  </si>
  <si>
    <t xml:space="preserve">BUMPERS SALA DE VENTAS/TRANSTIENDA </t>
  </si>
  <si>
    <t xml:space="preserve">Bumpers trastienda </t>
  </si>
  <si>
    <t>31332 :MCCUE CORPORATION</t>
  </si>
  <si>
    <t>ESTANTERIA 4 NIVELES1000X500MM  (Sirena Gol)</t>
  </si>
  <si>
    <t xml:space="preserve">Tramerias </t>
  </si>
  <si>
    <t>76722 ALMAR INVERPROYECT SRL F</t>
  </si>
  <si>
    <t>ESTANTERIA 4 NIVELES1045X500MM  (Deli) )</t>
  </si>
  <si>
    <t xml:space="preserve">ESTANTERIA 4 NIVELES1045X500MM (Acero Inoxidable) 16 Unidades </t>
  </si>
  <si>
    <t>Estanteria acero inox</t>
  </si>
  <si>
    <t>WINCO TRAMERIA 4NIV 24X36X72 EPOXICA</t>
  </si>
  <si>
    <t>Estanteria plastica</t>
  </si>
  <si>
    <r>
      <t xml:space="preserve">INSTALACION DE FRIO ALIMENTARIO </t>
    </r>
    <r>
      <rPr>
        <b/>
        <sz val="9"/>
        <rFont val="Calibri Light"/>
        <family val="2"/>
        <scheme val="major"/>
      </rPr>
      <t>C02</t>
    </r>
  </si>
  <si>
    <t xml:space="preserve">El de Terrenas </t>
  </si>
  <si>
    <t xml:space="preserve">AIR MASTER </t>
  </si>
  <si>
    <t xml:space="preserve">DISEÑO DEL FRIO ALIMENTARIO </t>
  </si>
  <si>
    <t>Supervicion y diseño frio alimentario</t>
  </si>
  <si>
    <t xml:space="preserve">Entrega en el proyecto </t>
  </si>
  <si>
    <t>76878 PROFRIO INDUSTRIAL EIRL</t>
  </si>
  <si>
    <t xml:space="preserve">SUPERVICION DEL FRIO ALIMENTARIO </t>
  </si>
  <si>
    <t xml:space="preserve">PUERTAS BATIENTES 1600X2100( ROOFTEC) 12 unidades </t>
  </si>
  <si>
    <t>INSTALACION DE PUERTAS BATIENTES</t>
  </si>
  <si>
    <t xml:space="preserve">Fecha estimada Junio </t>
  </si>
  <si>
    <t>CAJA FUERTE BOOIL DIAL D-750 29.5x21.75X Serv Cliente)</t>
  </si>
  <si>
    <t xml:space="preserve">Caja Fuerte </t>
  </si>
  <si>
    <t>DOPEL</t>
  </si>
  <si>
    <t>CAJA FUERTE MONEY SAFE CAJA DE BOVEDA TL30X6</t>
  </si>
  <si>
    <t>sentry</t>
  </si>
  <si>
    <t>MOTOROLA RADIO DEP450 UHF 16 ANA/DIG</t>
  </si>
  <si>
    <t xml:space="preserve">Radios de comunicación </t>
  </si>
  <si>
    <t>RADIO NET</t>
  </si>
  <si>
    <t>INMOBILIZADOR DE CABEZA P/EMERGENCIA</t>
  </si>
  <si>
    <t>30/12/20256</t>
  </si>
  <si>
    <t xml:space="preserve">Equipos de Tesoreria </t>
  </si>
  <si>
    <t>LENYIRUB</t>
  </si>
  <si>
    <t>CAMILLA P/EMERGENCIA PLASTICA</t>
  </si>
  <si>
    <t>ARNES P/CAMILLA EMERGENCIA 10 PUNTOS</t>
  </si>
  <si>
    <t>CDM DETECTORA DE BILLETES FALSOS LD-3</t>
  </si>
  <si>
    <t>CDM CONTADORA DE MONEDAS MOD CDM-15</t>
  </si>
  <si>
    <t>CONTADORA DE MONEDAS RIBAO CS-10S(BALANZA Y EQUIPO)</t>
  </si>
  <si>
    <t>CAJA FUERTE C/FUEGO C/COMB+LLAVE SS-100</t>
  </si>
  <si>
    <t>MAQUINA CONTADORA BILLETES CBM PLUS 401</t>
  </si>
  <si>
    <t xml:space="preserve">Camilla de emergencia </t>
  </si>
  <si>
    <t>CANDADO ABLOY PACK LOCK PL340</t>
  </si>
  <si>
    <t>Candado y Amaestramiento de llaves</t>
  </si>
  <si>
    <t>LLAVE CANDADO PROTEC2</t>
  </si>
  <si>
    <t>DEPOSITO PARA LLAVES DE CANDADO ABOLY</t>
  </si>
  <si>
    <t>LLAVE DESPOSITO DE CANDADO PROTEC2</t>
  </si>
  <si>
    <t>FREGADERO DOBLE 2 CUBA FD-02 1.20MT</t>
  </si>
  <si>
    <t>Fregadero acero inox</t>
  </si>
  <si>
    <t>FREGADERO SIMPLE 1 CUBA FD-01 0.76MT</t>
  </si>
  <si>
    <t>LAVAMANO C/RESPALDO PARED COMP LV-01 T1</t>
  </si>
  <si>
    <t>Mesas acero inox</t>
  </si>
  <si>
    <t>MESA TRABAJO MURAL C/ESTANTE Y REP 1200</t>
  </si>
  <si>
    <t>MESA DE TRABAJO MURAL DE CORTE</t>
  </si>
  <si>
    <t>MESA TRABAJO MURAL C/ESTANTE  M1.500 MT</t>
  </si>
  <si>
    <t>MESA DE TRABAJO CENTRAL 1200 MT</t>
  </si>
  <si>
    <t>MESA TRABAJO MURAL C/ESTANTE  M1-1.60MT</t>
  </si>
  <si>
    <t>CARRO P/BANDEJAS CARNES 15 NIV</t>
  </si>
  <si>
    <t>Lavamanos acero inox</t>
  </si>
  <si>
    <t>LLAVE MEZCLADORA</t>
  </si>
  <si>
    <t>carro</t>
  </si>
  <si>
    <t>MESA DE TRABAJO MURAL 1800X700X850MM</t>
  </si>
  <si>
    <t>MESA DE TRABAJO MURAL 1200X700X850MM</t>
  </si>
  <si>
    <t>EMESA DE TRABAJO MURAL 1400</t>
  </si>
  <si>
    <t>instalacion</t>
  </si>
  <si>
    <t>BASE PARA CANASTOS DE VEGETALES 1/4</t>
  </si>
  <si>
    <t>Utensilios de Cocina</t>
  </si>
  <si>
    <t>TOSCA</t>
  </si>
  <si>
    <t>TIRADOR DE MANO P/DOLLY FDDOHDL0103</t>
  </si>
  <si>
    <t>HORNO RATIONAL ICP 101 (10 BANDEJAS) GAS</t>
  </si>
  <si>
    <t xml:space="preserve">Horno Rational </t>
  </si>
  <si>
    <t xml:space="preserve">75272 RENT A EQUIPOS MUESES, </t>
  </si>
  <si>
    <t>MESA PARA HORNO ICOMBI PRO</t>
  </si>
  <si>
    <t>76610 CARIBBEAN COPACKERS SODFUM</t>
  </si>
  <si>
    <t>MATERIALES DE INSTALACION</t>
  </si>
  <si>
    <t>SUPERSPIKE PARA POLLOS 1/1 GN</t>
  </si>
  <si>
    <t>BANDEJA/PLANCHA ASAD PANAD 1/1 GN</t>
  </si>
  <si>
    <t>PARRILLAS ACERO INOX 1/1 GN</t>
  </si>
  <si>
    <t>COMBIFRY 1/1 GN</t>
  </si>
  <si>
    <t>BANDEJA DE GRANITO ESMALTADO 20MM</t>
  </si>
  <si>
    <t>SIRMAN DISCO CUBO 10-25/64 40751PS10</t>
  </si>
  <si>
    <t xml:space="preserve">Equipos de Carniceria </t>
  </si>
  <si>
    <t xml:space="preserve">UTECO </t>
  </si>
  <si>
    <t>SIRMAN DISCO CUBO 8MM 15/16</t>
  </si>
  <si>
    <t>SIRMAN DISCO RALLADOR3 MM 1/8</t>
  </si>
  <si>
    <t>SIRMAN DISCO REBANADOR 2 -5/64 40751DF02</t>
  </si>
  <si>
    <t>SIRMAN PROCESADOR VEGETALES 40752508 TM2</t>
  </si>
  <si>
    <t>ALEGACY CUCHARA P/SERVIR 3770</t>
  </si>
  <si>
    <t xml:space="preserve">Fecha estimada Julio </t>
  </si>
  <si>
    <t xml:space="preserve">Bandeja gastronomica </t>
  </si>
  <si>
    <t xml:space="preserve">Neveras nuevas del deli </t>
  </si>
  <si>
    <t>ALEGACY CUCHARA SOLIDA 21L MOD 4781</t>
  </si>
  <si>
    <t>ALEGACY TIJERA CORTAR AVES/PESC 1220</t>
  </si>
  <si>
    <t>AMERICAN METALCRAFT PINZA HDUT1200</t>
  </si>
  <si>
    <t>Microonda</t>
  </si>
  <si>
    <t>ALMACENES UNIDOS</t>
  </si>
  <si>
    <t>BANDEJA B/M FULL 12X20X2.5" A/I.</t>
  </si>
  <si>
    <t>CAMBRO BANDEJA RECTANG 10X30X2 10302MTNG</t>
  </si>
  <si>
    <t>CAMBRO BANDEJA RECTANG 6X30X2 6302MT NG</t>
  </si>
  <si>
    <t>CAMBRO BANDEJA RECTANG 8X30X2 83302MTNG</t>
  </si>
  <si>
    <t>CAMBRO RECIPIENTE GAST 1/6X4 NEG</t>
  </si>
  <si>
    <t>CAMBRO TAPA P/RECI 9FC2452</t>
  </si>
  <si>
    <t>CARLISLE RACK 24PULG LARGO ODR‐24N</t>
  </si>
  <si>
    <t>CENTRIFUGADORA DE VERDURAS 3GAL</t>
  </si>
  <si>
    <t>CEPILLO SAN JAMAR 1178902</t>
  </si>
  <si>
    <t>CHICAGO MED BANDEJA DELI 12X18 BRONCE</t>
  </si>
  <si>
    <t>CORTADOR DE QUESO Y JAMON CUBE KING</t>
  </si>
  <si>
    <t>CUBETA P/DESINFECTAR 5LT ROJA</t>
  </si>
  <si>
    <t>CUCHARA ALTA TEMPERATURA 13"</t>
  </si>
  <si>
    <t>DEXTER RUSSELL CUCHILLO COC S145 10G GRE</t>
  </si>
  <si>
    <t>DEXTER RUSSELL CUCHILLO COC S145 10T PCP</t>
  </si>
  <si>
    <t>DISCO REBANADOR 10 MM.25</t>
  </si>
  <si>
    <t>EDLUND ABRIDOR DE LATAS CON BASE MOD 1S</t>
  </si>
  <si>
    <t>FLUKE TERMOMETRO LASER-30A650C 62MAX+12</t>
  </si>
  <si>
    <t>FORSCHNER CUCHILLO P/QUESO DOBLE 14</t>
  </si>
  <si>
    <t>HALCO BATIDOR DE MANO FRANCES 18</t>
  </si>
  <si>
    <t xml:space="preserve">Rapeadora </t>
  </si>
  <si>
    <t xml:space="preserve">INSTITUCIONALES </t>
  </si>
  <si>
    <t>HALCO CUCHILLO COCINERO 10 PC12910</t>
  </si>
  <si>
    <t>HALCO ESCUDILLA DE A/I 10.5QT 15</t>
  </si>
  <si>
    <t>MICROONDAS TORNADO TMO‐1000E</t>
  </si>
  <si>
    <t>MINI PACK EMPACADORA VACIO MVS-45II 2</t>
  </si>
  <si>
    <t>PEDAL NEUMATICO 6 PIES</t>
  </si>
  <si>
    <t>PINZA PLASTICA NEGRA 12 PULG 4712</t>
  </si>
  <si>
    <t>PORCIONADOR ALIMENTO AZUL 8 OZ</t>
  </si>
  <si>
    <t>PORCIONADOR ALIMENTO PERFORADO AZUL</t>
  </si>
  <si>
    <t>RECIPIENTE DELI OCTAGONAL NEGRO SFG10151</t>
  </si>
  <si>
    <t>RECIPIENTE DELI OCTAGONAL NEGRO SFG12201</t>
  </si>
  <si>
    <t>RECIPIENTE KING STEEL 88002</t>
  </si>
  <si>
    <t>RECIPIENTE KING STEEL 88004</t>
  </si>
  <si>
    <t>RUBBERMAID ESPATULA PLASTICA P/CALOR 16</t>
  </si>
  <si>
    <t>SACA BOLAS #8 GRIS</t>
  </si>
  <si>
    <t>TABLA CORTE 15X20X3/4 BCA BROWNE</t>
  </si>
  <si>
    <t>TABLA P/CORTE 15X20X1/2" VERDE (57361504</t>
  </si>
  <si>
    <t>TABLECRAFT King Steel CB1520GNA VERDE</t>
  </si>
  <si>
    <t>TABLECRAFT TABLA CORTE CB1520BRA MARRON</t>
  </si>
  <si>
    <t>TAZA MEDIDORA PLASTICA 1 TAZA</t>
  </si>
  <si>
    <t xml:space="preserve">UTENCILIOS DE COCINA </t>
  </si>
  <si>
    <t xml:space="preserve">UTENCILIOS DELY  </t>
  </si>
  <si>
    <t>Trmometro</t>
  </si>
  <si>
    <t>UTIHOTEL</t>
  </si>
  <si>
    <t>WINCO BROCHA PASTELERA NB-20</t>
  </si>
  <si>
    <t>Utensiilios de cocina</t>
  </si>
  <si>
    <t>WINCO BROCHA PASTELERA NB-30</t>
  </si>
  <si>
    <t>pedal neumatico</t>
  </si>
  <si>
    <t xml:space="preserve">LA CASA DEL CAMION </t>
  </si>
  <si>
    <t>WINHOLT RAPEADORA WHSS-1</t>
  </si>
  <si>
    <t>CANASTO PLEGABLE 60X40X11.3 RPC6411</t>
  </si>
  <si>
    <t>SIRMAN REBANADORA 15 TIZIANO</t>
  </si>
  <si>
    <t>HOBART REBANADORA HD 13 HS6-1 A/I 120V</t>
  </si>
  <si>
    <t>REBANADORA PALLADIO 13 330 EVO TOP</t>
  </si>
  <si>
    <t>SIERRA SIN FIN CARNICERIA 1.5HP BI-22SS</t>
  </si>
  <si>
    <t>BIRO TENDERIZADORA 3/4 HP 110V 9HD</t>
  </si>
  <si>
    <t>BIRO SIN FIN CARNIC 3HP 208/230 1433FH</t>
  </si>
  <si>
    <t>BIRO MOLINO MEZCLADOR 32 220VAC 3PH</t>
  </si>
  <si>
    <t>MOLINO CARNICERIA 1HP BI-822SS</t>
  </si>
  <si>
    <t>VICTORINOX AMOLADOR 3 PIEDRA 11 1/2F/M/G</t>
  </si>
  <si>
    <t>FILETEO 6¨ RECTO FINO FIBROX NEGRO</t>
  </si>
  <si>
    <t>CHURRASCO 12¨MANGO FIBROX NEGRO</t>
  </si>
  <si>
    <t>CUCHILLO 8 X 2 RECTO ANCHO FIBROX</t>
  </si>
  <si>
    <t>VICTORINOX GUANTES METALICOS LARGE 81504</t>
  </si>
  <si>
    <t>VICTORINOX GUANTES METALICO MIDIUM 81503</t>
  </si>
  <si>
    <t>CAMARA FERMENTACION 17 CARROS</t>
  </si>
  <si>
    <t>Camara fermentadora</t>
  </si>
  <si>
    <t>CHICAGO BANDEJA PAN LISA PERFORADA 44690</t>
  </si>
  <si>
    <t>33491 CHICAGO METALLIC BAKEWARE</t>
  </si>
  <si>
    <t>CHICAGO BANDEJA BAGUETTE 5 MOLDE/P 49035</t>
  </si>
  <si>
    <t>CHICAGO BANDEJA PAN LISA 18X26X1 40698</t>
  </si>
  <si>
    <t>CHICAGO BANDEJA BAGUETTE 4 MOLDE/P 49034</t>
  </si>
  <si>
    <t>HORNO SIMPLE ELLADE 15T 5070 SC/P</t>
  </si>
  <si>
    <t xml:space="preserve">Horno Rotor </t>
  </si>
  <si>
    <t>INDUSTRIAL FERRETERA</t>
  </si>
  <si>
    <t>HORNO DOBLE PRISMA S1 8080 SC/P</t>
  </si>
  <si>
    <t>EQUIPAM</t>
  </si>
  <si>
    <t xml:space="preserve">INSTALACION DE HORNOS DE PAN </t>
  </si>
  <si>
    <t>MESA DE REPOSTERIA SECA G03.10</t>
  </si>
  <si>
    <t xml:space="preserve">Muebles ims </t>
  </si>
  <si>
    <t>ims</t>
  </si>
  <si>
    <t>MOLINO RALLADOR PAN 1HP 220V/60HZ 100KG</t>
  </si>
  <si>
    <t>MUEBLE EXHIBIDOR BOLLERIA NEUTRA</t>
  </si>
  <si>
    <t>MUEBLE RAMPA P/PAN 3 NIV S/CROSS G03.11</t>
  </si>
  <si>
    <t>MUEBLE RAMPA P/PAN 3NIV CROSS G03.13</t>
  </si>
  <si>
    <t>MUEBLE SEM MURAL CALIENTE GRB&amp;GO EQ006</t>
  </si>
  <si>
    <t>CARRO P/ HORNO SIMPLE ELLADE 15T 5070 SC</t>
  </si>
  <si>
    <t>Carro para horno</t>
  </si>
  <si>
    <t>CARRO P/HORNO DOBLE PRISMA S1 8080 SC/P</t>
  </si>
  <si>
    <t>CANASTO PLEGABLE 30X40X16.3 RPC4316</t>
  </si>
  <si>
    <t>Canastos frutas y Vegetales</t>
  </si>
  <si>
    <t>CANASTO PLEGABLE 60X40X16.3 RPC6416</t>
  </si>
  <si>
    <t>MESA CABEZAL VEGETALES C/ESTANTE G02.04</t>
  </si>
  <si>
    <t>MESA T/RAMPA VEGETALES G02.01</t>
  </si>
  <si>
    <t xml:space="preserve">BALANZA PARA FRUTA Y VEGETALES </t>
  </si>
  <si>
    <t>Stock af01</t>
  </si>
  <si>
    <t>Balanza</t>
  </si>
  <si>
    <t>DISPENSADOR  P/FUNDA PEDESTAL PMO-DR</t>
  </si>
  <si>
    <t xml:space="preserve">Dispensadores de funda </t>
  </si>
  <si>
    <t>ECOBOX</t>
  </si>
  <si>
    <t xml:space="preserve">MUEBLES FLORES Y PLANTAS </t>
  </si>
  <si>
    <t>Mueble de planta y flores</t>
  </si>
  <si>
    <t xml:space="preserve">Se utilizara el de mao </t>
  </si>
  <si>
    <t>JOSELO</t>
  </si>
  <si>
    <t>LATERAL FINAL EN ACERO INOX</t>
  </si>
  <si>
    <t>SOLURACK</t>
  </si>
  <si>
    <t xml:space="preserve">GONDOLAS P/TIENDA </t>
  </si>
  <si>
    <t xml:space="preserve">Cotizacion 20/11/25 de Imola </t>
  </si>
  <si>
    <t xml:space="preserve">Rivas </t>
  </si>
  <si>
    <t>INSTALACION GONDOLA</t>
  </si>
  <si>
    <t xml:space="preserve">GONDOLAS DE ANTECAJA </t>
  </si>
  <si>
    <t>Gondolas ante caja</t>
  </si>
  <si>
    <t>CHECK OUT COUNTER SH-003 IZQ S/CINTA</t>
  </si>
  <si>
    <t>checkouts Caunter</t>
  </si>
  <si>
    <t xml:space="preserve">TRANSPORTE E INSTALACION </t>
  </si>
  <si>
    <t xml:space="preserve">CANASTO CON RUEDAS 52 L </t>
  </si>
  <si>
    <t xml:space="preserve">Carros de Compra </t>
  </si>
  <si>
    <t xml:space="preserve">ARAVEN </t>
  </si>
  <si>
    <t>CARRITO P/MINUSVALIDO ELECTRICO XTI12 AM</t>
  </si>
  <si>
    <t>CARRO COMPRA GRANDE LOOP 210 AMARILLO</t>
  </si>
  <si>
    <t>CARRO COMPRA PEQUENO LOOP XS AMARILLO</t>
  </si>
  <si>
    <t>CARRO NIÑO LOOP KIDS AMARILLO</t>
  </si>
  <si>
    <t>SILLA RUEDAS III P/COMPRAS AMARILLA 2031</t>
  </si>
  <si>
    <t xml:space="preserve">Silla de Rueda </t>
  </si>
  <si>
    <t>SILLAS BEBE P/CARRO LOOP 210L</t>
  </si>
  <si>
    <t>Silla de bebe</t>
  </si>
  <si>
    <t xml:space="preserve">SERVICIO DE INSTALACION TRAMERIAS </t>
  </si>
  <si>
    <t xml:space="preserve">Tramerias de Almacen </t>
  </si>
  <si>
    <t>TRAMERIA DE ALMACEN PALETIZADA + INSTALACION</t>
  </si>
  <si>
    <t>ACRILICO TRANSPARENTE</t>
  </si>
  <si>
    <t>Acrilico pared</t>
  </si>
  <si>
    <t>MUEBLES OMAR</t>
  </si>
  <si>
    <t>CAFETERA ELECTRICA  CP-40 TAZA PARA COLABORADORES</t>
  </si>
  <si>
    <t xml:space="preserve">Cafetera </t>
  </si>
  <si>
    <t>COWAY MEMBRESIA</t>
  </si>
  <si>
    <t>FAMEJAO</t>
  </si>
  <si>
    <t>COWAY PURIFICADOR AGUA CHP 671L A</t>
  </si>
  <si>
    <t xml:space="preserve">MUEBLE DE SERVICIO AL CLIENTE </t>
  </si>
  <si>
    <t xml:space="preserve">Mobiliario serv al cliente </t>
  </si>
  <si>
    <t>KIT DE LACTANCIA SYMPHONY DOBLE 67116</t>
  </si>
  <si>
    <t>Mima</t>
  </si>
  <si>
    <t>LOCKERS 12 PUERTAS 16X40X75 C/MALLA</t>
  </si>
  <si>
    <t xml:space="preserve">Lockers colaboradores </t>
  </si>
  <si>
    <t>Mobiliario Oficina</t>
  </si>
  <si>
    <t>LOCKER 12 PUERTA C/CERR CODIGO DE BARRA</t>
  </si>
  <si>
    <t>IP INDUSTRIAL</t>
  </si>
  <si>
    <t xml:space="preserve">MOBILIARIOS DE OFICINA </t>
  </si>
  <si>
    <t xml:space="preserve">Fecha estimada Mayo  </t>
  </si>
  <si>
    <t xml:space="preserve">Mobiliarios de oficina </t>
  </si>
  <si>
    <t>MUEBLE LOCKER 15 PUERTAS FENOLICO C/MANU</t>
  </si>
  <si>
    <t xml:space="preserve">Lockers clientes </t>
  </si>
  <si>
    <t>SILLON HISPANIOLA P/SALA LACTANCIA 41061</t>
  </si>
  <si>
    <t xml:space="preserve">MA CREACIONES </t>
  </si>
  <si>
    <t>SOFA P/1 PERSONA E-72</t>
  </si>
  <si>
    <t>SYMPHONY MEDELA EXTRACTOR LECHE 0240108</t>
  </si>
  <si>
    <t>TABURETE P/OPERARIO LABO 8127 SIN BRAZOS</t>
  </si>
  <si>
    <t>FAB MESA P/AREA SEGURIDAD 1.86X0.60X100</t>
  </si>
  <si>
    <t>Mobiliario cuadre y menudo</t>
  </si>
  <si>
    <t>FAB MUEBLE AREA SUM-CUAD-AERE 40X70X1.60</t>
  </si>
  <si>
    <t>FAB MUEBLE CM MC 1.45X45X1.10 CM</t>
  </si>
  <si>
    <t>FAB. MUEBLE AEREO 30X1.80X60CM</t>
  </si>
  <si>
    <t>FAB. MUEBLE CUADRE GAVETA 2401X0.37X65CM</t>
  </si>
  <si>
    <t>FAB. MUEBLE MENUDO 1.50x0.60x0.76 cm</t>
  </si>
  <si>
    <t>MUEBLE TIPO BANCO PARA VESTIDOR 40X60X50</t>
  </si>
  <si>
    <t>Banco vestidores /JOSELO</t>
  </si>
  <si>
    <t xml:space="preserve">JOSELO </t>
  </si>
  <si>
    <t>COUNTER RECEPCION FENOLICO</t>
  </si>
  <si>
    <t>VESTIDORES</t>
  </si>
  <si>
    <t>CARRO GONDOLERO 2 NIVELES 16X48 GRIS</t>
  </si>
  <si>
    <t xml:space="preserve">Plastificadora </t>
  </si>
  <si>
    <t>AGUSTIN LOMBA</t>
  </si>
  <si>
    <t>CHAMPION SECADOR DE MANO HAND-DRYER</t>
  </si>
  <si>
    <t xml:space="preserve">Palastificadora </t>
  </si>
  <si>
    <t>CONO REFLECTIVO P/TRAFICO</t>
  </si>
  <si>
    <t>13.05.2026</t>
  </si>
  <si>
    <t xml:space="preserve">Cambiador </t>
  </si>
  <si>
    <t>CROWN HAND PALLET JACK PTH50-2748(UNA)</t>
  </si>
  <si>
    <t xml:space="preserve">Maquina de lavado </t>
  </si>
  <si>
    <t>LA INOVACION</t>
  </si>
  <si>
    <t>CUCHILLA EASY CUT 2000 SC 9701</t>
  </si>
  <si>
    <t xml:space="preserve">Carro Gondolero </t>
  </si>
  <si>
    <t>RUE MAX</t>
  </si>
  <si>
    <t>ESCALERA EN FIBRA DE VIDRIO 10</t>
  </si>
  <si>
    <t>Hang Pallet</t>
  </si>
  <si>
    <t>ESCALERA EN FIBRA TIPO TIJERA 12</t>
  </si>
  <si>
    <t>ESCALERA EN FIBRA DE VIDRIO 6</t>
  </si>
  <si>
    <t>Escaleras</t>
  </si>
  <si>
    <t xml:space="preserve">MATERIALES INDUSTRIALES </t>
  </si>
  <si>
    <t>ESCALERA TIPO TIJERA 3 PELDANOS</t>
  </si>
  <si>
    <t>KIT PARA CLIENTE (JUMPER,CARGADOR,GATO)</t>
  </si>
  <si>
    <t>MAQUINA LAVADO PRESION 110V</t>
  </si>
  <si>
    <t xml:space="preserve">Manguera </t>
  </si>
  <si>
    <t>PLASTIFICADORA INDUSTRIAL LAM450</t>
  </si>
  <si>
    <t>RIMAX PAPELERA METALIZADA EVO 25LT 11780</t>
  </si>
  <si>
    <t>Zafacon</t>
  </si>
  <si>
    <t>ROLLOS PLASTIFICADO 305 MM X 152 MT P/LA</t>
  </si>
  <si>
    <t>RUBBERMAID CAMBIADOR FG781888LPLAT</t>
  </si>
  <si>
    <t>RUBBERMAID ZAFACON FG295600BEIG</t>
  </si>
  <si>
    <t>Guillotina</t>
  </si>
  <si>
    <t>SWINGLINE GUILLOTINA 18 B/MADERA CL320</t>
  </si>
  <si>
    <t xml:space="preserve">KIT CLIENTE (JUMPER,CARGADOR,GATO) </t>
  </si>
  <si>
    <t>TRANSPALETA ELECTRICA MOD. EPL185</t>
  </si>
  <si>
    <t>Cono Reflectivo</t>
  </si>
  <si>
    <t xml:space="preserve">TRUPPER MANGUERA JARDIN CP 5/8 CON PISTOLA </t>
  </si>
  <si>
    <t>cuchilla Easy cut</t>
  </si>
  <si>
    <t>TRUPPER PORTA  MANGUERA</t>
  </si>
  <si>
    <t>Hidrolavadora</t>
  </si>
  <si>
    <t xml:space="preserve">MAERIALES INDUSTRIALES INDUSTRIALES </t>
  </si>
  <si>
    <t xml:space="preserve">CERRADURA DE LOCKERS </t>
  </si>
  <si>
    <t xml:space="preserve">Secador de mano </t>
  </si>
  <si>
    <t>FEMI SOLUCIONES Y SERVICIOS COM</t>
  </si>
  <si>
    <t>zafacon evo 25LT</t>
  </si>
  <si>
    <t>BENIGNO ZAPATERO</t>
  </si>
  <si>
    <t>BASE PARA MANIQUI MADERA - FORMICA BLANC</t>
  </si>
  <si>
    <t>Maniqui</t>
  </si>
  <si>
    <t>DISPLAY INTERNATIONAL</t>
  </si>
  <si>
    <t>MANIQUI BEBE SENTADO BLANCO BRILLO SAM-2</t>
  </si>
  <si>
    <t>MANIQUI DE HOMBRE 3/4 BLANCO MATTE</t>
  </si>
  <si>
    <t>MANIQUI HOMBRE PLASTICO BLANCO BRILLO</t>
  </si>
  <si>
    <t>MANIQUI MUJER 3/4 BLANCO MATTE</t>
  </si>
  <si>
    <t>MANIQUI MUJER C/E BLANCO BRILLO DORIS 6</t>
  </si>
  <si>
    <t>MANIQUI MUJER PLASTICO BLANCO BRILLO</t>
  </si>
  <si>
    <t>MANIQUI NIÑO BLANCO BRILLO C/E</t>
  </si>
  <si>
    <t>JUEGO DE MESAS NIDO SEGUN MEDIDAS</t>
  </si>
  <si>
    <t xml:space="preserve">Mesas nido </t>
  </si>
  <si>
    <t>LINEA EXTENDED COLLECTION - RACK BALLET</t>
  </si>
  <si>
    <t xml:space="preserve">Rack textil </t>
  </si>
  <si>
    <t>RACK EXHIB GIRATORIO REDONDO 32 K-54</t>
  </si>
  <si>
    <t xml:space="preserve">VESTIDORES FENOLICOS </t>
  </si>
  <si>
    <t xml:space="preserve">Joselo </t>
  </si>
  <si>
    <t>DECORACON INTERIOR SC( según cotizacion LikeCorp)</t>
  </si>
  <si>
    <t>Decoracion int</t>
  </si>
  <si>
    <t xml:space="preserve">SEÑALIZACION RUTA DE EVACUACION </t>
  </si>
  <si>
    <t xml:space="preserve">Ruta de Evacuacion </t>
  </si>
  <si>
    <t>INSTALACION GENERAL(GRSM)</t>
  </si>
  <si>
    <t>ALQUILER DE PLATAFORMA ELECTRICA</t>
  </si>
  <si>
    <t xml:space="preserve">LETRERO FACHADA PRINCIPAL SIRENA </t>
  </si>
  <si>
    <t xml:space="preserve">Decoracion ext </t>
  </si>
  <si>
    <t>LETRERO FACHADA MULTIPLAZA</t>
  </si>
  <si>
    <t xml:space="preserve">LETRERO FACHADA SECUNDARIO SIRENA </t>
  </si>
  <si>
    <t xml:space="preserve">LETRERO FACHADA ISOLOGO SIRENA </t>
  </si>
  <si>
    <t>INSTALACION Y GASTOS SERVICIO PLATAFORMA</t>
  </si>
  <si>
    <t xml:space="preserve">VALLAS + ESTRUCTURA LETRERO IMPRESION EN BANNER </t>
  </si>
  <si>
    <t>Estructura metalica</t>
  </si>
  <si>
    <t>INSTALACION</t>
  </si>
  <si>
    <t xml:space="preserve">Totems </t>
  </si>
  <si>
    <t>FABRICACION LETRERO TOTEM + LETREROS /MULTIPLAZA</t>
  </si>
  <si>
    <t>LETREROS Y SENALIZACIONES DE PARQUEO( GO, DARSENAS, MONOLITO)</t>
  </si>
  <si>
    <t>DESGLOSE DE TIEMPOS DE ENTREGA DE PROYECTOS DE INICIATIVAS</t>
  </si>
  <si>
    <r>
      <t>Proyecto:</t>
    </r>
    <r>
      <rPr>
        <u/>
        <sz val="12"/>
        <rFont val="Calibri"/>
        <family val="2"/>
      </rPr>
      <t xml:space="preserve">                     </t>
    </r>
  </si>
  <si>
    <t>Verón</t>
  </si>
  <si>
    <t>Líder Iniciativa</t>
  </si>
  <si>
    <t>Joaquin Luciano</t>
  </si>
  <si>
    <t>Diseñadora</t>
  </si>
  <si>
    <t xml:space="preserve">Karla Tena </t>
  </si>
  <si>
    <t>TASA DOLAR</t>
  </si>
  <si>
    <t>TASA EURO</t>
  </si>
  <si>
    <t>Encargado Compras AF</t>
  </si>
  <si>
    <t xml:space="preserve">Yaritza Melendez </t>
  </si>
  <si>
    <t xml:space="preserve">Fecha apertura         </t>
  </si>
  <si>
    <t># Iniciativa</t>
  </si>
  <si>
    <t># Proveedor</t>
  </si>
  <si>
    <t xml:space="preserve">Proveedor </t>
  </si>
  <si>
    <t>Orden De Compras</t>
  </si>
  <si>
    <t>Fecha De Colocación De Pedido</t>
  </si>
  <si>
    <t>Descripcion</t>
  </si>
  <si>
    <t xml:space="preserve">Origen </t>
  </si>
  <si>
    <t>Tipo de Compras</t>
  </si>
  <si>
    <t>Termino de Compra</t>
  </si>
  <si>
    <t>Moneda</t>
  </si>
  <si>
    <t>Sub total</t>
  </si>
  <si>
    <t xml:space="preserve">Descuento </t>
  </si>
  <si>
    <t>Sub Total</t>
  </si>
  <si>
    <t>ITBIS</t>
  </si>
  <si>
    <t>Valor Total en Pesos</t>
  </si>
  <si>
    <t>Tiempo De Entrega 
En Fabrica O Puerto</t>
  </si>
  <si>
    <t>Anticipo</t>
  </si>
  <si>
    <t xml:space="preserve">Porciento </t>
  </si>
  <si>
    <t>Valor a Pagar</t>
  </si>
  <si>
    <t xml:space="preserve">Solicitar Saldo el:  </t>
  </si>
  <si>
    <t>Fecha estimada de llegada a AF01</t>
  </si>
  <si>
    <t>Observación</t>
  </si>
  <si>
    <t>MC32</t>
  </si>
  <si>
    <t>ACO CARIBE S.A</t>
  </si>
  <si>
    <t xml:space="preserve">REJILLAS DE PISO CONSOLIDADO </t>
  </si>
  <si>
    <t>EEUU</t>
  </si>
  <si>
    <t>IMPORTACION (GRIM)</t>
  </si>
  <si>
    <t>AF01</t>
  </si>
  <si>
    <t>12 Semanas</t>
  </si>
  <si>
    <t>Disponibles en AF01</t>
  </si>
  <si>
    <t>IND. MATERIAL &amp; EQUIPMENT (IME</t>
  </si>
  <si>
    <t xml:space="preserve">COMPACTADORA DE BASURA </t>
  </si>
  <si>
    <t xml:space="preserve">8 semanas </t>
  </si>
  <si>
    <t xml:space="preserve">COMPACTADORA DE CARTON </t>
  </si>
  <si>
    <t>PATTERSON PUMP COMPANY</t>
  </si>
  <si>
    <t>BOMBA CONTRA INCENDIO  PATTERSON B</t>
  </si>
  <si>
    <t xml:space="preserve">19 semanas </t>
  </si>
  <si>
    <t>En proceso de fabricación</t>
  </si>
  <si>
    <t>CARIBBEAN COPACKERS SODJUMORE</t>
  </si>
  <si>
    <t xml:space="preserve">HORNO RATIONAL </t>
  </si>
  <si>
    <t>RD</t>
  </si>
  <si>
    <t>LOCAL (GRSM)</t>
  </si>
  <si>
    <t>OBRA</t>
  </si>
  <si>
    <t>12 semanas</t>
  </si>
  <si>
    <t xml:space="preserve">disponible en el almacen del proveedor </t>
  </si>
  <si>
    <t>SENTRY BANK EQUIPMENT USA</t>
  </si>
  <si>
    <t xml:space="preserve">CAJA FUERTE DE BOVEDA </t>
  </si>
  <si>
    <t xml:space="preserve"> LATAM EQUIPMENT &amp; SERVICES BEE SRL</t>
  </si>
  <si>
    <t xml:space="preserve">FERMENTADORA </t>
  </si>
  <si>
    <t xml:space="preserve">14 Semanas </t>
  </si>
  <si>
    <t xml:space="preserve"> LATAM EQUIPMENT &amp; SERVICES BEE</t>
  </si>
  <si>
    <t>ITALY</t>
  </si>
  <si>
    <t xml:space="preserve">14 semanas </t>
  </si>
  <si>
    <t>DANZI FORNI SRL</t>
  </si>
  <si>
    <t xml:space="preserve">HORNOS DE PAN </t>
  </si>
  <si>
    <t xml:space="preserve">12 semanas </t>
  </si>
  <si>
    <t>Se tomara para MC01</t>
  </si>
  <si>
    <t>Wintrading LLC</t>
  </si>
  <si>
    <t xml:space="preserve">MOBILIARIOS IMS </t>
  </si>
  <si>
    <t>ARGENTINA</t>
  </si>
  <si>
    <t>12 semaanas</t>
  </si>
  <si>
    <t>GRUPO SERVICIO G-S, S.A</t>
  </si>
  <si>
    <t xml:space="preserve">EQUIPOS DE CARNICERIA </t>
  </si>
  <si>
    <t xml:space="preserve">no aplica </t>
  </si>
  <si>
    <t xml:space="preserve">Disponible en el almacen del proveedor </t>
  </si>
  <si>
    <t>RENT A EQUIPOS MUESES, C POR A</t>
  </si>
  <si>
    <t xml:space="preserve">CARROS PARA HORNOS </t>
  </si>
  <si>
    <t>EQUIPOS Y MATERIALES SG S. A</t>
  </si>
  <si>
    <t xml:space="preserve">REVESTIMIENTO DEL AREA DE ASISTIDO </t>
  </si>
  <si>
    <t xml:space="preserve">6 Semanas </t>
  </si>
  <si>
    <t xml:space="preserve">Entrega a coordinación </t>
  </si>
  <si>
    <t>SHOP AND ROLL ESPAÑA SL</t>
  </si>
  <si>
    <t xml:space="preserve">CARROS DE COMPRA CLIENTES </t>
  </si>
  <si>
    <t>ESPAÑA</t>
  </si>
  <si>
    <t xml:space="preserve">6 semanas </t>
  </si>
  <si>
    <t xml:space="preserve">pendiente de programacion de salida del contenedor </t>
  </si>
  <si>
    <t xml:space="preserve"> RADIO NET SRL</t>
  </si>
  <si>
    <t xml:space="preserve">RADIOS DE COMUNICACIÓN </t>
  </si>
  <si>
    <t xml:space="preserve">No aplica </t>
  </si>
  <si>
    <t xml:space="preserve">PISOS Y REVESTIMIENTO DE BAñOS </t>
  </si>
  <si>
    <t>REVESTIMIENTO AREAS ASISTIDO</t>
  </si>
  <si>
    <t xml:space="preserve">ARNEG </t>
  </si>
  <si>
    <t xml:space="preserve">NEVERA DE FRUVER </t>
  </si>
  <si>
    <t xml:space="preserve"> IMPLEMENTOS Y MAQUINARIAS(IMCA)S A</t>
  </si>
  <si>
    <t>20.02.2025</t>
  </si>
  <si>
    <t>GENERADOR ELECTRICO DE 500 KW</t>
  </si>
  <si>
    <t xml:space="preserve">20 semanas </t>
  </si>
  <si>
    <t xml:space="preserve">Disponible en stock, en manos del proveedor </t>
  </si>
  <si>
    <t>DISPLAY INTERNACIONAL SRL</t>
  </si>
  <si>
    <t xml:space="preserve">MANIQUIES Y RACK CIRCULAR MODA </t>
  </si>
  <si>
    <t>NVERSIONES RIVAS PEREZ SRL</t>
  </si>
  <si>
    <t>GONDOLAS DE TIENDA MC32</t>
  </si>
  <si>
    <t>75555 :INVERSIONES RIVAS PEREZ SRL</t>
  </si>
  <si>
    <t>CHECK OUT COUNTER  IZQUIERDO MC32</t>
  </si>
  <si>
    <t>ANTE CAJAS MC32</t>
  </si>
  <si>
    <t>35645 :</t>
  </si>
  <si>
    <t>VAS S.A</t>
  </si>
  <si>
    <t xml:space="preserve">DISEÑO FRIO ALIMENTARIO </t>
  </si>
  <si>
    <t>:KEAN GROUP SRL</t>
  </si>
  <si>
    <t xml:space="preserve">SISTEMA DE PURIFICACION DE AGUA </t>
  </si>
  <si>
    <t xml:space="preserve">2 Semanas </t>
  </si>
  <si>
    <t>CONSTRUCTORA FIREPRO SRL</t>
  </si>
  <si>
    <t xml:space="preserve">INSTALACION DE BOMBA CONTRA INCENDIO </t>
  </si>
  <si>
    <t>NEVERAS PENDIENTES PARA COMPLETAR SALA DE VENTA Y ASISTIDO</t>
  </si>
  <si>
    <t xml:space="preserve">Estas neveras se tomaran de sirena Enriquillo </t>
  </si>
  <si>
    <t>ROOFTEC SRL</t>
  </si>
  <si>
    <t>SUMINISTO E INST PANELES SANDWICH FRIGORIFICO </t>
  </si>
  <si>
    <t>1 Semana</t>
  </si>
  <si>
    <t>SUMINISTRO E INSTALACIÓN PUERTAS CORREDERA FRIGO Y VAIVEN</t>
  </si>
  <si>
    <t>SUMINISTRO E INSTALACIÓN REVESTIMINETOS FRP,DIMONT, ABRIGO Y  PUERTA SECCIONAL</t>
  </si>
  <si>
    <t xml:space="preserve">1 Semana  </t>
  </si>
  <si>
    <t>INVERSIONES RIVAS PEREZ SRL</t>
  </si>
  <si>
    <t xml:space="preserve">GONDOLAS DE TIENDA MC32ADICIONALES </t>
  </si>
  <si>
    <t>33347 :</t>
  </si>
  <si>
    <t>ARNEG</t>
  </si>
  <si>
    <t xml:space="preserve">CENTRAL DE REFRIGERACION </t>
  </si>
  <si>
    <t xml:space="preserve">Rack salen finales de mayo mas 4 semanas de import </t>
  </si>
  <si>
    <t>AC WORLD By Refrimundo</t>
  </si>
  <si>
    <t xml:space="preserve">Pendiente </t>
  </si>
  <si>
    <t>AIRES ACONDICIONADOS</t>
  </si>
  <si>
    <t>China</t>
  </si>
  <si>
    <t>8 de junio embarque + 6 semanas de import</t>
  </si>
  <si>
    <t>FAB.DE MUEBLES EXC.JAO</t>
  </si>
  <si>
    <t xml:space="preserve">MUEBLE DE PLANTA Y FLORES </t>
  </si>
  <si>
    <t xml:space="preserve">4 Semanas </t>
  </si>
  <si>
    <t xml:space="preserve"> FRIGGA COOLING EXPERTS SRL</t>
  </si>
  <si>
    <t>INSTALACION FRIO ALIMENTARIO CO2 USANDO EL DE TERRENAS</t>
  </si>
  <si>
    <t>5 semanas</t>
  </si>
  <si>
    <t>Servicio a realizar según avance en obra</t>
  </si>
  <si>
    <t xml:space="preserve"> SCM FRIGO S.p.A.</t>
  </si>
  <si>
    <t>CENTRAL REFRIGERACION CO2</t>
  </si>
  <si>
    <t>Disponible en AF</t>
  </si>
  <si>
    <t xml:space="preserve">Se estara usando la central de Terrenas </t>
  </si>
  <si>
    <t xml:space="preserve">VESTIDOR DE CLIENTES </t>
  </si>
  <si>
    <t xml:space="preserve">3 semanas </t>
  </si>
  <si>
    <t>MOBILIARIO JOSELO (MUEBLES DE OFICINA, BANCO DE VESTIDORES, POSTED PARA BALANZA, TOPE PARA COMEDOR, BANCO CALZADOS)</t>
  </si>
  <si>
    <t>30/02/2026</t>
  </si>
  <si>
    <t xml:space="preserve">Entrega en Obra </t>
  </si>
  <si>
    <t xml:space="preserve"> TORIBIO MONES SRL</t>
  </si>
  <si>
    <t xml:space="preserve">EXTINTORES PORTATILES </t>
  </si>
  <si>
    <t xml:space="preserve">4 semanas  </t>
  </si>
  <si>
    <t xml:space="preserve">se entrega en Obra por seguridad </t>
  </si>
  <si>
    <t>LENYIRUB S R L</t>
  </si>
  <si>
    <t>CAMILLA DE EMERGENCIA + ACCESORIOS</t>
  </si>
  <si>
    <t xml:space="preserve">1 Semana </t>
  </si>
  <si>
    <t>entrega en AF01</t>
  </si>
  <si>
    <t>Entregado en AF01</t>
  </si>
  <si>
    <t>GRUPO DILVER SRL</t>
  </si>
  <si>
    <t>BOTIQUIN DE PRIMEROS AUXILIOS</t>
  </si>
  <si>
    <t>KAPASES EXCELLENT SERVICES SRL</t>
  </si>
  <si>
    <t xml:space="preserve">CANDADOS DE SEGURIDAD KAPASES </t>
  </si>
  <si>
    <t xml:space="preserve">se le entrega al area de seguridad </t>
  </si>
  <si>
    <t>RADIO NET SRL</t>
  </si>
  <si>
    <t xml:space="preserve">1 semana </t>
  </si>
  <si>
    <t>Entregados en AF01</t>
  </si>
  <si>
    <t>FAB.REFRIGERADORES COMERCIALES</t>
  </si>
  <si>
    <t>NEVERAS DE ANTE CAJAS FARCO</t>
  </si>
  <si>
    <t>Se entregaran en af01</t>
  </si>
  <si>
    <t xml:space="preserve">NEVERA DE SIRENA GO Y MESA REFRIGERADA DE PANADERIA </t>
  </si>
  <si>
    <t>DUSSICH SERVICES SRL</t>
  </si>
  <si>
    <t>4512948878 </t>
  </si>
  <si>
    <t xml:space="preserve">MURO DE CORTINA  </t>
  </si>
  <si>
    <t xml:space="preserve">PUERTA DE ENTRADA </t>
  </si>
  <si>
    <t>ESD CORPORATION SRL</t>
  </si>
  <si>
    <t xml:space="preserve">BEBEDEROS COWEY </t>
  </si>
  <si>
    <t>HNOS. PAPPATERRA, C X A</t>
  </si>
  <si>
    <t>EQUIPOS DE FERRETERIA /CONO/ESCALERAS/MANGUERA +ACCESORIOS Y HIDROLAVADORA</t>
  </si>
  <si>
    <t>75047 :</t>
  </si>
  <si>
    <t xml:space="preserve">4 semanas </t>
  </si>
  <si>
    <t xml:space="preserve">MURO DE CORTINA </t>
  </si>
  <si>
    <t xml:space="preserve">1 PUERTA DE ENTRADA </t>
  </si>
  <si>
    <t>PREMIUM TECH S R L</t>
  </si>
  <si>
    <t xml:space="preserve"> MUEBLE DE SERVICIO AL CLIENTE </t>
  </si>
  <si>
    <t>TRAMERIAS Y SOL.DE ALMACENAJE</t>
  </si>
  <si>
    <t xml:space="preserve">LOCKERS CLIENTES Y COLABORADORES </t>
  </si>
  <si>
    <t>IMPORTADORA DOPEL SRL</t>
  </si>
  <si>
    <t xml:space="preserve">CAJA FUERTE BOVEDA 2 </t>
  </si>
  <si>
    <t xml:space="preserve"> IMPORTADORA DOPEL SRL</t>
  </si>
  <si>
    <t xml:space="preserve">EQUIPOS DE TESORERIA </t>
  </si>
  <si>
    <t>Disponible en AF01</t>
  </si>
  <si>
    <t>BALANZAS Y EQUIPOS S R L</t>
  </si>
  <si>
    <t>EQUIPOS DE TESORERIA *BALANZA DE MONEDA*</t>
  </si>
  <si>
    <t>MULTISERVICIOS SMART FULL CONT</t>
  </si>
  <si>
    <t xml:space="preserve">SISTEMA DE DETECCION DE GAS </t>
  </si>
  <si>
    <t xml:space="preserve">Se entrega según requerimiento </t>
  </si>
  <si>
    <t>ALMAR INVERPROYECT SRL</t>
  </si>
  <si>
    <t xml:space="preserve">MOB ACERO INOXIDABLE </t>
  </si>
  <si>
    <t xml:space="preserve">TRAMERIAS DE CERO INOXIDABLE </t>
  </si>
  <si>
    <t>75064 :TECNICOMSA SR</t>
  </si>
  <si>
    <t xml:space="preserve">SISTEMA DE DUCTERIA DE EXTRACCION </t>
  </si>
  <si>
    <t xml:space="preserve">7emanas </t>
  </si>
  <si>
    <t>MC29</t>
  </si>
  <si>
    <t xml:space="preserve">DISPENSADORES DE FUNDA DE METAL </t>
  </si>
  <si>
    <t>ZAFACON EEMPEDRADO EXTERIOR</t>
  </si>
  <si>
    <t>Puntos pendientes</t>
  </si>
  <si>
    <t>Responsable</t>
  </si>
  <si>
    <t xml:space="preserve">Comentarios </t>
  </si>
  <si>
    <t>supervisión Frío alimentario. </t>
  </si>
  <si>
    <t>Omar Infante</t>
  </si>
  <si>
    <t>Pendiente de validar proveedor</t>
  </si>
  <si>
    <t xml:space="preserve">Puerta de entrada Muro de corina y Cortina de aire </t>
  </si>
  <si>
    <t xml:space="preserve">yaritza </t>
  </si>
  <si>
    <t>En espera de Cotización</t>
  </si>
  <si>
    <t xml:space="preserve">Decoración interior y exterior </t>
  </si>
  <si>
    <t>karla tena /Lider</t>
  </si>
  <si>
    <t xml:space="preserve">Sin recibir Insumo </t>
  </si>
  <si>
    <t>Walking Cooler</t>
  </si>
  <si>
    <t xml:space="preserve">se usara el de Mao </t>
  </si>
  <si>
    <t>mobiliario especiales  servicio al cliente /cuadre ect. (Joselo)</t>
  </si>
  <si>
    <t xml:space="preserve">Sin recibir Insumo de dimenciones </t>
  </si>
  <si>
    <t>Diseño y sistema de extraccion</t>
  </si>
  <si>
    <t xml:space="preserve">Pendiente de Recibir Cotizacion </t>
  </si>
  <si>
    <t xml:space="preserve">Nevera de antecaja </t>
  </si>
  <si>
    <t>Lider</t>
  </si>
  <si>
    <t>Tenemos en stock las de San Juan *Validar si se colocara esta*</t>
  </si>
  <si>
    <t xml:space="preserve">Bumpers area de trastienda, Sala de Venta y Carritos </t>
  </si>
  <si>
    <t>karla tena </t>
  </si>
  <si>
    <t xml:space="preserve">Sin recibir insumos y dura 2 meses de import </t>
  </si>
  <si>
    <t>Tramerias de almacen *Validar si este plano cambio*</t>
  </si>
  <si>
    <t xml:space="preserve">karla tena </t>
  </si>
  <si>
    <t>Pendiente de plano actualizado</t>
  </si>
  <si>
    <t xml:space="preserve">Lista de mobiliarios de oficina </t>
  </si>
  <si>
    <t xml:space="preserve">Karla tena </t>
  </si>
  <si>
    <t>Sin recibir listado actualizado</t>
  </si>
  <si>
    <t>Mobiliarios de Food Coord</t>
  </si>
  <si>
    <t xml:space="preserve">karla tena /Negocios </t>
  </si>
  <si>
    <t xml:space="preserve">Sin recibir insumos </t>
  </si>
  <si>
    <t xml:space="preserve">Mobiliarios de pressto para inicio de compras </t>
  </si>
  <si>
    <t>Santa Villar</t>
  </si>
  <si>
    <t xml:space="preserve">En espera de caunter y demas insumos </t>
  </si>
  <si>
    <t>Sistema de ext de Hornos de pan. </t>
  </si>
  <si>
    <t xml:space="preserve">Pendiente de colocar orden </t>
  </si>
  <si>
    <t>Ups e Inversores </t>
  </si>
  <si>
    <t>jerandy /Oliver Castillo</t>
  </si>
  <si>
    <t>Pendiente de insumos</t>
  </si>
  <si>
    <t xml:space="preserve">Sistema de deteccion de Gas </t>
  </si>
  <si>
    <t>En proceso de Cot</t>
  </si>
  <si>
    <t xml:space="preserve">Pendiente de colocr orden </t>
  </si>
  <si>
    <t xml:space="preserve">Deoracion de interior y Exterior </t>
  </si>
  <si>
    <t xml:space="preserve">sin recibir insumos </t>
  </si>
  <si>
    <t>Leyenda Consideraciones de hoja de seguimiento</t>
  </si>
  <si>
    <r>
      <t>Propósito</t>
    </r>
    <r>
      <rPr>
        <sz val="12"/>
        <color indexed="8"/>
        <rFont val="Aptos"/>
        <family val="2"/>
      </rPr>
      <t xml:space="preserve">
Esta plantilla tiene como objetivo brindar claridad sobre la ejecución a la fecha en las tiendas.</t>
    </r>
  </si>
  <si>
    <r>
      <t>Órdenes de importación y compras:</t>
    </r>
    <r>
      <rPr>
        <sz val="12"/>
        <color indexed="8"/>
        <rFont val="Aptos"/>
        <family val="2"/>
      </rPr>
      <t> No se visualizan en SAP las importaciones y compras para stock.</t>
    </r>
  </si>
  <si>
    <r>
      <t>Valor total en Dop:</t>
    </r>
    <r>
      <rPr>
        <sz val="12"/>
        <color indexed="8"/>
        <rFont val="Aptos"/>
        <family val="2"/>
      </rPr>
      <t> No incluye estimaciones de importaciones. Se recomienda agregar un aproximado del 35% al total general para estimar los costos totales.</t>
    </r>
  </si>
  <si>
    <r>
      <t>Resultados de ejecución:</t>
    </r>
    <r>
      <rPr>
        <sz val="12"/>
        <color indexed="8"/>
        <rFont val="Aptos"/>
        <family val="2"/>
      </rPr>
      <t> Para obtener cifras reales, consultar con el equipo de Activos Fijos, quien indicará los pasos a seguir.</t>
    </r>
  </si>
  <si>
    <r>
      <t>Fechas de importación:</t>
    </r>
    <r>
      <rPr>
        <sz val="12"/>
        <color indexed="8"/>
        <rFont val="Aptos"/>
        <family val="2"/>
      </rPr>
      <t> La plantilla muestra las fechas proporcionadas por el equipo de importaciones para la llegada del activo al almacén AF01.</t>
    </r>
  </si>
  <si>
    <r>
      <t>Entregables críticos:</t>
    </r>
    <r>
      <rPr>
        <sz val="12"/>
        <color indexed="8"/>
        <rFont val="Aptos"/>
        <family val="2"/>
      </rPr>
      <t> Se visualizan los insumos o entregables no recibidos aún en la parte de abajo de la plantilla.</t>
    </r>
  </si>
  <si>
    <r>
      <t>Actualización de la tasa:</t>
    </r>
    <r>
      <rPr>
        <sz val="12"/>
        <color theme="1"/>
        <rFont val="Aptos"/>
        <family val="2"/>
      </rPr>
      <t xml:space="preserve"> Se considera la tasa del día cuando se realizan actualizaciones a esta hoja de seguimiento</t>
    </r>
  </si>
  <si>
    <r>
      <t>Costos consolidados:</t>
    </r>
    <r>
      <rPr>
        <sz val="12"/>
        <color indexed="8"/>
        <rFont val="Aptos"/>
        <family val="2"/>
      </rPr>
      <t> Para mejorar costos por paquetes, se trabaja en una sola orden. La plantilla no estima el costo total de estos paquetes.</t>
    </r>
  </si>
  <si>
    <t>Plan Detallado: Iniciativa Pressto Veron</t>
  </si>
  <si>
    <t xml:space="preserve">Tipo C </t>
  </si>
  <si>
    <t>COMPRESOR MOD BRISA 310 220V (60 Hz)</t>
  </si>
  <si>
    <t>PRESSTO</t>
  </si>
  <si>
    <r>
      <t>UPS</t>
    </r>
    <r>
      <rPr>
        <b/>
        <sz val="11"/>
        <color theme="1"/>
        <rFont val="Calibri"/>
        <family val="2"/>
        <scheme val="minor"/>
      </rPr>
      <t xml:space="preserve"> (confirmar capacidad y cantidad)</t>
    </r>
    <r>
      <rPr>
        <sz val="11"/>
        <color theme="1"/>
        <rFont val="Calibri"/>
        <family val="2"/>
        <scheme val="minor"/>
      </rPr>
      <t xml:space="preserve"> 1 kilo</t>
    </r>
  </si>
  <si>
    <t xml:space="preserve">Por definir capacidad y cantidad </t>
  </si>
  <si>
    <r>
      <t xml:space="preserve">EXTRACTOR </t>
    </r>
    <r>
      <rPr>
        <b/>
        <sz val="11"/>
        <color theme="1"/>
        <rFont val="Calibri"/>
        <family val="2"/>
        <scheme val="minor"/>
      </rPr>
      <t>(si aplica)</t>
    </r>
  </si>
  <si>
    <t>AA TIPO ROOFTOP PAQUETE 10 TONELADAS</t>
  </si>
  <si>
    <r>
      <t xml:space="preserve">EXTINTORES </t>
    </r>
    <r>
      <rPr>
        <b/>
        <sz val="11"/>
        <color theme="1"/>
        <rFont val="Calibri"/>
        <family val="2"/>
        <scheme val="minor"/>
      </rPr>
      <t xml:space="preserve"> (colocar capacidad y cantidad)</t>
    </r>
  </si>
  <si>
    <t>COLGADORES ACERO INOXIDABLE  FIJOS</t>
  </si>
  <si>
    <t xml:space="preserve">FREGADERO CON MEZCLADORA </t>
  </si>
  <si>
    <t>RACK RCS/ 1-TUBO REDONDO C/RUEDAS</t>
  </si>
  <si>
    <t xml:space="preserve">DISPLAY INTERNACIONAL </t>
  </si>
  <si>
    <t>MUEBLE MOSTRADOR Y VESTIDOR c/tubo de acero para cortinas</t>
  </si>
  <si>
    <t>EPIPHANY SRL</t>
  </si>
  <si>
    <t>MUEBLE EDREDON</t>
  </si>
  <si>
    <t>UTECO SRL</t>
  </si>
  <si>
    <t>SILLON TECNICO (para costurero)</t>
  </si>
  <si>
    <t>MUEBLES OMAR S A</t>
  </si>
  <si>
    <t>SACO TRASLADO DE ROPA</t>
  </si>
  <si>
    <t>ESCALERA 3 PELDAÑO</t>
  </si>
  <si>
    <t>MATERIALES INDUSTRIALES SAS</t>
  </si>
  <si>
    <t>HAMPER</t>
  </si>
  <si>
    <t>DESCARGO TIENDA</t>
  </si>
  <si>
    <t>BEBEDERO</t>
  </si>
  <si>
    <t xml:space="preserve">ZAFACON </t>
  </si>
  <si>
    <t xml:space="preserve">ASPIRADORA </t>
  </si>
  <si>
    <t>MESA DE PLANCHAR PR5006 (PLANCHA PRO III INCLUIDA)</t>
  </si>
  <si>
    <t>EMBOLSADORA CON BASE MOD EVOLUTION PC</t>
  </si>
  <si>
    <t>COMPRESOR 1.5 HP -220 MONOFASICO Y PANEL MONOF</t>
  </si>
  <si>
    <t>ALMACENES UNIDOS SAS</t>
  </si>
  <si>
    <t>MAQUINA DE COSER JUKI MO-3804 (G EOSOFIA)</t>
  </si>
  <si>
    <t>SIRPRO NETWORK PRO SOLUTIONS SRL</t>
  </si>
  <si>
    <t>MAQUINA OVERLOCK DE CINCO HILOS COMPLETA  (G EOSOFIA)</t>
  </si>
  <si>
    <t>MÁQUINA DE SECO PER MOD. PREMIUM 300 (15KG</t>
  </si>
  <si>
    <t>LAVADORA MOD. MAQ A-18 E TC2 (18 KG</t>
  </si>
  <si>
    <t>SECADORA S-330 TC2 E IMC (17kg) 60H</t>
  </si>
  <si>
    <t>PRESSTO CABINA DESMANCHADORA 820</t>
  </si>
  <si>
    <t>Kit 6 bombas dosificadoras</t>
  </si>
  <si>
    <t xml:space="preserve">DECORACION INTERIOR </t>
  </si>
  <si>
    <t xml:space="preserve">DECORACION EXTERIOR  </t>
  </si>
  <si>
    <t>Tipo D</t>
  </si>
  <si>
    <t>Tipo B</t>
  </si>
  <si>
    <t>Tipo A</t>
  </si>
  <si>
    <t>Tipo Receptoria</t>
  </si>
  <si>
    <t xml:space="preserve">Sirena Compacta Las Americas </t>
  </si>
  <si>
    <t>Europa Vacaciones</t>
  </si>
  <si>
    <t>Considerar temporadas</t>
  </si>
  <si>
    <t>Semana Santa</t>
  </si>
  <si>
    <t xml:space="preserve">Joaquin Luciano </t>
  </si>
  <si>
    <t>Febrero - mes completo</t>
  </si>
  <si>
    <t>Agosto/ sepetiembre</t>
  </si>
  <si>
    <t xml:space="preserve">Navidad/Demora en Panamá/Otras críticas externas </t>
  </si>
  <si>
    <t>Marzo/Abril</t>
  </si>
  <si>
    <t>Yaritza Melendez</t>
  </si>
  <si>
    <t>Ultima fecha embarque 15/01</t>
  </si>
  <si>
    <t xml:space="preserve">Fecha Aprobación Plan Detallado                                             </t>
  </si>
  <si>
    <t xml:space="preserve">Recepción De Mercancías:                                       </t>
  </si>
  <si>
    <t xml:space="preserve">Recepción De Frescos:                                       </t>
  </si>
  <si>
    <t xml:space="preserve">Apertura:                           </t>
  </si>
  <si>
    <t>AF</t>
  </si>
  <si>
    <t>VIP</t>
  </si>
  <si>
    <t>Pago</t>
  </si>
  <si>
    <t xml:space="preserve">Importación </t>
  </si>
  <si>
    <t>Almacen</t>
  </si>
  <si>
    <t>Entrega de Diseño (insumos) a Activos Fijos</t>
  </si>
  <si>
    <t>Cotización/Comprar/Seleccionar( Comité)</t>
  </si>
  <si>
    <t xml:space="preserve">Comité / Casos especiales </t>
  </si>
  <si>
    <t>Colocar orden/anticipo</t>
  </si>
  <si>
    <t xml:space="preserve">Fabricacion </t>
  </si>
  <si>
    <t xml:space="preserve">Embarque/Transito </t>
  </si>
  <si>
    <t>Despacho a Obra</t>
  </si>
  <si>
    <t>Grupo Orden</t>
  </si>
  <si>
    <t>Activo Fijo</t>
  </si>
  <si>
    <t xml:space="preserve">Duración </t>
  </si>
  <si>
    <t>Fecha tope ejecutar</t>
  </si>
  <si>
    <t>LT</t>
  </si>
  <si>
    <t>Fecha de Entrega en Obra</t>
  </si>
  <si>
    <t>Colocación de orden</t>
  </si>
  <si>
    <t>Fecha de Llegada al País</t>
  </si>
  <si>
    <t>Estatus</t>
  </si>
  <si>
    <t>Condición</t>
  </si>
  <si>
    <t>Observaciones</t>
  </si>
  <si>
    <t>LT De Equipos</t>
  </si>
  <si>
    <t>Presupuesto Aprobado</t>
  </si>
  <si>
    <t>Presupuesto Ejecutado</t>
  </si>
  <si>
    <t>Desviación</t>
  </si>
  <si>
    <t xml:space="preserve">Fecha de OC </t>
  </si>
  <si>
    <t>No. OC</t>
  </si>
  <si>
    <t>OBRA CIVIL</t>
  </si>
  <si>
    <t>Revestimientos Sala de Ventas</t>
  </si>
  <si>
    <t>2.02 Instalaciones Sanitarias</t>
  </si>
  <si>
    <t>Equipo Tratamiento de Agua</t>
  </si>
  <si>
    <t xml:space="preserve">2.03 Sistema Contra Incendios </t>
  </si>
  <si>
    <t>Extintores</t>
  </si>
  <si>
    <t>Sistema Detección Incendios</t>
  </si>
  <si>
    <t>2.04 Instalaciones Mecánicas</t>
  </si>
  <si>
    <t>Ascensor</t>
  </si>
  <si>
    <t>Rampa transportadora (Travelator)</t>
  </si>
  <si>
    <t>Escalera Eléctrica</t>
  </si>
  <si>
    <t>Montacargas Almacen</t>
  </si>
  <si>
    <t>Rampa niveladora - Descarga Recepción de Mercancía</t>
  </si>
  <si>
    <t>2.05 Rejillas y Sumideros</t>
  </si>
  <si>
    <t>SISTEMA ELECTRICO</t>
  </si>
  <si>
    <t xml:space="preserve">Generadores Eléctricos </t>
  </si>
  <si>
    <t>UPS + Baterías</t>
  </si>
  <si>
    <t>Inversores + Baterías</t>
  </si>
  <si>
    <t>SISTEMA CLIMATIZACION</t>
  </si>
  <si>
    <t>4.03 Sistema de Extracción Gastronómica</t>
  </si>
  <si>
    <t>Suministro e instalación sistema de inyección y extracción gastronómica</t>
  </si>
  <si>
    <t>Instalación ductos de extracción hornos de pan</t>
  </si>
  <si>
    <t>FRIO ALIMENTARIO</t>
  </si>
  <si>
    <t>Paneles cuartos fríos (Paredes y Techo)</t>
  </si>
  <si>
    <t>Puertas de cámaras (cuartos fríos)</t>
  </si>
  <si>
    <t>Cortinas hawaianas</t>
  </si>
  <si>
    <t>Aislante de Piso (Cuartos Fríos) Galca o Manta de Vapor</t>
  </si>
  <si>
    <t xml:space="preserve">Materiales instalación Paneles </t>
  </si>
  <si>
    <t>Revestimiento FRP Trastienda</t>
  </si>
  <si>
    <t>Revestimiento Diamond Plate</t>
  </si>
  <si>
    <t xml:space="preserve">Revestimiento Acero Inoxidable </t>
  </si>
  <si>
    <t>Marcos Diamond Plate p/ Puertas Vaivén</t>
  </si>
  <si>
    <t>Racks + Comandos Eléctricos Cuartos Fríos</t>
  </si>
  <si>
    <t>Evaporadores</t>
  </si>
  <si>
    <t xml:space="preserve">Neveras Sala de Venta </t>
  </si>
  <si>
    <t>Diseño y Supervisión de Frío Alimentario</t>
  </si>
  <si>
    <t>Grúa para Instalación de Racks / Equipos de Techo</t>
  </si>
  <si>
    <t xml:space="preserve">Neveras Antecajas </t>
  </si>
  <si>
    <t>Puerta tipo Walking Cooler</t>
  </si>
  <si>
    <t xml:space="preserve">5.04 Bumpers Neveras </t>
  </si>
  <si>
    <t>Bumpers Cuartos Fríos</t>
  </si>
  <si>
    <t>Bumpers Neveras y Muebles Frescos</t>
  </si>
  <si>
    <t>Instalación Bumpers Cuartos Fríos</t>
  </si>
  <si>
    <t>Instalación Bumpers Neveras y Muebles Frescos</t>
  </si>
  <si>
    <t>Trameria para Cuarto Frio. Fabricación en Tubo</t>
  </si>
  <si>
    <t>Trameria tipo Estante con pieza móvil.</t>
  </si>
  <si>
    <t xml:space="preserve">5.06 Instalación Frio Alimentario </t>
  </si>
  <si>
    <t>Instalación y Materiales Frio Alimentario</t>
  </si>
  <si>
    <t>Bandejas para tuberías de refrigeración</t>
  </si>
  <si>
    <t>Tanques de refrigerante 404A</t>
  </si>
  <si>
    <t>Galones de aceite copeland Ultra 32 -3maf</t>
  </si>
  <si>
    <t>Puerta Recepción de Mercancía Refrigerada</t>
  </si>
  <si>
    <t>Instalación Puertas Vaivén</t>
  </si>
  <si>
    <t>Puertas Vaivén (tipo Chase Door)</t>
  </si>
  <si>
    <t>SEGURIDAD, TECNOLOGIA Y TESORERIA</t>
  </si>
  <si>
    <t>6.01 Equipos de seguridad</t>
  </si>
  <si>
    <t>Sistema de CCTV</t>
  </si>
  <si>
    <t>Sistema Alarma de Intrusión</t>
  </si>
  <si>
    <t>Aditamentos Puertas de Emergencia</t>
  </si>
  <si>
    <t>Antenas de Seguridad</t>
  </si>
  <si>
    <t>Video Portero Cuadre y Menudo</t>
  </si>
  <si>
    <t>Detección de GLP</t>
  </si>
  <si>
    <t>Control de acceso Cuartos de Data y Controladores</t>
  </si>
  <si>
    <t xml:space="preserve">RADIO COMUNICACION ICOM </t>
  </si>
  <si>
    <t>Manta apaga Fuego</t>
  </si>
  <si>
    <t>6.02 Equipos de tecnología</t>
  </si>
  <si>
    <t>Verificadores de Precio</t>
  </si>
  <si>
    <t>Proyector para Salon de Capacitación + Base</t>
  </si>
  <si>
    <t xml:space="preserve">Controladores </t>
  </si>
  <si>
    <t>Scanner VS-3200</t>
  </si>
  <si>
    <t>Powercart</t>
  </si>
  <si>
    <t>Equipos de Tecnologia Locales</t>
  </si>
  <si>
    <t>6.03 Equipos Redes y Telecomunicaciones</t>
  </si>
  <si>
    <t>Cableado de Redes y Telecomunicaciones</t>
  </si>
  <si>
    <t>Equipos de Redes</t>
  </si>
  <si>
    <t>Maquina Contadora de Billetes</t>
  </si>
  <si>
    <t>6.04 Equipos de tesorería</t>
  </si>
  <si>
    <t>Inversión instalación Bóveda Electrónica</t>
  </si>
  <si>
    <t>Puerta de Bóveda Clase I (Sentry)</t>
  </si>
  <si>
    <t>Verificador de Billetes</t>
  </si>
  <si>
    <t>Gavetas y tapas</t>
  </si>
  <si>
    <t>Valija 9x12 de lona imp. Azul con llavín de seguridad y logo de Grupo Ramos</t>
  </si>
  <si>
    <t>Valija 12x16 imp. Azul con llavín de seguridad y logo de Grupo Ramos</t>
  </si>
  <si>
    <t>Valija tipo Tula azul con ojales y argollas para presillas tamaño 40x17 1/2, con logo de Grupo Ramos</t>
  </si>
  <si>
    <t>Maquina Contadora de Monedas CBM-15</t>
  </si>
  <si>
    <t>Calculadoras Sharp 2630</t>
  </si>
  <si>
    <t>Cajas Chicas Medianas 8"x 10"</t>
  </si>
  <si>
    <t>Cajas Chicas tamaño grande 10"x 12" (de colores diferentes)</t>
  </si>
  <si>
    <t>Balanza Electrónica de Plataforma CS EC 60</t>
  </si>
  <si>
    <t>Trituradora Destroyer IDEAL 2360 MBM</t>
  </si>
  <si>
    <t>Candado Truper CL-40XL (candado con grillete extra largo)</t>
  </si>
  <si>
    <t>Costos indirectos contratista General Puerta de Bóveda</t>
  </si>
  <si>
    <t>Caja Fuerte Bóveda</t>
  </si>
  <si>
    <t>Caja Fuerte Servicio al Cliente</t>
  </si>
  <si>
    <t xml:space="preserve">EQUIPAMIENTO DE PRODUCCION </t>
  </si>
  <si>
    <t>Mesadas</t>
  </si>
  <si>
    <t>Carro para horno de Pan</t>
  </si>
  <si>
    <t xml:space="preserve">Carro para bandejas de Carne </t>
  </si>
  <si>
    <t>Carro para bandeja de Deli</t>
  </si>
  <si>
    <t>Diseño, Supervisión e Instalación de Equipamiento Acero Inoxidable</t>
  </si>
  <si>
    <t xml:space="preserve">Fregaderos </t>
  </si>
  <si>
    <t>Lavamanos</t>
  </si>
  <si>
    <t>Mezcladoras Equipos Acero Inoxidable</t>
  </si>
  <si>
    <t>7.02 Cocina, Patio Comidas y Rosticería</t>
  </si>
  <si>
    <t>Hornos Rostizador de pollo (Incluir Varillas adicionales)</t>
  </si>
  <si>
    <t>Horno Gastronómico</t>
  </si>
  <si>
    <t>Exhibidor Comida Caliente</t>
  </si>
  <si>
    <t>Exhibidor comida frio</t>
  </si>
  <si>
    <t>Utensilios Rosticería</t>
  </si>
  <si>
    <t>Carro Térmico Frio/ Caliente</t>
  </si>
  <si>
    <t>Hornillon Cocina</t>
  </si>
  <si>
    <t>Procesador de Alimentos</t>
  </si>
  <si>
    <t>7.03 Equipamiento Carnicería, Pescadería y Delicatesen</t>
  </si>
  <si>
    <t>Utensilios Carnicería</t>
  </si>
  <si>
    <t xml:space="preserve">Molino de Carnes cámara refrigerada </t>
  </si>
  <si>
    <t xml:space="preserve">Sierra </t>
  </si>
  <si>
    <t>Rebanadora</t>
  </si>
  <si>
    <t>Molino de  Carne mesa (Atención Carnes)</t>
  </si>
  <si>
    <t>Tenderizadora de Carnes</t>
  </si>
  <si>
    <t>Rapeadora</t>
  </si>
  <si>
    <t>Empacadora al Vacío</t>
  </si>
  <si>
    <t>Utensilios Deli</t>
  </si>
  <si>
    <t>Procesador de Cremas</t>
  </si>
  <si>
    <t>Utensilios pescadería</t>
  </si>
  <si>
    <t>Maquina Hielo Frape ( Descontinuada)</t>
  </si>
  <si>
    <t>Contenedor de Hielo ( Descontinuada)</t>
  </si>
  <si>
    <t>Mueble p/ almacenaje de Huevos</t>
  </si>
  <si>
    <t>Mueble p/almacenaje Arenque y Bacalao</t>
  </si>
  <si>
    <t>7.04 Equipamiento de Panadería y Repostería</t>
  </si>
  <si>
    <t>Cámara Fermentadora de Pan</t>
  </si>
  <si>
    <t>Muebles de Pan Libre Servicio</t>
  </si>
  <si>
    <t>Exhibidor Asistido Pan (Rampa)</t>
  </si>
  <si>
    <t>Semimural Libre Servicio Refrigerado - Repostería</t>
  </si>
  <si>
    <t>Servicio Asistido Refrigerado - Repostería</t>
  </si>
  <si>
    <t>Mesas Pasillo Repostería (Postres Secos)</t>
  </si>
  <si>
    <t>Exhibidor Vertical - Donuts</t>
  </si>
  <si>
    <t>Exhibidor Vertical - Bollería</t>
  </si>
  <si>
    <t>Nevera Farco 1 pta</t>
  </si>
  <si>
    <t>Molino Rallador de Pan</t>
  </si>
  <si>
    <t>Horno de Pan</t>
  </si>
  <si>
    <t xml:space="preserve">Mueble Barra de Café </t>
  </si>
  <si>
    <t>Bandejas Planas con huecos</t>
  </si>
  <si>
    <t>Bandejas Onduladas  de 4  canales con  huecos</t>
  </si>
  <si>
    <t>Bandejas Onduladas  de 5  canales con  huecos</t>
  </si>
  <si>
    <t>Utensilios Panadería/Repostería</t>
  </si>
  <si>
    <t xml:space="preserve">Horno Industrial </t>
  </si>
  <si>
    <t>Microondas</t>
  </si>
  <si>
    <t>Maquina de Café</t>
  </si>
  <si>
    <t>Molino de Café</t>
  </si>
  <si>
    <t>Mueble exhibidor FFVV - Rampa</t>
  </si>
  <si>
    <t>Tapa Laterales p/ Muebles FFVV</t>
  </si>
  <si>
    <t>Especiero</t>
  </si>
  <si>
    <t>Mesas Auxiliarles (Laterales) FFVV</t>
  </si>
  <si>
    <t>BALANZAS ANALOGAS para clientes</t>
  </si>
  <si>
    <t xml:space="preserve">Porta Fundas en Pedestal </t>
  </si>
  <si>
    <t xml:space="preserve">PORTA PRECIOS FFVV - </t>
  </si>
  <si>
    <t>CANASTOS DE EXHIBICION TEXTURA MADERA</t>
  </si>
  <si>
    <t>Utensilios FFVV</t>
  </si>
  <si>
    <t>Balanzas de Mesa Áreas preparación</t>
  </si>
  <si>
    <t>Porta Balanza Atención</t>
  </si>
  <si>
    <t>Balanza DIGI Atención Cliente</t>
  </si>
  <si>
    <t>Impresora de Turnos DIGI</t>
  </si>
  <si>
    <t xml:space="preserve">Balanza de Piso </t>
  </si>
  <si>
    <t>Balanza Móvil</t>
  </si>
  <si>
    <t>SISTEMAS MICROFILTRACION Y ESTERILIZACION</t>
  </si>
  <si>
    <t xml:space="preserve">MO Instalaciones de Equipos </t>
  </si>
  <si>
    <t xml:space="preserve">Manguera de Limpieza </t>
  </si>
  <si>
    <t>Zafacón Preparaciones</t>
  </si>
  <si>
    <t>Zafacón atenciones</t>
  </si>
  <si>
    <t>Zafacón Cuarto de Basura y Limpieza</t>
  </si>
  <si>
    <t xml:space="preserve">EQUIPAMIENTO DE TIENDA </t>
  </si>
  <si>
    <t>8.01 Góndolas  + Mob. Especial</t>
  </si>
  <si>
    <t xml:space="preserve">Mobiliario especial Bazar y Textil  </t>
  </si>
  <si>
    <t xml:space="preserve">Góndolas Sala de Venta  </t>
  </si>
  <si>
    <t>Instalación Góndolas</t>
  </si>
  <si>
    <t>Pódiums en Madera</t>
  </si>
  <si>
    <t>Maniquíes Textil</t>
  </si>
  <si>
    <t>Counter Electro</t>
  </si>
  <si>
    <t>Ante Cajas</t>
  </si>
  <si>
    <t>Counter para Vestidores</t>
  </si>
  <si>
    <t>Bancos para Vestidores</t>
  </si>
  <si>
    <t xml:space="preserve">8.02 Checkout </t>
  </si>
  <si>
    <t>Carritos para compra simples</t>
  </si>
  <si>
    <t>Carritos Doble Canasto</t>
  </si>
  <si>
    <t xml:space="preserve">Canastos </t>
  </si>
  <si>
    <t>Silla bebe p/carro de compras</t>
  </si>
  <si>
    <t>Carritos de compra niños</t>
  </si>
  <si>
    <t>Carro de compra  Personas Movilidad Reducida</t>
  </si>
  <si>
    <t>Suministro Trameria Almacen</t>
  </si>
  <si>
    <t>Jaulas Almacen</t>
  </si>
  <si>
    <t>Instalación Trameria de Almacen</t>
  </si>
  <si>
    <t>8.05 Mobiliario Almacen, Recepción Mercancías</t>
  </si>
  <si>
    <t>Pallet Jack Manual</t>
  </si>
  <si>
    <t>PALLET JACKS ELECTRICA - WP304545 BATERIA INTEGRADA</t>
  </si>
  <si>
    <t>PALETAS DE MADERA</t>
  </si>
  <si>
    <t>CARRO RECEPCION</t>
  </si>
  <si>
    <t>PATANA DE 2 NIVELES (CARRO GONDOLERO)</t>
  </si>
  <si>
    <t>ESCALERA FIBRA VIDRIO TIPO TIJERA 12 PIES, 300LIB</t>
  </si>
  <si>
    <t>ESCALERA FIBRA VIDRIO TIPO TIJERA 8 PIES VR</t>
  </si>
  <si>
    <t>ESCALERA FIBRAVIDRIO TIPO TIJERA 10 PIES VR</t>
  </si>
  <si>
    <t>Compactadora de Basura IMEQ 30 yd</t>
  </si>
  <si>
    <t>MESA P/RECEPCION RODANTE</t>
  </si>
  <si>
    <t>Paletas de Madera</t>
  </si>
  <si>
    <t>Canastos Plásticos P/surtido</t>
  </si>
  <si>
    <t>8.06 Mobiliario no operacional para Tiendas</t>
  </si>
  <si>
    <t>Stand Acrílico con instalación (Succes Factor)</t>
  </si>
  <si>
    <t>Compra taburete Succes Factor</t>
  </si>
  <si>
    <t>Impresión a color y plástico instructivo Sucees Factor</t>
  </si>
  <si>
    <t>Mobiliario Oficinas, Área de colaboradores</t>
  </si>
  <si>
    <t>SALA EXTRACCION- EXTRACTOR</t>
  </si>
  <si>
    <t>SALA EXTRACCION - TERMOMETRO</t>
  </si>
  <si>
    <t>SALA EXTRACCION - SILLON</t>
  </si>
  <si>
    <t>SALA EXTRACCION - MESA AUXILIAR</t>
  </si>
  <si>
    <t>SALA EXTRACCION - CAMBIADOR DE BEBE</t>
  </si>
  <si>
    <t>SALA EXTRACCION - MUEBLE LAVAMANO</t>
  </si>
  <si>
    <t>SALA EXTRACCION - RELOJ DE PARED</t>
  </si>
  <si>
    <t>SALA EXTRACCION - PIZZARA DE CORCHO</t>
  </si>
  <si>
    <t>SALA EXTRACCION - MESA DE APOYO</t>
  </si>
  <si>
    <t>SALA EXTRACCION - GANCHOS BLANCOS</t>
  </si>
  <si>
    <t>SALA EXTRACCION - NEVERA EJECUTIVA</t>
  </si>
  <si>
    <t>SALA EXTRACCION - FRAMES VARIOS</t>
  </si>
  <si>
    <t>Equipo Ponchador</t>
  </si>
  <si>
    <t>Lockers colaboradores</t>
  </si>
  <si>
    <t>Mobiliario de Madera Otras Áreas de Apoyo</t>
  </si>
  <si>
    <t>Base para TV</t>
  </si>
  <si>
    <t>TV 42"</t>
  </si>
  <si>
    <t xml:space="preserve">MURAL CORPORATIVO </t>
  </si>
  <si>
    <t>Carro de Limpieza</t>
  </si>
  <si>
    <t>8.07 Otros Equipamientos de Tienda</t>
  </si>
  <si>
    <t>Astas de Bandera</t>
  </si>
  <si>
    <t>Secador de Mano</t>
  </si>
  <si>
    <t>Lampara Atrapa Insecto</t>
  </si>
  <si>
    <t>Banco para Clientes</t>
  </si>
  <si>
    <t>Zafacón de malla Áreas de Oficinas</t>
  </si>
  <si>
    <t>Zafacón para Inodoros</t>
  </si>
  <si>
    <t>Zafacón para Lavamanos</t>
  </si>
  <si>
    <t>Zafacón para Entradas</t>
  </si>
  <si>
    <t>Zafacón para áreas de Limpieza</t>
  </si>
  <si>
    <t xml:space="preserve">Lockers Clientes </t>
  </si>
  <si>
    <t>GBC PLASTIFICADORA 5000L FUSION</t>
  </si>
  <si>
    <t>GATO HIDRAULICO TIPO RAMA 2 TON. TWL0180</t>
  </si>
  <si>
    <t>SCHUMACHER JUMPEADOR/ARRANC P/VEH XP750C</t>
  </si>
  <si>
    <t>CANDADO MUL-T-LOCK 13 PULG AMESTRADO</t>
  </si>
  <si>
    <t>YALE CANDADO 30MM 3 LLAVES GRSM</t>
  </si>
  <si>
    <t>8.08 Señalización interiores</t>
  </si>
  <si>
    <t xml:space="preserve">Decoración Interior </t>
  </si>
  <si>
    <t>Señalización trastienda y áreas de oficinas</t>
  </si>
  <si>
    <t>Señalización Ruta de Emergencia</t>
  </si>
  <si>
    <t>8.09 Señalización exteriores</t>
  </si>
  <si>
    <t xml:space="preserve">Suministro Totem </t>
  </si>
  <si>
    <t>Instalación Totem</t>
  </si>
  <si>
    <t xml:space="preserve">Suministro Letrero Exterior </t>
  </si>
  <si>
    <t xml:space="preserve">Instalación Letrero Exterior </t>
  </si>
  <si>
    <t>Suministro e Instalación de Vallas de Exterior</t>
  </si>
  <si>
    <t>Señalización Parqueos Especiales, Totems de Entrada y Salida</t>
  </si>
  <si>
    <t xml:space="preserve">Sirena Compacta Verón </t>
  </si>
  <si>
    <t>Fecha de Apertura 19/04/2026</t>
  </si>
  <si>
    <t>Actividad, hito, entregable</t>
  </si>
  <si>
    <t>Quién</t>
  </si>
  <si>
    <t>Estado</t>
  </si>
  <si>
    <t xml:space="preserve">Inicio de Gestion </t>
  </si>
  <si>
    <t xml:space="preserve">Resivo de insumos </t>
  </si>
  <si>
    <t>Final</t>
  </si>
  <si>
    <t>Comentarios</t>
  </si>
  <si>
    <t xml:space="preserve">Materiales </t>
  </si>
  <si>
    <t xml:space="preserve">Check List </t>
  </si>
  <si>
    <t>Equipos Mayores (primera etapa)</t>
  </si>
  <si>
    <t xml:space="preserve">Pisos y Revestimientos </t>
  </si>
  <si>
    <t xml:space="preserve">Completado  </t>
  </si>
  <si>
    <t>Se colocó el revestimiento de Asistido, lo demás está pendiente por definir. </t>
  </si>
  <si>
    <t xml:space="preserve">Compactadora de Basura </t>
  </si>
  <si>
    <t xml:space="preserve">Wilbert Ramirez </t>
  </si>
  <si>
    <t>Consolidado realizado por José </t>
  </si>
  <si>
    <t xml:space="preserve">Compactadora de Carton </t>
  </si>
  <si>
    <t xml:space="preserve">Rampas Niveladoras </t>
  </si>
  <si>
    <t> Disponibles en AF, José está trabajando con un consolidado. </t>
  </si>
  <si>
    <t xml:space="preserve">Generador electrico </t>
  </si>
  <si>
    <t xml:space="preserve">Capacidad del Generador 2 de 450 kw </t>
  </si>
  <si>
    <t xml:space="preserve">Bomba contra incendio </t>
  </si>
  <si>
    <t xml:space="preserve">Obra civil </t>
  </si>
  <si>
    <t>01/30/2025</t>
  </si>
  <si>
    <t> Consolidado realizado por Miguel.  </t>
  </si>
  <si>
    <t xml:space="preserve">Aires Acondicionados </t>
  </si>
  <si>
    <t xml:space="preserve">6 de de 30 toneladas </t>
  </si>
  <si>
    <t xml:space="preserve">Diseño y supervicion Frio alimentario </t>
  </si>
  <si>
    <t xml:space="preserve">En curso  </t>
  </si>
  <si>
    <t> Fecha de compromiso: 29/07/2027</t>
  </si>
  <si>
    <t xml:space="preserve">Neveras sala de ventas </t>
  </si>
  <si>
    <t xml:space="preserve">karla Tena </t>
  </si>
  <si>
    <t xml:space="preserve">se cotizaron neveras chinas, Karla validara con comercial este punto y el clouster </t>
  </si>
  <si>
    <t xml:space="preserve">Racks Y evaporadores </t>
  </si>
  <si>
    <t> Sin recibir insumos 29/07/2025</t>
  </si>
  <si>
    <t xml:space="preserve">Mobiliarios IMS </t>
  </si>
  <si>
    <t> Orden colocada. </t>
  </si>
  <si>
    <t xml:space="preserve">Rejilla y sumidero </t>
  </si>
  <si>
    <t> Orden colocada por Miguel. </t>
  </si>
  <si>
    <t xml:space="preserve">Bumpers </t>
  </si>
  <si>
    <t xml:space="preserve">Los insumos se recibieron el </t>
  </si>
  <si>
    <t xml:space="preserve">Paneles, Puertas, Frp Y dimond Plate </t>
  </si>
  <si>
    <t>4512907514/4512907482</t>
  </si>
  <si>
    <t xml:space="preserve">Los insumos fueron recibidos en 2 etapas y la final es la fecha colocada </t>
  </si>
  <si>
    <t xml:space="preserve">Puertas Chase Doors </t>
  </si>
  <si>
    <t> Sin recibir insumos. 29/07/2025</t>
  </si>
  <si>
    <t xml:space="preserve">Fermentadora </t>
  </si>
  <si>
    <t xml:space="preserve">Hornos de pan </t>
  </si>
  <si>
    <t> Orden colocada por Miguel </t>
  </si>
  <si>
    <t xml:space="preserve">Gondolas + Mob Especial </t>
  </si>
  <si>
    <t xml:space="preserve">En el proceso de validacion de si las gondolas eran chinas o europa transcurrieron 5 meses </t>
  </si>
  <si>
    <t xml:space="preserve">Checkout </t>
  </si>
  <si>
    <t> Se envió la cotización para revisión y aprobación 24/06 </t>
  </si>
  <si>
    <t xml:space="preserve">Wolking Cooler </t>
  </si>
  <si>
    <t xml:space="preserve"> En espera de los insumos, fecha de compromiso 29/07/2025, Un no he recibido el insumo </t>
  </si>
  <si>
    <t xml:space="preserve">Carros para Hornos de pan </t>
  </si>
  <si>
    <t xml:space="preserve">Equipos de la segunda etapa </t>
  </si>
  <si>
    <t>Decoracion de Interior y Exterior</t>
  </si>
  <si>
    <t xml:space="preserve">No iniciado  </t>
  </si>
  <si>
    <t xml:space="preserve">Seguridad </t>
  </si>
  <si>
    <t xml:space="preserve">Inversores, Ups + Baterias </t>
  </si>
  <si>
    <t xml:space="preserve">Caja fuerte de Bobeda </t>
  </si>
  <si>
    <t xml:space="preserve">Lider Tesoreria </t>
  </si>
  <si>
    <t xml:space="preserve">Carritos, Canastos y Accesorios </t>
  </si>
  <si>
    <t xml:space="preserve">Yaritza Melenedez </t>
  </si>
  <si>
    <t>4512553107/4512553188</t>
  </si>
  <si>
    <t>Orden colocada</t>
  </si>
  <si>
    <t>Sistema Detección Incendios GLP</t>
  </si>
  <si>
    <t xml:space="preserve">Mobiliario de Acero Inoxidable </t>
  </si>
  <si>
    <t xml:space="preserve">Diseño e instalacion acero inoxidable </t>
  </si>
  <si>
    <t xml:space="preserve">instalación Frio alimentario </t>
  </si>
  <si>
    <t>Puerta Recepción de Mercancía Refrigerada (Abrigo )</t>
  </si>
  <si>
    <t xml:space="preserve">Carros Hornos de pan </t>
  </si>
  <si>
    <t xml:space="preserve">Equipos de la tercera etapa </t>
  </si>
  <si>
    <t xml:space="preserve">Lockers de clientes y colaboradores </t>
  </si>
  <si>
    <t xml:space="preserve">carritos, Canasta y accesorio </t>
  </si>
  <si>
    <t xml:space="preserve">Neveras de ante cajas </t>
  </si>
  <si>
    <t xml:space="preserve">Tramerias de cuerto Frio </t>
  </si>
  <si>
    <t xml:space="preserve">Radio de Comunicación </t>
  </si>
  <si>
    <t xml:space="preserve">Inmobilizadr de cabeza </t>
  </si>
  <si>
    <t xml:space="preserve">Arnes P/Camilla de emergencia </t>
  </si>
  <si>
    <t xml:space="preserve">Equipos de tesoreria </t>
  </si>
  <si>
    <t xml:space="preserve">Utensilios de Rosticeria </t>
  </si>
  <si>
    <t xml:space="preserve">Utensilios de Carniceria </t>
  </si>
  <si>
    <t xml:space="preserve">Utensilios de platos preparados </t>
  </si>
  <si>
    <t xml:space="preserve">Utensilios del deli  </t>
  </si>
  <si>
    <t xml:space="preserve">Neveras Farco </t>
  </si>
  <si>
    <t xml:space="preserve">Mesa refrigerada Farco </t>
  </si>
  <si>
    <t>|</t>
  </si>
  <si>
    <t xml:space="preserve">zafacones </t>
  </si>
  <si>
    <r>
      <t xml:space="preserve">Apertura  </t>
    </r>
    <r>
      <rPr>
        <b/>
        <sz val="12"/>
        <color theme="1"/>
        <rFont val="Calibri Light"/>
        <family val="2"/>
        <scheme val="major"/>
      </rPr>
      <t>→</t>
    </r>
  </si>
  <si>
    <t xml:space="preserve">21.07.2026   </t>
  </si>
  <si>
    <r>
      <rPr>
        <b/>
        <sz val="12"/>
        <color rgb="FFFFFFFF"/>
        <rFont val="Calibri Light"/>
        <family val="2"/>
        <scheme val="major"/>
      </rPr>
      <t>Fecha de Entrega Insumos Etapa I</t>
    </r>
  </si>
  <si>
    <t>Lider Inicitiva→</t>
  </si>
  <si>
    <t>SIRENA VERON MC32</t>
  </si>
  <si>
    <t>Descripción</t>
  </si>
  <si>
    <t xml:space="preserve">Orden de  compras </t>
  </si>
  <si>
    <t xml:space="preserve">Entrega/Ubicacion </t>
  </si>
  <si>
    <t xml:space="preserve">Control </t>
  </si>
  <si>
    <t>Probabilidad</t>
  </si>
  <si>
    <t xml:space="preserve">Impacto </t>
  </si>
  <si>
    <t xml:space="preserve">Plan de accion </t>
  </si>
  <si>
    <t xml:space="preserve">Contacto </t>
  </si>
  <si>
    <t xml:space="preserve">Reqremientos en obra para intalar </t>
  </si>
  <si>
    <t xml:space="preserve">LUMINARIAS </t>
  </si>
  <si>
    <t>Esta en AF01</t>
  </si>
  <si>
    <t>Debil</t>
  </si>
  <si>
    <t>Hasta 50%</t>
  </si>
  <si>
    <t>Mayor</t>
  </si>
  <si>
    <t xml:space="preserve">En proceso de consolidado para mejorar precios, Opcion colocar la orden con el proveedor que tenemos </t>
  </si>
  <si>
    <t xml:space="preserve">Cooper </t>
  </si>
  <si>
    <t>Excelente</t>
  </si>
  <si>
    <t>Mayor a 75%</t>
  </si>
  <si>
    <t>Minimo</t>
  </si>
  <si>
    <t xml:space="preserve">Listo para despacho </t>
  </si>
  <si>
    <t xml:space="preserve">EQUIPOS Y MATERIALES </t>
  </si>
  <si>
    <t>Virginia Tel: 829-521-3004</t>
  </si>
  <si>
    <t xml:space="preserve">Lo tiene el Proveedor </t>
  </si>
  <si>
    <t xml:space="preserve">Listo para instalar en Obra cuando lo requieran </t>
  </si>
  <si>
    <t>PQI</t>
  </si>
  <si>
    <t>Enrique Tel:809-5015539</t>
  </si>
  <si>
    <t>En proceso de cotización</t>
  </si>
  <si>
    <t xml:space="preserve">Pendiente de recibir cotizacion </t>
  </si>
  <si>
    <t>Hipolito Perez Tel: 829-805-5453</t>
  </si>
  <si>
    <t>Deposito Fiscal</t>
  </si>
  <si>
    <t xml:space="preserve">Se debe requerir la desaduanizacion 5 dias antes </t>
  </si>
  <si>
    <t xml:space="preserve"> CONSTRUCTORA FIREPRO SRL</t>
  </si>
  <si>
    <t>Jose Dunker Tel: 829: 591-1535</t>
  </si>
  <si>
    <t xml:space="preserve">En espera de requeriminto </t>
  </si>
  <si>
    <t>Moderado</t>
  </si>
  <si>
    <t xml:space="preserve">Pendiente de los insumos por parte de seguridad </t>
  </si>
  <si>
    <t>Juan Toribio Tel 809-519-4647</t>
  </si>
  <si>
    <t>EXTINTOR CO2 GAS BUCKEYE CARBONICO 5LB</t>
  </si>
  <si>
    <t xml:space="preserve">DUSSICH </t>
  </si>
  <si>
    <t>Jacopo G. Dussich Tel: 809 284-6950</t>
  </si>
  <si>
    <t xml:space="preserve">Para esta instalación es necesario tener listo y pulido el piso, Tener la viga de anclaje lista y la pared superior al muro de cortina debe estar terminada. El proveedor y dejar las previciones electricas </t>
  </si>
  <si>
    <t>Se requiere un nuevo diseño para Instalación</t>
  </si>
  <si>
    <t>Brayan BoyerTel:829-520-7924</t>
  </si>
  <si>
    <t>Solicitar con 3 o 4 dias de anticipación</t>
  </si>
  <si>
    <t>Feliz Modesto Tel: 809-372-8047</t>
  </si>
  <si>
    <t>Hasta 75%</t>
  </si>
  <si>
    <t xml:space="preserve">Pendiente de los insumos por parte de Olivery equipo MEP </t>
  </si>
  <si>
    <t xml:space="preserve">ACH </t>
  </si>
  <si>
    <t>4.00 Sistema de Climatización</t>
  </si>
  <si>
    <t>Hasta 30%</t>
  </si>
  <si>
    <t xml:space="preserve">Fecha de entrega de fabrica 8 de Junio mas tiempo de importacion de china 4 a 6 semanas, Opciones tomar los de mc30 pero esto puede alterrar el presupuesto </t>
  </si>
  <si>
    <t>REFRIMUNDO</t>
  </si>
  <si>
    <t xml:space="preserve">En espera de cotización </t>
  </si>
  <si>
    <t xml:space="preserve">Pendiente de Orden, El proveedor ya tiene los insumos </t>
  </si>
  <si>
    <t xml:space="preserve">TECNICOMSA </t>
  </si>
  <si>
    <t>Carlos Castro Tel:809-481-9349</t>
  </si>
  <si>
    <t>CONFECCION E INST. DUCTOS HORNOS PAN</t>
  </si>
  <si>
    <t>Menor</t>
  </si>
  <si>
    <t xml:space="preserve">En proceso de Ejecución </t>
  </si>
  <si>
    <t>Rudy Tel:507-6480-6568</t>
  </si>
  <si>
    <t>INTARCOM</t>
  </si>
  <si>
    <t>Rafael Podadera Tel:809-759-4424</t>
  </si>
  <si>
    <t xml:space="preserve">En proceso de fabricación </t>
  </si>
  <si>
    <t>Ingrid Tel: 829-918-0030</t>
  </si>
  <si>
    <t xml:space="preserve">Se estima utilizar el de Sirena Mao </t>
  </si>
  <si>
    <t xml:space="preserve">Pendiente de colocar orden, Cotizaciones listas </t>
  </si>
  <si>
    <t xml:space="preserve">BLACK PRIME </t>
  </si>
  <si>
    <t>Carlos Torres Tel:809-788-4392</t>
  </si>
  <si>
    <t xml:space="preserve">Pendiente por definir modelo </t>
  </si>
  <si>
    <t>FARCO</t>
  </si>
  <si>
    <t>Miguel Laguasco</t>
  </si>
  <si>
    <t xml:space="preserve">Pendiente de compra, se estara compando mes proximo </t>
  </si>
  <si>
    <t xml:space="preserve"> se estima tener disponible para instalación 27/06/2026</t>
  </si>
  <si>
    <t xml:space="preserve">Sin recibir los insumos solicitados hace mas de 3 meses y esto es de importación </t>
  </si>
  <si>
    <t xml:space="preserve">Disponible para despacho </t>
  </si>
  <si>
    <t xml:space="preserve">En espera de insumos </t>
  </si>
  <si>
    <t>En proceso de importación</t>
  </si>
  <si>
    <t xml:space="preserve">En espera de la cotizacion de Arneg para colocar accesorios </t>
  </si>
  <si>
    <t>Entregado</t>
  </si>
  <si>
    <t xml:space="preserve">En proceso  de cotizacion </t>
  </si>
  <si>
    <t>En espera de definir si sera Sylvain o el acesor por ser C02</t>
  </si>
  <si>
    <t>Se colocara en Mayo</t>
  </si>
  <si>
    <t>CARRO TRANSPORTE 40X60MM 12NIV</t>
  </si>
  <si>
    <t>FREGADERO  SIN ESTANTE FD-01</t>
  </si>
  <si>
    <t xml:space="preserve">INSTALACION Y GRIFERIA </t>
  </si>
  <si>
    <t xml:space="preserve">LAVAMANOS ACERO INOX C/ PULSADOR </t>
  </si>
  <si>
    <t>MESA DE TRABAJO MURAL 1600X700X850MM</t>
  </si>
  <si>
    <t>MESA DE TRABAJO MURAL 800X700X850MM</t>
  </si>
  <si>
    <t>MESA TRABAJO MURAL 1400X700X850MM</t>
  </si>
  <si>
    <t>MESA TRABAJO MURAL 1850X700X850MM</t>
  </si>
  <si>
    <t>MESA TRABAJO MURAL C/ESTANTE  DOBLE</t>
  </si>
  <si>
    <t>MESA TRABAJO MURAL C/ESTANTE  INFERIOR Y</t>
  </si>
  <si>
    <t>MESA TRABAJO MURAL C/ESTANTE  INTERIOR</t>
  </si>
  <si>
    <t>MESA TRABAJO MURAL2000X700X850 MM</t>
  </si>
  <si>
    <t xml:space="preserve">CARIBBEAN COPACKERS </t>
  </si>
  <si>
    <t>Salida de agua, lista instalaciones de Electricidad listas, Copling de 2” para el drenaje de los equipos.
Conectores industriales para el suministro eléctrico.
Presión de agua mínima de 30 PSI y máxima de 60 PSI; esta no debe ser por ósmosis, para garantizar la correcta detección por parte del equipo Rational.
Conectividad vía WiFi o LAN.</t>
  </si>
  <si>
    <t>Cesarina Sosa Tel: 829-766-9605</t>
  </si>
  <si>
    <t xml:space="preserve">Se colocaa en Junio </t>
  </si>
  <si>
    <t xml:space="preserve">GRUPO SERVICIO </t>
  </si>
  <si>
    <t>Juan pablo  Tel: 809-818-4156</t>
  </si>
  <si>
    <t xml:space="preserve">Se requiere electricidad y el personal que usara la maquinaria para entrenamiento </t>
  </si>
  <si>
    <t>Dario Hernandez Tel: 849- 517 35 37;</t>
  </si>
  <si>
    <t xml:space="preserve">Sin reibir insumos </t>
  </si>
  <si>
    <t>se comprara en Mayo</t>
  </si>
  <si>
    <t xml:space="preserve">STOCK </t>
  </si>
  <si>
    <t>DISPONIBLE EN AF</t>
  </si>
  <si>
    <t>se comprara enJunio</t>
  </si>
  <si>
    <t xml:space="preserve">Premium Tech </t>
  </si>
  <si>
    <t>Jeannette Velazquez Tel:809-467-4274</t>
  </si>
  <si>
    <t xml:space="preserve">Se colocara orden a final de Abril </t>
  </si>
  <si>
    <t xml:space="preserve">FAMEJAO </t>
  </si>
  <si>
    <t>Joselo Tel:809-6275233</t>
  </si>
  <si>
    <t xml:space="preserve">FAB MESAS P/COLABORADORES 40X1.40X85 </t>
  </si>
  <si>
    <t xml:space="preserve">se colocara orden en junio </t>
  </si>
  <si>
    <t>MESA CENTRAL OZ-1221W-12 COLABORADORES</t>
  </si>
  <si>
    <t>MESA LATERAL OAK P/SALA LACTANCIA 17600 MIMA</t>
  </si>
  <si>
    <t>MUEBLE LOCKER 12 PUERTAS CODIGO BARRA</t>
  </si>
  <si>
    <t>MUEBLE TIPO BANCO 40X60X50</t>
  </si>
  <si>
    <t>PLANCHA DE VAPOR STEAMBUTLER II ST500</t>
  </si>
  <si>
    <t xml:space="preserve">se comprar enJunio </t>
  </si>
  <si>
    <t>ESCALERA FIBRA VIDRIO T/TIJERA 10</t>
  </si>
  <si>
    <t xml:space="preserve">se comprara en Junio </t>
  </si>
  <si>
    <t>ESCALERA FIBRA VIDRIO T/TIJERA 12</t>
  </si>
  <si>
    <t>ESCALERA FIBRA VIDRIO T/TIJERA 6</t>
  </si>
  <si>
    <t>ESCALERA METAL 03 NIVELES BLANCA PRETUL</t>
  </si>
  <si>
    <t>Marcos Henriquez Tel:829-222-5235</t>
  </si>
  <si>
    <t xml:space="preserve">MAQUINA DE LAVADO A PRESION </t>
  </si>
  <si>
    <t>Alberto alonso Tel: 809.686.8236</t>
  </si>
  <si>
    <t>TRUPPER MANGUERA JARDIN CP 5/8</t>
  </si>
  <si>
    <t>TRUPPER PISTOLA P/MANGUERA PR201</t>
  </si>
  <si>
    <t xml:space="preserve">YALE CANDADO 30MM 3 LLAVES GRSM LOCKER </t>
  </si>
  <si>
    <t>(Todas)</t>
  </si>
  <si>
    <t>Etiquetas de fila</t>
  </si>
  <si>
    <t>Suma de Ppto. Orden Interna [DOP]</t>
  </si>
  <si>
    <t>Suma de Ppto. Orden Interna [USD]</t>
  </si>
  <si>
    <t>#N/D</t>
  </si>
  <si>
    <t>Total general</t>
  </si>
  <si>
    <t>Notas de la reunión</t>
  </si>
  <si>
    <t xml:space="preserve">Lista de Activos Fijos que deben entrar en una primero. </t>
  </si>
  <si>
    <r>
      <t xml:space="preserve">Los activos que requieren gestión de compra en la etapa de </t>
    </r>
    <r>
      <rPr>
        <b/>
        <sz val="11"/>
        <color theme="1"/>
        <rFont val="Calibri"/>
        <family val="2"/>
        <scheme val="minor"/>
      </rPr>
      <t>Identificar Recursos</t>
    </r>
    <r>
      <rPr>
        <sz val="11"/>
        <color theme="1"/>
        <rFont val="Calibri"/>
        <family val="2"/>
        <scheme val="minor"/>
      </rPr>
      <t xml:space="preserve"> son aquellos que tiene mayor tiempo de produccion o de importación, además de forma interna requieren un proceso de revisión y elección en conjunto. Estos son: </t>
    </r>
  </si>
  <si>
    <t xml:space="preserve">Obra Civil </t>
  </si>
  <si>
    <t>Pisos de tienda y baños</t>
  </si>
  <si>
    <t xml:space="preserve">Revestimientos de sala de venta y baños </t>
  </si>
  <si>
    <t xml:space="preserve">Rampa niveladora para recepcion </t>
  </si>
  <si>
    <t xml:space="preserve">Abrigo y cover para recepcion refrigerada </t>
  </si>
  <si>
    <t xml:space="preserve">Equipos mecánico - Travelator, Ascensores y Plataforma Hidráulica </t>
  </si>
  <si>
    <t xml:space="preserve">Sistema Eléctrico: </t>
  </si>
  <si>
    <t xml:space="preserve">Generadores </t>
  </si>
  <si>
    <t xml:space="preserve">Sistema Climatización: </t>
  </si>
  <si>
    <t>Equipos de AA</t>
  </si>
  <si>
    <t>Sistema de extracción cocina</t>
  </si>
  <si>
    <t xml:space="preserve">Tecnologia/Seguridad/Tesorería </t>
  </si>
  <si>
    <t xml:space="preserve">Puerta de Boveda </t>
  </si>
  <si>
    <t>Caja Fuerte grande</t>
  </si>
  <si>
    <t xml:space="preserve">Equipos de Producción: </t>
  </si>
  <si>
    <t xml:space="preserve">Hornos Rational </t>
  </si>
  <si>
    <t>Muebles especiales del PP( IMS)</t>
  </si>
  <si>
    <t>Rebanadoras</t>
  </si>
  <si>
    <t>Sierras de Carnicerías</t>
  </si>
  <si>
    <t xml:space="preserve">Molinos de Carnicería </t>
  </si>
  <si>
    <t xml:space="preserve">Tenderizadora </t>
  </si>
  <si>
    <t>Fermentadora</t>
  </si>
  <si>
    <t xml:space="preserve">Hornos para Pan </t>
  </si>
  <si>
    <t>Muebles de Panadería ( IMS)</t>
  </si>
  <si>
    <t>Neveras para Panadería (IMS)</t>
  </si>
  <si>
    <t>Muebles de Vegetales ( IMS)</t>
  </si>
  <si>
    <t>Neveras para Vegetales (IMS)</t>
  </si>
  <si>
    <t>Muebles para especias (IMS)</t>
  </si>
  <si>
    <t>Otros muebles especiales ( IMS)</t>
  </si>
  <si>
    <t xml:space="preserve">Balanza Análoga </t>
  </si>
  <si>
    <t>Canastos para Vegetales ( Importación)</t>
  </si>
  <si>
    <t xml:space="preserve">Equipos y mobiliarios de Tienda: </t>
  </si>
  <si>
    <t>Gondolas, Checkout, Antecajas</t>
  </si>
  <si>
    <t>**Almacen y Jaula entran en la etapa 1 para compra completa</t>
  </si>
  <si>
    <t xml:space="preserve">Descripción de Compra </t>
  </si>
  <si>
    <t>Monto en USD</t>
  </si>
  <si>
    <t>Monto de la compra</t>
  </si>
  <si>
    <t xml:space="preserve">Cantidad de contenedores considerados </t>
  </si>
  <si>
    <t>Condicion de compra  Exw</t>
  </si>
  <si>
    <t xml:space="preserve">Evaluacion de Carga Suelta </t>
  </si>
  <si>
    <t>Condicion de compra  FOB/FCA</t>
  </si>
  <si>
    <t>Monto total de la compra origen</t>
  </si>
  <si>
    <t>Europa - EURO 1</t>
  </si>
  <si>
    <t>USA/México/Canadá</t>
  </si>
  <si>
    <t>America de Sur( Argentina/Colombia/Panamá/Brasil)</t>
  </si>
  <si>
    <t xml:space="preserve">Calculo de Liquidación </t>
  </si>
  <si>
    <t xml:space="preserve">Costo de Flete estimado según ultima cotización </t>
  </si>
  <si>
    <t>Seleccionar el flete según temporada</t>
  </si>
  <si>
    <t>Seguro 0.0025</t>
  </si>
  <si>
    <t>Costos CIF RD</t>
  </si>
  <si>
    <t>Gravamen 20%</t>
  </si>
  <si>
    <t>Gravamen 0,8 y 14%</t>
  </si>
  <si>
    <t>Gravamen 0 a 20%</t>
  </si>
  <si>
    <t>Itbis</t>
  </si>
  <si>
    <t xml:space="preserve">Agente aduanal </t>
  </si>
  <si>
    <t>Transporte en RD</t>
  </si>
  <si>
    <t>Servicio aduana</t>
  </si>
  <si>
    <t xml:space="preserve">Otros gastos en puerto - chasis, despacho </t>
  </si>
  <si>
    <t>Total Gondola Liquidada con Itbis 18%</t>
  </si>
  <si>
    <t xml:space="preserve">Gasto de importacion </t>
  </si>
  <si>
    <t xml:space="preserve">Valor de la mercancia </t>
  </si>
  <si>
    <t>Factor de Liquidación S/I</t>
  </si>
  <si>
    <t>Factor de Liquidación C/I</t>
  </si>
  <si>
    <t xml:space="preserve">** Si es carga suelta debe pagar el deposito fiscal en RD( varia según carga). Toda la mercancía China paga 20% de gravamen, exacto equipos especiales. </t>
  </si>
  <si>
    <t xml:space="preserve">** Si es carga suelta debe pagar el deposito fiscal en RD( varia según carga). La aplicación para el EURO1 varia según la mercancia, solo aplica con certificado de origen. </t>
  </si>
  <si>
    <t xml:space="preserve">** Si es carga suelta debe pagar el deposito fiscal en RD( varia según carga). Para que la mercancia sea exenta debe tener un certificado de origen USA, en caso contrario no aplica. </t>
  </si>
  <si>
    <t xml:space="preserve">** Si es carga suelta debe pagar el deposito fiscal en RD( varia según carga).  Colombia requiere inspección en origen. Argentina requiere pago de otros servicios en origen. </t>
  </si>
  <si>
    <t>UPS ONLINE INTREPID ID9010 G4 10KVA</t>
  </si>
  <si>
    <t>GABINETE METALICO P/48 BATERIAS 12V</t>
  </si>
  <si>
    <t>INVERSOR BRACOM BHX3524 3.5KW 24V</t>
  </si>
  <si>
    <t>BATERIA GEL PHASE II 226AH 12V</t>
  </si>
  <si>
    <t>UPS ONLINE INTREPID ID906 G4 6KVA</t>
  </si>
  <si>
    <t>01/07/0/2026</t>
  </si>
  <si>
    <t>CAJA FUERTE C/FUEGO C/COMB+LLAVE SS-65</t>
  </si>
  <si>
    <t>18/06/20226</t>
  </si>
  <si>
    <t xml:space="preserve">Optimización del presupuesto  </t>
  </si>
  <si>
    <t xml:space="preserve">Presupuestado </t>
  </si>
  <si>
    <t>Real</t>
  </si>
  <si>
    <t xml:space="preserve">Diferencia </t>
  </si>
  <si>
    <t>Presupuesto Verón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</si>
</sst>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[$US$-1C0A]* #,##0.00_ ;_-[$US$-1C0A]* \-#,##0.00\ ;_-[$US$-1C0A]* &quot;-&quot;??_ ;_-@_ "/>
    <numFmt numFmtId="167" formatCode="_([$USD]\ * #,##0.00_);_([$USD]\ * \(#,##0.00\);_([$USD]\ * &quot;-&quot;??_);_(@_)"/>
    <numFmt numFmtId="168" formatCode="_(&quot;USD&quot;\$* #,##0.00_);_(&quot;USD&quot;\$* \(#,##0.00\);_(&quot;USD&quot;\$* &quot;-&quot;??_);_(@_)"/>
    <numFmt numFmtId="169" formatCode="_([$DOP]\ * #,##0.00_);_([$DOP]\ * \(#,##0.00\);_([$DOP]\ * &quot;-&quot;??_);_(@_)"/>
    <numFmt numFmtId="170" formatCode="[$-1C0A]d&quot; de &quot;mmmm&quot; de &quot;yyyy;@"/>
    <numFmt numFmtId="171" formatCode="&quot;Tasa de referencia: RD$ &quot;0.00&quot; /$US&quot;"/>
    <numFmt numFmtId="172" formatCode="_([$RD$-1C0A]* #,##0.00_);_([$RD$-1C0A]* \(#,##0.00\);_([$RD$-1C0A]* &quot;-&quot;??_);_(@_)"/>
    <numFmt numFmtId="173" formatCode="_(&quot;RD$&quot;* #,##0.00_);_(&quot;RD$&quot;* \(#,##0.00\);_(&quot;RD$&quot;* &quot;-&quot;??_);_(@_)"/>
    <numFmt numFmtId="174" formatCode="#,##0.00&quot; m2&quot;"/>
    <numFmt numFmtId="175" formatCode="_([$$-1C0A]* #,##0.00_);_([$$-1C0A]* \(#,##0.00\);_([$$-1C0A]* &quot;-&quot;??_);_(@_)"/>
    <numFmt numFmtId="176" formatCode="_([$$-409]* #,##0.00_);_([$$-409]* \(#,##0.00\);_([$$-409]* &quot;-&quot;??_);_(@_)"/>
    <numFmt numFmtId="177" formatCode="_(* #,##0_);_(* \(#,##0\);_(* &quot;-&quot;??_);_(@_)"/>
    <numFmt numFmtId="178" formatCode="&quot;$&quot;#,##0.00"/>
    <numFmt numFmtId="179" formatCode="dd/mm/yy"/>
    <numFmt numFmtId="180" formatCode="[$]dd/mm/yyyy"/>
    <numFmt numFmtId="181" formatCode="_-[$DOP]\ * #,##0.00_-;\-[$DOP]\ * #,##0.00_-;_-[$DOP]\ * &quot;-&quot;??_-;_-@_-"/>
  </numFmts>
  <fonts count="10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3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3"/>
      <color theme="1"/>
      <name val="Calibri"/>
      <family val="2"/>
      <scheme val="minor"/>
    </font>
    <font>
      <sz val="2"/>
      <color theme="1"/>
      <name val="Calibri"/>
      <family val="2"/>
      <scheme val="minor"/>
    </font>
    <font>
      <b/>
      <sz val="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0"/>
      <name val="Arial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sz val="13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i/>
      <sz val="10"/>
      <name val="Calibri"/>
      <family val="2"/>
      <scheme val="minor"/>
    </font>
    <font>
      <b/>
      <sz val="2"/>
      <color rgb="FFFF0000"/>
      <name val="Calibri"/>
      <family val="2"/>
      <scheme val="minor"/>
    </font>
    <font>
      <sz val="10"/>
      <name val="Calibri Light"/>
      <family val="2"/>
      <scheme val="major"/>
    </font>
    <font>
      <b/>
      <sz val="13"/>
      <color rgb="FFFFFFFF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12"/>
      <name val="Calibri"/>
      <family val="2"/>
    </font>
    <font>
      <u/>
      <sz val="11"/>
      <name val="Calibri"/>
      <family val="2"/>
    </font>
    <font>
      <u/>
      <sz val="12"/>
      <name val="Calibri"/>
      <family val="2"/>
    </font>
    <font>
      <b/>
      <sz val="11"/>
      <name val="Calibri"/>
      <family val="2"/>
    </font>
    <font>
      <sz val="12"/>
      <color theme="0"/>
      <name val="Calibri"/>
      <family val="2"/>
    </font>
    <font>
      <b/>
      <sz val="12"/>
      <color theme="0"/>
      <name val="Calibri"/>
      <family val="2"/>
    </font>
    <font>
      <b/>
      <sz val="12"/>
      <color rgb="FFC00000"/>
      <name val="Calibri"/>
      <family val="2"/>
    </font>
    <font>
      <sz val="11"/>
      <color rgb="FFFF0000"/>
      <name val="Calibri"/>
      <family val="2"/>
    </font>
    <font>
      <sz val="10"/>
      <color theme="1"/>
      <name val="Calibri Light"/>
      <family val="2"/>
      <scheme val="major"/>
    </font>
    <font>
      <sz val="10"/>
      <color theme="0"/>
      <name val="Calibri Light"/>
      <family val="2"/>
      <scheme val="major"/>
    </font>
    <font>
      <sz val="14"/>
      <color theme="1"/>
      <name val="Calibri Light"/>
      <family val="2"/>
      <scheme val="major"/>
    </font>
    <font>
      <sz val="24"/>
      <color theme="3"/>
      <name val="Calibri Light"/>
      <family val="2"/>
      <scheme val="major"/>
    </font>
    <font>
      <sz val="11"/>
      <color theme="3" tint="-0.499984740745262"/>
      <name val="Calibri"/>
      <family val="2"/>
      <scheme val="minor"/>
    </font>
    <font>
      <sz val="11"/>
      <color theme="2" tint="-0.89992980742820516"/>
      <name val="Calibri"/>
      <family val="2"/>
      <scheme val="minor"/>
    </font>
    <font>
      <sz val="11"/>
      <color theme="2" tint="-0.89989928891872917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0"/>
      <name val="Calibri"/>
      <family val="2"/>
    </font>
    <font>
      <sz val="16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 Light"/>
      <family val="2"/>
      <scheme val="major"/>
    </font>
    <font>
      <b/>
      <sz val="24"/>
      <color theme="1"/>
      <name val="Calibri"/>
      <family val="2"/>
      <scheme val="minor"/>
    </font>
    <font>
      <sz val="11"/>
      <color rgb="FF000000"/>
      <name val="Calibri"/>
      <family val="2"/>
    </font>
    <font>
      <sz val="9"/>
      <color theme="1"/>
      <name val="Calibri Light"/>
      <family val="2"/>
      <scheme val="major"/>
    </font>
    <font>
      <sz val="9"/>
      <color theme="0"/>
      <name val="Calibri Light"/>
      <family val="2"/>
      <scheme val="major"/>
    </font>
    <font>
      <sz val="9"/>
      <name val="Calibri Light"/>
      <family val="2"/>
      <scheme val="major"/>
    </font>
    <font>
      <b/>
      <sz val="9"/>
      <name val="Calibri Light"/>
      <family val="2"/>
      <scheme val="major"/>
    </font>
    <font>
      <sz val="9"/>
      <color rgb="FF000000"/>
      <name val="Calibri Light"/>
      <family val="2"/>
      <scheme val="major"/>
    </font>
    <font>
      <b/>
      <sz val="14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72 Light"/>
      <family val="2"/>
    </font>
    <font>
      <sz val="10"/>
      <color theme="1"/>
      <name val="72 Light"/>
      <family val="2"/>
    </font>
    <font>
      <b/>
      <sz val="10"/>
      <color theme="1"/>
      <name val="72 Light"/>
      <family val="2"/>
    </font>
    <font>
      <sz val="12"/>
      <color rgb="FF000000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Arial"/>
      <family val="2"/>
    </font>
    <font>
      <b/>
      <sz val="12"/>
      <name val="Calibri Light"/>
      <family val="2"/>
      <scheme val="major"/>
    </font>
    <font>
      <b/>
      <sz val="12"/>
      <color theme="1"/>
      <name val="Aptos"/>
      <family val="2"/>
    </font>
    <font>
      <sz val="12"/>
      <color indexed="8"/>
      <name val="Aptos"/>
      <family val="2"/>
    </font>
    <font>
      <sz val="12"/>
      <color theme="1"/>
      <name val="Aptos"/>
      <family val="2"/>
    </font>
    <font>
      <sz val="10"/>
      <name val="Calibri Light"/>
      <family val="2"/>
    </font>
    <font>
      <sz val="10"/>
      <color rgb="FF000000"/>
      <name val="Calibri Light"/>
      <family val="2"/>
    </font>
    <font>
      <sz val="12"/>
      <color theme="1"/>
      <name val="Calibri"/>
      <family val="2"/>
    </font>
    <font>
      <b/>
      <sz val="20"/>
      <color theme="1"/>
      <name val="Calibri"/>
      <family val="2"/>
    </font>
    <font>
      <sz val="20"/>
      <color theme="1"/>
      <name val="Calibri"/>
      <family val="2"/>
    </font>
    <font>
      <b/>
      <sz val="11"/>
      <color theme="0"/>
      <name val="Calibri"/>
      <family val="2"/>
    </font>
    <font>
      <b/>
      <u/>
      <sz val="12"/>
      <color theme="1"/>
      <name val="Calibri"/>
      <family val="2"/>
    </font>
    <font>
      <sz val="11"/>
      <color rgb="FFF2F2F2"/>
      <name val="Calibri"/>
      <family val="2"/>
    </font>
    <font>
      <sz val="12"/>
      <color rgb="FF000000"/>
      <name val="Aptos"/>
      <family val="2"/>
    </font>
    <font>
      <sz val="12"/>
      <color rgb="FF000000"/>
      <name val="Calibri"/>
      <family val="2"/>
    </font>
    <font>
      <b/>
      <i/>
      <sz val="12"/>
      <color theme="1"/>
      <name val="Calibri Light"/>
      <family val="2"/>
      <scheme val="major"/>
    </font>
    <font>
      <b/>
      <sz val="12"/>
      <color rgb="FFFFFFFF"/>
      <name val="Calibri Light"/>
      <family val="2"/>
      <scheme val="major"/>
    </font>
    <font>
      <sz val="12"/>
      <name val="Calibri Light"/>
      <family val="2"/>
      <scheme val="major"/>
    </font>
    <font>
      <b/>
      <sz val="12"/>
      <name val="Calibri Light"/>
      <family val="2"/>
    </font>
    <font>
      <sz val="12"/>
      <color theme="1"/>
      <name val="Calibri Light"/>
      <family val="2"/>
    </font>
    <font>
      <sz val="12"/>
      <color rgb="FFFF0000"/>
      <name val="Calibri"/>
      <family val="2"/>
      <scheme val="minor"/>
    </font>
    <font>
      <sz val="11"/>
      <color rgb="FFFF0000"/>
      <name val="Arial"/>
      <family val="2"/>
    </font>
    <font>
      <sz val="10"/>
      <color rgb="FFFF0000"/>
      <name val="72 Light"/>
      <family val="2"/>
    </font>
    <font>
      <b/>
      <sz val="22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31869B"/>
        <bgColor rgb="FF000000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-0.249977111117893"/>
        <bgColor rgb="FF000000"/>
      </patternFill>
    </fill>
    <fill>
      <patternFill patternType="solid">
        <fgColor theme="4" tint="-0.249977111117893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0C0C0C"/>
        <bgColor rgb="FF0C0C0C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indexed="64"/>
      </patternFill>
    </fill>
    <fill>
      <patternFill patternType="solid">
        <fgColor rgb="FF4F81BC"/>
      </patternFill>
    </fill>
    <fill>
      <patternFill patternType="solid">
        <fgColor rgb="FFDCE6F0"/>
      </patternFill>
    </fill>
    <fill>
      <patternFill patternType="solid">
        <fgColor rgb="FFDCE6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/>
      <right style="medium">
        <color theme="0"/>
      </right>
      <top/>
      <bottom style="thin">
        <color theme="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theme="8" tint="-0.249977111117893"/>
      </top>
      <bottom style="thin">
        <color theme="8" tint="-0.249977111117893"/>
      </bottom>
      <diagonal/>
    </border>
    <border>
      <left/>
      <right/>
      <top style="medium">
        <color theme="8" tint="-0.249977111117893"/>
      </top>
      <bottom/>
      <diagonal/>
    </border>
    <border>
      <left/>
      <right/>
      <top/>
      <bottom style="thin">
        <color theme="8" tint="-0.249977111117893"/>
      </bottom>
      <diagonal/>
    </border>
    <border>
      <left style="thin">
        <color theme="8"/>
      </left>
      <right/>
      <top style="medium">
        <color theme="8" tint="-0.249977111117893"/>
      </top>
      <bottom/>
      <diagonal/>
    </border>
    <border>
      <left style="thin">
        <color theme="8"/>
      </left>
      <right/>
      <top/>
      <bottom/>
      <diagonal/>
    </border>
    <border>
      <left style="thin">
        <color theme="8"/>
      </left>
      <right/>
      <top/>
      <bottom style="thin">
        <color theme="8" tint="-0.249977111117893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/>
      </top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theme="3" tint="0.59996337778862885"/>
      </top>
      <bottom style="thin">
        <color theme="3" tint="0.59996337778862885"/>
      </bottom>
      <diagonal/>
    </border>
    <border>
      <left style="medium">
        <color rgb="FF002060"/>
      </left>
      <right style="medium">
        <color rgb="FF002060"/>
      </right>
      <top style="thin">
        <color theme="3" tint="0.59996337778862885"/>
      </top>
      <bottom style="thin">
        <color theme="3" tint="0.59996337778862885"/>
      </bottom>
      <diagonal/>
    </border>
    <border>
      <left style="medium">
        <color rgb="FF002060"/>
      </left>
      <right style="thin">
        <color rgb="FF002060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002060"/>
      </left>
      <right style="thin">
        <color rgb="FF002060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002060"/>
      </left>
      <right style="medium">
        <color rgb="FF002060"/>
      </right>
      <top style="thin">
        <color theme="3" tint="0.59996337778862885"/>
      </top>
      <bottom style="thin">
        <color theme="3" tint="0.59996337778862885"/>
      </bottom>
      <diagonal/>
    </border>
    <border>
      <left/>
      <right/>
      <top style="thin">
        <color theme="3" tint="0.59996337778862885"/>
      </top>
      <bottom style="double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theme="3" tint="0.59996337778862885"/>
      </top>
      <bottom style="double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theme="3" tint="0.59996337778862885"/>
      </top>
      <bottom style="double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theme="3" tint="0.59996337778862885"/>
      </top>
      <bottom style="double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theme="3" tint="0.59996337778862885"/>
      </top>
      <bottom style="double">
        <color rgb="FF002060"/>
      </bottom>
      <diagonal/>
    </border>
    <border>
      <left/>
      <right/>
      <top style="double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double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double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double">
        <color rgb="FF002060"/>
      </top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 style="double">
        <color rgb="FF002060"/>
      </top>
      <bottom style="medium">
        <color rgb="FF002060"/>
      </bottom>
      <diagonal/>
    </border>
    <border>
      <left style="thin">
        <color theme="0"/>
      </left>
      <right style="thin">
        <color theme="0"/>
      </right>
      <top/>
      <bottom style="double">
        <color rgb="FF00206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thin">
        <color theme="8"/>
      </top>
      <bottom style="thin">
        <color theme="8"/>
      </bottom>
      <diagonal/>
    </border>
    <border>
      <left style="dashed">
        <color auto="1"/>
      </left>
      <right/>
      <top/>
      <bottom/>
      <diagonal/>
    </border>
    <border>
      <left/>
      <right style="thin">
        <color theme="8"/>
      </right>
      <top/>
      <bottom/>
      <diagonal/>
    </border>
    <border>
      <left style="thin">
        <color theme="8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8" tint="-0.249977111117893"/>
      </left>
      <right/>
      <top style="thin">
        <color theme="8" tint="-0.249977111117893"/>
      </top>
      <bottom style="thin">
        <color theme="8" tint="-0.249977111117893"/>
      </bottom>
      <diagonal/>
    </border>
    <border>
      <left style="thin">
        <color theme="8" tint="-0.249977111117893"/>
      </left>
      <right/>
      <top/>
      <bottom/>
      <diagonal/>
    </border>
    <border>
      <left style="thin">
        <color theme="8" tint="-0.249977111117893"/>
      </left>
      <right/>
      <top/>
      <bottom style="thin">
        <color theme="8" tint="-0.249977111117893"/>
      </bottom>
      <diagonal/>
    </border>
    <border>
      <left/>
      <right style="thin">
        <color theme="8" tint="-0.249977111117893"/>
      </right>
      <top style="thin">
        <color theme="8" tint="-0.249977111117893"/>
      </top>
      <bottom style="thin">
        <color theme="8" tint="-0.249977111117893"/>
      </bottom>
      <diagonal/>
    </border>
    <border>
      <left/>
      <right style="thin">
        <color theme="8" tint="-0.249977111117893"/>
      </right>
      <top/>
      <bottom/>
      <diagonal/>
    </border>
    <border>
      <left/>
      <right style="thin">
        <color theme="8" tint="-0.249977111117893"/>
      </right>
      <top/>
      <bottom style="thin">
        <color theme="8" tint="-0.249977111117893"/>
      </bottom>
      <diagonal/>
    </border>
    <border>
      <left style="medium">
        <color theme="8" tint="-0.499984740745262"/>
      </left>
      <right style="medium">
        <color theme="8" tint="-0.499984740745262"/>
      </right>
      <top/>
      <bottom/>
      <diagonal/>
    </border>
    <border>
      <left style="medium">
        <color theme="8" tint="-0.499984740745262"/>
      </left>
      <right style="medium">
        <color theme="8" tint="-0.499984740745262"/>
      </right>
      <top style="thin">
        <color theme="8" tint="-0.249977111117893"/>
      </top>
      <bottom style="thin">
        <color theme="8" tint="-0.249977111117893"/>
      </bottom>
      <diagonal/>
    </border>
    <border>
      <left style="medium">
        <color theme="8" tint="-0.499984740745262"/>
      </left>
      <right style="medium">
        <color theme="8" tint="-0.499984740745262"/>
      </right>
      <top/>
      <bottom style="thin">
        <color theme="8" tint="-0.249977111117893"/>
      </bottom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249977111117893"/>
      </top>
      <bottom/>
      <diagonal/>
    </border>
    <border>
      <left style="medium">
        <color theme="8" tint="-0.499984740745262"/>
      </left>
      <right style="medium">
        <color theme="8" tint="-0.499984740745262"/>
      </right>
      <top/>
      <bottom style="medium">
        <color theme="8" tint="-0.499984740745262"/>
      </bottom>
      <diagonal/>
    </border>
    <border>
      <left style="thin">
        <color theme="0"/>
      </left>
      <right/>
      <top/>
      <bottom/>
      <diagonal/>
    </border>
    <border>
      <left style="medium">
        <color theme="8" tint="-0.499984740745262"/>
      </left>
      <right/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8" tint="-0.249977111117893"/>
      </left>
      <right/>
      <top style="medium">
        <color theme="8" tint="-0.499984740745262"/>
      </top>
      <bottom style="medium">
        <color theme="8" tint="-0.499984740745262"/>
      </bottom>
      <diagonal/>
    </border>
    <border>
      <left/>
      <right style="thin">
        <color theme="8" tint="-0.249977111117893"/>
      </right>
      <top style="medium">
        <color theme="8" tint="-0.499984740745262"/>
      </top>
      <bottom style="medium">
        <color theme="8" tint="-0.4999847407452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ck">
        <color theme="0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2060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ABABAB"/>
      </left>
      <right style="medium">
        <color rgb="FFABABAB"/>
      </right>
      <top/>
      <bottom style="medium">
        <color rgb="FFABABAB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2060"/>
      </left>
      <right/>
      <top style="thin">
        <color theme="3" tint="0.59996337778862885"/>
      </top>
      <bottom style="thin">
        <color theme="3" tint="0.59996337778862885"/>
      </bottom>
      <diagonal/>
    </border>
    <border>
      <left/>
      <right style="medium">
        <color rgb="FF002060"/>
      </right>
      <top style="thin">
        <color theme="3" tint="0.59996337778862885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30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6" fillId="0" borderId="16" applyNumberFormat="0" applyFill="0" applyAlignment="0" applyProtection="0"/>
    <xf numFmtId="169" fontId="1" fillId="0" borderId="0"/>
    <xf numFmtId="0" fontId="22" fillId="0" borderId="0"/>
    <xf numFmtId="0" fontId="22" fillId="0" borderId="0"/>
    <xf numFmtId="0" fontId="52" fillId="0" borderId="0" applyNumberFormat="0" applyFill="0" applyBorder="0" applyAlignment="0" applyProtection="0"/>
    <xf numFmtId="0" fontId="53" fillId="0" borderId="0">
      <alignment vertical="center"/>
    </xf>
    <xf numFmtId="14" fontId="54" fillId="0" borderId="0" applyFill="0" applyBorder="0" applyProtection="0">
      <alignment horizontal="right" vertical="center" indent="2"/>
    </xf>
    <xf numFmtId="0" fontId="55" fillId="0" borderId="0" applyFill="0" applyBorder="0" applyProtection="0">
      <alignment horizontal="left" vertical="center" wrapText="1" indent="1"/>
    </xf>
    <xf numFmtId="14" fontId="54" fillId="0" borderId="71">
      <alignment horizontal="left" vertical="center" indent="2"/>
    </xf>
    <xf numFmtId="0" fontId="22" fillId="0" borderId="0"/>
    <xf numFmtId="44" fontId="1" fillId="0" borderId="0" applyFont="0" applyFill="0" applyBorder="0" applyAlignment="0" applyProtection="0"/>
    <xf numFmtId="0" fontId="22" fillId="0" borderId="0"/>
    <xf numFmtId="165" fontId="1" fillId="0" borderId="0" applyFont="0" applyFill="0" applyBorder="0" applyAlignment="0" applyProtection="0"/>
    <xf numFmtId="0" fontId="15" fillId="0" borderId="0"/>
    <xf numFmtId="44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169" fontId="1" fillId="0" borderId="0"/>
    <xf numFmtId="0" fontId="22" fillId="0" borderId="0"/>
    <xf numFmtId="9" fontId="2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2" fillId="0" borderId="0"/>
    <xf numFmtId="43" fontId="22" fillId="0" borderId="0" applyFont="0" applyFill="0" applyBorder="0" applyAlignment="0" applyProtection="0"/>
  </cellStyleXfs>
  <cellXfs count="720">
    <xf numFmtId="0" fontId="0" fillId="0" borderId="0" xfId="0"/>
    <xf numFmtId="0" fontId="8" fillId="5" borderId="9" xfId="0" applyFont="1" applyFill="1" applyBorder="1" applyAlignment="1">
      <alignment horizontal="left" vertical="center"/>
    </xf>
    <xf numFmtId="0" fontId="9" fillId="0" borderId="0" xfId="0" applyFont="1"/>
    <xf numFmtId="0" fontId="10" fillId="6" borderId="0" xfId="0" applyFont="1" applyFill="1"/>
    <xf numFmtId="0" fontId="0" fillId="0" borderId="0" xfId="0" applyAlignment="1">
      <alignment horizontal="left" indent="2"/>
    </xf>
    <xf numFmtId="0" fontId="0" fillId="0" borderId="0" xfId="0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left"/>
    </xf>
    <xf numFmtId="0" fontId="10" fillId="6" borderId="10" xfId="0" applyFont="1" applyFill="1" applyBorder="1"/>
    <xf numFmtId="0" fontId="0" fillId="0" borderId="11" xfId="0" applyBorder="1" applyAlignment="1">
      <alignment horizontal="center" vertical="center"/>
    </xf>
    <xf numFmtId="0" fontId="0" fillId="0" borderId="11" xfId="0" applyBorder="1"/>
    <xf numFmtId="0" fontId="0" fillId="0" borderId="11" xfId="0" applyBorder="1" applyAlignment="1">
      <alignment horizontal="left" indent="2"/>
    </xf>
    <xf numFmtId="0" fontId="6" fillId="0" borderId="0" xfId="0" applyFont="1"/>
    <xf numFmtId="0" fontId="9" fillId="0" borderId="11" xfId="0" applyFont="1" applyBorder="1"/>
    <xf numFmtId="0" fontId="0" fillId="0" borderId="0" xfId="0" applyAlignment="1">
      <alignment horizontal="right"/>
    </xf>
    <xf numFmtId="0" fontId="6" fillId="0" borderId="0" xfId="0" applyFont="1" applyAlignment="1">
      <alignment horizontal="right"/>
    </xf>
    <xf numFmtId="0" fontId="14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2" fillId="9" borderId="0" xfId="0" applyFont="1" applyFill="1"/>
    <xf numFmtId="0" fontId="2" fillId="9" borderId="18" xfId="0" applyFont="1" applyFill="1" applyBorder="1" applyAlignment="1">
      <alignment horizontal="center"/>
    </xf>
    <xf numFmtId="0" fontId="2" fillId="9" borderId="18" xfId="0" applyFont="1" applyFill="1" applyBorder="1"/>
    <xf numFmtId="0" fontId="0" fillId="0" borderId="19" xfId="0" applyBorder="1" applyAlignment="1">
      <alignment horizontal="center" vertical="center"/>
    </xf>
    <xf numFmtId="0" fontId="6" fillId="10" borderId="19" xfId="0" applyFont="1" applyFill="1" applyBorder="1" applyAlignment="1">
      <alignment horizontal="center" vertical="center"/>
    </xf>
    <xf numFmtId="0" fontId="6" fillId="10" borderId="19" xfId="0" applyFont="1" applyFill="1" applyBorder="1"/>
    <xf numFmtId="0" fontId="0" fillId="0" borderId="19" xfId="0" applyBorder="1" applyAlignment="1">
      <alignment horizontal="left" indent="1"/>
    </xf>
    <xf numFmtId="0" fontId="0" fillId="0" borderId="24" xfId="0" applyBorder="1" applyAlignment="1">
      <alignment horizontal="center" vertical="center"/>
    </xf>
    <xf numFmtId="0" fontId="0" fillId="0" borderId="24" xfId="0" applyBorder="1" applyAlignment="1">
      <alignment horizontal="left" indent="1"/>
    </xf>
    <xf numFmtId="0" fontId="0" fillId="0" borderId="29" xfId="0" applyBorder="1" applyAlignment="1">
      <alignment horizontal="center" vertical="center"/>
    </xf>
    <xf numFmtId="165" fontId="6" fillId="10" borderId="21" xfId="0" applyNumberFormat="1" applyFont="1" applyFill="1" applyBorder="1"/>
    <xf numFmtId="165" fontId="0" fillId="0" borderId="21" xfId="1" applyFont="1" applyBorder="1"/>
    <xf numFmtId="165" fontId="0" fillId="0" borderId="26" xfId="1" applyFont="1" applyBorder="1"/>
    <xf numFmtId="165" fontId="0" fillId="0" borderId="22" xfId="0" applyNumberFormat="1" applyBorder="1"/>
    <xf numFmtId="165" fontId="0" fillId="0" borderId="23" xfId="0" applyNumberFormat="1" applyBorder="1"/>
    <xf numFmtId="165" fontId="0" fillId="0" borderId="27" xfId="0" applyNumberFormat="1" applyBorder="1"/>
    <xf numFmtId="165" fontId="0" fillId="0" borderId="28" xfId="0" applyNumberFormat="1" applyBorder="1"/>
    <xf numFmtId="165" fontId="6" fillId="10" borderId="20" xfId="1" applyFont="1" applyFill="1" applyBorder="1"/>
    <xf numFmtId="165" fontId="0" fillId="0" borderId="20" xfId="1" applyFont="1" applyBorder="1"/>
    <xf numFmtId="165" fontId="0" fillId="0" borderId="25" xfId="1" applyFont="1" applyBorder="1"/>
    <xf numFmtId="165" fontId="6" fillId="0" borderId="32" xfId="0" applyNumberFormat="1" applyFont="1" applyBorder="1"/>
    <xf numFmtId="165" fontId="6" fillId="0" borderId="33" xfId="0" applyNumberFormat="1" applyFont="1" applyBorder="1"/>
    <xf numFmtId="165" fontId="6" fillId="0" borderId="30" xfId="0" applyNumberFormat="1" applyFont="1" applyBorder="1"/>
    <xf numFmtId="165" fontId="6" fillId="0" borderId="31" xfId="0" applyNumberFormat="1" applyFont="1" applyBorder="1"/>
    <xf numFmtId="165" fontId="6" fillId="10" borderId="22" xfId="0" applyNumberFormat="1" applyFont="1" applyFill="1" applyBorder="1"/>
    <xf numFmtId="165" fontId="6" fillId="10" borderId="23" xfId="0" applyNumberFormat="1" applyFont="1" applyFill="1" applyBorder="1"/>
    <xf numFmtId="165" fontId="6" fillId="10" borderId="20" xfId="0" applyNumberFormat="1" applyFont="1" applyFill="1" applyBorder="1"/>
    <xf numFmtId="165" fontId="0" fillId="0" borderId="20" xfId="0" applyNumberFormat="1" applyBorder="1"/>
    <xf numFmtId="165" fontId="0" fillId="0" borderId="25" xfId="0" applyNumberFormat="1" applyBorder="1"/>
    <xf numFmtId="0" fontId="6" fillId="0" borderId="29" xfId="0" applyFont="1" applyBorder="1" applyAlignment="1">
      <alignment horizontal="right"/>
    </xf>
    <xf numFmtId="165" fontId="0" fillId="12" borderId="34" xfId="1" applyFont="1" applyFill="1" applyBorder="1"/>
    <xf numFmtId="165" fontId="6" fillId="0" borderId="32" xfId="1" applyFont="1" applyBorder="1"/>
    <xf numFmtId="165" fontId="6" fillId="0" borderId="33" xfId="1" applyFont="1" applyBorder="1"/>
    <xf numFmtId="165" fontId="6" fillId="0" borderId="30" xfId="1" applyFont="1" applyBorder="1"/>
    <xf numFmtId="165" fontId="6" fillId="0" borderId="31" xfId="1" applyFont="1" applyBorder="1"/>
    <xf numFmtId="165" fontId="0" fillId="0" borderId="0" xfId="0" applyNumberFormat="1"/>
    <xf numFmtId="0" fontId="23" fillId="0" borderId="0" xfId="0" applyFont="1"/>
    <xf numFmtId="164" fontId="23" fillId="0" borderId="0" xfId="0" applyNumberFormat="1" applyFont="1"/>
    <xf numFmtId="0" fontId="23" fillId="0" borderId="0" xfId="0" applyFont="1" applyAlignment="1">
      <alignment vertical="top"/>
    </xf>
    <xf numFmtId="9" fontId="24" fillId="13" borderId="1" xfId="2" applyFont="1" applyFill="1" applyBorder="1"/>
    <xf numFmtId="0" fontId="23" fillId="13" borderId="1" xfId="0" applyFont="1" applyFill="1" applyBorder="1"/>
    <xf numFmtId="9" fontId="24" fillId="0" borderId="1" xfId="2" applyFont="1" applyBorder="1"/>
    <xf numFmtId="0" fontId="23" fillId="0" borderId="1" xfId="0" applyFont="1" applyBorder="1"/>
    <xf numFmtId="164" fontId="23" fillId="0" borderId="1" xfId="2" applyNumberFormat="1" applyFont="1" applyBorder="1"/>
    <xf numFmtId="164" fontId="23" fillId="0" borderId="1" xfId="0" applyNumberFormat="1" applyFont="1" applyBorder="1"/>
    <xf numFmtId="0" fontId="23" fillId="0" borderId="1" xfId="0" applyFont="1" applyBorder="1" applyAlignment="1">
      <alignment wrapText="1"/>
    </xf>
    <xf numFmtId="0" fontId="23" fillId="0" borderId="0" xfId="0" applyFont="1" applyAlignment="1">
      <alignment horizontal="center" vertical="top"/>
    </xf>
    <xf numFmtId="164" fontId="24" fillId="14" borderId="41" xfId="0" applyNumberFormat="1" applyFont="1" applyFill="1" applyBorder="1" applyAlignment="1">
      <alignment horizontal="center" vertical="top" wrapText="1"/>
    </xf>
    <xf numFmtId="0" fontId="23" fillId="14" borderId="42" xfId="0" applyFont="1" applyFill="1" applyBorder="1" applyAlignment="1">
      <alignment horizontal="center" vertical="top" wrapText="1"/>
    </xf>
    <xf numFmtId="164" fontId="23" fillId="0" borderId="39" xfId="0" applyNumberFormat="1" applyFont="1" applyBorder="1" applyAlignment="1">
      <alignment horizontal="center" wrapText="1"/>
    </xf>
    <xf numFmtId="0" fontId="23" fillId="0" borderId="39" xfId="0" applyFont="1" applyBorder="1" applyAlignment="1">
      <alignment horizontal="left" vertical="top" wrapText="1"/>
    </xf>
    <xf numFmtId="164" fontId="25" fillId="0" borderId="39" xfId="0" applyNumberFormat="1" applyFont="1" applyBorder="1" applyAlignment="1">
      <alignment horizontal="center" wrapText="1"/>
    </xf>
    <xf numFmtId="164" fontId="23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vertical="top"/>
    </xf>
    <xf numFmtId="164" fontId="25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horizontal="center" vertical="center"/>
    </xf>
    <xf numFmtId="167" fontId="23" fillId="0" borderId="1" xfId="0" applyNumberFormat="1" applyFont="1" applyBorder="1" applyAlignment="1">
      <alignment vertical="top"/>
    </xf>
    <xf numFmtId="164" fontId="25" fillId="0" borderId="1" xfId="0" applyNumberFormat="1" applyFont="1" applyBorder="1" applyAlignment="1">
      <alignment horizontal="center" vertical="center"/>
    </xf>
    <xf numFmtId="164" fontId="23" fillId="0" borderId="1" xfId="0" applyNumberFormat="1" applyFont="1" applyBorder="1" applyAlignment="1">
      <alignment horizontal="center" wrapText="1"/>
    </xf>
    <xf numFmtId="0" fontId="23" fillId="0" borderId="1" xfId="0" applyFont="1" applyBorder="1" applyAlignment="1">
      <alignment horizontal="left" wrapText="1"/>
    </xf>
    <xf numFmtId="164" fontId="25" fillId="0" borderId="1" xfId="0" applyNumberFormat="1" applyFont="1" applyBorder="1" applyAlignment="1">
      <alignment horizontal="center" wrapText="1"/>
    </xf>
    <xf numFmtId="164" fontId="23" fillId="0" borderId="1" xfId="0" applyNumberFormat="1" applyFont="1" applyBorder="1" applyAlignment="1">
      <alignment horizontal="left"/>
    </xf>
    <xf numFmtId="167" fontId="23" fillId="0" borderId="1" xfId="0" applyNumberFormat="1" applyFont="1" applyBorder="1" applyAlignment="1">
      <alignment horizontal="left"/>
    </xf>
    <xf numFmtId="0" fontId="24" fillId="0" borderId="0" xfId="0" applyFont="1"/>
    <xf numFmtId="164" fontId="24" fillId="0" borderId="36" xfId="0" applyNumberFormat="1" applyFont="1" applyBorder="1" applyAlignment="1">
      <alignment horizontal="center" vertical="center"/>
    </xf>
    <xf numFmtId="167" fontId="24" fillId="0" borderId="35" xfId="0" applyNumberFormat="1" applyFont="1" applyBorder="1" applyAlignment="1">
      <alignment horizontal="center"/>
    </xf>
    <xf numFmtId="164" fontId="23" fillId="0" borderId="3" xfId="0" applyNumberFormat="1" applyFont="1" applyBorder="1" applyAlignment="1">
      <alignment horizontal="center" vertical="center"/>
    </xf>
    <xf numFmtId="167" fontId="23" fillId="0" borderId="3" xfId="0" applyNumberFormat="1" applyFont="1" applyBorder="1" applyAlignment="1">
      <alignment vertical="center"/>
    </xf>
    <xf numFmtId="0" fontId="24" fillId="0" borderId="0" xfId="0" applyFont="1" applyAlignment="1">
      <alignment vertical="top"/>
    </xf>
    <xf numFmtId="164" fontId="24" fillId="0" borderId="1" xfId="0" applyNumberFormat="1" applyFont="1" applyBorder="1" applyAlignment="1">
      <alignment horizontal="center" vertical="top"/>
    </xf>
    <xf numFmtId="167" fontId="24" fillId="7" borderId="1" xfId="0" applyNumberFormat="1" applyFont="1" applyFill="1" applyBorder="1" applyAlignment="1">
      <alignment horizontal="center" vertical="top"/>
    </xf>
    <xf numFmtId="167" fontId="24" fillId="0" borderId="1" xfId="0" applyNumberFormat="1" applyFont="1" applyBorder="1" applyAlignment="1">
      <alignment vertical="top"/>
    </xf>
    <xf numFmtId="0" fontId="23" fillId="0" borderId="0" xfId="0" applyFont="1" applyAlignment="1">
      <alignment vertical="top" wrapText="1"/>
    </xf>
    <xf numFmtId="0" fontId="26" fillId="0" borderId="0" xfId="0" applyFont="1" applyAlignment="1">
      <alignment vertical="center"/>
    </xf>
    <xf numFmtId="164" fontId="26" fillId="0" borderId="0" xfId="0" applyNumberFormat="1" applyFont="1" applyAlignment="1">
      <alignment horizontal="left" vertical="center" indent="1"/>
    </xf>
    <xf numFmtId="2" fontId="23" fillId="0" borderId="0" xfId="0" applyNumberFormat="1" applyFont="1" applyAlignment="1">
      <alignment horizontal="center"/>
    </xf>
    <xf numFmtId="164" fontId="26" fillId="0" borderId="1" xfId="0" applyNumberFormat="1" applyFont="1" applyBorder="1" applyAlignment="1">
      <alignment horizontal="left" vertical="center" indent="1"/>
    </xf>
    <xf numFmtId="2" fontId="23" fillId="0" borderId="1" xfId="0" applyNumberFormat="1" applyFont="1" applyBorder="1" applyAlignment="1">
      <alignment horizontal="center"/>
    </xf>
    <xf numFmtId="0" fontId="24" fillId="0" borderId="0" xfId="4" applyFont="1" applyBorder="1"/>
    <xf numFmtId="0" fontId="23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 vertical="top"/>
    </xf>
    <xf numFmtId="0" fontId="23" fillId="0" borderId="1" xfId="0" applyFont="1" applyBorder="1" applyAlignment="1">
      <alignment vertical="top" wrapText="1"/>
    </xf>
    <xf numFmtId="164" fontId="26" fillId="0" borderId="1" xfId="0" applyNumberFormat="1" applyFont="1" applyBorder="1" applyAlignment="1">
      <alignment horizontal="left" vertical="top"/>
    </xf>
    <xf numFmtId="0" fontId="23" fillId="0" borderId="1" xfId="0" applyFont="1" applyBorder="1" applyAlignment="1">
      <alignment vertical="top"/>
    </xf>
    <xf numFmtId="0" fontId="24" fillId="0" borderId="0" xfId="4" applyFont="1" applyBorder="1" applyAlignment="1">
      <alignment vertical="top"/>
    </xf>
    <xf numFmtId="164" fontId="24" fillId="0" borderId="17" xfId="4" applyNumberFormat="1" applyFont="1" applyBorder="1"/>
    <xf numFmtId="0" fontId="24" fillId="0" borderId="17" xfId="4" applyFont="1" applyBorder="1"/>
    <xf numFmtId="169" fontId="7" fillId="0" borderId="0" xfId="5" applyFont="1"/>
    <xf numFmtId="165" fontId="7" fillId="0" borderId="0" xfId="5" applyNumberFormat="1" applyFont="1"/>
    <xf numFmtId="2" fontId="7" fillId="0" borderId="0" xfId="5" applyNumberFormat="1" applyFont="1"/>
    <xf numFmtId="169" fontId="7" fillId="0" borderId="0" xfId="5" applyFont="1" applyAlignment="1">
      <alignment horizontal="center"/>
    </xf>
    <xf numFmtId="165" fontId="3" fillId="0" borderId="0" xfId="1" applyFont="1"/>
    <xf numFmtId="169" fontId="3" fillId="0" borderId="0" xfId="1" applyNumberFormat="1" applyFont="1"/>
    <xf numFmtId="169" fontId="27" fillId="0" borderId="0" xfId="5" applyFont="1" applyAlignment="1">
      <alignment horizontal="left" vertical="center"/>
    </xf>
    <xf numFmtId="171" fontId="28" fillId="0" borderId="0" xfId="3" applyNumberFormat="1" applyFont="1" applyAlignment="1">
      <alignment horizontal="left" vertical="center"/>
    </xf>
    <xf numFmtId="2" fontId="8" fillId="5" borderId="43" xfId="5" applyNumberFormat="1" applyFont="1" applyFill="1" applyBorder="1" applyAlignment="1">
      <alignment horizontal="center" vertical="center"/>
    </xf>
    <xf numFmtId="169" fontId="8" fillId="5" borderId="44" xfId="5" applyFont="1" applyFill="1" applyBorder="1" applyAlignment="1">
      <alignment horizontal="center" vertical="center"/>
    </xf>
    <xf numFmtId="165" fontId="8" fillId="5" borderId="44" xfId="1" applyFont="1" applyFill="1" applyBorder="1" applyAlignment="1">
      <alignment horizontal="center" vertical="center"/>
    </xf>
    <xf numFmtId="166" fontId="8" fillId="5" borderId="45" xfId="1" applyNumberFormat="1" applyFont="1" applyFill="1" applyBorder="1" applyAlignment="1">
      <alignment horizontal="center" vertical="center"/>
    </xf>
    <xf numFmtId="0" fontId="7" fillId="0" borderId="0" xfId="3" applyFont="1"/>
    <xf numFmtId="0" fontId="7" fillId="0" borderId="46" xfId="3" applyFont="1" applyBorder="1"/>
    <xf numFmtId="0" fontId="14" fillId="0" borderId="0" xfId="3" applyFont="1"/>
    <xf numFmtId="0" fontId="9" fillId="0" borderId="0" xfId="3" applyFont="1"/>
    <xf numFmtId="172" fontId="9" fillId="0" borderId="0" xfId="3" applyNumberFormat="1" applyFont="1"/>
    <xf numFmtId="169" fontId="29" fillId="5" borderId="0" xfId="5" applyFont="1" applyFill="1"/>
    <xf numFmtId="169" fontId="8" fillId="5" borderId="0" xfId="5" applyFont="1" applyFill="1" applyAlignment="1">
      <alignment horizontal="left" vertical="center"/>
    </xf>
    <xf numFmtId="169" fontId="8" fillId="5" borderId="0" xfId="5" applyFont="1" applyFill="1" applyAlignment="1">
      <alignment horizontal="center" vertical="center"/>
    </xf>
    <xf numFmtId="165" fontId="8" fillId="5" borderId="0" xfId="1" applyFont="1" applyFill="1" applyBorder="1" applyAlignment="1">
      <alignment horizontal="center" vertical="center"/>
    </xf>
    <xf numFmtId="166" fontId="8" fillId="5" borderId="0" xfId="1" applyNumberFormat="1" applyFont="1" applyFill="1" applyBorder="1" applyAlignment="1">
      <alignment horizontal="center" vertical="center"/>
    </xf>
    <xf numFmtId="173" fontId="9" fillId="0" borderId="0" xfId="3" applyNumberFormat="1" applyFont="1"/>
    <xf numFmtId="10" fontId="7" fillId="0" borderId="0" xfId="2" applyNumberFormat="1" applyFont="1" applyBorder="1" applyAlignment="1">
      <alignment horizontal="left"/>
    </xf>
    <xf numFmtId="165" fontId="7" fillId="0" borderId="0" xfId="1" applyFont="1"/>
    <xf numFmtId="166" fontId="9" fillId="0" borderId="0" xfId="3" applyNumberFormat="1" applyFont="1"/>
    <xf numFmtId="169" fontId="29" fillId="6" borderId="13" xfId="5" applyFont="1" applyFill="1" applyBorder="1"/>
    <xf numFmtId="169" fontId="10" fillId="6" borderId="47" xfId="5" applyFont="1" applyFill="1" applyBorder="1"/>
    <xf numFmtId="169" fontId="10" fillId="6" borderId="0" xfId="5" applyFont="1" applyFill="1"/>
    <xf numFmtId="165" fontId="10" fillId="6" borderId="47" xfId="5" applyNumberFormat="1" applyFont="1" applyFill="1" applyBorder="1"/>
    <xf numFmtId="166" fontId="10" fillId="6" borderId="47" xfId="5" applyNumberFormat="1" applyFont="1" applyFill="1" applyBorder="1"/>
    <xf numFmtId="174" fontId="9" fillId="0" borderId="0" xfId="3" applyNumberFormat="1" applyFont="1"/>
    <xf numFmtId="166" fontId="10" fillId="6" borderId="15" xfId="5" applyNumberFormat="1" applyFont="1" applyFill="1" applyBorder="1"/>
    <xf numFmtId="2" fontId="9" fillId="15" borderId="48" xfId="5" applyNumberFormat="1" applyFont="1" applyFill="1" applyBorder="1"/>
    <xf numFmtId="169" fontId="9" fillId="15" borderId="49" xfId="5" applyFont="1" applyFill="1" applyBorder="1"/>
    <xf numFmtId="169" fontId="9" fillId="15" borderId="49" xfId="5" applyFont="1" applyFill="1" applyBorder="1" applyAlignment="1">
      <alignment horizontal="center"/>
    </xf>
    <xf numFmtId="2" fontId="9" fillId="0" borderId="0" xfId="3" applyNumberFormat="1" applyFont="1"/>
    <xf numFmtId="0" fontId="30" fillId="0" borderId="0" xfId="3" applyFont="1" applyAlignment="1">
      <alignment horizontal="left" indent="2"/>
    </xf>
    <xf numFmtId="0" fontId="31" fillId="0" borderId="0" xfId="3" applyFont="1" applyAlignment="1">
      <alignment horizontal="left" indent="2"/>
    </xf>
    <xf numFmtId="0" fontId="30" fillId="0" borderId="0" xfId="3" applyFont="1" applyAlignment="1">
      <alignment horizontal="center"/>
    </xf>
    <xf numFmtId="2" fontId="30" fillId="0" borderId="0" xfId="3" applyNumberFormat="1" applyFont="1" applyAlignment="1">
      <alignment horizontal="center"/>
    </xf>
    <xf numFmtId="175" fontId="4" fillId="0" borderId="0" xfId="1" applyNumberFormat="1" applyFont="1" applyBorder="1"/>
    <xf numFmtId="2" fontId="7" fillId="0" borderId="0" xfId="3" applyNumberFormat="1" applyFont="1"/>
    <xf numFmtId="0" fontId="7" fillId="0" borderId="0" xfId="3" applyFont="1" applyAlignment="1">
      <alignment horizontal="center"/>
    </xf>
    <xf numFmtId="172" fontId="3" fillId="0" borderId="0" xfId="1" applyNumberFormat="1" applyFont="1" applyBorder="1"/>
    <xf numFmtId="0" fontId="31" fillId="0" borderId="0" xfId="3" applyFont="1" applyAlignment="1">
      <alignment horizontal="center"/>
    </xf>
    <xf numFmtId="176" fontId="3" fillId="0" borderId="0" xfId="1" applyNumberFormat="1" applyFont="1" applyBorder="1"/>
    <xf numFmtId="176" fontId="3" fillId="0" borderId="0" xfId="1" applyNumberFormat="1" applyFont="1" applyBorder="1" applyAlignment="1">
      <alignment horizontal="right"/>
    </xf>
    <xf numFmtId="0" fontId="33" fillId="0" borderId="0" xfId="3" applyFont="1" applyAlignment="1">
      <alignment horizontal="left" indent="2"/>
    </xf>
    <xf numFmtId="0" fontId="31" fillId="0" borderId="0" xfId="3" applyFont="1" applyAlignment="1">
      <alignment horizontal="left" indent="5"/>
    </xf>
    <xf numFmtId="2" fontId="31" fillId="0" borderId="0" xfId="3" applyNumberFormat="1" applyFont="1" applyAlignment="1">
      <alignment horizontal="center"/>
    </xf>
    <xf numFmtId="166" fontId="3" fillId="0" borderId="0" xfId="3" applyNumberFormat="1" applyFont="1"/>
    <xf numFmtId="176" fontId="3" fillId="0" borderId="0" xfId="3" applyNumberFormat="1" applyFont="1"/>
    <xf numFmtId="168" fontId="7" fillId="0" borderId="0" xfId="5" applyNumberFormat="1" applyFont="1"/>
    <xf numFmtId="168" fontId="9" fillId="8" borderId="0" xfId="5" applyNumberFormat="1" applyFont="1" applyFill="1" applyAlignment="1">
      <alignment horizontal="center" vertical="center"/>
    </xf>
    <xf numFmtId="168" fontId="8" fillId="5" borderId="45" xfId="1" applyNumberFormat="1" applyFont="1" applyFill="1" applyBorder="1" applyAlignment="1">
      <alignment horizontal="center" vertical="center"/>
    </xf>
    <xf numFmtId="168" fontId="14" fillId="0" borderId="0" xfId="3" applyNumberFormat="1" applyFont="1"/>
    <xf numFmtId="168" fontId="7" fillId="0" borderId="0" xfId="3" applyNumberFormat="1" applyFont="1"/>
    <xf numFmtId="168" fontId="8" fillId="5" borderId="0" xfId="1" applyNumberFormat="1" applyFont="1" applyFill="1" applyBorder="1" applyAlignment="1">
      <alignment horizontal="center" vertical="center"/>
    </xf>
    <xf numFmtId="168" fontId="9" fillId="0" borderId="0" xfId="3" applyNumberFormat="1" applyFont="1"/>
    <xf numFmtId="168" fontId="10" fillId="6" borderId="47" xfId="5" applyNumberFormat="1" applyFont="1" applyFill="1" applyBorder="1"/>
    <xf numFmtId="168" fontId="10" fillId="6" borderId="15" xfId="5" applyNumberFormat="1" applyFont="1" applyFill="1" applyBorder="1"/>
    <xf numFmtId="168" fontId="4" fillId="15" borderId="50" xfId="1" applyNumberFormat="1" applyFont="1" applyFill="1" applyBorder="1"/>
    <xf numFmtId="168" fontId="4" fillId="0" borderId="0" xfId="1" applyNumberFormat="1" applyFont="1" applyBorder="1"/>
    <xf numFmtId="168" fontId="3" fillId="0" borderId="0" xfId="1" applyNumberFormat="1" applyFont="1" applyBorder="1"/>
    <xf numFmtId="168" fontId="3" fillId="0" borderId="0" xfId="1" applyNumberFormat="1" applyFont="1" applyBorder="1" applyAlignment="1">
      <alignment horizontal="right"/>
    </xf>
    <xf numFmtId="168" fontId="4" fillId="0" borderId="0" xfId="3" applyNumberFormat="1" applyFont="1"/>
    <xf numFmtId="168" fontId="3" fillId="0" borderId="0" xfId="3" applyNumberFormat="1" applyFont="1"/>
    <xf numFmtId="0" fontId="6" fillId="15" borderId="0" xfId="0" applyFont="1" applyFill="1" applyAlignment="1">
      <alignment horizontal="left"/>
    </xf>
    <xf numFmtId="0" fontId="6" fillId="0" borderId="0" xfId="0" applyFont="1" applyAlignment="1">
      <alignment horizontal="left" indent="8"/>
    </xf>
    <xf numFmtId="0" fontId="36" fillId="4" borderId="9" xfId="0" applyFont="1" applyFill="1" applyBorder="1" applyAlignment="1">
      <alignment horizontal="center" vertical="center"/>
    </xf>
    <xf numFmtId="0" fontId="36" fillId="4" borderId="65" xfId="0" applyFont="1" applyFill="1" applyBorder="1" applyAlignment="1">
      <alignment horizontal="center" vertical="center"/>
    </xf>
    <xf numFmtId="44" fontId="0" fillId="0" borderId="0" xfId="0" applyNumberFormat="1"/>
    <xf numFmtId="0" fontId="38" fillId="0" borderId="0" xfId="0" applyFont="1" applyAlignment="1">
      <alignment horizontal="center"/>
    </xf>
    <xf numFmtId="0" fontId="38" fillId="0" borderId="0" xfId="0" applyFont="1" applyAlignment="1">
      <alignment horizontal="center" wrapText="1"/>
    </xf>
    <xf numFmtId="0" fontId="38" fillId="0" borderId="0" xfId="0" applyFont="1"/>
    <xf numFmtId="0" fontId="37" fillId="0" borderId="0" xfId="0" applyFont="1" applyAlignment="1">
      <alignment horizontal="left"/>
    </xf>
    <xf numFmtId="0" fontId="38" fillId="0" borderId="0" xfId="0" applyFont="1" applyAlignment="1">
      <alignment horizontal="center" vertical="center"/>
    </xf>
    <xf numFmtId="0" fontId="38" fillId="0" borderId="0" xfId="0" applyFont="1" applyAlignment="1">
      <alignment wrapText="1"/>
    </xf>
    <xf numFmtId="0" fontId="41" fillId="0" borderId="0" xfId="0" applyFont="1" applyAlignment="1">
      <alignment horizontal="left"/>
    </xf>
    <xf numFmtId="0" fontId="41" fillId="0" borderId="0" xfId="0" applyFont="1" applyAlignment="1">
      <alignment horizontal="center"/>
    </xf>
    <xf numFmtId="0" fontId="42" fillId="0" borderId="0" xfId="0" applyFont="1"/>
    <xf numFmtId="0" fontId="41" fillId="0" borderId="1" xfId="0" applyFont="1" applyBorder="1" applyAlignment="1">
      <alignment horizontal="left"/>
    </xf>
    <xf numFmtId="0" fontId="44" fillId="0" borderId="1" xfId="0" applyFont="1" applyBorder="1" applyAlignment="1">
      <alignment horizontal="center"/>
    </xf>
    <xf numFmtId="0" fontId="44" fillId="0" borderId="0" xfId="0" applyFont="1" applyAlignment="1">
      <alignment horizontal="center" wrapText="1"/>
    </xf>
    <xf numFmtId="0" fontId="41" fillId="0" borderId="1" xfId="0" applyFont="1" applyBorder="1"/>
    <xf numFmtId="0" fontId="41" fillId="0" borderId="0" xfId="0" applyFont="1"/>
    <xf numFmtId="0" fontId="38" fillId="0" borderId="0" xfId="0" applyFont="1" applyAlignment="1">
      <alignment horizontal="right"/>
    </xf>
    <xf numFmtId="14" fontId="44" fillId="0" borderId="1" xfId="0" applyNumberFormat="1" applyFont="1" applyBorder="1" applyAlignment="1">
      <alignment horizontal="center"/>
    </xf>
    <xf numFmtId="14" fontId="44" fillId="0" borderId="0" xfId="0" applyNumberFormat="1" applyFont="1" applyAlignment="1">
      <alignment horizontal="center" wrapText="1"/>
    </xf>
    <xf numFmtId="14" fontId="38" fillId="0" borderId="0" xfId="0" applyNumberFormat="1" applyFont="1"/>
    <xf numFmtId="14" fontId="38" fillId="0" borderId="0" xfId="0" applyNumberFormat="1" applyFont="1" applyAlignment="1">
      <alignment wrapText="1"/>
    </xf>
    <xf numFmtId="0" fontId="42" fillId="0" borderId="0" xfId="0" applyFont="1" applyAlignment="1">
      <alignment horizontal="center"/>
    </xf>
    <xf numFmtId="14" fontId="40" fillId="0" borderId="0" xfId="0" applyNumberFormat="1" applyFont="1"/>
    <xf numFmtId="14" fontId="40" fillId="0" borderId="0" xfId="0" applyNumberFormat="1" applyFont="1" applyAlignment="1">
      <alignment wrapText="1"/>
    </xf>
    <xf numFmtId="0" fontId="40" fillId="0" borderId="0" xfId="0" applyFont="1" applyAlignment="1">
      <alignment wrapText="1"/>
    </xf>
    <xf numFmtId="0" fontId="40" fillId="0" borderId="0" xfId="0" applyFont="1" applyAlignment="1">
      <alignment horizontal="center" vertical="center"/>
    </xf>
    <xf numFmtId="0" fontId="40" fillId="0" borderId="0" xfId="0" applyFont="1"/>
    <xf numFmtId="0" fontId="45" fillId="16" borderId="68" xfId="0" applyFont="1" applyFill="1" applyBorder="1" applyAlignment="1">
      <alignment horizontal="center" vertical="center" wrapText="1"/>
    </xf>
    <xf numFmtId="0" fontId="46" fillId="17" borderId="1" xfId="0" applyFont="1" applyFill="1" applyBorder="1" applyAlignment="1">
      <alignment horizontal="center" vertical="center" wrapText="1"/>
    </xf>
    <xf numFmtId="0" fontId="47" fillId="18" borderId="1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/>
    </xf>
    <xf numFmtId="0" fontId="40" fillId="0" borderId="1" xfId="0" applyFont="1" applyBorder="1" applyAlignment="1">
      <alignment horizontal="center" vertical="center"/>
    </xf>
    <xf numFmtId="0" fontId="40" fillId="0" borderId="1" xfId="0" applyFont="1" applyBorder="1"/>
    <xf numFmtId="0" fontId="38" fillId="0" borderId="1" xfId="0" applyFont="1" applyBorder="1" applyAlignment="1">
      <alignment horizontal="left" vertical="center" wrapText="1"/>
    </xf>
    <xf numFmtId="14" fontId="38" fillId="0" borderId="1" xfId="0" applyNumberFormat="1" applyFont="1" applyBorder="1" applyAlignment="1">
      <alignment horizontal="center" vertical="center" wrapText="1"/>
    </xf>
    <xf numFmtId="43" fontId="38" fillId="0" borderId="1" xfId="0" applyNumberFormat="1" applyFont="1" applyBorder="1" applyAlignment="1">
      <alignment horizontal="center" vertical="center" wrapText="1"/>
    </xf>
    <xf numFmtId="14" fontId="40" fillId="0" borderId="1" xfId="0" applyNumberFormat="1" applyFont="1" applyBorder="1" applyAlignment="1">
      <alignment horizontal="center"/>
    </xf>
    <xf numFmtId="0" fontId="38" fillId="0" borderId="1" xfId="0" applyFont="1" applyBorder="1" applyAlignment="1">
      <alignment horizontal="center"/>
    </xf>
    <xf numFmtId="0" fontId="39" fillId="0" borderId="1" xfId="0" applyFont="1" applyBorder="1" applyAlignment="1" applyProtection="1">
      <alignment horizontal="center" wrapText="1" readingOrder="1"/>
      <protection hidden="1"/>
    </xf>
    <xf numFmtId="0" fontId="37" fillId="0" borderId="35" xfId="0" applyFont="1" applyBorder="1" applyAlignment="1">
      <alignment horizontal="center"/>
    </xf>
    <xf numFmtId="0" fontId="40" fillId="7" borderId="35" xfId="0" applyFont="1" applyFill="1" applyBorder="1" applyAlignment="1">
      <alignment horizontal="center"/>
    </xf>
    <xf numFmtId="1" fontId="40" fillId="0" borderId="1" xfId="0" applyNumberFormat="1" applyFont="1" applyBorder="1" applyAlignment="1">
      <alignment horizontal="center"/>
    </xf>
    <xf numFmtId="177" fontId="40" fillId="0" borderId="1" xfId="1" applyNumberFormat="1" applyFont="1" applyFill="1" applyBorder="1"/>
    <xf numFmtId="1" fontId="40" fillId="0" borderId="1" xfId="0" applyNumberFormat="1" applyFont="1" applyBorder="1"/>
    <xf numFmtId="14" fontId="38" fillId="0" borderId="1" xfId="0" applyNumberFormat="1" applyFont="1" applyBorder="1" applyAlignment="1">
      <alignment horizontal="center"/>
    </xf>
    <xf numFmtId="14" fontId="38" fillId="0" borderId="1" xfId="0" applyNumberFormat="1" applyFont="1" applyBorder="1" applyAlignment="1">
      <alignment horizontal="center" wrapText="1"/>
    </xf>
    <xf numFmtId="0" fontId="38" fillId="0" borderId="1" xfId="0" applyFont="1" applyBorder="1" applyAlignment="1">
      <alignment horizontal="left"/>
    </xf>
    <xf numFmtId="0" fontId="40" fillId="0" borderId="1" xfId="0" applyFont="1" applyBorder="1" applyAlignment="1">
      <alignment wrapText="1"/>
    </xf>
    <xf numFmtId="0" fontId="38" fillId="0" borderId="1" xfId="0" applyFont="1" applyBorder="1" applyAlignment="1">
      <alignment horizontal="left" wrapText="1"/>
    </xf>
    <xf numFmtId="0" fontId="48" fillId="7" borderId="35" xfId="0" applyFont="1" applyFill="1" applyBorder="1" applyAlignment="1">
      <alignment horizontal="center"/>
    </xf>
    <xf numFmtId="0" fontId="40" fillId="0" borderId="1" xfId="0" applyFont="1" applyBorder="1" applyAlignment="1">
      <alignment vertical="center"/>
    </xf>
    <xf numFmtId="0" fontId="38" fillId="0" borderId="35" xfId="0" applyFont="1" applyBorder="1" applyAlignment="1">
      <alignment horizontal="left" vertical="center" wrapText="1"/>
    </xf>
    <xf numFmtId="0" fontId="40" fillId="7" borderId="0" xfId="0" applyFont="1" applyFill="1" applyAlignment="1">
      <alignment horizontal="center"/>
    </xf>
    <xf numFmtId="14" fontId="38" fillId="12" borderId="1" xfId="0" applyNumberFormat="1" applyFont="1" applyFill="1" applyBorder="1" applyAlignment="1">
      <alignment horizontal="center" vertical="center" wrapText="1"/>
    </xf>
    <xf numFmtId="0" fontId="38" fillId="0" borderId="1" xfId="1" applyNumberFormat="1" applyFont="1" applyFill="1" applyBorder="1" applyAlignment="1">
      <alignment horizontal="center" vertical="center" wrapText="1"/>
    </xf>
    <xf numFmtId="0" fontId="35" fillId="0" borderId="0" xfId="0" applyFont="1" applyAlignment="1">
      <alignment horizontal="center" vertical="center"/>
    </xf>
    <xf numFmtId="175" fontId="4" fillId="7" borderId="0" xfId="1" applyNumberFormat="1" applyFont="1" applyFill="1" applyBorder="1"/>
    <xf numFmtId="44" fontId="0" fillId="0" borderId="0" xfId="0" applyNumberFormat="1" applyAlignment="1">
      <alignment horizontal="left" vertical="center" indent="8"/>
    </xf>
    <xf numFmtId="44" fontId="9" fillId="0" borderId="54" xfId="1" applyNumberFormat="1" applyFont="1" applyBorder="1"/>
    <xf numFmtId="44" fontId="9" fillId="0" borderId="55" xfId="1" applyNumberFormat="1" applyFont="1" applyBorder="1"/>
    <xf numFmtId="44" fontId="10" fillId="6" borderId="12" xfId="1" applyNumberFormat="1" applyFont="1" applyFill="1" applyBorder="1" applyAlignment="1">
      <alignment horizontal="center"/>
    </xf>
    <xf numFmtId="44" fontId="6" fillId="15" borderId="13" xfId="1" applyNumberFormat="1" applyFont="1" applyFill="1" applyBorder="1" applyAlignment="1">
      <alignment horizontal="left"/>
    </xf>
    <xf numFmtId="44" fontId="0" fillId="0" borderId="13" xfId="1" applyNumberFormat="1" applyFont="1" applyBorder="1"/>
    <xf numFmtId="44" fontId="0" fillId="0" borderId="14" xfId="1" applyNumberFormat="1" applyFont="1" applyBorder="1"/>
    <xf numFmtId="44" fontId="0" fillId="0" borderId="64" xfId="0" applyNumberFormat="1" applyBorder="1" applyAlignment="1">
      <alignment horizontal="left" vertical="center" indent="8"/>
    </xf>
    <xf numFmtId="44" fontId="0" fillId="0" borderId="0" xfId="0" applyNumberFormat="1" applyAlignment="1">
      <alignment horizontal="center" vertical="center"/>
    </xf>
    <xf numFmtId="44" fontId="0" fillId="0" borderId="64" xfId="0" applyNumberFormat="1" applyBorder="1" applyAlignment="1">
      <alignment horizontal="center" vertical="center"/>
    </xf>
    <xf numFmtId="44" fontId="36" fillId="4" borderId="66" xfId="1" applyNumberFormat="1" applyFont="1" applyFill="1" applyBorder="1" applyAlignment="1">
      <alignment horizontal="center" vertical="center"/>
    </xf>
    <xf numFmtId="44" fontId="15" fillId="0" borderId="54" xfId="1" applyNumberFormat="1" applyFont="1" applyBorder="1"/>
    <xf numFmtId="44" fontId="14" fillId="8" borderId="59" xfId="1" applyNumberFormat="1" applyFont="1" applyFill="1" applyBorder="1"/>
    <xf numFmtId="44" fontId="15" fillId="0" borderId="57" xfId="1" applyNumberFormat="1" applyFont="1" applyBorder="1"/>
    <xf numFmtId="44" fontId="16" fillId="0" borderId="54" xfId="1" applyNumberFormat="1" applyFont="1" applyBorder="1"/>
    <xf numFmtId="44" fontId="16" fillId="0" borderId="59" xfId="1" applyNumberFormat="1" applyFont="1" applyBorder="1"/>
    <xf numFmtId="44" fontId="16" fillId="0" borderId="57" xfId="1" applyNumberFormat="1" applyFont="1" applyBorder="1"/>
    <xf numFmtId="44" fontId="8" fillId="5" borderId="53" xfId="1" applyNumberFormat="1" applyFont="1" applyFill="1" applyBorder="1" applyAlignment="1">
      <alignment horizontal="center" vertical="center"/>
    </xf>
    <xf numFmtId="44" fontId="8" fillId="5" borderId="60" xfId="1" applyNumberFormat="1" applyFont="1" applyFill="1" applyBorder="1" applyAlignment="1">
      <alignment horizontal="center" vertical="center"/>
    </xf>
    <xf numFmtId="44" fontId="8" fillId="5" borderId="56" xfId="1" applyNumberFormat="1" applyFont="1" applyFill="1" applyBorder="1" applyAlignment="1">
      <alignment horizontal="center" vertical="center"/>
    </xf>
    <xf numFmtId="44" fontId="9" fillId="8" borderId="59" xfId="1" applyNumberFormat="1" applyFont="1" applyFill="1" applyBorder="1"/>
    <xf numFmtId="44" fontId="9" fillId="0" borderId="57" xfId="1" applyNumberFormat="1" applyFont="1" applyBorder="1"/>
    <xf numFmtId="44" fontId="9" fillId="8" borderId="61" xfId="1" applyNumberFormat="1" applyFont="1" applyFill="1" applyBorder="1"/>
    <xf numFmtId="44" fontId="9" fillId="0" borderId="58" xfId="1" applyNumberFormat="1" applyFont="1" applyBorder="1"/>
    <xf numFmtId="44" fontId="9" fillId="0" borderId="59" xfId="1" applyNumberFormat="1" applyFont="1" applyFill="1" applyBorder="1"/>
    <xf numFmtId="44" fontId="18" fillId="0" borderId="54" xfId="1" applyNumberFormat="1" applyFont="1" applyBorder="1"/>
    <xf numFmtId="44" fontId="18" fillId="0" borderId="59" xfId="1" applyNumberFormat="1" applyFont="1" applyBorder="1"/>
    <xf numFmtId="44" fontId="18" fillId="0" borderId="57" xfId="1" applyNumberFormat="1" applyFont="1" applyBorder="1"/>
    <xf numFmtId="44" fontId="10" fillId="6" borderId="54" xfId="1" applyNumberFormat="1" applyFont="1" applyFill="1" applyBorder="1"/>
    <xf numFmtId="44" fontId="10" fillId="6" borderId="59" xfId="1" applyNumberFormat="1" applyFont="1" applyFill="1" applyBorder="1"/>
    <xf numFmtId="44" fontId="10" fillId="6" borderId="57" xfId="1" applyNumberFormat="1" applyFont="1" applyFill="1" applyBorder="1"/>
    <xf numFmtId="44" fontId="9" fillId="0" borderId="59" xfId="1" applyNumberFormat="1" applyFont="1" applyBorder="1"/>
    <xf numFmtId="44" fontId="34" fillId="0" borderId="54" xfId="1" applyNumberFormat="1" applyFont="1" applyBorder="1" applyAlignment="1">
      <alignment horizontal="center"/>
    </xf>
    <xf numFmtId="44" fontId="34" fillId="0" borderId="57" xfId="1" applyNumberFormat="1" applyFont="1" applyBorder="1" applyAlignment="1">
      <alignment horizontal="center"/>
    </xf>
    <xf numFmtId="44" fontId="10" fillId="6" borderId="62" xfId="1" applyNumberFormat="1" applyFont="1" applyFill="1" applyBorder="1" applyAlignment="1">
      <alignment horizontal="center"/>
    </xf>
    <xf numFmtId="44" fontId="10" fillId="6" borderId="10" xfId="1" applyNumberFormat="1" applyFont="1" applyFill="1" applyBorder="1" applyAlignment="1">
      <alignment horizontal="center"/>
    </xf>
    <xf numFmtId="44" fontId="6" fillId="15" borderId="59" xfId="1" applyNumberFormat="1" applyFont="1" applyFill="1" applyBorder="1" applyAlignment="1">
      <alignment horizontal="left"/>
    </xf>
    <xf numFmtId="44" fontId="6" fillId="15" borderId="0" xfId="1" applyNumberFormat="1" applyFont="1" applyFill="1" applyBorder="1" applyAlignment="1">
      <alignment horizontal="left"/>
    </xf>
    <xf numFmtId="44" fontId="0" fillId="8" borderId="59" xfId="1" applyNumberFormat="1" applyFont="1" applyFill="1" applyBorder="1"/>
    <xf numFmtId="44" fontId="0" fillId="0" borderId="0" xfId="1" applyNumberFormat="1" applyFont="1" applyBorder="1"/>
    <xf numFmtId="44" fontId="0" fillId="8" borderId="63" xfId="1" applyNumberFormat="1" applyFont="1" applyFill="1" applyBorder="1"/>
    <xf numFmtId="44" fontId="0" fillId="0" borderId="11" xfId="1" applyNumberFormat="1" applyFont="1" applyBorder="1"/>
    <xf numFmtId="0" fontId="49" fillId="0" borderId="0" xfId="0" applyFont="1"/>
    <xf numFmtId="0" fontId="49" fillId="0" borderId="0" xfId="0" applyFont="1" applyAlignment="1">
      <alignment horizontal="center"/>
    </xf>
    <xf numFmtId="0" fontId="50" fillId="0" borderId="0" xfId="0" applyFont="1" applyAlignment="1">
      <alignment horizontal="center" vertical="center" wrapText="1"/>
    </xf>
    <xf numFmtId="0" fontId="49" fillId="0" borderId="0" xfId="0" applyFont="1" applyAlignment="1">
      <alignment horizontal="center" vertical="center"/>
    </xf>
    <xf numFmtId="0" fontId="35" fillId="3" borderId="0" xfId="0" applyFont="1" applyFill="1" applyAlignment="1">
      <alignment horizontal="center" vertical="center"/>
    </xf>
    <xf numFmtId="0" fontId="35" fillId="3" borderId="0" xfId="0" applyFont="1" applyFill="1" applyAlignment="1">
      <alignment horizontal="left" vertical="center"/>
    </xf>
    <xf numFmtId="0" fontId="35" fillId="11" borderId="0" xfId="0" applyFont="1" applyFill="1" applyAlignment="1">
      <alignment horizontal="center" vertical="center"/>
    </xf>
    <xf numFmtId="168" fontId="35" fillId="3" borderId="0" xfId="0" applyNumberFormat="1" applyFont="1" applyFill="1" applyAlignment="1">
      <alignment horizontal="left" vertical="center"/>
    </xf>
    <xf numFmtId="0" fontId="35" fillId="0" borderId="0" xfId="0" applyFont="1" applyAlignment="1">
      <alignment horizontal="left" vertical="center"/>
    </xf>
    <xf numFmtId="165" fontId="35" fillId="3" borderId="0" xfId="1" applyFont="1" applyFill="1" applyBorder="1" applyProtection="1"/>
    <xf numFmtId="0" fontId="35" fillId="0" borderId="0" xfId="0" applyFont="1"/>
    <xf numFmtId="0" fontId="51" fillId="0" borderId="0" xfId="0" applyFont="1"/>
    <xf numFmtId="0" fontId="46" fillId="17" borderId="35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9" fillId="3" borderId="0" xfId="0" applyFont="1" applyFill="1" applyAlignment="1">
      <alignment horizontal="center"/>
    </xf>
    <xf numFmtId="0" fontId="44" fillId="0" borderId="1" xfId="0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wrapText="1"/>
    </xf>
    <xf numFmtId="0" fontId="57" fillId="0" borderId="0" xfId="0" applyFont="1" applyAlignment="1">
      <alignment horizontal="center" vertical="center"/>
    </xf>
    <xf numFmtId="0" fontId="57" fillId="0" borderId="0" xfId="0" applyFont="1" applyAlignment="1">
      <alignment horizontal="center"/>
    </xf>
    <xf numFmtId="14" fontId="57" fillId="0" borderId="0" xfId="0" applyNumberFormat="1" applyFont="1" applyAlignment="1">
      <alignment horizontal="center"/>
    </xf>
    <xf numFmtId="0" fontId="57" fillId="0" borderId="0" xfId="0" applyFont="1" applyAlignment="1">
      <alignment horizontal="center" wrapText="1"/>
    </xf>
    <xf numFmtId="14" fontId="57" fillId="0" borderId="0" xfId="0" applyNumberFormat="1" applyFont="1" applyAlignment="1">
      <alignment horizontal="center" wrapText="1"/>
    </xf>
    <xf numFmtId="0" fontId="46" fillId="11" borderId="68" xfId="0" applyFont="1" applyFill="1" applyBorder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38" fillId="7" borderId="1" xfId="0" applyFont="1" applyFill="1" applyBorder="1" applyAlignment="1">
      <alignment horizontal="left" vertical="center" wrapText="1"/>
    </xf>
    <xf numFmtId="0" fontId="36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0" fillId="0" borderId="0" xfId="0" applyFont="1"/>
    <xf numFmtId="0" fontId="6" fillId="0" borderId="0" xfId="0" applyFont="1" applyAlignment="1">
      <alignment horizontal="left"/>
    </xf>
    <xf numFmtId="44" fontId="36" fillId="19" borderId="52" xfId="1" applyNumberFormat="1" applyFont="1" applyFill="1" applyBorder="1" applyAlignment="1">
      <alignment horizontal="center" vertical="center"/>
    </xf>
    <xf numFmtId="44" fontId="36" fillId="20" borderId="52" xfId="1" applyNumberFormat="1" applyFont="1" applyFill="1" applyBorder="1" applyAlignment="1">
      <alignment horizontal="center" vertical="center"/>
    </xf>
    <xf numFmtId="44" fontId="36" fillId="20" borderId="67" xfId="1" applyNumberFormat="1" applyFont="1" applyFill="1" applyBorder="1" applyAlignment="1">
      <alignment horizontal="center" vertical="center"/>
    </xf>
    <xf numFmtId="44" fontId="36" fillId="20" borderId="66" xfId="1" applyNumberFormat="1" applyFont="1" applyFill="1" applyBorder="1" applyAlignment="1">
      <alignment horizontal="center" vertical="center"/>
    </xf>
    <xf numFmtId="44" fontId="36" fillId="19" borderId="66" xfId="1" applyNumberFormat="1" applyFont="1" applyFill="1" applyBorder="1" applyAlignment="1">
      <alignment horizontal="center" vertical="center"/>
    </xf>
    <xf numFmtId="169" fontId="59" fillId="0" borderId="0" xfId="5" applyFont="1"/>
    <xf numFmtId="169" fontId="3" fillId="0" borderId="0" xfId="5" applyFont="1"/>
    <xf numFmtId="0" fontId="60" fillId="0" borderId="0" xfId="0" applyFont="1"/>
    <xf numFmtId="0" fontId="60" fillId="0" borderId="0" xfId="0" applyFont="1" applyAlignment="1">
      <alignment horizontal="center"/>
    </xf>
    <xf numFmtId="14" fontId="0" fillId="0" borderId="0" xfId="0" applyNumberFormat="1"/>
    <xf numFmtId="0" fontId="49" fillId="21" borderId="0" xfId="0" applyFont="1" applyFill="1"/>
    <xf numFmtId="0" fontId="49" fillId="21" borderId="0" xfId="0" applyFont="1" applyFill="1" applyAlignment="1">
      <alignment horizontal="center" vertical="center"/>
    </xf>
    <xf numFmtId="0" fontId="35" fillId="21" borderId="0" xfId="0" applyFont="1" applyFill="1"/>
    <xf numFmtId="0" fontId="50" fillId="21" borderId="0" xfId="0" applyFont="1" applyFill="1" applyAlignment="1">
      <alignment horizontal="center" vertical="center" wrapText="1"/>
    </xf>
    <xf numFmtId="0" fontId="49" fillId="0" borderId="0" xfId="0" applyFont="1" applyAlignment="1">
      <alignment horizontal="left"/>
    </xf>
    <xf numFmtId="0" fontId="6" fillId="7" borderId="0" xfId="0" applyFont="1" applyFill="1" applyAlignment="1">
      <alignment horizontal="left" indent="8"/>
    </xf>
    <xf numFmtId="44" fontId="6" fillId="0" borderId="0" xfId="0" applyNumberFormat="1" applyFont="1" applyAlignment="1">
      <alignment horizontal="center"/>
    </xf>
    <xf numFmtId="0" fontId="62" fillId="0" borderId="0" xfId="0" applyFont="1" applyAlignment="1">
      <alignment horizontal="left" vertical="center" wrapText="1" readingOrder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178" fontId="0" fillId="0" borderId="0" xfId="0" applyNumberFormat="1"/>
    <xf numFmtId="0" fontId="61" fillId="0" borderId="0" xfId="0" applyFont="1"/>
    <xf numFmtId="0" fontId="61" fillId="3" borderId="0" xfId="0" applyFont="1" applyFill="1"/>
    <xf numFmtId="0" fontId="61" fillId="11" borderId="0" xfId="0" applyFont="1" applyFill="1"/>
    <xf numFmtId="168" fontId="61" fillId="3" borderId="0" xfId="0" applyNumberFormat="1" applyFont="1" applyFill="1"/>
    <xf numFmtId="165" fontId="61" fillId="3" borderId="0" xfId="0" applyNumberFormat="1" applyFont="1" applyFill="1"/>
    <xf numFmtId="0" fontId="61" fillId="0" borderId="0" xfId="0" applyFont="1" applyAlignment="1">
      <alignment horizontal="center" vertical="center"/>
    </xf>
    <xf numFmtId="165" fontId="61" fillId="3" borderId="8" xfId="0" applyNumberFormat="1" applyFont="1" applyFill="1" applyBorder="1"/>
    <xf numFmtId="0" fontId="61" fillId="0" borderId="4" xfId="0" applyFont="1" applyBorder="1"/>
    <xf numFmtId="0" fontId="61" fillId="0" borderId="0" xfId="0" applyFont="1" applyAlignment="1">
      <alignment horizontal="center"/>
    </xf>
    <xf numFmtId="165" fontId="61" fillId="0" borderId="4" xfId="0" applyNumberFormat="1" applyFont="1" applyBorder="1"/>
    <xf numFmtId="0" fontId="0" fillId="0" borderId="0" xfId="0" applyAlignment="1">
      <alignment vertical="center"/>
    </xf>
    <xf numFmtId="0" fontId="0" fillId="22" borderId="0" xfId="0" applyFill="1"/>
    <xf numFmtId="0" fontId="35" fillId="0" borderId="0" xfId="1" applyNumberFormat="1" applyFont="1" applyFill="1" applyBorder="1" applyAlignment="1" applyProtection="1">
      <alignment horizontal="left" wrapText="1"/>
    </xf>
    <xf numFmtId="44" fontId="35" fillId="0" borderId="0" xfId="1" applyNumberFormat="1" applyFont="1" applyFill="1" applyBorder="1" applyProtection="1"/>
    <xf numFmtId="0" fontId="0" fillId="23" borderId="0" xfId="0" applyFill="1"/>
    <xf numFmtId="14" fontId="23" fillId="0" borderId="0" xfId="0" applyNumberFormat="1" applyFont="1"/>
    <xf numFmtId="0" fontId="23" fillId="0" borderId="0" xfId="0" applyFont="1" applyAlignment="1">
      <alignment wrapText="1"/>
    </xf>
    <xf numFmtId="0" fontId="50" fillId="2" borderId="0" xfId="0" applyFont="1" applyFill="1" applyAlignment="1">
      <alignment horizontal="center"/>
    </xf>
    <xf numFmtId="165" fontId="49" fillId="3" borderId="0" xfId="1" applyFont="1" applyFill="1" applyBorder="1" applyProtection="1"/>
    <xf numFmtId="165" fontId="49" fillId="11" borderId="0" xfId="1" applyFont="1" applyFill="1" applyBorder="1" applyProtection="1"/>
    <xf numFmtId="165" fontId="35" fillId="0" borderId="0" xfId="1" applyFont="1" applyFill="1" applyBorder="1" applyAlignment="1" applyProtection="1">
      <alignment horizontal="center" vertical="center"/>
    </xf>
    <xf numFmtId="165" fontId="35" fillId="3" borderId="0" xfId="1" applyFont="1" applyFill="1" applyBorder="1" applyAlignment="1" applyProtection="1">
      <alignment horizontal="center" vertical="center"/>
    </xf>
    <xf numFmtId="9" fontId="35" fillId="0" borderId="0" xfId="2" applyFont="1" applyFill="1" applyBorder="1" applyAlignment="1" applyProtection="1">
      <alignment horizontal="center" vertical="center"/>
    </xf>
    <xf numFmtId="0" fontId="35" fillId="0" borderId="0" xfId="0" applyFont="1" applyAlignment="1">
      <alignment horizontal="center"/>
    </xf>
    <xf numFmtId="9" fontId="35" fillId="0" borderId="0" xfId="2" applyFont="1" applyBorder="1" applyAlignment="1" applyProtection="1">
      <alignment horizontal="center"/>
    </xf>
    <xf numFmtId="9" fontId="35" fillId="0" borderId="0" xfId="2" applyFont="1" applyBorder="1" applyProtection="1"/>
    <xf numFmtId="165" fontId="35" fillId="0" borderId="0" xfId="1" applyFont="1" applyFill="1" applyBorder="1" applyProtection="1"/>
    <xf numFmtId="0" fontId="0" fillId="0" borderId="0" xfId="0" applyAlignment="1">
      <alignment vertical="center" wrapText="1"/>
    </xf>
    <xf numFmtId="0" fontId="60" fillId="0" borderId="0" xfId="0" applyFont="1" applyAlignment="1">
      <alignment vertical="center" wrapText="1"/>
    </xf>
    <xf numFmtId="0" fontId="63" fillId="0" borderId="0" xfId="0" applyFont="1"/>
    <xf numFmtId="0" fontId="64" fillId="0" borderId="0" xfId="0" applyFont="1" applyAlignment="1">
      <alignment horizontal="left"/>
    </xf>
    <xf numFmtId="0" fontId="64" fillId="0" borderId="0" xfId="0" applyFont="1"/>
    <xf numFmtId="0" fontId="65" fillId="2" borderId="1" xfId="0" applyFont="1" applyFill="1" applyBorder="1" applyAlignment="1">
      <alignment horizontal="center"/>
    </xf>
    <xf numFmtId="0" fontId="66" fillId="3" borderId="70" xfId="0" applyFont="1" applyFill="1" applyBorder="1" applyAlignment="1">
      <alignment horizontal="center" vertical="center"/>
    </xf>
    <xf numFmtId="0" fontId="64" fillId="0" borderId="0" xfId="0" applyFont="1" applyAlignment="1">
      <alignment horizontal="center"/>
    </xf>
    <xf numFmtId="0" fontId="64" fillId="21" borderId="0" xfId="0" applyFont="1" applyFill="1"/>
    <xf numFmtId="165" fontId="64" fillId="3" borderId="2" xfId="1" applyFont="1" applyFill="1" applyBorder="1" applyProtection="1"/>
    <xf numFmtId="165" fontId="64" fillId="3" borderId="3" xfId="1" applyFont="1" applyFill="1" applyBorder="1" applyProtection="1"/>
    <xf numFmtId="165" fontId="64" fillId="11" borderId="51" xfId="1" applyFont="1" applyFill="1" applyBorder="1" applyProtection="1"/>
    <xf numFmtId="165" fontId="64" fillId="11" borderId="1" xfId="1" applyFont="1" applyFill="1" applyBorder="1" applyProtection="1"/>
    <xf numFmtId="0" fontId="65" fillId="0" borderId="0" xfId="0" applyFont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5" fillId="0" borderId="4" xfId="0" applyFont="1" applyBorder="1" applyAlignment="1">
      <alignment horizontal="center" vertical="center" wrapText="1"/>
    </xf>
    <xf numFmtId="0" fontId="65" fillId="21" borderId="0" xfId="0" applyFont="1" applyFill="1" applyAlignment="1">
      <alignment horizontal="center" vertical="center" wrapText="1"/>
    </xf>
    <xf numFmtId="0" fontId="64" fillId="21" borderId="0" xfId="0" applyFont="1" applyFill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6" fillId="3" borderId="0" xfId="0" applyFont="1" applyFill="1" applyAlignment="1">
      <alignment horizontal="center" vertical="center"/>
    </xf>
    <xf numFmtId="0" fontId="66" fillId="3" borderId="0" xfId="0" applyFont="1" applyFill="1" applyAlignment="1">
      <alignment horizontal="left" vertical="center"/>
    </xf>
    <xf numFmtId="0" fontId="66" fillId="11" borderId="0" xfId="0" applyFont="1" applyFill="1" applyAlignment="1">
      <alignment horizontal="center" vertical="center"/>
    </xf>
    <xf numFmtId="168" fontId="66" fillId="3" borderId="0" xfId="0" applyNumberFormat="1" applyFont="1" applyFill="1" applyAlignment="1">
      <alignment horizontal="left" vertical="center"/>
    </xf>
    <xf numFmtId="0" fontId="66" fillId="0" borderId="0" xfId="0" applyFont="1" applyAlignment="1">
      <alignment horizontal="left" vertical="center"/>
    </xf>
    <xf numFmtId="165" fontId="66" fillId="11" borderId="0" xfId="1" applyFont="1" applyFill="1" applyAlignment="1" applyProtection="1">
      <alignment horizontal="center" vertical="center"/>
    </xf>
    <xf numFmtId="165" fontId="66" fillId="3" borderId="0" xfId="1" applyFont="1" applyFill="1" applyAlignment="1" applyProtection="1">
      <alignment horizontal="center" vertical="center"/>
    </xf>
    <xf numFmtId="44" fontId="66" fillId="11" borderId="0" xfId="1" applyNumberFormat="1" applyFont="1" applyFill="1" applyProtection="1"/>
    <xf numFmtId="165" fontId="66" fillId="3" borderId="0" xfId="1" applyFont="1" applyFill="1" applyProtection="1"/>
    <xf numFmtId="9" fontId="66" fillId="11" borderId="0" xfId="2" applyFont="1" applyFill="1" applyAlignment="1" applyProtection="1">
      <alignment horizontal="center" vertical="center"/>
    </xf>
    <xf numFmtId="165" fontId="66" fillId="3" borderId="8" xfId="1" applyFont="1" applyFill="1" applyBorder="1" applyProtection="1"/>
    <xf numFmtId="0" fontId="66" fillId="0" borderId="0" xfId="1" applyNumberFormat="1" applyFont="1" applyFill="1" applyAlignment="1" applyProtection="1">
      <alignment horizontal="left" wrapText="1"/>
    </xf>
    <xf numFmtId="0" fontId="66" fillId="0" borderId="4" xfId="0" applyFont="1" applyBorder="1" applyAlignment="1">
      <alignment horizontal="center"/>
    </xf>
    <xf numFmtId="9" fontId="66" fillId="0" borderId="0" xfId="2" applyFont="1" applyAlignment="1" applyProtection="1">
      <alignment horizontal="center"/>
    </xf>
    <xf numFmtId="165" fontId="66" fillId="3" borderId="0" xfId="1" applyFont="1" applyFill="1" applyBorder="1" applyProtection="1"/>
    <xf numFmtId="0" fontId="66" fillId="0" borderId="4" xfId="0" applyFont="1" applyBorder="1"/>
    <xf numFmtId="9" fontId="66" fillId="0" borderId="0" xfId="2" applyFont="1" applyProtection="1"/>
    <xf numFmtId="165" fontId="66" fillId="0" borderId="4" xfId="1" applyFont="1" applyFill="1" applyBorder="1" applyProtection="1"/>
    <xf numFmtId="0" fontId="66" fillId="21" borderId="0" xfId="0" applyFont="1" applyFill="1"/>
    <xf numFmtId="0" fontId="66" fillId="0" borderId="0" xfId="0" applyFont="1"/>
    <xf numFmtId="0" fontId="66" fillId="21" borderId="0" xfId="0" applyFont="1" applyFill="1" applyAlignment="1">
      <alignment horizontal="left" vertical="center"/>
    </xf>
    <xf numFmtId="14" fontId="66" fillId="0" borderId="0" xfId="0" applyNumberFormat="1" applyFont="1" applyAlignment="1">
      <alignment horizontal="left" vertical="center"/>
    </xf>
    <xf numFmtId="165" fontId="66" fillId="0" borderId="0" xfId="1" applyFont="1" applyFill="1" applyAlignment="1" applyProtection="1">
      <alignment horizontal="center" vertical="center"/>
    </xf>
    <xf numFmtId="44" fontId="66" fillId="0" borderId="0" xfId="1" applyNumberFormat="1" applyFont="1" applyFill="1" applyProtection="1"/>
    <xf numFmtId="9" fontId="66" fillId="0" borderId="0" xfId="2" applyFont="1" applyFill="1" applyAlignment="1" applyProtection="1">
      <alignment horizontal="center" vertical="center"/>
    </xf>
    <xf numFmtId="0" fontId="66" fillId="0" borderId="0" xfId="0" applyFont="1" applyAlignment="1">
      <alignment horizontal="left" vertical="top"/>
    </xf>
    <xf numFmtId="165" fontId="66" fillId="3" borderId="4" xfId="1" applyFont="1" applyFill="1" applyBorder="1" applyProtection="1"/>
    <xf numFmtId="0" fontId="66" fillId="0" borderId="40" xfId="0" applyFont="1" applyBorder="1" applyAlignment="1">
      <alignment horizontal="left" vertical="center"/>
    </xf>
    <xf numFmtId="165" fontId="66" fillId="3" borderId="40" xfId="1" applyFont="1" applyFill="1" applyBorder="1" applyProtection="1"/>
    <xf numFmtId="0" fontId="66" fillId="0" borderId="0" xfId="0" applyFont="1" applyAlignment="1">
      <alignment horizontal="left"/>
    </xf>
    <xf numFmtId="0" fontId="66" fillId="0" borderId="0" xfId="13" applyFont="1"/>
    <xf numFmtId="0" fontId="66" fillId="0" borderId="0" xfId="13" applyFont="1" applyAlignment="1" applyProtection="1">
      <alignment horizontal="left"/>
      <protection locked="0"/>
    </xf>
    <xf numFmtId="0" fontId="66" fillId="21" borderId="0" xfId="0" applyFont="1" applyFill="1" applyAlignment="1">
      <alignment horizontal="center" vertical="center"/>
    </xf>
    <xf numFmtId="0" fontId="64" fillId="16" borderId="0" xfId="0" applyFont="1" applyFill="1"/>
    <xf numFmtId="44" fontId="66" fillId="21" borderId="0" xfId="1" applyNumberFormat="1" applyFont="1" applyFill="1" applyProtection="1"/>
    <xf numFmtId="0" fontId="66" fillId="0" borderId="0" xfId="0" applyFont="1" applyAlignment="1" applyProtection="1">
      <alignment horizontal="left"/>
      <protection locked="0"/>
    </xf>
    <xf numFmtId="0" fontId="66" fillId="21" borderId="0" xfId="1" applyNumberFormat="1" applyFont="1" applyFill="1" applyAlignment="1" applyProtection="1">
      <alignment horizontal="left" wrapText="1"/>
    </xf>
    <xf numFmtId="9" fontId="66" fillId="21" borderId="0" xfId="2" applyFont="1" applyFill="1" applyProtection="1"/>
    <xf numFmtId="0" fontId="66" fillId="21" borderId="4" xfId="0" applyFont="1" applyFill="1" applyBorder="1"/>
    <xf numFmtId="165" fontId="66" fillId="21" borderId="4" xfId="1" applyFont="1" applyFill="1" applyBorder="1" applyProtection="1"/>
    <xf numFmtId="9" fontId="66" fillId="21" borderId="0" xfId="2" applyFont="1" applyFill="1" applyAlignment="1" applyProtection="1">
      <alignment horizontal="center" vertical="center"/>
    </xf>
    <xf numFmtId="0" fontId="66" fillId="21" borderId="40" xfId="0" applyFont="1" applyFill="1" applyBorder="1" applyAlignment="1">
      <alignment horizontal="left" vertical="center"/>
    </xf>
    <xf numFmtId="9" fontId="66" fillId="21" borderId="0" xfId="2" applyFont="1" applyFill="1" applyAlignment="1" applyProtection="1">
      <alignment horizontal="center"/>
    </xf>
    <xf numFmtId="0" fontId="66" fillId="0" borderId="40" xfId="0" applyFont="1" applyBorder="1" applyAlignment="1">
      <alignment horizontal="left" vertical="center" wrapText="1"/>
    </xf>
    <xf numFmtId="0" fontId="66" fillId="0" borderId="0" xfId="0" applyFont="1" applyAlignment="1" applyProtection="1">
      <alignment horizontal="left" vertical="top"/>
      <protection locked="0"/>
    </xf>
    <xf numFmtId="0" fontId="66" fillId="0" borderId="0" xfId="13" applyFont="1" applyAlignment="1">
      <alignment horizontal="left" vertical="center"/>
    </xf>
    <xf numFmtId="44" fontId="66" fillId="0" borderId="0" xfId="1" applyNumberFormat="1" applyFont="1" applyFill="1" applyBorder="1" applyProtection="1"/>
    <xf numFmtId="165" fontId="66" fillId="3" borderId="0" xfId="1" applyFont="1" applyFill="1" applyAlignment="1">
      <alignment horizontal="center" vertical="center"/>
    </xf>
    <xf numFmtId="165" fontId="66" fillId="3" borderId="0" xfId="1" applyFont="1" applyFill="1"/>
    <xf numFmtId="165" fontId="66" fillId="3" borderId="4" xfId="1" applyFont="1" applyFill="1" applyBorder="1"/>
    <xf numFmtId="0" fontId="66" fillId="0" borderId="0" xfId="1" applyNumberFormat="1" applyFont="1" applyAlignment="1">
      <alignment horizontal="left" wrapText="1"/>
    </xf>
    <xf numFmtId="9" fontId="66" fillId="0" borderId="0" xfId="2" applyFont="1" applyAlignment="1">
      <alignment horizontal="center"/>
    </xf>
    <xf numFmtId="165" fontId="66" fillId="3" borderId="40" xfId="1" applyFont="1" applyFill="1" applyBorder="1"/>
    <xf numFmtId="9" fontId="66" fillId="0" borderId="0" xfId="2" applyFont="1"/>
    <xf numFmtId="165" fontId="66" fillId="0" borderId="4" xfId="1" applyFont="1" applyBorder="1"/>
    <xf numFmtId="165" fontId="66" fillId="0" borderId="0" xfId="1" applyFont="1" applyFill="1" applyAlignment="1">
      <alignment horizontal="center" vertical="center"/>
    </xf>
    <xf numFmtId="44" fontId="66" fillId="0" borderId="0" xfId="1" applyNumberFormat="1" applyFont="1"/>
    <xf numFmtId="9" fontId="66" fillId="0" borderId="0" xfId="2" applyFont="1" applyAlignment="1">
      <alignment horizontal="center" vertical="center"/>
    </xf>
    <xf numFmtId="0" fontId="68" fillId="0" borderId="40" xfId="0" applyFont="1" applyBorder="1"/>
    <xf numFmtId="165" fontId="66" fillId="0" borderId="0" xfId="1" applyFont="1" applyAlignment="1">
      <alignment horizontal="center" vertical="center"/>
    </xf>
    <xf numFmtId="0" fontId="67" fillId="0" borderId="0" xfId="0" applyFont="1"/>
    <xf numFmtId="0" fontId="67" fillId="3" borderId="0" xfId="0" applyFont="1" applyFill="1"/>
    <xf numFmtId="0" fontId="67" fillId="11" borderId="0" xfId="0" applyFont="1" applyFill="1"/>
    <xf numFmtId="168" fontId="67" fillId="3" borderId="0" xfId="0" applyNumberFormat="1" applyFont="1" applyFill="1"/>
    <xf numFmtId="165" fontId="67" fillId="3" borderId="0" xfId="0" applyNumberFormat="1" applyFont="1" applyFill="1"/>
    <xf numFmtId="0" fontId="67" fillId="0" borderId="0" xfId="0" applyFont="1" applyAlignment="1">
      <alignment horizontal="center" vertical="center"/>
    </xf>
    <xf numFmtId="165" fontId="67" fillId="3" borderId="8" xfId="0" applyNumberFormat="1" applyFont="1" applyFill="1" applyBorder="1"/>
    <xf numFmtId="0" fontId="67" fillId="0" borderId="4" xfId="0" applyFont="1" applyBorder="1"/>
    <xf numFmtId="0" fontId="67" fillId="0" borderId="0" xfId="0" applyFont="1" applyAlignment="1">
      <alignment horizontal="center"/>
    </xf>
    <xf numFmtId="165" fontId="67" fillId="0" borderId="4" xfId="0" applyNumberFormat="1" applyFont="1" applyBorder="1"/>
    <xf numFmtId="44" fontId="64" fillId="0" borderId="0" xfId="0" applyNumberFormat="1" applyFont="1"/>
    <xf numFmtId="0" fontId="69" fillId="0" borderId="0" xfId="0" applyFont="1"/>
    <xf numFmtId="0" fontId="67" fillId="0" borderId="4" xfId="0" applyFont="1" applyBorder="1" applyAlignment="1">
      <alignment horizontal="center"/>
    </xf>
    <xf numFmtId="0" fontId="72" fillId="0" borderId="0" xfId="0" applyFont="1"/>
    <xf numFmtId="0" fontId="41" fillId="0" borderId="1" xfId="0" applyFont="1" applyBorder="1" applyAlignment="1">
      <alignment horizontal="center" vertical="top"/>
    </xf>
    <xf numFmtId="0" fontId="44" fillId="0" borderId="1" xfId="0" applyFont="1" applyBorder="1" applyAlignment="1">
      <alignment horizontal="center" vertical="top"/>
    </xf>
    <xf numFmtId="1" fontId="72" fillId="0" borderId="0" xfId="0" applyNumberFormat="1" applyFont="1"/>
    <xf numFmtId="14" fontId="72" fillId="0" borderId="0" xfId="0" applyNumberFormat="1" applyFont="1"/>
    <xf numFmtId="178" fontId="72" fillId="0" borderId="0" xfId="0" applyNumberFormat="1" applyFont="1"/>
    <xf numFmtId="2" fontId="72" fillId="0" borderId="0" xfId="0" applyNumberFormat="1" applyFont="1"/>
    <xf numFmtId="10" fontId="72" fillId="0" borderId="0" xfId="0" applyNumberFormat="1" applyFont="1"/>
    <xf numFmtId="0" fontId="9" fillId="25" borderId="1" xfId="15" applyFont="1" applyFill="1" applyBorder="1" applyAlignment="1">
      <alignment horizontal="center" vertical="top"/>
    </xf>
    <xf numFmtId="2" fontId="9" fillId="0" borderId="1" xfId="16" applyNumberFormat="1" applyFont="1" applyBorder="1" applyAlignment="1">
      <alignment horizontal="center" vertical="top"/>
    </xf>
    <xf numFmtId="4" fontId="9" fillId="0" borderId="1" xfId="15" applyNumberFormat="1" applyFont="1" applyBorder="1" applyAlignment="1">
      <alignment horizontal="center" vertical="top"/>
    </xf>
    <xf numFmtId="14" fontId="44" fillId="0" borderId="1" xfId="0" applyNumberFormat="1" applyFont="1" applyBorder="1" applyAlignment="1">
      <alignment horizontal="center" vertical="top"/>
    </xf>
    <xf numFmtId="0" fontId="73" fillId="26" borderId="39" xfId="0" applyFont="1" applyFill="1" applyBorder="1" applyAlignment="1">
      <alignment horizontal="center" vertical="center" wrapText="1"/>
    </xf>
    <xf numFmtId="1" fontId="73" fillId="26" borderId="39" xfId="0" applyNumberFormat="1" applyFont="1" applyFill="1" applyBorder="1" applyAlignment="1">
      <alignment horizontal="center" vertical="center" wrapText="1"/>
    </xf>
    <xf numFmtId="0" fontId="73" fillId="26" borderId="39" xfId="0" applyFont="1" applyFill="1" applyBorder="1" applyAlignment="1">
      <alignment horizontal="center" vertical="top" wrapText="1"/>
    </xf>
    <xf numFmtId="0" fontId="72" fillId="0" borderId="0" xfId="0" applyFont="1" applyAlignment="1">
      <alignment horizontal="center" vertical="center"/>
    </xf>
    <xf numFmtId="0" fontId="15" fillId="21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14" fontId="15" fillId="21" borderId="1" xfId="0" applyNumberFormat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78" fontId="1" fillId="0" borderId="1" xfId="14" applyNumberFormat="1" applyFont="1" applyFill="1" applyBorder="1" applyAlignment="1">
      <alignment horizontal="center" vertical="top"/>
    </xf>
    <xf numFmtId="178" fontId="15" fillId="21" borderId="1" xfId="0" applyNumberFormat="1" applyFont="1" applyFill="1" applyBorder="1" applyAlignment="1">
      <alignment horizontal="center" vertical="center"/>
    </xf>
    <xf numFmtId="178" fontId="15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15" fillId="0" borderId="1" xfId="0" applyNumberFormat="1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178" fontId="15" fillId="0" borderId="39" xfId="0" applyNumberFormat="1" applyFont="1" applyBorder="1" applyAlignment="1">
      <alignment horizontal="center" vertical="center"/>
    </xf>
    <xf numFmtId="9" fontId="15" fillId="0" borderId="1" xfId="0" applyNumberFormat="1" applyFont="1" applyBorder="1" applyAlignment="1">
      <alignment horizontal="center" vertical="center"/>
    </xf>
    <xf numFmtId="0" fontId="15" fillId="0" borderId="74" xfId="0" applyFont="1" applyBorder="1" applyAlignment="1">
      <alignment horizontal="center" vertical="center"/>
    </xf>
    <xf numFmtId="178" fontId="74" fillId="0" borderId="1" xfId="0" applyNumberFormat="1" applyFont="1" applyBorder="1" applyAlignment="1">
      <alignment horizontal="center"/>
    </xf>
    <xf numFmtId="14" fontId="15" fillId="0" borderId="1" xfId="0" applyNumberFormat="1" applyFont="1" applyBorder="1" applyAlignment="1">
      <alignment horizontal="center"/>
    </xf>
    <xf numFmtId="1" fontId="15" fillId="21" borderId="1" xfId="0" applyNumberFormat="1" applyFont="1" applyFill="1" applyBorder="1" applyAlignment="1">
      <alignment horizontal="center" vertical="center"/>
    </xf>
    <xf numFmtId="0" fontId="72" fillId="21" borderId="0" xfId="0" applyFont="1" applyFill="1"/>
    <xf numFmtId="0" fontId="75" fillId="0" borderId="1" xfId="0" applyFont="1" applyBorder="1" applyAlignment="1">
      <alignment horizontal="center" vertical="center"/>
    </xf>
    <xf numFmtId="178" fontId="74" fillId="0" borderId="39" xfId="0" applyNumberFormat="1" applyFont="1" applyBorder="1" applyAlignment="1">
      <alignment horizontal="center"/>
    </xf>
    <xf numFmtId="14" fontId="76" fillId="0" borderId="1" xfId="0" applyNumberFormat="1" applyFont="1" applyBorder="1" applyAlignment="1">
      <alignment horizontal="center"/>
    </xf>
    <xf numFmtId="0" fontId="78" fillId="0" borderId="4" xfId="0" applyFont="1" applyBorder="1" applyAlignment="1">
      <alignment horizontal="left" vertical="center"/>
    </xf>
    <xf numFmtId="0" fontId="78" fillId="0" borderId="40" xfId="0" applyFont="1" applyBorder="1" applyAlignment="1">
      <alignment horizontal="left" vertical="center"/>
    </xf>
    <xf numFmtId="0" fontId="35" fillId="0" borderId="0" xfId="0" applyFont="1" applyAlignment="1">
      <alignment horizontal="left" vertical="top"/>
    </xf>
    <xf numFmtId="165" fontId="35" fillId="0" borderId="0" xfId="1" applyFont="1" applyFill="1" applyAlignment="1" applyProtection="1">
      <alignment horizontal="center" vertical="top"/>
    </xf>
    <xf numFmtId="165" fontId="35" fillId="0" borderId="0" xfId="1" applyFont="1" applyFill="1" applyAlignment="1" applyProtection="1">
      <alignment horizontal="center" vertical="center"/>
    </xf>
    <xf numFmtId="44" fontId="35" fillId="0" borderId="0" xfId="1" applyNumberFormat="1" applyFont="1" applyFill="1" applyProtection="1"/>
    <xf numFmtId="0" fontId="49" fillId="21" borderId="0" xfId="0" applyFont="1" applyFill="1" applyAlignment="1">
      <alignment horizontal="left"/>
    </xf>
    <xf numFmtId="0" fontId="35" fillId="21" borderId="0" xfId="1" applyNumberFormat="1" applyFont="1" applyFill="1" applyAlignment="1" applyProtection="1">
      <alignment horizontal="left" vertical="top" wrapText="1"/>
    </xf>
    <xf numFmtId="165" fontId="35" fillId="21" borderId="0" xfId="1" applyFont="1" applyFill="1" applyAlignment="1" applyProtection="1">
      <alignment horizontal="center" vertical="center"/>
    </xf>
    <xf numFmtId="0" fontId="21" fillId="9" borderId="0" xfId="0" applyFont="1" applyFill="1" applyAlignment="1">
      <alignment horizontal="center"/>
    </xf>
    <xf numFmtId="165" fontId="6" fillId="10" borderId="77" xfId="0" applyNumberFormat="1" applyFont="1" applyFill="1" applyBorder="1"/>
    <xf numFmtId="44" fontId="7" fillId="0" borderId="0" xfId="14" applyFont="1"/>
    <xf numFmtId="169" fontId="35" fillId="3" borderId="0" xfId="0" applyNumberFormat="1" applyFont="1" applyFill="1" applyAlignment="1">
      <alignment horizontal="left" vertical="center"/>
    </xf>
    <xf numFmtId="165" fontId="35" fillId="3" borderId="0" xfId="1" applyFont="1" applyFill="1" applyAlignment="1" applyProtection="1">
      <alignment horizontal="center" vertical="center"/>
    </xf>
    <xf numFmtId="165" fontId="35" fillId="3" borderId="0" xfId="1" applyFont="1" applyFill="1" applyProtection="1"/>
    <xf numFmtId="0" fontId="35" fillId="0" borderId="0" xfId="1" applyNumberFormat="1" applyFont="1" applyFill="1" applyAlignment="1" applyProtection="1">
      <alignment horizontal="left" wrapText="1"/>
    </xf>
    <xf numFmtId="9" fontId="35" fillId="0" borderId="0" xfId="2" applyFont="1" applyAlignment="1" applyProtection="1">
      <alignment horizontal="center"/>
    </xf>
    <xf numFmtId="9" fontId="35" fillId="0" borderId="0" xfId="2" applyFont="1" applyProtection="1"/>
    <xf numFmtId="165" fontId="35" fillId="0" borderId="0" xfId="1" applyFont="1" applyFill="1" applyProtection="1"/>
    <xf numFmtId="0" fontId="35" fillId="7" borderId="0" xfId="0" applyFont="1" applyFill="1" applyAlignment="1">
      <alignment horizontal="left" vertical="center"/>
    </xf>
    <xf numFmtId="4" fontId="0" fillId="0" borderId="0" xfId="0" applyNumberFormat="1"/>
    <xf numFmtId="44" fontId="6" fillId="0" borderId="0" xfId="14" applyFont="1"/>
    <xf numFmtId="0" fontId="81" fillId="0" borderId="0" xfId="0" applyFont="1" applyAlignment="1">
      <alignment horizontal="left" vertical="top"/>
    </xf>
    <xf numFmtId="44" fontId="0" fillId="0" borderId="0" xfId="14" applyFont="1"/>
    <xf numFmtId="0" fontId="81" fillId="0" borderId="0" xfId="0" applyFont="1" applyAlignment="1">
      <alignment horizontal="left" vertical="center"/>
    </xf>
    <xf numFmtId="44" fontId="49" fillId="21" borderId="0" xfId="1" applyNumberFormat="1" applyFont="1" applyFill="1" applyAlignment="1" applyProtection="1">
      <alignment vertical="top"/>
    </xf>
    <xf numFmtId="0" fontId="35" fillId="21" borderId="0" xfId="0" applyFont="1" applyFill="1" applyAlignment="1">
      <alignment horizontal="left" vertical="top"/>
    </xf>
    <xf numFmtId="0" fontId="82" fillId="0" borderId="0" xfId="0" applyFont="1"/>
    <xf numFmtId="0" fontId="81" fillId="0" borderId="0" xfId="0" applyFont="1" applyAlignment="1">
      <alignment horizontal="left"/>
    </xf>
    <xf numFmtId="0" fontId="35" fillId="0" borderId="0" xfId="1" applyNumberFormat="1" applyFont="1" applyFill="1" applyAlignment="1" applyProtection="1">
      <alignment horizontal="left" vertical="top"/>
    </xf>
    <xf numFmtId="0" fontId="35" fillId="21" borderId="0" xfId="13" applyFont="1" applyFill="1" applyAlignment="1" applyProtection="1">
      <alignment horizontal="left"/>
      <protection locked="0"/>
    </xf>
    <xf numFmtId="14" fontId="35" fillId="0" borderId="0" xfId="0" applyNumberFormat="1" applyFont="1" applyAlignment="1">
      <alignment horizontal="left" vertical="center"/>
    </xf>
    <xf numFmtId="44" fontId="35" fillId="0" borderId="0" xfId="1" applyNumberFormat="1" applyFont="1" applyAlignment="1">
      <alignment vertical="top"/>
    </xf>
    <xf numFmtId="44" fontId="66" fillId="21" borderId="0" xfId="1" applyNumberFormat="1" applyFont="1" applyFill="1"/>
    <xf numFmtId="43" fontId="64" fillId="0" borderId="0" xfId="0" applyNumberFormat="1" applyFont="1"/>
    <xf numFmtId="44" fontId="72" fillId="0" borderId="0" xfId="14" applyFont="1"/>
    <xf numFmtId="44" fontId="73" fillId="26" borderId="39" xfId="14" applyFont="1" applyFill="1" applyBorder="1" applyAlignment="1">
      <alignment horizontal="center" vertical="center" wrapText="1"/>
    </xf>
    <xf numFmtId="44" fontId="15" fillId="21" borderId="1" xfId="14" applyFont="1" applyFill="1" applyBorder="1" applyAlignment="1">
      <alignment horizontal="center" vertical="center"/>
    </xf>
    <xf numFmtId="44" fontId="15" fillId="0" borderId="1" xfId="14" applyFont="1" applyBorder="1" applyAlignment="1">
      <alignment horizontal="center" vertical="center"/>
    </xf>
    <xf numFmtId="4" fontId="64" fillId="0" borderId="0" xfId="0" applyNumberFormat="1" applyFont="1"/>
    <xf numFmtId="0" fontId="40" fillId="7" borderId="1" xfId="0" applyFont="1" applyFill="1" applyBorder="1" applyAlignment="1">
      <alignment horizontal="center" vertical="center"/>
    </xf>
    <xf numFmtId="0" fontId="40" fillId="7" borderId="1" xfId="0" applyFont="1" applyFill="1" applyBorder="1"/>
    <xf numFmtId="0" fontId="48" fillId="0" borderId="1" xfId="0" applyFont="1" applyBorder="1" applyAlignment="1">
      <alignment horizontal="left" vertical="center" wrapText="1"/>
    </xf>
    <xf numFmtId="0" fontId="40" fillId="0" borderId="1" xfId="0" applyFont="1" applyBorder="1" applyAlignment="1">
      <alignment horizontal="left" vertical="center" wrapText="1"/>
    </xf>
    <xf numFmtId="0" fontId="48" fillId="7" borderId="1" xfId="0" applyFont="1" applyFill="1" applyBorder="1" applyAlignment="1">
      <alignment horizontal="left" vertical="center" wrapText="1"/>
    </xf>
    <xf numFmtId="0" fontId="40" fillId="7" borderId="1" xfId="0" applyFont="1" applyFill="1" applyBorder="1" applyAlignment="1">
      <alignment horizontal="left" vertical="center" wrapText="1"/>
    </xf>
    <xf numFmtId="0" fontId="40" fillId="7" borderId="1" xfId="0" applyFont="1" applyFill="1" applyBorder="1" applyAlignment="1">
      <alignment vertical="center"/>
    </xf>
    <xf numFmtId="0" fontId="44" fillId="0" borderId="0" xfId="0" applyFont="1" applyAlignment="1">
      <alignment horizontal="center"/>
    </xf>
    <xf numFmtId="14" fontId="44" fillId="0" borderId="0" xfId="0" applyNumberFormat="1" applyFont="1" applyAlignment="1">
      <alignment horizontal="center"/>
    </xf>
    <xf numFmtId="0" fontId="46" fillId="17" borderId="78" xfId="0" applyFont="1" applyFill="1" applyBorder="1" applyAlignment="1">
      <alignment horizontal="center" vertical="center" wrapText="1"/>
    </xf>
    <xf numFmtId="0" fontId="66" fillId="21" borderId="70" xfId="0" applyFont="1" applyFill="1" applyBorder="1" applyAlignment="1">
      <alignment horizontal="left" vertical="center"/>
    </xf>
    <xf numFmtId="0" fontId="66" fillId="0" borderId="70" xfId="0" applyFont="1" applyBorder="1" applyAlignment="1">
      <alignment horizontal="left" vertical="center"/>
    </xf>
    <xf numFmtId="0" fontId="15" fillId="0" borderId="0" xfId="17"/>
    <xf numFmtId="0" fontId="83" fillId="0" borderId="0" xfId="17" applyFont="1" applyAlignment="1">
      <alignment horizontal="center"/>
    </xf>
    <xf numFmtId="179" fontId="83" fillId="0" borderId="0" xfId="17" applyNumberFormat="1" applyFont="1"/>
    <xf numFmtId="179" fontId="83" fillId="0" borderId="0" xfId="17" applyNumberFormat="1" applyFont="1" applyAlignment="1">
      <alignment horizontal="center"/>
    </xf>
    <xf numFmtId="0" fontId="84" fillId="0" borderId="79" xfId="17" applyFont="1" applyBorder="1"/>
    <xf numFmtId="0" fontId="84" fillId="0" borderId="79" xfId="17" applyFont="1" applyBorder="1" applyAlignment="1">
      <alignment horizontal="center"/>
    </xf>
    <xf numFmtId="0" fontId="85" fillId="0" borderId="79" xfId="17" applyFont="1" applyBorder="1" applyAlignment="1">
      <alignment horizontal="center"/>
    </xf>
    <xf numFmtId="179" fontId="83" fillId="0" borderId="79" xfId="17" applyNumberFormat="1" applyFont="1" applyBorder="1" applyAlignment="1">
      <alignment horizontal="center"/>
    </xf>
    <xf numFmtId="0" fontId="83" fillId="0" borderId="79" xfId="17" applyFont="1" applyBorder="1" applyAlignment="1">
      <alignment horizontal="center"/>
    </xf>
    <xf numFmtId="0" fontId="83" fillId="0" borderId="79" xfId="17" applyFont="1" applyBorder="1"/>
    <xf numFmtId="14" fontId="40" fillId="0" borderId="0" xfId="17" applyNumberFormat="1" applyFont="1" applyAlignment="1">
      <alignment horizontal="center"/>
    </xf>
    <xf numFmtId="0" fontId="57" fillId="0" borderId="0" xfId="17" applyFont="1" applyAlignment="1">
      <alignment horizontal="center"/>
    </xf>
    <xf numFmtId="14" fontId="57" fillId="0" borderId="0" xfId="17" applyNumberFormat="1" applyFont="1" applyAlignment="1">
      <alignment horizontal="center"/>
    </xf>
    <xf numFmtId="179" fontId="57" fillId="0" borderId="0" xfId="17" applyNumberFormat="1" applyFont="1" applyAlignment="1">
      <alignment horizontal="center"/>
    </xf>
    <xf numFmtId="180" fontId="39" fillId="29" borderId="86" xfId="17" applyNumberFormat="1" applyFont="1" applyFill="1" applyBorder="1" applyAlignment="1">
      <alignment horizontal="center" vertical="center" textRotation="90"/>
    </xf>
    <xf numFmtId="180" fontId="39" fillId="0" borderId="86" xfId="17" applyNumberFormat="1" applyFont="1" applyBorder="1" applyAlignment="1">
      <alignment horizontal="center" vertical="center" textRotation="90"/>
    </xf>
    <xf numFmtId="180" fontId="39" fillId="29" borderId="87" xfId="17" applyNumberFormat="1" applyFont="1" applyFill="1" applyBorder="1" applyAlignment="1">
      <alignment horizontal="center" vertical="center" textRotation="90"/>
    </xf>
    <xf numFmtId="180" fontId="39" fillId="0" borderId="87" xfId="17" applyNumberFormat="1" applyFont="1" applyBorder="1" applyAlignment="1">
      <alignment horizontal="center" vertical="center" textRotation="90"/>
    </xf>
    <xf numFmtId="0" fontId="87" fillId="0" borderId="0" xfId="17" applyFont="1"/>
    <xf numFmtId="0" fontId="88" fillId="0" borderId="88" xfId="17" applyFont="1" applyBorder="1"/>
    <xf numFmtId="0" fontId="88" fillId="0" borderId="0" xfId="17" applyFont="1"/>
    <xf numFmtId="0" fontId="88" fillId="0" borderId="89" xfId="17" applyFont="1" applyBorder="1"/>
    <xf numFmtId="44" fontId="15" fillId="0" borderId="0" xfId="18" applyFont="1"/>
    <xf numFmtId="14" fontId="15" fillId="0" borderId="0" xfId="17" applyNumberFormat="1"/>
    <xf numFmtId="0" fontId="15" fillId="0" borderId="0" xfId="17" applyAlignment="1">
      <alignment vertical="center" wrapText="1"/>
    </xf>
    <xf numFmtId="44" fontId="83" fillId="0" borderId="0" xfId="18" applyFont="1" applyAlignment="1">
      <alignment horizontal="center"/>
    </xf>
    <xf numFmtId="44" fontId="0" fillId="0" borderId="0" xfId="18" applyFont="1"/>
    <xf numFmtId="44" fontId="88" fillId="0" borderId="88" xfId="18" applyFont="1" applyBorder="1"/>
    <xf numFmtId="44" fontId="88" fillId="0" borderId="0" xfId="18" applyFont="1"/>
    <xf numFmtId="44" fontId="88" fillId="0" borderId="89" xfId="18" applyFont="1" applyBorder="1"/>
    <xf numFmtId="0" fontId="15" fillId="0" borderId="1" xfId="17" applyBorder="1" applyAlignment="1">
      <alignment horizontal="center"/>
    </xf>
    <xf numFmtId="0" fontId="89" fillId="0" borderId="0" xfId="17" applyFont="1"/>
    <xf numFmtId="0" fontId="15" fillId="0" borderId="0" xfId="17" applyAlignment="1">
      <alignment wrapText="1"/>
    </xf>
    <xf numFmtId="4" fontId="15" fillId="0" borderId="0" xfId="17" applyNumberFormat="1"/>
    <xf numFmtId="2" fontId="83" fillId="0" borderId="0" xfId="17" applyNumberFormat="1" applyFont="1"/>
    <xf numFmtId="0" fontId="83" fillId="0" borderId="0" xfId="17" applyFont="1"/>
    <xf numFmtId="4" fontId="83" fillId="0" borderId="0" xfId="17" applyNumberFormat="1" applyFont="1"/>
    <xf numFmtId="0" fontId="74" fillId="0" borderId="0" xfId="0" applyFont="1"/>
    <xf numFmtId="0" fontId="90" fillId="30" borderId="90" xfId="0" applyFont="1" applyFill="1" applyBorder="1" applyAlignment="1">
      <alignment horizontal="center" vertical="center" readingOrder="1"/>
    </xf>
    <xf numFmtId="8" fontId="66" fillId="0" borderId="0" xfId="1" applyNumberFormat="1" applyFont="1" applyFill="1" applyProtection="1"/>
    <xf numFmtId="0" fontId="91" fillId="0" borderId="0" xfId="0" applyFont="1" applyAlignment="1">
      <alignment horizontal="center"/>
    </xf>
    <xf numFmtId="0" fontId="91" fillId="0" borderId="0" xfId="0" applyFont="1" applyAlignment="1">
      <alignment vertical="center" wrapText="1"/>
    </xf>
    <xf numFmtId="0" fontId="91" fillId="0" borderId="0" xfId="0" applyFont="1" applyAlignment="1">
      <alignment horizontal="center" vertical="center" wrapText="1"/>
    </xf>
    <xf numFmtId="0" fontId="23" fillId="0" borderId="72" xfId="0" applyFont="1" applyBorder="1"/>
    <xf numFmtId="0" fontId="77" fillId="31" borderId="0" xfId="0" applyFont="1" applyFill="1" applyAlignment="1">
      <alignment horizontal="left" vertical="center" wrapText="1"/>
    </xf>
    <xf numFmtId="0" fontId="77" fillId="21" borderId="0" xfId="0" applyFont="1" applyFill="1" applyAlignment="1">
      <alignment vertical="center" wrapText="1"/>
    </xf>
    <xf numFmtId="0" fontId="77" fillId="21" borderId="0" xfId="0" applyFont="1" applyFill="1" applyAlignment="1">
      <alignment horizontal="center" vertical="center" wrapText="1"/>
    </xf>
    <xf numFmtId="0" fontId="77" fillId="0" borderId="0" xfId="0" applyFont="1" applyAlignment="1">
      <alignment vertical="center" wrapText="1"/>
    </xf>
    <xf numFmtId="0" fontId="77" fillId="0" borderId="0" xfId="0" applyFont="1" applyAlignment="1">
      <alignment horizontal="center" vertical="center" wrapText="1"/>
    </xf>
    <xf numFmtId="0" fontId="23" fillId="0" borderId="73" xfId="0" applyFont="1" applyBorder="1"/>
    <xf numFmtId="0" fontId="23" fillId="0" borderId="74" xfId="0" applyFont="1" applyBorder="1"/>
    <xf numFmtId="0" fontId="77" fillId="0" borderId="68" xfId="0" applyFont="1" applyBorder="1" applyAlignment="1">
      <alignment horizontal="center" vertical="center" wrapText="1"/>
    </xf>
    <xf numFmtId="0" fontId="77" fillId="0" borderId="68" xfId="0" applyFont="1" applyBorder="1" applyAlignment="1">
      <alignment horizontal="center" vertical="center"/>
    </xf>
    <xf numFmtId="0" fontId="77" fillId="0" borderId="2" xfId="0" applyFont="1" applyBorder="1" applyAlignment="1">
      <alignment horizontal="center" vertical="center"/>
    </xf>
    <xf numFmtId="0" fontId="77" fillId="32" borderId="35" xfId="0" applyFont="1" applyFill="1" applyBorder="1" applyAlignment="1">
      <alignment horizontal="left" vertical="top" wrapText="1"/>
    </xf>
    <xf numFmtId="0" fontId="77" fillId="32" borderId="36" xfId="0" applyFont="1" applyFill="1" applyBorder="1" applyAlignment="1">
      <alignment horizontal="left" vertical="top" wrapText="1"/>
    </xf>
    <xf numFmtId="0" fontId="77" fillId="0" borderId="1" xfId="0" applyFont="1" applyBorder="1" applyAlignment="1">
      <alignment horizontal="center" vertical="center" wrapText="1"/>
    </xf>
    <xf numFmtId="0" fontId="77" fillId="0" borderId="35" xfId="0" applyFont="1" applyBorder="1" applyAlignment="1">
      <alignment horizontal="center" vertical="center"/>
    </xf>
    <xf numFmtId="0" fontId="77" fillId="0" borderId="1" xfId="0" applyFont="1" applyBorder="1" applyAlignment="1">
      <alignment horizontal="center" vertical="center"/>
    </xf>
    <xf numFmtId="0" fontId="81" fillId="0" borderId="70" xfId="0" applyFont="1" applyBorder="1" applyAlignment="1">
      <alignment horizontal="left" vertical="top"/>
    </xf>
    <xf numFmtId="0" fontId="93" fillId="0" borderId="1" xfId="0" applyFont="1" applyBorder="1" applyAlignment="1">
      <alignment horizontal="center"/>
    </xf>
    <xf numFmtId="0" fontId="23" fillId="0" borderId="35" xfId="0" applyFont="1" applyBorder="1" applyAlignment="1">
      <alignment wrapText="1"/>
    </xf>
    <xf numFmtId="0" fontId="23" fillId="0" borderId="35" xfId="0" applyFont="1" applyBorder="1"/>
    <xf numFmtId="14" fontId="35" fillId="0" borderId="1" xfId="0" applyNumberFormat="1" applyFont="1" applyBorder="1" applyAlignment="1">
      <alignment horizontal="left" vertical="center"/>
    </xf>
    <xf numFmtId="0" fontId="94" fillId="33" borderId="35" xfId="0" applyFont="1" applyFill="1" applyBorder="1" applyAlignment="1">
      <alignment horizontal="left" vertical="top" wrapText="1"/>
    </xf>
    <xf numFmtId="0" fontId="94" fillId="33" borderId="35" xfId="0" applyFont="1" applyFill="1" applyBorder="1" applyAlignment="1">
      <alignment horizontal="center" vertical="top" wrapText="1"/>
    </xf>
    <xf numFmtId="0" fontId="94" fillId="33" borderId="35" xfId="0" applyFont="1" applyFill="1" applyBorder="1" applyAlignment="1">
      <alignment horizontal="left" vertical="top"/>
    </xf>
    <xf numFmtId="0" fontId="94" fillId="33" borderId="1" xfId="0" applyFont="1" applyFill="1" applyBorder="1" applyAlignment="1">
      <alignment horizontal="left" vertical="top"/>
    </xf>
    <xf numFmtId="0" fontId="81" fillId="0" borderId="70" xfId="0" applyFont="1" applyBorder="1" applyAlignment="1">
      <alignment horizontal="left" vertical="center"/>
    </xf>
    <xf numFmtId="0" fontId="82" fillId="0" borderId="70" xfId="0" applyFont="1" applyBorder="1"/>
    <xf numFmtId="0" fontId="95" fillId="0" borderId="91" xfId="0" applyFont="1" applyBorder="1"/>
    <xf numFmtId="0" fontId="23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15" fillId="0" borderId="0" xfId="0" applyFont="1"/>
    <xf numFmtId="14" fontId="0" fillId="0" borderId="1" xfId="0" applyNumberFormat="1" applyBorder="1" applyAlignment="1">
      <alignment horizontal="center" vertical="center"/>
    </xf>
    <xf numFmtId="0" fontId="96" fillId="21" borderId="1" xfId="0" applyFont="1" applyFill="1" applyBorder="1" applyAlignment="1">
      <alignment horizontal="center" vertical="center"/>
    </xf>
    <xf numFmtId="0" fontId="96" fillId="0" borderId="1" xfId="0" applyFont="1" applyBorder="1" applyAlignment="1">
      <alignment horizontal="center" vertical="center"/>
    </xf>
    <xf numFmtId="14" fontId="96" fillId="0" borderId="1" xfId="0" applyNumberFormat="1" applyFont="1" applyBorder="1" applyAlignment="1">
      <alignment horizontal="center" vertical="center"/>
    </xf>
    <xf numFmtId="178" fontId="96" fillId="0" borderId="1" xfId="0" applyNumberFormat="1" applyFont="1" applyBorder="1" applyAlignment="1">
      <alignment horizontal="center" vertical="center"/>
    </xf>
    <xf numFmtId="44" fontId="96" fillId="0" borderId="1" xfId="14" applyFont="1" applyBorder="1" applyAlignment="1">
      <alignment horizontal="center" vertical="center"/>
    </xf>
    <xf numFmtId="1" fontId="96" fillId="0" borderId="1" xfId="0" applyNumberFormat="1" applyFont="1" applyBorder="1" applyAlignment="1">
      <alignment horizontal="center" vertical="center"/>
    </xf>
    <xf numFmtId="10" fontId="96" fillId="0" borderId="1" xfId="0" applyNumberFormat="1" applyFont="1" applyBorder="1" applyAlignment="1">
      <alignment horizontal="center" vertical="center"/>
    </xf>
    <xf numFmtId="9" fontId="96" fillId="0" borderId="1" xfId="0" applyNumberFormat="1" applyFont="1" applyBorder="1" applyAlignment="1">
      <alignment horizontal="center" vertical="center"/>
    </xf>
    <xf numFmtId="14" fontId="97" fillId="0" borderId="1" xfId="0" applyNumberFormat="1" applyFont="1" applyBorder="1" applyAlignment="1">
      <alignment horizontal="center"/>
    </xf>
    <xf numFmtId="0" fontId="98" fillId="0" borderId="0" xfId="0" applyFont="1"/>
    <xf numFmtId="178" fontId="15" fillId="0" borderId="1" xfId="0" applyNumberFormat="1" applyFont="1" applyBorder="1" applyAlignment="1">
      <alignment horizontal="center" vertical="top"/>
    </xf>
    <xf numFmtId="178" fontId="15" fillId="21" borderId="1" xfId="0" applyNumberFormat="1" applyFont="1" applyFill="1" applyBorder="1" applyAlignment="1">
      <alignment horizontal="center" vertical="top"/>
    </xf>
    <xf numFmtId="0" fontId="15" fillId="0" borderId="1" xfId="0" applyFont="1" applyBorder="1" applyAlignment="1">
      <alignment horizontal="center" vertical="top"/>
    </xf>
    <xf numFmtId="0" fontId="75" fillId="0" borderId="1" xfId="0" applyFont="1" applyBorder="1" applyAlignment="1">
      <alignment horizontal="center" vertical="top"/>
    </xf>
    <xf numFmtId="4" fontId="15" fillId="0" borderId="1" xfId="0" applyNumberFormat="1" applyFont="1" applyBorder="1" applyAlignment="1">
      <alignment horizontal="center"/>
    </xf>
    <xf numFmtId="0" fontId="72" fillId="0" borderId="0" xfId="0" applyFont="1" applyAlignment="1">
      <alignment horizontal="center" vertical="top"/>
    </xf>
    <xf numFmtId="0" fontId="15" fillId="21" borderId="1" xfId="0" applyFont="1" applyFill="1" applyBorder="1" applyAlignment="1">
      <alignment horizontal="center"/>
    </xf>
    <xf numFmtId="165" fontId="0" fillId="0" borderId="77" xfId="0" applyNumberFormat="1" applyBorder="1"/>
    <xf numFmtId="165" fontId="6" fillId="10" borderId="92" xfId="0" applyNumberFormat="1" applyFont="1" applyFill="1" applyBorder="1"/>
    <xf numFmtId="165" fontId="0" fillId="0" borderId="93" xfId="0" applyNumberFormat="1" applyBorder="1"/>
    <xf numFmtId="165" fontId="0" fillId="12" borderId="0" xfId="1" applyFont="1" applyFill="1" applyBorder="1"/>
    <xf numFmtId="165" fontId="6" fillId="0" borderId="0" xfId="1" applyFont="1" applyBorder="1"/>
    <xf numFmtId="0" fontId="15" fillId="0" borderId="1" xfId="0" applyFont="1" applyBorder="1" applyAlignment="1">
      <alignment horizontal="center" wrapText="1"/>
    </xf>
    <xf numFmtId="44" fontId="35" fillId="0" borderId="0" xfId="1" applyNumberFormat="1" applyFont="1" applyFill="1" applyAlignment="1" applyProtection="1">
      <alignment vertical="top"/>
    </xf>
    <xf numFmtId="0" fontId="35" fillId="0" borderId="0" xfId="13" applyFont="1" applyAlignment="1" applyProtection="1">
      <alignment horizontal="left" vertical="top"/>
      <protection locked="0"/>
    </xf>
    <xf numFmtId="0" fontId="15" fillId="21" borderId="1" xfId="0" applyFont="1" applyFill="1" applyBorder="1" applyAlignment="1">
      <alignment horizontal="center" vertical="top"/>
    </xf>
    <xf numFmtId="14" fontId="15" fillId="0" borderId="1" xfId="0" applyNumberFormat="1" applyFont="1" applyBorder="1" applyAlignment="1">
      <alignment horizontal="center" vertical="top"/>
    </xf>
    <xf numFmtId="2" fontId="15" fillId="0" borderId="1" xfId="0" applyNumberFormat="1" applyFont="1" applyBorder="1" applyAlignment="1">
      <alignment horizontal="center" vertical="top"/>
    </xf>
    <xf numFmtId="0" fontId="72" fillId="21" borderId="0" xfId="0" applyFont="1" applyFill="1" applyAlignment="1">
      <alignment horizontal="center" vertical="top"/>
    </xf>
    <xf numFmtId="14" fontId="15" fillId="21" borderId="1" xfId="0" applyNumberFormat="1" applyFont="1" applyFill="1" applyBorder="1" applyAlignment="1">
      <alignment horizontal="center" vertical="top"/>
    </xf>
    <xf numFmtId="2" fontId="15" fillId="21" borderId="1" xfId="0" applyNumberFormat="1" applyFont="1" applyFill="1" applyBorder="1" applyAlignment="1">
      <alignment horizontal="center" vertical="top"/>
    </xf>
    <xf numFmtId="4" fontId="72" fillId="0" borderId="0" xfId="0" applyNumberFormat="1" applyFont="1"/>
    <xf numFmtId="0" fontId="15" fillId="34" borderId="1" xfId="0" applyFont="1" applyFill="1" applyBorder="1" applyAlignment="1">
      <alignment horizontal="center"/>
    </xf>
    <xf numFmtId="0" fontId="15" fillId="34" borderId="1" xfId="0" applyFont="1" applyFill="1" applyBorder="1" applyAlignment="1">
      <alignment horizontal="center" vertical="center"/>
    </xf>
    <xf numFmtId="0" fontId="96" fillId="34" borderId="1" xfId="0" applyFont="1" applyFill="1" applyBorder="1" applyAlignment="1">
      <alignment horizontal="center" vertical="center"/>
    </xf>
    <xf numFmtId="0" fontId="0" fillId="34" borderId="1" xfId="0" applyFill="1" applyBorder="1" applyAlignment="1">
      <alignment horizontal="center" vertical="center"/>
    </xf>
    <xf numFmtId="0" fontId="64" fillId="0" borderId="0" xfId="0" applyFont="1" applyAlignment="1">
      <alignment horizontal="left" wrapText="1"/>
    </xf>
    <xf numFmtId="0" fontId="65" fillId="2" borderId="6" xfId="0" applyFont="1" applyFill="1" applyBorder="1" applyAlignment="1">
      <alignment horizontal="center"/>
    </xf>
    <xf numFmtId="0" fontId="64" fillId="0" borderId="0" xfId="0" applyFont="1" applyAlignment="1">
      <alignment horizontal="left"/>
    </xf>
    <xf numFmtId="14" fontId="64" fillId="0" borderId="0" xfId="0" applyNumberFormat="1" applyFont="1" applyAlignment="1">
      <alignment horizontal="left"/>
    </xf>
    <xf numFmtId="0" fontId="65" fillId="2" borderId="7" xfId="0" applyFont="1" applyFill="1" applyBorder="1" applyAlignment="1">
      <alignment horizontal="center"/>
    </xf>
    <xf numFmtId="0" fontId="65" fillId="2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0" fillId="0" borderId="0" xfId="0" applyAlignment="1">
      <alignment horizontal="left" vertical="center" indent="14"/>
    </xf>
    <xf numFmtId="170" fontId="0" fillId="0" borderId="0" xfId="0" applyNumberFormat="1" applyAlignment="1">
      <alignment horizontal="left" vertical="center" indent="14"/>
    </xf>
    <xf numFmtId="0" fontId="20" fillId="0" borderId="0" xfId="0" applyFont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69" fontId="59" fillId="0" borderId="0" xfId="5" applyFont="1" applyAlignment="1">
      <alignment horizontal="center"/>
    </xf>
    <xf numFmtId="0" fontId="21" fillId="9" borderId="0" xfId="0" applyFont="1" applyFill="1" applyAlignment="1">
      <alignment horizontal="center"/>
    </xf>
    <xf numFmtId="0" fontId="56" fillId="0" borderId="0" xfId="0" applyFont="1" applyAlignment="1">
      <alignment horizontal="center" vertical="center"/>
    </xf>
    <xf numFmtId="0" fontId="7" fillId="0" borderId="0" xfId="0" applyFont="1" applyAlignment="1">
      <alignment horizontal="left" wrapText="1"/>
    </xf>
    <xf numFmtId="0" fontId="15" fillId="0" borderId="0" xfId="0" applyFont="1" applyAlignment="1">
      <alignment horizontal="center" vertical="top"/>
    </xf>
    <xf numFmtId="0" fontId="15" fillId="0" borderId="72" xfId="0" applyFont="1" applyBorder="1" applyAlignment="1">
      <alignment horizontal="center" vertical="top"/>
    </xf>
    <xf numFmtId="0" fontId="70" fillId="24" borderId="73" xfId="0" applyFont="1" applyFill="1" applyBorder="1" applyAlignment="1">
      <alignment horizontal="center"/>
    </xf>
    <xf numFmtId="0" fontId="70" fillId="24" borderId="0" xfId="0" applyFont="1" applyFill="1" applyAlignment="1">
      <alignment horizontal="center"/>
    </xf>
    <xf numFmtId="0" fontId="71" fillId="24" borderId="0" xfId="0" applyFont="1" applyFill="1" applyAlignment="1">
      <alignment horizontal="center"/>
    </xf>
    <xf numFmtId="0" fontId="78" fillId="0" borderId="4" xfId="0" applyFont="1" applyBorder="1" applyAlignment="1">
      <alignment horizontal="left" vertical="center"/>
    </xf>
    <xf numFmtId="0" fontId="78" fillId="0" borderId="40" xfId="0" applyFont="1" applyBorder="1" applyAlignment="1">
      <alignment horizontal="left" vertical="center"/>
    </xf>
    <xf numFmtId="0" fontId="78" fillId="0" borderId="75" xfId="0" applyFont="1" applyBorder="1" applyAlignment="1">
      <alignment horizontal="left" vertical="center"/>
    </xf>
    <xf numFmtId="0" fontId="78" fillId="0" borderId="76" xfId="0" applyFont="1" applyBorder="1" applyAlignment="1">
      <alignment horizontal="left" vertical="center"/>
    </xf>
    <xf numFmtId="0" fontId="77" fillId="0" borderId="37" xfId="0" applyFont="1" applyBorder="1" applyAlignment="1">
      <alignment horizontal="center"/>
    </xf>
    <xf numFmtId="0" fontId="77" fillId="0" borderId="38" xfId="0" applyFont="1" applyBorder="1" applyAlignment="1">
      <alignment horizontal="center"/>
    </xf>
    <xf numFmtId="0" fontId="78" fillId="0" borderId="42" xfId="0" applyFont="1" applyBorder="1" applyAlignment="1">
      <alignment horizontal="center" vertical="center" wrapText="1"/>
    </xf>
    <xf numFmtId="0" fontId="78" fillId="0" borderId="41" xfId="0" applyFont="1" applyBorder="1" applyAlignment="1">
      <alignment horizontal="center" vertical="center"/>
    </xf>
    <xf numFmtId="0" fontId="49" fillId="0" borderId="0" xfId="0" applyFont="1" applyAlignment="1">
      <alignment horizontal="left"/>
    </xf>
    <xf numFmtId="0" fontId="49" fillId="0" borderId="0" xfId="0" applyFont="1" applyAlignment="1">
      <alignment horizontal="left" wrapText="1"/>
    </xf>
    <xf numFmtId="14" fontId="49" fillId="0" borderId="0" xfId="0" applyNumberFormat="1" applyFont="1" applyAlignment="1">
      <alignment horizontal="left"/>
    </xf>
    <xf numFmtId="0" fontId="50" fillId="2" borderId="0" xfId="0" applyFont="1" applyFill="1" applyAlignment="1">
      <alignment horizontal="center"/>
    </xf>
    <xf numFmtId="0" fontId="45" fillId="11" borderId="68" xfId="0" applyFont="1" applyFill="1" applyBorder="1" applyAlignment="1">
      <alignment horizontal="center" vertical="center" wrapText="1"/>
    </xf>
    <xf numFmtId="14" fontId="57" fillId="0" borderId="1" xfId="0" applyNumberFormat="1" applyFont="1" applyBorder="1" applyAlignment="1">
      <alignment horizontal="center" wrapText="1"/>
    </xf>
    <xf numFmtId="0" fontId="44" fillId="8" borderId="35" xfId="0" applyFont="1" applyFill="1" applyBorder="1" applyAlignment="1">
      <alignment horizontal="left"/>
    </xf>
    <xf numFmtId="0" fontId="44" fillId="8" borderId="69" xfId="0" applyFont="1" applyFill="1" applyBorder="1" applyAlignment="1">
      <alignment horizontal="left"/>
    </xf>
    <xf numFmtId="0" fontId="46" fillId="17" borderId="35" xfId="0" applyFont="1" applyFill="1" applyBorder="1" applyAlignment="1">
      <alignment horizontal="center" vertical="center" wrapText="1"/>
    </xf>
    <xf numFmtId="0" fontId="46" fillId="17" borderId="36" xfId="0" applyFont="1" applyFill="1" applyBorder="1" applyAlignment="1">
      <alignment horizontal="center" vertical="center" wrapText="1"/>
    </xf>
    <xf numFmtId="0" fontId="44" fillId="8" borderId="35" xfId="0" applyFont="1" applyFill="1" applyBorder="1" applyAlignment="1">
      <alignment horizontal="center"/>
    </xf>
    <xf numFmtId="0" fontId="44" fillId="8" borderId="69" xfId="0" applyFont="1" applyFill="1" applyBorder="1" applyAlignment="1">
      <alignment horizontal="center"/>
    </xf>
    <xf numFmtId="0" fontId="44" fillId="8" borderId="36" xfId="0" applyFont="1" applyFill="1" applyBorder="1" applyAlignment="1">
      <alignment horizontal="center"/>
    </xf>
    <xf numFmtId="0" fontId="46" fillId="17" borderId="39" xfId="0" applyFont="1" applyFill="1" applyBorder="1" applyAlignment="1">
      <alignment horizontal="center" vertical="center" wrapText="1"/>
    </xf>
    <xf numFmtId="0" fontId="46" fillId="17" borderId="3" xfId="0" applyFont="1" applyFill="1" applyBorder="1" applyAlignment="1">
      <alignment horizontal="center" vertical="center" wrapText="1"/>
    </xf>
    <xf numFmtId="0" fontId="86" fillId="28" borderId="83" xfId="17" applyFont="1" applyFill="1" applyBorder="1" applyAlignment="1">
      <alignment horizontal="center"/>
    </xf>
    <xf numFmtId="0" fontId="41" fillId="0" borderId="84" xfId="17" applyFont="1" applyBorder="1"/>
    <xf numFmtId="0" fontId="41" fillId="0" borderId="85" xfId="17" applyFont="1" applyBorder="1"/>
    <xf numFmtId="0" fontId="57" fillId="27" borderId="80" xfId="17" applyFont="1" applyFill="1" applyBorder="1" applyAlignment="1">
      <alignment horizontal="center"/>
    </xf>
    <xf numFmtId="0" fontId="41" fillId="0" borderId="81" xfId="17" applyFont="1" applyBorder="1"/>
    <xf numFmtId="0" fontId="41" fillId="0" borderId="82" xfId="17" applyFont="1" applyBorder="1"/>
    <xf numFmtId="0" fontId="77" fillId="31" borderId="68" xfId="0" applyFont="1" applyFill="1" applyBorder="1" applyAlignment="1">
      <alignment horizontal="center" vertical="center" wrapText="1"/>
    </xf>
    <xf numFmtId="167" fontId="24" fillId="0" borderId="35" xfId="0" applyNumberFormat="1" applyFont="1" applyBorder="1" applyAlignment="1">
      <alignment horizontal="center"/>
    </xf>
    <xf numFmtId="167" fontId="24" fillId="0" borderId="36" xfId="0" applyNumberFormat="1" applyFont="1" applyBorder="1" applyAlignment="1">
      <alignment horizontal="center"/>
    </xf>
    <xf numFmtId="0" fontId="26" fillId="0" borderId="37" xfId="0" applyFont="1" applyBorder="1" applyAlignment="1">
      <alignment horizontal="center" vertical="center"/>
    </xf>
    <xf numFmtId="0" fontId="26" fillId="0" borderId="38" xfId="0" applyFont="1" applyBorder="1" applyAlignment="1">
      <alignment horizontal="center" vertical="center"/>
    </xf>
    <xf numFmtId="0" fontId="26" fillId="0" borderId="37" xfId="0" applyFont="1" applyBorder="1" applyAlignment="1">
      <alignment horizontal="center" vertical="center" wrapText="1"/>
    </xf>
    <xf numFmtId="0" fontId="26" fillId="0" borderId="38" xfId="0" applyFont="1" applyBorder="1" applyAlignment="1">
      <alignment horizontal="center" vertical="center" wrapText="1"/>
    </xf>
    <xf numFmtId="0" fontId="24" fillId="14" borderId="37" xfId="0" applyFont="1" applyFill="1" applyBorder="1" applyAlignment="1">
      <alignment horizontal="center" vertical="center"/>
    </xf>
    <xf numFmtId="0" fontId="24" fillId="14" borderId="38" xfId="0" applyFont="1" applyFill="1" applyBorder="1" applyAlignment="1">
      <alignment horizontal="center" vertical="center"/>
    </xf>
    <xf numFmtId="0" fontId="23" fillId="0" borderId="35" xfId="0" applyFont="1" applyBorder="1" applyAlignment="1">
      <alignment vertical="top" wrapText="1"/>
    </xf>
    <xf numFmtId="0" fontId="23" fillId="0" borderId="36" xfId="0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169" fontId="4" fillId="35" borderId="42" xfId="5" applyFont="1" applyFill="1" applyBorder="1" applyAlignment="1">
      <alignment horizontal="center"/>
    </xf>
    <xf numFmtId="169" fontId="4" fillId="35" borderId="94" xfId="5" applyFont="1" applyFill="1" applyBorder="1" applyAlignment="1">
      <alignment horizontal="center"/>
    </xf>
    <xf numFmtId="169" fontId="4" fillId="35" borderId="41" xfId="5" applyFont="1" applyFill="1" applyBorder="1" applyAlignment="1">
      <alignment horizontal="center"/>
    </xf>
    <xf numFmtId="181" fontId="99" fillId="35" borderId="75" xfId="14" applyNumberFormat="1" applyFont="1" applyFill="1" applyBorder="1" applyAlignment="1">
      <alignment horizontal="center"/>
    </xf>
    <xf numFmtId="181" fontId="99" fillId="35" borderId="95" xfId="14" applyNumberFormat="1" applyFont="1" applyFill="1" applyBorder="1" applyAlignment="1">
      <alignment horizontal="center"/>
    </xf>
    <xf numFmtId="181" fontId="99" fillId="35" borderId="76" xfId="14" applyNumberFormat="1" applyFont="1" applyFill="1" applyBorder="1" applyAlignment="1">
      <alignment horizontal="center"/>
    </xf>
    <xf numFmtId="43" fontId="7" fillId="0" borderId="0" xfId="3" applyNumberFormat="1" applyFont="1"/>
  </cellXfs>
  <cellStyles count="30">
    <cellStyle name="Fecha" xfId="10" xr:uid="{A654EAB3-33D3-45BD-BCC6-AAA627CA6AF7}"/>
    <cellStyle name="Inicio real" xfId="12" xr:uid="{0B22972E-2D99-416B-97AC-56568B6140F0}"/>
    <cellStyle name="Millares" xfId="1" builtinId="3"/>
    <cellStyle name="Millares 2" xfId="26" xr:uid="{0C04E927-A076-4403-89E2-59240E7EF44E}"/>
    <cellStyle name="Millares 2 5" xfId="16" xr:uid="{B6806A93-482C-44EC-BF5A-6D74868403BC}"/>
    <cellStyle name="Millares 3" xfId="29" xr:uid="{B8689E42-D686-4052-90AD-4EEC39807A38}"/>
    <cellStyle name="Millares 4" xfId="19" xr:uid="{0156DD64-B9E2-4DD1-B9D0-6FF24D605AEF}"/>
    <cellStyle name="Moneda" xfId="14" builtinId="4"/>
    <cellStyle name="Moneda 2" xfId="18" xr:uid="{93A886F5-3108-4236-B21A-EB4DE7571D78}"/>
    <cellStyle name="Moneda 3" xfId="27" xr:uid="{25637BB3-0E2D-48C7-996D-3C5A0C7D0E17}"/>
    <cellStyle name="Normal" xfId="0" builtinId="0"/>
    <cellStyle name="Normal 10" xfId="5" xr:uid="{EF79BC6B-BED5-44E7-AD73-1A34B70CCDBB}"/>
    <cellStyle name="Normal 10 2" xfId="6" xr:uid="{01094107-0C94-4DC3-B615-B5CB9ED06D58}"/>
    <cellStyle name="Normal 11" xfId="7" xr:uid="{BD4C81E5-4D5F-452D-8617-F7D96332CC13}"/>
    <cellStyle name="Normal 2" xfId="9" xr:uid="{88C4E800-6FF6-4557-8E8D-F8B9EEF13081}"/>
    <cellStyle name="Normal 2 2" xfId="15" xr:uid="{8FD4CB52-D3CF-405C-8FEE-9A0F11F33066}"/>
    <cellStyle name="Normal 2 3" xfId="22" xr:uid="{D3C84D1F-D0FC-4C8B-9D87-AAFB21952FBA}"/>
    <cellStyle name="Normal 3" xfId="17" xr:uid="{3DF8321D-F221-49F7-AD07-91B608B66A3D}"/>
    <cellStyle name="Normal 3 2" xfId="23" xr:uid="{4D101DA8-EEE9-4330-920B-D6E1D5FFF272}"/>
    <cellStyle name="Normal 4" xfId="20" xr:uid="{B247C507-D388-432D-8D10-469FCF8738AB}"/>
    <cellStyle name="Normal 4 2" xfId="3" xr:uid="{849594C0-6332-47B5-8664-D5C450FC7F35}"/>
    <cellStyle name="Normal 5" xfId="25" xr:uid="{AB8965F0-A7A9-448D-8820-6F4C48132855}"/>
    <cellStyle name="Normal 6" xfId="28" xr:uid="{8C2C559A-A28B-4F71-B217-39B27BDB1A2A}"/>
    <cellStyle name="Normal 7" xfId="21" xr:uid="{EED2E81B-86C8-47FF-B02F-71B0705E5EF2}"/>
    <cellStyle name="Normal 9" xfId="13" xr:uid="{B49C7BBC-DE63-4677-9220-C81F53C06229}"/>
    <cellStyle name="Percent 2" xfId="24" xr:uid="{B4147C47-2D43-4701-9584-4623EDE0F920}"/>
    <cellStyle name="Porcentaje" xfId="2" builtinId="5"/>
    <cellStyle name="Texto" xfId="11" xr:uid="{77488905-3B86-4BA9-B223-16E102A605F2}"/>
    <cellStyle name="Título 4" xfId="8" xr:uid="{2F64A5C3-9355-4B86-9076-037F1CEC2EA5}"/>
    <cellStyle name="Total" xfId="4" builtinId="25"/>
  </cellStyles>
  <dxfs count="416">
    <dxf>
      <font>
        <color rgb="FF548135"/>
      </font>
      <fill>
        <patternFill patternType="solid">
          <fgColor rgb="FF548135"/>
          <bgColor rgb="FF548135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D8D8D8"/>
          <bgColor rgb="FFD8D8D8"/>
        </patternFill>
      </fill>
    </dxf>
    <dxf>
      <font>
        <color theme="0"/>
      </font>
      <fill>
        <patternFill patternType="solid">
          <fgColor theme="1"/>
          <bgColor theme="1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theme="0" tint="-0.1490218817712943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00B050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theme="0" tint="-0.1490218817712943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theme="0" tint="-0.1490218817712943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00B050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ont>
        <b/>
        <i val="0"/>
      </font>
      <fill>
        <patternFill>
          <bgColor rgb="FF0070C0"/>
        </patternFill>
      </fill>
    </dxf>
    <dxf>
      <fill>
        <patternFill>
          <bgColor theme="3" tint="0.59996337778862885"/>
        </pattern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theme="0" tint="-0.1490218817712943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00B050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theme="0" tint="-0.1490218817712943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theme="0" tint="-0.1490218817712943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00B050"/>
          </stop>
          <stop position="1">
            <color theme="0"/>
          </stop>
        </gradientFill>
      </fill>
    </dxf>
    <dxf>
      <font>
        <b/>
        <i val="0"/>
      </font>
      <fill>
        <patternFill>
          <bgColor rgb="FF0070C0"/>
        </patternFill>
      </fill>
    </dxf>
    <dxf>
      <fill>
        <patternFill>
          <bgColor theme="3" tint="0.59996337778862885"/>
        </pattern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theme="0" tint="-0.1490218817712943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theme="0" tint="-0.1490218817712943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theme="0" tint="-0.1490218817712943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00B050"/>
          </stop>
          <stop position="1">
            <color theme="0"/>
          </stop>
        </gradientFill>
      </fill>
    </dxf>
    <dxf>
      <font>
        <b/>
        <i val="0"/>
      </font>
      <fill>
        <patternFill>
          <bgColor rgb="FF0070C0"/>
        </patternFill>
      </fill>
    </dxf>
    <dxf>
      <fill>
        <patternFill>
          <bgColor theme="3" tint="0.59996337778862885"/>
        </pattern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0" tint="-0.1490218817712943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00B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theme="0" tint="-0.1490218817712943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00B050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theme="0" tint="-0.1490218817712943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ont>
        <b/>
        <i val="0"/>
      </font>
      <fill>
        <patternFill>
          <bgColor rgb="FF0070C0"/>
        </patternFill>
      </fill>
    </dxf>
    <dxf>
      <fill>
        <patternFill>
          <bgColor theme="3" tint="0.59996337778862885"/>
        </pattern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theme="0" tint="-0.1490218817712943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FFFF0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92D050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theme="8" tint="0.80001220740379042"/>
          </stop>
          <stop position="1">
            <color theme="0"/>
          </stop>
        </gradientFill>
      </fill>
    </dxf>
    <dxf>
      <fill>
        <gradientFill degree="90">
          <stop position="0">
            <color theme="0"/>
          </stop>
          <stop position="0.5">
            <color rgb="FF00B050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theme="0" tint="-0.1490218817712943"/>
          </stop>
          <stop position="1">
            <color theme="0"/>
          </stop>
        </gradientFill>
      </fill>
    </dxf>
    <dxf>
      <fill>
        <gradientFill degree="90">
          <stop position="0">
            <color theme="9"/>
          </stop>
          <stop position="0.5">
            <color rgb="FFFFFF0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0.5">
            <color rgb="FFFF0000"/>
          </stop>
          <stop position="1">
            <color theme="0"/>
          </stop>
        </gradient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 val="0"/>
        <i val="0"/>
        <color auto="1"/>
      </font>
    </dxf>
    <dxf>
      <font>
        <color rgb="FFC00000"/>
      </font>
      <fill>
        <patternFill>
          <bgColor rgb="FFFFC7CE"/>
        </patternFill>
      </fill>
    </dxf>
    <dxf>
      <font>
        <color rgb="FFC00000"/>
      </font>
      <fill>
        <patternFill>
          <bgColor rgb="FFFFC7CE"/>
        </patternFill>
      </fill>
    </dxf>
    <dxf>
      <numFmt numFmtId="178" formatCode="&quot;$&quot;#,##0.00"/>
    </dxf>
    <dxf>
      <numFmt numFmtId="178" formatCode="&quot;$&quot;#,##0.00"/>
    </dxf>
    <dxf>
      <numFmt numFmtId="178" formatCode="&quot;$&quot;#,##0.00"/>
    </dxf>
    <dxf>
      <numFmt numFmtId="178" formatCode="&quot;$&quot;#,##0.00"/>
    </dxf>
    <dxf>
      <numFmt numFmtId="178" formatCode="&quot;$&quot;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165" formatCode="_(* #,##0.00_);_(* \(#,##0.00\);_(* &quot;-&quot;??_);_(@_)"/>
      <border diagonalUp="0" diagonalDown="0" outline="0">
        <left style="medium">
          <color indexed="64"/>
        </left>
        <right/>
        <top/>
        <bottom/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none">
          <fgColor indexed="64"/>
          <bgColor auto="1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solid">
          <fgColor indexed="64"/>
          <bgColor theme="3" tint="0.79998168889431442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border diagonalUp="0" diagonalDown="0" outline="0">
        <left style="medium">
          <color indexed="64"/>
        </left>
        <right/>
        <top/>
        <bottom/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0" formatCode="General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solid">
          <fgColor indexed="64"/>
          <bgColor theme="3" tint="0.79998168889431442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border diagonalUp="0" diagonalDown="0" outline="0">
        <left style="medium">
          <color indexed="64"/>
        </left>
        <right/>
        <top/>
        <bottom/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0" formatCode="General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solid">
          <fgColor indexed="64"/>
          <bgColor theme="3" tint="0.79998168889431442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border diagonalUp="0" diagonalDown="0" outline="0">
        <left style="medium">
          <color indexed="64"/>
        </left>
        <right/>
        <top/>
        <bottom/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0" formatCode="General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solid">
          <fgColor indexed="64"/>
          <bgColor theme="3" tint="0.79998168889431442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border diagonalUp="0" diagonalDown="0" outline="0">
        <left style="medium">
          <color indexed="64"/>
        </left>
        <right/>
        <top/>
        <bottom/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0" formatCode="General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solid">
          <fgColor indexed="64"/>
          <bgColor theme="3" tint="0.79998168889431442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alignment horizontal="center" vertical="bottom" textRotation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border diagonalUp="0" diagonalDown="0" outline="0">
        <left style="medium">
          <color indexed="64"/>
        </left>
        <right/>
        <top/>
        <bottom/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0" formatCode="General"/>
      <alignment horizontal="center" vertical="bottom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165" formatCode="_(* #,##0.00_);_(* \(#,##0.00\);_(* &quot;-&quot;??_);_(@_)"/>
      <fill>
        <patternFill patternType="solid">
          <fgColor indexed="64"/>
          <bgColor theme="3" tint="0.79998168889431442"/>
        </patternFill>
      </fill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165" formatCode="_(* #,##0.00_);_(* \(#,##0.00\);_(* &quot;-&quot;??_);_(@_)"/>
      <fill>
        <patternFill patternType="solid">
          <fgColor indexed="64"/>
          <bgColor theme="3" tint="0.79998168889431442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165" formatCode="_(* #,##0.00_);_(* \(#,##0.00\);_(* &quot;-&quot;??_);_(@_)"/>
      <fill>
        <patternFill patternType="solid">
          <fgColor indexed="64"/>
          <bgColor theme="3" tint="0.79998168889431442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165" formatCode="_(* #,##0.00_);_(* \(#,##0.00\);_(* &quot;-&quot;??_);_(@_)"/>
      <fill>
        <patternFill patternType="solid">
          <fgColor indexed="64"/>
          <bgColor theme="3" tint="0.79998168889431442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none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165" formatCode="_(* #,##0.00_);_(* \(#,##0.00\);_(* &quot;-&quot;??_);_(@_)"/>
      <fill>
        <patternFill patternType="solid">
          <fgColor indexed="64"/>
          <bgColor theme="3" tint="0.79998168889431442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165" formatCode="_(* #,##0.00_);_(* \(#,##0.00\);_(* &quot;-&quot;??_);_(@_)"/>
      <fill>
        <patternFill patternType="solid">
          <fgColor indexed="64"/>
          <bgColor theme="3" tint="0.79998168889431442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34" formatCode="_-&quot;$&quot;* #,##0.00_-;\-&quot;$&quot;* #,##0.00_-;_-&quot;$&quot;* &quot;-&quot;??_-;_-@_-"/>
      <fill>
        <patternFill patternType="none">
          <fgColor indexed="64"/>
          <bgColor theme="0" tint="-0.14999847407452621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solid">
          <fgColor indexed="64"/>
          <bgColor theme="3" tint="0.79998168889431442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165" formatCode="_(* #,##0.00_);_(* \(#,##0.00\);_(* &quot;-&quot;??_);_(@_)"/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0" formatCode="General"/>
      <fill>
        <patternFill patternType="none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none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168" formatCode="_(&quot;USD&quot;\$* #,##0.00_);_(&quot;USD&quot;\$* \(#,##0.00\);_(&quot;USD&quot;\$* &quot;-&quot;??_);_(@_)"/>
      <fill>
        <patternFill patternType="solid">
          <fgColor indexed="64"/>
          <bgColor theme="3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169" formatCode="_([$DOP]\ * #,##0.00_);_([$DOP]\ * \(#,##0.00\);_([$DOP]\ * &quot;-&quot;??_);_(@_)"/>
      <fill>
        <patternFill patternType="solid">
          <fgColor indexed="64"/>
          <bgColor theme="3" tint="0.79998168889431442"/>
        </patternFill>
      </fill>
      <alignment horizontal="lef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solid">
          <fgColor indexed="64"/>
          <bgColor theme="3" tint="0.79998168889431442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numFmt numFmtId="0" formatCode="General"/>
      <fill>
        <patternFill patternType="solid">
          <fgColor indexed="64"/>
          <bgColor theme="3" tint="0.79998168889431442"/>
        </patternFill>
      </fill>
      <alignment horizontal="lef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solid">
          <fgColor indexed="64"/>
          <bgColor theme="3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protection locked="1" hidden="0"/>
    </dxf>
    <dxf>
      <font>
        <b val="0"/>
        <strike val="0"/>
        <outline val="0"/>
        <shadow val="0"/>
        <u val="none"/>
        <vertAlign val="baseline"/>
        <sz val="10"/>
        <color auto="1"/>
        <name val="Calibri Light"/>
        <family val="2"/>
        <scheme val="major"/>
      </font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0"/>
        <name val="Calibri Light"/>
        <family val="2"/>
        <scheme val="major"/>
      </font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72 Light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72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medium">
          <color rgb="FF002060"/>
        </left>
        <right style="medium">
          <color rgb="FF002060"/>
        </right>
        <top style="double">
          <color rgb="FF002060"/>
        </top>
        <bottom style="medium">
          <color rgb="FF002060"/>
        </bottom>
      </border>
    </dxf>
    <dxf>
      <numFmt numFmtId="165" formatCode="_(* #,##0.00_);_(* \(#,##0.00\);_(* &quot;-&quot;??_);_(@_)"/>
      <border diagonalUp="0" diagonalDown="0">
        <left style="medium">
          <color rgb="FF002060"/>
        </left>
        <right style="medium">
          <color rgb="FF002060"/>
        </right>
        <top style="thin">
          <color theme="3" tint="0.59996337778862885"/>
        </top>
        <bottom style="thin">
          <color theme="3" tint="0.59996337778862885"/>
        </bottom>
        <vertical/>
        <horizontal style="thin">
          <color theme="3" tint="0.59996337778862885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medium">
          <color rgb="FF002060"/>
        </right>
        <top style="double">
          <color rgb="FF002060"/>
        </top>
        <bottom style="medium">
          <color rgb="FF002060"/>
        </bottom>
      </border>
    </dxf>
    <dxf>
      <numFmt numFmtId="165" formatCode="_(* #,##0.00_);_(* \(#,##0.00\);_(* &quot;-&quot;??_);_(@_)"/>
      <border diagonalUp="0" diagonalDown="0">
        <left/>
        <right style="medium">
          <color rgb="FF002060"/>
        </right>
        <top style="thin">
          <color theme="3" tint="0.59996337778862885"/>
        </top>
        <bottom style="thin">
          <color theme="3" tint="0.59996337778862885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medium">
          <color rgb="FF002060"/>
        </right>
        <top style="double">
          <color rgb="FF002060"/>
        </top>
        <bottom style="medium">
          <color rgb="FF002060"/>
        </bottom>
      </border>
    </dxf>
    <dxf>
      <numFmt numFmtId="165" formatCode="_(* #,##0.00_);_(* \(#,##0.00\);_(* &quot;-&quot;??_);_(@_)"/>
      <border diagonalUp="0" diagonalDown="0">
        <left/>
        <right style="medium">
          <color rgb="FF002060"/>
        </right>
        <top style="thin">
          <color theme="3" tint="0.59996337778862885"/>
        </top>
        <bottom style="thin">
          <color theme="3" tint="0.59996337778862885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medium">
          <color rgb="FF002060"/>
        </right>
        <top style="double">
          <color rgb="FF002060"/>
        </top>
        <bottom style="medium">
          <color rgb="FF002060"/>
        </bottom>
      </border>
    </dxf>
    <dxf>
      <numFmt numFmtId="165" formatCode="_(* #,##0.00_);_(* \(#,##0.00\);_(* &quot;-&quot;??_);_(@_)"/>
      <border diagonalUp="0" diagonalDown="0">
        <left/>
        <right style="medium">
          <color rgb="FF002060"/>
        </right>
        <top style="thin">
          <color theme="3" tint="0.59996337778862885"/>
        </top>
        <bottom style="thin">
          <color theme="3" tint="0.59996337778862885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medium">
          <color rgb="FF002060"/>
        </right>
        <top style="double">
          <color rgb="FF002060"/>
        </top>
        <bottom style="medium">
          <color rgb="FF002060"/>
        </bottom>
      </border>
    </dxf>
    <dxf>
      <numFmt numFmtId="165" formatCode="_(* #,##0.00_);_(* \(#,##0.00\);_(* &quot;-&quot;??_);_(@_)"/>
      <border diagonalUp="0" diagonalDown="0">
        <left/>
        <right style="medium">
          <color rgb="FF002060"/>
        </right>
        <top style="thin">
          <color theme="3" tint="0.59996337778862885"/>
        </top>
        <bottom style="thin">
          <color theme="3" tint="0.59996337778862885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medium">
          <color rgb="FF002060"/>
        </right>
        <top style="double">
          <color rgb="FF002060"/>
        </top>
        <bottom style="medium">
          <color rgb="FF002060"/>
        </bottom>
      </border>
    </dxf>
    <dxf>
      <numFmt numFmtId="165" formatCode="_(* #,##0.00_);_(* \(#,##0.00\);_(* &quot;-&quot;??_);_(@_)"/>
      <border diagonalUp="0" diagonalDown="0">
        <left/>
        <right style="medium">
          <color rgb="FF002060"/>
        </right>
        <top style="thin">
          <color theme="3" tint="0.59996337778862885"/>
        </top>
        <bottom style="thin">
          <color theme="3" tint="0.59996337778862885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medium">
          <color rgb="FF002060"/>
        </right>
        <top style="double">
          <color rgb="FF002060"/>
        </top>
        <bottom style="medium">
          <color rgb="FF002060"/>
        </bottom>
      </border>
    </dxf>
    <dxf>
      <numFmt numFmtId="165" formatCode="_(* #,##0.00_);_(* \(#,##0.00\);_(* &quot;-&quot;??_);_(@_)"/>
      <border diagonalUp="0" diagonalDown="0">
        <left/>
        <right style="medium">
          <color rgb="FF002060"/>
        </right>
        <top style="thin">
          <color theme="3" tint="0.59996337778862885"/>
        </top>
        <bottom style="thin">
          <color theme="3" tint="0.59996337778862885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medium">
          <color rgb="FF002060"/>
        </right>
        <top style="double">
          <color rgb="FF002060"/>
        </top>
        <bottom style="medium">
          <color rgb="FF002060"/>
        </bottom>
      </border>
    </dxf>
    <dxf>
      <numFmt numFmtId="165" formatCode="_(* #,##0.00_);_(* \(#,##0.00\);_(* &quot;-&quot;??_);_(@_)"/>
      <border diagonalUp="0" diagonalDown="0">
        <left/>
        <right style="medium">
          <color rgb="FF002060"/>
        </right>
        <top style="thin">
          <color theme="3" tint="0.59996337778862885"/>
        </top>
        <bottom style="thin">
          <color theme="3" tint="0.59996337778862885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medium">
          <color rgb="FF002060"/>
        </right>
        <top style="double">
          <color rgb="FF002060"/>
        </top>
        <bottom style="medium">
          <color rgb="FF002060"/>
        </bottom>
      </border>
    </dxf>
    <dxf>
      <numFmt numFmtId="165" formatCode="_(* #,##0.00_);_(* \(#,##0.00\);_(* &quot;-&quot;??_);_(@_)"/>
      <border diagonalUp="0" diagonalDown="0">
        <left/>
        <right style="medium">
          <color rgb="FF002060"/>
        </right>
        <top style="thin">
          <color theme="3" tint="0.59996337778862885"/>
        </top>
        <bottom style="thin">
          <color theme="3" tint="0.59996337778862885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medium">
          <color rgb="FF002060"/>
        </right>
        <top style="double">
          <color rgb="FF002060"/>
        </top>
        <bottom style="medium">
          <color rgb="FF002060"/>
        </bottom>
      </border>
    </dxf>
    <dxf>
      <numFmt numFmtId="165" formatCode="_(* #,##0.00_);_(* \(#,##0.00\);_(* &quot;-&quot;??_);_(@_)"/>
      <border diagonalUp="0" diagonalDown="0">
        <left/>
        <right style="medium">
          <color rgb="FF002060"/>
        </right>
        <top style="thin">
          <color theme="3" tint="0.59996337778862885"/>
        </top>
        <bottom style="thin">
          <color theme="3" tint="0.59996337778862885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medium">
          <color rgb="FF002060"/>
        </right>
        <top style="double">
          <color rgb="FF002060"/>
        </top>
        <bottom style="medium">
          <color rgb="FF002060"/>
        </bottom>
      </border>
    </dxf>
    <dxf>
      <numFmt numFmtId="165" formatCode="_(* #,##0.00_);_(* \(#,##0.00\);_(* &quot;-&quot;??_);_(@_)"/>
      <border diagonalUp="0" diagonalDown="0">
        <left/>
        <right style="medium">
          <color rgb="FF002060"/>
        </right>
        <top style="thin">
          <color theme="3" tint="0.59996337778862885"/>
        </top>
        <bottom style="thin">
          <color theme="3" tint="0.59996337778862885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medium">
          <color rgb="FF002060"/>
        </right>
        <top style="double">
          <color rgb="FF002060"/>
        </top>
        <bottom style="medium">
          <color rgb="FF002060"/>
        </bottom>
      </border>
    </dxf>
    <dxf>
      <numFmt numFmtId="165" formatCode="_(* #,##0.00_);_(* \(#,##0.00\);_(* &quot;-&quot;??_);_(@_)"/>
      <border diagonalUp="0" diagonalDown="0">
        <left/>
        <right style="medium">
          <color rgb="FF002060"/>
        </right>
        <top style="thin">
          <color theme="3" tint="0.59996337778862885"/>
        </top>
        <bottom style="thin">
          <color theme="3" tint="0.59996337778862885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medium">
          <color rgb="FF002060"/>
        </right>
        <top style="double">
          <color rgb="FF002060"/>
        </top>
        <bottom style="medium">
          <color rgb="FF002060"/>
        </bottom>
      </border>
    </dxf>
    <dxf>
      <numFmt numFmtId="165" formatCode="_(* #,##0.00_);_(* \(#,##0.00\);_(* &quot;-&quot;??_);_(@_)"/>
      <border diagonalUp="0" diagonalDown="0">
        <left/>
        <right style="medium">
          <color rgb="FF002060"/>
        </right>
        <top style="thin">
          <color theme="3" tint="0.59996337778862885"/>
        </top>
        <bottom style="thin">
          <color theme="3" tint="0.59996337778862885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medium">
          <color rgb="FF002060"/>
        </right>
        <top style="double">
          <color rgb="FF002060"/>
        </top>
        <bottom style="medium">
          <color rgb="FF002060"/>
        </bottom>
      </border>
    </dxf>
    <dxf>
      <border diagonalUp="0" diagonalDown="0">
        <left style="thin">
          <color rgb="FF002060"/>
        </left>
        <right style="medium">
          <color rgb="FF002060"/>
        </right>
        <top style="thin">
          <color theme="3" tint="0.59996337778862885"/>
        </top>
        <bottom style="thin">
          <color theme="3" tint="0.59996337778862885"/>
        </bottom>
        <vertical style="thin">
          <color rgb="FF002060"/>
        </vertical>
        <horizontal style="thin">
          <color theme="3" tint="0.59996337778862885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thin">
          <color rgb="FF002060"/>
        </right>
        <top style="double">
          <color rgb="FF002060"/>
        </top>
        <bottom style="medium">
          <color rgb="FF002060"/>
        </bottom>
      </border>
    </dxf>
    <dxf>
      <border diagonalUp="0" diagonalDown="0">
        <left style="thin">
          <color rgb="FF002060"/>
        </left>
        <right style="thin">
          <color rgb="FF002060"/>
        </right>
        <top style="thin">
          <color theme="3" tint="0.59996337778862885"/>
        </top>
        <bottom style="thin">
          <color theme="3" tint="0.59996337778862885"/>
        </bottom>
        <vertical style="thin">
          <color rgb="FF002060"/>
        </vertical>
        <horizontal style="thin">
          <color theme="3" tint="0.59996337778862885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thin">
          <color rgb="FF002060"/>
        </right>
        <top style="double">
          <color rgb="FF002060"/>
        </top>
        <bottom style="medium">
          <color rgb="FF002060"/>
        </bottom>
      </border>
    </dxf>
    <dxf>
      <border diagonalUp="0" diagonalDown="0">
        <left style="thin">
          <color rgb="FF002060"/>
        </left>
        <right style="thin">
          <color rgb="FF002060"/>
        </right>
        <top style="thin">
          <color theme="3" tint="0.59996337778862885"/>
        </top>
        <bottom style="thin">
          <color theme="3" tint="0.59996337778862885"/>
        </bottom>
        <vertical style="thin">
          <color rgb="FF002060"/>
        </vertical>
        <horizontal style="thin">
          <color theme="3" tint="0.59996337778862885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thin">
          <color rgb="FF002060"/>
        </right>
        <top style="double">
          <color rgb="FF002060"/>
        </top>
        <bottom style="medium">
          <color rgb="FF002060"/>
        </bottom>
      </border>
    </dxf>
    <dxf>
      <border diagonalUp="0" diagonalDown="0">
        <left style="thin">
          <color rgb="FF002060"/>
        </left>
        <right style="thin">
          <color rgb="FF002060"/>
        </right>
        <top style="thin">
          <color theme="3" tint="0.59996337778862885"/>
        </top>
        <bottom style="thin">
          <color theme="3" tint="0.59996337778862885"/>
        </bottom>
        <vertical style="thin">
          <color rgb="FF002060"/>
        </vertical>
        <horizontal style="thin">
          <color theme="3" tint="0.59996337778862885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thin">
          <color rgb="FF002060"/>
        </right>
        <top style="double">
          <color rgb="FF002060"/>
        </top>
        <bottom style="medium">
          <color rgb="FF002060"/>
        </bottom>
      </border>
    </dxf>
    <dxf>
      <border diagonalUp="0" diagonalDown="0">
        <left style="thin">
          <color rgb="FF002060"/>
        </left>
        <right style="thin">
          <color rgb="FF002060"/>
        </right>
        <top style="thin">
          <color theme="3" tint="0.59996337778862885"/>
        </top>
        <bottom style="thin">
          <color theme="3" tint="0.59996337778862885"/>
        </bottom>
        <vertical style="thin">
          <color rgb="FF002060"/>
        </vertical>
        <horizontal style="thin">
          <color theme="3" tint="0.59996337778862885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thin">
          <color rgb="FF002060"/>
        </right>
        <top style="double">
          <color rgb="FF002060"/>
        </top>
        <bottom style="medium">
          <color rgb="FF002060"/>
        </bottom>
      </border>
    </dxf>
    <dxf>
      <border diagonalUp="0" diagonalDown="0">
        <left style="thin">
          <color rgb="FF002060"/>
        </left>
        <right style="thin">
          <color rgb="FF002060"/>
        </right>
        <top style="thin">
          <color theme="3" tint="0.59996337778862885"/>
        </top>
        <bottom style="thin">
          <color theme="3" tint="0.59996337778862885"/>
        </bottom>
        <vertical style="thin">
          <color rgb="FF002060"/>
        </vertical>
        <horizontal style="thin">
          <color theme="3" tint="0.59996337778862885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thin">
          <color rgb="FF002060"/>
        </right>
        <top style="double">
          <color rgb="FF002060"/>
        </top>
        <bottom style="medium">
          <color rgb="FF002060"/>
        </bottom>
      </border>
    </dxf>
    <dxf>
      <border diagonalUp="0" diagonalDown="0">
        <left style="thin">
          <color rgb="FF002060"/>
        </left>
        <right style="thin">
          <color rgb="FF002060"/>
        </right>
        <top style="thin">
          <color theme="3" tint="0.59996337778862885"/>
        </top>
        <bottom style="thin">
          <color theme="3" tint="0.59996337778862885"/>
        </bottom>
        <vertical style="thin">
          <color rgb="FF002060"/>
        </vertical>
        <horizontal style="thin">
          <color theme="3" tint="0.59996337778862885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thin">
          <color rgb="FF002060"/>
        </right>
        <top style="double">
          <color rgb="FF002060"/>
        </top>
        <bottom style="medium">
          <color rgb="FF002060"/>
        </bottom>
      </border>
    </dxf>
    <dxf>
      <border diagonalUp="0" diagonalDown="0">
        <left style="thin">
          <color rgb="FF002060"/>
        </left>
        <right style="thin">
          <color rgb="FF002060"/>
        </right>
        <top style="thin">
          <color theme="3" tint="0.59996337778862885"/>
        </top>
        <bottom style="thin">
          <color theme="3" tint="0.59996337778862885"/>
        </bottom>
        <vertical style="thin">
          <color rgb="FF002060"/>
        </vertical>
        <horizontal style="thin">
          <color theme="3" tint="0.59996337778862885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thin">
          <color rgb="FF002060"/>
        </right>
        <top style="double">
          <color rgb="FF002060"/>
        </top>
        <bottom style="medium">
          <color rgb="FF002060"/>
        </bottom>
      </border>
    </dxf>
    <dxf>
      <border diagonalUp="0" diagonalDown="0">
        <left style="thin">
          <color rgb="FF002060"/>
        </left>
        <right style="thin">
          <color rgb="FF002060"/>
        </right>
        <top style="thin">
          <color theme="3" tint="0.59996337778862885"/>
        </top>
        <bottom style="thin">
          <color theme="3" tint="0.59996337778862885"/>
        </bottom>
        <vertical style="thin">
          <color rgb="FF002060"/>
        </vertical>
        <horizontal style="thin">
          <color theme="3" tint="0.59996337778862885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thin">
          <color rgb="FF002060"/>
        </right>
        <top style="double">
          <color rgb="FF002060"/>
        </top>
        <bottom style="medium">
          <color rgb="FF002060"/>
        </bottom>
      </border>
    </dxf>
    <dxf>
      <border diagonalUp="0" diagonalDown="0">
        <left style="thin">
          <color rgb="FF002060"/>
        </left>
        <right style="thin">
          <color rgb="FF002060"/>
        </right>
        <top style="thin">
          <color theme="3" tint="0.59996337778862885"/>
        </top>
        <bottom style="thin">
          <color theme="3" tint="0.59996337778862885"/>
        </bottom>
        <vertical style="thin">
          <color rgb="FF002060"/>
        </vertical>
        <horizontal style="thin">
          <color theme="3" tint="0.59996337778862885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thin">
          <color rgb="FF002060"/>
        </right>
        <top style="double">
          <color rgb="FF002060"/>
        </top>
        <bottom style="medium">
          <color rgb="FF002060"/>
        </bottom>
      </border>
    </dxf>
    <dxf>
      <border diagonalUp="0" diagonalDown="0">
        <left style="thin">
          <color rgb="FF002060"/>
        </left>
        <right style="thin">
          <color rgb="FF002060"/>
        </right>
        <top style="thin">
          <color theme="3" tint="0.59996337778862885"/>
        </top>
        <bottom style="thin">
          <color theme="3" tint="0.59996337778862885"/>
        </bottom>
        <vertical style="thin">
          <color rgb="FF002060"/>
        </vertical>
        <horizontal style="thin">
          <color theme="3" tint="0.59996337778862885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thin">
          <color rgb="FF002060"/>
        </right>
        <top style="double">
          <color rgb="FF002060"/>
        </top>
        <bottom style="medium">
          <color rgb="FF002060"/>
        </bottom>
      </border>
    </dxf>
    <dxf>
      <border diagonalUp="0" diagonalDown="0">
        <left style="thin">
          <color rgb="FF002060"/>
        </left>
        <right style="thin">
          <color rgb="FF002060"/>
        </right>
        <top style="thin">
          <color theme="3" tint="0.59996337778862885"/>
        </top>
        <bottom style="thin">
          <color theme="3" tint="0.59996337778862885"/>
        </bottom>
        <vertical style="thin">
          <color rgb="FF002060"/>
        </vertical>
        <horizontal style="thin">
          <color theme="3" tint="0.59996337778862885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thin">
          <color rgb="FF002060"/>
        </right>
        <top style="double">
          <color rgb="FF002060"/>
        </top>
        <bottom style="medium">
          <color rgb="FF002060"/>
        </bottom>
      </border>
    </dxf>
    <dxf>
      <border diagonalUp="0" diagonalDown="0">
        <left style="thin">
          <color rgb="FF002060"/>
        </left>
        <right style="thin">
          <color rgb="FF002060"/>
        </right>
        <top style="thin">
          <color theme="3" tint="0.59996337778862885"/>
        </top>
        <bottom style="thin">
          <color theme="3" tint="0.59996337778862885"/>
        </bottom>
        <vertical style="thin">
          <color rgb="FF002060"/>
        </vertical>
        <horizontal style="thin">
          <color theme="3" tint="0.59996337778862885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thin">
          <color rgb="FF002060"/>
        </right>
        <top style="double">
          <color rgb="FF002060"/>
        </top>
        <bottom style="medium">
          <color rgb="FF002060"/>
        </bottom>
      </border>
    </dxf>
    <dxf>
      <border diagonalUp="0" diagonalDown="0">
        <left style="thin">
          <color rgb="FF002060"/>
        </left>
        <right style="thin">
          <color rgb="FF002060"/>
        </right>
        <top style="thin">
          <color theme="3" tint="0.59996337778862885"/>
        </top>
        <bottom style="thin">
          <color theme="3" tint="0.59996337778862885"/>
        </bottom>
        <vertical style="thin">
          <color rgb="FF002060"/>
        </vertical>
        <horizontal style="thin">
          <color theme="3" tint="0.59996337778862885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thin">
          <color rgb="FF002060"/>
        </right>
        <top style="double">
          <color rgb="FF002060"/>
        </top>
        <bottom style="medium">
          <color rgb="FF002060"/>
        </bottom>
      </border>
    </dxf>
    <dxf>
      <border diagonalUp="0" diagonalDown="0">
        <left style="thin">
          <color rgb="FF002060"/>
        </left>
        <right style="thin">
          <color rgb="FF002060"/>
        </right>
        <top style="thin">
          <color theme="3" tint="0.59996337778862885"/>
        </top>
        <bottom style="thin">
          <color theme="3" tint="0.59996337778862885"/>
        </bottom>
        <vertical style="thin">
          <color rgb="FF002060"/>
        </vertical>
        <horizontal style="thin">
          <color theme="3" tint="0.59996337778862885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thin">
          <color rgb="FF002060"/>
        </right>
        <top style="double">
          <color rgb="FF002060"/>
        </top>
        <bottom style="medium">
          <color rgb="FF002060"/>
        </bottom>
      </border>
    </dxf>
    <dxf>
      <border diagonalUp="0" diagonalDown="0">
        <left style="thin">
          <color rgb="FF002060"/>
        </left>
        <right style="thin">
          <color rgb="FF002060"/>
        </right>
        <top style="thin">
          <color theme="3" tint="0.59996337778862885"/>
        </top>
        <bottom style="thin">
          <color theme="3" tint="0.59996337778862885"/>
        </bottom>
        <vertical style="thin">
          <color rgb="FF002060"/>
        </vertical>
        <horizontal style="thin">
          <color theme="3" tint="0.59996337778862885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thin">
          <color rgb="FF002060"/>
        </left>
        <right style="thin">
          <color rgb="FF002060"/>
        </right>
        <top style="double">
          <color rgb="FF002060"/>
        </top>
        <bottom style="medium">
          <color rgb="FF002060"/>
        </bottom>
      </border>
    </dxf>
    <dxf>
      <border diagonalUp="0" diagonalDown="0">
        <left style="thin">
          <color rgb="FF002060"/>
        </left>
        <right style="thin">
          <color rgb="FF002060"/>
        </right>
        <top style="thin">
          <color theme="3" tint="0.59996337778862885"/>
        </top>
        <bottom style="thin">
          <color theme="3" tint="0.59996337778862885"/>
        </bottom>
        <vertical style="thin">
          <color rgb="FF002060"/>
        </vertical>
        <horizontal style="thin">
          <color theme="3" tint="0.59996337778862885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medium">
          <color rgb="FF002060"/>
        </left>
        <right style="thin">
          <color rgb="FF002060"/>
        </right>
        <top style="double">
          <color rgb="FF002060"/>
        </top>
        <bottom style="medium">
          <color rgb="FF002060"/>
        </bottom>
      </border>
    </dxf>
    <dxf>
      <numFmt numFmtId="165" formatCode="_(* #,##0.00_);_(* \(#,##0.00\);_(* &quot;-&quot;??_);_(@_)"/>
      <border diagonalUp="0" diagonalDown="0">
        <left style="medium">
          <color rgb="FF002060"/>
        </left>
        <right style="thin">
          <color rgb="FF002060"/>
        </right>
        <top style="thin">
          <color theme="3" tint="0.59996337778862885"/>
        </top>
        <bottom style="thin">
          <color theme="3" tint="0.59996337778862885"/>
        </bottom>
        <vertical style="thin">
          <color rgb="FF002060"/>
        </vertical>
        <horizontal style="thin">
          <color theme="3" tint="0.59996337778862885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(* #,##0.00_);_(* \(#,##0.00\);_(* &quot;-&quot;??_);_(@_)"/>
      <border diagonalUp="0" diagonalDown="0" outline="0">
        <left style="medium">
          <color rgb="FF002060"/>
        </left>
        <right style="medium">
          <color rgb="FF002060"/>
        </right>
        <top style="double">
          <color rgb="FF002060"/>
        </top>
        <bottom style="medium">
          <color rgb="FF002060"/>
        </bottom>
      </border>
    </dxf>
    <dxf>
      <border diagonalUp="0" diagonalDown="0">
        <left style="medium">
          <color rgb="FF002060"/>
        </left>
        <right style="medium">
          <color rgb="FF002060"/>
        </right>
        <top style="thin">
          <color theme="3" tint="0.59996337778862885"/>
        </top>
        <bottom style="thin">
          <color theme="3" tint="0.59996337778862885"/>
        </bottom>
        <vertical/>
        <horizontal style="thin">
          <color theme="3" tint="0.59996337778862885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 outline="0">
        <left/>
        <right/>
        <top style="double">
          <color rgb="FF002060"/>
        </top>
        <bottom style="medium">
          <color rgb="FF002060"/>
        </bottom>
      </border>
    </dxf>
    <dxf>
      <border diagonalUp="0" diagonalDown="0">
        <top style="thin">
          <color theme="3" tint="0.59996337778862885"/>
        </top>
        <bottom style="thin">
          <color theme="3" tint="0.59996337778862885"/>
        </bottom>
        <horizontal style="thin">
          <color theme="3" tint="0.59996337778862885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double">
          <color rgb="FF002060"/>
        </top>
        <bottom style="medium">
          <color rgb="FF002060"/>
        </bottom>
      </border>
    </dxf>
    <dxf>
      <alignment horizontal="center" vertical="center" textRotation="0" wrapText="0" indent="0" justifyLastLine="0" shrinkToFit="0" readingOrder="0"/>
      <border diagonalUp="0" diagonalDown="0">
        <top style="thin">
          <color theme="3" tint="0.59996337778862885"/>
        </top>
        <bottom style="thin">
          <color theme="3" tint="0.59996337778862885"/>
        </bottom>
        <horizontal style="thin">
          <color theme="3" tint="0.59996337778862885"/>
        </horizontal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top style="double">
          <color rgb="FF002060"/>
        </top>
      </border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border diagonalUp="0" diagonalDown="0">
        <left style="thin">
          <color rgb="FF002060"/>
        </left>
        <right style="thin">
          <color rgb="FF002060"/>
        </right>
        <top/>
        <bottom/>
        <vertical style="thin">
          <color rgb="FF002060"/>
        </vertical>
        <horizontal style="thin">
          <color rgb="FF002060"/>
        </horizontal>
      </border>
    </dxf>
    <dxf>
      <numFmt numFmtId="34" formatCode="_-&quot;$&quot;* #,##0.00_-;\-&quot;$&quot;* #,##0.00_-;_-&quot;$&quot;* &quot;-&quot;??_-;_-@_-"/>
      <fill>
        <patternFill patternType="solid">
          <fgColor indexed="64"/>
          <bgColor theme="8" tint="0.79998168889431442"/>
        </patternFill>
      </fill>
      <border diagonalUp="0" diagonalDown="0" outline="0">
        <left style="medium">
          <color theme="8" tint="-0.499984740745262"/>
        </left>
        <right style="medium">
          <color theme="8" tint="-0.499984740745262"/>
        </right>
        <top/>
        <bottom/>
      </border>
    </dxf>
    <dxf>
      <numFmt numFmtId="34" formatCode="_-&quot;$&quot;* #,##0.00_-;\-&quot;$&quot;* #,##0.00_-;_-&quot;$&quot;* &quot;-&quot;??_-;_-@_-"/>
      <fill>
        <patternFill patternType="solid">
          <fgColor indexed="64"/>
          <bgColor theme="8" tint="0.79998168889431442"/>
        </patternFill>
      </fill>
      <border diagonalUp="0" diagonalDown="0" outline="0">
        <left style="medium">
          <color theme="8" tint="-0.499984740745262"/>
        </left>
        <right style="medium">
          <color theme="8" tint="-0.499984740745262"/>
        </right>
        <top/>
        <bottom/>
      </border>
    </dxf>
    <dxf>
      <numFmt numFmtId="0" formatCode="General"/>
      <border diagonalUp="0" diagonalDown="0" outline="0">
        <left style="thin">
          <color theme="8"/>
        </left>
        <right/>
        <top/>
        <bottom/>
      </border>
    </dxf>
    <dxf>
      <numFmt numFmtId="34" formatCode="_-&quot;$&quot;* #,##0.00_-;\-&quot;$&quot;* #,##0.00_-;_-&quot;$&quot;* &quot;-&quot;??_-;_-@_-"/>
      <border diagonalUp="0" diagonalDown="0" outline="0">
        <left style="thin">
          <color theme="8"/>
        </left>
        <right/>
        <top/>
        <bottom/>
      </border>
    </dxf>
    <dxf>
      <numFmt numFmtId="0" formatCode="General"/>
      <border diagonalUp="0" diagonalDown="0" outline="0">
        <left style="thin">
          <color theme="8"/>
        </left>
        <right/>
        <top/>
        <bottom/>
      </border>
    </dxf>
    <dxf>
      <numFmt numFmtId="34" formatCode="_-&quot;$&quot;* #,##0.00_-;\-&quot;$&quot;* #,##0.00_-;_-&quot;$&quot;* &quot;-&quot;??_-;_-@_-"/>
      <border diagonalUp="0" diagonalDown="0" outline="0">
        <left style="thin">
          <color theme="8"/>
        </left>
        <right/>
        <top/>
        <bottom/>
      </border>
    </dxf>
    <dxf>
      <numFmt numFmtId="0" formatCode="General"/>
      <border diagonalUp="0" diagonalDown="0" outline="0">
        <left style="medium">
          <color theme="8" tint="-0.499984740745262"/>
        </left>
        <right style="medium">
          <color theme="8" tint="-0.499984740745262"/>
        </right>
        <top/>
        <bottom/>
      </border>
    </dxf>
    <dxf>
      <numFmt numFmtId="34" formatCode="_-&quot;$&quot;* #,##0.00_-;\-&quot;$&quot;* #,##0.00_-;_-&quot;$&quot;* &quot;-&quot;??_-;_-@_-"/>
      <border diagonalUp="0" diagonalDown="0" outline="0">
        <left style="medium">
          <color theme="8" tint="-0.499984740745262"/>
        </left>
        <right style="medium">
          <color theme="8" tint="-0.499984740745262"/>
        </right>
        <top/>
        <bottom/>
      </border>
    </dxf>
    <dxf>
      <numFmt numFmtId="0" formatCode="General"/>
      <border diagonalUp="0" diagonalDown="0" outline="0">
        <left style="thin">
          <color theme="8"/>
        </left>
        <right style="thin">
          <color theme="8"/>
        </right>
        <top/>
        <bottom/>
      </border>
    </dxf>
    <dxf>
      <numFmt numFmtId="34" formatCode="_-&quot;$&quot;* #,##0.00_-;\-&quot;$&quot;* #,##0.00_-;_-&quot;$&quot;* &quot;-&quot;??_-;_-@_-"/>
      <border diagonalUp="0" diagonalDown="0" outline="0">
        <left style="thin">
          <color theme="8"/>
        </left>
        <right style="thin">
          <color theme="8"/>
        </right>
        <top/>
        <bottom/>
      </border>
    </dxf>
    <dxf>
      <numFmt numFmtId="0" formatCode="General"/>
      <border diagonalUp="0" diagonalDown="0" outline="0">
        <left style="thin">
          <color theme="8"/>
        </left>
        <right style="thin">
          <color theme="8"/>
        </right>
        <top/>
        <bottom/>
      </border>
    </dxf>
    <dxf>
      <numFmt numFmtId="34" formatCode="_-&quot;$&quot;* #,##0.00_-;\-&quot;$&quot;* #,##0.00_-;_-&quot;$&quot;* &quot;-&quot;??_-;_-@_-"/>
      <border diagonalUp="0" diagonalDown="0">
        <left style="thin">
          <color theme="8"/>
        </left>
        <right/>
        <top/>
        <bottom/>
        <vertical/>
        <horizontal/>
      </border>
    </dxf>
    <dxf>
      <border diagonalUp="0" diagonalDown="0" outline="0">
        <left/>
        <right style="thin">
          <color theme="8"/>
        </right>
        <top/>
        <bottom/>
      </border>
    </dxf>
    <dxf>
      <fill>
        <patternFill patternType="none">
          <bgColor auto="1"/>
        </patternFill>
      </fill>
      <alignment horizontal="left" vertical="bottom" textRotation="0" wrapText="0" indent="2" justifyLastLine="0" shrinkToFit="0" readingOrder="0"/>
    </dxf>
    <dxf>
      <border diagonalUp="0" diagonalDown="0" outline="0">
        <left/>
        <right style="thin">
          <color theme="8"/>
        </right>
        <top/>
        <bottom/>
      </border>
    </dxf>
    <dxf>
      <numFmt numFmtId="34" formatCode="_-&quot;$&quot;* #,##0.00_-;\-&quot;$&quot;* #,##0.00_-;_-&quot;$&quot;* &quot;-&quot;??_-;_-@_-"/>
      <fill>
        <patternFill patternType="solid">
          <fgColor indexed="64"/>
          <bgColor theme="8" tint="0.79998168889431442"/>
        </patternFill>
      </fill>
      <alignment horizontal="left" vertical="bottom" textRotation="0" wrapText="0" indent="2" justifyLastLine="0" shrinkToFit="0" readingOrder="0"/>
      <border diagonalUp="0" diagonalDown="0">
        <left style="medium">
          <color theme="8" tint="-0.499984740745262"/>
        </left>
        <right style="medium">
          <color theme="8" tint="-0.499984740745262"/>
        </right>
        <top/>
        <bottom/>
        <vertical/>
        <horizontal/>
      </border>
    </dxf>
    <dxf>
      <border diagonalUp="0" diagonalDown="0" outline="0">
        <left/>
        <right style="thin">
          <color theme="8"/>
        </right>
        <top/>
        <bottom/>
      </border>
    </dxf>
    <dxf>
      <border outline="0">
        <right style="thin">
          <color theme="8"/>
        </right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theme="8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165" formatCode="_(* #,##0.00_);_(* \(#,##0.00\);_(* &quot;-&quot;??_);_(@_)"/>
      <border diagonalUp="0" diagonalDown="0" outline="0">
        <left style="medium">
          <color indexed="64"/>
        </left>
        <right/>
        <top/>
        <bottom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fill>
        <patternFill patternType="solid">
          <fgColor indexed="64"/>
          <bgColor theme="3" tint="0.79998168889431442"/>
        </patternFill>
      </fill>
      <border outline="0">
        <right style="medium">
          <color indexed="64"/>
        </right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border diagonalUp="0" diagonalDown="0" outline="0">
        <left style="medium">
          <color indexed="64"/>
        </left>
        <right/>
        <top/>
        <bottom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0" formatCode="General"/>
      <border diagonalUp="0" diagonalDown="0" outline="0">
        <left style="medium">
          <color indexed="64"/>
        </left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fill>
        <patternFill patternType="solid">
          <fgColor indexed="64"/>
          <bgColor theme="3" tint="0.79998168889431442"/>
        </patternFill>
      </fill>
      <border outline="0">
        <right style="medium">
          <color indexed="64"/>
        </right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border diagonalUp="0" diagonalDown="0" outline="0">
        <left style="medium">
          <color indexed="64"/>
        </left>
        <right/>
        <top/>
        <bottom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0" formatCode="General"/>
      <border diagonalUp="0" diagonalDown="0" outline="0">
        <left style="medium">
          <color indexed="64"/>
        </left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fill>
        <patternFill patternType="solid">
          <fgColor indexed="64"/>
          <bgColor theme="3" tint="0.79998168889431442"/>
        </patternFill>
      </fill>
      <border outline="0">
        <right style="medium">
          <color indexed="64"/>
        </right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border diagonalUp="0" diagonalDown="0" outline="0">
        <left style="medium">
          <color indexed="64"/>
        </left>
        <right/>
        <top/>
        <bottom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0" formatCode="General"/>
      <border diagonalUp="0" diagonalDown="0" outline="0">
        <left style="medium">
          <color indexed="64"/>
        </left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fill>
        <patternFill patternType="solid">
          <fgColor indexed="64"/>
          <bgColor theme="3" tint="0.79998168889431442"/>
        </patternFill>
      </fill>
      <border outline="0">
        <right style="medium">
          <color indexed="64"/>
        </right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0" formatCode="General"/>
      <border diagonalUp="0" diagonalDown="0" outline="0">
        <left style="medium">
          <color indexed="64"/>
        </left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fill>
        <patternFill patternType="solid">
          <fgColor indexed="64"/>
          <bgColor theme="3" tint="0.79998168889431442"/>
        </patternFill>
      </fill>
      <border outline="0">
        <left/>
        <right style="medium">
          <color indexed="64"/>
        </right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alignment horizontal="center" vertical="bottom" textRotation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border diagonalUp="0" diagonalDown="0" outline="0">
        <left style="medium">
          <color indexed="64"/>
        </left>
        <right/>
        <top/>
        <bottom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outline="0">
        <right style="medium">
          <color indexed="64"/>
        </right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165" formatCode="_(* #,##0.00_);_(* \(#,##0.00\);_(* &quot;-&quot;??_);_(@_)"/>
      <fill>
        <patternFill patternType="solid">
          <fgColor indexed="64"/>
          <bgColor theme="3" tint="0.79998168889431442"/>
        </patternFill>
      </fill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165" formatCode="_(* #,##0.00_);_(* \(#,##0.00\);_(* &quot;-&quot;??_);_(@_)"/>
      <fill>
        <patternFill patternType="solid">
          <fgColor indexed="64"/>
          <bgColor theme="3" tint="0.79998168889431442"/>
        </patternFill>
      </fill>
      <border diagonalUp="0" diagonalDown="0" outline="0">
        <left style="medium">
          <color indexed="64"/>
        </left>
        <right/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165" formatCode="_(* #,##0.00_);_(* \(#,##0.00\);_(* &quot;-&quot;??_);_(@_)"/>
      <fill>
        <patternFill patternType="solid">
          <fgColor indexed="64"/>
          <bgColor theme="3" tint="0.79998168889431442"/>
        </patternFill>
      </fill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165" formatCode="_(* #,##0.00_);_(* \(#,##0.00\);_(* &quot;-&quot;??_);_(@_)"/>
      <fill>
        <patternFill patternType="solid">
          <fgColor indexed="64"/>
          <bgColor theme="3" tint="0.79998168889431442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fill>
        <patternFill patternType="none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165" formatCode="_(* #,##0.00_);_(* \(#,##0.00\);_(* &quot;-&quot;??_);_(@_)"/>
      <fill>
        <patternFill patternType="solid">
          <fgColor indexed="64"/>
          <bgColor theme="3" tint="0.79998168889431442"/>
        </patternFill>
      </fill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165" formatCode="_(* #,##0.00_);_(* \(#,##0.00\);_(* &quot;-&quot;??_);_(@_)"/>
      <fill>
        <patternFill patternType="solid">
          <fgColor indexed="64"/>
          <bgColor theme="3" tint="0.79998168889431442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34" formatCode="_-&quot;$&quot;* #,##0.00_-;\-&quot;$&quot;* #,##0.00_-;_-&quot;$&quot;* &quot;-&quot;??_-;_-@_-"/>
      <fill>
        <patternFill patternType="none">
          <fgColor indexed="64"/>
          <bgColor theme="0" tint="-0.14999847407452621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fill>
        <patternFill patternType="solid">
          <fgColor indexed="64"/>
          <bgColor theme="3" tint="0.79998168889431442"/>
        </patternFill>
      </fill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165" formatCode="_(* #,##0.00_);_(* \(#,##0.00\);_(* &quot;-&quot;??_);_(@_)"/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0" formatCode="General"/>
      <fill>
        <patternFill patternType="none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fill>
        <patternFill patternType="none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168" formatCode="_(&quot;USD&quot;\$* #,##0.00_);_(&quot;USD&quot;\$* \(#,##0.00\);_(&quot;USD&quot;\$* &quot;-&quot;??_);_(@_)"/>
      <fill>
        <patternFill patternType="solid">
          <fgColor indexed="64"/>
          <bgColor theme="3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168" formatCode="_(&quot;USD&quot;\$* #,##0.00_);_(&quot;USD&quot;\$* \(#,##0.00\);_(&quot;USD&quot;\$* &quot;-&quot;??_);_(@_)"/>
      <fill>
        <patternFill patternType="solid">
          <fgColor indexed="64"/>
          <bgColor theme="3" tint="0.79998168889431442"/>
        </patternFill>
      </fill>
      <alignment horizontal="lef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fill>
        <patternFill patternType="solid">
          <fgColor indexed="64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fill>
        <patternFill patternType="solid">
          <fgColor indexed="64"/>
          <bgColor theme="3" tint="0.79998168889431442"/>
        </patternFill>
      </fill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numFmt numFmtId="0" formatCode="General"/>
      <fill>
        <patternFill patternType="solid">
          <fgColor indexed="64"/>
          <bgColor theme="3" tint="0.79998168889431442"/>
        </patternFill>
      </fill>
      <alignment horizontal="left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fill>
        <patternFill patternType="solid">
          <fgColor indexed="64"/>
          <bgColor theme="3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protection locked="1" hidden="0"/>
    </dxf>
    <dxf>
      <font>
        <b val="0"/>
        <strike val="0"/>
        <outline val="0"/>
        <shadow val="0"/>
        <u val="none"/>
        <vertAlign val="baseline"/>
        <sz val="9"/>
        <color auto="1"/>
        <name val="Calibri Light"/>
        <family val="2"/>
        <scheme val="major"/>
      </font>
      <protection locked="1" hidden="0"/>
    </dxf>
    <dxf>
      <font>
        <b val="0"/>
        <strike val="0"/>
        <outline val="0"/>
        <shadow val="0"/>
        <u val="none"/>
        <vertAlign val="baseline"/>
        <sz val="9"/>
        <color theme="0"/>
        <name val="Calibri Light"/>
        <family val="2"/>
        <scheme val="major"/>
      </font>
      <alignment horizontal="center" vertical="center" textRotation="0" wrapText="1" indent="0" justifyLastLine="0" shrinkToFit="0" readingOrder="0"/>
      <protection locked="1" hidden="0"/>
    </dxf>
  </dxfs>
  <tableStyles count="0" defaultTableStyle="TableStyleMedium2" defaultPivotStyle="PivotStyleLight16"/>
  <colors>
    <mruColors>
      <color rgb="FFFFFF66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externalLink" Target="externalLinks/externalLink9.xml"/><Relationship Id="rId39" Type="http://schemas.openxmlformats.org/officeDocument/2006/relationships/sharedStrings" Target="sharedStrings.xml"/><Relationship Id="rId21" Type="http://schemas.openxmlformats.org/officeDocument/2006/relationships/externalLink" Target="externalLinks/externalLink4.xml"/><Relationship Id="rId34" Type="http://schemas.openxmlformats.org/officeDocument/2006/relationships/externalLink" Target="externalLinks/externalLink17.xml"/><Relationship Id="rId42" Type="http://schemas.microsoft.com/office/2017/06/relationships/rdRichValueStructure" Target="richData/rdrichvaluestructure.xml"/><Relationship Id="rId47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7.xml"/><Relationship Id="rId32" Type="http://schemas.openxmlformats.org/officeDocument/2006/relationships/externalLink" Target="externalLinks/externalLink15.xml"/><Relationship Id="rId37" Type="http://schemas.openxmlformats.org/officeDocument/2006/relationships/theme" Target="theme/theme1.xml"/><Relationship Id="rId40" Type="http://schemas.openxmlformats.org/officeDocument/2006/relationships/sheetMetadata" Target="metadata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6.xml"/><Relationship Id="rId28" Type="http://schemas.openxmlformats.org/officeDocument/2006/relationships/externalLink" Target="externalLinks/externalLink11.xml"/><Relationship Id="rId36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31" Type="http://schemas.openxmlformats.org/officeDocument/2006/relationships/externalLink" Target="externalLinks/externalLink14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5.xml"/><Relationship Id="rId27" Type="http://schemas.openxmlformats.org/officeDocument/2006/relationships/externalLink" Target="externalLinks/externalLink10.xml"/><Relationship Id="rId30" Type="http://schemas.openxmlformats.org/officeDocument/2006/relationships/externalLink" Target="externalLinks/externalLink13.xml"/><Relationship Id="rId35" Type="http://schemas.openxmlformats.org/officeDocument/2006/relationships/externalLink" Target="externalLinks/externalLink18.xml"/><Relationship Id="rId43" Type="http://schemas.microsoft.com/office/2017/06/relationships/rdRichValueTypes" Target="richData/rdRichValueTyp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8.xml"/><Relationship Id="rId33" Type="http://schemas.openxmlformats.org/officeDocument/2006/relationships/externalLink" Target="externalLinks/externalLink16.xml"/><Relationship Id="rId38" Type="http://schemas.openxmlformats.org/officeDocument/2006/relationships/styles" Target="styles.xml"/><Relationship Id="rId46" Type="http://schemas.openxmlformats.org/officeDocument/2006/relationships/customXml" Target="../customXml/item2.xml"/><Relationship Id="rId20" Type="http://schemas.openxmlformats.org/officeDocument/2006/relationships/externalLink" Target="externalLinks/externalLink3.xml"/><Relationship Id="rId41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28575</xdr:colOff>
      <xdr:row>0</xdr:row>
      <xdr:rowOff>0</xdr:rowOff>
    </xdr:from>
    <xdr:to>
      <xdr:col>2</xdr:col>
      <xdr:colOff>496575</xdr:colOff>
      <xdr:row>2</xdr:row>
      <xdr:rowOff>187037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E087DBD-3D93-4457-81A4-DE3DF31B45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90650" y="0"/>
          <a:ext cx="468000" cy="67830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70909</xdr:colOff>
      <xdr:row>0</xdr:row>
      <xdr:rowOff>64557</xdr:rowOff>
    </xdr:from>
    <xdr:to>
      <xdr:col>0</xdr:col>
      <xdr:colOff>643467</xdr:colOff>
      <xdr:row>4</xdr:row>
      <xdr:rowOff>79917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E34D1500-6358-47C9-B74C-305230DAC5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814" y="66462"/>
          <a:ext cx="570653" cy="8211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70909</xdr:colOff>
      <xdr:row>0</xdr:row>
      <xdr:rowOff>64557</xdr:rowOff>
    </xdr:from>
    <xdr:to>
      <xdr:col>0</xdr:col>
      <xdr:colOff>643467</xdr:colOff>
      <xdr:row>4</xdr:row>
      <xdr:rowOff>85632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E53C211E-5F62-4EB9-AD0B-E546B7A07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909" y="64557"/>
          <a:ext cx="572558" cy="8677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53340</xdr:rowOff>
    </xdr:from>
    <xdr:to>
      <xdr:col>15</xdr:col>
      <xdr:colOff>8038</xdr:colOff>
      <xdr:row>38</xdr:row>
      <xdr:rowOff>27709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D2EDABA-F1EC-72AD-12A9-3118CF1459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3340"/>
          <a:ext cx="11895238" cy="69238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8561</xdr:colOff>
      <xdr:row>1</xdr:row>
      <xdr:rowOff>1547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D786A8E9-1C56-4D58-A349-17B13AEDDC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026081" cy="7507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</xdr:colOff>
      <xdr:row>0</xdr:row>
      <xdr:rowOff>15241</xdr:rowOff>
    </xdr:from>
    <xdr:to>
      <xdr:col>17</xdr:col>
      <xdr:colOff>422280</xdr:colOff>
      <xdr:row>32</xdr:row>
      <xdr:rowOff>68581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F6D981-E5A5-47AF-8F46-D293BEFEA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860" y="15241"/>
          <a:ext cx="13871580" cy="5905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13</xdr:col>
      <xdr:colOff>354903</xdr:colOff>
      <xdr:row>68</xdr:row>
      <xdr:rowOff>103962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F21B08-7F7D-44FC-B051-6209D05F6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035040"/>
          <a:ext cx="10657143" cy="650476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</xdr:colOff>
      <xdr:row>1</xdr:row>
      <xdr:rowOff>108841</xdr:rowOff>
    </xdr:from>
    <xdr:to>
      <xdr:col>0</xdr:col>
      <xdr:colOff>589171</xdr:colOff>
      <xdr:row>3</xdr:row>
      <xdr:rowOff>322110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BEC262BF-FFD4-4E8B-9DC4-F7E43BA3AC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16200000">
          <a:off x="-265431" y="557168"/>
          <a:ext cx="1120049" cy="589155"/>
        </a:xfrm>
        <a:prstGeom prst="rect">
          <a:avLst/>
        </a:prstGeom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28965</xdr:colOff>
      <xdr:row>4</xdr:row>
      <xdr:rowOff>438834</xdr:rowOff>
    </xdr:from>
    <xdr:ext cx="57150" cy="8515350"/>
    <xdr:grpSp>
      <xdr:nvGrpSpPr>
        <xdr:cNvPr id="2" name="Shape 2">
          <a:extLst>
            <a:ext uri="{FF2B5EF4-FFF2-40B4-BE49-F238E27FC236}">
              <a16:creationId xmlns:a16="http://schemas.microsoft.com/office/drawing/2014/main" id="{2556DEDC-292E-4AC2-981D-9E987BB9E0B1}"/>
            </a:ext>
          </a:extLst>
        </xdr:cNvPr>
        <xdr:cNvGrpSpPr/>
      </xdr:nvGrpSpPr>
      <xdr:grpSpPr>
        <a:xfrm>
          <a:off x="17556870" y="1253490"/>
          <a:ext cx="57150" cy="8515350"/>
          <a:chOff x="5346000" y="0"/>
          <a:chExt cx="0" cy="756000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AF5F399B-9D15-39AC-BB44-B7D011994249}"/>
              </a:ext>
            </a:extLst>
          </xdr:cNvPr>
          <xdr:cNvCxnSpPr/>
        </xdr:nvCxnSpPr>
        <xdr:spPr>
          <a:xfrm>
            <a:off x="5346000" y="0"/>
            <a:ext cx="0" cy="7560000"/>
          </a:xfrm>
          <a:prstGeom prst="straightConnector1">
            <a:avLst/>
          </a:prstGeom>
          <a:noFill/>
          <a:ln w="57150" cap="flat" cmpd="sng">
            <a:solidFill>
              <a:srgbClr val="FF0000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62</xdr:col>
      <xdr:colOff>0</xdr:colOff>
      <xdr:row>4</xdr:row>
      <xdr:rowOff>438834</xdr:rowOff>
    </xdr:from>
    <xdr:ext cx="57150" cy="8515350"/>
    <xdr:grpSp>
      <xdr:nvGrpSpPr>
        <xdr:cNvPr id="4" name="Shape 2">
          <a:extLst>
            <a:ext uri="{FF2B5EF4-FFF2-40B4-BE49-F238E27FC236}">
              <a16:creationId xmlns:a16="http://schemas.microsoft.com/office/drawing/2014/main" id="{683AD4AC-14FF-4702-BBA5-A145B652720E}"/>
            </a:ext>
          </a:extLst>
        </xdr:cNvPr>
        <xdr:cNvGrpSpPr/>
      </xdr:nvGrpSpPr>
      <xdr:grpSpPr>
        <a:xfrm>
          <a:off x="23250769" y="1253490"/>
          <a:ext cx="57150" cy="8515350"/>
          <a:chOff x="5346000" y="0"/>
          <a:chExt cx="0" cy="756000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D7977D7-5549-04C6-FABF-A0F8D5B0BE2E}"/>
              </a:ext>
            </a:extLst>
          </xdr:cNvPr>
          <xdr:cNvCxnSpPr/>
        </xdr:nvCxnSpPr>
        <xdr:spPr>
          <a:xfrm>
            <a:off x="5346000" y="0"/>
            <a:ext cx="0" cy="7560000"/>
          </a:xfrm>
          <a:prstGeom prst="straightConnector1">
            <a:avLst/>
          </a:prstGeom>
          <a:noFill/>
          <a:ln w="57150" cap="flat" cmpd="sng">
            <a:solidFill>
              <a:srgbClr val="FF0000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Eva%20L.%20JImenez%20Pagan\My%20Documents\Banco%20Central\Martin%20Fernandez%20-%20Calles\Presup.%20dise&#241;o%20original%20(30-mar-04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Startup" Target="usuarios/$$$$$$$$/Perda%20de%20produtividade_INSUMO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ingasa\Documents%20and%20Settings\jgonzalez\Local%20Settings\Temporary%20Internet%20Files\OLK63\Car%20Wash%20Santiago%20(con%20analisis)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IMP%20InBev%20Management%20Pillar\IMP%20Working%20in%20progress\3.%20IMP%20Manage%20to%20Improve\3.3%20IMP%20MTI%20Problem%20Solving\3.3%20IMP%20MTI%20PS%20Supporting%20materials\3.3%20IMP%20MTI%20PS%20PDCA%20Tool\PDCA%20Tool%2007.01%20(13)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cosharing\Users\FBARRA~1\AppData\Local\Temp\notesBF2340\A-001%20LOS%20ALCARRIZOS\Presupuestos\Cubicaciones\Cubicacion%20Final\Cubicacion%20Aprezio%20Alcarrizos%2026042012%20(Formato%20Rev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Documents%20and%20Settings\e.astsaturova\My%20Documents\Aiesecs\PDCA%20Tool%20+%20PRP\PDCA%20Tool%2007.01%20(13)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cosharing\Documents%20and%20Settings\macta.GRAMOS\Mis%20documentos\Proyectos\Generales\Docs%20a%20implementar\AIA%20G70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QSNA0\PROJETOS\ENGTO\GPACK\PPFPACK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EMP\ENGTO\PADRONIZ\CUSTOS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QSNA0\PROJETOS\ENGTO\PADRONIZ\CUSTOS.XLS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Documents%20and%20Settings/yy99392/Local%20Settings/Temporary%20Internet%20Files/OLKDB/Dependencies%20for%20GOP%20Template%20072209%20(4).XLS" TargetMode="External"/><Relationship Id="rId1" Type="http://schemas.openxmlformats.org/officeDocument/2006/relationships/externalLinkPath" Target="/Documents%20and%20Settings/yy99392/Local%20Settings/Temporary%20Internet%20Files/OLKDB/Dependencies%20for%20GOP%20Template%20072209%20(4).XLS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personal/arosario_gruporamos_com/Documents/Informaci&#243;n%20AR/Seguimiento%20de%20tareas%20de%20Equipo%20CAF%20Rev.xlsx" TargetMode="External"/><Relationship Id="rId2" Type="http://schemas.openxmlformats.org/officeDocument/2006/relationships/externalLinkPath" Target="https://gruporamos-my.sharepoint.com/personal/arosario_gruporamos_com/Documents/Informaci&#243;n%20AR/Seguimiento%20de%20tareas%20de%20Equipo%20CAF%20Rev.xlsx" TargetMode="External"/><Relationship Id="rId1" Type="http://schemas.openxmlformats.org/officeDocument/2006/relationships/externalLinkPath" Target="/personal/arosario_gruporamos_com/Documents/Informaci&#243;n%20AR/Seguimiento%20de%20tareas%20de%20Equipo%20CAF%20Rev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ruporamos-my.sharepoint.com/personal/arosario_gruporamos_com/Documents/Informaci&#243;n%20AR/Seguimiento%20de%20tareas%20de%20Equipo%20CAF%20Rev.xlsx" TargetMode="External"/><Relationship Id="rId1" Type="http://schemas.openxmlformats.org/officeDocument/2006/relationships/externalLinkPath" Target="https://gruporamos-my.sharepoint.com/personal/arosario_gruporamos_com/Documents/Informaci&#243;n%20AR/Seguimiento%20de%20tareas%20de%20Equipo%20CAF%20Rev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DOCUME~1\pjehp\LOCALS~1\Temp\11\ARC2\Indicadores%20do%20Planejamento%20da%20Manuten&#231;&#227;o_v5%20AC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WIN-MZAFUNWRLPQ/VECINA.xls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gruporamos.sharepoint.com/sites/ComprayControldeActivos/Ger_Compras_Activos_Fijos/Equipo_Compras_de_Activos/A%20-%20INICIATIVAS/Iniciativas%20abiertas/Iniciativa%20Nueva%20Tienda%20Sirena%20Compacta%20Veron/Plantilla%20Plan%20Detallado%20-%20OI%20-%20Veron%2022.07.2025.xlsx" TargetMode="External"/><Relationship Id="rId2" Type="http://schemas.microsoft.com/office/2019/04/relationships/externalLinkLongPath" Target="/sites/ComprayControldeActivos/Ger_Compras_Activos_Fijos/Equipo_Compras_de_Activos/A%20-%20INICIATIVAS/Iniciativas%20abiertas/Iniciativa%20Nueva%20Tienda%20Sirena%20Compacta%20Veron/Plantilla%20Plan%20Detallado%20-%20OI%20-%20Veron%2022.07.2025.xlsx?3EB30F3F" TargetMode="External"/><Relationship Id="rId1" Type="http://schemas.openxmlformats.org/officeDocument/2006/relationships/externalLinkPath" Target="file:///\\3EB30F3F\Plantilla%20Plan%20Detallado%20-%20OI%20-%20Veron%2022.07.2025.xlsx" TargetMode="External"/><Relationship Id="rId4" Type="http://schemas.openxmlformats.org/officeDocument/2006/relationships/externalLinkPath" Target="../A%20-%20INICIATIVAS/Iniciativas%20abiertas/Iniciativa%20Nueva%20Tienda%20Sirena%20Compacta%20Veron/Plantilla%20Plan%20Detallado%20-%20OI%20-%20Veron%2022.07.2025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Y.MELENDEZ\AppData\Local\Microsoft\Olk\Attachments\ooa-0acfef6e-2243-4e5f-a4e9-7f72855fb91a\da24b23a5651d9b8152700789f0a03d282eb43f690f3f092f76e74eaacb5ded6\2026-02-06%20CONSOLIDADO%20-%20CAPEX%20-%20MC32%20SC%20Ver&#243;n.xlsx" TargetMode="External"/><Relationship Id="rId1" Type="http://schemas.openxmlformats.org/officeDocument/2006/relationships/externalLinkPath" Target="file:///C:\Users\Y.MELENDEZ\AppData\Local\Microsoft\Olk\Attachments\ooa-0acfef6e-2243-4e5f-a4e9-7f72855fb91a\da24b23a5651d9b8152700789f0a03d282eb43f690f3f092f76e74eaacb5ded6\2026-02-06%20CONSOLIDADO%20-%20CAPEX%20-%20MC32%20SC%20Ver&#243;n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ruporamos.sharepoint.com/sites/ComprayControldeActivos/Ger_Compras_Activos_Fijos/Equipo_Compras_de_Activos/Iniciativas%20Aperturadas/lantilla%20Plan%20detallado.%20Jarabacoa%2009.12.2025.xlsx" TargetMode="External"/><Relationship Id="rId1" Type="http://schemas.openxmlformats.org/officeDocument/2006/relationships/externalLinkPath" Target="lantilla%20Plan%20detallado.%20Jarabacoa%2009.12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ISIS STO DGO"/>
      <sheetName val="PRES. BOCA NUEVA"/>
      <sheetName val="ANALISIS_STO_DGO"/>
      <sheetName val="PRES__BOCA_NUEVA"/>
      <sheetName val="CONTRARO SEÑALIZACIONES"/>
      <sheetName val="Senalizacion"/>
      <sheetName val="A"/>
      <sheetName val="ANALISIS_STO_DGO1"/>
      <sheetName val="PRES__BOCA_NUEVA1"/>
      <sheetName val="CONTRARO_SEÑALIZACIONES1"/>
      <sheetName val="CONTRARO_SEÑALIZACIONES"/>
      <sheetName val="Presup"/>
      <sheetName val="EDIFICIO COUNTERS"/>
      <sheetName val="Presup."/>
      <sheetName val="LISTADO INSUMOS DEL 2000"/>
      <sheetName val="Insumos"/>
      <sheetName val="Análisis de Precios"/>
      <sheetName val="Resumen Precio Equipos"/>
      <sheetName val="O.M. y Salarios"/>
      <sheetName val="Materiales"/>
      <sheetName val="PRESUP. HOSPIT. VERON"/>
      <sheetName val="ANALISIS_STO_DGO2"/>
      <sheetName val="PRES__BOCA_NUEVA2"/>
      <sheetName val="CONTRARO_SEÑALIZACIONES2"/>
      <sheetName val="EDIFICIO_COUNTERS"/>
      <sheetName val="LISTADO_INSUMOS_DEL_2000"/>
      <sheetName val="Presup_"/>
      <sheetName val="Análisis_de_Precios"/>
      <sheetName val="Resumen_Precio_Equipos"/>
      <sheetName val="O_M__y_Salarios"/>
      <sheetName val="Resumen"/>
      <sheetName val="Planilla &lt;ENM#5&gt;"/>
      <sheetName val="Resumen Reducciones"/>
      <sheetName val="Planilla..."/>
      <sheetName val="Planilla"/>
      <sheetName val="Amortización"/>
      <sheetName val="Estudios y Diseños"/>
      <sheetName val="&lt;T-0&gt;Sop.Estudios.y.Diseños"/>
      <sheetName val="Otros Indirectos"/>
      <sheetName val="(1)-Trab.Gen"/>
      <sheetName val="1.01"/>
      <sheetName val="1.02"/>
      <sheetName val="1.03"/>
      <sheetName val="1.04"/>
      <sheetName val="1.05"/>
      <sheetName val="(2)-Mov.Tierra"/>
      <sheetName val="2.01"/>
      <sheetName val="2.02"/>
      <sheetName val="2.03"/>
      <sheetName val="&lt;T-1&gt;Sop.Alambradas"/>
      <sheetName val="100.01"/>
      <sheetName val="2.06"/>
      <sheetName val="2.07"/>
      <sheetName val="2.09"/>
      <sheetName val="&lt;T-3&gt;Sop.Exc.Inservible.&amp;.NClas"/>
      <sheetName val="2.10"/>
      <sheetName val="2.11"/>
      <sheetName val="2.12@2.14-116.03"/>
      <sheetName val="Rutas.Acarreo"/>
      <sheetName val="2.15"/>
      <sheetName val="2.16"/>
      <sheetName val="2.17"/>
      <sheetName val="2.18"/>
      <sheetName val="&lt;T-4&gt;Sop.Relleno-(Previo)"/>
      <sheetName val="&lt;T-4&gt;Sop.Relleno-(Acumulado)"/>
      <sheetName val="ajustes de reporte relleno"/>
      <sheetName val="&lt;T-4&gt;Sop.Relleno-(Periodo)"/>
      <sheetName val="&lt;T-5&gt;Sop.Pedraplén"/>
      <sheetName val="2.19"/>
      <sheetName val="2.22"/>
      <sheetName val="PN-2.04"/>
      <sheetName val="&lt;T-7&gt;Sop.Perfilado&amp;Grama"/>
      <sheetName val="2.24"/>
      <sheetName val="2.36"/>
      <sheetName val="Mejoramiento Fundación"/>
      <sheetName val="116.01"/>
      <sheetName val="116.02"/>
      <sheetName val="&lt;T-14&gt;Estabilización.Cal"/>
      <sheetName val="&lt;T-15&gt;Estabilización.Cemento"/>
      <sheetName val="PN-2.06"/>
      <sheetName val="Interferencias-Tuberías"/>
      <sheetName val="128.01"/>
      <sheetName val="&lt;Presup&gt;Tubería.Yuca"/>
      <sheetName val="139.01"/>
      <sheetName val="&lt;Presup&gt;Tub.Haras.Nacionales"/>
      <sheetName val="184.01"/>
      <sheetName val="&lt;Presup&gt;Tubería.Mata.Gorda"/>
      <sheetName val="184.02"/>
      <sheetName val="&lt;Presup&gt;Tubería.El.Aguacate"/>
      <sheetName val="184.03"/>
      <sheetName val="&lt;Presup&gt;Tubería.La.Victoria"/>
      <sheetName val="139.02"/>
      <sheetName val="&lt;Presup&gt;Tubería.Juan.Tomás"/>
      <sheetName val="161.01"/>
      <sheetName val="&lt;Presup&gt;Tubería.Mal.Nombre"/>
      <sheetName val="PN-2.01"/>
      <sheetName val="&lt;Presup&gt;Tubería.Varios.Trabajos"/>
      <sheetName val="(3)-Drenaje"/>
      <sheetName val="Cunetas"/>
      <sheetName val="3.1.02"/>
      <sheetName val="3.1.03"/>
      <sheetName val="150.01"/>
      <sheetName val="150.02"/>
      <sheetName val="162.01"/>
      <sheetName val="Drenaje Subterraneo"/>
      <sheetName val="3.3.01"/>
      <sheetName val="3.3.02"/>
      <sheetName val="Alc.Cajón"/>
      <sheetName val="100.02"/>
      <sheetName val="3.4.1.01"/>
      <sheetName val="3.4.1.02"/>
      <sheetName val="3.4.1.03"/>
      <sheetName val="3.4.1.04"/>
      <sheetName val="3.4.1.05"/>
      <sheetName val="3.4.1.06"/>
      <sheetName val="3.4.1.07"/>
      <sheetName val="3.4.1.08"/>
      <sheetName val="3.4.1.09"/>
      <sheetName val="3.4.1.10"/>
      <sheetName val="3.4.1.11"/>
      <sheetName val="3.4.1.12"/>
      <sheetName val="101.01"/>
      <sheetName val="3.4.1.16"/>
      <sheetName val="3.4.1.17"/>
      <sheetName val="Alc.Tubular"/>
      <sheetName val="3.4.2.01"/>
      <sheetName val="3.4.2.03"/>
      <sheetName val="3.4.2.04"/>
      <sheetName val="3.4.2.06"/>
      <sheetName val="3.4.2.07"/>
      <sheetName val="3.4.2.08"/>
      <sheetName val="3.4.2.09"/>
      <sheetName val="3.4.2.10"/>
      <sheetName val="3.4.2.11"/>
      <sheetName val="3.4.2.12"/>
      <sheetName val="&lt;T-6&gt;Sop.Exc.Rell.Estr.Alcant."/>
      <sheetName val="Colectores"/>
      <sheetName val="119.01"/>
      <sheetName val="119.02"/>
      <sheetName val="119.03"/>
      <sheetName val="119.04"/>
      <sheetName val="119.05"/>
      <sheetName val="119.06"/>
      <sheetName val="119.07"/>
      <sheetName val="119.08"/>
      <sheetName val="119.09"/>
      <sheetName val="129.01"/>
      <sheetName val="&lt;T-8&gt;Sop.Acero.Alcantarillas"/>
      <sheetName val="(4)-Estructuras"/>
      <sheetName val="(Puente)-Mal Nombre"/>
      <sheetName val="4.1.1.01"/>
      <sheetName val="4.1.1.04"/>
      <sheetName val="4.1.1.06"/>
      <sheetName val="4.1.1.08"/>
      <sheetName val="104.01"/>
      <sheetName val="104.02"/>
      <sheetName val="4.1.1.9"/>
      <sheetName val="4.1.1.10"/>
      <sheetName val="4.1.1.11"/>
      <sheetName val="4.1.1.12"/>
      <sheetName val="4.1.1.14"/>
      <sheetName val="4.1.1.15"/>
      <sheetName val="4.1.1.16"/>
      <sheetName val="4.1.1.18"/>
      <sheetName val="4.1.1.21"/>
      <sheetName val="130.01"/>
      <sheetName val="4.1.1.22"/>
      <sheetName val="4.1.1.25"/>
      <sheetName val="4.1.1.26"/>
      <sheetName val="120.01"/>
      <sheetName val="104.03"/>
      <sheetName val="4.1.4.04"/>
      <sheetName val="102.01"/>
      <sheetName val="102.02"/>
      <sheetName val="102.03"/>
      <sheetName val="102.04"/>
      <sheetName val="102.05"/>
      <sheetName val="4.1.4.06"/>
      <sheetName val="4.1.4.08"/>
      <sheetName val="4.1.4.09"/>
      <sheetName val="4.1.4.11"/>
      <sheetName val="4.1.4.18"/>
      <sheetName val="(Puente)-Dajao"/>
      <sheetName val="4.1.4.25"/>
      <sheetName val="106.02"/>
      <sheetName val="113.01"/>
      <sheetName val="113.02"/>
      <sheetName val="113.03"/>
      <sheetName val="106.01"/>
      <sheetName val="121.01"/>
      <sheetName val="121.02"/>
      <sheetName val="131.01"/>
      <sheetName val="131.02"/>
      <sheetName val="140.01"/>
      <sheetName val="140.02"/>
      <sheetName val="145.01"/>
      <sheetName val="145.02"/>
      <sheetName val="145.03"/>
      <sheetName val="145.04"/>
      <sheetName val="145.05"/>
      <sheetName val="163.01"/>
      <sheetName val="(Puente)-Haras Nacionales"/>
      <sheetName val="PN-4.2.2.02"/>
      <sheetName val="151.01"/>
      <sheetName val="4.2.2.02"/>
      <sheetName val="4.2.2.03"/>
      <sheetName val="4.2.2.04"/>
      <sheetName val="4.2.2.10"/>
      <sheetName val="151.02"/>
      <sheetName val="4.2.2.11"/>
      <sheetName val="4.2.2.12"/>
      <sheetName val="4.2.2.13"/>
      <sheetName val="103.01"/>
      <sheetName val="103.02"/>
      <sheetName val="103.03"/>
      <sheetName val="103.04"/>
      <sheetName val="105.01"/>
      <sheetName val="105.02"/>
      <sheetName val="105.03"/>
      <sheetName val="4.2.2.15 "/>
      <sheetName val="4.2.2.16"/>
      <sheetName val="4.2.2.17"/>
      <sheetName val="108.01"/>
      <sheetName val="108.02"/>
      <sheetName val="108.03"/>
      <sheetName val="111.01"/>
      <sheetName val="111.02"/>
      <sheetName val="111.03"/>
      <sheetName val="111.04"/>
      <sheetName val="114.01"/>
      <sheetName val="122.01"/>
      <sheetName val="141.01"/>
      <sheetName val="141.02"/>
      <sheetName val="141.03"/>
      <sheetName val="132.01"/>
      <sheetName val="132.02"/>
      <sheetName val="zapata bordillo-haras"/>
      <sheetName val="(Puente)-Yuca"/>
      <sheetName val="4.1.3.04"/>
      <sheetName val="4.1.3.06"/>
      <sheetName val="4.1.3.07"/>
      <sheetName val="4.1.3.08"/>
      <sheetName val="4.1.3.09"/>
      <sheetName val="112.01"/>
      <sheetName val="112.02"/>
      <sheetName val="112.03"/>
      <sheetName val="112.04"/>
      <sheetName val="112.05"/>
      <sheetName val="112.06"/>
      <sheetName val="112.07"/>
      <sheetName val="4.1.3.01"/>
      <sheetName val="4.1.3.18"/>
      <sheetName val="4.1.3.25"/>
      <sheetName val="123.01"/>
      <sheetName val="123.02"/>
      <sheetName val="123.03"/>
      <sheetName val="133.01"/>
      <sheetName val="142.01"/>
      <sheetName val="142.02"/>
      <sheetName val="146.01"/>
      <sheetName val="146.02"/>
      <sheetName val="146.03"/>
      <sheetName val="146.04"/>
      <sheetName val="152.01"/>
      <sheetName val="152.02"/>
      <sheetName val="164.01"/>
      <sheetName val="zapata.bordillo.losa.Yuca"/>
      <sheetName val="172.01"/>
      <sheetName val="172.02"/>
      <sheetName val="172.03"/>
      <sheetName val="PN-4.1.3.01"/>
      <sheetName val="PN-4.1.3.02"/>
      <sheetName val="PN-4.1.3.03"/>
      <sheetName val="PN-4.1.3.04"/>
      <sheetName val="(Puente)-Cabón"/>
      <sheetName val="4.1.2.06"/>
      <sheetName val="4.1.2.07"/>
      <sheetName val="4.1.2.11"/>
      <sheetName val="4.1.2.18"/>
      <sheetName val="4.1.2.20"/>
      <sheetName val="4.1.2.08"/>
      <sheetName val="4.1.2.25"/>
      <sheetName val="134.01"/>
      <sheetName val="134.02"/>
      <sheetName val="134.03"/>
      <sheetName val="143.01"/>
      <sheetName val="147.01"/>
      <sheetName val="153.01"/>
      <sheetName val="165.01"/>
      <sheetName val="165.02"/>
      <sheetName val="165.03"/>
      <sheetName val="173.01"/>
      <sheetName val="173.02"/>
      <sheetName val="PN-4.1.2.01"/>
      <sheetName val="PN-4.1.2.03"/>
      <sheetName val="PN-4.1.2.04"/>
      <sheetName val="PN-4.1.2.05"/>
      <sheetName val="153.02"/>
      <sheetName val="153.03"/>
      <sheetName val="(Puente)-Tossa"/>
      <sheetName val="4.1.5.04"/>
      <sheetName val="4.1.5.06"/>
      <sheetName val="4.1.5.07"/>
      <sheetName val="4.1.5.08"/>
      <sheetName val="4.1.5.09"/>
      <sheetName val="4.1.5.11"/>
      <sheetName val="154.01"/>
      <sheetName val="154.02"/>
      <sheetName val="135.01"/>
      <sheetName val="135.02"/>
      <sheetName val="135.03"/>
      <sheetName val="135.04"/>
      <sheetName val="135.05"/>
      <sheetName val="166.01"/>
      <sheetName val="174.01"/>
      <sheetName val="174.02"/>
      <sheetName val="174.03"/>
      <sheetName val="PN-4.1.5.03"/>
      <sheetName val="PN-4.1.5.05"/>
      <sheetName val="PN-4.1.5.06"/>
      <sheetName val="PN-4.1.5.07"/>
      <sheetName val="PN-4.1.5.08"/>
      <sheetName val="PN-4.1.5.09"/>
      <sheetName val="PN-4.1.5.11"/>
      <sheetName val="PN-4.1.5.12"/>
      <sheetName val="174.04"/>
      <sheetName val="174.05"/>
      <sheetName val="174.06"/>
      <sheetName val="174.07"/>
      <sheetName val="PN-4.1.5.13"/>
      <sheetName val="(Puente)-Ozama"/>
      <sheetName val="4.1.6.02"/>
      <sheetName val="4.1.6.05"/>
      <sheetName val="4.1.6.07"/>
      <sheetName val="4.1.6.09"/>
      <sheetName val="4.1.6.10"/>
      <sheetName val="&lt;P.U.&gt;Estructura.Puente"/>
      <sheetName val="4.1.6.13"/>
      <sheetName val="4.1.6.17"/>
      <sheetName val="175.01"/>
      <sheetName val="175.02"/>
      <sheetName val="175.03"/>
      <sheetName val="175.04"/>
      <sheetName val="PN-4.1.6.03"/>
      <sheetName val="175.05"/>
      <sheetName val="144.01"/>
      <sheetName val="144.02"/>
      <sheetName val="144.03"/>
      <sheetName val="155.01"/>
      <sheetName val="155.02"/>
      <sheetName val="155.03"/>
      <sheetName val="PN-4.1.6.06"/>
      <sheetName val="PN-4.1.6.09@PN-4.1.6.11"/>
      <sheetName val="PN-4.1.6.14"/>
      <sheetName val="(Puente)-Juan Tomas"/>
      <sheetName val="156.01"/>
      <sheetName val="156.02"/>
      <sheetName val="167.01"/>
      <sheetName val="176.01"/>
      <sheetName val="176.02"/>
      <sheetName val="176.03"/>
      <sheetName val="176.04"/>
      <sheetName val="176.05"/>
      <sheetName val="176.06"/>
      <sheetName val="176.07"/>
      <sheetName val="176.08"/>
      <sheetName val="176.09"/>
      <sheetName val="176.10"/>
      <sheetName val="176.11"/>
      <sheetName val="176.12"/>
      <sheetName val="PN-4.1.7.04"/>
      <sheetName val="PN-4.1.7.05"/>
      <sheetName val="PN-4.1.7.06"/>
      <sheetName val="PN-4.1.7.09"/>
      <sheetName val="PN-4.1.7.10"/>
      <sheetName val="PN-4.1.7.11"/>
      <sheetName val="PN-4.1.7.12"/>
      <sheetName val="PN-4.1.7.14"/>
      <sheetName val="PN-4.1.7.20"/>
      <sheetName val="PN-4.1.7.29"/>
      <sheetName val="(Distribuidor)-Punta-Yamasá"/>
      <sheetName val="4.2.1.05"/>
      <sheetName val="4.2.1.17"/>
      <sheetName val="4.2.1.10 "/>
      <sheetName val="4.2.1.11"/>
      <sheetName val="4.2.1.13"/>
      <sheetName val="115.01"/>
      <sheetName val="115.02"/>
      <sheetName val="115.03"/>
      <sheetName val="115.04"/>
      <sheetName val="115.05"/>
      <sheetName val="115.06"/>
      <sheetName val="115.07"/>
      <sheetName val="115.08"/>
      <sheetName val="124.01"/>
      <sheetName val="124.02"/>
      <sheetName val="124.03"/>
      <sheetName val="124.04"/>
      <sheetName val="124.05"/>
      <sheetName val="148.01"/>
      <sheetName val="148.02"/>
      <sheetName val="157.01"/>
      <sheetName val="157.02"/>
      <sheetName val="PN-4.2.1.03"/>
      <sheetName val="PN-4.2.1.05"/>
      <sheetName val="PN-4.2.1.08"/>
      <sheetName val="4.2.1.16"/>
      <sheetName val="4.2.1.21"/>
      <sheetName val="4.2.1.29"/>
      <sheetName val="4.2.1.30"/>
      <sheetName val="registros punta"/>
      <sheetName val="(Distribuidor)-La Victoria"/>
      <sheetName val="4.2.4.10"/>
      <sheetName val="4.2.4.04"/>
      <sheetName val="4.2.4.11"/>
      <sheetName val="4.2.4.15"/>
      <sheetName val="4.2.4.16"/>
      <sheetName val="4.2.4.13"/>
      <sheetName val="125.01"/>
      <sheetName val="125.02"/>
      <sheetName val="177.01"/>
      <sheetName val="177.02"/>
      <sheetName val="177.03"/>
      <sheetName val="177.04"/>
      <sheetName val="177.05"/>
      <sheetName val="177.06"/>
      <sheetName val="177.07"/>
      <sheetName val="158.01"/>
      <sheetName val="158.02"/>
      <sheetName val="158.03"/>
      <sheetName val="158.04"/>
      <sheetName val="158.05"/>
      <sheetName val="(Distribuidor)-Carre.Samaná"/>
      <sheetName val="4.2.5.01"/>
      <sheetName val="4.2.5.03"/>
      <sheetName val="4.2.5.11"/>
      <sheetName val="4.2.5.12"/>
      <sheetName val="4.2.5.13"/>
      <sheetName val="4.2.5.14"/>
      <sheetName val="178.01"/>
      <sheetName val="178.02"/>
      <sheetName val="178.03"/>
      <sheetName val="178.04"/>
      <sheetName val="178.05"/>
      <sheetName val="PN-4.2.5.04"/>
      <sheetName val="PN-4.2.5.08"/>
      <sheetName val="PN-4.2.5.12"/>
      <sheetName val="PN-4.2.5.15"/>
      <sheetName val="(Paso Inferior)-La Victoria"/>
      <sheetName val="4.3.2.10"/>
      <sheetName val="4.3.2.11"/>
      <sheetName val="4.3.2.12"/>
      <sheetName val="4.3.2.14"/>
      <sheetName val="4.3.2.15"/>
      <sheetName val="4.3.2.18"/>
      <sheetName val="4.3.2.21"/>
      <sheetName val="4.3.2.22"/>
      <sheetName val="(Paso Inferior)-Mata Mamón"/>
      <sheetName val="4.3.3.10"/>
      <sheetName val="4.3.3.11"/>
      <sheetName val="4.3.3.12"/>
      <sheetName val="4.3.3.14"/>
      <sheetName val="4.3.3.18"/>
      <sheetName val="4.3.3.21"/>
      <sheetName val="4.3.3.22"/>
      <sheetName val="(Paso Inferior)-Yabacao"/>
      <sheetName val="136.01"/>
      <sheetName val="136.02"/>
      <sheetName val="136.03"/>
      <sheetName val="136.04"/>
      <sheetName val="149.01"/>
      <sheetName val="136.05"/>
      <sheetName val="(Puente)-Provisional Ozama "/>
      <sheetName val="117.01"/>
      <sheetName val="117.02"/>
      <sheetName val="117.03"/>
      <sheetName val="117.04"/>
      <sheetName val="(Paso Inferior) El Aguacate"/>
      <sheetName val="(Paso Inferior)-Los Rojas"/>
      <sheetName val="159.01"/>
      <sheetName val="159.02"/>
      <sheetName val="159.03"/>
      <sheetName val="159.04"/>
      <sheetName val="168.01"/>
      <sheetName val="168.02"/>
      <sheetName val="168.03"/>
      <sheetName val="179.01"/>
      <sheetName val="PN-4.3.6.06"/>
      <sheetName val="(Paso Inferior)-El Aguacate"/>
      <sheetName val="169.01"/>
      <sheetName val="169.02"/>
      <sheetName val="Aguacate-.01"/>
      <sheetName val="169.03"/>
      <sheetName val="169.04"/>
      <sheetName val="180.01"/>
      <sheetName val="170.01"/>
      <sheetName val="170.02"/>
      <sheetName val="PN-4.3.5.03"/>
      <sheetName val="PN-4.3.5.04"/>
      <sheetName val="PN-4.3.5.05"/>
      <sheetName val="(Paso Inferior)-Mal Nombre"/>
      <sheetName val="170.03"/>
      <sheetName val="170.04"/>
      <sheetName val="181.01"/>
      <sheetName val="181.02"/>
      <sheetName val="117.05"/>
      <sheetName val="117.06"/>
      <sheetName val="126.01"/>
      <sheetName val="126.02"/>
      <sheetName val="137.01"/>
      <sheetName val="&lt;T-12&gt;Sop.Pedrap.Puente.Prov."/>
      <sheetName val="PN-4.3.1.03"/>
      <sheetName val="PN-4.3.1.05"/>
      <sheetName val="PN-4.3.1.07"/>
      <sheetName val="&lt;T-9&gt;Sop.Pilotes"/>
      <sheetName val="&lt;T-10&gt;Sop.Acero.Puentes"/>
      <sheetName val="Misceláneos-Estr."/>
      <sheetName val="182.01"/>
      <sheetName val="&lt;P.U.&gt;Acero.Refuerzo"/>
      <sheetName val="&lt;P.U.&gt;Pretensado.Cable.Acero"/>
      <sheetName val="Wick.Drains-Geopier"/>
      <sheetName val="109.01"/>
      <sheetName val="118.01"/>
      <sheetName val="118.02"/>
      <sheetName val="127.01"/>
      <sheetName val="171.01@171.03"/>
      <sheetName val="127.02"/>
      <sheetName val="127.03"/>
      <sheetName val="138.01"/>
      <sheetName val="&lt;T-13&gt;Drenes.Verticales"/>
      <sheetName val="&lt;T-16&gt;Pre-Perforación.Drenes"/>
      <sheetName val="&lt;T-17&gt;Columna.de.Grava"/>
      <sheetName val="&lt;T-18&gt;Columna.Grava.Terravanza"/>
      <sheetName val="Peaje"/>
      <sheetName val="4.4.02"/>
      <sheetName val="PN-4.4.01"/>
      <sheetName val="PN-4.4.02"/>
      <sheetName val="(5)-Estructura.de.Pavimento"/>
      <sheetName val="5.01"/>
      <sheetName val="5.02"/>
      <sheetName val="5.03@5.06"/>
      <sheetName val="5.07@5.10"/>
      <sheetName val="5.11"/>
      <sheetName val="5.12"/>
      <sheetName val="5.13"/>
      <sheetName val="5.14"/>
      <sheetName val="5.15"/>
      <sheetName val="&lt;T-2&gt;Acopio.Base.Planta.Indio"/>
      <sheetName val="&lt;P.U.&gt;Base.Estabilizada"/>
      <sheetName val="5.16@5.19"/>
      <sheetName val="160.01"/>
      <sheetName val="160.02"/>
      <sheetName val="183.01"/>
      <sheetName val="183.02"/>
      <sheetName val="PN-5.01"/>
      <sheetName val="PN-5.03"/>
      <sheetName val="PN-5.04"/>
      <sheetName val="PN-5.05"/>
      <sheetName val="&lt;T-19&gt;Sop.SubBase"/>
      <sheetName val="&lt;T-20&gt;Sop.Base"/>
      <sheetName val="&lt;T-21&gt;Sop.Asfalto"/>
      <sheetName val="(6)-Terminaciones"/>
      <sheetName val="6.2.01"/>
      <sheetName val="6.3.01"/>
      <sheetName val="6.3.02"/>
      <sheetName val="6.3.03"/>
      <sheetName val="6.3.04"/>
      <sheetName val="6.3.05"/>
      <sheetName val="6.3.19"/>
      <sheetName val="6.3.20"/>
      <sheetName val="6.3.21"/>
      <sheetName val="6.1.01 Contenes"/>
      <sheetName val="6.1.02 Bordillos"/>
      <sheetName val="6.1.03 Aceras Hormigon "/>
      <sheetName val="6.1.04Relleno Acera"/>
      <sheetName val="Paisajismo"/>
      <sheetName val="Iluminacion Vial"/>
      <sheetName val="(7)-Electrificación e ilum."/>
      <sheetName val="7.01"/>
      <sheetName val="7.02"/>
      <sheetName val="(Reembolsables)-Militares"/>
      <sheetName val="107.01"/>
      <sheetName val="185.01"/>
      <sheetName val="&lt;T-11&gt;Sop.Militares"/>
      <sheetName val="(Reembolsables)-Interf.Electric"/>
      <sheetName val="186.01"/>
      <sheetName val="Pres. Interferencia Electrica"/>
      <sheetName val="(110)-Puente.Provisional"/>
      <sheetName val="110.01"/>
      <sheetName val="x1-relleno prueba"/>
      <sheetName val="&lt;x1&gt;Relleno.Prueba.Avenida"/>
      <sheetName val="&lt;Estatus Proyecto&gt;"/>
      <sheetName val="ANALISIS_STO_DGO3"/>
      <sheetName val="PRES__BOCA_NUEVA3"/>
      <sheetName val="CONTRARO_SEÑALIZACIONES3"/>
      <sheetName val="EDIFICIO_COUNTERS1"/>
      <sheetName val="LISTADO_INSUMOS_DEL_20001"/>
      <sheetName val="Presup_1"/>
      <sheetName val="TC-C27"/>
      <sheetName val="EX-V28"/>
      <sheetName val="RV-C13"/>
      <sheetName val="RV-C28"/>
      <sheetName val="EXC. QMC"/>
      <sheetName val="RV-H27"/>
      <sheetName val="EX-C36"/>
      <sheetName val="CF-C12"/>
      <sheetName val="EX-C37"/>
      <sheetName val="EX-C20"/>
      <sheetName val="EX-C24"/>
      <sheetName val="TRACT.MINA"/>
      <sheetName val="EX-C38"/>
      <sheetName val="EX-C27"/>
      <sheetName val="EX-C42"/>
      <sheetName val="% Ralenti CF-C12."/>
      <sheetName val="% Ralenti EXC."/>
      <sheetName val="% Ralenti EXC. (2)"/>
      <sheetName val="REND."/>
      <sheetName val="Produccion"/>
      <sheetName val="trac"/>
      <sheetName val="T. HORA"/>
      <sheetName val="Base de Dato"/>
      <sheetName val="Precio"/>
      <sheetName val="Analisis de precios SURFACE"/>
      <sheetName val="Sheet1"/>
      <sheetName val="Sheet2"/>
      <sheetName val="Sheet3"/>
      <sheetName val="Los Ángeles (Fase II)"/>
      <sheetName val="MANO DE OBRA"/>
      <sheetName val="ANALISIS_STO_DGO4"/>
      <sheetName val="PRES__BOCA_NUEVA4"/>
      <sheetName val="CONTRARO_SEÑALIZACIONES4"/>
      <sheetName val="EDIFICIO_COUNTERS2"/>
      <sheetName val="Presup_2"/>
      <sheetName val="LISTADO_INSUMOS_DEL_20002"/>
      <sheetName val="Análisis_de_Precios1"/>
      <sheetName val="Resumen_Precio_Equipos1"/>
      <sheetName val="O_M__y_Salarios1"/>
      <sheetName val="PRESUP__HOSPIT__VERON"/>
      <sheetName val="Planilla_&lt;ENM#5&gt;"/>
      <sheetName val="Resumen_Reducciones"/>
      <sheetName val="Planilla___"/>
      <sheetName val="Estudios_y_Diseños"/>
      <sheetName val="&lt;T-0&gt;Sop_Estudios_y_Diseños"/>
      <sheetName val="Otros_Indirectos"/>
      <sheetName val="(1)-Trab_Gen"/>
      <sheetName val="1_01"/>
      <sheetName val="1_02"/>
      <sheetName val="1_03"/>
      <sheetName val="1_04"/>
      <sheetName val="1_05"/>
      <sheetName val="(2)-Mov_Tierra"/>
      <sheetName val="2_01"/>
      <sheetName val="2_02"/>
      <sheetName val="2_03"/>
      <sheetName val="&lt;T-1&gt;Sop_Alambradas"/>
      <sheetName val="100_01"/>
      <sheetName val="2_06"/>
      <sheetName val="2_07"/>
      <sheetName val="2_09"/>
      <sheetName val="&lt;T-3&gt;Sop_Exc_Inservible_&amp;_NClas"/>
      <sheetName val="2_10"/>
      <sheetName val="2_11"/>
      <sheetName val="2_12@2_14-116_03"/>
      <sheetName val="Rutas_Acarreo"/>
      <sheetName val="2_15"/>
      <sheetName val="2_16"/>
      <sheetName val="2_17"/>
      <sheetName val="2_18"/>
      <sheetName val="&lt;T-4&gt;Sop_Relleno-(Previo)"/>
      <sheetName val="&lt;T-4&gt;Sop_Relleno-(Acumulado)"/>
      <sheetName val="ajustes_de_reporte_relleno"/>
      <sheetName val="&lt;T-4&gt;Sop_Relleno-(Periodo)"/>
      <sheetName val="&lt;T-5&gt;Sop_Pedraplén"/>
      <sheetName val="2_19"/>
      <sheetName val="2_22"/>
      <sheetName val="PN-2_04"/>
      <sheetName val="&lt;T-7&gt;Sop_Perfilado&amp;Grama"/>
      <sheetName val="2_24"/>
      <sheetName val="2_36"/>
      <sheetName val="Mejoramiento_Fundación"/>
      <sheetName val="116_01"/>
      <sheetName val="116_02"/>
      <sheetName val="&lt;T-14&gt;Estabilización_Cal"/>
      <sheetName val="&lt;T-15&gt;Estabilización_Cemento"/>
      <sheetName val="PN-2_06"/>
      <sheetName val="128_01"/>
      <sheetName val="&lt;Presup&gt;Tubería_Yuca"/>
      <sheetName val="139_01"/>
      <sheetName val="&lt;Presup&gt;Tub_Haras_Nacionales"/>
      <sheetName val="184_01"/>
      <sheetName val="&lt;Presup&gt;Tubería_Mata_Gorda"/>
      <sheetName val="184_02"/>
      <sheetName val="&lt;Presup&gt;Tubería_El_Aguacate"/>
      <sheetName val="184_03"/>
      <sheetName val="&lt;Presup&gt;Tubería_La_Victoria"/>
      <sheetName val="139_02"/>
      <sheetName val="&lt;Presup&gt;Tubería_Juan_Tomás"/>
      <sheetName val="161_01"/>
      <sheetName val="&lt;Presup&gt;Tubería_Mal_Nombre"/>
      <sheetName val="PN-2_01"/>
      <sheetName val="&lt;Presup&gt;Tubería_Varios_Trabajos"/>
      <sheetName val="3_1_02"/>
      <sheetName val="3_1_03"/>
      <sheetName val="150_01"/>
      <sheetName val="150_02"/>
      <sheetName val="162_01"/>
      <sheetName val="Drenaje_Subterraneo"/>
      <sheetName val="3_3_01"/>
      <sheetName val="3_3_02"/>
      <sheetName val="Alc_Cajón"/>
      <sheetName val="100_02"/>
      <sheetName val="3_4_1_01"/>
      <sheetName val="3_4_1_02"/>
      <sheetName val="3_4_1_03"/>
      <sheetName val="3_4_1_04"/>
      <sheetName val="3_4_1_05"/>
      <sheetName val="3_4_1_06"/>
      <sheetName val="3_4_1_07"/>
      <sheetName val="3_4_1_08"/>
      <sheetName val="3_4_1_09"/>
      <sheetName val="3_4_1_10"/>
      <sheetName val="3_4_1_11"/>
      <sheetName val="3_4_1_12"/>
      <sheetName val="101_01"/>
      <sheetName val="3_4_1_16"/>
      <sheetName val="3_4_1_17"/>
      <sheetName val="Alc_Tubular"/>
      <sheetName val="3_4_2_01"/>
      <sheetName val="3_4_2_03"/>
      <sheetName val="3_4_2_04"/>
      <sheetName val="3_4_2_06"/>
      <sheetName val="3_4_2_07"/>
      <sheetName val="3_4_2_08"/>
      <sheetName val="3_4_2_09"/>
      <sheetName val="3_4_2_10"/>
      <sheetName val="3_4_2_11"/>
      <sheetName val="3_4_2_12"/>
      <sheetName val="&lt;T-6&gt;Sop_Exc_Rell_Estr_Alcant_"/>
      <sheetName val="119_01"/>
      <sheetName val="119_02"/>
      <sheetName val="119_03"/>
      <sheetName val="119_04"/>
      <sheetName val="119_05"/>
      <sheetName val="119_06"/>
      <sheetName val="119_07"/>
      <sheetName val="119_08"/>
      <sheetName val="119_09"/>
      <sheetName val="129_01"/>
      <sheetName val="&lt;T-8&gt;Sop_Acero_Alcantarillas"/>
      <sheetName val="(Puente)-Mal_Nombre"/>
      <sheetName val="4_1_1_01"/>
      <sheetName val="4_1_1_04"/>
      <sheetName val="4_1_1_06"/>
      <sheetName val="4_1_1_08"/>
      <sheetName val="104_01"/>
      <sheetName val="104_02"/>
      <sheetName val="4_1_1_9"/>
      <sheetName val="4_1_1_10"/>
      <sheetName val="4_1_1_11"/>
      <sheetName val="4_1_1_12"/>
      <sheetName val="4_1_1_14"/>
      <sheetName val="4_1_1_15"/>
      <sheetName val="4_1_1_16"/>
      <sheetName val="4_1_1_18"/>
      <sheetName val="4_1_1_21"/>
      <sheetName val="130_01"/>
      <sheetName val="4_1_1_22"/>
      <sheetName val="4_1_1_25"/>
      <sheetName val="4_1_1_26"/>
      <sheetName val="120_01"/>
      <sheetName val="104_03"/>
      <sheetName val="4_1_4_04"/>
      <sheetName val="102_01"/>
      <sheetName val="102_02"/>
      <sheetName val="102_03"/>
      <sheetName val="102_04"/>
      <sheetName val="102_05"/>
      <sheetName val="4_1_4_06"/>
      <sheetName val="4_1_4_08"/>
      <sheetName val="4_1_4_09"/>
      <sheetName val="4_1_4_11"/>
      <sheetName val="4_1_4_18"/>
      <sheetName val="4_1_4_25"/>
      <sheetName val="106_02"/>
      <sheetName val="113_01"/>
      <sheetName val="113_02"/>
      <sheetName val="113_03"/>
      <sheetName val="106_01"/>
      <sheetName val="121_01"/>
      <sheetName val="121_02"/>
      <sheetName val="131_01"/>
      <sheetName val="131_02"/>
      <sheetName val="140_01"/>
      <sheetName val="140_02"/>
      <sheetName val="145_01"/>
      <sheetName val="145_02"/>
      <sheetName val="145_03"/>
      <sheetName val="145_04"/>
      <sheetName val="145_05"/>
      <sheetName val="163_01"/>
      <sheetName val="(Puente)-Haras_Nacionales"/>
      <sheetName val="PN-4_2_2_02"/>
      <sheetName val="151_01"/>
      <sheetName val="4_2_2_02"/>
      <sheetName val="4_2_2_03"/>
      <sheetName val="4_2_2_04"/>
      <sheetName val="4_2_2_10"/>
      <sheetName val="151_02"/>
      <sheetName val="4_2_2_11"/>
      <sheetName val="4_2_2_12"/>
      <sheetName val="4_2_2_13"/>
      <sheetName val="103_01"/>
      <sheetName val="103_02"/>
      <sheetName val="103_03"/>
      <sheetName val="103_04"/>
      <sheetName val="105_01"/>
      <sheetName val="105_02"/>
      <sheetName val="105_03"/>
      <sheetName val="4_2_2_15_"/>
      <sheetName val="4_2_2_16"/>
      <sheetName val="4_2_2_17"/>
      <sheetName val="108_01"/>
      <sheetName val="108_02"/>
      <sheetName val="108_03"/>
      <sheetName val="111_01"/>
      <sheetName val="111_02"/>
      <sheetName val="111_03"/>
      <sheetName val="111_04"/>
      <sheetName val="114_01"/>
      <sheetName val="122_01"/>
      <sheetName val="141_01"/>
      <sheetName val="141_02"/>
      <sheetName val="141_03"/>
      <sheetName val="132_01"/>
      <sheetName val="132_02"/>
      <sheetName val="zapata_bordillo-haras"/>
      <sheetName val="4_1_3_04"/>
      <sheetName val="4_1_3_06"/>
      <sheetName val="4_1_3_07"/>
      <sheetName val="4_1_3_08"/>
      <sheetName val="4_1_3_09"/>
      <sheetName val="112_01"/>
      <sheetName val="112_02"/>
      <sheetName val="112_03"/>
      <sheetName val="112_04"/>
      <sheetName val="112_05"/>
      <sheetName val="112_06"/>
      <sheetName val="112_07"/>
      <sheetName val="4_1_3_01"/>
      <sheetName val="4_1_3_18"/>
      <sheetName val="4_1_3_25"/>
      <sheetName val="123_01"/>
      <sheetName val="123_02"/>
      <sheetName val="123_03"/>
      <sheetName val="133_01"/>
      <sheetName val="142_01"/>
      <sheetName val="142_02"/>
      <sheetName val="146_01"/>
      <sheetName val="146_02"/>
      <sheetName val="146_03"/>
      <sheetName val="146_04"/>
      <sheetName val="152_01"/>
      <sheetName val="152_02"/>
      <sheetName val="164_01"/>
      <sheetName val="zapata_bordillo_losa_Yuca"/>
      <sheetName val="172_01"/>
      <sheetName val="172_02"/>
      <sheetName val="172_03"/>
      <sheetName val="PN-4_1_3_01"/>
      <sheetName val="PN-4_1_3_02"/>
      <sheetName val="PN-4_1_3_03"/>
      <sheetName val="PN-4_1_3_04"/>
      <sheetName val="4_1_2_06"/>
      <sheetName val="4_1_2_07"/>
      <sheetName val="4_1_2_11"/>
      <sheetName val="4_1_2_18"/>
      <sheetName val="4_1_2_20"/>
      <sheetName val="4_1_2_08"/>
      <sheetName val="4_1_2_25"/>
      <sheetName val="134_01"/>
      <sheetName val="134_02"/>
      <sheetName val="134_03"/>
      <sheetName val="143_01"/>
      <sheetName val="147_01"/>
      <sheetName val="153_01"/>
      <sheetName val="165_01"/>
      <sheetName val="165_02"/>
      <sheetName val="165_03"/>
      <sheetName val="173_01"/>
      <sheetName val="173_02"/>
      <sheetName val="PN-4_1_2_01"/>
      <sheetName val="PN-4_1_2_03"/>
      <sheetName val="PN-4_1_2_04"/>
      <sheetName val="PN-4_1_2_05"/>
      <sheetName val="153_02"/>
      <sheetName val="153_03"/>
      <sheetName val="4_1_5_04"/>
      <sheetName val="4_1_5_06"/>
      <sheetName val="4_1_5_07"/>
      <sheetName val="4_1_5_08"/>
      <sheetName val="4_1_5_09"/>
      <sheetName val="4_1_5_11"/>
      <sheetName val="154_01"/>
      <sheetName val="154_02"/>
      <sheetName val="135_01"/>
      <sheetName val="135_02"/>
      <sheetName val="135_03"/>
      <sheetName val="135_04"/>
      <sheetName val="135_05"/>
      <sheetName val="166_01"/>
      <sheetName val="174_01"/>
      <sheetName val="174_02"/>
      <sheetName val="174_03"/>
      <sheetName val="PN-4_1_5_03"/>
      <sheetName val="PN-4_1_5_05"/>
      <sheetName val="PN-4_1_5_06"/>
      <sheetName val="PN-4_1_5_07"/>
      <sheetName val="PN-4_1_5_08"/>
      <sheetName val="PN-4_1_5_09"/>
      <sheetName val="PN-4_1_5_11"/>
      <sheetName val="PN-4_1_5_12"/>
      <sheetName val="174_04"/>
      <sheetName val="174_05"/>
      <sheetName val="174_06"/>
      <sheetName val="174_07"/>
      <sheetName val="PN-4_1_5_13"/>
      <sheetName val="4_1_6_02"/>
      <sheetName val="4_1_6_05"/>
      <sheetName val="4_1_6_07"/>
      <sheetName val="4_1_6_09"/>
      <sheetName val="4_1_6_10"/>
      <sheetName val="&lt;P_U_&gt;Estructura_Puente"/>
      <sheetName val="4_1_6_13"/>
      <sheetName val="4_1_6_17"/>
      <sheetName val="175_01"/>
      <sheetName val="175_02"/>
      <sheetName val="175_03"/>
      <sheetName val="175_04"/>
      <sheetName val="PN-4_1_6_03"/>
      <sheetName val="175_05"/>
      <sheetName val="144_01"/>
      <sheetName val="144_02"/>
      <sheetName val="144_03"/>
      <sheetName val="155_01"/>
      <sheetName val="155_02"/>
      <sheetName val="155_03"/>
      <sheetName val="PN-4_1_6_06"/>
      <sheetName val="PN-4_1_6_09@PN-4_1_6_11"/>
      <sheetName val="PN-4_1_6_14"/>
      <sheetName val="(Puente)-Juan_Tomas"/>
      <sheetName val="156_01"/>
      <sheetName val="156_02"/>
      <sheetName val="167_01"/>
      <sheetName val="176_01"/>
      <sheetName val="176_02"/>
      <sheetName val="176_03"/>
      <sheetName val="176_04"/>
      <sheetName val="176_05"/>
      <sheetName val="176_06"/>
      <sheetName val="176_07"/>
      <sheetName val="176_08"/>
      <sheetName val="176_09"/>
      <sheetName val="176_10"/>
      <sheetName val="176_11"/>
      <sheetName val="176_12"/>
      <sheetName val="PN-4_1_7_04"/>
      <sheetName val="PN-4_1_7_05"/>
      <sheetName val="PN-4_1_7_06"/>
      <sheetName val="PN-4_1_7_09"/>
      <sheetName val="PN-4_1_7_10"/>
      <sheetName val="PN-4_1_7_11"/>
      <sheetName val="PN-4_1_7_12"/>
      <sheetName val="PN-4_1_7_14"/>
      <sheetName val="PN-4_1_7_20"/>
      <sheetName val="PN-4_1_7_29"/>
      <sheetName val="4_2_1_05"/>
      <sheetName val="4_2_1_17"/>
      <sheetName val="4_2_1_10_"/>
      <sheetName val="4_2_1_11"/>
      <sheetName val="4_2_1_13"/>
      <sheetName val="115_01"/>
      <sheetName val="115_02"/>
      <sheetName val="115_03"/>
      <sheetName val="115_04"/>
      <sheetName val="115_05"/>
      <sheetName val="115_06"/>
      <sheetName val="115_07"/>
      <sheetName val="115_08"/>
      <sheetName val="124_01"/>
      <sheetName val="124_02"/>
      <sheetName val="124_03"/>
      <sheetName val="124_04"/>
      <sheetName val="124_05"/>
      <sheetName val="148_01"/>
      <sheetName val="148_02"/>
      <sheetName val="157_01"/>
      <sheetName val="157_02"/>
      <sheetName val="PN-4_2_1_03"/>
      <sheetName val="PN-4_2_1_05"/>
      <sheetName val="PN-4_2_1_08"/>
      <sheetName val="4_2_1_16"/>
      <sheetName val="4_2_1_21"/>
      <sheetName val="4_2_1_29"/>
      <sheetName val="4_2_1_30"/>
      <sheetName val="registros_punta"/>
      <sheetName val="(Distribuidor)-La_Victoria"/>
      <sheetName val="4_2_4_10"/>
      <sheetName val="4_2_4_04"/>
      <sheetName val="4_2_4_11"/>
      <sheetName val="4_2_4_15"/>
      <sheetName val="4_2_4_16"/>
      <sheetName val="4_2_4_13"/>
      <sheetName val="125_01"/>
      <sheetName val="125_02"/>
      <sheetName val="177_01"/>
      <sheetName val="177_02"/>
      <sheetName val="177_03"/>
      <sheetName val="177_04"/>
      <sheetName val="177_05"/>
      <sheetName val="177_06"/>
      <sheetName val="177_07"/>
      <sheetName val="158_01"/>
      <sheetName val="158_02"/>
      <sheetName val="158_03"/>
      <sheetName val="158_04"/>
      <sheetName val="158_05"/>
      <sheetName val="(Distribuidor)-Carre_Samaná"/>
      <sheetName val="4_2_5_01"/>
      <sheetName val="4_2_5_03"/>
      <sheetName val="4_2_5_11"/>
      <sheetName val="4_2_5_12"/>
      <sheetName val="4_2_5_13"/>
      <sheetName val="4_2_5_14"/>
      <sheetName val="178_01"/>
      <sheetName val="178_02"/>
      <sheetName val="178_03"/>
      <sheetName val="178_04"/>
      <sheetName val="178_05"/>
      <sheetName val="PN-4_2_5_04"/>
      <sheetName val="PN-4_2_5_08"/>
      <sheetName val="PN-4_2_5_12"/>
      <sheetName val="PN-4_2_5_15"/>
      <sheetName val="(Paso_Inferior)-La_Victoria"/>
      <sheetName val="4_3_2_10"/>
      <sheetName val="4_3_2_11"/>
      <sheetName val="4_3_2_12"/>
      <sheetName val="4_3_2_14"/>
      <sheetName val="4_3_2_15"/>
      <sheetName val="4_3_2_18"/>
      <sheetName val="4_3_2_21"/>
      <sheetName val="4_3_2_22"/>
      <sheetName val="(Paso_Inferior)-Mata_Mamón"/>
      <sheetName val="4_3_3_10"/>
      <sheetName val="4_3_3_11"/>
      <sheetName val="4_3_3_12"/>
      <sheetName val="4_3_3_14"/>
      <sheetName val="4_3_3_18"/>
      <sheetName val="4_3_3_21"/>
      <sheetName val="4_3_3_22"/>
      <sheetName val="(Paso_Inferior)-Yabacao"/>
      <sheetName val="136_01"/>
      <sheetName val="136_02"/>
      <sheetName val="136_03"/>
      <sheetName val="136_04"/>
      <sheetName val="149_01"/>
      <sheetName val="136_05"/>
      <sheetName val="(Puente)-Provisional_Ozama_"/>
      <sheetName val="117_01"/>
      <sheetName val="117_02"/>
      <sheetName val="117_03"/>
      <sheetName val="117_04"/>
      <sheetName val="(Paso_Inferior)_El_Aguacate"/>
      <sheetName val="(Paso_Inferior)-Los_Rojas"/>
      <sheetName val="159_01"/>
      <sheetName val="159_02"/>
      <sheetName val="159_03"/>
      <sheetName val="159_04"/>
      <sheetName val="168_01"/>
      <sheetName val="168_02"/>
      <sheetName val="168_03"/>
      <sheetName val="179_01"/>
      <sheetName val="PN-4_3_6_06"/>
      <sheetName val="(Paso_Inferior)-El_Aguacate"/>
      <sheetName val="169_01"/>
      <sheetName val="169_02"/>
      <sheetName val="Aguacate-_01"/>
      <sheetName val="169_03"/>
      <sheetName val="169_04"/>
      <sheetName val="180_01"/>
      <sheetName val="170_01"/>
      <sheetName val="170_02"/>
      <sheetName val="PN-4_3_5_03"/>
      <sheetName val="PN-4_3_5_04"/>
      <sheetName val="PN-4_3_5_05"/>
      <sheetName val="(Paso_Inferior)-Mal_Nombre"/>
      <sheetName val="170_03"/>
      <sheetName val="170_04"/>
      <sheetName val="181_01"/>
      <sheetName val="181_02"/>
      <sheetName val="117_05"/>
      <sheetName val="117_06"/>
      <sheetName val="126_01"/>
      <sheetName val="126_02"/>
      <sheetName val="137_01"/>
      <sheetName val="&lt;T-12&gt;Sop_Pedrap_Puente_Prov_"/>
      <sheetName val="PN-4_3_1_03"/>
      <sheetName val="PN-4_3_1_05"/>
      <sheetName val="PN-4_3_1_07"/>
      <sheetName val="&lt;T-9&gt;Sop_Pilotes"/>
      <sheetName val="&lt;T-10&gt;Sop_Acero_Puentes"/>
      <sheetName val="Misceláneos-Estr_"/>
      <sheetName val="182_01"/>
      <sheetName val="&lt;P_U_&gt;Acero_Refuerzo"/>
      <sheetName val="&lt;P_U_&gt;Pretensado_Cable_Acero"/>
      <sheetName val="Wick_Drains-Geopier"/>
      <sheetName val="109_01"/>
      <sheetName val="118_01"/>
      <sheetName val="118_02"/>
      <sheetName val="127_01"/>
      <sheetName val="171_01@171_03"/>
      <sheetName val="127_02"/>
      <sheetName val="127_03"/>
      <sheetName val="138_01"/>
      <sheetName val="&lt;T-13&gt;Drenes_Verticales"/>
      <sheetName val="&lt;T-16&gt;Pre-Perforación_Drenes"/>
      <sheetName val="&lt;T-17&gt;Columna_de_Grava"/>
      <sheetName val="&lt;T-18&gt;Columna_Grava_Terravanza"/>
      <sheetName val="4_4_02"/>
      <sheetName val="PN-4_4_01"/>
      <sheetName val="PN-4_4_02"/>
      <sheetName val="(5)-Estructura_de_Pavimento"/>
      <sheetName val="5_01"/>
      <sheetName val="5_02"/>
      <sheetName val="5_03@5_06"/>
      <sheetName val="5_07@5_10"/>
      <sheetName val="5_11"/>
      <sheetName val="5_12"/>
      <sheetName val="5_13"/>
      <sheetName val="5_14"/>
      <sheetName val="5_15"/>
      <sheetName val="&lt;T-2&gt;Acopio_Base_Planta_Indio"/>
      <sheetName val="&lt;P_U_&gt;Base_Estabilizada"/>
      <sheetName val="5_16@5_19"/>
      <sheetName val="160_01"/>
      <sheetName val="160_02"/>
      <sheetName val="183_01"/>
      <sheetName val="183_02"/>
      <sheetName val="PN-5_01"/>
      <sheetName val="PN-5_03"/>
      <sheetName val="PN-5_04"/>
      <sheetName val="PN-5_05"/>
      <sheetName val="&lt;T-19&gt;Sop_SubBase"/>
      <sheetName val="&lt;T-20&gt;Sop_Base"/>
      <sheetName val="&lt;T-21&gt;Sop_Asfalto"/>
      <sheetName val="6_2_01"/>
      <sheetName val="6_3_01"/>
      <sheetName val="6_3_02"/>
      <sheetName val="6_3_03"/>
      <sheetName val="6_3_04"/>
      <sheetName val="6_3_05"/>
      <sheetName val="6_3_19"/>
      <sheetName val="6_3_20"/>
      <sheetName val="6_3_21"/>
      <sheetName val="6_1_01_Contenes"/>
      <sheetName val="6_1_02_Bordillos"/>
      <sheetName val="6_1_03_Aceras_Hormigon_"/>
      <sheetName val="6_1_04Relleno_Acera"/>
      <sheetName val="Iluminacion_Vial"/>
      <sheetName val="(7)-Electrificación_e_ilum_"/>
      <sheetName val="7_01"/>
      <sheetName val="7_02"/>
      <sheetName val="107_01"/>
      <sheetName val="185_01"/>
      <sheetName val="&lt;T-11&gt;Sop_Militares"/>
      <sheetName val="(Reembolsables)-Interf_Electric"/>
      <sheetName val="186_01"/>
      <sheetName val="Pres__Interferencia_Electrica"/>
      <sheetName val="(110)-Puente_Provisional"/>
      <sheetName val="110_01"/>
      <sheetName val="x1-relleno_prueba"/>
      <sheetName val="&lt;x1&gt;Relleno_Prueba_Avenida"/>
      <sheetName val="&lt;Estatus_Proyecto&gt;"/>
      <sheetName val="EXC__QMC"/>
      <sheetName val="TRACT_MINA"/>
      <sheetName val="%_Ralenti_CF-C12_"/>
      <sheetName val="%_Ralenti_EXC_"/>
      <sheetName val="%_Ralenti_EXC__(2)"/>
      <sheetName val="REND_"/>
      <sheetName val="T__HORA"/>
      <sheetName val="Base_de_Dato"/>
      <sheetName val="Analisis_de_precios_SURFACE"/>
      <sheetName val="EyH"/>
      <sheetName val="MO"/>
      <sheetName val="BOQ desglose "/>
      <sheetName val="Análisis"/>
      <sheetName val="Ana"/>
      <sheetName val="insumo"/>
      <sheetName val="Mezcla"/>
      <sheetName val="exteriores"/>
      <sheetName val="Salarios"/>
      <sheetName val="MANT.TRANSITO"/>
      <sheetName val="Analisis de Costos"/>
      <sheetName val="Pu-Sanit."/>
      <sheetName val="Mat"/>
      <sheetName val="Trabajos Generales"/>
      <sheetName val="Incremento Precios"/>
      <sheetName val="PARTIDAS NUEVAS"/>
      <sheetName val="analisis"/>
      <sheetName val="Cubicación"/>
      <sheetName val="INS"/>
      <sheetName val="PRE"/>
      <sheetName val="Rendimientos OM"/>
      <sheetName val="Capilla"/>
      <sheetName val="PU-B-GS"/>
      <sheetName val="GONZALO"/>
      <sheetName val="Col.Amarre"/>
      <sheetName val="Escalera"/>
      <sheetName val="Muros"/>
      <sheetName val="analisis unitarios"/>
      <sheetName val="Cubicacion"/>
      <sheetName val="CUB-10181-3(Rescision)"/>
      <sheetName val="Sheet5"/>
      <sheetName val="caseta de planta"/>
      <sheetName val="Insumos materiales"/>
      <sheetName val="Costos Mano de Obra"/>
      <sheetName val="Ana. Horm mexc mort"/>
      <sheetName val="anal term"/>
      <sheetName val="Anal. horm."/>
      <sheetName val="PU-Elect."/>
      <sheetName val="UASD"/>
      <sheetName val="Jornal"/>
      <sheetName val="Pres. "/>
      <sheetName val="Sheet4"/>
      <sheetName val="V.Tierras A"/>
      <sheetName val="ANALISIS ENTREGABLE"/>
      <sheetName val="analisis1"/>
      <sheetName val="Ins 2"/>
      <sheetName val="ANALISIS_STO_DGO5"/>
      <sheetName val="PRES__BOCA_NUEVA5"/>
      <sheetName val="CONTRARO_SEÑALIZACIONES5"/>
      <sheetName val="EDIFICIO_COUNTERS3"/>
      <sheetName val="LISTADO_INSUMOS_DEL_20003"/>
      <sheetName val="Presup_3"/>
      <sheetName val="PRESUP__HOSPIT__VERON1"/>
      <sheetName val="Análisis_de_Precios2"/>
      <sheetName val="Resumen_Precio_Equipos2"/>
      <sheetName val="O_M__y_Salarios2"/>
      <sheetName val="Planilla_&lt;ENM#5&gt;1"/>
      <sheetName val="Resumen_Reducciones1"/>
      <sheetName val="Planilla___1"/>
      <sheetName val="Estudios_y_Diseños1"/>
      <sheetName val="&lt;T-0&gt;Sop_Estudios_y_Diseños1"/>
      <sheetName val="Otros_Indirectos1"/>
      <sheetName val="(1)-Trab_Gen1"/>
      <sheetName val="1_011"/>
      <sheetName val="1_021"/>
      <sheetName val="1_031"/>
      <sheetName val="1_041"/>
      <sheetName val="1_051"/>
      <sheetName val="(2)-Mov_Tierra1"/>
      <sheetName val="2_011"/>
      <sheetName val="2_021"/>
      <sheetName val="2_031"/>
      <sheetName val="&lt;T-1&gt;Sop_Alambradas1"/>
      <sheetName val="100_011"/>
      <sheetName val="2_061"/>
      <sheetName val="2_071"/>
      <sheetName val="2_091"/>
      <sheetName val="&lt;T-3&gt;Sop_Exc_Inservible_&amp;_NCla1"/>
      <sheetName val="2_101"/>
      <sheetName val="2_111"/>
      <sheetName val="2_12@2_14-116_031"/>
      <sheetName val="Rutas_Acarreo1"/>
      <sheetName val="2_151"/>
      <sheetName val="2_161"/>
      <sheetName val="2_171"/>
      <sheetName val="2_181"/>
      <sheetName val="&lt;T-4&gt;Sop_Relleno-(Previo)1"/>
      <sheetName val="&lt;T-4&gt;Sop_Relleno-(Acumulado)1"/>
      <sheetName val="ajustes_de_reporte_relleno1"/>
      <sheetName val="&lt;T-4&gt;Sop_Relleno-(Periodo)1"/>
      <sheetName val="&lt;T-5&gt;Sop_Pedraplén1"/>
      <sheetName val="2_191"/>
      <sheetName val="2_221"/>
      <sheetName val="PN-2_041"/>
      <sheetName val="&lt;T-7&gt;Sop_Perfilado&amp;Grama1"/>
      <sheetName val="2_241"/>
      <sheetName val="2_361"/>
      <sheetName val="Mejoramiento_Fundación1"/>
      <sheetName val="116_011"/>
      <sheetName val="116_021"/>
      <sheetName val="&lt;T-14&gt;Estabilización_Cal1"/>
      <sheetName val="&lt;T-15&gt;Estabilización_Cemento1"/>
      <sheetName val="PN-2_061"/>
      <sheetName val="128_011"/>
      <sheetName val="&lt;Presup&gt;Tubería_Yuca1"/>
      <sheetName val="139_011"/>
      <sheetName val="&lt;Presup&gt;Tub_Haras_Nacionales1"/>
      <sheetName val="184_011"/>
      <sheetName val="&lt;Presup&gt;Tubería_Mata_Gorda1"/>
      <sheetName val="184_021"/>
      <sheetName val="&lt;Presup&gt;Tubería_El_Aguacate1"/>
      <sheetName val="184_031"/>
      <sheetName val="&lt;Presup&gt;Tubería_La_Victoria1"/>
      <sheetName val="139_021"/>
      <sheetName val="&lt;Presup&gt;Tubería_Juan_Tomás1"/>
      <sheetName val="161_011"/>
      <sheetName val="&lt;Presup&gt;Tubería_Mal_Nombre1"/>
      <sheetName val="PN-2_011"/>
      <sheetName val="&lt;Presup&gt;Tubería_Varios_Trabajo1"/>
      <sheetName val="3_1_021"/>
      <sheetName val="3_1_031"/>
      <sheetName val="150_011"/>
      <sheetName val="150_021"/>
      <sheetName val="162_011"/>
      <sheetName val="Drenaje_Subterraneo1"/>
      <sheetName val="3_3_011"/>
      <sheetName val="3_3_021"/>
      <sheetName val="Alc_Cajón1"/>
      <sheetName val="100_021"/>
      <sheetName val="3_4_1_011"/>
      <sheetName val="3_4_1_021"/>
      <sheetName val="3_4_1_031"/>
      <sheetName val="3_4_1_041"/>
      <sheetName val="3_4_1_051"/>
      <sheetName val="3_4_1_061"/>
      <sheetName val="3_4_1_071"/>
      <sheetName val="3_4_1_081"/>
      <sheetName val="3_4_1_091"/>
      <sheetName val="3_4_1_101"/>
      <sheetName val="3_4_1_111"/>
      <sheetName val="3_4_1_121"/>
      <sheetName val="101_011"/>
      <sheetName val="3_4_1_161"/>
      <sheetName val="3_4_1_171"/>
      <sheetName val="Alc_Tubular1"/>
      <sheetName val="3_4_2_011"/>
      <sheetName val="3_4_2_031"/>
      <sheetName val="3_4_2_041"/>
      <sheetName val="3_4_2_061"/>
      <sheetName val="3_4_2_071"/>
      <sheetName val="3_4_2_081"/>
      <sheetName val="3_4_2_091"/>
      <sheetName val="3_4_2_101"/>
      <sheetName val="3_4_2_111"/>
      <sheetName val="3_4_2_121"/>
      <sheetName val="&lt;T-6&gt;Sop_Exc_Rell_Estr_Alcant_1"/>
      <sheetName val="119_011"/>
      <sheetName val="119_021"/>
      <sheetName val="119_031"/>
      <sheetName val="119_041"/>
      <sheetName val="119_051"/>
      <sheetName val="119_061"/>
      <sheetName val="119_071"/>
      <sheetName val="119_081"/>
      <sheetName val="119_091"/>
      <sheetName val="129_011"/>
      <sheetName val="&lt;T-8&gt;Sop_Acero_Alcantarillas1"/>
      <sheetName val="(Puente)-Mal_Nombre1"/>
      <sheetName val="4_1_1_011"/>
      <sheetName val="4_1_1_041"/>
      <sheetName val="4_1_1_061"/>
      <sheetName val="4_1_1_081"/>
      <sheetName val="104_011"/>
      <sheetName val="104_021"/>
      <sheetName val="4_1_1_91"/>
      <sheetName val="4_1_1_101"/>
      <sheetName val="4_1_1_111"/>
      <sheetName val="4_1_1_121"/>
      <sheetName val="4_1_1_141"/>
      <sheetName val="4_1_1_151"/>
      <sheetName val="4_1_1_161"/>
      <sheetName val="4_1_1_181"/>
      <sheetName val="4_1_1_211"/>
      <sheetName val="130_011"/>
      <sheetName val="4_1_1_221"/>
      <sheetName val="4_1_1_251"/>
      <sheetName val="4_1_1_261"/>
      <sheetName val="120_011"/>
      <sheetName val="104_031"/>
      <sheetName val="4_1_4_041"/>
      <sheetName val="102_011"/>
      <sheetName val="102_021"/>
      <sheetName val="102_031"/>
      <sheetName val="102_041"/>
      <sheetName val="102_051"/>
      <sheetName val="4_1_4_061"/>
      <sheetName val="4_1_4_081"/>
      <sheetName val="4_1_4_091"/>
      <sheetName val="4_1_4_111"/>
      <sheetName val="4_1_4_181"/>
      <sheetName val="4_1_4_251"/>
      <sheetName val="106_021"/>
      <sheetName val="113_011"/>
      <sheetName val="113_021"/>
      <sheetName val="113_031"/>
      <sheetName val="106_011"/>
      <sheetName val="121_011"/>
      <sheetName val="121_021"/>
      <sheetName val="131_011"/>
      <sheetName val="131_021"/>
      <sheetName val="140_011"/>
      <sheetName val="140_021"/>
      <sheetName val="145_011"/>
      <sheetName val="145_021"/>
      <sheetName val="145_031"/>
      <sheetName val="145_041"/>
      <sheetName val="145_051"/>
      <sheetName val="163_011"/>
      <sheetName val="(Puente)-Haras_Nacionales1"/>
      <sheetName val="PN-4_2_2_021"/>
      <sheetName val="151_011"/>
      <sheetName val="4_2_2_021"/>
      <sheetName val="4_2_2_031"/>
      <sheetName val="4_2_2_041"/>
      <sheetName val="4_2_2_101"/>
      <sheetName val="151_021"/>
      <sheetName val="4_2_2_111"/>
      <sheetName val="4_2_2_121"/>
      <sheetName val="4_2_2_131"/>
      <sheetName val="103_011"/>
      <sheetName val="103_021"/>
      <sheetName val="103_031"/>
      <sheetName val="103_041"/>
      <sheetName val="105_011"/>
      <sheetName val="105_021"/>
      <sheetName val="105_031"/>
      <sheetName val="4_2_2_15_1"/>
      <sheetName val="4_2_2_161"/>
      <sheetName val="4_2_2_171"/>
      <sheetName val="108_011"/>
      <sheetName val="108_021"/>
      <sheetName val="108_031"/>
      <sheetName val="111_011"/>
      <sheetName val="111_021"/>
      <sheetName val="111_031"/>
      <sheetName val="111_041"/>
      <sheetName val="114_011"/>
      <sheetName val="122_011"/>
      <sheetName val="141_011"/>
      <sheetName val="141_021"/>
      <sheetName val="141_031"/>
      <sheetName val="132_011"/>
      <sheetName val="132_021"/>
      <sheetName val="zapata_bordillo-haras1"/>
      <sheetName val="4_1_3_041"/>
      <sheetName val="4_1_3_061"/>
      <sheetName val="4_1_3_071"/>
      <sheetName val="4_1_3_081"/>
      <sheetName val="4_1_3_091"/>
      <sheetName val="112_011"/>
      <sheetName val="112_021"/>
      <sheetName val="112_031"/>
      <sheetName val="112_041"/>
      <sheetName val="112_051"/>
      <sheetName val="112_061"/>
      <sheetName val="112_071"/>
      <sheetName val="4_1_3_011"/>
      <sheetName val="4_1_3_181"/>
      <sheetName val="4_1_3_251"/>
      <sheetName val="123_011"/>
      <sheetName val="123_021"/>
      <sheetName val="123_031"/>
      <sheetName val="133_011"/>
      <sheetName val="142_011"/>
      <sheetName val="142_021"/>
      <sheetName val="146_011"/>
      <sheetName val="146_021"/>
      <sheetName val="146_031"/>
      <sheetName val="146_041"/>
      <sheetName val="152_011"/>
      <sheetName val="152_021"/>
      <sheetName val="164_011"/>
      <sheetName val="zapata_bordillo_losa_Yuca1"/>
      <sheetName val="172_011"/>
      <sheetName val="172_021"/>
      <sheetName val="172_031"/>
      <sheetName val="PN-4_1_3_011"/>
      <sheetName val="PN-4_1_3_021"/>
      <sheetName val="PN-4_1_3_031"/>
      <sheetName val="PN-4_1_3_041"/>
      <sheetName val="4_1_2_061"/>
      <sheetName val="4_1_2_071"/>
      <sheetName val="4_1_2_111"/>
      <sheetName val="4_1_2_181"/>
      <sheetName val="4_1_2_201"/>
      <sheetName val="4_1_2_081"/>
      <sheetName val="4_1_2_251"/>
      <sheetName val="134_011"/>
      <sheetName val="134_021"/>
      <sheetName val="134_031"/>
      <sheetName val="143_011"/>
      <sheetName val="147_011"/>
      <sheetName val="153_011"/>
      <sheetName val="165_011"/>
      <sheetName val="165_021"/>
      <sheetName val="165_031"/>
      <sheetName val="173_011"/>
      <sheetName val="173_021"/>
      <sheetName val="PN-4_1_2_011"/>
      <sheetName val="PN-4_1_2_031"/>
      <sheetName val="PN-4_1_2_041"/>
      <sheetName val="PN-4_1_2_051"/>
      <sheetName val="153_021"/>
      <sheetName val="153_031"/>
      <sheetName val="4_1_5_041"/>
      <sheetName val="4_1_5_061"/>
      <sheetName val="4_1_5_071"/>
      <sheetName val="4_1_5_081"/>
      <sheetName val="4_1_5_091"/>
      <sheetName val="4_1_5_111"/>
      <sheetName val="154_011"/>
      <sheetName val="154_021"/>
      <sheetName val="135_011"/>
      <sheetName val="135_021"/>
      <sheetName val="135_031"/>
      <sheetName val="135_041"/>
      <sheetName val="135_051"/>
      <sheetName val="166_011"/>
      <sheetName val="174_011"/>
      <sheetName val="174_021"/>
      <sheetName val="174_031"/>
      <sheetName val="PN-4_1_5_031"/>
      <sheetName val="PN-4_1_5_051"/>
      <sheetName val="PN-4_1_5_061"/>
      <sheetName val="PN-4_1_5_071"/>
      <sheetName val="PN-4_1_5_081"/>
      <sheetName val="PN-4_1_5_091"/>
      <sheetName val="PN-4_1_5_111"/>
      <sheetName val="PN-4_1_5_121"/>
      <sheetName val="174_041"/>
      <sheetName val="174_051"/>
      <sheetName val="174_061"/>
      <sheetName val="174_071"/>
      <sheetName val="PN-4_1_5_131"/>
      <sheetName val="4_1_6_021"/>
      <sheetName val="4_1_6_051"/>
      <sheetName val="4_1_6_071"/>
      <sheetName val="4_1_6_091"/>
      <sheetName val="4_1_6_101"/>
      <sheetName val="&lt;P_U_&gt;Estructura_Puente1"/>
      <sheetName val="4_1_6_131"/>
      <sheetName val="4_1_6_171"/>
      <sheetName val="175_011"/>
      <sheetName val="175_021"/>
      <sheetName val="175_031"/>
      <sheetName val="175_041"/>
      <sheetName val="PN-4_1_6_031"/>
      <sheetName val="175_051"/>
      <sheetName val="144_011"/>
      <sheetName val="144_021"/>
      <sheetName val="144_031"/>
      <sheetName val="155_011"/>
      <sheetName val="155_021"/>
      <sheetName val="155_031"/>
      <sheetName val="PN-4_1_6_061"/>
      <sheetName val="PN-4_1_6_09@PN-4_1_6_111"/>
      <sheetName val="PN-4_1_6_141"/>
      <sheetName val="(Puente)-Juan_Tomas1"/>
      <sheetName val="156_011"/>
      <sheetName val="156_021"/>
      <sheetName val="167_011"/>
      <sheetName val="176_011"/>
      <sheetName val="176_021"/>
      <sheetName val="176_031"/>
      <sheetName val="176_041"/>
      <sheetName val="176_051"/>
      <sheetName val="176_061"/>
      <sheetName val="176_071"/>
      <sheetName val="176_081"/>
      <sheetName val="176_091"/>
      <sheetName val="176_101"/>
      <sheetName val="176_111"/>
      <sheetName val="176_121"/>
      <sheetName val="PN-4_1_7_041"/>
      <sheetName val="PN-4_1_7_051"/>
      <sheetName val="PN-4_1_7_061"/>
      <sheetName val="PN-4_1_7_091"/>
      <sheetName val="PN-4_1_7_101"/>
      <sheetName val="PN-4_1_7_111"/>
      <sheetName val="PN-4_1_7_121"/>
      <sheetName val="PN-4_1_7_141"/>
      <sheetName val="PN-4_1_7_201"/>
      <sheetName val="PN-4_1_7_291"/>
      <sheetName val="4_2_1_051"/>
      <sheetName val="4_2_1_171"/>
      <sheetName val="4_2_1_10_1"/>
      <sheetName val="4_2_1_111"/>
      <sheetName val="4_2_1_131"/>
      <sheetName val="115_011"/>
      <sheetName val="115_021"/>
      <sheetName val="115_031"/>
      <sheetName val="115_041"/>
      <sheetName val="115_051"/>
      <sheetName val="115_061"/>
      <sheetName val="115_071"/>
      <sheetName val="115_081"/>
      <sheetName val="124_011"/>
      <sheetName val="124_021"/>
      <sheetName val="124_031"/>
      <sheetName val="124_041"/>
      <sheetName val="124_051"/>
      <sheetName val="148_011"/>
      <sheetName val="148_021"/>
      <sheetName val="157_011"/>
      <sheetName val="157_021"/>
      <sheetName val="PN-4_2_1_031"/>
      <sheetName val="PN-4_2_1_051"/>
      <sheetName val="PN-4_2_1_081"/>
      <sheetName val="4_2_1_161"/>
      <sheetName val="4_2_1_211"/>
      <sheetName val="4_2_1_291"/>
      <sheetName val="4_2_1_301"/>
      <sheetName val="registros_punta1"/>
      <sheetName val="(Distribuidor)-La_Victoria1"/>
      <sheetName val="4_2_4_101"/>
      <sheetName val="4_2_4_041"/>
      <sheetName val="4_2_4_111"/>
      <sheetName val="4_2_4_151"/>
      <sheetName val="4_2_4_161"/>
      <sheetName val="4_2_4_131"/>
      <sheetName val="125_011"/>
      <sheetName val="125_021"/>
      <sheetName val="177_011"/>
      <sheetName val="177_021"/>
      <sheetName val="177_031"/>
      <sheetName val="177_041"/>
      <sheetName val="177_051"/>
      <sheetName val="177_061"/>
      <sheetName val="177_071"/>
      <sheetName val="158_011"/>
      <sheetName val="158_021"/>
      <sheetName val="158_031"/>
      <sheetName val="158_041"/>
      <sheetName val="158_051"/>
      <sheetName val="(Distribuidor)-Carre_Samaná1"/>
      <sheetName val="4_2_5_011"/>
      <sheetName val="4_2_5_031"/>
      <sheetName val="4_2_5_111"/>
      <sheetName val="4_2_5_121"/>
      <sheetName val="4_2_5_131"/>
      <sheetName val="4_2_5_141"/>
      <sheetName val="178_011"/>
      <sheetName val="178_021"/>
      <sheetName val="178_031"/>
      <sheetName val="178_041"/>
      <sheetName val="178_051"/>
      <sheetName val="PN-4_2_5_041"/>
      <sheetName val="PN-4_2_5_081"/>
      <sheetName val="PN-4_2_5_121"/>
      <sheetName val="PN-4_2_5_151"/>
      <sheetName val="(Paso_Inferior)-La_Victoria1"/>
      <sheetName val="4_3_2_101"/>
      <sheetName val="4_3_2_111"/>
      <sheetName val="4_3_2_121"/>
      <sheetName val="4_3_2_141"/>
      <sheetName val="4_3_2_151"/>
      <sheetName val="4_3_2_181"/>
      <sheetName val="4_3_2_211"/>
      <sheetName val="4_3_2_221"/>
      <sheetName val="(Paso_Inferior)-Mata_Mamón1"/>
      <sheetName val="4_3_3_101"/>
      <sheetName val="4_3_3_111"/>
      <sheetName val="4_3_3_121"/>
      <sheetName val="4_3_3_141"/>
      <sheetName val="4_3_3_181"/>
      <sheetName val="4_3_3_211"/>
      <sheetName val="4_3_3_221"/>
      <sheetName val="(Paso_Inferior)-Yabacao1"/>
      <sheetName val="136_011"/>
      <sheetName val="136_021"/>
      <sheetName val="136_031"/>
      <sheetName val="136_041"/>
      <sheetName val="149_011"/>
      <sheetName val="136_051"/>
      <sheetName val="(Puente)-Provisional_Ozama_1"/>
      <sheetName val="117_011"/>
      <sheetName val="117_021"/>
      <sheetName val="117_031"/>
      <sheetName val="117_041"/>
      <sheetName val="(Paso_Inferior)_El_Aguacate1"/>
      <sheetName val="(Paso_Inferior)-Los_Rojas1"/>
      <sheetName val="159_011"/>
      <sheetName val="159_021"/>
      <sheetName val="159_031"/>
      <sheetName val="159_041"/>
      <sheetName val="168_011"/>
      <sheetName val="168_021"/>
      <sheetName val="168_031"/>
      <sheetName val="179_011"/>
      <sheetName val="PN-4_3_6_061"/>
      <sheetName val="(Paso_Inferior)-El_Aguacate1"/>
      <sheetName val="169_011"/>
      <sheetName val="169_021"/>
      <sheetName val="Aguacate-_011"/>
      <sheetName val="169_031"/>
      <sheetName val="169_041"/>
      <sheetName val="180_011"/>
      <sheetName val="170_011"/>
      <sheetName val="170_021"/>
      <sheetName val="PN-4_3_5_031"/>
      <sheetName val="PN-4_3_5_041"/>
      <sheetName val="PN-4_3_5_051"/>
      <sheetName val="(Paso_Inferior)-Mal_Nombre1"/>
      <sheetName val="170_031"/>
      <sheetName val="170_041"/>
      <sheetName val="181_011"/>
      <sheetName val="181_021"/>
      <sheetName val="117_051"/>
      <sheetName val="117_061"/>
      <sheetName val="126_011"/>
      <sheetName val="126_021"/>
      <sheetName val="137_011"/>
      <sheetName val="&lt;T-12&gt;Sop_Pedrap_Puente_Prov_1"/>
      <sheetName val="PN-4_3_1_031"/>
      <sheetName val="PN-4_3_1_051"/>
      <sheetName val="PN-4_3_1_071"/>
      <sheetName val="&lt;T-9&gt;Sop_Pilotes1"/>
      <sheetName val="&lt;T-10&gt;Sop_Acero_Puentes1"/>
      <sheetName val="Misceláneos-Estr_1"/>
      <sheetName val="182_011"/>
      <sheetName val="&lt;P_U_&gt;Acero_Refuerzo1"/>
      <sheetName val="&lt;P_U_&gt;Pretensado_Cable_Acero1"/>
      <sheetName val="Wick_Drains-Geopier1"/>
      <sheetName val="109_011"/>
      <sheetName val="118_011"/>
      <sheetName val="118_021"/>
      <sheetName val="127_011"/>
      <sheetName val="171_01@171_031"/>
      <sheetName val="127_021"/>
      <sheetName val="127_031"/>
      <sheetName val="138_011"/>
      <sheetName val="&lt;T-13&gt;Drenes_Verticales1"/>
      <sheetName val="&lt;T-16&gt;Pre-Perforación_Drenes1"/>
      <sheetName val="&lt;T-17&gt;Columna_de_Grava1"/>
      <sheetName val="&lt;T-18&gt;Columna_Grava_Terravanza1"/>
      <sheetName val="4_4_021"/>
      <sheetName val="PN-4_4_011"/>
      <sheetName val="PN-4_4_021"/>
      <sheetName val="(5)-Estructura_de_Pavimento1"/>
      <sheetName val="5_011"/>
      <sheetName val="5_021"/>
      <sheetName val="5_03@5_061"/>
      <sheetName val="5_07@5_101"/>
      <sheetName val="5_111"/>
      <sheetName val="5_121"/>
      <sheetName val="5_131"/>
      <sheetName val="5_141"/>
      <sheetName val="5_151"/>
      <sheetName val="&lt;T-2&gt;Acopio_Base_Planta_Indio1"/>
      <sheetName val="&lt;P_U_&gt;Base_Estabilizada1"/>
      <sheetName val="5_16@5_191"/>
      <sheetName val="160_011"/>
      <sheetName val="160_021"/>
      <sheetName val="183_011"/>
      <sheetName val="183_021"/>
      <sheetName val="PN-5_011"/>
      <sheetName val="PN-5_031"/>
      <sheetName val="PN-5_041"/>
      <sheetName val="PN-5_051"/>
      <sheetName val="&lt;T-19&gt;Sop_SubBase1"/>
      <sheetName val="&lt;T-20&gt;Sop_Base1"/>
      <sheetName val="&lt;T-21&gt;Sop_Asfalto1"/>
      <sheetName val="6_2_011"/>
      <sheetName val="6_3_011"/>
      <sheetName val="6_3_021"/>
      <sheetName val="6_3_031"/>
      <sheetName val="6_3_041"/>
      <sheetName val="6_3_051"/>
      <sheetName val="6_3_191"/>
      <sheetName val="6_3_201"/>
      <sheetName val="6_3_211"/>
      <sheetName val="6_1_01_Contenes1"/>
      <sheetName val="6_1_02_Bordillos1"/>
      <sheetName val="6_1_03_Aceras_Hormigon_1"/>
      <sheetName val="6_1_04Relleno_Acera1"/>
      <sheetName val="Iluminacion_Vial1"/>
      <sheetName val="(7)-Electrificación_e_ilum_1"/>
      <sheetName val="7_011"/>
      <sheetName val="7_021"/>
      <sheetName val="107_011"/>
      <sheetName val="185_011"/>
      <sheetName val="&lt;T-11&gt;Sop_Militares1"/>
      <sheetName val="(Reembolsables)-Interf_Electri1"/>
      <sheetName val="186_011"/>
      <sheetName val="Pres__Interferencia_Electrica1"/>
      <sheetName val="(110)-Puente_Provisional1"/>
      <sheetName val="110_011"/>
      <sheetName val="x1-relleno_prueba1"/>
      <sheetName val="&lt;x1&gt;Relleno_Prueba_Avenida1"/>
      <sheetName val="&lt;Estatus_Proyecto&gt;1"/>
      <sheetName val="EXC__QMC1"/>
      <sheetName val="TRACT_MINA1"/>
      <sheetName val="%_Ralenti_CF-C12_1"/>
      <sheetName val="%_Ralenti_EXC_1"/>
      <sheetName val="%_Ralenti_EXC__(2)1"/>
      <sheetName val="REND_1"/>
      <sheetName val="T__HORA1"/>
      <sheetName val="Base_de_Dato1"/>
      <sheetName val="Los_Ángeles_(Fase_II)"/>
      <sheetName val="MANO_DE_OBRA"/>
      <sheetName val="Analisis_de_precios_SURFACE1"/>
      <sheetName val="BOQ_desglose_"/>
      <sheetName val="MANT_TRANSITO"/>
      <sheetName val="Analisis_de_Costos"/>
      <sheetName val="Pu-Sanit_"/>
      <sheetName val="Trabajos_Generales"/>
      <sheetName val="Rendimientos_OM"/>
      <sheetName val="ANALISIS_STO_DGO6"/>
      <sheetName val="PRES__BOCA_NUEVA6"/>
      <sheetName val="CONTRARO_SEÑALIZACIONES6"/>
      <sheetName val="EDIFICIO_COUNTERS4"/>
      <sheetName val="LISTADO_INSUMOS_DEL_20004"/>
      <sheetName val="Presup_4"/>
      <sheetName val="PRESUP__HOSPIT__VERON2"/>
      <sheetName val="Análisis_de_Precios3"/>
      <sheetName val="Resumen_Precio_Equipos3"/>
      <sheetName val="O_M__y_Salarios3"/>
      <sheetName val="Planilla_&lt;ENM#5&gt;2"/>
      <sheetName val="Resumen_Reducciones2"/>
      <sheetName val="Planilla___2"/>
      <sheetName val="Estudios_y_Diseños2"/>
      <sheetName val="&lt;T-0&gt;Sop_Estudios_y_Diseños2"/>
      <sheetName val="Otros_Indirectos2"/>
      <sheetName val="(1)-Trab_Gen2"/>
      <sheetName val="1_012"/>
      <sheetName val="1_022"/>
      <sheetName val="1_032"/>
      <sheetName val="1_042"/>
      <sheetName val="1_052"/>
      <sheetName val="(2)-Mov_Tierra2"/>
      <sheetName val="2_012"/>
      <sheetName val="2_022"/>
      <sheetName val="2_032"/>
      <sheetName val="&lt;T-1&gt;Sop_Alambradas2"/>
      <sheetName val="100_012"/>
      <sheetName val="2_062"/>
      <sheetName val="2_072"/>
      <sheetName val="2_092"/>
      <sheetName val="&lt;T-3&gt;Sop_Exc_Inservible_&amp;_NCla2"/>
      <sheetName val="2_102"/>
      <sheetName val="2_112"/>
      <sheetName val="2_12@2_14-116_032"/>
      <sheetName val="Rutas_Acarreo2"/>
      <sheetName val="2_152"/>
      <sheetName val="2_162"/>
      <sheetName val="2_172"/>
      <sheetName val="2_182"/>
      <sheetName val="&lt;T-4&gt;Sop_Relleno-(Previo)2"/>
      <sheetName val="&lt;T-4&gt;Sop_Relleno-(Acumulado)2"/>
      <sheetName val="ajustes_de_reporte_relleno2"/>
      <sheetName val="&lt;T-4&gt;Sop_Relleno-(Periodo)2"/>
      <sheetName val="&lt;T-5&gt;Sop_Pedraplén2"/>
      <sheetName val="2_192"/>
      <sheetName val="2_222"/>
      <sheetName val="PN-2_042"/>
      <sheetName val="&lt;T-7&gt;Sop_Perfilado&amp;Grama2"/>
      <sheetName val="2_242"/>
      <sheetName val="2_362"/>
      <sheetName val="Mejoramiento_Fundación2"/>
      <sheetName val="116_012"/>
      <sheetName val="116_022"/>
      <sheetName val="&lt;T-14&gt;Estabilización_Cal2"/>
      <sheetName val="&lt;T-15&gt;Estabilización_Cemento2"/>
      <sheetName val="PN-2_062"/>
      <sheetName val="128_012"/>
      <sheetName val="&lt;Presup&gt;Tubería_Yuca2"/>
      <sheetName val="139_012"/>
      <sheetName val="&lt;Presup&gt;Tub_Haras_Nacionales2"/>
      <sheetName val="184_012"/>
      <sheetName val="&lt;Presup&gt;Tubería_Mata_Gorda2"/>
      <sheetName val="184_022"/>
      <sheetName val="&lt;Presup&gt;Tubería_El_Aguacate2"/>
      <sheetName val="184_032"/>
      <sheetName val="&lt;Presup&gt;Tubería_La_Victoria2"/>
      <sheetName val="139_022"/>
      <sheetName val="&lt;Presup&gt;Tubería_Juan_Tomás2"/>
      <sheetName val="161_012"/>
      <sheetName val="&lt;Presup&gt;Tubería_Mal_Nombre2"/>
      <sheetName val="PN-2_012"/>
      <sheetName val="&lt;Presup&gt;Tubería_Varios_Trabajo2"/>
      <sheetName val="3_1_022"/>
      <sheetName val="3_1_032"/>
      <sheetName val="150_012"/>
      <sheetName val="150_022"/>
      <sheetName val="162_012"/>
      <sheetName val="Drenaje_Subterraneo2"/>
      <sheetName val="3_3_012"/>
      <sheetName val="3_3_022"/>
      <sheetName val="Alc_Cajón2"/>
      <sheetName val="100_022"/>
      <sheetName val="3_4_1_012"/>
      <sheetName val="3_4_1_022"/>
      <sheetName val="3_4_1_032"/>
      <sheetName val="3_4_1_042"/>
      <sheetName val="3_4_1_052"/>
      <sheetName val="3_4_1_062"/>
      <sheetName val="3_4_1_072"/>
      <sheetName val="3_4_1_082"/>
      <sheetName val="3_4_1_092"/>
      <sheetName val="3_4_1_102"/>
      <sheetName val="3_4_1_112"/>
      <sheetName val="3_4_1_122"/>
      <sheetName val="101_012"/>
      <sheetName val="3_4_1_162"/>
      <sheetName val="3_4_1_172"/>
      <sheetName val="Alc_Tubular2"/>
      <sheetName val="3_4_2_012"/>
      <sheetName val="3_4_2_032"/>
      <sheetName val="3_4_2_042"/>
      <sheetName val="3_4_2_062"/>
      <sheetName val="3_4_2_072"/>
      <sheetName val="3_4_2_082"/>
      <sheetName val="3_4_2_092"/>
      <sheetName val="3_4_2_102"/>
      <sheetName val="3_4_2_112"/>
      <sheetName val="3_4_2_122"/>
      <sheetName val="&lt;T-6&gt;Sop_Exc_Rell_Estr_Alcant_2"/>
      <sheetName val="119_012"/>
      <sheetName val="119_022"/>
      <sheetName val="119_032"/>
      <sheetName val="119_042"/>
      <sheetName val="119_052"/>
      <sheetName val="119_062"/>
      <sheetName val="119_072"/>
      <sheetName val="119_082"/>
      <sheetName val="119_092"/>
      <sheetName val="129_012"/>
      <sheetName val="&lt;T-8&gt;Sop_Acero_Alcantarillas2"/>
      <sheetName val="(Puente)-Mal_Nombre2"/>
      <sheetName val="4_1_1_012"/>
      <sheetName val="4_1_1_042"/>
      <sheetName val="4_1_1_062"/>
      <sheetName val="4_1_1_082"/>
      <sheetName val="104_012"/>
      <sheetName val="104_022"/>
      <sheetName val="4_1_1_92"/>
      <sheetName val="4_1_1_102"/>
      <sheetName val="4_1_1_112"/>
      <sheetName val="4_1_1_122"/>
      <sheetName val="4_1_1_142"/>
      <sheetName val="4_1_1_152"/>
      <sheetName val="4_1_1_162"/>
      <sheetName val="4_1_1_182"/>
      <sheetName val="4_1_1_212"/>
      <sheetName val="130_012"/>
      <sheetName val="4_1_1_222"/>
      <sheetName val="4_1_1_252"/>
      <sheetName val="4_1_1_262"/>
      <sheetName val="120_012"/>
      <sheetName val="104_032"/>
      <sheetName val="4_1_4_042"/>
      <sheetName val="102_012"/>
      <sheetName val="102_022"/>
      <sheetName val="102_032"/>
      <sheetName val="102_042"/>
      <sheetName val="102_052"/>
      <sheetName val="4_1_4_062"/>
      <sheetName val="4_1_4_082"/>
      <sheetName val="4_1_4_092"/>
      <sheetName val="4_1_4_112"/>
      <sheetName val="4_1_4_182"/>
      <sheetName val="4_1_4_252"/>
      <sheetName val="106_022"/>
      <sheetName val="113_012"/>
      <sheetName val="113_022"/>
      <sheetName val="113_032"/>
      <sheetName val="106_012"/>
      <sheetName val="121_012"/>
      <sheetName val="121_022"/>
      <sheetName val="131_012"/>
      <sheetName val="131_022"/>
      <sheetName val="140_012"/>
      <sheetName val="140_022"/>
      <sheetName val="145_012"/>
      <sheetName val="145_022"/>
      <sheetName val="145_032"/>
      <sheetName val="145_042"/>
      <sheetName val="145_052"/>
      <sheetName val="163_012"/>
      <sheetName val="(Puente)-Haras_Nacionales2"/>
      <sheetName val="PN-4_2_2_022"/>
      <sheetName val="151_012"/>
      <sheetName val="4_2_2_022"/>
      <sheetName val="4_2_2_032"/>
      <sheetName val="4_2_2_042"/>
      <sheetName val="4_2_2_102"/>
      <sheetName val="151_022"/>
      <sheetName val="4_2_2_112"/>
      <sheetName val="4_2_2_122"/>
      <sheetName val="4_2_2_132"/>
      <sheetName val="103_012"/>
      <sheetName val="103_022"/>
      <sheetName val="103_032"/>
      <sheetName val="103_042"/>
      <sheetName val="105_012"/>
      <sheetName val="105_022"/>
      <sheetName val="105_032"/>
      <sheetName val="4_2_2_15_2"/>
      <sheetName val="4_2_2_162"/>
      <sheetName val="4_2_2_172"/>
      <sheetName val="108_012"/>
      <sheetName val="108_022"/>
      <sheetName val="108_032"/>
      <sheetName val="111_012"/>
      <sheetName val="111_022"/>
      <sheetName val="111_032"/>
      <sheetName val="111_042"/>
      <sheetName val="114_012"/>
      <sheetName val="122_012"/>
      <sheetName val="141_012"/>
      <sheetName val="141_022"/>
      <sheetName val="141_032"/>
      <sheetName val="132_012"/>
      <sheetName val="132_022"/>
      <sheetName val="zapata_bordillo-haras2"/>
      <sheetName val="4_1_3_042"/>
      <sheetName val="4_1_3_062"/>
      <sheetName val="4_1_3_072"/>
      <sheetName val="4_1_3_082"/>
      <sheetName val="4_1_3_092"/>
      <sheetName val="112_012"/>
      <sheetName val="112_022"/>
      <sheetName val="112_032"/>
      <sheetName val="112_042"/>
      <sheetName val="112_052"/>
      <sheetName val="112_062"/>
      <sheetName val="112_072"/>
      <sheetName val="4_1_3_012"/>
      <sheetName val="4_1_3_182"/>
      <sheetName val="4_1_3_252"/>
      <sheetName val="123_012"/>
      <sheetName val="123_022"/>
      <sheetName val="123_032"/>
      <sheetName val="133_012"/>
      <sheetName val="142_012"/>
      <sheetName val="142_022"/>
      <sheetName val="146_012"/>
      <sheetName val="146_022"/>
      <sheetName val="146_032"/>
      <sheetName val="146_042"/>
      <sheetName val="152_012"/>
      <sheetName val="152_022"/>
      <sheetName val="164_012"/>
      <sheetName val="zapata_bordillo_losa_Yuca2"/>
      <sheetName val="172_012"/>
      <sheetName val="172_022"/>
      <sheetName val="172_032"/>
      <sheetName val="PN-4_1_3_012"/>
      <sheetName val="PN-4_1_3_022"/>
      <sheetName val="PN-4_1_3_032"/>
      <sheetName val="PN-4_1_3_042"/>
      <sheetName val="4_1_2_062"/>
      <sheetName val="4_1_2_072"/>
      <sheetName val="4_1_2_112"/>
      <sheetName val="4_1_2_182"/>
      <sheetName val="4_1_2_202"/>
      <sheetName val="4_1_2_082"/>
      <sheetName val="4_1_2_252"/>
      <sheetName val="134_012"/>
      <sheetName val="134_022"/>
      <sheetName val="134_032"/>
      <sheetName val="143_012"/>
      <sheetName val="147_012"/>
      <sheetName val="153_012"/>
      <sheetName val="165_012"/>
      <sheetName val="165_022"/>
      <sheetName val="165_032"/>
      <sheetName val="173_012"/>
      <sheetName val="173_022"/>
      <sheetName val="PN-4_1_2_012"/>
      <sheetName val="PN-4_1_2_032"/>
      <sheetName val="PN-4_1_2_042"/>
      <sheetName val="PN-4_1_2_052"/>
      <sheetName val="153_022"/>
      <sheetName val="153_032"/>
      <sheetName val="4_1_5_042"/>
      <sheetName val="4_1_5_062"/>
      <sheetName val="4_1_5_072"/>
      <sheetName val="4_1_5_082"/>
      <sheetName val="4_1_5_092"/>
      <sheetName val="4_1_5_112"/>
      <sheetName val="154_012"/>
      <sheetName val="154_022"/>
      <sheetName val="135_012"/>
      <sheetName val="135_022"/>
      <sheetName val="135_032"/>
      <sheetName val="135_042"/>
      <sheetName val="135_052"/>
      <sheetName val="166_012"/>
      <sheetName val="174_012"/>
      <sheetName val="174_022"/>
      <sheetName val="174_032"/>
      <sheetName val="PN-4_1_5_032"/>
      <sheetName val="PN-4_1_5_052"/>
      <sheetName val="PN-4_1_5_062"/>
      <sheetName val="PN-4_1_5_072"/>
      <sheetName val="PN-4_1_5_082"/>
      <sheetName val="PN-4_1_5_092"/>
      <sheetName val="PN-4_1_5_112"/>
      <sheetName val="PN-4_1_5_122"/>
      <sheetName val="174_042"/>
      <sheetName val="174_052"/>
      <sheetName val="174_062"/>
      <sheetName val="174_072"/>
      <sheetName val="PN-4_1_5_132"/>
      <sheetName val="4_1_6_022"/>
      <sheetName val="4_1_6_052"/>
      <sheetName val="4_1_6_072"/>
      <sheetName val="4_1_6_092"/>
      <sheetName val="4_1_6_102"/>
      <sheetName val="&lt;P_U_&gt;Estructura_Puente2"/>
      <sheetName val="4_1_6_132"/>
      <sheetName val="4_1_6_172"/>
      <sheetName val="175_012"/>
      <sheetName val="175_022"/>
      <sheetName val="175_032"/>
      <sheetName val="175_042"/>
      <sheetName val="PN-4_1_6_032"/>
      <sheetName val="175_052"/>
      <sheetName val="144_012"/>
      <sheetName val="144_022"/>
      <sheetName val="144_032"/>
      <sheetName val="155_012"/>
      <sheetName val="155_022"/>
      <sheetName val="155_032"/>
      <sheetName val="PN-4_1_6_062"/>
      <sheetName val="PN-4_1_6_09@PN-4_1_6_112"/>
      <sheetName val="PN-4_1_6_142"/>
      <sheetName val="(Puente)-Juan_Tomas2"/>
      <sheetName val="156_012"/>
      <sheetName val="156_022"/>
      <sheetName val="167_012"/>
      <sheetName val="176_012"/>
      <sheetName val="176_022"/>
      <sheetName val="176_032"/>
      <sheetName val="176_042"/>
      <sheetName val="176_052"/>
      <sheetName val="176_062"/>
      <sheetName val="176_072"/>
      <sheetName val="176_082"/>
      <sheetName val="176_092"/>
      <sheetName val="176_102"/>
      <sheetName val="176_112"/>
      <sheetName val="176_122"/>
      <sheetName val="PN-4_1_7_042"/>
      <sheetName val="PN-4_1_7_052"/>
      <sheetName val="PN-4_1_7_062"/>
      <sheetName val="PN-4_1_7_092"/>
      <sheetName val="PN-4_1_7_102"/>
      <sheetName val="PN-4_1_7_112"/>
      <sheetName val="PN-4_1_7_122"/>
      <sheetName val="PN-4_1_7_142"/>
      <sheetName val="PN-4_1_7_202"/>
      <sheetName val="PN-4_1_7_292"/>
      <sheetName val="4_2_1_052"/>
      <sheetName val="4_2_1_172"/>
      <sheetName val="4_2_1_10_2"/>
      <sheetName val="4_2_1_112"/>
      <sheetName val="4_2_1_132"/>
      <sheetName val="115_012"/>
      <sheetName val="115_022"/>
      <sheetName val="115_032"/>
      <sheetName val="115_042"/>
      <sheetName val="115_052"/>
      <sheetName val="115_062"/>
      <sheetName val="115_072"/>
      <sheetName val="115_082"/>
      <sheetName val="124_012"/>
      <sheetName val="124_022"/>
      <sheetName val="124_032"/>
      <sheetName val="124_042"/>
      <sheetName val="124_052"/>
      <sheetName val="148_012"/>
      <sheetName val="148_022"/>
      <sheetName val="157_012"/>
      <sheetName val="157_022"/>
      <sheetName val="PN-4_2_1_032"/>
      <sheetName val="PN-4_2_1_052"/>
      <sheetName val="PN-4_2_1_082"/>
      <sheetName val="4_2_1_162"/>
      <sheetName val="4_2_1_212"/>
      <sheetName val="4_2_1_292"/>
      <sheetName val="4_2_1_302"/>
      <sheetName val="registros_punta2"/>
      <sheetName val="(Distribuidor)-La_Victoria2"/>
      <sheetName val="4_2_4_102"/>
      <sheetName val="4_2_4_042"/>
      <sheetName val="4_2_4_112"/>
      <sheetName val="4_2_4_152"/>
      <sheetName val="4_2_4_162"/>
      <sheetName val="4_2_4_132"/>
      <sheetName val="125_012"/>
      <sheetName val="125_022"/>
      <sheetName val="177_012"/>
      <sheetName val="177_022"/>
      <sheetName val="177_032"/>
      <sheetName val="177_042"/>
      <sheetName val="177_052"/>
      <sheetName val="177_062"/>
      <sheetName val="177_072"/>
      <sheetName val="158_012"/>
      <sheetName val="158_022"/>
      <sheetName val="158_032"/>
      <sheetName val="158_042"/>
      <sheetName val="158_052"/>
      <sheetName val="(Distribuidor)-Carre_Samaná2"/>
      <sheetName val="4_2_5_012"/>
      <sheetName val="4_2_5_032"/>
      <sheetName val="4_2_5_112"/>
      <sheetName val="4_2_5_122"/>
      <sheetName val="4_2_5_132"/>
      <sheetName val="4_2_5_142"/>
      <sheetName val="178_012"/>
      <sheetName val="178_022"/>
      <sheetName val="178_032"/>
      <sheetName val="178_042"/>
      <sheetName val="178_052"/>
      <sheetName val="PN-4_2_5_042"/>
      <sheetName val="PN-4_2_5_082"/>
      <sheetName val="PN-4_2_5_122"/>
      <sheetName val="PN-4_2_5_152"/>
      <sheetName val="(Paso_Inferior)-La_Victoria2"/>
      <sheetName val="4_3_2_102"/>
      <sheetName val="4_3_2_112"/>
      <sheetName val="4_3_2_122"/>
      <sheetName val="4_3_2_142"/>
      <sheetName val="4_3_2_152"/>
      <sheetName val="4_3_2_182"/>
      <sheetName val="4_3_2_212"/>
      <sheetName val="4_3_2_222"/>
      <sheetName val="(Paso_Inferior)-Mata_Mamón2"/>
      <sheetName val="4_3_3_102"/>
      <sheetName val="4_3_3_112"/>
      <sheetName val="4_3_3_122"/>
      <sheetName val="4_3_3_142"/>
      <sheetName val="4_3_3_182"/>
      <sheetName val="4_3_3_212"/>
      <sheetName val="4_3_3_222"/>
      <sheetName val="(Paso_Inferior)-Yabacao2"/>
      <sheetName val="136_012"/>
      <sheetName val="136_022"/>
      <sheetName val="136_032"/>
      <sheetName val="136_042"/>
      <sheetName val="149_012"/>
      <sheetName val="136_052"/>
      <sheetName val="(Puente)-Provisional_Ozama_2"/>
      <sheetName val="117_012"/>
      <sheetName val="117_022"/>
      <sheetName val="117_032"/>
      <sheetName val="117_042"/>
      <sheetName val="(Paso_Inferior)_El_Aguacate2"/>
      <sheetName val="(Paso_Inferior)-Los_Rojas2"/>
      <sheetName val="159_012"/>
      <sheetName val="159_022"/>
      <sheetName val="159_032"/>
      <sheetName val="159_042"/>
      <sheetName val="168_012"/>
      <sheetName val="168_022"/>
      <sheetName val="168_032"/>
      <sheetName val="179_012"/>
      <sheetName val="PN-4_3_6_062"/>
      <sheetName val="(Paso_Inferior)-El_Aguacate2"/>
      <sheetName val="169_012"/>
      <sheetName val="169_022"/>
      <sheetName val="Aguacate-_012"/>
      <sheetName val="169_032"/>
      <sheetName val="169_042"/>
      <sheetName val="180_012"/>
      <sheetName val="170_012"/>
      <sheetName val="170_022"/>
      <sheetName val="PN-4_3_5_032"/>
      <sheetName val="PN-4_3_5_042"/>
      <sheetName val="PN-4_3_5_052"/>
      <sheetName val="(Paso_Inferior)-Mal_Nombre2"/>
      <sheetName val="170_032"/>
      <sheetName val="170_042"/>
      <sheetName val="181_012"/>
      <sheetName val="181_022"/>
      <sheetName val="117_052"/>
      <sheetName val="117_062"/>
      <sheetName val="126_012"/>
      <sheetName val="126_022"/>
      <sheetName val="137_012"/>
      <sheetName val="&lt;T-12&gt;Sop_Pedrap_Puente_Prov_2"/>
      <sheetName val="PN-4_3_1_032"/>
      <sheetName val="PN-4_3_1_052"/>
      <sheetName val="PN-4_3_1_072"/>
      <sheetName val="&lt;T-9&gt;Sop_Pilotes2"/>
      <sheetName val="&lt;T-10&gt;Sop_Acero_Puentes2"/>
      <sheetName val="Misceláneos-Estr_2"/>
      <sheetName val="182_012"/>
      <sheetName val="&lt;P_U_&gt;Acero_Refuerzo2"/>
      <sheetName val="&lt;P_U_&gt;Pretensado_Cable_Acero2"/>
      <sheetName val="Wick_Drains-Geopier2"/>
      <sheetName val="109_012"/>
      <sheetName val="118_012"/>
      <sheetName val="118_022"/>
      <sheetName val="127_012"/>
      <sheetName val="171_01@171_032"/>
      <sheetName val="127_022"/>
      <sheetName val="127_032"/>
      <sheetName val="138_012"/>
      <sheetName val="&lt;T-13&gt;Drenes_Verticales2"/>
      <sheetName val="&lt;T-16&gt;Pre-Perforación_Drenes2"/>
      <sheetName val="&lt;T-17&gt;Columna_de_Grava2"/>
      <sheetName val="&lt;T-18&gt;Columna_Grava_Terravanza2"/>
      <sheetName val="4_4_022"/>
      <sheetName val="PN-4_4_012"/>
      <sheetName val="PN-4_4_022"/>
      <sheetName val="(5)-Estructura_de_Pavimento2"/>
      <sheetName val="5_012"/>
      <sheetName val="5_022"/>
      <sheetName val="5_03@5_062"/>
      <sheetName val="5_07@5_102"/>
      <sheetName val="5_112"/>
      <sheetName val="5_122"/>
      <sheetName val="5_132"/>
      <sheetName val="5_142"/>
      <sheetName val="5_152"/>
      <sheetName val="&lt;T-2&gt;Acopio_Base_Planta_Indio2"/>
      <sheetName val="&lt;P_U_&gt;Base_Estabilizada2"/>
      <sheetName val="5_16@5_192"/>
      <sheetName val="160_012"/>
      <sheetName val="160_022"/>
      <sheetName val="183_012"/>
      <sheetName val="183_022"/>
      <sheetName val="PN-5_012"/>
      <sheetName val="PN-5_032"/>
      <sheetName val="PN-5_042"/>
      <sheetName val="PN-5_052"/>
      <sheetName val="&lt;T-19&gt;Sop_SubBase2"/>
      <sheetName val="&lt;T-20&gt;Sop_Base2"/>
      <sheetName val="&lt;T-21&gt;Sop_Asfalto2"/>
      <sheetName val="6_2_012"/>
      <sheetName val="6_3_012"/>
      <sheetName val="6_3_022"/>
      <sheetName val="6_3_032"/>
      <sheetName val="6_3_042"/>
      <sheetName val="6_3_052"/>
      <sheetName val="6_3_192"/>
      <sheetName val="6_3_202"/>
      <sheetName val="6_3_212"/>
      <sheetName val="6_1_01_Contenes2"/>
      <sheetName val="6_1_02_Bordillos2"/>
      <sheetName val="6_1_03_Aceras_Hormigon_2"/>
      <sheetName val="6_1_04Relleno_Acera2"/>
      <sheetName val="Iluminacion_Vial2"/>
      <sheetName val="(7)-Electrificación_e_ilum_2"/>
      <sheetName val="7_012"/>
      <sheetName val="7_022"/>
      <sheetName val="107_012"/>
      <sheetName val="185_012"/>
      <sheetName val="&lt;T-11&gt;Sop_Militares2"/>
      <sheetName val="(Reembolsables)-Interf_Electri2"/>
      <sheetName val="186_012"/>
      <sheetName val="Pres__Interferencia_Electrica2"/>
      <sheetName val="(110)-Puente_Provisional2"/>
      <sheetName val="110_012"/>
      <sheetName val="x1-relleno_prueba2"/>
      <sheetName val="&lt;x1&gt;Relleno_Prueba_Avenida2"/>
      <sheetName val="&lt;Estatus_Proyecto&gt;2"/>
      <sheetName val="EXC__QMC2"/>
      <sheetName val="TRACT_MINA2"/>
      <sheetName val="%_Ralenti_CF-C12_2"/>
      <sheetName val="%_Ralenti_EXC_2"/>
      <sheetName val="%_Ralenti_EXC__(2)2"/>
      <sheetName val="REND_2"/>
      <sheetName val="T__HORA2"/>
      <sheetName val="Base_de_Dato2"/>
      <sheetName val="Los_Ángeles_(Fase_II)1"/>
      <sheetName val="MANO_DE_OBRA1"/>
      <sheetName val="Analisis_de_precios_SURFACE2"/>
      <sheetName val="BOQ_desglose_1"/>
      <sheetName val="MANT_TRANSITO1"/>
      <sheetName val="Analisis_de_Costos1"/>
      <sheetName val="Pu-Sanit_1"/>
      <sheetName val="Trabajos_Generales1"/>
      <sheetName val="Rendimientos_OM1"/>
      <sheetName val="Incremento_Precios"/>
      <sheetName val="PARTIDAS_NUEVAS"/>
      <sheetName val="Insumos_materiales"/>
      <sheetName val="Costos_Mano_de_Obra"/>
      <sheetName val="Ana__Horm_mexc_mort"/>
      <sheetName val="anal_term"/>
      <sheetName val="Anal__horm_"/>
      <sheetName val="PU-Elect_"/>
      <sheetName val="Pres__"/>
      <sheetName val="V_Tierras_A"/>
      <sheetName val="ANALISIS_ENTREGABLE"/>
      <sheetName val="Ins_2"/>
      <sheetName val="ANALISIS_STO_DGO7"/>
      <sheetName val="PRES__BOCA_NUEVA7"/>
      <sheetName val="CONTRARO_SEÑALIZACIONES7"/>
      <sheetName val="EDIFICIO_COUNTERS5"/>
      <sheetName val="LISTADO_INSUMOS_DEL_20005"/>
      <sheetName val="Presup_5"/>
      <sheetName val="PRESUP__HOSPIT__VERON3"/>
      <sheetName val="Análisis_de_Precios4"/>
      <sheetName val="Resumen_Precio_Equipos4"/>
      <sheetName val="O_M__y_Salarios4"/>
      <sheetName val="Planilla_&lt;ENM#5&gt;3"/>
      <sheetName val="Resumen_Reducciones3"/>
      <sheetName val="Planilla___3"/>
      <sheetName val="Estudios_y_Diseños3"/>
      <sheetName val="&lt;T-0&gt;Sop_Estudios_y_Diseños3"/>
      <sheetName val="Otros_Indirectos3"/>
      <sheetName val="(1)-Trab_Gen3"/>
      <sheetName val="1_013"/>
      <sheetName val="1_023"/>
      <sheetName val="1_033"/>
      <sheetName val="1_043"/>
      <sheetName val="1_053"/>
      <sheetName val="(2)-Mov_Tierra3"/>
      <sheetName val="2_013"/>
      <sheetName val="2_023"/>
      <sheetName val="2_033"/>
      <sheetName val="&lt;T-1&gt;Sop_Alambradas3"/>
      <sheetName val="100_013"/>
      <sheetName val="2_063"/>
      <sheetName val="2_073"/>
      <sheetName val="2_093"/>
      <sheetName val="&lt;T-3&gt;Sop_Exc_Inservible_&amp;_NCla3"/>
      <sheetName val="2_103"/>
      <sheetName val="2_113"/>
      <sheetName val="2_12@2_14-116_033"/>
      <sheetName val="Rutas_Acarreo3"/>
      <sheetName val="2_153"/>
      <sheetName val="2_163"/>
      <sheetName val="2_173"/>
      <sheetName val="2_183"/>
      <sheetName val="&lt;T-4&gt;Sop_Relleno-(Previo)3"/>
      <sheetName val="&lt;T-4&gt;Sop_Relleno-(Acumulado)3"/>
      <sheetName val="ajustes_de_reporte_relleno3"/>
      <sheetName val="&lt;T-4&gt;Sop_Relleno-(Periodo)3"/>
      <sheetName val="&lt;T-5&gt;Sop_Pedraplén3"/>
      <sheetName val="2_193"/>
      <sheetName val="2_223"/>
      <sheetName val="PN-2_043"/>
      <sheetName val="&lt;T-7&gt;Sop_Perfilado&amp;Grama3"/>
      <sheetName val="2_243"/>
      <sheetName val="2_363"/>
      <sheetName val="Mejoramiento_Fundación3"/>
      <sheetName val="116_013"/>
      <sheetName val="116_023"/>
      <sheetName val="&lt;T-14&gt;Estabilización_Cal3"/>
      <sheetName val="&lt;T-15&gt;Estabilización_Cemento3"/>
      <sheetName val="PN-2_063"/>
      <sheetName val="128_013"/>
      <sheetName val="&lt;Presup&gt;Tubería_Yuca3"/>
      <sheetName val="139_013"/>
      <sheetName val="&lt;Presup&gt;Tub_Haras_Nacionales3"/>
      <sheetName val="184_013"/>
      <sheetName val="&lt;Presup&gt;Tubería_Mata_Gorda3"/>
      <sheetName val="184_023"/>
      <sheetName val="&lt;Presup&gt;Tubería_El_Aguacate3"/>
      <sheetName val="184_033"/>
      <sheetName val="&lt;Presup&gt;Tubería_La_Victoria3"/>
      <sheetName val="139_023"/>
      <sheetName val="&lt;Presup&gt;Tubería_Juan_Tomás3"/>
      <sheetName val="161_013"/>
      <sheetName val="&lt;Presup&gt;Tubería_Mal_Nombre3"/>
      <sheetName val="PN-2_013"/>
      <sheetName val="&lt;Presup&gt;Tubería_Varios_Trabajo3"/>
      <sheetName val="3_1_023"/>
      <sheetName val="3_1_033"/>
      <sheetName val="150_013"/>
      <sheetName val="150_023"/>
      <sheetName val="162_013"/>
      <sheetName val="Drenaje_Subterraneo3"/>
      <sheetName val="3_3_013"/>
      <sheetName val="3_3_023"/>
      <sheetName val="Alc_Cajón3"/>
      <sheetName val="100_023"/>
      <sheetName val="3_4_1_013"/>
      <sheetName val="3_4_1_023"/>
      <sheetName val="3_4_1_033"/>
      <sheetName val="3_4_1_043"/>
      <sheetName val="3_4_1_053"/>
      <sheetName val="3_4_1_063"/>
      <sheetName val="3_4_1_073"/>
      <sheetName val="3_4_1_083"/>
      <sheetName val="3_4_1_093"/>
      <sheetName val="3_4_1_103"/>
      <sheetName val="3_4_1_113"/>
      <sheetName val="3_4_1_123"/>
      <sheetName val="101_013"/>
      <sheetName val="3_4_1_163"/>
      <sheetName val="3_4_1_173"/>
      <sheetName val="Alc_Tubular3"/>
      <sheetName val="3_4_2_013"/>
      <sheetName val="3_4_2_033"/>
      <sheetName val="3_4_2_043"/>
      <sheetName val="3_4_2_063"/>
      <sheetName val="3_4_2_073"/>
      <sheetName val="3_4_2_083"/>
      <sheetName val="3_4_2_093"/>
      <sheetName val="3_4_2_103"/>
      <sheetName val="3_4_2_113"/>
      <sheetName val="3_4_2_123"/>
      <sheetName val="&lt;T-6&gt;Sop_Exc_Rell_Estr_Alcant_3"/>
      <sheetName val="119_013"/>
      <sheetName val="119_023"/>
      <sheetName val="119_033"/>
      <sheetName val="119_043"/>
      <sheetName val="119_053"/>
      <sheetName val="119_063"/>
      <sheetName val="119_073"/>
      <sheetName val="119_083"/>
      <sheetName val="119_093"/>
      <sheetName val="129_013"/>
      <sheetName val="&lt;T-8&gt;Sop_Acero_Alcantarillas3"/>
      <sheetName val="(Puente)-Mal_Nombre3"/>
      <sheetName val="4_1_1_013"/>
      <sheetName val="4_1_1_043"/>
      <sheetName val="4_1_1_063"/>
      <sheetName val="4_1_1_083"/>
      <sheetName val="104_013"/>
      <sheetName val="104_023"/>
      <sheetName val="4_1_1_93"/>
      <sheetName val="4_1_1_103"/>
      <sheetName val="4_1_1_113"/>
      <sheetName val="4_1_1_123"/>
      <sheetName val="4_1_1_143"/>
      <sheetName val="4_1_1_153"/>
      <sheetName val="4_1_1_163"/>
      <sheetName val="4_1_1_183"/>
      <sheetName val="4_1_1_213"/>
      <sheetName val="130_013"/>
      <sheetName val="4_1_1_223"/>
      <sheetName val="4_1_1_253"/>
      <sheetName val="4_1_1_263"/>
      <sheetName val="120_013"/>
      <sheetName val="104_033"/>
      <sheetName val="4_1_4_043"/>
      <sheetName val="102_013"/>
      <sheetName val="102_023"/>
      <sheetName val="102_033"/>
      <sheetName val="102_043"/>
      <sheetName val="102_053"/>
      <sheetName val="4_1_4_063"/>
      <sheetName val="4_1_4_083"/>
      <sheetName val="4_1_4_093"/>
      <sheetName val="4_1_4_113"/>
      <sheetName val="4_1_4_183"/>
      <sheetName val="4_1_4_253"/>
      <sheetName val="106_023"/>
      <sheetName val="113_013"/>
      <sheetName val="113_023"/>
      <sheetName val="113_033"/>
      <sheetName val="106_013"/>
      <sheetName val="121_013"/>
      <sheetName val="121_023"/>
      <sheetName val="131_013"/>
      <sheetName val="131_023"/>
      <sheetName val="140_013"/>
      <sheetName val="140_023"/>
      <sheetName val="145_013"/>
      <sheetName val="145_023"/>
      <sheetName val="145_033"/>
      <sheetName val="145_043"/>
      <sheetName val="145_053"/>
      <sheetName val="163_013"/>
      <sheetName val="(Puente)-Haras_Nacionales3"/>
      <sheetName val="PN-4_2_2_023"/>
      <sheetName val="151_013"/>
      <sheetName val="4_2_2_023"/>
      <sheetName val="4_2_2_033"/>
      <sheetName val="4_2_2_043"/>
      <sheetName val="4_2_2_103"/>
      <sheetName val="151_023"/>
      <sheetName val="4_2_2_113"/>
      <sheetName val="4_2_2_123"/>
      <sheetName val="4_2_2_133"/>
      <sheetName val="103_013"/>
      <sheetName val="103_023"/>
      <sheetName val="103_033"/>
      <sheetName val="103_043"/>
      <sheetName val="105_013"/>
      <sheetName val="105_023"/>
      <sheetName val="105_033"/>
      <sheetName val="4_2_2_15_3"/>
      <sheetName val="4_2_2_163"/>
      <sheetName val="4_2_2_173"/>
      <sheetName val="108_013"/>
      <sheetName val="108_023"/>
      <sheetName val="108_033"/>
      <sheetName val="111_013"/>
      <sheetName val="111_023"/>
      <sheetName val="111_033"/>
      <sheetName val="111_043"/>
      <sheetName val="114_013"/>
      <sheetName val="122_013"/>
      <sheetName val="141_013"/>
      <sheetName val="141_023"/>
      <sheetName val="141_033"/>
      <sheetName val="132_013"/>
      <sheetName val="132_023"/>
      <sheetName val="zapata_bordillo-haras3"/>
      <sheetName val="4_1_3_043"/>
      <sheetName val="4_1_3_063"/>
      <sheetName val="4_1_3_073"/>
      <sheetName val="4_1_3_083"/>
      <sheetName val="4_1_3_093"/>
      <sheetName val="112_013"/>
      <sheetName val="112_023"/>
      <sheetName val="112_033"/>
      <sheetName val="112_043"/>
      <sheetName val="112_053"/>
      <sheetName val="112_063"/>
      <sheetName val="112_073"/>
      <sheetName val="4_1_3_013"/>
      <sheetName val="4_1_3_183"/>
      <sheetName val="4_1_3_253"/>
      <sheetName val="123_013"/>
      <sheetName val="123_023"/>
      <sheetName val="123_033"/>
      <sheetName val="133_013"/>
      <sheetName val="142_013"/>
      <sheetName val="142_023"/>
      <sheetName val="146_013"/>
      <sheetName val="146_023"/>
      <sheetName val="146_033"/>
      <sheetName val="146_043"/>
      <sheetName val="152_013"/>
      <sheetName val="152_023"/>
      <sheetName val="164_013"/>
      <sheetName val="zapata_bordillo_losa_Yuca3"/>
      <sheetName val="172_013"/>
      <sheetName val="172_023"/>
      <sheetName val="172_033"/>
      <sheetName val="PN-4_1_3_013"/>
      <sheetName val="PN-4_1_3_023"/>
      <sheetName val="PN-4_1_3_033"/>
      <sheetName val="PN-4_1_3_043"/>
      <sheetName val="4_1_2_063"/>
      <sheetName val="4_1_2_073"/>
      <sheetName val="4_1_2_113"/>
      <sheetName val="4_1_2_183"/>
      <sheetName val="4_1_2_203"/>
      <sheetName val="4_1_2_083"/>
      <sheetName val="4_1_2_253"/>
      <sheetName val="134_013"/>
      <sheetName val="134_023"/>
      <sheetName val="134_033"/>
      <sheetName val="143_013"/>
      <sheetName val="147_013"/>
      <sheetName val="153_013"/>
      <sheetName val="165_013"/>
      <sheetName val="165_023"/>
      <sheetName val="165_033"/>
      <sheetName val="173_013"/>
      <sheetName val="173_023"/>
      <sheetName val="PN-4_1_2_013"/>
      <sheetName val="PN-4_1_2_033"/>
      <sheetName val="PN-4_1_2_043"/>
      <sheetName val="PN-4_1_2_053"/>
      <sheetName val="153_023"/>
      <sheetName val="153_033"/>
      <sheetName val="4_1_5_043"/>
      <sheetName val="4_1_5_063"/>
      <sheetName val="4_1_5_073"/>
      <sheetName val="4_1_5_083"/>
      <sheetName val="4_1_5_093"/>
      <sheetName val="4_1_5_113"/>
      <sheetName val="154_013"/>
      <sheetName val="154_023"/>
      <sheetName val="135_013"/>
      <sheetName val="135_023"/>
      <sheetName val="135_033"/>
      <sheetName val="135_043"/>
      <sheetName val="135_053"/>
      <sheetName val="166_013"/>
      <sheetName val="174_013"/>
      <sheetName val="174_023"/>
      <sheetName val="174_033"/>
      <sheetName val="PN-4_1_5_033"/>
      <sheetName val="PN-4_1_5_053"/>
      <sheetName val="PN-4_1_5_063"/>
      <sheetName val="PN-4_1_5_073"/>
      <sheetName val="PN-4_1_5_083"/>
      <sheetName val="PN-4_1_5_093"/>
      <sheetName val="PN-4_1_5_113"/>
      <sheetName val="PN-4_1_5_123"/>
      <sheetName val="174_043"/>
      <sheetName val="174_053"/>
      <sheetName val="174_063"/>
      <sheetName val="174_073"/>
      <sheetName val="PN-4_1_5_133"/>
      <sheetName val="4_1_6_023"/>
      <sheetName val="4_1_6_053"/>
      <sheetName val="4_1_6_073"/>
      <sheetName val="4_1_6_093"/>
      <sheetName val="4_1_6_103"/>
      <sheetName val="&lt;P_U_&gt;Estructura_Puente3"/>
      <sheetName val="4_1_6_133"/>
      <sheetName val="4_1_6_173"/>
      <sheetName val="175_013"/>
      <sheetName val="175_023"/>
      <sheetName val="175_033"/>
      <sheetName val="175_043"/>
      <sheetName val="PN-4_1_6_033"/>
      <sheetName val="175_053"/>
      <sheetName val="144_013"/>
      <sheetName val="144_023"/>
      <sheetName val="144_033"/>
      <sheetName val="155_013"/>
      <sheetName val="155_023"/>
      <sheetName val="155_033"/>
      <sheetName val="PN-4_1_6_063"/>
      <sheetName val="PN-4_1_6_09@PN-4_1_6_113"/>
      <sheetName val="PN-4_1_6_143"/>
      <sheetName val="(Puente)-Juan_Tomas3"/>
      <sheetName val="156_013"/>
      <sheetName val="156_023"/>
      <sheetName val="167_013"/>
      <sheetName val="176_013"/>
      <sheetName val="176_023"/>
      <sheetName val="176_033"/>
      <sheetName val="176_043"/>
      <sheetName val="176_053"/>
      <sheetName val="176_063"/>
      <sheetName val="176_073"/>
      <sheetName val="176_083"/>
      <sheetName val="176_093"/>
      <sheetName val="176_103"/>
      <sheetName val="176_113"/>
      <sheetName val="176_123"/>
      <sheetName val="PN-4_1_7_043"/>
      <sheetName val="PN-4_1_7_053"/>
      <sheetName val="PN-4_1_7_063"/>
      <sheetName val="PN-4_1_7_093"/>
      <sheetName val="PN-4_1_7_103"/>
      <sheetName val="PN-4_1_7_113"/>
      <sheetName val="PN-4_1_7_123"/>
      <sheetName val="PN-4_1_7_143"/>
      <sheetName val="PN-4_1_7_203"/>
      <sheetName val="PN-4_1_7_293"/>
      <sheetName val="4_2_1_053"/>
      <sheetName val="4_2_1_173"/>
      <sheetName val="4_2_1_10_3"/>
      <sheetName val="4_2_1_113"/>
      <sheetName val="4_2_1_133"/>
      <sheetName val="115_013"/>
      <sheetName val="115_023"/>
      <sheetName val="115_033"/>
      <sheetName val="115_043"/>
      <sheetName val="115_053"/>
      <sheetName val="115_063"/>
      <sheetName val="115_073"/>
      <sheetName val="115_083"/>
      <sheetName val="124_013"/>
      <sheetName val="124_023"/>
      <sheetName val="124_033"/>
      <sheetName val="124_043"/>
      <sheetName val="124_053"/>
      <sheetName val="148_013"/>
      <sheetName val="148_023"/>
      <sheetName val="157_013"/>
      <sheetName val="157_023"/>
      <sheetName val="PN-4_2_1_033"/>
      <sheetName val="PN-4_2_1_053"/>
      <sheetName val="PN-4_2_1_083"/>
      <sheetName val="4_2_1_163"/>
      <sheetName val="4_2_1_213"/>
      <sheetName val="4_2_1_293"/>
      <sheetName val="4_2_1_303"/>
      <sheetName val="registros_punta3"/>
      <sheetName val="(Distribuidor)-La_Victoria3"/>
      <sheetName val="4_2_4_103"/>
      <sheetName val="4_2_4_043"/>
      <sheetName val="4_2_4_113"/>
      <sheetName val="4_2_4_153"/>
      <sheetName val="4_2_4_163"/>
      <sheetName val="4_2_4_133"/>
      <sheetName val="125_013"/>
      <sheetName val="125_023"/>
      <sheetName val="177_013"/>
      <sheetName val="177_023"/>
      <sheetName val="177_033"/>
      <sheetName val="177_043"/>
      <sheetName val="177_053"/>
      <sheetName val="177_063"/>
      <sheetName val="177_073"/>
      <sheetName val="158_013"/>
      <sheetName val="158_023"/>
      <sheetName val="158_033"/>
      <sheetName val="158_043"/>
      <sheetName val="158_053"/>
      <sheetName val="(Distribuidor)-Carre_Samaná3"/>
      <sheetName val="4_2_5_013"/>
      <sheetName val="4_2_5_033"/>
      <sheetName val="4_2_5_113"/>
      <sheetName val="4_2_5_123"/>
      <sheetName val="4_2_5_133"/>
      <sheetName val="4_2_5_143"/>
      <sheetName val="178_013"/>
      <sheetName val="178_023"/>
      <sheetName val="178_033"/>
      <sheetName val="178_043"/>
      <sheetName val="178_053"/>
      <sheetName val="PN-4_2_5_043"/>
      <sheetName val="PN-4_2_5_083"/>
      <sheetName val="PN-4_2_5_123"/>
      <sheetName val="PN-4_2_5_153"/>
      <sheetName val="(Paso_Inferior)-La_Victoria3"/>
      <sheetName val="4_3_2_103"/>
      <sheetName val="4_3_2_113"/>
      <sheetName val="4_3_2_123"/>
      <sheetName val="4_3_2_143"/>
      <sheetName val="4_3_2_153"/>
      <sheetName val="4_3_2_183"/>
      <sheetName val="4_3_2_213"/>
      <sheetName val="4_3_2_223"/>
      <sheetName val="(Paso_Inferior)-Mata_Mamón3"/>
      <sheetName val="4_3_3_103"/>
      <sheetName val="4_3_3_113"/>
      <sheetName val="4_3_3_123"/>
      <sheetName val="4_3_3_143"/>
      <sheetName val="4_3_3_183"/>
      <sheetName val="4_3_3_213"/>
      <sheetName val="4_3_3_223"/>
      <sheetName val="(Paso_Inferior)-Yabacao3"/>
      <sheetName val="136_013"/>
      <sheetName val="136_023"/>
      <sheetName val="136_033"/>
      <sheetName val="136_043"/>
      <sheetName val="149_013"/>
      <sheetName val="136_053"/>
      <sheetName val="(Puente)-Provisional_Ozama_3"/>
      <sheetName val="117_013"/>
      <sheetName val="117_023"/>
      <sheetName val="117_033"/>
      <sheetName val="117_043"/>
      <sheetName val="(Paso_Inferior)_El_Aguacate3"/>
      <sheetName val="(Paso_Inferior)-Los_Rojas3"/>
      <sheetName val="159_013"/>
      <sheetName val="159_023"/>
      <sheetName val="159_033"/>
      <sheetName val="159_043"/>
      <sheetName val="168_013"/>
      <sheetName val="168_023"/>
      <sheetName val="168_033"/>
      <sheetName val="179_013"/>
      <sheetName val="PN-4_3_6_063"/>
      <sheetName val="(Paso_Inferior)-El_Aguacate3"/>
      <sheetName val="169_013"/>
      <sheetName val="169_023"/>
      <sheetName val="Aguacate-_013"/>
      <sheetName val="169_033"/>
      <sheetName val="169_043"/>
      <sheetName val="180_013"/>
      <sheetName val="170_013"/>
      <sheetName val="170_023"/>
      <sheetName val="PN-4_3_5_033"/>
      <sheetName val="PN-4_3_5_043"/>
      <sheetName val="PN-4_3_5_053"/>
      <sheetName val="(Paso_Inferior)-Mal_Nombre3"/>
      <sheetName val="170_033"/>
      <sheetName val="170_043"/>
      <sheetName val="181_013"/>
      <sheetName val="181_023"/>
      <sheetName val="117_053"/>
      <sheetName val="117_063"/>
      <sheetName val="126_013"/>
      <sheetName val="126_023"/>
      <sheetName val="137_013"/>
      <sheetName val="&lt;T-12&gt;Sop_Pedrap_Puente_Prov_3"/>
      <sheetName val="PN-4_3_1_033"/>
      <sheetName val="PN-4_3_1_053"/>
      <sheetName val="PN-4_3_1_073"/>
      <sheetName val="&lt;T-9&gt;Sop_Pilotes3"/>
      <sheetName val="&lt;T-10&gt;Sop_Acero_Puentes3"/>
      <sheetName val="Misceláneos-Estr_3"/>
      <sheetName val="182_013"/>
      <sheetName val="&lt;P_U_&gt;Acero_Refuerzo3"/>
      <sheetName val="&lt;P_U_&gt;Pretensado_Cable_Acero3"/>
      <sheetName val="Wick_Drains-Geopier3"/>
      <sheetName val="109_013"/>
      <sheetName val="118_013"/>
      <sheetName val="118_023"/>
      <sheetName val="127_013"/>
      <sheetName val="171_01@171_033"/>
      <sheetName val="127_023"/>
      <sheetName val="127_033"/>
      <sheetName val="138_013"/>
      <sheetName val="&lt;T-13&gt;Drenes_Verticales3"/>
      <sheetName val="&lt;T-16&gt;Pre-Perforación_Drenes3"/>
      <sheetName val="&lt;T-17&gt;Columna_de_Grava3"/>
      <sheetName val="&lt;T-18&gt;Columna_Grava_Terravanza3"/>
      <sheetName val="4_4_023"/>
      <sheetName val="PN-4_4_013"/>
      <sheetName val="PN-4_4_023"/>
      <sheetName val="(5)-Estructura_de_Pavimento3"/>
      <sheetName val="5_013"/>
      <sheetName val="5_023"/>
      <sheetName val="5_03@5_063"/>
      <sheetName val="5_07@5_103"/>
      <sheetName val="5_113"/>
      <sheetName val="5_123"/>
      <sheetName val="5_133"/>
      <sheetName val="5_143"/>
      <sheetName val="5_153"/>
      <sheetName val="&lt;T-2&gt;Acopio_Base_Planta_Indio3"/>
      <sheetName val="&lt;P_U_&gt;Base_Estabilizada3"/>
      <sheetName val="5_16@5_193"/>
      <sheetName val="160_013"/>
      <sheetName val="160_023"/>
      <sheetName val="183_013"/>
      <sheetName val="183_023"/>
      <sheetName val="PN-5_013"/>
      <sheetName val="PN-5_033"/>
      <sheetName val="PN-5_043"/>
      <sheetName val="PN-5_053"/>
      <sheetName val="&lt;T-19&gt;Sop_SubBase3"/>
      <sheetName val="&lt;T-20&gt;Sop_Base3"/>
      <sheetName val="&lt;T-21&gt;Sop_Asfalto3"/>
      <sheetName val="6_2_013"/>
      <sheetName val="6_3_013"/>
      <sheetName val="6_3_023"/>
      <sheetName val="6_3_033"/>
      <sheetName val="6_3_043"/>
      <sheetName val="6_3_053"/>
      <sheetName val="6_3_193"/>
      <sheetName val="6_3_203"/>
      <sheetName val="6_3_213"/>
      <sheetName val="6_1_01_Contenes3"/>
      <sheetName val="6_1_02_Bordillos3"/>
      <sheetName val="6_1_03_Aceras_Hormigon_3"/>
      <sheetName val="6_1_04Relleno_Acera3"/>
      <sheetName val="Iluminacion_Vial3"/>
      <sheetName val="(7)-Electrificación_e_ilum_3"/>
      <sheetName val="7_013"/>
      <sheetName val="7_023"/>
      <sheetName val="107_013"/>
      <sheetName val="185_013"/>
      <sheetName val="&lt;T-11&gt;Sop_Militares3"/>
      <sheetName val="(Reembolsables)-Interf_Electri3"/>
      <sheetName val="186_013"/>
      <sheetName val="Pres__Interferencia_Electrica3"/>
      <sheetName val="(110)-Puente_Provisional3"/>
      <sheetName val="110_013"/>
      <sheetName val="x1-relleno_prueba3"/>
      <sheetName val="&lt;x1&gt;Relleno_Prueba_Avenida3"/>
      <sheetName val="&lt;Estatus_Proyecto&gt;3"/>
      <sheetName val="EXC__QMC3"/>
      <sheetName val="TRACT_MINA3"/>
      <sheetName val="%_Ralenti_CF-C12_3"/>
      <sheetName val="%_Ralenti_EXC_3"/>
      <sheetName val="%_Ralenti_EXC__(2)3"/>
      <sheetName val="REND_3"/>
      <sheetName val="T__HORA3"/>
      <sheetName val="Base_de_Dato3"/>
      <sheetName val="Los_Ángeles_(Fase_II)2"/>
      <sheetName val="MANO_DE_OBRA2"/>
      <sheetName val="Analisis_de_precios_SURFACE3"/>
      <sheetName val="BOQ_desglose_2"/>
      <sheetName val="MANT_TRANSITO2"/>
      <sheetName val="Analisis_de_Costos2"/>
      <sheetName val="Pu-Sanit_2"/>
      <sheetName val="Trabajos_Generales2"/>
      <sheetName val="Rendimientos_OM2"/>
      <sheetName val="Incremento_Precios1"/>
      <sheetName val="PARTIDAS_NUEVAS1"/>
      <sheetName val="Insumos_materiales1"/>
      <sheetName val="Costos_Mano_de_Obra1"/>
      <sheetName val="Ana__Horm_mexc_mort1"/>
      <sheetName val="anal_term1"/>
      <sheetName val="Anal__horm_1"/>
      <sheetName val="PU-Elect_1"/>
      <sheetName val="Pres__1"/>
      <sheetName val="V_Tierras_A1"/>
      <sheetName val="ANALISIS_ENTREGABLE1"/>
      <sheetName val="Ins_21"/>
      <sheetName val="ANALISIS_STO_DGO8"/>
      <sheetName val="PRES__BOCA_NUEVA8"/>
      <sheetName val="CONTRARO_SEÑALIZACIONES8"/>
      <sheetName val="EDIFICIO_COUNTERS6"/>
      <sheetName val="LISTADO_INSUMOS_DEL_20006"/>
      <sheetName val="Presup_6"/>
      <sheetName val="PRESUP__HOSPIT__VERON4"/>
      <sheetName val="Análisis_de_Precios5"/>
      <sheetName val="Resumen_Precio_Equipos5"/>
      <sheetName val="O_M__y_Salarios5"/>
      <sheetName val="Planilla_&lt;ENM#5&gt;4"/>
      <sheetName val="Resumen_Reducciones4"/>
      <sheetName val="Planilla___4"/>
      <sheetName val="Estudios_y_Diseños4"/>
      <sheetName val="&lt;T-0&gt;Sop_Estudios_y_Diseños4"/>
      <sheetName val="Otros_Indirectos4"/>
      <sheetName val="(1)-Trab_Gen4"/>
      <sheetName val="1_014"/>
      <sheetName val="1_024"/>
      <sheetName val="1_034"/>
      <sheetName val="1_044"/>
      <sheetName val="1_054"/>
      <sheetName val="(2)-Mov_Tierra4"/>
      <sheetName val="2_014"/>
      <sheetName val="2_024"/>
      <sheetName val="2_034"/>
      <sheetName val="&lt;T-1&gt;Sop_Alambradas4"/>
      <sheetName val="100_014"/>
      <sheetName val="2_064"/>
      <sheetName val="2_074"/>
      <sheetName val="2_094"/>
      <sheetName val="&lt;T-3&gt;Sop_Exc_Inservible_&amp;_NCla4"/>
      <sheetName val="2_104"/>
      <sheetName val="2_114"/>
      <sheetName val="2_12@2_14-116_034"/>
      <sheetName val="Rutas_Acarreo4"/>
      <sheetName val="2_154"/>
      <sheetName val="2_164"/>
      <sheetName val="2_174"/>
      <sheetName val="2_184"/>
      <sheetName val="&lt;T-4&gt;Sop_Relleno-(Previo)4"/>
      <sheetName val="&lt;T-4&gt;Sop_Relleno-(Acumulado)4"/>
      <sheetName val="ajustes_de_reporte_relleno4"/>
      <sheetName val="&lt;T-4&gt;Sop_Relleno-(Periodo)4"/>
      <sheetName val="&lt;T-5&gt;Sop_Pedraplén4"/>
      <sheetName val="2_194"/>
      <sheetName val="2_224"/>
      <sheetName val="PN-2_044"/>
      <sheetName val="&lt;T-7&gt;Sop_Perfilado&amp;Grama4"/>
      <sheetName val="2_244"/>
      <sheetName val="2_364"/>
      <sheetName val="Mejoramiento_Fundación4"/>
      <sheetName val="116_014"/>
      <sheetName val="116_024"/>
      <sheetName val="&lt;T-14&gt;Estabilización_Cal4"/>
      <sheetName val="&lt;T-15&gt;Estabilización_Cemento4"/>
      <sheetName val="PN-2_064"/>
      <sheetName val="128_014"/>
      <sheetName val="&lt;Presup&gt;Tubería_Yuca4"/>
      <sheetName val="139_014"/>
      <sheetName val="&lt;Presup&gt;Tub_Haras_Nacionales4"/>
      <sheetName val="184_014"/>
      <sheetName val="&lt;Presup&gt;Tubería_Mata_Gorda4"/>
      <sheetName val="184_024"/>
      <sheetName val="&lt;Presup&gt;Tubería_El_Aguacate4"/>
      <sheetName val="184_034"/>
      <sheetName val="&lt;Presup&gt;Tubería_La_Victoria4"/>
      <sheetName val="139_024"/>
      <sheetName val="&lt;Presup&gt;Tubería_Juan_Tomás4"/>
      <sheetName val="161_014"/>
      <sheetName val="&lt;Presup&gt;Tubería_Mal_Nombre4"/>
      <sheetName val="PN-2_014"/>
      <sheetName val="&lt;Presup&gt;Tubería_Varios_Trabajo4"/>
      <sheetName val="3_1_024"/>
      <sheetName val="3_1_034"/>
      <sheetName val="150_014"/>
      <sheetName val="150_024"/>
      <sheetName val="162_014"/>
      <sheetName val="Drenaje_Subterraneo4"/>
      <sheetName val="3_3_014"/>
      <sheetName val="3_3_024"/>
      <sheetName val="Alc_Cajón4"/>
      <sheetName val="100_024"/>
      <sheetName val="3_4_1_014"/>
      <sheetName val="3_4_1_024"/>
      <sheetName val="3_4_1_034"/>
      <sheetName val="3_4_1_044"/>
      <sheetName val="3_4_1_054"/>
      <sheetName val="3_4_1_064"/>
      <sheetName val="3_4_1_074"/>
      <sheetName val="3_4_1_084"/>
      <sheetName val="3_4_1_094"/>
      <sheetName val="3_4_1_104"/>
      <sheetName val="3_4_1_114"/>
      <sheetName val="3_4_1_124"/>
      <sheetName val="101_014"/>
      <sheetName val="3_4_1_164"/>
      <sheetName val="3_4_1_174"/>
      <sheetName val="Alc_Tubular4"/>
      <sheetName val="3_4_2_014"/>
      <sheetName val="3_4_2_034"/>
      <sheetName val="3_4_2_044"/>
      <sheetName val="3_4_2_064"/>
      <sheetName val="3_4_2_074"/>
      <sheetName val="3_4_2_084"/>
      <sheetName val="3_4_2_094"/>
      <sheetName val="3_4_2_104"/>
      <sheetName val="3_4_2_114"/>
      <sheetName val="3_4_2_124"/>
      <sheetName val="&lt;T-6&gt;Sop_Exc_Rell_Estr_Alcant_4"/>
      <sheetName val="119_014"/>
      <sheetName val="119_024"/>
      <sheetName val="119_034"/>
      <sheetName val="119_044"/>
      <sheetName val="119_054"/>
      <sheetName val="119_064"/>
      <sheetName val="119_074"/>
      <sheetName val="119_084"/>
      <sheetName val="119_094"/>
      <sheetName val="129_014"/>
      <sheetName val="&lt;T-8&gt;Sop_Acero_Alcantarillas4"/>
      <sheetName val="(Puente)-Mal_Nombre4"/>
      <sheetName val="4_1_1_014"/>
      <sheetName val="4_1_1_044"/>
      <sheetName val="4_1_1_064"/>
      <sheetName val="4_1_1_084"/>
      <sheetName val="104_014"/>
      <sheetName val="104_024"/>
      <sheetName val="4_1_1_94"/>
      <sheetName val="4_1_1_104"/>
      <sheetName val="4_1_1_114"/>
      <sheetName val="4_1_1_124"/>
      <sheetName val="4_1_1_144"/>
      <sheetName val="4_1_1_154"/>
      <sheetName val="4_1_1_164"/>
      <sheetName val="4_1_1_184"/>
      <sheetName val="4_1_1_214"/>
      <sheetName val="130_014"/>
      <sheetName val="4_1_1_224"/>
      <sheetName val="4_1_1_254"/>
      <sheetName val="4_1_1_264"/>
      <sheetName val="120_014"/>
      <sheetName val="104_034"/>
      <sheetName val="4_1_4_044"/>
      <sheetName val="102_014"/>
      <sheetName val="102_024"/>
      <sheetName val="102_034"/>
      <sheetName val="102_044"/>
      <sheetName val="102_054"/>
      <sheetName val="4_1_4_064"/>
      <sheetName val="4_1_4_084"/>
      <sheetName val="4_1_4_094"/>
      <sheetName val="4_1_4_114"/>
      <sheetName val="4_1_4_184"/>
      <sheetName val="4_1_4_254"/>
      <sheetName val="106_024"/>
      <sheetName val="113_014"/>
      <sheetName val="113_024"/>
      <sheetName val="113_034"/>
      <sheetName val="106_014"/>
      <sheetName val="121_014"/>
      <sheetName val="121_024"/>
      <sheetName val="131_014"/>
      <sheetName val="131_024"/>
      <sheetName val="140_014"/>
      <sheetName val="140_024"/>
      <sheetName val="145_014"/>
      <sheetName val="145_024"/>
      <sheetName val="145_034"/>
      <sheetName val="145_044"/>
      <sheetName val="145_054"/>
      <sheetName val="163_014"/>
      <sheetName val="(Puente)-Haras_Nacionales4"/>
      <sheetName val="PN-4_2_2_024"/>
      <sheetName val="151_014"/>
      <sheetName val="4_2_2_024"/>
      <sheetName val="4_2_2_034"/>
      <sheetName val="4_2_2_044"/>
      <sheetName val="4_2_2_104"/>
      <sheetName val="151_024"/>
      <sheetName val="4_2_2_114"/>
      <sheetName val="4_2_2_124"/>
      <sheetName val="4_2_2_134"/>
      <sheetName val="103_014"/>
      <sheetName val="103_024"/>
      <sheetName val="103_034"/>
      <sheetName val="103_044"/>
      <sheetName val="105_014"/>
      <sheetName val="105_024"/>
      <sheetName val="105_034"/>
      <sheetName val="4_2_2_15_4"/>
      <sheetName val="4_2_2_164"/>
      <sheetName val="4_2_2_174"/>
      <sheetName val="108_014"/>
      <sheetName val="108_024"/>
      <sheetName val="108_034"/>
      <sheetName val="111_014"/>
      <sheetName val="111_024"/>
      <sheetName val="111_034"/>
      <sheetName val="111_044"/>
      <sheetName val="114_014"/>
      <sheetName val="122_014"/>
      <sheetName val="141_014"/>
      <sheetName val="141_024"/>
      <sheetName val="141_034"/>
      <sheetName val="132_014"/>
      <sheetName val="132_024"/>
      <sheetName val="zapata_bordillo-haras4"/>
      <sheetName val="4_1_3_044"/>
      <sheetName val="4_1_3_064"/>
      <sheetName val="4_1_3_074"/>
      <sheetName val="4_1_3_084"/>
      <sheetName val="4_1_3_094"/>
      <sheetName val="112_014"/>
      <sheetName val="112_024"/>
      <sheetName val="112_034"/>
      <sheetName val="112_044"/>
      <sheetName val="112_054"/>
      <sheetName val="112_064"/>
      <sheetName val="112_074"/>
      <sheetName val="4_1_3_014"/>
      <sheetName val="4_1_3_184"/>
      <sheetName val="4_1_3_254"/>
      <sheetName val="123_014"/>
      <sheetName val="123_024"/>
      <sheetName val="123_034"/>
      <sheetName val="133_014"/>
      <sheetName val="142_014"/>
      <sheetName val="142_024"/>
      <sheetName val="146_014"/>
      <sheetName val="146_024"/>
      <sheetName val="146_034"/>
      <sheetName val="146_044"/>
      <sheetName val="152_014"/>
      <sheetName val="152_024"/>
      <sheetName val="164_014"/>
      <sheetName val="zapata_bordillo_losa_Yuca4"/>
      <sheetName val="172_014"/>
      <sheetName val="172_024"/>
      <sheetName val="172_034"/>
      <sheetName val="PN-4_1_3_014"/>
      <sheetName val="PN-4_1_3_024"/>
      <sheetName val="PN-4_1_3_034"/>
      <sheetName val="PN-4_1_3_044"/>
      <sheetName val="4_1_2_064"/>
      <sheetName val="4_1_2_074"/>
      <sheetName val="4_1_2_114"/>
      <sheetName val="4_1_2_184"/>
      <sheetName val="4_1_2_204"/>
      <sheetName val="4_1_2_084"/>
      <sheetName val="4_1_2_254"/>
      <sheetName val="134_014"/>
      <sheetName val="134_024"/>
      <sheetName val="134_034"/>
      <sheetName val="143_014"/>
      <sheetName val="147_014"/>
      <sheetName val="153_014"/>
      <sheetName val="165_014"/>
      <sheetName val="165_024"/>
      <sheetName val="165_034"/>
      <sheetName val="173_014"/>
      <sheetName val="173_024"/>
      <sheetName val="PN-4_1_2_014"/>
      <sheetName val="PN-4_1_2_034"/>
      <sheetName val="PN-4_1_2_044"/>
      <sheetName val="PN-4_1_2_054"/>
      <sheetName val="153_024"/>
      <sheetName val="153_034"/>
      <sheetName val="4_1_5_044"/>
      <sheetName val="4_1_5_064"/>
      <sheetName val="4_1_5_074"/>
      <sheetName val="4_1_5_084"/>
      <sheetName val="4_1_5_094"/>
      <sheetName val="4_1_5_114"/>
      <sheetName val="154_014"/>
      <sheetName val="154_024"/>
      <sheetName val="135_014"/>
      <sheetName val="135_024"/>
      <sheetName val="135_034"/>
      <sheetName val="135_044"/>
      <sheetName val="135_054"/>
      <sheetName val="166_014"/>
      <sheetName val="174_014"/>
      <sheetName val="174_024"/>
      <sheetName val="174_034"/>
      <sheetName val="PN-4_1_5_034"/>
      <sheetName val="PN-4_1_5_054"/>
      <sheetName val="PN-4_1_5_064"/>
      <sheetName val="PN-4_1_5_074"/>
      <sheetName val="PN-4_1_5_084"/>
      <sheetName val="PN-4_1_5_094"/>
      <sheetName val="PN-4_1_5_114"/>
      <sheetName val="PN-4_1_5_124"/>
      <sheetName val="174_044"/>
      <sheetName val="174_054"/>
      <sheetName val="174_064"/>
      <sheetName val="174_074"/>
      <sheetName val="PN-4_1_5_134"/>
      <sheetName val="4_1_6_024"/>
      <sheetName val="4_1_6_054"/>
      <sheetName val="4_1_6_074"/>
      <sheetName val="4_1_6_094"/>
      <sheetName val="4_1_6_104"/>
      <sheetName val="&lt;P_U_&gt;Estructura_Puente4"/>
      <sheetName val="4_1_6_134"/>
      <sheetName val="4_1_6_174"/>
      <sheetName val="175_014"/>
      <sheetName val="175_024"/>
      <sheetName val="175_034"/>
      <sheetName val="175_044"/>
      <sheetName val="PN-4_1_6_034"/>
      <sheetName val="175_054"/>
      <sheetName val="144_014"/>
      <sheetName val="144_024"/>
      <sheetName val="144_034"/>
      <sheetName val="155_014"/>
      <sheetName val="155_024"/>
      <sheetName val="155_034"/>
      <sheetName val="PN-4_1_6_064"/>
      <sheetName val="PN-4_1_6_09@PN-4_1_6_114"/>
      <sheetName val="PN-4_1_6_144"/>
      <sheetName val="(Puente)-Juan_Tomas4"/>
      <sheetName val="156_014"/>
      <sheetName val="156_024"/>
      <sheetName val="167_014"/>
      <sheetName val="176_014"/>
      <sheetName val="176_024"/>
      <sheetName val="176_034"/>
      <sheetName val="176_044"/>
      <sheetName val="176_054"/>
      <sheetName val="176_064"/>
      <sheetName val="176_074"/>
      <sheetName val="176_084"/>
      <sheetName val="176_094"/>
      <sheetName val="176_104"/>
      <sheetName val="176_114"/>
      <sheetName val="176_124"/>
      <sheetName val="PN-4_1_7_044"/>
      <sheetName val="PN-4_1_7_054"/>
      <sheetName val="PN-4_1_7_064"/>
      <sheetName val="PN-4_1_7_094"/>
      <sheetName val="PN-4_1_7_104"/>
      <sheetName val="PN-4_1_7_114"/>
      <sheetName val="PN-4_1_7_124"/>
      <sheetName val="PN-4_1_7_144"/>
      <sheetName val="PN-4_1_7_204"/>
      <sheetName val="PN-4_1_7_294"/>
      <sheetName val="4_2_1_054"/>
      <sheetName val="4_2_1_174"/>
      <sheetName val="4_2_1_10_4"/>
      <sheetName val="4_2_1_114"/>
      <sheetName val="4_2_1_134"/>
      <sheetName val="115_014"/>
      <sheetName val="115_024"/>
      <sheetName val="115_034"/>
      <sheetName val="115_044"/>
      <sheetName val="115_054"/>
      <sheetName val="115_064"/>
      <sheetName val="115_074"/>
      <sheetName val="115_084"/>
      <sheetName val="124_014"/>
      <sheetName val="124_024"/>
      <sheetName val="124_034"/>
      <sheetName val="124_044"/>
      <sheetName val="124_054"/>
      <sheetName val="148_014"/>
      <sheetName val="148_024"/>
      <sheetName val="157_014"/>
      <sheetName val="157_024"/>
      <sheetName val="PN-4_2_1_034"/>
      <sheetName val="PN-4_2_1_054"/>
      <sheetName val="PN-4_2_1_084"/>
      <sheetName val="4_2_1_164"/>
      <sheetName val="4_2_1_214"/>
      <sheetName val="4_2_1_294"/>
      <sheetName val="4_2_1_304"/>
      <sheetName val="registros_punta4"/>
      <sheetName val="(Distribuidor)-La_Victoria4"/>
      <sheetName val="4_2_4_104"/>
      <sheetName val="4_2_4_044"/>
      <sheetName val="4_2_4_114"/>
      <sheetName val="4_2_4_154"/>
      <sheetName val="4_2_4_164"/>
      <sheetName val="4_2_4_134"/>
      <sheetName val="125_014"/>
      <sheetName val="125_024"/>
      <sheetName val="177_014"/>
      <sheetName val="177_024"/>
      <sheetName val="177_034"/>
      <sheetName val="177_044"/>
      <sheetName val="177_054"/>
      <sheetName val="177_064"/>
      <sheetName val="177_074"/>
      <sheetName val="158_014"/>
      <sheetName val="158_024"/>
      <sheetName val="158_034"/>
      <sheetName val="158_044"/>
      <sheetName val="158_054"/>
      <sheetName val="(Distribuidor)-Carre_Samaná4"/>
      <sheetName val="4_2_5_014"/>
      <sheetName val="4_2_5_034"/>
      <sheetName val="4_2_5_114"/>
      <sheetName val="4_2_5_124"/>
      <sheetName val="4_2_5_134"/>
      <sheetName val="4_2_5_144"/>
      <sheetName val="178_014"/>
      <sheetName val="178_024"/>
      <sheetName val="178_034"/>
      <sheetName val="178_044"/>
      <sheetName val="178_054"/>
      <sheetName val="PN-4_2_5_044"/>
      <sheetName val="PN-4_2_5_084"/>
      <sheetName val="PN-4_2_5_124"/>
      <sheetName val="PN-4_2_5_154"/>
      <sheetName val="(Paso_Inferior)-La_Victoria4"/>
      <sheetName val="4_3_2_104"/>
      <sheetName val="4_3_2_114"/>
      <sheetName val="4_3_2_124"/>
      <sheetName val="4_3_2_144"/>
      <sheetName val="4_3_2_154"/>
      <sheetName val="4_3_2_184"/>
      <sheetName val="4_3_2_214"/>
      <sheetName val="4_3_2_224"/>
      <sheetName val="(Paso_Inferior)-Mata_Mamón4"/>
      <sheetName val="4_3_3_104"/>
      <sheetName val="4_3_3_114"/>
      <sheetName val="4_3_3_124"/>
      <sheetName val="4_3_3_144"/>
      <sheetName val="4_3_3_184"/>
      <sheetName val="4_3_3_214"/>
      <sheetName val="4_3_3_224"/>
      <sheetName val="(Paso_Inferior)-Yabacao4"/>
      <sheetName val="136_014"/>
      <sheetName val="136_024"/>
      <sheetName val="136_034"/>
      <sheetName val="136_044"/>
      <sheetName val="149_014"/>
      <sheetName val="136_054"/>
      <sheetName val="(Puente)-Provisional_Ozama_4"/>
      <sheetName val="117_014"/>
      <sheetName val="117_024"/>
      <sheetName val="117_034"/>
      <sheetName val="117_044"/>
      <sheetName val="(Paso_Inferior)_El_Aguacate4"/>
      <sheetName val="(Paso_Inferior)-Los_Rojas4"/>
      <sheetName val="159_014"/>
      <sheetName val="159_024"/>
      <sheetName val="159_034"/>
      <sheetName val="159_044"/>
      <sheetName val="168_014"/>
      <sheetName val="168_024"/>
      <sheetName val="168_034"/>
      <sheetName val="179_014"/>
      <sheetName val="PN-4_3_6_064"/>
      <sheetName val="(Paso_Inferior)-El_Aguacate4"/>
      <sheetName val="169_014"/>
      <sheetName val="169_024"/>
      <sheetName val="Aguacate-_014"/>
      <sheetName val="169_034"/>
      <sheetName val="169_044"/>
      <sheetName val="180_014"/>
      <sheetName val="170_014"/>
      <sheetName val="170_024"/>
      <sheetName val="PN-4_3_5_034"/>
      <sheetName val="PN-4_3_5_044"/>
      <sheetName val="PN-4_3_5_054"/>
      <sheetName val="(Paso_Inferior)-Mal_Nombre4"/>
      <sheetName val="170_034"/>
      <sheetName val="170_044"/>
      <sheetName val="181_014"/>
      <sheetName val="181_024"/>
      <sheetName val="117_054"/>
      <sheetName val="117_064"/>
      <sheetName val="126_014"/>
      <sheetName val="126_024"/>
      <sheetName val="137_014"/>
      <sheetName val="&lt;T-12&gt;Sop_Pedrap_Puente_Prov_4"/>
      <sheetName val="PN-4_3_1_034"/>
      <sheetName val="PN-4_3_1_054"/>
      <sheetName val="PN-4_3_1_074"/>
      <sheetName val="&lt;T-9&gt;Sop_Pilotes4"/>
      <sheetName val="&lt;T-10&gt;Sop_Acero_Puentes4"/>
      <sheetName val="Misceláneos-Estr_4"/>
      <sheetName val="182_014"/>
      <sheetName val="&lt;P_U_&gt;Acero_Refuerzo4"/>
      <sheetName val="&lt;P_U_&gt;Pretensado_Cable_Acero4"/>
      <sheetName val="Wick_Drains-Geopier4"/>
      <sheetName val="109_014"/>
      <sheetName val="118_014"/>
      <sheetName val="118_024"/>
      <sheetName val="127_014"/>
      <sheetName val="171_01@171_034"/>
      <sheetName val="127_024"/>
      <sheetName val="127_034"/>
      <sheetName val="138_014"/>
      <sheetName val="&lt;T-13&gt;Drenes_Verticales4"/>
      <sheetName val="&lt;T-16&gt;Pre-Perforación_Drenes4"/>
      <sheetName val="&lt;T-17&gt;Columna_de_Grava4"/>
      <sheetName val="&lt;T-18&gt;Columna_Grava_Terravanza4"/>
      <sheetName val="4_4_024"/>
      <sheetName val="PN-4_4_014"/>
      <sheetName val="PN-4_4_024"/>
      <sheetName val="(5)-Estructura_de_Pavimento4"/>
      <sheetName val="5_014"/>
      <sheetName val="5_024"/>
      <sheetName val="5_03@5_064"/>
      <sheetName val="5_07@5_104"/>
      <sheetName val="5_114"/>
      <sheetName val="5_124"/>
      <sheetName val="5_134"/>
      <sheetName val="5_144"/>
      <sheetName val="5_154"/>
      <sheetName val="&lt;T-2&gt;Acopio_Base_Planta_Indio4"/>
      <sheetName val="&lt;P_U_&gt;Base_Estabilizada4"/>
      <sheetName val="5_16@5_194"/>
      <sheetName val="160_014"/>
      <sheetName val="160_024"/>
      <sheetName val="183_014"/>
      <sheetName val="183_024"/>
      <sheetName val="PN-5_014"/>
      <sheetName val="PN-5_034"/>
      <sheetName val="PN-5_044"/>
      <sheetName val="PN-5_054"/>
      <sheetName val="&lt;T-19&gt;Sop_SubBase4"/>
      <sheetName val="&lt;T-20&gt;Sop_Base4"/>
      <sheetName val="&lt;T-21&gt;Sop_Asfalto4"/>
      <sheetName val="6_2_014"/>
      <sheetName val="6_3_014"/>
      <sheetName val="6_3_024"/>
      <sheetName val="6_3_034"/>
      <sheetName val="6_3_044"/>
      <sheetName val="6_3_054"/>
      <sheetName val="6_3_194"/>
      <sheetName val="6_3_204"/>
      <sheetName val="6_3_214"/>
      <sheetName val="6_1_01_Contenes4"/>
      <sheetName val="6_1_02_Bordillos4"/>
      <sheetName val="6_1_03_Aceras_Hormigon_4"/>
      <sheetName val="6_1_04Relleno_Acera4"/>
      <sheetName val="Iluminacion_Vial4"/>
      <sheetName val="(7)-Electrificación_e_ilum_4"/>
      <sheetName val="7_014"/>
      <sheetName val="7_024"/>
      <sheetName val="107_014"/>
      <sheetName val="185_014"/>
      <sheetName val="&lt;T-11&gt;Sop_Militares4"/>
      <sheetName val="(Reembolsables)-Interf_Electri4"/>
      <sheetName val="186_014"/>
      <sheetName val="Pres__Interferencia_Electrica4"/>
      <sheetName val="(110)-Puente_Provisional4"/>
      <sheetName val="110_014"/>
      <sheetName val="x1-relleno_prueba4"/>
      <sheetName val="&lt;x1&gt;Relleno_Prueba_Avenida4"/>
      <sheetName val="&lt;Estatus_Proyecto&gt;4"/>
      <sheetName val="EXC__QMC4"/>
      <sheetName val="TRACT_MINA4"/>
      <sheetName val="%_Ralenti_CF-C12_4"/>
      <sheetName val="%_Ralenti_EXC_4"/>
      <sheetName val="%_Ralenti_EXC__(2)4"/>
      <sheetName val="REND_4"/>
      <sheetName val="T__HORA4"/>
      <sheetName val="Base_de_Dato4"/>
      <sheetName val="Los_Ángeles_(Fase_II)3"/>
      <sheetName val="MANO_DE_OBRA3"/>
      <sheetName val="Analisis_de_precios_SURFACE4"/>
      <sheetName val="BOQ_desglose_3"/>
      <sheetName val="MANT_TRANSITO3"/>
      <sheetName val="Analisis_de_Costos3"/>
      <sheetName val="Pu-Sanit_3"/>
      <sheetName val="Trabajos_Generales3"/>
      <sheetName val="Rendimientos_OM3"/>
      <sheetName val="Incremento_Precios2"/>
      <sheetName val="PARTIDAS_NUEVAS2"/>
      <sheetName val="Insumos_materiales2"/>
      <sheetName val="Costos_Mano_de_Obra2"/>
      <sheetName val="Ana__Horm_mexc_mort2"/>
      <sheetName val="anal_term2"/>
      <sheetName val="Anal__horm_2"/>
      <sheetName val="PU-Elect_2"/>
      <sheetName val="Pres__2"/>
      <sheetName val="V_Tierras_A2"/>
      <sheetName val="ANALISIS_ENTREGABLE2"/>
      <sheetName val="Ins_22"/>
      <sheetName val="ANALISIS_STO_DGO9"/>
      <sheetName val="PRES__BOCA_NUEVA9"/>
      <sheetName val="CONTRARO_SEÑALIZACIONES9"/>
      <sheetName val="EDIFICIO_COUNTERS7"/>
      <sheetName val="LISTADO_INSUMOS_DEL_20007"/>
      <sheetName val="Presup_7"/>
      <sheetName val="PRESUP__HOSPIT__VERON5"/>
      <sheetName val="Análisis_de_Precios6"/>
      <sheetName val="Resumen_Precio_Equipos6"/>
      <sheetName val="O_M__y_Salarios6"/>
      <sheetName val="Planilla_&lt;ENM#5&gt;5"/>
      <sheetName val="Resumen_Reducciones5"/>
      <sheetName val="Planilla___5"/>
      <sheetName val="Estudios_y_Diseños5"/>
      <sheetName val="&lt;T-0&gt;Sop_Estudios_y_Diseños5"/>
      <sheetName val="Otros_Indirectos5"/>
      <sheetName val="(1)-Trab_Gen5"/>
      <sheetName val="1_015"/>
      <sheetName val="1_025"/>
      <sheetName val="1_035"/>
      <sheetName val="1_045"/>
      <sheetName val="1_055"/>
      <sheetName val="(2)-Mov_Tierra5"/>
      <sheetName val="2_015"/>
      <sheetName val="2_025"/>
      <sheetName val="2_035"/>
      <sheetName val="&lt;T-1&gt;Sop_Alambradas5"/>
      <sheetName val="100_015"/>
      <sheetName val="2_065"/>
      <sheetName val="2_075"/>
      <sheetName val="2_095"/>
      <sheetName val="&lt;T-3&gt;Sop_Exc_Inservible_&amp;_NCla5"/>
      <sheetName val="2_105"/>
      <sheetName val="2_115"/>
      <sheetName val="2_12@2_14-116_035"/>
      <sheetName val="Rutas_Acarreo5"/>
      <sheetName val="2_155"/>
      <sheetName val="2_165"/>
      <sheetName val="2_175"/>
      <sheetName val="2_185"/>
      <sheetName val="&lt;T-4&gt;Sop_Relleno-(Previo)5"/>
      <sheetName val="&lt;T-4&gt;Sop_Relleno-(Acumulado)5"/>
      <sheetName val="ajustes_de_reporte_relleno5"/>
      <sheetName val="&lt;T-4&gt;Sop_Relleno-(Periodo)5"/>
      <sheetName val="&lt;T-5&gt;Sop_Pedraplén5"/>
      <sheetName val="2_195"/>
      <sheetName val="2_225"/>
      <sheetName val="PN-2_045"/>
      <sheetName val="&lt;T-7&gt;Sop_Perfilado&amp;Grama5"/>
      <sheetName val="2_245"/>
      <sheetName val="2_365"/>
      <sheetName val="Mejoramiento_Fundación5"/>
      <sheetName val="116_015"/>
      <sheetName val="116_025"/>
      <sheetName val="&lt;T-14&gt;Estabilización_Cal5"/>
      <sheetName val="&lt;T-15&gt;Estabilización_Cemento5"/>
      <sheetName val="PN-2_065"/>
      <sheetName val="128_015"/>
      <sheetName val="&lt;Presup&gt;Tubería_Yuca5"/>
      <sheetName val="139_015"/>
      <sheetName val="&lt;Presup&gt;Tub_Haras_Nacionales5"/>
      <sheetName val="184_015"/>
      <sheetName val="&lt;Presup&gt;Tubería_Mata_Gorda5"/>
      <sheetName val="184_025"/>
      <sheetName val="&lt;Presup&gt;Tubería_El_Aguacate5"/>
      <sheetName val="184_035"/>
      <sheetName val="&lt;Presup&gt;Tubería_La_Victoria5"/>
      <sheetName val="139_025"/>
      <sheetName val="&lt;Presup&gt;Tubería_Juan_Tomás5"/>
      <sheetName val="161_015"/>
      <sheetName val="&lt;Presup&gt;Tubería_Mal_Nombre5"/>
      <sheetName val="PN-2_015"/>
      <sheetName val="&lt;Presup&gt;Tubería_Varios_Trabajo5"/>
      <sheetName val="3_1_025"/>
      <sheetName val="3_1_035"/>
      <sheetName val="150_015"/>
      <sheetName val="150_025"/>
      <sheetName val="162_015"/>
      <sheetName val="Drenaje_Subterraneo5"/>
      <sheetName val="3_3_015"/>
      <sheetName val="3_3_025"/>
      <sheetName val="Alc_Cajón5"/>
      <sheetName val="100_025"/>
      <sheetName val="3_4_1_015"/>
      <sheetName val="3_4_1_025"/>
      <sheetName val="3_4_1_035"/>
      <sheetName val="3_4_1_045"/>
      <sheetName val="3_4_1_055"/>
      <sheetName val="3_4_1_065"/>
      <sheetName val="3_4_1_075"/>
      <sheetName val="3_4_1_085"/>
      <sheetName val="3_4_1_095"/>
      <sheetName val="3_4_1_105"/>
      <sheetName val="3_4_1_115"/>
      <sheetName val="3_4_1_125"/>
      <sheetName val="101_015"/>
      <sheetName val="3_4_1_165"/>
      <sheetName val="3_4_1_175"/>
      <sheetName val="Alc_Tubular5"/>
      <sheetName val="3_4_2_015"/>
      <sheetName val="3_4_2_035"/>
      <sheetName val="3_4_2_045"/>
      <sheetName val="3_4_2_065"/>
      <sheetName val="3_4_2_075"/>
      <sheetName val="3_4_2_085"/>
      <sheetName val="3_4_2_095"/>
      <sheetName val="3_4_2_105"/>
      <sheetName val="3_4_2_115"/>
      <sheetName val="3_4_2_125"/>
      <sheetName val="&lt;T-6&gt;Sop_Exc_Rell_Estr_Alcant_5"/>
      <sheetName val="119_015"/>
      <sheetName val="119_025"/>
      <sheetName val="119_035"/>
      <sheetName val="119_045"/>
      <sheetName val="119_055"/>
      <sheetName val="119_065"/>
      <sheetName val="119_075"/>
      <sheetName val="119_085"/>
      <sheetName val="119_095"/>
      <sheetName val="129_015"/>
      <sheetName val="&lt;T-8&gt;Sop_Acero_Alcantarillas5"/>
      <sheetName val="(Puente)-Mal_Nombre5"/>
      <sheetName val="4_1_1_015"/>
      <sheetName val="4_1_1_045"/>
      <sheetName val="4_1_1_065"/>
      <sheetName val="4_1_1_085"/>
      <sheetName val="104_015"/>
      <sheetName val="104_025"/>
      <sheetName val="4_1_1_95"/>
      <sheetName val="4_1_1_105"/>
      <sheetName val="4_1_1_115"/>
      <sheetName val="4_1_1_125"/>
      <sheetName val="4_1_1_145"/>
      <sheetName val="4_1_1_155"/>
      <sheetName val="4_1_1_165"/>
      <sheetName val="4_1_1_185"/>
      <sheetName val="4_1_1_215"/>
      <sheetName val="130_015"/>
      <sheetName val="4_1_1_225"/>
      <sheetName val="4_1_1_255"/>
      <sheetName val="4_1_1_265"/>
      <sheetName val="120_015"/>
      <sheetName val="104_035"/>
      <sheetName val="4_1_4_045"/>
      <sheetName val="102_015"/>
      <sheetName val="102_025"/>
      <sheetName val="102_035"/>
      <sheetName val="102_045"/>
      <sheetName val="102_055"/>
      <sheetName val="4_1_4_065"/>
      <sheetName val="4_1_4_085"/>
      <sheetName val="4_1_4_095"/>
      <sheetName val="4_1_4_115"/>
      <sheetName val="4_1_4_185"/>
      <sheetName val="4_1_4_255"/>
      <sheetName val="106_025"/>
      <sheetName val="113_015"/>
      <sheetName val="113_025"/>
      <sheetName val="113_035"/>
      <sheetName val="106_015"/>
      <sheetName val="121_015"/>
      <sheetName val="121_025"/>
      <sheetName val="131_015"/>
      <sheetName val="131_025"/>
      <sheetName val="140_015"/>
      <sheetName val="140_025"/>
      <sheetName val="145_015"/>
      <sheetName val="145_025"/>
      <sheetName val="145_035"/>
      <sheetName val="145_045"/>
      <sheetName val="145_055"/>
      <sheetName val="163_015"/>
      <sheetName val="(Puente)-Haras_Nacionales5"/>
      <sheetName val="PN-4_2_2_025"/>
      <sheetName val="151_015"/>
      <sheetName val="4_2_2_025"/>
      <sheetName val="4_2_2_035"/>
      <sheetName val="4_2_2_045"/>
      <sheetName val="4_2_2_105"/>
      <sheetName val="151_025"/>
      <sheetName val="4_2_2_115"/>
      <sheetName val="4_2_2_125"/>
      <sheetName val="4_2_2_135"/>
      <sheetName val="103_015"/>
      <sheetName val="103_025"/>
      <sheetName val="103_035"/>
      <sheetName val="103_045"/>
      <sheetName val="105_015"/>
      <sheetName val="105_025"/>
      <sheetName val="105_035"/>
      <sheetName val="4_2_2_15_5"/>
      <sheetName val="4_2_2_165"/>
      <sheetName val="4_2_2_175"/>
      <sheetName val="108_015"/>
      <sheetName val="108_025"/>
      <sheetName val="108_035"/>
      <sheetName val="111_015"/>
      <sheetName val="111_025"/>
      <sheetName val="111_035"/>
      <sheetName val="111_045"/>
      <sheetName val="114_015"/>
      <sheetName val="122_015"/>
      <sheetName val="141_015"/>
      <sheetName val="141_025"/>
      <sheetName val="141_035"/>
      <sheetName val="132_015"/>
      <sheetName val="132_025"/>
      <sheetName val="zapata_bordillo-haras5"/>
      <sheetName val="4_1_3_045"/>
      <sheetName val="4_1_3_065"/>
      <sheetName val="4_1_3_075"/>
      <sheetName val="4_1_3_085"/>
      <sheetName val="4_1_3_095"/>
      <sheetName val="112_015"/>
      <sheetName val="112_025"/>
      <sheetName val="112_035"/>
      <sheetName val="112_045"/>
      <sheetName val="112_055"/>
      <sheetName val="112_065"/>
      <sheetName val="112_075"/>
      <sheetName val="4_1_3_015"/>
      <sheetName val="4_1_3_185"/>
      <sheetName val="4_1_3_255"/>
      <sheetName val="123_015"/>
      <sheetName val="123_025"/>
      <sheetName val="123_035"/>
      <sheetName val="133_015"/>
      <sheetName val="142_015"/>
      <sheetName val="142_025"/>
      <sheetName val="146_015"/>
      <sheetName val="146_025"/>
      <sheetName val="146_035"/>
      <sheetName val="146_045"/>
      <sheetName val="152_015"/>
      <sheetName val="152_025"/>
      <sheetName val="164_015"/>
      <sheetName val="zapata_bordillo_losa_Yuca5"/>
      <sheetName val="172_015"/>
      <sheetName val="172_025"/>
      <sheetName val="172_035"/>
      <sheetName val="PN-4_1_3_015"/>
      <sheetName val="PN-4_1_3_025"/>
      <sheetName val="PN-4_1_3_035"/>
      <sheetName val="PN-4_1_3_045"/>
      <sheetName val="4_1_2_065"/>
      <sheetName val="4_1_2_075"/>
      <sheetName val="4_1_2_115"/>
      <sheetName val="4_1_2_185"/>
      <sheetName val="4_1_2_205"/>
      <sheetName val="4_1_2_085"/>
      <sheetName val="4_1_2_255"/>
      <sheetName val="134_015"/>
      <sheetName val="134_025"/>
      <sheetName val="134_035"/>
      <sheetName val="143_015"/>
      <sheetName val="147_015"/>
      <sheetName val="153_015"/>
      <sheetName val="165_015"/>
      <sheetName val="165_025"/>
      <sheetName val="165_035"/>
      <sheetName val="173_015"/>
      <sheetName val="173_025"/>
      <sheetName val="PN-4_1_2_015"/>
      <sheetName val="PN-4_1_2_035"/>
      <sheetName val="PN-4_1_2_045"/>
      <sheetName val="PN-4_1_2_055"/>
      <sheetName val="153_025"/>
      <sheetName val="153_035"/>
      <sheetName val="4_1_5_045"/>
      <sheetName val="4_1_5_065"/>
      <sheetName val="4_1_5_075"/>
      <sheetName val="4_1_5_085"/>
      <sheetName val="4_1_5_095"/>
      <sheetName val="4_1_5_115"/>
      <sheetName val="154_015"/>
      <sheetName val="154_025"/>
      <sheetName val="135_015"/>
      <sheetName val="135_025"/>
      <sheetName val="135_035"/>
      <sheetName val="135_045"/>
      <sheetName val="135_055"/>
      <sheetName val="166_015"/>
      <sheetName val="174_015"/>
      <sheetName val="174_025"/>
      <sheetName val="174_035"/>
      <sheetName val="PN-4_1_5_035"/>
      <sheetName val="PN-4_1_5_055"/>
      <sheetName val="PN-4_1_5_065"/>
      <sheetName val="PN-4_1_5_075"/>
      <sheetName val="PN-4_1_5_085"/>
      <sheetName val="PN-4_1_5_095"/>
      <sheetName val="PN-4_1_5_115"/>
      <sheetName val="PN-4_1_5_125"/>
      <sheetName val="174_045"/>
      <sheetName val="174_055"/>
      <sheetName val="174_065"/>
      <sheetName val="174_075"/>
      <sheetName val="PN-4_1_5_135"/>
      <sheetName val="4_1_6_025"/>
      <sheetName val="4_1_6_055"/>
      <sheetName val="4_1_6_075"/>
      <sheetName val="4_1_6_095"/>
      <sheetName val="4_1_6_105"/>
      <sheetName val="&lt;P_U_&gt;Estructura_Puente5"/>
      <sheetName val="4_1_6_135"/>
      <sheetName val="4_1_6_175"/>
      <sheetName val="175_015"/>
      <sheetName val="175_025"/>
      <sheetName val="175_035"/>
      <sheetName val="175_045"/>
      <sheetName val="PN-4_1_6_035"/>
      <sheetName val="175_055"/>
      <sheetName val="144_015"/>
      <sheetName val="144_025"/>
      <sheetName val="144_035"/>
      <sheetName val="155_015"/>
      <sheetName val="155_025"/>
      <sheetName val="155_035"/>
      <sheetName val="PN-4_1_6_065"/>
      <sheetName val="PN-4_1_6_09@PN-4_1_6_115"/>
      <sheetName val="PN-4_1_6_145"/>
      <sheetName val="(Puente)-Juan_Tomas5"/>
      <sheetName val="156_015"/>
      <sheetName val="156_025"/>
      <sheetName val="167_015"/>
      <sheetName val="176_015"/>
      <sheetName val="176_025"/>
      <sheetName val="176_035"/>
      <sheetName val="176_045"/>
      <sheetName val="176_055"/>
      <sheetName val="176_065"/>
      <sheetName val="176_075"/>
      <sheetName val="176_085"/>
      <sheetName val="176_095"/>
      <sheetName val="176_105"/>
      <sheetName val="176_115"/>
      <sheetName val="176_125"/>
      <sheetName val="PN-4_1_7_045"/>
      <sheetName val="PN-4_1_7_055"/>
      <sheetName val="PN-4_1_7_065"/>
      <sheetName val="PN-4_1_7_095"/>
      <sheetName val="PN-4_1_7_105"/>
      <sheetName val="PN-4_1_7_115"/>
      <sheetName val="PN-4_1_7_125"/>
      <sheetName val="PN-4_1_7_145"/>
      <sheetName val="PN-4_1_7_205"/>
      <sheetName val="PN-4_1_7_295"/>
      <sheetName val="4_2_1_055"/>
      <sheetName val="4_2_1_175"/>
      <sheetName val="4_2_1_10_5"/>
      <sheetName val="4_2_1_115"/>
      <sheetName val="4_2_1_135"/>
      <sheetName val="115_015"/>
      <sheetName val="115_025"/>
      <sheetName val="115_035"/>
      <sheetName val="115_045"/>
      <sheetName val="115_055"/>
      <sheetName val="115_065"/>
      <sheetName val="115_075"/>
      <sheetName val="115_085"/>
      <sheetName val="124_015"/>
      <sheetName val="124_025"/>
      <sheetName val="124_035"/>
      <sheetName val="124_045"/>
      <sheetName val="124_055"/>
      <sheetName val="148_015"/>
      <sheetName val="148_025"/>
      <sheetName val="157_015"/>
      <sheetName val="157_025"/>
      <sheetName val="PN-4_2_1_035"/>
      <sheetName val="PN-4_2_1_055"/>
      <sheetName val="PN-4_2_1_085"/>
      <sheetName val="4_2_1_165"/>
      <sheetName val="4_2_1_215"/>
      <sheetName val="4_2_1_295"/>
      <sheetName val="4_2_1_305"/>
      <sheetName val="registros_punta5"/>
      <sheetName val="(Distribuidor)-La_Victoria5"/>
      <sheetName val="4_2_4_105"/>
      <sheetName val="4_2_4_045"/>
      <sheetName val="4_2_4_115"/>
      <sheetName val="4_2_4_155"/>
      <sheetName val="4_2_4_165"/>
      <sheetName val="4_2_4_135"/>
      <sheetName val="125_015"/>
      <sheetName val="125_025"/>
      <sheetName val="177_015"/>
      <sheetName val="177_025"/>
      <sheetName val="177_035"/>
      <sheetName val="177_045"/>
      <sheetName val="177_055"/>
      <sheetName val="177_065"/>
      <sheetName val="177_075"/>
      <sheetName val="158_015"/>
      <sheetName val="158_025"/>
      <sheetName val="158_035"/>
      <sheetName val="158_045"/>
      <sheetName val="158_055"/>
      <sheetName val="(Distribuidor)-Carre_Samaná5"/>
      <sheetName val="4_2_5_015"/>
      <sheetName val="4_2_5_035"/>
      <sheetName val="4_2_5_115"/>
      <sheetName val="4_2_5_125"/>
      <sheetName val="4_2_5_135"/>
      <sheetName val="4_2_5_145"/>
      <sheetName val="178_015"/>
      <sheetName val="178_025"/>
      <sheetName val="178_035"/>
      <sheetName val="178_045"/>
      <sheetName val="178_055"/>
      <sheetName val="PN-4_2_5_045"/>
      <sheetName val="PN-4_2_5_085"/>
      <sheetName val="PN-4_2_5_125"/>
      <sheetName val="PN-4_2_5_155"/>
      <sheetName val="(Paso_Inferior)-La_Victoria5"/>
      <sheetName val="4_3_2_105"/>
      <sheetName val="4_3_2_115"/>
      <sheetName val="4_3_2_125"/>
      <sheetName val="4_3_2_145"/>
      <sheetName val="4_3_2_155"/>
      <sheetName val="4_3_2_185"/>
      <sheetName val="4_3_2_215"/>
      <sheetName val="4_3_2_225"/>
      <sheetName val="(Paso_Inferior)-Mata_Mamón5"/>
      <sheetName val="4_3_3_105"/>
      <sheetName val="4_3_3_115"/>
      <sheetName val="4_3_3_125"/>
      <sheetName val="4_3_3_145"/>
      <sheetName val="4_3_3_185"/>
      <sheetName val="4_3_3_215"/>
      <sheetName val="4_3_3_225"/>
      <sheetName val="(Paso_Inferior)-Yabacao5"/>
      <sheetName val="136_015"/>
      <sheetName val="136_025"/>
      <sheetName val="136_035"/>
      <sheetName val="136_045"/>
      <sheetName val="149_015"/>
      <sheetName val="136_055"/>
      <sheetName val="(Puente)-Provisional_Ozama_5"/>
      <sheetName val="117_015"/>
      <sheetName val="117_025"/>
      <sheetName val="117_035"/>
      <sheetName val="117_045"/>
      <sheetName val="(Paso_Inferior)_El_Aguacate5"/>
      <sheetName val="(Paso_Inferior)-Los_Rojas5"/>
      <sheetName val="159_015"/>
      <sheetName val="159_025"/>
      <sheetName val="159_035"/>
      <sheetName val="159_045"/>
      <sheetName val="168_015"/>
      <sheetName val="168_025"/>
      <sheetName val="168_035"/>
      <sheetName val="179_015"/>
      <sheetName val="PN-4_3_6_065"/>
      <sheetName val="(Paso_Inferior)-El_Aguacate5"/>
      <sheetName val="169_015"/>
      <sheetName val="169_025"/>
      <sheetName val="Aguacate-_015"/>
      <sheetName val="169_035"/>
      <sheetName val="169_045"/>
      <sheetName val="180_015"/>
      <sheetName val="170_015"/>
      <sheetName val="170_025"/>
      <sheetName val="PN-4_3_5_035"/>
      <sheetName val="PN-4_3_5_045"/>
      <sheetName val="PN-4_3_5_055"/>
      <sheetName val="(Paso_Inferior)-Mal_Nombre5"/>
      <sheetName val="170_035"/>
      <sheetName val="170_045"/>
      <sheetName val="181_015"/>
      <sheetName val="181_025"/>
      <sheetName val="117_055"/>
      <sheetName val="117_065"/>
      <sheetName val="126_015"/>
      <sheetName val="126_025"/>
      <sheetName val="137_015"/>
      <sheetName val="&lt;T-12&gt;Sop_Pedrap_Puente_Prov_5"/>
      <sheetName val="PN-4_3_1_035"/>
      <sheetName val="PN-4_3_1_055"/>
      <sheetName val="PN-4_3_1_075"/>
      <sheetName val="&lt;T-9&gt;Sop_Pilotes5"/>
      <sheetName val="&lt;T-10&gt;Sop_Acero_Puentes5"/>
      <sheetName val="Misceláneos-Estr_5"/>
      <sheetName val="182_015"/>
      <sheetName val="&lt;P_U_&gt;Acero_Refuerzo5"/>
      <sheetName val="&lt;P_U_&gt;Pretensado_Cable_Acero5"/>
      <sheetName val="Wick_Drains-Geopier5"/>
      <sheetName val="109_015"/>
      <sheetName val="118_015"/>
      <sheetName val="118_025"/>
      <sheetName val="127_015"/>
      <sheetName val="171_01@171_035"/>
      <sheetName val="127_025"/>
      <sheetName val="127_035"/>
      <sheetName val="138_015"/>
      <sheetName val="&lt;T-13&gt;Drenes_Verticales5"/>
      <sheetName val="&lt;T-16&gt;Pre-Perforación_Drenes5"/>
      <sheetName val="&lt;T-17&gt;Columna_de_Grava5"/>
      <sheetName val="&lt;T-18&gt;Columna_Grava_Terravanza5"/>
      <sheetName val="4_4_025"/>
      <sheetName val="PN-4_4_015"/>
      <sheetName val="PN-4_4_025"/>
      <sheetName val="(5)-Estructura_de_Pavimento5"/>
      <sheetName val="5_015"/>
      <sheetName val="5_025"/>
      <sheetName val="5_03@5_065"/>
      <sheetName val="5_07@5_105"/>
      <sheetName val="5_115"/>
      <sheetName val="5_125"/>
      <sheetName val="5_135"/>
      <sheetName val="5_145"/>
      <sheetName val="5_155"/>
      <sheetName val="&lt;T-2&gt;Acopio_Base_Planta_Indio5"/>
      <sheetName val="&lt;P_U_&gt;Base_Estabilizada5"/>
      <sheetName val="5_16@5_195"/>
      <sheetName val="160_015"/>
      <sheetName val="160_025"/>
      <sheetName val="183_015"/>
      <sheetName val="183_025"/>
      <sheetName val="PN-5_015"/>
      <sheetName val="PN-5_035"/>
      <sheetName val="PN-5_045"/>
      <sheetName val="PN-5_055"/>
      <sheetName val="&lt;T-19&gt;Sop_SubBase5"/>
      <sheetName val="&lt;T-20&gt;Sop_Base5"/>
      <sheetName val="&lt;T-21&gt;Sop_Asfalto5"/>
      <sheetName val="6_2_015"/>
      <sheetName val="6_3_015"/>
      <sheetName val="6_3_025"/>
      <sheetName val="6_3_035"/>
      <sheetName val="6_3_045"/>
      <sheetName val="6_3_055"/>
      <sheetName val="6_3_195"/>
      <sheetName val="6_3_205"/>
      <sheetName val="6_3_215"/>
      <sheetName val="6_1_01_Contenes5"/>
      <sheetName val="6_1_02_Bordillos5"/>
      <sheetName val="6_1_03_Aceras_Hormigon_5"/>
      <sheetName val="6_1_04Relleno_Acera5"/>
      <sheetName val="Iluminacion_Vial5"/>
      <sheetName val="(7)-Electrificación_e_ilum_5"/>
      <sheetName val="7_015"/>
      <sheetName val="7_025"/>
      <sheetName val="107_015"/>
      <sheetName val="185_015"/>
      <sheetName val="&lt;T-11&gt;Sop_Militares5"/>
      <sheetName val="(Reembolsables)-Interf_Electri5"/>
      <sheetName val="186_015"/>
      <sheetName val="Pres__Interferencia_Electrica5"/>
      <sheetName val="(110)-Puente_Provisional5"/>
      <sheetName val="110_015"/>
      <sheetName val="x1-relleno_prueba5"/>
      <sheetName val="&lt;x1&gt;Relleno_Prueba_Avenida5"/>
      <sheetName val="&lt;Estatus_Proyecto&gt;5"/>
      <sheetName val="EXC__QMC5"/>
      <sheetName val="TRACT_MINA5"/>
      <sheetName val="%_Ralenti_CF-C12_5"/>
      <sheetName val="%_Ralenti_EXC_5"/>
      <sheetName val="%_Ralenti_EXC__(2)5"/>
      <sheetName val="REND_5"/>
      <sheetName val="T__HORA5"/>
      <sheetName val="Base_de_Dato5"/>
      <sheetName val="Los_Ángeles_(Fase_II)4"/>
      <sheetName val="MANO_DE_OBRA4"/>
      <sheetName val="Analisis_de_precios_SURFACE5"/>
      <sheetName val="BOQ_desglose_4"/>
      <sheetName val="MANT_TRANSITO4"/>
      <sheetName val="Analisis_de_Costos4"/>
      <sheetName val="Pu-Sanit_4"/>
      <sheetName val="Trabajos_Generales4"/>
      <sheetName val="Rendimientos_OM4"/>
      <sheetName val="Incremento_Precios3"/>
      <sheetName val="PARTIDAS_NUEVAS3"/>
      <sheetName val="Insumos_materiales3"/>
      <sheetName val="Costos_Mano_de_Obra3"/>
      <sheetName val="Ana__Horm_mexc_mort3"/>
      <sheetName val="anal_term3"/>
      <sheetName val="Anal__horm_3"/>
      <sheetName val="PU-Elect_3"/>
      <sheetName val="Pres__3"/>
      <sheetName val="V_Tierras_A3"/>
      <sheetName val="ANALISIS_ENTREGABLE3"/>
      <sheetName val="Ins_23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 refreshError="1"/>
      <sheetData sheetId="625" refreshError="1"/>
      <sheetData sheetId="626" refreshError="1"/>
      <sheetData sheetId="627" refreshError="1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 refreshError="1"/>
      <sheetData sheetId="1192" refreshError="1"/>
      <sheetData sheetId="1193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índices"/>
      <sheetName val="PP"/>
      <sheetName val="511"/>
      <sheetName val="501"/>
      <sheetName val="502"/>
      <sheetName val="Perda de produtividade_INSUMOS"/>
      <sheetName val="Overview"/>
      <sheetName val="Parameters"/>
      <sheetName val="Relatorio"/>
      <sheetName val="PM"/>
      <sheetName val="DADOS"/>
      <sheetName val="RELATÓRIO"/>
      <sheetName val="Gr.Indisp."/>
      <sheetName val="Gr.Oper-Conf"/>
      <sheetName val="COTAÇÕE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"/>
      <sheetName val="AP"/>
      <sheetName val="DS"/>
      <sheetName val="ANA"/>
      <sheetName val="PRE"/>
      <sheetName val="INS"/>
      <sheetName val="AC-Capítulo No.7"/>
      <sheetName val="AC-Capítulo No.5"/>
      <sheetName val="AC-Capítulo No.2"/>
      <sheetName val="AC-Capítulo No.18"/>
      <sheetName val="AC-Complementarios"/>
      <sheetName val="Volumenes"/>
      <sheetName val="anal term"/>
      <sheetName val="Ana-Sanit."/>
      <sheetName val="Anal. horm."/>
      <sheetName val="UASD"/>
      <sheetName val="Mat"/>
      <sheetName val="Pu-Sanit."/>
      <sheetName val="Hoja1"/>
      <sheetName val="M.O."/>
      <sheetName val="AC-Capítulo_No_7"/>
      <sheetName val="AC-Capítulo_No_5"/>
      <sheetName val="AC-Capítulo_No_2"/>
      <sheetName val="AC-Capítulo_No_18"/>
      <sheetName val="anal_term"/>
      <sheetName val="Ana-Sanit_"/>
      <sheetName val="Anal__horm_"/>
      <sheetName val="Pu-Sanit_"/>
      <sheetName val="M_O_"/>
    </sheetNames>
    <sheetDataSet>
      <sheetData sheetId="0" refreshError="1"/>
      <sheetData sheetId="1" refreshError="1"/>
      <sheetData sheetId="2" refreshError="1"/>
      <sheetData sheetId="3" refreshError="1">
        <row r="190">
          <cell r="F190">
            <v>36.760000000000005</v>
          </cell>
        </row>
        <row r="232">
          <cell r="F232">
            <v>27.77</v>
          </cell>
        </row>
        <row r="239">
          <cell r="F239">
            <v>71.930000000000007</v>
          </cell>
        </row>
        <row r="246">
          <cell r="F246">
            <v>108.78999999999999</v>
          </cell>
        </row>
        <row r="275">
          <cell r="F275">
            <v>29.410000000000004</v>
          </cell>
        </row>
        <row r="324">
          <cell r="F324">
            <v>16.64</v>
          </cell>
        </row>
        <row r="331">
          <cell r="F331">
            <v>37.800000000000004</v>
          </cell>
        </row>
        <row r="338">
          <cell r="F338">
            <v>55.54999999999999</v>
          </cell>
        </row>
        <row r="373">
          <cell r="F373">
            <v>17.170000000000002</v>
          </cell>
        </row>
        <row r="415">
          <cell r="F415">
            <v>47.57</v>
          </cell>
        </row>
        <row r="429">
          <cell r="F429">
            <v>32.340000000000003</v>
          </cell>
        </row>
        <row r="451">
          <cell r="F451">
            <v>55.51</v>
          </cell>
        </row>
        <row r="514">
          <cell r="F514">
            <v>102.43749999999999</v>
          </cell>
        </row>
        <row r="526">
          <cell r="F526">
            <v>266.39750000000004</v>
          </cell>
        </row>
        <row r="536">
          <cell r="F536">
            <v>150.01</v>
          </cell>
        </row>
        <row r="907">
          <cell r="F907">
            <v>7767.3603186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0.0"/>
      <sheetName val="1.0"/>
      <sheetName val="1.1"/>
      <sheetName val="1.2"/>
      <sheetName val="1.3"/>
      <sheetName val="2.0"/>
      <sheetName val="2"/>
      <sheetName val="3.0"/>
      <sheetName val="3"/>
      <sheetName val="3.1"/>
      <sheetName val="3.2"/>
      <sheetName val="4.0"/>
      <sheetName val="4"/>
      <sheetName val="5.0"/>
      <sheetName val="5.1"/>
      <sheetName val="5.2"/>
      <sheetName val="5.3"/>
      <sheetName val="6.0"/>
      <sheetName val="6.1"/>
      <sheetName val="6.2"/>
      <sheetName val="6.3.Jan"/>
      <sheetName val="6.3.Feb"/>
      <sheetName val="6.3.Mar"/>
      <sheetName val="6.3.Apr"/>
      <sheetName val="6.3.May"/>
      <sheetName val="6.3.Jun"/>
      <sheetName val="6.3.Jul"/>
      <sheetName val="6.3.Aug"/>
      <sheetName val="6.3.Sep"/>
      <sheetName val="6.3.Oct"/>
      <sheetName val="6.3.Nov"/>
      <sheetName val="6.3.Dec"/>
      <sheetName val="7.0"/>
      <sheetName val="7.1"/>
      <sheetName val="8.0"/>
      <sheetName val="8.1"/>
      <sheetName val="Pareto_Template"/>
      <sheetName val="Blank_Template"/>
      <sheetName val="Lists"/>
      <sheetName val="Aux"/>
      <sheetName val="Aux (2)"/>
      <sheetName val="volume"/>
      <sheetName val="Pareto_Template (2)"/>
      <sheetName val="Deployment_by_Countries"/>
      <sheetName val="TMEF - TMR 131"/>
      <sheetName val="TMEF - TMR 151"/>
      <sheetName val="Tela Inicial"/>
      <sheetName val="TMEF _ TMR  121"/>
      <sheetName val="Vermelha"/>
      <sheetName val="#¡REF"/>
      <sheetName val="RESULTADOS"/>
      <sheetName val="Prod"/>
      <sheetName val="Eficiencia"/>
      <sheetName val="0_0"/>
      <sheetName val="1_0"/>
      <sheetName val="1_1"/>
      <sheetName val="1_2"/>
      <sheetName val="1_3"/>
      <sheetName val="2_0"/>
      <sheetName val="3_0"/>
      <sheetName val="3_1"/>
      <sheetName val="3_2"/>
      <sheetName val="4_0"/>
      <sheetName val="5_0"/>
      <sheetName val="5_1"/>
      <sheetName val="5_2"/>
      <sheetName val="5_3"/>
      <sheetName val="6_0"/>
      <sheetName val="6_1"/>
      <sheetName val="6_2"/>
      <sheetName val="6_3_Jan"/>
      <sheetName val="6_3_Feb"/>
      <sheetName val="6_3_Mar"/>
      <sheetName val="6_3_Apr"/>
      <sheetName val="6_3_May"/>
      <sheetName val="6_3_Jun"/>
      <sheetName val="6_3_Jul"/>
      <sheetName val="6_3_Aug"/>
      <sheetName val="6_3_Sep"/>
      <sheetName val="6_3_Oct"/>
      <sheetName val="6_3_Nov"/>
      <sheetName val="6_3_Dec"/>
      <sheetName val="7_0"/>
      <sheetName val="7_1"/>
      <sheetName val="8_0"/>
      <sheetName val="8_1"/>
      <sheetName val="Aux_(2)"/>
      <sheetName val="Pareto_Template_(2)"/>
      <sheetName val="TMEF_-_TMR_131"/>
      <sheetName val="TMEF_-_TMR_151"/>
      <sheetName val="Tela_Inicial"/>
      <sheetName val="TMEF___TMR__121"/>
      <sheetName val="PM"/>
      <sheetName val="AO"/>
      <sheetName val="BG"/>
      <sheetName val="EE"/>
      <sheetName val="PV"/>
      <sheetName val="SG"/>
      <sheetName val="TI"/>
      <sheetName val="Plan1"/>
      <sheetName val="21240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>
        <row r="36">
          <cell r="T36" t="str">
            <v>FILL ALL DATES</v>
          </cell>
        </row>
        <row r="37">
          <cell r="T37" t="str">
            <v>FILL ALL DATES</v>
          </cell>
        </row>
        <row r="38">
          <cell r="T38" t="str">
            <v>FILL ALL DATES</v>
          </cell>
        </row>
        <row r="39">
          <cell r="T39" t="str">
            <v>FILL ALL DATES</v>
          </cell>
        </row>
        <row r="40">
          <cell r="T40" t="str">
            <v>FILL ALL DATES</v>
          </cell>
        </row>
        <row r="41">
          <cell r="T41" t="str">
            <v>FILL ALL DATES</v>
          </cell>
        </row>
        <row r="42">
          <cell r="T42" t="str">
            <v>FILL ALL DATES</v>
          </cell>
        </row>
        <row r="43">
          <cell r="T43" t="str">
            <v>FILL ALL DATES</v>
          </cell>
        </row>
        <row r="44">
          <cell r="T44" t="str">
            <v>FILL ALL DATES</v>
          </cell>
        </row>
        <row r="45">
          <cell r="T45" t="str">
            <v>FILL ALL DATES</v>
          </cell>
        </row>
        <row r="46">
          <cell r="T46" t="str">
            <v>FILL ALL DATES</v>
          </cell>
        </row>
        <row r="47">
          <cell r="T47" t="str">
            <v>FILL ALL DATES</v>
          </cell>
        </row>
        <row r="48">
          <cell r="T48" t="str">
            <v>FILL ALL DATES</v>
          </cell>
        </row>
        <row r="49">
          <cell r="T49" t="str">
            <v>FILL ALL DATES</v>
          </cell>
        </row>
        <row r="50">
          <cell r="T50" t="str">
            <v>FILL ALL DATES</v>
          </cell>
        </row>
        <row r="51">
          <cell r="T51" t="str">
            <v>FILL ALL DATES</v>
          </cell>
        </row>
        <row r="52">
          <cell r="T52" t="str">
            <v>FILL ALL DATES</v>
          </cell>
        </row>
        <row r="53">
          <cell r="T53" t="str">
            <v>FILL ALL DATES</v>
          </cell>
        </row>
        <row r="54">
          <cell r="T54" t="str">
            <v>FILL ALL DATES</v>
          </cell>
        </row>
        <row r="55">
          <cell r="T55" t="str">
            <v>FILL ALL DATES</v>
          </cell>
        </row>
        <row r="56">
          <cell r="T56" t="str">
            <v>FILL ALL DATES</v>
          </cell>
        </row>
        <row r="57">
          <cell r="B57">
            <v>50</v>
          </cell>
          <cell r="T57" t="str">
            <v>FILL ALL DATES</v>
          </cell>
        </row>
        <row r="58">
          <cell r="B58">
            <v>51</v>
          </cell>
          <cell r="T58" t="str">
            <v>FILL ALL DATES</v>
          </cell>
        </row>
        <row r="59">
          <cell r="B59">
            <v>52</v>
          </cell>
          <cell r="T59" t="str">
            <v>FILL ALL DATES</v>
          </cell>
        </row>
        <row r="60">
          <cell r="B60">
            <v>53</v>
          </cell>
          <cell r="T60" t="str">
            <v>FILL ALL DATES</v>
          </cell>
        </row>
        <row r="61">
          <cell r="B61">
            <v>54</v>
          </cell>
          <cell r="T61" t="str">
            <v>FILL ALL DATES</v>
          </cell>
        </row>
        <row r="62">
          <cell r="B62">
            <v>55</v>
          </cell>
          <cell r="T62" t="str">
            <v>FILL ALL DATES</v>
          </cell>
        </row>
        <row r="63">
          <cell r="B63">
            <v>56</v>
          </cell>
          <cell r="T63" t="str">
            <v>FILL ALL DATES</v>
          </cell>
        </row>
        <row r="64">
          <cell r="B64">
            <v>57</v>
          </cell>
          <cell r="T64" t="str">
            <v>FILL ALL DATES</v>
          </cell>
        </row>
        <row r="65">
          <cell r="B65">
            <v>58</v>
          </cell>
          <cell r="T65" t="str">
            <v>FILL ALL DATES</v>
          </cell>
        </row>
        <row r="66">
          <cell r="B66">
            <v>59</v>
          </cell>
          <cell r="T66" t="str">
            <v>FILL ALL DATES</v>
          </cell>
        </row>
        <row r="67">
          <cell r="B67">
            <v>60</v>
          </cell>
          <cell r="T67" t="str">
            <v>FILL ALL DATES</v>
          </cell>
        </row>
        <row r="68">
          <cell r="B68">
            <v>61</v>
          </cell>
          <cell r="T68" t="str">
            <v>FILL ALL DATES</v>
          </cell>
        </row>
        <row r="69">
          <cell r="B69">
            <v>62</v>
          </cell>
          <cell r="T69" t="str">
            <v>FILL ALL DATES</v>
          </cell>
        </row>
        <row r="70">
          <cell r="B70">
            <v>63</v>
          </cell>
          <cell r="T70" t="str">
            <v>FILL ALL DATES</v>
          </cell>
        </row>
        <row r="71">
          <cell r="B71">
            <v>64</v>
          </cell>
          <cell r="T71" t="str">
            <v>FILL ALL DATES</v>
          </cell>
        </row>
        <row r="72">
          <cell r="B72">
            <v>65</v>
          </cell>
          <cell r="T72" t="str">
            <v>FILL ALL DATES</v>
          </cell>
        </row>
        <row r="73">
          <cell r="B73">
            <v>66</v>
          </cell>
          <cell r="T73" t="str">
            <v>FILL ALL DATES</v>
          </cell>
        </row>
        <row r="74">
          <cell r="B74">
            <v>67</v>
          </cell>
          <cell r="T74" t="str">
            <v>FILL ALL DATES</v>
          </cell>
        </row>
        <row r="75">
          <cell r="B75">
            <v>68</v>
          </cell>
          <cell r="T75" t="str">
            <v>FILL ALL DATES</v>
          </cell>
        </row>
        <row r="76">
          <cell r="B76">
            <v>69</v>
          </cell>
          <cell r="T76" t="str">
            <v>FILL ALL DATES</v>
          </cell>
        </row>
        <row r="77">
          <cell r="B77">
            <v>70</v>
          </cell>
          <cell r="T77" t="str">
            <v>FILL ALL DATES</v>
          </cell>
        </row>
        <row r="78">
          <cell r="B78">
            <v>71</v>
          </cell>
          <cell r="T78" t="str">
            <v>FILL ALL DATES</v>
          </cell>
        </row>
        <row r="79">
          <cell r="B79">
            <v>72</v>
          </cell>
          <cell r="T79" t="str">
            <v>FILL ALL DATES</v>
          </cell>
        </row>
        <row r="80">
          <cell r="B80">
            <v>73</v>
          </cell>
          <cell r="T80" t="str">
            <v>FILL ALL DATES</v>
          </cell>
        </row>
        <row r="81">
          <cell r="B81">
            <v>74</v>
          </cell>
          <cell r="T81" t="str">
            <v>FILL ALL DATES</v>
          </cell>
        </row>
        <row r="82">
          <cell r="B82">
            <v>75</v>
          </cell>
          <cell r="T82" t="str">
            <v>FILL ALL DATES</v>
          </cell>
        </row>
        <row r="83">
          <cell r="B83">
            <v>76</v>
          </cell>
          <cell r="T83" t="str">
            <v>FILL ALL DATES</v>
          </cell>
        </row>
        <row r="84">
          <cell r="B84">
            <v>77</v>
          </cell>
          <cell r="T84" t="str">
            <v>FILL ALL DATES</v>
          </cell>
        </row>
        <row r="85">
          <cell r="B85">
            <v>78</v>
          </cell>
          <cell r="T85" t="str">
            <v>FILL ALL DATES</v>
          </cell>
        </row>
        <row r="86">
          <cell r="B86">
            <v>79</v>
          </cell>
          <cell r="T86" t="str">
            <v>FILL ALL DATES</v>
          </cell>
        </row>
        <row r="87">
          <cell r="B87">
            <v>80</v>
          </cell>
          <cell r="T87" t="str">
            <v>FILL ALL DATES</v>
          </cell>
        </row>
        <row r="88">
          <cell r="B88">
            <v>81</v>
          </cell>
          <cell r="T88" t="str">
            <v>FILL ALL DATES</v>
          </cell>
        </row>
        <row r="89">
          <cell r="B89">
            <v>82</v>
          </cell>
          <cell r="T89" t="str">
            <v>FILL ALL DATES</v>
          </cell>
        </row>
        <row r="90">
          <cell r="B90">
            <v>83</v>
          </cell>
          <cell r="T90" t="str">
            <v>FILL ALL DATES</v>
          </cell>
        </row>
        <row r="91">
          <cell r="B91">
            <v>84</v>
          </cell>
          <cell r="T91" t="str">
            <v>FILL ALL DATES</v>
          </cell>
        </row>
        <row r="92">
          <cell r="B92">
            <v>85</v>
          </cell>
          <cell r="T92" t="str">
            <v>FILL ALL DATES</v>
          </cell>
        </row>
        <row r="93">
          <cell r="B93">
            <v>86</v>
          </cell>
          <cell r="T93" t="str">
            <v>FILL ALL DATES</v>
          </cell>
        </row>
        <row r="94">
          <cell r="B94">
            <v>87</v>
          </cell>
          <cell r="T94" t="str">
            <v>FILL ALL DATES</v>
          </cell>
        </row>
        <row r="95">
          <cell r="B95">
            <v>88</v>
          </cell>
          <cell r="T95" t="str">
            <v>FILL ALL DATES</v>
          </cell>
        </row>
        <row r="96">
          <cell r="B96">
            <v>89</v>
          </cell>
          <cell r="T96" t="str">
            <v>FILL ALL DATES</v>
          </cell>
        </row>
        <row r="97">
          <cell r="B97">
            <v>90</v>
          </cell>
          <cell r="T97" t="str">
            <v>FILL ALL DATES</v>
          </cell>
        </row>
        <row r="98">
          <cell r="B98">
            <v>91</v>
          </cell>
          <cell r="T98" t="str">
            <v>FILL ALL DATES</v>
          </cell>
        </row>
        <row r="99">
          <cell r="B99">
            <v>92</v>
          </cell>
          <cell r="T99" t="str">
            <v>FILL ALL DATES</v>
          </cell>
        </row>
        <row r="100">
          <cell r="B100">
            <v>93</v>
          </cell>
          <cell r="T100" t="str">
            <v>FILL ALL DATES</v>
          </cell>
        </row>
        <row r="101">
          <cell r="B101">
            <v>94</v>
          </cell>
          <cell r="T101" t="str">
            <v>FILL ALL DATES</v>
          </cell>
        </row>
        <row r="102">
          <cell r="B102">
            <v>95</v>
          </cell>
          <cell r="T102" t="str">
            <v>FILL ALL DATES</v>
          </cell>
        </row>
        <row r="103">
          <cell r="B103">
            <v>96</v>
          </cell>
          <cell r="T103" t="str">
            <v>FILL ALL DATES</v>
          </cell>
        </row>
        <row r="104">
          <cell r="B104">
            <v>97</v>
          </cell>
          <cell r="T104" t="str">
            <v>FILL ALL DATES</v>
          </cell>
        </row>
        <row r="105">
          <cell r="B105">
            <v>98</v>
          </cell>
          <cell r="T105" t="str">
            <v>FILL ALL DATES</v>
          </cell>
        </row>
        <row r="106">
          <cell r="B106">
            <v>99</v>
          </cell>
          <cell r="T106" t="str">
            <v>FILL ALL DATES</v>
          </cell>
        </row>
        <row r="107">
          <cell r="B107">
            <v>100</v>
          </cell>
          <cell r="T107" t="str">
            <v>FILL ALL DATES</v>
          </cell>
        </row>
        <row r="108">
          <cell r="B108">
            <v>101</v>
          </cell>
          <cell r="T108" t="str">
            <v>FILL ALL DATES</v>
          </cell>
        </row>
        <row r="109">
          <cell r="B109">
            <v>102</v>
          </cell>
          <cell r="T109" t="str">
            <v>FILL ALL DATES</v>
          </cell>
        </row>
        <row r="110">
          <cell r="B110">
            <v>103</v>
          </cell>
          <cell r="T110" t="str">
            <v>FILL ALL DATES</v>
          </cell>
        </row>
        <row r="111">
          <cell r="B111">
            <v>104</v>
          </cell>
          <cell r="T111" t="str">
            <v>FILL ALL DATES</v>
          </cell>
        </row>
        <row r="112">
          <cell r="B112">
            <v>105</v>
          </cell>
          <cell r="T112" t="str">
            <v>FILL ALL DATES</v>
          </cell>
        </row>
        <row r="113">
          <cell r="B113">
            <v>106</v>
          </cell>
          <cell r="T113" t="str">
            <v>FILL ALL DATES</v>
          </cell>
        </row>
        <row r="114">
          <cell r="B114">
            <v>107</v>
          </cell>
          <cell r="T114" t="str">
            <v>FILL ALL DATES</v>
          </cell>
        </row>
        <row r="115">
          <cell r="B115">
            <v>108</v>
          </cell>
          <cell r="T115" t="str">
            <v>FILL ALL DATES</v>
          </cell>
        </row>
        <row r="116">
          <cell r="B116">
            <v>109</v>
          </cell>
          <cell r="T116" t="str">
            <v>FILL ALL DATES</v>
          </cell>
        </row>
        <row r="117">
          <cell r="B117">
            <v>110</v>
          </cell>
          <cell r="T117" t="str">
            <v>FILL ALL DATES</v>
          </cell>
        </row>
        <row r="118">
          <cell r="B118">
            <v>111</v>
          </cell>
          <cell r="T118" t="str">
            <v>FILL ALL DATES</v>
          </cell>
        </row>
        <row r="119">
          <cell r="B119">
            <v>112</v>
          </cell>
          <cell r="T119" t="str">
            <v>FILL ALL DATES</v>
          </cell>
        </row>
        <row r="120">
          <cell r="B120">
            <v>113</v>
          </cell>
          <cell r="T120" t="str">
            <v>FILL ALL DATES</v>
          </cell>
        </row>
        <row r="121">
          <cell r="B121">
            <v>114</v>
          </cell>
          <cell r="T121" t="str">
            <v>FILL ALL DATES</v>
          </cell>
        </row>
        <row r="122">
          <cell r="B122">
            <v>115</v>
          </cell>
          <cell r="T122" t="str">
            <v>FILL ALL DATES</v>
          </cell>
        </row>
        <row r="123">
          <cell r="B123">
            <v>116</v>
          </cell>
          <cell r="T123" t="str">
            <v>FILL ALL DATES</v>
          </cell>
        </row>
        <row r="124">
          <cell r="B124">
            <v>117</v>
          </cell>
          <cell r="T124" t="str">
            <v>FILL ALL DATES</v>
          </cell>
        </row>
        <row r="125">
          <cell r="B125">
            <v>118</v>
          </cell>
          <cell r="T125" t="str">
            <v>FILL ALL DATES</v>
          </cell>
        </row>
        <row r="126">
          <cell r="B126">
            <v>119</v>
          </cell>
          <cell r="T126" t="str">
            <v>FILL ALL DATES</v>
          </cell>
        </row>
        <row r="127">
          <cell r="B127">
            <v>120</v>
          </cell>
          <cell r="T127" t="str">
            <v>FILL ALL DATES</v>
          </cell>
        </row>
        <row r="128">
          <cell r="B128">
            <v>121</v>
          </cell>
          <cell r="T128" t="str">
            <v>FILL ALL DATES</v>
          </cell>
        </row>
        <row r="129">
          <cell r="B129">
            <v>122</v>
          </cell>
          <cell r="T129" t="str">
            <v>FILL ALL DATES</v>
          </cell>
        </row>
        <row r="130">
          <cell r="B130">
            <v>123</v>
          </cell>
          <cell r="T130" t="str">
            <v>FILL ALL DATES</v>
          </cell>
        </row>
        <row r="131">
          <cell r="B131">
            <v>124</v>
          </cell>
          <cell r="T131" t="str">
            <v>FILL ALL DATES</v>
          </cell>
        </row>
        <row r="132">
          <cell r="B132">
            <v>125</v>
          </cell>
          <cell r="T132" t="str">
            <v>FILL ALL DATES</v>
          </cell>
        </row>
        <row r="133">
          <cell r="B133">
            <v>126</v>
          </cell>
          <cell r="T133" t="str">
            <v>FILL ALL DATES</v>
          </cell>
        </row>
        <row r="134">
          <cell r="B134">
            <v>127</v>
          </cell>
          <cell r="T134" t="str">
            <v>FILL ALL DATES</v>
          </cell>
        </row>
        <row r="135">
          <cell r="B135">
            <v>128</v>
          </cell>
          <cell r="T135" t="str">
            <v>FILL ALL DATES</v>
          </cell>
        </row>
        <row r="136">
          <cell r="B136">
            <v>129</v>
          </cell>
          <cell r="T136" t="str">
            <v>FILL ALL DATES</v>
          </cell>
        </row>
        <row r="137">
          <cell r="B137">
            <v>130</v>
          </cell>
          <cell r="T137" t="str">
            <v>FILL ALL DATES</v>
          </cell>
        </row>
        <row r="138">
          <cell r="B138">
            <v>131</v>
          </cell>
          <cell r="T138" t="str">
            <v>FILL ALL DATES</v>
          </cell>
        </row>
        <row r="139">
          <cell r="B139">
            <v>132</v>
          </cell>
          <cell r="T139" t="str">
            <v>FILL ALL DATES</v>
          </cell>
        </row>
        <row r="140">
          <cell r="B140">
            <v>133</v>
          </cell>
          <cell r="T140" t="str">
            <v>FILL ALL DATES</v>
          </cell>
        </row>
        <row r="141">
          <cell r="B141">
            <v>134</v>
          </cell>
          <cell r="T141" t="str">
            <v>FILL ALL DATES</v>
          </cell>
        </row>
        <row r="142">
          <cell r="B142">
            <v>135</v>
          </cell>
          <cell r="T142" t="str">
            <v>FILL ALL DATES</v>
          </cell>
        </row>
        <row r="143">
          <cell r="B143">
            <v>136</v>
          </cell>
          <cell r="T143" t="str">
            <v>FILL ALL DATES</v>
          </cell>
        </row>
        <row r="144">
          <cell r="B144">
            <v>137</v>
          </cell>
          <cell r="T144" t="str">
            <v>FILL ALL DATES</v>
          </cell>
        </row>
        <row r="145">
          <cell r="B145">
            <v>138</v>
          </cell>
          <cell r="T145" t="str">
            <v>FILL ALL DATES</v>
          </cell>
        </row>
        <row r="146">
          <cell r="B146">
            <v>139</v>
          </cell>
          <cell r="T146" t="str">
            <v>FILL ALL DATES</v>
          </cell>
        </row>
        <row r="147">
          <cell r="B147">
            <v>140</v>
          </cell>
          <cell r="T147" t="str">
            <v>FILL ALL DATES</v>
          </cell>
        </row>
        <row r="148">
          <cell r="B148">
            <v>141</v>
          </cell>
          <cell r="T148" t="str">
            <v>FILL ALL DATES</v>
          </cell>
        </row>
        <row r="149">
          <cell r="B149">
            <v>142</v>
          </cell>
          <cell r="T149" t="str">
            <v>FILL ALL DATES</v>
          </cell>
        </row>
        <row r="150">
          <cell r="B150">
            <v>143</v>
          </cell>
          <cell r="T150" t="str">
            <v>FILL ALL DATES</v>
          </cell>
        </row>
        <row r="151">
          <cell r="B151">
            <v>144</v>
          </cell>
          <cell r="T151" t="str">
            <v>FILL ALL DATES</v>
          </cell>
        </row>
        <row r="152">
          <cell r="B152">
            <v>145</v>
          </cell>
          <cell r="T152" t="str">
            <v>FILL ALL DATES</v>
          </cell>
        </row>
        <row r="153">
          <cell r="B153">
            <v>146</v>
          </cell>
          <cell r="T153" t="str">
            <v>FILL ALL DATES</v>
          </cell>
        </row>
        <row r="154">
          <cell r="B154">
            <v>147</v>
          </cell>
          <cell r="T154" t="str">
            <v>FILL ALL DATES</v>
          </cell>
        </row>
        <row r="155">
          <cell r="B155">
            <v>148</v>
          </cell>
          <cell r="T155" t="str">
            <v>FILL ALL DATES</v>
          </cell>
        </row>
        <row r="156">
          <cell r="B156">
            <v>149</v>
          </cell>
          <cell r="T156" t="str">
            <v>FILL ALL DATES</v>
          </cell>
        </row>
        <row r="157">
          <cell r="B157">
            <v>150</v>
          </cell>
          <cell r="T157" t="str">
            <v>FILL ALL DATES</v>
          </cell>
        </row>
        <row r="158">
          <cell r="B158">
            <v>151</v>
          </cell>
          <cell r="T158" t="str">
            <v>FILL ALL DATES</v>
          </cell>
        </row>
        <row r="159">
          <cell r="B159">
            <v>152</v>
          </cell>
          <cell r="T159" t="str">
            <v>FILL ALL DATES</v>
          </cell>
        </row>
        <row r="160">
          <cell r="B160">
            <v>153</v>
          </cell>
          <cell r="T160" t="str">
            <v>FILL ALL DATES</v>
          </cell>
        </row>
        <row r="161">
          <cell r="B161">
            <v>154</v>
          </cell>
          <cell r="T161" t="str">
            <v>FILL ALL DATES</v>
          </cell>
        </row>
        <row r="162">
          <cell r="B162">
            <v>155</v>
          </cell>
          <cell r="T162" t="str">
            <v>FILL ALL DATES</v>
          </cell>
        </row>
        <row r="163">
          <cell r="B163">
            <v>156</v>
          </cell>
          <cell r="T163" t="str">
            <v>FILL ALL DATES</v>
          </cell>
        </row>
        <row r="164">
          <cell r="B164">
            <v>157</v>
          </cell>
          <cell r="T164" t="str">
            <v>FILL ALL DATES</v>
          </cell>
        </row>
        <row r="165">
          <cell r="B165">
            <v>158</v>
          </cell>
          <cell r="T165" t="str">
            <v>FILL ALL DATES</v>
          </cell>
        </row>
        <row r="166">
          <cell r="B166">
            <v>159</v>
          </cell>
          <cell r="T166" t="str">
            <v>FILL ALL DATES</v>
          </cell>
        </row>
        <row r="167">
          <cell r="B167">
            <v>160</v>
          </cell>
          <cell r="T167" t="str">
            <v>FILL ALL DATES</v>
          </cell>
        </row>
        <row r="168">
          <cell r="B168">
            <v>161</v>
          </cell>
          <cell r="T168" t="str">
            <v>FILL ALL DATES</v>
          </cell>
        </row>
        <row r="169">
          <cell r="B169">
            <v>162</v>
          </cell>
          <cell r="T169" t="str">
            <v>FILL ALL DATES</v>
          </cell>
        </row>
        <row r="170">
          <cell r="B170">
            <v>163</v>
          </cell>
          <cell r="T170" t="str">
            <v>FILL ALL DATES</v>
          </cell>
        </row>
        <row r="171">
          <cell r="B171">
            <v>164</v>
          </cell>
          <cell r="T171" t="str">
            <v>FILL ALL DATES</v>
          </cell>
        </row>
        <row r="172">
          <cell r="B172">
            <v>165</v>
          </cell>
          <cell r="T172" t="str">
            <v>FILL ALL DATES</v>
          </cell>
        </row>
        <row r="173">
          <cell r="B173">
            <v>166</v>
          </cell>
          <cell r="T173" t="str">
            <v>FILL ALL DATES</v>
          </cell>
        </row>
        <row r="174">
          <cell r="B174">
            <v>167</v>
          </cell>
          <cell r="T174" t="str">
            <v>FILL ALL DATES</v>
          </cell>
        </row>
        <row r="175">
          <cell r="B175">
            <v>168</v>
          </cell>
          <cell r="T175" t="str">
            <v>FILL ALL DATES</v>
          </cell>
        </row>
        <row r="176">
          <cell r="B176">
            <v>169</v>
          </cell>
          <cell r="T176" t="str">
            <v>FILL ALL DATES</v>
          </cell>
        </row>
        <row r="177">
          <cell r="B177">
            <v>170</v>
          </cell>
          <cell r="T177" t="str">
            <v>FILL ALL DATES</v>
          </cell>
        </row>
        <row r="178">
          <cell r="B178">
            <v>171</v>
          </cell>
          <cell r="T178" t="str">
            <v>FILL ALL DATES</v>
          </cell>
        </row>
        <row r="179">
          <cell r="B179">
            <v>172</v>
          </cell>
          <cell r="T179" t="str">
            <v>FILL ALL DATES</v>
          </cell>
        </row>
        <row r="180">
          <cell r="B180">
            <v>173</v>
          </cell>
          <cell r="T180" t="str">
            <v>FILL ALL DATES</v>
          </cell>
        </row>
        <row r="181">
          <cell r="B181">
            <v>174</v>
          </cell>
          <cell r="T181" t="str">
            <v>FILL ALL DATES</v>
          </cell>
        </row>
        <row r="182">
          <cell r="B182">
            <v>175</v>
          </cell>
          <cell r="T182" t="str">
            <v>FILL ALL DATES</v>
          </cell>
        </row>
        <row r="183">
          <cell r="B183">
            <v>176</v>
          </cell>
          <cell r="T183" t="str">
            <v>FILL ALL DATES</v>
          </cell>
        </row>
        <row r="184">
          <cell r="B184">
            <v>177</v>
          </cell>
          <cell r="T184" t="str">
            <v>FILL ALL DATES</v>
          </cell>
        </row>
        <row r="185">
          <cell r="B185">
            <v>178</v>
          </cell>
          <cell r="T185" t="str">
            <v>FILL ALL DATES</v>
          </cell>
        </row>
        <row r="186">
          <cell r="B186">
            <v>179</v>
          </cell>
          <cell r="T186" t="str">
            <v>FILL ALL DATES</v>
          </cell>
        </row>
        <row r="187">
          <cell r="B187">
            <v>180</v>
          </cell>
          <cell r="T187" t="str">
            <v>FILL ALL DATES</v>
          </cell>
        </row>
        <row r="188">
          <cell r="B188">
            <v>181</v>
          </cell>
          <cell r="T188" t="str">
            <v>FILL ALL DATES</v>
          </cell>
        </row>
        <row r="189">
          <cell r="B189">
            <v>182</v>
          </cell>
          <cell r="T189" t="str">
            <v>FILL ALL DATES</v>
          </cell>
        </row>
        <row r="190">
          <cell r="B190">
            <v>183</v>
          </cell>
          <cell r="T190" t="str">
            <v>FILL ALL DATES</v>
          </cell>
        </row>
        <row r="191">
          <cell r="B191">
            <v>184</v>
          </cell>
          <cell r="T191" t="str">
            <v>FILL ALL DATES</v>
          </cell>
        </row>
        <row r="192">
          <cell r="B192">
            <v>185</v>
          </cell>
          <cell r="T192" t="str">
            <v>FILL ALL DATES</v>
          </cell>
        </row>
        <row r="193">
          <cell r="B193">
            <v>186</v>
          </cell>
          <cell r="T193" t="str">
            <v>FILL ALL DATES</v>
          </cell>
        </row>
        <row r="194">
          <cell r="B194">
            <v>187</v>
          </cell>
          <cell r="T194" t="str">
            <v>FILL ALL DATES</v>
          </cell>
        </row>
        <row r="195">
          <cell r="B195">
            <v>188</v>
          </cell>
          <cell r="T195" t="str">
            <v>FILL ALL DATES</v>
          </cell>
        </row>
        <row r="196">
          <cell r="B196">
            <v>189</v>
          </cell>
          <cell r="T196" t="str">
            <v>FILL ALL DATES</v>
          </cell>
        </row>
        <row r="197">
          <cell r="B197">
            <v>190</v>
          </cell>
          <cell r="T197" t="str">
            <v>FILL ALL DATES</v>
          </cell>
        </row>
        <row r="198">
          <cell r="B198">
            <v>191</v>
          </cell>
          <cell r="T198" t="str">
            <v>FILL ALL DATES</v>
          </cell>
        </row>
        <row r="199">
          <cell r="B199">
            <v>192</v>
          </cell>
          <cell r="T199" t="str">
            <v>FILL ALL DATES</v>
          </cell>
        </row>
        <row r="200">
          <cell r="B200">
            <v>193</v>
          </cell>
          <cell r="T200" t="str">
            <v>FILL ALL DATES</v>
          </cell>
        </row>
        <row r="201">
          <cell r="B201">
            <v>193</v>
          </cell>
          <cell r="T201" t="str">
            <v>FILL ALL DATES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>
        <row r="1">
          <cell r="K1" t="str">
            <v>Monthly</v>
          </cell>
        </row>
        <row r="2">
          <cell r="A2" t="str">
            <v>GHQ</v>
          </cell>
          <cell r="B2" t="str">
            <v>CEO - Chief Executive Officer</v>
          </cell>
          <cell r="C2" t="str">
            <v>ARGENTINA</v>
          </cell>
          <cell r="G2" t="str">
            <v>MM EUROS</v>
          </cell>
          <cell r="J2" t="str">
            <v>TO BE STARTED</v>
          </cell>
          <cell r="K2" t="str">
            <v>Quarterly</v>
          </cell>
        </row>
        <row r="3">
          <cell r="A3" t="str">
            <v>NA</v>
          </cell>
          <cell r="B3" t="str">
            <v>CMO - Marketing</v>
          </cell>
          <cell r="C3" t="str">
            <v>BELGIUM</v>
          </cell>
          <cell r="G3" t="str">
            <v>MM USD</v>
          </cell>
          <cell r="J3" t="str">
            <v>IN PROGRESS</v>
          </cell>
          <cell r="K3" t="str">
            <v>Semester</v>
          </cell>
        </row>
        <row r="4">
          <cell r="A4" t="str">
            <v>LAN</v>
          </cell>
          <cell r="B4" t="str">
            <v>CSO - Sales</v>
          </cell>
          <cell r="C4" t="str">
            <v>BRAND CONTRACT</v>
          </cell>
          <cell r="G4" t="str">
            <v>MM HL</v>
          </cell>
          <cell r="J4" t="str">
            <v>COMPLETE</v>
          </cell>
          <cell r="K4" t="str">
            <v>Annually</v>
          </cell>
        </row>
        <row r="5">
          <cell r="A5" t="str">
            <v>LAS</v>
          </cell>
          <cell r="B5" t="str">
            <v>CFO - Finance</v>
          </cell>
          <cell r="C5" t="str">
            <v>BRANDS</v>
          </cell>
          <cell r="G5" t="str">
            <v>kHl</v>
          </cell>
          <cell r="J5" t="str">
            <v>DELAYED</v>
          </cell>
        </row>
        <row r="6">
          <cell r="A6" t="str">
            <v>WE</v>
          </cell>
          <cell r="B6" t="str">
            <v>CSuO - Supply</v>
          </cell>
          <cell r="C6" t="str">
            <v>BRAZIL BRANDS</v>
          </cell>
          <cell r="G6" t="str">
            <v>MONTHS</v>
          </cell>
          <cell r="J6" t="str">
            <v>CANCELED</v>
          </cell>
        </row>
        <row r="7">
          <cell r="A7" t="str">
            <v>CEE</v>
          </cell>
          <cell r="B7" t="str">
            <v>CPTO - People &amp; IT</v>
          </cell>
          <cell r="C7" t="str">
            <v>CA / PR</v>
          </cell>
          <cell r="G7" t="str">
            <v>WEEKS</v>
          </cell>
        </row>
        <row r="8">
          <cell r="A8" t="str">
            <v>APAC</v>
          </cell>
          <cell r="B8" t="str">
            <v>CLO - Legal</v>
          </cell>
          <cell r="C8" t="str">
            <v>CANADA BUSINESS</v>
          </cell>
          <cell r="G8" t="str">
            <v>DAYS</v>
          </cell>
        </row>
        <row r="9">
          <cell r="A9" t="str">
            <v>APAC China</v>
          </cell>
          <cell r="B9" t="str">
            <v>Zone North America</v>
          </cell>
          <cell r="C9" t="str">
            <v>CASH FLOW</v>
          </cell>
          <cell r="G9" t="str">
            <v>HOURS</v>
          </cell>
        </row>
        <row r="10">
          <cell r="A10" t="str">
            <v>APAC Korea</v>
          </cell>
          <cell r="B10" t="str">
            <v>Zone Latin America North</v>
          </cell>
          <cell r="C10" t="str">
            <v>CHINA</v>
          </cell>
          <cell r="G10" t="str">
            <v>MINUTES</v>
          </cell>
        </row>
        <row r="11">
          <cell r="B11" t="str">
            <v>Zone Latin America South</v>
          </cell>
          <cell r="C11" t="str">
            <v>EG</v>
          </cell>
          <cell r="G11" t="str">
            <v>FAILURES</v>
          </cell>
        </row>
        <row r="12">
          <cell r="B12" t="str">
            <v>Zone Western Europe</v>
          </cell>
          <cell r="C12" t="str">
            <v>ENGAGEMENT</v>
          </cell>
          <cell r="G12" t="str">
            <v>%</v>
          </cell>
        </row>
        <row r="13">
          <cell r="B13" t="str">
            <v>Zone Central &amp; Eastern Europe</v>
          </cell>
          <cell r="C13" t="str">
            <v>EXECUTION</v>
          </cell>
          <cell r="G13" t="str">
            <v>K HL</v>
          </cell>
        </row>
        <row r="14">
          <cell r="B14" t="str">
            <v>Zone Asia Pacific</v>
          </cell>
          <cell r="C14" t="str">
            <v>FINANCIAL DISCIPLINE</v>
          </cell>
          <cell r="G14" t="str">
            <v>K USD</v>
          </cell>
        </row>
        <row r="15">
          <cell r="C15" t="str">
            <v>INTERNATIONAL</v>
          </cell>
          <cell r="G15" t="str">
            <v>K EUR</v>
          </cell>
        </row>
        <row r="16">
          <cell r="C16" t="str">
            <v>IT IS &amp; BSS</v>
          </cell>
        </row>
        <row r="17">
          <cell r="C17" t="str">
            <v>LITIGATION</v>
          </cell>
        </row>
        <row r="18">
          <cell r="C18" t="str">
            <v>MIX ENHANCEMENT</v>
          </cell>
        </row>
        <row r="19">
          <cell r="C19" t="str">
            <v>NATIONAL BRAND CHINA</v>
          </cell>
        </row>
        <row r="20">
          <cell r="C20" t="str">
            <v xml:space="preserve">PEOPLE EFFICIENCY </v>
          </cell>
        </row>
        <row r="21">
          <cell r="C21" t="str">
            <v>PRICE</v>
          </cell>
        </row>
        <row r="22">
          <cell r="C22" t="str">
            <v>PROCUREMENT</v>
          </cell>
        </row>
        <row r="23">
          <cell r="C23" t="str">
            <v>PROJECTS</v>
          </cell>
        </row>
        <row r="24">
          <cell r="C24" t="str">
            <v>ROUTE TO MARKET (RTM) EFFICIENCY</v>
          </cell>
        </row>
        <row r="25">
          <cell r="C25" t="str">
            <v>RTM RUSSIA</v>
          </cell>
        </row>
        <row r="26">
          <cell r="C26" t="str">
            <v>SUPPLY CHAIN EFFICIENCY</v>
          </cell>
        </row>
        <row r="27">
          <cell r="C27" t="str">
            <v>TALENT PIPELINE</v>
          </cell>
        </row>
        <row r="28">
          <cell r="C28" t="str">
            <v>VARIABLE COST</v>
          </cell>
        </row>
        <row r="29">
          <cell r="C29" t="str">
            <v>VOLUME</v>
          </cell>
        </row>
        <row r="30">
          <cell r="C30" t="str">
            <v>VOLUME FOR RUSSIA + UKRAINE</v>
          </cell>
        </row>
        <row r="31">
          <cell r="C31" t="str">
            <v>VOLUMES</v>
          </cell>
        </row>
        <row r="32">
          <cell r="C32" t="str">
            <v>ZONE APAC SUSTAINABILITY</v>
          </cell>
        </row>
        <row r="33">
          <cell r="C33" t="str">
            <v>ZONE CEE</v>
          </cell>
        </row>
        <row r="34">
          <cell r="C34" t="str">
            <v>ZONE LAN</v>
          </cell>
        </row>
        <row r="35">
          <cell r="C35" t="str">
            <v>ZONE LAS</v>
          </cell>
        </row>
        <row r="36">
          <cell r="C36" t="str">
            <v>ZONE NA</v>
          </cell>
        </row>
        <row r="37">
          <cell r="C37" t="str">
            <v>ZONE WE</v>
          </cell>
        </row>
      </sheetData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5"/>
      <sheetName val="RESUMEN GENERAL"/>
      <sheetName val="RESUMEN OB"/>
      <sheetName val="CUBICACION OB"/>
    </sheetNames>
    <sheetDataSet>
      <sheetData sheetId="0">
        <row r="15">
          <cell r="N15">
            <v>2325993.6433786633</v>
          </cell>
        </row>
        <row r="16">
          <cell r="N16">
            <v>1344373.9645100147</v>
          </cell>
        </row>
        <row r="17">
          <cell r="N17">
            <v>3670367.6078886781</v>
          </cell>
        </row>
        <row r="18">
          <cell r="N18">
            <v>3670367.6078886781</v>
          </cell>
        </row>
        <row r="22">
          <cell r="N22">
            <v>1579114.5664216317</v>
          </cell>
        </row>
        <row r="24">
          <cell r="N24">
            <v>2091253.0414670464</v>
          </cell>
        </row>
        <row r="26">
          <cell r="N26">
            <v>1312107.8899999999</v>
          </cell>
        </row>
        <row r="28">
          <cell r="N28">
            <v>779145.15146704647</v>
          </cell>
        </row>
        <row r="31">
          <cell r="N31">
            <v>183518.38039443363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0.0"/>
      <sheetName val="1.0"/>
      <sheetName val="1.1"/>
      <sheetName val="1.2"/>
      <sheetName val="1.3"/>
      <sheetName val="2.0"/>
      <sheetName val="2"/>
      <sheetName val="3.0"/>
      <sheetName val="3"/>
      <sheetName val="3.1"/>
      <sheetName val="3.2"/>
      <sheetName val="4.0"/>
      <sheetName val="4"/>
      <sheetName val="5.0"/>
      <sheetName val="5.1"/>
      <sheetName val="5.2"/>
      <sheetName val="5.3"/>
      <sheetName val="6.0"/>
      <sheetName val="6.1"/>
      <sheetName val="6.2"/>
      <sheetName val="6.3.Jan"/>
      <sheetName val="6.3.Feb"/>
      <sheetName val="6.3.Mar"/>
      <sheetName val="6.3.Apr"/>
      <sheetName val="6.3.May"/>
      <sheetName val="6.3.Jun"/>
      <sheetName val="6.3.Jul"/>
      <sheetName val="6.3.Aug"/>
      <sheetName val="6.3.Sep"/>
      <sheetName val="6.3.Oct"/>
      <sheetName val="6.3.Nov"/>
      <sheetName val="6.3.Dec"/>
      <sheetName val="7.0"/>
      <sheetName val="7.1"/>
      <sheetName val="8.0"/>
      <sheetName val="8.1"/>
      <sheetName val="Pareto_Template"/>
      <sheetName val="Blank_Template"/>
      <sheetName val="Lists"/>
      <sheetName val="Aux"/>
      <sheetName val="Aux (2)"/>
      <sheetName val="Dados BLP"/>
      <sheetName val="Brazil Sovereig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>
        <row r="2">
          <cell r="I2" t="str">
            <v>YES</v>
          </cell>
        </row>
        <row r="3">
          <cell r="I3" t="str">
            <v>NO</v>
          </cell>
        </row>
      </sheetData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Detail"/>
    </sheetNames>
    <sheetDataSet>
      <sheetData sheetId="0"/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PFPACK"/>
    </sheetNames>
    <definedNames>
      <definedName name="FazFiltro"/>
      <definedName name="Imprimir"/>
      <definedName name="OrdenarFábrica"/>
      <definedName name="OrdenarÍndices"/>
      <definedName name="OrdenarMelhores"/>
    </defined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.C.502-98"/>
      <sheetName val="I.C.502-99"/>
      <sheetName val="I.CRÍTICOS-98"/>
      <sheetName val="I.CRÍTICOS-99"/>
      <sheetName val="CAUSA PTP"/>
      <sheetName val="CAUSA PROD"/>
      <sheetName val="CAUSA 8S"/>
      <sheetName val="CAUSA TMEF-TMR"/>
      <sheetName val="CAUSA SABÃO"/>
      <sheetName val="CAUSA ÁGUA"/>
      <sheetName val="PLANO98"/>
      <sheetName val="PLANO99"/>
      <sheetName val="CUSTOS"/>
      <sheetName val="Custo Variável"/>
      <sheetName val="Master"/>
      <sheetName val="Resumen Costo"/>
    </sheetNames>
    <definedNames>
      <definedName name="Impressao"/>
      <definedName name="Muda_Cor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S"/>
    </sheetNames>
    <definedNames>
      <definedName name="Impressao2"/>
      <definedName name="Muda_Cor2"/>
    </defined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in Menu"/>
      <sheetName val="Assessment"/>
      <sheetName val="New Dependencies"/>
      <sheetName val="Doc Version"/>
      <sheetName val="Data"/>
      <sheetName val="FilterData"/>
      <sheetName val="Brewery_No"/>
      <sheetName val="look-up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2">
          <cell r="M2" t="str">
            <v>In-Progress</v>
          </cell>
        </row>
        <row r="3">
          <cell r="M3" t="str">
            <v>Complete</v>
          </cell>
        </row>
        <row r="4">
          <cell r="M4" t="str">
            <v>Pending</v>
          </cell>
        </row>
        <row r="5">
          <cell r="M5" t="str">
            <v>Yes</v>
          </cell>
        </row>
        <row r="6">
          <cell r="M6" t="str">
            <v>No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P5P"/>
      <sheetName val="Seguimiento ALR 2022 (2)"/>
      <sheetName val="Seguimiento ALR 2022"/>
      <sheetName val="Hoja4"/>
      <sheetName val="Seguimiento ALRM"/>
      <sheetName val="Hoja1"/>
      <sheetName val="Reunion AP"/>
      <sheetName val="Reunión de KyR"/>
      <sheetName val="Hoja3"/>
      <sheetName val="Vacaciones DM"/>
      <sheetName val="Directorio de localidades"/>
      <sheetName val="Proyectos "/>
      <sheetName val="Dias no Laborables"/>
      <sheetName val="Aprezio"/>
      <sheetName val="Cronograma de Liquidacion "/>
      <sheetName val="Hoja2"/>
      <sheetName val="Configuración"/>
      <sheetName val="Seguimiento de tareas de Equipo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P5P"/>
      <sheetName val="Seguimiento ALR 2022 (2)"/>
      <sheetName val="Seguimiento ALR 2022"/>
      <sheetName val="Hoja4"/>
      <sheetName val="Seguimiento ALRM"/>
      <sheetName val="Hoja1"/>
      <sheetName val="Reunion AP"/>
      <sheetName val="Reunión de KyR"/>
      <sheetName val="Hoja3"/>
      <sheetName val="Vacaciones DM"/>
      <sheetName val="Directorio de localidades"/>
      <sheetName val="Proyectos "/>
      <sheetName val="Dias no Laborables"/>
      <sheetName val="Aprezio"/>
      <sheetName val="Cronograma de Liquidacion "/>
      <sheetName val="Hoja2"/>
      <sheetName val="Configuración"/>
      <sheetName val="Seguimiento de tareas de Equipo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xiliar"/>
      <sheetName val="Modelo"/>
      <sheetName val="Dados"/>
      <sheetName val="BCK"/>
      <sheetName val="AC"/>
      <sheetName val="Orientações"/>
      <sheetName val="280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CINA"/>
      <sheetName val="Norteña"/>
      <sheetName val="Norteña (2)"/>
      <sheetName val="POZA1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pvUokVw56ku1yUuLzulL2GemL7uIRYFIlSlW-0nEU8yc1OJm8FTTSpuZsNDeu8S2" itemId="01BKVWX25TDABPG3URWFAL26SIY3OSUTRH">
      <xxl21:absoluteUrl r:id="rId3"/>
      <xxl21:relativeUrl r:id="rId4"/>
    </xxl21:alternateUrls>
    <sheetNames>
      <sheetName val="Consideraciones "/>
      <sheetName val="Plan OI"/>
      <sheetName val="Presupuesto"/>
      <sheetName val="Flujo de Caja"/>
      <sheetName val="BD Plan Detallado"/>
      <sheetName val="Pressto"/>
      <sheetName val="PRESSTO PD"/>
      <sheetName val="Cronograma Inverso"/>
      <sheetName val="Tiempo-termino Importación"/>
      <sheetName val="AF ETAPA 1"/>
      <sheetName val="DETALLE ETAPA 1"/>
      <sheetName val="Pre-Liquidar"/>
      <sheetName val="Plantilla Plan Detallado - OI -"/>
    </sheetNames>
    <sheetDataSet>
      <sheetData sheetId="0"/>
      <sheetData sheetId="1"/>
      <sheetData sheetId="2">
        <row r="1">
          <cell r="E1"/>
          <cell r="G1"/>
        </row>
        <row r="2">
          <cell r="A2"/>
          <cell r="C2"/>
          <cell r="D2"/>
          <cell r="E2"/>
          <cell r="F2"/>
          <cell r="G2"/>
        </row>
        <row r="3">
          <cell r="A3"/>
          <cell r="B3" t="str">
            <v>Presupuesto Veron</v>
          </cell>
          <cell r="C3"/>
          <cell r="D3"/>
          <cell r="E3"/>
          <cell r="F3"/>
          <cell r="G3"/>
          <cell r="H3"/>
        </row>
        <row r="4">
          <cell r="A4"/>
          <cell r="B4"/>
          <cell r="C4"/>
          <cell r="D4"/>
          <cell r="E4"/>
          <cell r="F4"/>
          <cell r="G4"/>
        </row>
        <row r="5">
          <cell r="A5"/>
          <cell r="B5">
            <v>62.35</v>
          </cell>
          <cell r="C5"/>
          <cell r="D5"/>
          <cell r="E5"/>
          <cell r="G5" t="str">
            <v>N/A</v>
          </cell>
        </row>
        <row r="6">
          <cell r="A6"/>
          <cell r="B6"/>
          <cell r="C6"/>
          <cell r="D6"/>
          <cell r="E6"/>
          <cell r="F6"/>
          <cell r="G6" t="str">
            <v xml:space="preserve">Presupuesto </v>
          </cell>
          <cell r="H6"/>
        </row>
        <row r="7">
          <cell r="A7"/>
          <cell r="B7" t="str">
            <v>TOTAL GENERAL ESTIMADO</v>
          </cell>
          <cell r="C7"/>
          <cell r="D7"/>
          <cell r="E7"/>
          <cell r="F7"/>
          <cell r="G7">
            <v>0</v>
          </cell>
        </row>
        <row r="8">
          <cell r="B8"/>
          <cell r="C8"/>
          <cell r="D8"/>
          <cell r="E8"/>
        </row>
        <row r="9">
          <cell r="A9"/>
          <cell r="B9" t="str">
            <v>Resumen de Partidas</v>
          </cell>
          <cell r="C9"/>
          <cell r="D9"/>
          <cell r="E9"/>
          <cell r="F9"/>
          <cell r="G9"/>
          <cell r="H9"/>
        </row>
        <row r="10">
          <cell r="A10"/>
          <cell r="B10" t="str">
            <v>EDIFICACION</v>
          </cell>
          <cell r="C10"/>
          <cell r="D10"/>
          <cell r="E10"/>
          <cell r="F10"/>
          <cell r="G10">
            <v>0</v>
          </cell>
          <cell r="H10"/>
        </row>
        <row r="11">
          <cell r="A11"/>
          <cell r="B11" t="str">
            <v>EQUIPAMIENTO</v>
          </cell>
          <cell r="C11"/>
          <cell r="D11"/>
          <cell r="E11"/>
          <cell r="F11"/>
          <cell r="G11">
            <v>0</v>
          </cell>
          <cell r="H11"/>
        </row>
        <row r="12">
          <cell r="A12"/>
          <cell r="B12" t="str">
            <v>TERRENO</v>
          </cell>
          <cell r="C12"/>
          <cell r="D12"/>
          <cell r="E12"/>
          <cell r="F12"/>
          <cell r="G12">
            <v>0</v>
          </cell>
          <cell r="H12"/>
        </row>
        <row r="13">
          <cell r="A13"/>
          <cell r="B13" t="str">
            <v>Área de la Localidad</v>
          </cell>
          <cell r="C13"/>
          <cell r="D13"/>
          <cell r="E13"/>
          <cell r="F13"/>
          <cell r="G13"/>
          <cell r="H13"/>
        </row>
        <row r="14">
          <cell r="A14"/>
          <cell r="B14" t="str">
            <v>M2 Construccion</v>
          </cell>
          <cell r="C14"/>
          <cell r="D14"/>
          <cell r="E14"/>
          <cell r="F14"/>
          <cell r="G14"/>
        </row>
        <row r="15">
          <cell r="A15"/>
          <cell r="B15" t="str">
            <v>M2 Sala de Ventas</v>
          </cell>
          <cell r="C15"/>
          <cell r="D15"/>
          <cell r="E15"/>
          <cell r="F15"/>
          <cell r="G15"/>
        </row>
        <row r="16">
          <cell r="A16"/>
          <cell r="B16" t="str">
            <v>M2 Terreno</v>
          </cell>
          <cell r="C16"/>
          <cell r="D16"/>
          <cell r="E16"/>
          <cell r="F16"/>
          <cell r="G16"/>
        </row>
        <row r="17">
          <cell r="A17"/>
          <cell r="B17" t="str">
            <v>Edificación, Instalaciones y Equipamientos</v>
          </cell>
          <cell r="C17"/>
          <cell r="D17"/>
          <cell r="E17"/>
          <cell r="F17"/>
          <cell r="G17"/>
          <cell r="H17"/>
        </row>
        <row r="18">
          <cell r="A18">
            <v>1</v>
          </cell>
          <cell r="B18" t="str">
            <v>Estudios Preliminares</v>
          </cell>
          <cell r="C18"/>
          <cell r="D18"/>
          <cell r="E18"/>
          <cell r="F18"/>
          <cell r="G18">
            <v>0</v>
          </cell>
          <cell r="H18"/>
        </row>
        <row r="19">
          <cell r="A19">
            <v>1.01</v>
          </cell>
          <cell r="B19" t="str">
            <v>Diseño arquitectónico</v>
          </cell>
          <cell r="C19">
            <v>2</v>
          </cell>
          <cell r="D19" t="str">
            <v>USD</v>
          </cell>
          <cell r="E19">
            <v>1</v>
          </cell>
          <cell r="F19">
            <v>0</v>
          </cell>
          <cell r="G19">
            <v>0</v>
          </cell>
        </row>
        <row r="20">
          <cell r="A20">
            <v>1.02</v>
          </cell>
          <cell r="B20" t="str">
            <v>Diseño estructural</v>
          </cell>
          <cell r="C20">
            <v>2</v>
          </cell>
          <cell r="D20" t="str">
            <v>USD</v>
          </cell>
          <cell r="E20">
            <v>1</v>
          </cell>
          <cell r="F20">
            <v>0</v>
          </cell>
          <cell r="G20">
            <v>0</v>
          </cell>
        </row>
        <row r="21">
          <cell r="A21">
            <v>1.03</v>
          </cell>
          <cell r="B21" t="str">
            <v>Diseño electromecánico</v>
          </cell>
          <cell r="C21">
            <v>2</v>
          </cell>
          <cell r="D21" t="str">
            <v>USD</v>
          </cell>
          <cell r="E21">
            <v>1</v>
          </cell>
          <cell r="F21">
            <v>0</v>
          </cell>
          <cell r="G21">
            <v>0</v>
          </cell>
        </row>
        <row r="22">
          <cell r="A22">
            <v>1.04</v>
          </cell>
          <cell r="B22" t="str">
            <v>Diseño sanitario</v>
          </cell>
          <cell r="C22">
            <v>2</v>
          </cell>
          <cell r="D22" t="str">
            <v>USD</v>
          </cell>
          <cell r="E22">
            <v>1</v>
          </cell>
          <cell r="F22">
            <v>0</v>
          </cell>
          <cell r="G22">
            <v>0</v>
          </cell>
        </row>
        <row r="23">
          <cell r="A23">
            <v>1.08</v>
          </cell>
          <cell r="B23" t="str">
            <v>Diseño sistema contra incendios</v>
          </cell>
          <cell r="C23">
            <v>2</v>
          </cell>
          <cell r="D23" t="str">
            <v>USD</v>
          </cell>
          <cell r="E23">
            <v>1</v>
          </cell>
          <cell r="F23">
            <v>0</v>
          </cell>
          <cell r="G23">
            <v>0</v>
          </cell>
        </row>
        <row r="24">
          <cell r="A24">
            <v>1.0900000000000001</v>
          </cell>
          <cell r="B24" t="str">
            <v>Diseño sistema gas</v>
          </cell>
          <cell r="C24">
            <v>2</v>
          </cell>
          <cell r="D24" t="str">
            <v>USD</v>
          </cell>
          <cell r="E24">
            <v>1</v>
          </cell>
          <cell r="F24">
            <v>0</v>
          </cell>
          <cell r="G24">
            <v>0</v>
          </cell>
        </row>
        <row r="25">
          <cell r="A25">
            <v>1.05</v>
          </cell>
          <cell r="B25" t="str">
            <v>Estudio Geotécnico</v>
          </cell>
          <cell r="C25">
            <v>2</v>
          </cell>
          <cell r="D25" t="str">
            <v>USD</v>
          </cell>
          <cell r="E25">
            <v>1</v>
          </cell>
          <cell r="F25">
            <v>0</v>
          </cell>
          <cell r="G25">
            <v>0</v>
          </cell>
        </row>
        <row r="26">
          <cell r="A26">
            <v>1.06</v>
          </cell>
          <cell r="B26" t="str">
            <v>Levantamiento topográfico</v>
          </cell>
          <cell r="C26">
            <v>2</v>
          </cell>
          <cell r="D26" t="str">
            <v>USD</v>
          </cell>
          <cell r="E26">
            <v>1</v>
          </cell>
          <cell r="F26">
            <v>0</v>
          </cell>
          <cell r="G26">
            <v>0</v>
          </cell>
        </row>
        <row r="27">
          <cell r="A27">
            <v>1.07</v>
          </cell>
          <cell r="B27" t="str">
            <v>Permisos</v>
          </cell>
          <cell r="C27">
            <v>2</v>
          </cell>
          <cell r="D27" t="str">
            <v>USD</v>
          </cell>
          <cell r="E27">
            <v>1</v>
          </cell>
          <cell r="F27">
            <v>0</v>
          </cell>
          <cell r="G27">
            <v>0</v>
          </cell>
        </row>
        <row r="28">
          <cell r="A28"/>
          <cell r="D28"/>
          <cell r="E28"/>
          <cell r="F28"/>
          <cell r="G28"/>
        </row>
        <row r="29">
          <cell r="A29">
            <v>2</v>
          </cell>
          <cell r="B29" t="str">
            <v>Obra Civil</v>
          </cell>
          <cell r="C29"/>
          <cell r="D29"/>
          <cell r="E29"/>
          <cell r="F29"/>
          <cell r="G29">
            <v>0</v>
          </cell>
          <cell r="H29"/>
        </row>
        <row r="30">
          <cell r="A30">
            <v>2.0099999999999998</v>
          </cell>
          <cell r="B30" t="str">
            <v xml:space="preserve">Edificación - Obra Civil </v>
          </cell>
          <cell r="C30">
            <v>2</v>
          </cell>
          <cell r="D30" t="str">
            <v>dop</v>
          </cell>
          <cell r="E30">
            <v>62.35</v>
          </cell>
          <cell r="F30">
            <v>0</v>
          </cell>
          <cell r="G30">
            <v>0</v>
          </cell>
        </row>
        <row r="31">
          <cell r="A31">
            <v>2.02</v>
          </cell>
          <cell r="B31" t="str">
            <v>Edificación - Estructura Metálica</v>
          </cell>
          <cell r="C31">
            <v>2</v>
          </cell>
          <cell r="D31" t="str">
            <v>dop</v>
          </cell>
          <cell r="E31">
            <v>62.35</v>
          </cell>
          <cell r="F31">
            <v>0</v>
          </cell>
          <cell r="G31">
            <v>0</v>
          </cell>
        </row>
        <row r="32">
          <cell r="A32">
            <v>2.0299999999999998</v>
          </cell>
          <cell r="B32" t="str">
            <v>Edificación - Techo S.S. y Cerramientos Multipanel</v>
          </cell>
          <cell r="C32">
            <v>2</v>
          </cell>
          <cell r="D32" t="str">
            <v>dop</v>
          </cell>
          <cell r="E32">
            <v>62.35</v>
          </cell>
          <cell r="F32">
            <v>0</v>
          </cell>
          <cell r="G32">
            <v>0</v>
          </cell>
        </row>
        <row r="33">
          <cell r="A33">
            <v>2.04</v>
          </cell>
          <cell r="B33" t="str">
            <v>Edificación - Tragaluces "Skylights"</v>
          </cell>
          <cell r="C33">
            <v>2</v>
          </cell>
          <cell r="D33" t="str">
            <v>dop</v>
          </cell>
          <cell r="E33">
            <v>62.35</v>
          </cell>
          <cell r="F33">
            <v>0</v>
          </cell>
          <cell r="G33">
            <v>0</v>
          </cell>
        </row>
        <row r="34">
          <cell r="A34">
            <v>2.0499999999999998</v>
          </cell>
          <cell r="B34" t="str">
            <v>Instalaciones Sanitarias</v>
          </cell>
          <cell r="C34">
            <v>2</v>
          </cell>
          <cell r="D34" t="str">
            <v>dop</v>
          </cell>
          <cell r="E34">
            <v>62.35</v>
          </cell>
          <cell r="F34">
            <v>0</v>
          </cell>
          <cell r="G34">
            <v>0</v>
          </cell>
        </row>
        <row r="35">
          <cell r="A35">
            <v>2.06</v>
          </cell>
          <cell r="B35" t="str">
            <v>Instalación de Gas</v>
          </cell>
          <cell r="C35">
            <v>2</v>
          </cell>
          <cell r="D35" t="str">
            <v>dop</v>
          </cell>
          <cell r="E35">
            <v>62.35</v>
          </cell>
          <cell r="F35">
            <v>0</v>
          </cell>
          <cell r="G35">
            <v>0</v>
          </cell>
        </row>
        <row r="36">
          <cell r="A36">
            <v>2.0699999999999998</v>
          </cell>
          <cell r="B36" t="str">
            <v xml:space="preserve">Sistema Contra Incendios </v>
          </cell>
          <cell r="C36">
            <v>2</v>
          </cell>
          <cell r="D36" t="str">
            <v>dop</v>
          </cell>
          <cell r="E36">
            <v>62.35</v>
          </cell>
          <cell r="F36">
            <v>0</v>
          </cell>
          <cell r="G36">
            <v>0</v>
          </cell>
        </row>
        <row r="37">
          <cell r="A37">
            <v>2.08</v>
          </cell>
          <cell r="B37" t="str">
            <v>Instalaciones Mecánicas</v>
          </cell>
          <cell r="C37">
            <v>2</v>
          </cell>
          <cell r="D37" t="str">
            <v>dop</v>
          </cell>
          <cell r="E37">
            <v>62.35</v>
          </cell>
          <cell r="F37">
            <v>0</v>
          </cell>
          <cell r="G37">
            <v>0</v>
          </cell>
        </row>
        <row r="38">
          <cell r="A38">
            <v>2.09</v>
          </cell>
          <cell r="B38" t="str">
            <v>Rejillas y Sumideros</v>
          </cell>
          <cell r="C38">
            <v>2</v>
          </cell>
          <cell r="D38" t="str">
            <v>dop</v>
          </cell>
          <cell r="E38">
            <v>62.35</v>
          </cell>
          <cell r="F38">
            <v>0</v>
          </cell>
          <cell r="G38">
            <v>0</v>
          </cell>
        </row>
        <row r="39">
          <cell r="A39">
            <v>2.1</v>
          </cell>
          <cell r="B39" t="str">
            <v>Supervisión Civil y Sanitaria</v>
          </cell>
          <cell r="C39">
            <v>2</v>
          </cell>
          <cell r="D39" t="str">
            <v>dop</v>
          </cell>
          <cell r="E39">
            <v>62.35</v>
          </cell>
          <cell r="F39">
            <v>0</v>
          </cell>
          <cell r="G39">
            <v>0</v>
          </cell>
        </row>
        <row r="40">
          <cell r="A40">
            <v>2.11</v>
          </cell>
          <cell r="B40" t="str">
            <v>Supervisión Arquitectónica</v>
          </cell>
          <cell r="C40">
            <v>2</v>
          </cell>
          <cell r="D40" t="str">
            <v>dop</v>
          </cell>
          <cell r="E40">
            <v>62.35</v>
          </cell>
          <cell r="F40">
            <v>0</v>
          </cell>
          <cell r="G40">
            <v>0</v>
          </cell>
        </row>
        <row r="41">
          <cell r="A41"/>
          <cell r="B41"/>
          <cell r="C41"/>
          <cell r="D41"/>
          <cell r="E41"/>
          <cell r="F41"/>
          <cell r="G41"/>
        </row>
        <row r="42">
          <cell r="A42">
            <v>3</v>
          </cell>
          <cell r="B42" t="str">
            <v>Sistema Eléctrico</v>
          </cell>
          <cell r="C42"/>
          <cell r="D42"/>
          <cell r="E42"/>
          <cell r="F42"/>
          <cell r="G42">
            <v>0</v>
          </cell>
          <cell r="H42"/>
        </row>
        <row r="43">
          <cell r="A43">
            <v>3.01</v>
          </cell>
          <cell r="B43" t="str">
            <v>Instalaciones Eléctricas</v>
          </cell>
          <cell r="C43">
            <v>2</v>
          </cell>
          <cell r="D43" t="str">
            <v>dop</v>
          </cell>
          <cell r="E43">
            <v>62.35</v>
          </cell>
          <cell r="F43">
            <v>0</v>
          </cell>
          <cell r="G43">
            <v>0</v>
          </cell>
        </row>
        <row r="44">
          <cell r="A44">
            <v>3.02</v>
          </cell>
          <cell r="B44" t="str">
            <v>Supervisión Eléctrica</v>
          </cell>
          <cell r="C44">
            <v>2</v>
          </cell>
          <cell r="D44" t="str">
            <v>dop</v>
          </cell>
          <cell r="E44">
            <v>62.35</v>
          </cell>
          <cell r="F44">
            <v>0</v>
          </cell>
          <cell r="G44">
            <v>0</v>
          </cell>
        </row>
        <row r="45">
          <cell r="A45">
            <v>3.03</v>
          </cell>
          <cell r="B45" t="str">
            <v>Generadores</v>
          </cell>
          <cell r="C45">
            <v>2</v>
          </cell>
          <cell r="D45" t="str">
            <v>dop</v>
          </cell>
          <cell r="E45">
            <v>62.35</v>
          </cell>
          <cell r="F45">
            <v>0</v>
          </cell>
          <cell r="G45">
            <v>0</v>
          </cell>
        </row>
        <row r="46">
          <cell r="A46">
            <v>3.04</v>
          </cell>
          <cell r="B46" t="str">
            <v>Inversor y UPS</v>
          </cell>
          <cell r="C46">
            <v>2</v>
          </cell>
          <cell r="D46" t="str">
            <v>dop</v>
          </cell>
          <cell r="E46">
            <v>62.35</v>
          </cell>
          <cell r="F46">
            <v>0</v>
          </cell>
          <cell r="G46">
            <v>0</v>
          </cell>
        </row>
        <row r="47">
          <cell r="A47"/>
          <cell r="B47"/>
          <cell r="C47"/>
          <cell r="D47"/>
          <cell r="E47"/>
          <cell r="F47"/>
          <cell r="G47"/>
        </row>
        <row r="48">
          <cell r="A48">
            <v>4</v>
          </cell>
          <cell r="B48" t="str">
            <v xml:space="preserve">Sistema de Climatización   </v>
          </cell>
          <cell r="C48"/>
          <cell r="D48"/>
          <cell r="E48"/>
          <cell r="F48"/>
          <cell r="G48">
            <v>0</v>
          </cell>
          <cell r="H48"/>
        </row>
        <row r="49">
          <cell r="A49">
            <v>4.01</v>
          </cell>
          <cell r="B49" t="str">
            <v>Suministro e instalación de Equipos</v>
          </cell>
          <cell r="C49">
            <v>2</v>
          </cell>
          <cell r="D49" t="str">
            <v>dop</v>
          </cell>
          <cell r="E49">
            <v>62.35</v>
          </cell>
          <cell r="F49">
            <v>0</v>
          </cell>
          <cell r="G49">
            <v>0</v>
          </cell>
        </row>
        <row r="50">
          <cell r="A50">
            <v>4.0199999999999996</v>
          </cell>
          <cell r="B50" t="str">
            <v>Supervisión Mecánica</v>
          </cell>
          <cell r="C50">
            <v>2</v>
          </cell>
          <cell r="D50" t="str">
            <v>dop</v>
          </cell>
          <cell r="E50">
            <v>62.35</v>
          </cell>
          <cell r="F50">
            <v>0</v>
          </cell>
          <cell r="G50">
            <v>0</v>
          </cell>
        </row>
        <row r="51">
          <cell r="A51">
            <v>4.03</v>
          </cell>
          <cell r="B51" t="str">
            <v>Sistema de Extracción cocina</v>
          </cell>
          <cell r="C51">
            <v>2</v>
          </cell>
          <cell r="D51" t="str">
            <v>dop</v>
          </cell>
          <cell r="E51">
            <v>62.35</v>
          </cell>
          <cell r="F51">
            <v>0</v>
          </cell>
          <cell r="G51">
            <v>0</v>
          </cell>
        </row>
        <row r="52">
          <cell r="A52"/>
          <cell r="B52"/>
          <cell r="C52"/>
          <cell r="D52"/>
          <cell r="E52"/>
          <cell r="F52"/>
          <cell r="G52"/>
        </row>
        <row r="53">
          <cell r="A53">
            <v>5</v>
          </cell>
          <cell r="B53" t="str">
            <v>Frio Alimentario</v>
          </cell>
          <cell r="C53"/>
          <cell r="D53"/>
          <cell r="E53"/>
          <cell r="F53"/>
          <cell r="G53">
            <v>0</v>
          </cell>
          <cell r="H53"/>
        </row>
        <row r="54">
          <cell r="A54">
            <v>5.01</v>
          </cell>
          <cell r="B54" t="str">
            <v>Paneles</v>
          </cell>
          <cell r="C54">
            <v>1</v>
          </cell>
          <cell r="D54" t="str">
            <v>dop</v>
          </cell>
          <cell r="E54">
            <v>62.35</v>
          </cell>
          <cell r="F54">
            <v>0</v>
          </cell>
          <cell r="G54">
            <v>0</v>
          </cell>
        </row>
        <row r="55">
          <cell r="A55">
            <v>5.0199999999999996</v>
          </cell>
          <cell r="B55" t="str">
            <v>FRP y Diamond Plate</v>
          </cell>
          <cell r="C55">
            <v>1</v>
          </cell>
          <cell r="D55" t="str">
            <v>dop</v>
          </cell>
          <cell r="E55">
            <v>62.35</v>
          </cell>
          <cell r="F55">
            <v>0</v>
          </cell>
          <cell r="G55">
            <v>0</v>
          </cell>
        </row>
        <row r="56">
          <cell r="A56">
            <v>5.03</v>
          </cell>
          <cell r="B56" t="str">
            <v>Neveras, Centrales y Evaporadores</v>
          </cell>
          <cell r="C56">
            <v>1</v>
          </cell>
          <cell r="D56" t="str">
            <v>dop</v>
          </cell>
          <cell r="E56">
            <v>62.35</v>
          </cell>
          <cell r="F56">
            <v>0</v>
          </cell>
          <cell r="G56">
            <v>0</v>
          </cell>
        </row>
        <row r="57">
          <cell r="A57">
            <v>5.04</v>
          </cell>
          <cell r="B57" t="str">
            <v>Bumpers Mcue</v>
          </cell>
          <cell r="C57">
            <v>1</v>
          </cell>
          <cell r="D57" t="str">
            <v>dop</v>
          </cell>
          <cell r="E57">
            <v>62.35</v>
          </cell>
          <cell r="F57">
            <v>0</v>
          </cell>
          <cell r="G57">
            <v>0</v>
          </cell>
        </row>
        <row r="58">
          <cell r="A58">
            <v>5.05</v>
          </cell>
          <cell r="B58" t="str">
            <v xml:space="preserve">Trameria Cuarto Frio </v>
          </cell>
          <cell r="C58">
            <v>1</v>
          </cell>
          <cell r="D58" t="str">
            <v>dop</v>
          </cell>
          <cell r="E58">
            <v>62.35</v>
          </cell>
          <cell r="F58">
            <v>0</v>
          </cell>
          <cell r="G58">
            <v>0</v>
          </cell>
        </row>
        <row r="59">
          <cell r="A59">
            <v>5.0599999999999996</v>
          </cell>
          <cell r="B59" t="str">
            <v xml:space="preserve">Instalacion Frio Alimentario </v>
          </cell>
          <cell r="C59">
            <v>1</v>
          </cell>
          <cell r="D59" t="str">
            <v>dop</v>
          </cell>
          <cell r="E59">
            <v>62.35</v>
          </cell>
          <cell r="F59">
            <v>0</v>
          </cell>
          <cell r="G59">
            <v>0</v>
          </cell>
        </row>
        <row r="60">
          <cell r="A60">
            <v>5.07</v>
          </cell>
          <cell r="B60" t="str">
            <v>Chase Doors</v>
          </cell>
          <cell r="C60">
            <v>1</v>
          </cell>
          <cell r="D60" t="str">
            <v>dop</v>
          </cell>
          <cell r="E60">
            <v>62.35</v>
          </cell>
          <cell r="F60">
            <v>0</v>
          </cell>
          <cell r="G60">
            <v>0</v>
          </cell>
        </row>
        <row r="61">
          <cell r="A61"/>
          <cell r="B61"/>
          <cell r="C61"/>
          <cell r="D61"/>
          <cell r="E61"/>
          <cell r="F61"/>
          <cell r="G61"/>
        </row>
        <row r="62">
          <cell r="A62">
            <v>6</v>
          </cell>
          <cell r="B62" t="str">
            <v>Tecnología, Seguridad y Tesorería</v>
          </cell>
          <cell r="C62"/>
          <cell r="D62"/>
          <cell r="E62"/>
          <cell r="F62"/>
          <cell r="G62">
            <v>0</v>
          </cell>
          <cell r="H62"/>
        </row>
        <row r="63">
          <cell r="A63">
            <v>6.01</v>
          </cell>
          <cell r="B63" t="str">
            <v>Sistema de cámaras CCTV</v>
          </cell>
          <cell r="C63">
            <v>1</v>
          </cell>
          <cell r="D63" t="str">
            <v>dop</v>
          </cell>
          <cell r="E63">
            <v>62.35</v>
          </cell>
          <cell r="F63">
            <v>0</v>
          </cell>
          <cell r="G63">
            <v>0</v>
          </cell>
        </row>
        <row r="64">
          <cell r="A64">
            <v>6.02</v>
          </cell>
          <cell r="B64" t="str">
            <v>Antenas detección de robo</v>
          </cell>
          <cell r="C64">
            <v>1</v>
          </cell>
          <cell r="D64" t="str">
            <v>dop</v>
          </cell>
          <cell r="E64">
            <v>62.35</v>
          </cell>
          <cell r="F64">
            <v>0</v>
          </cell>
          <cell r="G64">
            <v>0</v>
          </cell>
        </row>
        <row r="65">
          <cell r="A65">
            <v>6.03</v>
          </cell>
          <cell r="B65" t="str">
            <v>Puntos de Venta</v>
          </cell>
          <cell r="C65">
            <v>1</v>
          </cell>
          <cell r="D65" t="str">
            <v>dop</v>
          </cell>
          <cell r="E65">
            <v>62.35</v>
          </cell>
          <cell r="F65">
            <v>0</v>
          </cell>
          <cell r="G65">
            <v>0</v>
          </cell>
        </row>
        <row r="66">
          <cell r="A66">
            <v>6.04</v>
          </cell>
          <cell r="B66" t="str">
            <v>Instalación de data y voz / Antenas de techo</v>
          </cell>
          <cell r="C66">
            <v>1</v>
          </cell>
          <cell r="D66" t="str">
            <v>dop</v>
          </cell>
          <cell r="E66">
            <v>62.35</v>
          </cell>
          <cell r="F66">
            <v>0</v>
          </cell>
          <cell r="G66">
            <v>0</v>
          </cell>
        </row>
        <row r="67">
          <cell r="A67">
            <v>6.05</v>
          </cell>
          <cell r="B67" t="str">
            <v xml:space="preserve">Otros sum e inst Tecnología </v>
          </cell>
          <cell r="C67">
            <v>1</v>
          </cell>
          <cell r="D67" t="str">
            <v>dop</v>
          </cell>
          <cell r="E67">
            <v>62.35</v>
          </cell>
          <cell r="F67">
            <v>0</v>
          </cell>
          <cell r="G67">
            <v>0</v>
          </cell>
        </row>
        <row r="68">
          <cell r="A68"/>
          <cell r="B68"/>
          <cell r="C68"/>
          <cell r="D68"/>
          <cell r="E68"/>
          <cell r="F68"/>
          <cell r="G68"/>
        </row>
        <row r="69">
          <cell r="A69">
            <v>7</v>
          </cell>
          <cell r="B69" t="str">
            <v>Equipamiento Produccion</v>
          </cell>
          <cell r="C69"/>
          <cell r="D69"/>
          <cell r="E69"/>
          <cell r="F69"/>
          <cell r="G69">
            <v>0</v>
          </cell>
          <cell r="H69"/>
        </row>
        <row r="70">
          <cell r="A70">
            <v>7.01</v>
          </cell>
          <cell r="B70" t="str">
            <v xml:space="preserve">Equipamiento de Acero Inoxidable </v>
          </cell>
          <cell r="C70">
            <v>1</v>
          </cell>
          <cell r="D70" t="str">
            <v>dop</v>
          </cell>
          <cell r="E70">
            <v>62.35</v>
          </cell>
          <cell r="F70">
            <v>0</v>
          </cell>
          <cell r="G70">
            <v>0</v>
          </cell>
        </row>
        <row r="71">
          <cell r="A71">
            <v>7.02</v>
          </cell>
          <cell r="B71" t="str">
            <v>Cocina, Patio Comidas y Rostizería</v>
          </cell>
          <cell r="C71">
            <v>1</v>
          </cell>
          <cell r="D71" t="str">
            <v>dop</v>
          </cell>
          <cell r="E71">
            <v>62.35</v>
          </cell>
          <cell r="F71">
            <v>0</v>
          </cell>
          <cell r="G71">
            <v>0</v>
          </cell>
        </row>
        <row r="72">
          <cell r="A72">
            <v>7.03</v>
          </cell>
          <cell r="B72" t="str">
            <v>Equipamiento Carniceria, Pescadería y Delicatesen</v>
          </cell>
          <cell r="C72">
            <v>1</v>
          </cell>
          <cell r="D72" t="str">
            <v>dop</v>
          </cell>
          <cell r="E72">
            <v>62.35</v>
          </cell>
          <cell r="F72">
            <v>0</v>
          </cell>
          <cell r="G72">
            <v>0</v>
          </cell>
        </row>
        <row r="73">
          <cell r="A73">
            <v>7.04</v>
          </cell>
          <cell r="B73" t="str">
            <v>Equipamiento de Panaderia, Reposteria y Rosticería</v>
          </cell>
          <cell r="C73">
            <v>1</v>
          </cell>
          <cell r="D73" t="str">
            <v>dop</v>
          </cell>
          <cell r="E73">
            <v>62.35</v>
          </cell>
          <cell r="F73">
            <v>0</v>
          </cell>
          <cell r="G73">
            <v>0</v>
          </cell>
        </row>
        <row r="74">
          <cell r="A74">
            <v>7.05</v>
          </cell>
          <cell r="B74" t="str">
            <v>Equipamiento de Frutas y Vegetales</v>
          </cell>
          <cell r="C74">
            <v>1</v>
          </cell>
          <cell r="D74" t="str">
            <v>dop</v>
          </cell>
          <cell r="E74">
            <v>62.35</v>
          </cell>
          <cell r="F74">
            <v>0</v>
          </cell>
          <cell r="G74">
            <v>0</v>
          </cell>
        </row>
        <row r="75">
          <cell r="A75">
            <v>7.06</v>
          </cell>
          <cell r="B75" t="str">
            <v>Balanzas</v>
          </cell>
          <cell r="C75">
            <v>1</v>
          </cell>
          <cell r="D75" t="str">
            <v>dop</v>
          </cell>
          <cell r="E75">
            <v>62.35</v>
          </cell>
          <cell r="F75">
            <v>0</v>
          </cell>
          <cell r="G75">
            <v>0</v>
          </cell>
        </row>
        <row r="76">
          <cell r="A76">
            <v>7.07</v>
          </cell>
          <cell r="B76" t="str">
            <v>Otros Equipamientos de Producción</v>
          </cell>
          <cell r="C76">
            <v>1</v>
          </cell>
          <cell r="D76" t="str">
            <v>dop</v>
          </cell>
          <cell r="E76">
            <v>62.35</v>
          </cell>
          <cell r="F76">
            <v>0</v>
          </cell>
          <cell r="G76">
            <v>0</v>
          </cell>
        </row>
        <row r="77">
          <cell r="A77"/>
          <cell r="B77"/>
          <cell r="C77"/>
          <cell r="D77"/>
          <cell r="E77"/>
          <cell r="F77"/>
          <cell r="G77"/>
        </row>
        <row r="78">
          <cell r="A78">
            <v>8</v>
          </cell>
          <cell r="B78" t="str">
            <v>Equipamiento Tienda</v>
          </cell>
          <cell r="C78"/>
          <cell r="D78"/>
          <cell r="E78"/>
          <cell r="F78"/>
          <cell r="G78">
            <v>0</v>
          </cell>
          <cell r="H78"/>
        </row>
        <row r="79">
          <cell r="A79">
            <v>8.01</v>
          </cell>
          <cell r="B79" t="str">
            <v>Gondolas</v>
          </cell>
          <cell r="C79">
            <v>1</v>
          </cell>
          <cell r="D79" t="str">
            <v>dop</v>
          </cell>
          <cell r="E79">
            <v>62.35</v>
          </cell>
          <cell r="F79">
            <v>0</v>
          </cell>
          <cell r="G79">
            <v>0</v>
          </cell>
        </row>
        <row r="80">
          <cell r="A80">
            <v>8.02</v>
          </cell>
          <cell r="B80" t="str">
            <v>Checkout</v>
          </cell>
          <cell r="C80">
            <v>1</v>
          </cell>
          <cell r="D80" t="str">
            <v>dop</v>
          </cell>
          <cell r="E80">
            <v>62.35</v>
          </cell>
          <cell r="F80">
            <v>0</v>
          </cell>
          <cell r="G80">
            <v>0</v>
          </cell>
        </row>
        <row r="81">
          <cell r="A81">
            <v>8.0299999999999994</v>
          </cell>
          <cell r="B81" t="str">
            <v>Carritos, Canastas y Accesorios</v>
          </cell>
          <cell r="C81">
            <v>1</v>
          </cell>
          <cell r="D81" t="str">
            <v>dop</v>
          </cell>
          <cell r="E81">
            <v>62.35</v>
          </cell>
          <cell r="F81">
            <v>0</v>
          </cell>
          <cell r="G81">
            <v>0</v>
          </cell>
        </row>
        <row r="82">
          <cell r="A82">
            <v>8.0399999999999991</v>
          </cell>
          <cell r="B82" t="str">
            <v>Trameria Almacen</v>
          </cell>
          <cell r="C82">
            <v>1</v>
          </cell>
          <cell r="D82" t="str">
            <v>dop</v>
          </cell>
          <cell r="E82">
            <v>62.35</v>
          </cell>
          <cell r="F82">
            <v>0</v>
          </cell>
          <cell r="G82">
            <v>0</v>
          </cell>
        </row>
        <row r="83">
          <cell r="A83">
            <v>8.0500000000000007</v>
          </cell>
          <cell r="B83" t="str">
            <v>Mobiliario no operacional para Tiendas</v>
          </cell>
          <cell r="C83">
            <v>1</v>
          </cell>
          <cell r="D83" t="str">
            <v>dop</v>
          </cell>
          <cell r="E83">
            <v>62.35</v>
          </cell>
          <cell r="F83">
            <v>0</v>
          </cell>
          <cell r="G83">
            <v>0</v>
          </cell>
        </row>
        <row r="84">
          <cell r="A84">
            <v>8.06</v>
          </cell>
          <cell r="B84" t="str">
            <v>Otros Equipamientos de Tienda</v>
          </cell>
          <cell r="C84">
            <v>1</v>
          </cell>
          <cell r="D84" t="str">
            <v>dop</v>
          </cell>
          <cell r="E84">
            <v>62.35</v>
          </cell>
          <cell r="F84">
            <v>0</v>
          </cell>
          <cell r="G84">
            <v>0</v>
          </cell>
        </row>
        <row r="85">
          <cell r="A85">
            <v>8.07</v>
          </cell>
          <cell r="B85" t="str">
            <v>Señalizacion interiores</v>
          </cell>
          <cell r="C85">
            <v>1</v>
          </cell>
          <cell r="D85" t="str">
            <v>dop</v>
          </cell>
          <cell r="E85">
            <v>62.35</v>
          </cell>
          <cell r="F85">
            <v>0</v>
          </cell>
          <cell r="G85">
            <v>0</v>
          </cell>
        </row>
        <row r="86">
          <cell r="A86">
            <v>8.08</v>
          </cell>
          <cell r="B86" t="str">
            <v>Señalizacion exteriores</v>
          </cell>
          <cell r="C86">
            <v>1</v>
          </cell>
          <cell r="D86" t="str">
            <v>dop</v>
          </cell>
          <cell r="E86">
            <v>62.35</v>
          </cell>
          <cell r="F86">
            <v>0</v>
          </cell>
          <cell r="G86">
            <v>0</v>
          </cell>
        </row>
        <row r="87">
          <cell r="A87"/>
          <cell r="B87"/>
          <cell r="C87"/>
          <cell r="D87"/>
          <cell r="E87"/>
          <cell r="F87"/>
          <cell r="G87"/>
        </row>
        <row r="88">
          <cell r="A88">
            <v>9</v>
          </cell>
          <cell r="B88" t="str">
            <v>Otros</v>
          </cell>
          <cell r="C88"/>
          <cell r="D88"/>
          <cell r="E88"/>
          <cell r="F88"/>
          <cell r="G88">
            <v>0</v>
          </cell>
          <cell r="H88"/>
        </row>
        <row r="89">
          <cell r="A89">
            <v>9.01</v>
          </cell>
          <cell r="B89" t="str">
            <v>COMERCIALIZACION</v>
          </cell>
          <cell r="C89">
            <v>2</v>
          </cell>
          <cell r="D89" t="str">
            <v>USD</v>
          </cell>
          <cell r="E89">
            <v>1</v>
          </cell>
          <cell r="F89">
            <v>0</v>
          </cell>
          <cell r="G89">
            <v>0</v>
          </cell>
        </row>
        <row r="90">
          <cell r="A90">
            <v>9.02</v>
          </cell>
          <cell r="B90" t="str">
            <v>INSUMOS</v>
          </cell>
          <cell r="C90">
            <v>2</v>
          </cell>
          <cell r="D90" t="str">
            <v>USD</v>
          </cell>
          <cell r="E90">
            <v>1</v>
          </cell>
          <cell r="F90">
            <v>0</v>
          </cell>
          <cell r="G90">
            <v>0</v>
          </cell>
        </row>
        <row r="91">
          <cell r="A91">
            <v>9.0299999999999994</v>
          </cell>
          <cell r="B91" t="str">
            <v>PUBLICIDAD Y MERCADEO</v>
          </cell>
          <cell r="C91">
            <v>2</v>
          </cell>
          <cell r="D91" t="str">
            <v>USD</v>
          </cell>
          <cell r="E91">
            <v>1</v>
          </cell>
          <cell r="F91">
            <v>0</v>
          </cell>
          <cell r="G91">
            <v>0</v>
          </cell>
        </row>
        <row r="92">
          <cell r="A92">
            <v>9.0399999999999991</v>
          </cell>
          <cell r="B92" t="str">
            <v>MONTAJE</v>
          </cell>
          <cell r="C92">
            <v>2</v>
          </cell>
          <cell r="D92" t="str">
            <v>USD</v>
          </cell>
          <cell r="E92">
            <v>1</v>
          </cell>
          <cell r="F92">
            <v>0</v>
          </cell>
          <cell r="G92">
            <v>0</v>
          </cell>
        </row>
        <row r="93">
          <cell r="A93">
            <v>9.0499999999999989</v>
          </cell>
          <cell r="B93" t="str">
            <v>DECORACIÓN TEMPORADAS</v>
          </cell>
          <cell r="C93">
            <v>2</v>
          </cell>
          <cell r="D93" t="str">
            <v>USD</v>
          </cell>
          <cell r="E93">
            <v>1</v>
          </cell>
          <cell r="F93">
            <v>0</v>
          </cell>
          <cell r="G93">
            <v>0</v>
          </cell>
        </row>
        <row r="94">
          <cell r="A94">
            <v>9.06</v>
          </cell>
          <cell r="B94" t="str">
            <v>-</v>
          </cell>
          <cell r="C94">
            <v>2</v>
          </cell>
          <cell r="D94" t="str">
            <v>USD</v>
          </cell>
          <cell r="E94">
            <v>1</v>
          </cell>
          <cell r="F94">
            <v>0</v>
          </cell>
          <cell r="G94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ideraciones "/>
      <sheetName val="Plan OI"/>
      <sheetName val="Presupuesto"/>
      <sheetName val="Flujo de Caja"/>
      <sheetName val="BD Plan Detallado"/>
      <sheetName val="Cronograma Inverso"/>
      <sheetName val="Tiempo-termino Importación"/>
      <sheetName val="Seguimiento Veron "/>
      <sheetName val="Puntos pendientes"/>
      <sheetName val="Pressto"/>
      <sheetName val="AF ETAPA 1"/>
      <sheetName val="DETALLE ETAPA 1"/>
      <sheetName val="Pre-Liquida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2"/>
      <sheetName val="Consideraciones "/>
      <sheetName val="Plan OI"/>
      <sheetName val="Hoja1"/>
      <sheetName val="Presupuesto"/>
      <sheetName val="Hoja8"/>
      <sheetName val="BD Plan Detallado"/>
      <sheetName val="Plan trabajo - Seguimiento"/>
      <sheetName val="Flujo de Caja"/>
      <sheetName val="Tiempo-termino Importación"/>
      <sheetName val="Cronograma Inverso"/>
      <sheetName val="Seguimiento Jarabacoa "/>
      <sheetName val="Pressto "/>
      <sheetName val="Puntos pendientes"/>
      <sheetName val="Gastos PreApertura"/>
      <sheetName val="Presupuesto vs Real"/>
      <sheetName val="Seguimiento Jarabacoa  (2)"/>
      <sheetName val="Hoja4"/>
      <sheetName val="P.P"/>
      <sheetName val="Pre-Liquida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ritza Melendez" refreshedDate="46058.526902199075" createdVersion="8" refreshedVersion="8" minRefreshableVersion="3" recordCount="352" xr:uid="{E1B770F3-21D9-40F8-8D4B-3BEE3399B6CE}">
  <cacheSource type="worksheet">
    <worksheetSource name="BD.PD"/>
  </cacheSource>
  <cacheFields count="39">
    <cacheField name="Pos" numFmtId="0">
      <sharedItems containsMixedTypes="1" containsNumber="1" minValue="1.01" maxValue="9.06"/>
    </cacheField>
    <cacheField name="." numFmtId="0">
      <sharedItems containsBlank="1"/>
    </cacheField>
    <cacheField name="Partidas" numFmtId="0">
      <sharedItems count="61">
        <s v="1.01 Diseño arquitectónico"/>
        <s v="1.02 Diseño estructural"/>
        <s v="1.03 Diseño electromecánico"/>
        <s v="1.04 Diseño sanitario"/>
        <s v="1.05 Estudio Geotécnico"/>
        <s v="1.06 Levantamiento topográfico"/>
        <s v="1.07 Permisos"/>
        <s v="1.08 Diseño sistema contra incendios"/>
        <s v="1.09 Diseño sistema gas"/>
        <s v="2.01 Edificación - Obra Civil "/>
        <s v="2.02 Edificación - Estructura Metálica"/>
        <s v="2.03 Edificación - Techo S.S. y Cerramientos Multipanel"/>
        <s v="2.04 Edificación - Tragaluces &quot;Skylights&quot;"/>
        <s v="2.05 Instalaciones Sanitarias"/>
        <s v="2.06 Instalación de Gas"/>
        <s v="2.07 Sistema Contra Incendios "/>
        <s v="2.08 Instalaciones Mecánicas"/>
        <s v="2.09 Rejillas y Sumideros"/>
        <s v="2.10 Supervisión Civil y Sanitaria"/>
        <s v="2.11 Supervisión Arquitectónica"/>
        <s v="3.01 Instalaciones Eléctricas"/>
        <s v="3.02 Supervisión Eléctrica"/>
        <s v="3.03 Generadores"/>
        <s v="3.04 Inversor y UPS"/>
        <s v="4.01 Suministro e instalación de Equipos"/>
        <e v="#N/A"/>
        <s v="4.02 Supervisión Mecánica"/>
        <s v="4.03 Sistema de Extracción cocina"/>
        <s v="5.01 Paneles"/>
        <s v="5.02 FRP y Diamond Plate"/>
        <s v="5.03 Neveras, Centrales y Evaporadores"/>
        <s v="5.04 Bumpers Mcue/ Rack"/>
        <s v="5.05 Trameria Cuarto Frio "/>
        <s v="5.06 Instalacion Frio Alimentario "/>
        <s v="5.07 Chase Doors"/>
        <s v="6.01 Sistema de cámaras CCTV"/>
        <s v="6.02 Antenas detección de robo"/>
        <s v="6.03 Puntos de Venta"/>
        <s v="6.04 Instalación de data y voz / Antenas de techo"/>
        <s v="6.05 Otros sum e inst Tecnología y Seguridad Y Tesoreria"/>
        <s v="7.01 Equipamiento de Acero Inoxidable "/>
        <s v="7.02 Cocina, Patio Comidas y Rostizería"/>
        <s v="7.03 Equipamiento Carniceria, Pescadería y Delicatesen"/>
        <s v="7.04 Equipamiento de Panaderia, Reposteria y Rosticería"/>
        <s v="7.05 Equipamiento de Frutas y Vegetales"/>
        <s v="7.06 Balanzas"/>
        <s v="7.07 Otros Equipamientos de Producción"/>
        <s v="8.01 Gondolas"/>
        <s v="8.02 Checkout"/>
        <s v="8.03 Carritos, Canastas y Accesorios"/>
        <s v="8.04 Trameria Almacen"/>
        <s v="8.05 Mobiliario no operacional para Tiendas"/>
        <s v="8.06 Otros Equipamientos de Tienda"/>
        <s v="8.07 Señalizacion interiores"/>
        <s v="8.08 Señalizacion exteriores"/>
        <s v="9.01 COMERCIALIZACION"/>
        <s v="9.02 INSUMOS"/>
        <s v="9.03 PUBLICIDAD Y MERCADEO"/>
        <s v="9.04 MONTAJE"/>
        <s v="9.05 DECORACIÓN TEMPORADAS"/>
        <s v="9.06 -"/>
      </sharedItems>
    </cacheField>
    <cacheField name="Tipo Ppto" numFmtId="0">
      <sharedItems/>
    </cacheField>
    <cacheField name="Plan" numFmtId="168">
      <sharedItems containsMixedTypes="1" containsNumber="1" minValue="0" maxValue="536665.16188278678"/>
    </cacheField>
    <cacheField name="Item" numFmtId="0">
      <sharedItems containsBlank="1"/>
    </cacheField>
    <cacheField name="Orden de compra " numFmtId="0">
      <sharedItems containsMixedTypes="1" containsNumber="1" containsInteger="1" minValue="1" maxValue="4600075213" count="30">
        <s v="Plan"/>
        <n v="4512596525"/>
        <n v="4512560275"/>
        <s v="Pendiente de Compra "/>
        <n v="4600073044"/>
        <n v="4600072912"/>
        <n v="4600072915"/>
        <n v="4600072801"/>
        <n v="4512415674"/>
        <n v="4600074422"/>
        <n v="4600075213"/>
        <s v="Stock"/>
        <n v="4512581649"/>
        <n v="4512504519"/>
        <n v="4512503088"/>
        <n v="4600072453"/>
        <n v="4512553188"/>
        <n v="4512553107"/>
        <n v="4512510892"/>
        <n v="4600074517"/>
        <n v="4600074120"/>
        <n v="4600073981"/>
        <n v="4512813288"/>
        <n v="4512814279"/>
        <n v="4512813741"/>
        <n v="4512716547"/>
        <n v="1" u="1"/>
        <n v="4" u="1"/>
        <n v="2" u="1"/>
        <n v="5" u="1"/>
      </sharedItems>
    </cacheField>
    <cacheField name="Fecha " numFmtId="0">
      <sharedItems containsNonDate="0" containsDate="1" containsString="0" containsBlank="1" minDate="2025-01-09T00:00:00" maxDate="2025-11-08T00:00:00"/>
    </cacheField>
    <cacheField name="Cant." numFmtId="165">
      <sharedItems containsString="0" containsBlank="1" containsNumber="1" minValue="0" maxValue="510"/>
    </cacheField>
    <cacheField name="Mon" numFmtId="0">
      <sharedItems/>
    </cacheField>
    <cacheField name=" Tasa " numFmtId="165">
      <sharedItems containsSemiMixedTypes="0" containsString="0" containsNumber="1" containsInteger="1" minValue="1" maxValue="76"/>
    </cacheField>
    <cacheField name=" Precio Und." numFmtId="0">
      <sharedItems containsString="0" containsBlank="1" containsNumber="1" minValue="0" maxValue="7200000"/>
    </cacheField>
    <cacheField name="Valor Neto [DOP]" numFmtId="165">
      <sharedItems containsSemiMixedTypes="0" containsString="0" containsNumber="1" minValue="0" maxValue="21187655.440000001"/>
    </cacheField>
    <cacheField name="Liquid. [%]" numFmtId="9">
      <sharedItems containsString="0" containsBlank="1" containsNumber="1" minValue="0" maxValue="0.45"/>
    </cacheField>
    <cacheField name="Ppto. Orden Interna [DOP]" numFmtId="165">
      <sharedItems containsSemiMixedTypes="0" containsString="0" containsNumber="1" minValue="0" maxValue="23248400"/>
    </cacheField>
    <cacheField name="Ppto. Orden Interna [USD]" numFmtId="165">
      <sharedItems containsSemiMixedTypes="0" containsString="0" containsNumber="1" minValue="0" maxValue="369022.22222222225"/>
    </cacheField>
    <cacheField name="Comentario " numFmtId="0">
      <sharedItems containsBlank="1"/>
    </cacheField>
    <cacheField name="Notas" numFmtId="0">
      <sharedItems containsBlank="1"/>
    </cacheField>
    <cacheField name="Documento Contable" numFmtId="0">
      <sharedItems containsNonDate="0" containsString="0" containsBlank="1"/>
    </cacheField>
    <cacheField name="Orden Interna" numFmtId="0">
      <sharedItems containsNonDate="0" containsString="0" containsBlank="1"/>
    </cacheField>
    <cacheField name="AFeC" numFmtId="0">
      <sharedItems containsNonDate="0" containsString="0" containsBlank="1"/>
    </cacheField>
    <cacheField name="Proveedor" numFmtId="0">
      <sharedItems containsBlank="1"/>
    </cacheField>
    <cacheField name="Per.P1" numFmtId="0">
      <sharedItems containsString="0" containsBlank="1" containsNumber="1" containsInteger="1" minValue="3" maxValue="20"/>
    </cacheField>
    <cacheField name="Av.P1 [%]" numFmtId="9">
      <sharedItems containsString="0" containsBlank="1" containsNumber="1" minValue="0.3" maxValue="1"/>
    </cacheField>
    <cacheField name="Pago 1" numFmtId="165">
      <sharedItems containsSemiMixedTypes="0" containsString="0" containsNumber="1" minValue="0" maxValue="11624200"/>
    </cacheField>
    <cacheField name="Per.P2" numFmtId="0">
      <sharedItems containsString="0" containsBlank="1" containsNumber="1" containsInteger="1" minValue="5" maxValue="21"/>
    </cacheField>
    <cacheField name="Av.P2 [%]" numFmtId="9">
      <sharedItems containsString="0" containsBlank="1" containsNumber="1" minValue="0.4" maxValue="0.7"/>
    </cacheField>
    <cacheField name="Pago 2" numFmtId="165">
      <sharedItems containsSemiMixedTypes="0" containsString="0" containsNumber="1" minValue="0" maxValue="11624200"/>
    </cacheField>
    <cacheField name="Per.P3" numFmtId="0">
      <sharedItems containsNonDate="0" containsString="0" containsBlank="1"/>
    </cacheField>
    <cacheField name="Av.P3 [%]" numFmtId="9">
      <sharedItems containsNonDate="0" containsString="0" containsBlank="1"/>
    </cacheField>
    <cacheField name="Pago 3" numFmtId="165">
      <sharedItems containsSemiMixedTypes="0" containsString="0" containsNumber="1" containsInteger="1" minValue="0" maxValue="0"/>
    </cacheField>
    <cacheField name="Per.P4" numFmtId="0">
      <sharedItems containsNonDate="0" containsString="0" containsBlank="1"/>
    </cacheField>
    <cacheField name="Av.P4 [%]" numFmtId="9">
      <sharedItems containsNonDate="0" containsString="0" containsBlank="1"/>
    </cacheField>
    <cacheField name="Pago 4" numFmtId="165">
      <sharedItems containsSemiMixedTypes="0" containsString="0" containsNumber="1" containsInteger="1" minValue="0" maxValue="0"/>
    </cacheField>
    <cacheField name="Per.P5" numFmtId="0">
      <sharedItems containsNonDate="0" containsString="0" containsBlank="1"/>
    </cacheField>
    <cacheField name="Av.P5 [%]" numFmtId="9">
      <sharedItems containsNonDate="0" containsString="0" containsBlank="1"/>
    </cacheField>
    <cacheField name="Pago 5" numFmtId="165">
      <sharedItems containsSemiMixedTypes="0" containsString="0" containsNumber="1" containsInteger="1" minValue="0" maxValue="0"/>
    </cacheField>
    <cacheField name="Total Flujo Caja" numFmtId="165">
      <sharedItems containsSemiMixedTypes="0" containsString="0" containsNumber="1" minValue="0" maxValue="23248400"/>
    </cacheField>
    <cacheField name="Columna1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2">
  <r>
    <n v="1.01"/>
    <s v="*"/>
    <x v="0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1.02"/>
    <s v="*"/>
    <x v="1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1.03"/>
    <s v="*"/>
    <x v="2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1.04"/>
    <s v="*"/>
    <x v="3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1.05"/>
    <s v="*"/>
    <x v="4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1.06"/>
    <s v="*"/>
    <x v="5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1.07"/>
    <s v="*"/>
    <x v="6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1.08"/>
    <s v="*"/>
    <x v="7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1.0900000000000001"/>
    <s v="*"/>
    <x v="8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2.0099999999999998"/>
    <m/>
    <x v="9"/>
    <s v="OI"/>
    <s v=""/>
    <s v="MARAZZI RAGNO CONCEPT GRIGIO 30X60CM"/>
    <x v="1"/>
    <d v="2025-07-30T00:00:00"/>
    <n v="262.44"/>
    <s v="USD"/>
    <n v="63"/>
    <n v="25.2"/>
    <n v="416649.74400000001"/>
    <n v="0"/>
    <n v="416649.74400000001"/>
    <n v="6613.4880000000003"/>
    <s v="Si es piso pulido no incluir lis pisos de sala de venta, alfombra, antideslizante, trastienda "/>
    <m/>
    <m/>
    <m/>
    <m/>
    <m/>
    <n v="8"/>
    <n v="0.5"/>
    <n v="208324.872"/>
    <n v="13"/>
    <n v="0.5"/>
    <n v="208324.872"/>
    <m/>
    <m/>
    <n v="0"/>
    <m/>
    <m/>
    <n v="0"/>
    <m/>
    <m/>
    <n v="0"/>
    <n v="416649.74400000001"/>
    <m/>
  </r>
  <r>
    <n v="2.0099999999999998"/>
    <m/>
    <x v="9"/>
    <s v="OI"/>
    <s v=""/>
    <s v="MARAZZI REV MATERIKA STR SAT 3D 40X120MM"/>
    <x v="1"/>
    <d v="2025-07-30T00:00:00"/>
    <n v="40.799999999999997"/>
    <s v="USD"/>
    <n v="63"/>
    <n v="34"/>
    <n v="87393.599999999991"/>
    <n v="0"/>
    <n v="87393.599999999991"/>
    <n v="1387.1999999999998"/>
    <s v="Si es piso pulido no incluir lis pisos de sala de venta, alfombra, antideslizante, trastienda "/>
    <m/>
    <m/>
    <m/>
    <m/>
    <m/>
    <n v="8"/>
    <n v="0.5"/>
    <n v="43696.799999999996"/>
    <n v="13"/>
    <n v="0.5"/>
    <n v="43696.799999999996"/>
    <m/>
    <m/>
    <n v="0"/>
    <m/>
    <m/>
    <n v="0"/>
    <m/>
    <m/>
    <n v="0"/>
    <n v="87393.599999999991"/>
    <m/>
  </r>
  <r>
    <n v="2.0099999999999998"/>
    <m/>
    <x v="9"/>
    <s v="OI"/>
    <s v=""/>
    <s v="MARAZZI PISO PROGRESS ANTHRACITE 30X60MK"/>
    <x v="1"/>
    <d v="2025-07-30T00:00:00"/>
    <n v="115.56"/>
    <s v="USD"/>
    <n v="63"/>
    <n v="19.399999999999999"/>
    <n v="141237.43199999997"/>
    <n v="0"/>
    <n v="141237.43199999997"/>
    <n v="2241.8639999999996"/>
    <s v="Si es piso pulido no incluir lis pisos de sala de venta, alfombra, antideslizante, trastienda "/>
    <m/>
    <m/>
    <m/>
    <m/>
    <m/>
    <n v="8"/>
    <n v="0.5"/>
    <n v="70618.715999999986"/>
    <n v="13"/>
    <n v="0.5"/>
    <n v="70618.715999999986"/>
    <m/>
    <m/>
    <n v="0"/>
    <m/>
    <m/>
    <n v="0"/>
    <m/>
    <m/>
    <n v="0"/>
    <n v="141237.43199999997"/>
    <m/>
  </r>
  <r>
    <n v="2.0099999999999998"/>
    <m/>
    <x v="9"/>
    <s v="OI"/>
    <s v=""/>
    <s v="REVESTIMIENTO ESPAÑOL - EQUIPE METRO LIGHT GREY -"/>
    <x v="2"/>
    <d v="2025-06-30T00:00:00"/>
    <n v="141"/>
    <s v="USD"/>
    <n v="63"/>
    <n v="23"/>
    <n v="204309"/>
    <n v="0"/>
    <n v="204309"/>
    <n v="3243"/>
    <s v="Si es piso pulido no incluir lis pisos de sala de venta, alfombra, antideslizante, trastienda "/>
    <m/>
    <m/>
    <m/>
    <m/>
    <m/>
    <n v="8"/>
    <n v="0.5"/>
    <n v="102154.5"/>
    <n v="13"/>
    <n v="0.5"/>
    <n v="102154.5"/>
    <m/>
    <m/>
    <n v="0"/>
    <m/>
    <m/>
    <n v="0"/>
    <m/>
    <m/>
    <n v="0"/>
    <n v="204309"/>
    <m/>
  </r>
  <r>
    <n v="2.02"/>
    <s v="*"/>
    <x v="10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2.0299999999999998"/>
    <s v="*"/>
    <x v="11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2.04"/>
    <s v="*"/>
    <x v="12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2.0499999999999998"/>
    <s v="*"/>
    <x v="13"/>
    <s v="*"/>
    <n v="2510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2.0499999999999998"/>
    <m/>
    <x v="13"/>
    <s v="OI"/>
    <s v=""/>
    <s v="SISTEMA DE PURIFICACION COMPLETO "/>
    <x v="3"/>
    <d v="2025-09-21T00:00:00"/>
    <n v="1"/>
    <s v="USD"/>
    <n v="63"/>
    <n v="19000"/>
    <n v="1197000"/>
    <n v="0"/>
    <n v="1197000"/>
    <n v="19000"/>
    <s v="Purificador de agua "/>
    <m/>
    <m/>
    <m/>
    <m/>
    <s v="AQUATEAM DOMINICANA"/>
    <n v="15"/>
    <n v="0.5"/>
    <n v="598500"/>
    <n v="19"/>
    <n v="0.5"/>
    <n v="598500"/>
    <m/>
    <m/>
    <n v="0"/>
    <m/>
    <m/>
    <n v="0"/>
    <m/>
    <m/>
    <n v="0"/>
    <n v="1197000"/>
    <m/>
  </r>
  <r>
    <n v="2.06"/>
    <s v="*"/>
    <x v="14"/>
    <s v="*"/>
    <n v="7377.0491803278692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2.06"/>
    <m/>
    <x v="14"/>
    <s v="OI"/>
    <s v=""/>
    <s v="SISTEMA DETECCION GAS COCINA"/>
    <x v="3"/>
    <d v="2025-09-21T00:00:00"/>
    <n v="1"/>
    <s v="DOP"/>
    <n v="1"/>
    <n v="359680"/>
    <n v="359680"/>
    <n v="0"/>
    <n v="359680"/>
    <n v="5709.2063492063489"/>
    <m/>
    <m/>
    <m/>
    <m/>
    <m/>
    <m/>
    <n v="15"/>
    <n v="0.5"/>
    <n v="179840"/>
    <n v="19"/>
    <n v="0.5"/>
    <n v="179840"/>
    <m/>
    <m/>
    <n v="0"/>
    <m/>
    <m/>
    <n v="0"/>
    <m/>
    <m/>
    <n v="0"/>
    <n v="359680"/>
    <m/>
  </r>
  <r>
    <n v="2.0699999999999998"/>
    <s v="*"/>
    <x v="15"/>
    <s v="*"/>
    <n v="114915.19258852459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2.0699999999999998"/>
    <m/>
    <x v="15"/>
    <s v="OI"/>
    <s v=""/>
    <s v="BOMBA CONTRA INCENDIO "/>
    <x v="4"/>
    <d v="2025-03-19T00:00:00"/>
    <n v="1"/>
    <s v="USD"/>
    <n v="63"/>
    <n v="79527"/>
    <n v="5010201"/>
    <n v="0.12"/>
    <n v="5611425.1200000001"/>
    <n v="89070.24"/>
    <m/>
    <m/>
    <m/>
    <m/>
    <m/>
    <m/>
    <n v="3"/>
    <n v="0.5"/>
    <n v="2805712.56"/>
    <n v="13"/>
    <n v="0.5"/>
    <n v="2805712.56"/>
    <m/>
    <m/>
    <n v="0"/>
    <m/>
    <m/>
    <n v="0"/>
    <m/>
    <m/>
    <n v="0"/>
    <n v="5611425.1200000001"/>
    <m/>
  </r>
  <r>
    <n v="2.0699999999999998"/>
    <m/>
    <x v="15"/>
    <s v="OI"/>
    <s v=""/>
    <s v="INSTALACION BOMBA SCI 1,500 GPM @145 PSI"/>
    <x v="3"/>
    <d v="2025-09-21T00:00:00"/>
    <n v="1"/>
    <s v="USD"/>
    <n v="63"/>
    <n v="11000"/>
    <n v="693000"/>
    <n v="0"/>
    <n v="693000"/>
    <n v="11000"/>
    <m/>
    <m/>
    <m/>
    <m/>
    <m/>
    <m/>
    <n v="15"/>
    <n v="0.5"/>
    <n v="346500"/>
    <n v="20"/>
    <n v="0.5"/>
    <n v="346500"/>
    <m/>
    <m/>
    <n v="0"/>
    <m/>
    <m/>
    <n v="0"/>
    <m/>
    <m/>
    <n v="0"/>
    <n v="693000"/>
    <m/>
  </r>
  <r>
    <n v="2.0699999999999998"/>
    <m/>
    <x v="15"/>
    <s v="OI"/>
    <s v=""/>
    <s v="EXTINTOR PORT. ABC 10LB BUCKEYE"/>
    <x v="3"/>
    <d v="2025-09-21T00:00:00"/>
    <n v="14"/>
    <s v="USD"/>
    <n v="63"/>
    <n v="98"/>
    <n v="86436"/>
    <n v="0.01"/>
    <n v="87300.36"/>
    <n v="1385.72"/>
    <s v="Extintores "/>
    <m/>
    <m/>
    <m/>
    <m/>
    <s v="TORIBIO MONES "/>
    <n v="20"/>
    <n v="1"/>
    <n v="87300.36"/>
    <m/>
    <m/>
    <n v="0"/>
    <m/>
    <m/>
    <n v="0"/>
    <m/>
    <m/>
    <n v="0"/>
    <m/>
    <m/>
    <n v="0"/>
    <n v="87300.36"/>
    <m/>
  </r>
  <r>
    <n v="2.0699999999999998"/>
    <m/>
    <x v="15"/>
    <s v="OI"/>
    <s v=""/>
    <s v="EXTINTOR PORT. ABC 20LB BUCKEYE"/>
    <x v="3"/>
    <d v="2025-09-21T00:00:00"/>
    <n v="5"/>
    <s v="USD"/>
    <n v="63"/>
    <n v="173"/>
    <n v="54495"/>
    <n v="0.01"/>
    <n v="55039.95"/>
    <n v="873.65"/>
    <s v="Extintores "/>
    <m/>
    <m/>
    <m/>
    <m/>
    <s v="TORIBIO MONES "/>
    <n v="20"/>
    <n v="1"/>
    <n v="55039.95"/>
    <m/>
    <m/>
    <n v="0"/>
    <m/>
    <m/>
    <n v="0"/>
    <m/>
    <m/>
    <n v="0"/>
    <m/>
    <m/>
    <n v="0"/>
    <n v="55039.95"/>
    <m/>
  </r>
  <r>
    <n v="2.0699999999999998"/>
    <m/>
    <x v="15"/>
    <s v="OI"/>
    <s v=""/>
    <s v="EXTINTOR CO2 GAS CARBONICO 10LB"/>
    <x v="3"/>
    <d v="2025-09-21T00:00:00"/>
    <n v="2"/>
    <s v="USD"/>
    <n v="63"/>
    <n v="284"/>
    <n v="35784"/>
    <n v="0.01"/>
    <n v="36141.839999999997"/>
    <n v="573.67999999999995"/>
    <s v="Extintores "/>
    <m/>
    <m/>
    <m/>
    <m/>
    <s v="TORIBIO MONES "/>
    <n v="20"/>
    <n v="1"/>
    <n v="36141.839999999997"/>
    <m/>
    <m/>
    <n v="0"/>
    <m/>
    <m/>
    <n v="0"/>
    <m/>
    <m/>
    <n v="0"/>
    <m/>
    <m/>
    <n v="0"/>
    <n v="36141.839999999997"/>
    <m/>
  </r>
  <r>
    <n v="2.0699999999999998"/>
    <m/>
    <x v="15"/>
    <s v="OI"/>
    <s v=""/>
    <s v="EXTINTOR CO2 GAS CARBONICO 15LB"/>
    <x v="3"/>
    <d v="2025-09-21T00:00:00"/>
    <n v="6"/>
    <s v="USD"/>
    <n v="63"/>
    <n v="327"/>
    <n v="123606"/>
    <n v="0.01"/>
    <n v="124842.06"/>
    <n v="1981.62"/>
    <s v="Extintores "/>
    <m/>
    <m/>
    <m/>
    <m/>
    <s v="TORIBIO MONES "/>
    <n v="20"/>
    <n v="1"/>
    <n v="124842.06"/>
    <m/>
    <m/>
    <n v="0"/>
    <m/>
    <m/>
    <n v="0"/>
    <m/>
    <m/>
    <n v="0"/>
    <m/>
    <m/>
    <n v="0"/>
    <n v="124842.06"/>
    <m/>
  </r>
  <r>
    <n v="2.0699999999999998"/>
    <m/>
    <x v="15"/>
    <s v="OI"/>
    <s v=""/>
    <s v="EXTINTOR CO2 GAS BUCKEYE CARBONICO 5LB"/>
    <x v="3"/>
    <d v="2025-09-21T00:00:00"/>
    <n v="1"/>
    <s v="USD"/>
    <n v="63"/>
    <n v="208"/>
    <n v="13104"/>
    <n v="0.01"/>
    <n v="13235.04"/>
    <n v="210.08"/>
    <s v="Extintores "/>
    <m/>
    <m/>
    <m/>
    <m/>
    <s v="TORIBIO MONES "/>
    <n v="20"/>
    <n v="1"/>
    <n v="13235.04"/>
    <m/>
    <m/>
    <n v="0"/>
    <m/>
    <m/>
    <n v="0"/>
    <m/>
    <m/>
    <n v="0"/>
    <m/>
    <m/>
    <n v="0"/>
    <n v="13235.04"/>
    <m/>
  </r>
  <r>
    <n v="2.0699999999999998"/>
    <m/>
    <x v="15"/>
    <s v="OI"/>
    <s v=""/>
    <s v="COVER PARA EXTINTORES"/>
    <x v="3"/>
    <d v="2025-09-21T00:00:00"/>
    <n v="4"/>
    <s v="USD"/>
    <n v="63"/>
    <n v="40"/>
    <n v="10080"/>
    <n v="0.01"/>
    <n v="10180.799999999999"/>
    <n v="161.6"/>
    <s v="Extintores "/>
    <m/>
    <m/>
    <m/>
    <m/>
    <s v="TORIBIO MONES "/>
    <n v="20"/>
    <n v="1"/>
    <n v="10180.799999999999"/>
    <m/>
    <m/>
    <n v="0"/>
    <m/>
    <m/>
    <n v="0"/>
    <m/>
    <m/>
    <n v="0"/>
    <m/>
    <m/>
    <n v="0"/>
    <n v="10180.799999999999"/>
    <m/>
  </r>
  <r>
    <n v="2.0699999999999998"/>
    <m/>
    <x v="15"/>
    <s v="OI"/>
    <s v=""/>
    <s v="EXTINTOR ABC HALOTRON AGENTE LIMPIO 11LB"/>
    <x v="3"/>
    <d v="2025-09-21T00:00:00"/>
    <n v="1"/>
    <s v="USD"/>
    <n v="63"/>
    <n v="1155"/>
    <n v="72765"/>
    <n v="0.01"/>
    <n v="73492.649999999994"/>
    <n v="1166.55"/>
    <s v="Extintores "/>
    <m/>
    <m/>
    <m/>
    <m/>
    <s v="TORIBIO MONES "/>
    <n v="20"/>
    <n v="1"/>
    <n v="73492.649999999994"/>
    <m/>
    <m/>
    <n v="0"/>
    <m/>
    <m/>
    <n v="0"/>
    <m/>
    <m/>
    <n v="0"/>
    <m/>
    <m/>
    <n v="0"/>
    <n v="73492.649999999994"/>
    <m/>
  </r>
  <r>
    <n v="2.0699999999999998"/>
    <m/>
    <x v="15"/>
    <s v="OI"/>
    <s v=""/>
    <s v="GABINETE P/EXTINTOR ABC 20 LB"/>
    <x v="3"/>
    <d v="2025-09-21T00:00:00"/>
    <n v="4"/>
    <s v="USD"/>
    <n v="63"/>
    <n v="131"/>
    <n v="33012"/>
    <n v="0.01"/>
    <n v="33342.120000000003"/>
    <n v="529.24"/>
    <s v="Extintores "/>
    <m/>
    <m/>
    <m/>
    <m/>
    <s v="TORIBIO MONES "/>
    <n v="20"/>
    <n v="1"/>
    <n v="33342.120000000003"/>
    <m/>
    <m/>
    <n v="0"/>
    <m/>
    <m/>
    <n v="0"/>
    <m/>
    <m/>
    <n v="0"/>
    <m/>
    <m/>
    <n v="0"/>
    <n v="33342.120000000003"/>
    <m/>
  </r>
  <r>
    <n v="2.08"/>
    <s v="*"/>
    <x v="16"/>
    <s v="*"/>
    <n v="66074.382991803286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2.08"/>
    <m/>
    <x v="16"/>
    <s v="OI"/>
    <s v=""/>
    <s v="EQUIPCO COMPACTADORA BASURA 30YARDA 10HP"/>
    <x v="5"/>
    <d v="2025-03-13T00:00:00"/>
    <n v="1"/>
    <s v="USD"/>
    <n v="63"/>
    <n v="21470"/>
    <n v="1352610"/>
    <n v="0.2"/>
    <n v="1623132"/>
    <n v="25764"/>
    <s v="Equipos mecanicos"/>
    <m/>
    <m/>
    <m/>
    <m/>
    <s v="IMEQ US"/>
    <n v="19"/>
    <n v="1"/>
    <n v="1623132"/>
    <m/>
    <m/>
    <n v="0"/>
    <m/>
    <m/>
    <n v="0"/>
    <m/>
    <m/>
    <n v="0"/>
    <m/>
    <m/>
    <n v="0"/>
    <n v="1623132"/>
    <m/>
  </r>
  <r>
    <n v="2.08"/>
    <m/>
    <x v="16"/>
    <s v="OI"/>
    <s v=""/>
    <s v="COMPACTADORA DE CARTON 3HP 208/3/60HZ"/>
    <x v="6"/>
    <d v="2025-03-13T00:00:00"/>
    <n v="1"/>
    <s v="USD"/>
    <n v="63"/>
    <n v="8884.09"/>
    <n v="559697.67000000004"/>
    <n v="0.15"/>
    <n v="643652.32050000003"/>
    <n v="10216.7035"/>
    <s v="Equipos mecanicos"/>
    <m/>
    <m/>
    <m/>
    <m/>
    <s v="IMEQ US"/>
    <n v="19"/>
    <n v="1"/>
    <n v="643652.32050000003"/>
    <m/>
    <m/>
    <n v="0"/>
    <m/>
    <m/>
    <n v="0"/>
    <m/>
    <m/>
    <n v="0"/>
    <m/>
    <m/>
    <n v="0"/>
    <n v="643652.32050000003"/>
    <m/>
  </r>
  <r>
    <n v="2.08"/>
    <m/>
    <x v="16"/>
    <s v="OI"/>
    <s v=""/>
    <s v="RAMPA NIVELA 60X80 3000LB GPT3MGWPDG"/>
    <x v="3"/>
    <d v="2025-09-21T00:00:00"/>
    <n v="2"/>
    <s v="USD"/>
    <n v="63"/>
    <n v="4100"/>
    <n v="516600"/>
    <n v="0.15"/>
    <n v="594090"/>
    <n v="9430"/>
    <s v="Equipos mecanicos"/>
    <s v="Cotizado"/>
    <m/>
    <m/>
    <m/>
    <s v="IMEQ US"/>
    <n v="19"/>
    <n v="1"/>
    <n v="594090"/>
    <m/>
    <m/>
    <n v="0"/>
    <m/>
    <m/>
    <n v="0"/>
    <m/>
    <m/>
    <n v="0"/>
    <m/>
    <m/>
    <n v="0"/>
    <n v="594090"/>
    <m/>
  </r>
  <r>
    <n v="2.08"/>
    <m/>
    <x v="16"/>
    <s v="OI"/>
    <s v=""/>
    <s v="SELLO PARA RECEPCION DE FRESCO ( GUIA, SEMAFORO)"/>
    <x v="3"/>
    <d v="2025-09-21T00:00:00"/>
    <n v="1"/>
    <s v="USD"/>
    <n v="63"/>
    <n v="4200"/>
    <n v="264600"/>
    <n v="0"/>
    <n v="264600"/>
    <n v="4200"/>
    <s v="Equipos mecanicos"/>
    <s v="Cotizado"/>
    <m/>
    <m/>
    <m/>
    <s v="IMEQ US"/>
    <n v="15"/>
    <n v="0.5"/>
    <n v="132300"/>
    <n v="19"/>
    <n v="0.5"/>
    <n v="132300"/>
    <m/>
    <m/>
    <n v="0"/>
    <m/>
    <m/>
    <n v="0"/>
    <m/>
    <m/>
    <n v="0"/>
    <n v="264600"/>
    <m/>
  </r>
  <r>
    <n v="2.08"/>
    <m/>
    <x v="16"/>
    <s v="OI"/>
    <s v=""/>
    <s v="CORTINA DE AIRE "/>
    <x v="3"/>
    <d v="2025-09-21T00:00:00"/>
    <n v="1"/>
    <s v="DOP"/>
    <n v="1"/>
    <n v="909800"/>
    <n v="909800"/>
    <n v="0"/>
    <n v="909800"/>
    <n v="14441.269841269841"/>
    <s v="Puerta Automatica "/>
    <m/>
    <m/>
    <m/>
    <m/>
    <s v="Dushi"/>
    <n v="15"/>
    <n v="0.5"/>
    <n v="454900"/>
    <n v="19"/>
    <n v="0.5"/>
    <n v="454900"/>
    <m/>
    <m/>
    <n v="0"/>
    <m/>
    <m/>
    <n v="0"/>
    <m/>
    <m/>
    <n v="0"/>
    <n v="909800"/>
    <m/>
  </r>
  <r>
    <n v="2.08"/>
    <m/>
    <x v="16"/>
    <s v="OI"/>
    <s v=""/>
    <s v="MURO DE CORTINA FRACHADA "/>
    <x v="3"/>
    <d v="2025-09-21T00:00:00"/>
    <n v="1"/>
    <s v="DOP"/>
    <n v="1"/>
    <n v="924074.28"/>
    <n v="924074.28"/>
    <n v="0"/>
    <n v="924074.28"/>
    <n v="14667.845714285715"/>
    <s v="Puerta Automatica "/>
    <m/>
    <m/>
    <m/>
    <m/>
    <s v="Dushi"/>
    <n v="15"/>
    <n v="0.5"/>
    <n v="462037.14"/>
    <n v="19"/>
    <n v="0.5"/>
    <n v="462037.14"/>
    <m/>
    <m/>
    <n v="0"/>
    <m/>
    <m/>
    <n v="0"/>
    <m/>
    <m/>
    <n v="0"/>
    <n v="924074.28"/>
    <m/>
  </r>
  <r>
    <n v="2.08"/>
    <m/>
    <x v="16"/>
    <s v="OI"/>
    <s v=""/>
    <s v="PUERTA DE 2 HOJAS AUTOMATICA 1 UNIDAD"/>
    <x v="3"/>
    <d v="2025-09-21T00:00:00"/>
    <n v="1"/>
    <s v="DOP"/>
    <n v="1"/>
    <n v="950000"/>
    <n v="950000"/>
    <n v="0"/>
    <n v="950000"/>
    <n v="15079.36507936508"/>
    <s v="Puerta Automatica "/>
    <m/>
    <m/>
    <m/>
    <m/>
    <s v="Dushi"/>
    <n v="15"/>
    <n v="0.5"/>
    <n v="475000"/>
    <n v="19"/>
    <n v="0.5"/>
    <n v="475000"/>
    <m/>
    <m/>
    <n v="0"/>
    <m/>
    <m/>
    <n v="0"/>
    <m/>
    <m/>
    <n v="0"/>
    <n v="950000"/>
    <m/>
  </r>
  <r>
    <n v="2.09"/>
    <s v="*"/>
    <x v="17"/>
    <s v="*"/>
    <n v="11673.35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2.09"/>
    <m/>
    <x v="17"/>
    <s v="OI"/>
    <s v=""/>
    <s v="REJILLA DE  1.20m x 0.15m "/>
    <x v="7"/>
    <d v="2025-03-10T00:00:00"/>
    <n v="4"/>
    <s v="USD"/>
    <n v="63"/>
    <n v="321.95"/>
    <n v="81131.399999999994"/>
    <n v="0"/>
    <n v="81131.399999999994"/>
    <n v="1287.8"/>
    <m/>
    <m/>
    <m/>
    <m/>
    <m/>
    <m/>
    <n v="3"/>
    <n v="0.5"/>
    <n v="40565.699999999997"/>
    <n v="5"/>
    <n v="0.5"/>
    <n v="40565.699999999997"/>
    <m/>
    <m/>
    <n v="0"/>
    <m/>
    <m/>
    <n v="0"/>
    <m/>
    <m/>
    <n v="0"/>
    <n v="81131.399999999994"/>
    <m/>
  </r>
  <r>
    <n v="2.09"/>
    <m/>
    <x v="17"/>
    <s v="OI"/>
    <s v=""/>
    <s v="REJILLA DE 1.50m x 0.15m "/>
    <x v="7"/>
    <d v="2025-03-10T00:00:00"/>
    <n v="11"/>
    <s v="USD"/>
    <n v="63"/>
    <n v="494.55"/>
    <n v="342723.15"/>
    <n v="0"/>
    <n v="342723.15"/>
    <n v="5440.05"/>
    <m/>
    <m/>
    <m/>
    <m/>
    <m/>
    <m/>
    <n v="3"/>
    <n v="0.5"/>
    <n v="171361.57500000001"/>
    <n v="5"/>
    <n v="0.5"/>
    <n v="171361.57500000001"/>
    <m/>
    <m/>
    <n v="0"/>
    <m/>
    <m/>
    <n v="0"/>
    <m/>
    <m/>
    <n v="0"/>
    <n v="342723.15"/>
    <m/>
  </r>
  <r>
    <n v="2.09"/>
    <m/>
    <x v="17"/>
    <s v="OI"/>
    <s v=""/>
    <s v="REJILLA DE 1.80m x 0.15m "/>
    <x v="7"/>
    <d v="2025-03-10T00:00:00"/>
    <n v="10"/>
    <s v="USD"/>
    <n v="63"/>
    <n v="494.55"/>
    <n v="311566.5"/>
    <n v="0"/>
    <n v="311566.5"/>
    <n v="4945.5"/>
    <m/>
    <m/>
    <m/>
    <m/>
    <m/>
    <m/>
    <n v="3"/>
    <n v="0.5"/>
    <n v="155783.25"/>
    <n v="5"/>
    <n v="0.5"/>
    <n v="155783.25"/>
    <m/>
    <m/>
    <n v="0"/>
    <m/>
    <m/>
    <n v="0"/>
    <m/>
    <m/>
    <n v="0"/>
    <n v="311566.5"/>
    <m/>
  </r>
  <r>
    <n v="2.1"/>
    <s v="*"/>
    <x v="18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2.11"/>
    <s v="*"/>
    <x v="19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3.01"/>
    <s v="*"/>
    <x v="20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3.01"/>
    <s v="*"/>
    <x v="20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3.02"/>
    <s v="*"/>
    <x v="21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3.03"/>
    <s v="*"/>
    <x v="22"/>
    <s v="*"/>
    <n v="166906.7622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3.03"/>
    <m/>
    <x v="22"/>
    <s v="OI"/>
    <s v=""/>
    <s v="GENERDOR ELECTRICO CATERPILLAR 500KW"/>
    <x v="8"/>
    <d v="2025-09-21T00:00:00"/>
    <n v="2"/>
    <s v="USD"/>
    <n v="63"/>
    <n v="82627.11"/>
    <n v="10411015.859999999"/>
    <n v="0.01"/>
    <n v="10515126.0186"/>
    <n v="166906.7622"/>
    <s v="Equipos mecanicos"/>
    <s v="Cotizado"/>
    <m/>
    <m/>
    <m/>
    <s v="IMCA"/>
    <n v="19"/>
    <n v="1"/>
    <n v="10515126.0186"/>
    <m/>
    <m/>
    <n v="0"/>
    <m/>
    <m/>
    <n v="0"/>
    <m/>
    <m/>
    <n v="0"/>
    <m/>
    <m/>
    <n v="0"/>
    <n v="10515126.0186"/>
    <m/>
  </r>
  <r>
    <n v="3.04"/>
    <s v="*"/>
    <x v="23"/>
    <s v="*"/>
    <n v="15177.641803278688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3.04"/>
    <m/>
    <x v="23"/>
    <s v="OI"/>
    <s v=""/>
    <s v="UNIPOWER UPS 6KVA/240-120VAC"/>
    <x v="3"/>
    <d v="2025-09-21T00:00:00"/>
    <n v="1"/>
    <s v="USD"/>
    <n v="63"/>
    <n v="1750"/>
    <n v="110250"/>
    <n v="0.02"/>
    <n v="112455"/>
    <n v="1785"/>
    <s v="Ups e Inversores "/>
    <m/>
    <m/>
    <m/>
    <m/>
    <s v="75343 :ACH CONTRATISTAS ELECTROMEC"/>
    <n v="20"/>
    <n v="1"/>
    <n v="112455"/>
    <m/>
    <m/>
    <n v="0"/>
    <m/>
    <m/>
    <n v="0"/>
    <m/>
    <m/>
    <n v="0"/>
    <m/>
    <m/>
    <n v="0"/>
    <n v="112455"/>
    <m/>
  </r>
  <r>
    <n v="3.04"/>
    <m/>
    <x v="23"/>
    <s v="OI"/>
    <s v=""/>
    <s v="UNIPOWER BATERIA MOD:12VDC"/>
    <x v="3"/>
    <d v="2025-09-21T00:00:00"/>
    <n v="20"/>
    <s v="USD"/>
    <n v="63"/>
    <n v="47"/>
    <n v="59220"/>
    <n v="0.02"/>
    <n v="60404.4"/>
    <n v="958.80000000000007"/>
    <s v="Ups e Inversores "/>
    <m/>
    <m/>
    <m/>
    <m/>
    <s v="75343 :ACH CONTRATISTAS ELECTROMEC"/>
    <n v="20"/>
    <n v="1"/>
    <n v="60404.4"/>
    <m/>
    <m/>
    <n v="0"/>
    <m/>
    <m/>
    <n v="0"/>
    <m/>
    <m/>
    <n v="0"/>
    <m/>
    <m/>
    <n v="0"/>
    <n v="60404.4"/>
    <m/>
  </r>
  <r>
    <n v="3.04"/>
    <m/>
    <x v="23"/>
    <s v="OI"/>
    <s v=""/>
    <s v="INSTALACION (JUMPERS CONEXION)"/>
    <x v="3"/>
    <d v="2025-09-21T00:00:00"/>
    <n v="1"/>
    <s v="USD"/>
    <n v="63"/>
    <n v="510"/>
    <n v="32130"/>
    <n v="0.02"/>
    <n v="32772.6"/>
    <n v="520.19999999999993"/>
    <s v="Ups e Inversores "/>
    <m/>
    <m/>
    <m/>
    <m/>
    <s v="75343 :ACH CONTRATISTAS ELECTROMEC"/>
    <n v="20"/>
    <n v="1"/>
    <n v="32772.6"/>
    <m/>
    <m/>
    <n v="0"/>
    <m/>
    <m/>
    <n v="0"/>
    <m/>
    <m/>
    <n v="0"/>
    <m/>
    <m/>
    <n v="0"/>
    <n v="32772.6"/>
    <m/>
  </r>
  <r>
    <n v="3.04"/>
    <m/>
    <x v="23"/>
    <s v="OI"/>
    <s v=""/>
    <s v="GABINETE METALICO P/20 BATERIAS"/>
    <x v="3"/>
    <d v="2025-09-21T00:00:00"/>
    <n v="1"/>
    <s v="USD"/>
    <n v="63"/>
    <n v="800"/>
    <n v="50400"/>
    <n v="0.02"/>
    <n v="51408"/>
    <n v="816"/>
    <s v="Ups e Inversores "/>
    <m/>
    <m/>
    <m/>
    <m/>
    <s v="75343 :ACH CONTRATISTAS ELECTROMEC"/>
    <n v="20"/>
    <n v="1"/>
    <n v="51408"/>
    <m/>
    <m/>
    <n v="0"/>
    <m/>
    <m/>
    <n v="0"/>
    <m/>
    <m/>
    <n v="0"/>
    <m/>
    <m/>
    <n v="0"/>
    <n v="51408"/>
    <m/>
  </r>
  <r>
    <n v="3.04"/>
    <m/>
    <x v="23"/>
    <s v="OI"/>
    <s v=""/>
    <s v="UNIPOWER UPS 6KVA/6KW"/>
    <x v="3"/>
    <d v="2025-09-21T00:00:00"/>
    <n v="5"/>
    <s v="USD"/>
    <n v="63"/>
    <n v="1885"/>
    <n v="593775"/>
    <n v="0.02"/>
    <n v="605650.5"/>
    <n v="9613.5"/>
    <s v="Ups e Inversores "/>
    <m/>
    <m/>
    <m/>
    <m/>
    <s v="75343 :ACH CONTRATISTAS ELECTROMEC"/>
    <n v="20"/>
    <n v="1"/>
    <n v="605650.5"/>
    <m/>
    <m/>
    <n v="0"/>
    <m/>
    <m/>
    <n v="0"/>
    <m/>
    <m/>
    <n v="0"/>
    <m/>
    <m/>
    <n v="0"/>
    <n v="605650.5"/>
    <m/>
  </r>
  <r>
    <n v="3.04"/>
    <m/>
    <x v="23"/>
    <s v="OI"/>
    <s v=""/>
    <s v="INVERSOR LS 3500W A 24 VDC"/>
    <x v="3"/>
    <d v="2025-09-21T00:00:00"/>
    <n v="4"/>
    <s v="USD"/>
    <n v="63"/>
    <n v="480"/>
    <n v="120960"/>
    <n v="0.02"/>
    <n v="123379.2"/>
    <n v="1958.3999999999999"/>
    <s v="Ups e Inversores "/>
    <m/>
    <m/>
    <m/>
    <m/>
    <s v="75343 :ACH CONTRATISTAS ELECTROMEC"/>
    <n v="20"/>
    <n v="1"/>
    <n v="123379.2"/>
    <m/>
    <m/>
    <n v="0"/>
    <m/>
    <m/>
    <n v="0"/>
    <m/>
    <m/>
    <n v="0"/>
    <m/>
    <m/>
    <n v="0"/>
    <n v="123379.2"/>
    <m/>
  </r>
  <r>
    <n v="3.04"/>
    <m/>
    <x v="23"/>
    <s v="OI"/>
    <s v=""/>
    <s v="RITA MASTERSOLAR BATERIA RA12-110D 110AH"/>
    <x v="3"/>
    <d v="2025-09-21T00:00:00"/>
    <n v="16"/>
    <s v="USD"/>
    <n v="63"/>
    <n v="250"/>
    <n v="252000"/>
    <n v="0.02"/>
    <n v="257040"/>
    <n v="4080"/>
    <s v="Ups e Inversores "/>
    <m/>
    <m/>
    <m/>
    <m/>
    <s v="75343 :ACH CONTRATISTAS ELECTROMEC"/>
    <n v="20"/>
    <n v="1"/>
    <n v="257040"/>
    <m/>
    <m/>
    <n v="0"/>
    <m/>
    <m/>
    <n v="0"/>
    <m/>
    <m/>
    <n v="0"/>
    <m/>
    <m/>
    <n v="0"/>
    <n v="257040"/>
    <m/>
  </r>
  <r>
    <n v="4.01"/>
    <s v="*"/>
    <x v="24"/>
    <s v="*"/>
    <n v="251172.43862704921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s v=" "/>
    <m/>
    <x v="25"/>
    <s v="OI"/>
    <s v=""/>
    <s v="AIRES ACONDICIONADOS TIPO PAQUETE DE 40 TON"/>
    <x v="3"/>
    <d v="2025-09-21T00:00:00"/>
    <n v="5"/>
    <s v="EUR"/>
    <n v="76"/>
    <n v="41276.699999999997"/>
    <n v="15685145.999999998"/>
    <n v="0.25"/>
    <n v="19606432.499999996"/>
    <n v="311213.2142857142"/>
    <m/>
    <s v="AA tipo paquete"/>
    <m/>
    <m/>
    <m/>
    <m/>
    <n v="14"/>
    <n v="0.5"/>
    <n v="9803216.2499999981"/>
    <n v="18"/>
    <n v="0.5"/>
    <n v="9803216.2499999981"/>
    <m/>
    <m/>
    <n v="0"/>
    <m/>
    <m/>
    <n v="0"/>
    <m/>
    <m/>
    <n v="0"/>
    <n v="19606432.499999996"/>
    <m/>
  </r>
  <r>
    <n v="4.0199999999999996"/>
    <s v="*"/>
    <x v="26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4.03"/>
    <s v="*"/>
    <x v="27"/>
    <s v="*"/>
    <n v="19463.918852459014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4.03"/>
    <m/>
    <x v="27"/>
    <s v="OI"/>
    <s v=""/>
    <s v="DISEÑO DE EXTRACION DE HUMO Y GRASA"/>
    <x v="3"/>
    <d v="2025-09-21T00:00:00"/>
    <n v="1"/>
    <s v="DOP"/>
    <n v="1"/>
    <n v="130000"/>
    <n v="130000"/>
    <n v="0"/>
    <n v="130000"/>
    <n v="2063.4920634920636"/>
    <m/>
    <m/>
    <m/>
    <m/>
    <m/>
    <m/>
    <n v="15"/>
    <n v="0.5"/>
    <n v="65000"/>
    <n v="20"/>
    <n v="0.5"/>
    <n v="65000"/>
    <m/>
    <m/>
    <n v="0"/>
    <m/>
    <m/>
    <n v="0"/>
    <m/>
    <m/>
    <n v="0"/>
    <n v="130000"/>
    <m/>
  </r>
  <r>
    <n v="4.03"/>
    <m/>
    <x v="27"/>
    <s v="OI"/>
    <s v=""/>
    <s v="CAMPANA PARED EXTRACCION HUMO Y GRASA"/>
    <x v="3"/>
    <d v="2025-09-21T00:00:00"/>
    <n v="1"/>
    <s v="DOP"/>
    <n v="1"/>
    <n v="85300"/>
    <n v="85300"/>
    <n v="0"/>
    <n v="85300"/>
    <n v="1353.968253968254"/>
    <m/>
    <m/>
    <m/>
    <m/>
    <m/>
    <m/>
    <n v="15"/>
    <n v="0.5"/>
    <n v="42650"/>
    <n v="20"/>
    <n v="0.5"/>
    <n v="42650"/>
    <m/>
    <m/>
    <n v="0"/>
    <m/>
    <m/>
    <n v="0"/>
    <m/>
    <m/>
    <n v="0"/>
    <n v="85300"/>
    <m/>
  </r>
  <r>
    <n v="4.03"/>
    <m/>
    <x v="27"/>
    <s v="OI"/>
    <s v=""/>
    <s v="EXTRACTOR HUMO Y GRASA 1265RPM"/>
    <x v="3"/>
    <d v="2025-09-21T00:00:00"/>
    <n v="1"/>
    <s v="DOP"/>
    <n v="1"/>
    <n v="192146"/>
    <n v="192146"/>
    <n v="0"/>
    <n v="192146"/>
    <n v="3049.936507936508"/>
    <m/>
    <m/>
    <m/>
    <m/>
    <m/>
    <m/>
    <n v="15"/>
    <n v="0.5"/>
    <n v="96073"/>
    <n v="20"/>
    <n v="0.5"/>
    <n v="96073"/>
    <m/>
    <m/>
    <n v="0"/>
    <m/>
    <m/>
    <n v="0"/>
    <m/>
    <m/>
    <n v="0"/>
    <n v="192146"/>
    <m/>
  </r>
  <r>
    <n v="4.03"/>
    <m/>
    <x v="27"/>
    <s v="OI"/>
    <s v=""/>
    <s v="INYECTOR AIRE 1,400CFM"/>
    <x v="3"/>
    <d v="2025-09-21T00:00:00"/>
    <n v="1"/>
    <s v="DOP"/>
    <n v="1"/>
    <n v="220888"/>
    <n v="220888"/>
    <n v="0"/>
    <n v="220888"/>
    <n v="3506.1587301587301"/>
    <m/>
    <m/>
    <m/>
    <m/>
    <m/>
    <m/>
    <n v="15"/>
    <n v="0.5"/>
    <n v="110444"/>
    <n v="20"/>
    <n v="0.5"/>
    <n v="110444"/>
    <m/>
    <m/>
    <n v="0"/>
    <m/>
    <m/>
    <n v="0"/>
    <m/>
    <m/>
    <n v="0"/>
    <n v="220888"/>
    <m/>
  </r>
  <r>
    <n v="4.03"/>
    <m/>
    <x v="27"/>
    <s v="OI"/>
    <s v=""/>
    <s v="DUCTERIA DE EXTRACCION"/>
    <x v="3"/>
    <d v="2025-09-21T00:00:00"/>
    <n v="1"/>
    <s v="DOP"/>
    <n v="1"/>
    <n v="37300"/>
    <n v="37300"/>
    <n v="0"/>
    <n v="37300"/>
    <n v="592.06349206349205"/>
    <m/>
    <m/>
    <m/>
    <m/>
    <m/>
    <m/>
    <n v="15"/>
    <n v="0.5"/>
    <n v="18650"/>
    <n v="20"/>
    <n v="0.5"/>
    <n v="18650"/>
    <m/>
    <m/>
    <n v="0"/>
    <m/>
    <m/>
    <n v="0"/>
    <m/>
    <m/>
    <n v="0"/>
    <n v="37300"/>
    <m/>
  </r>
  <r>
    <n v="4.03"/>
    <m/>
    <x v="27"/>
    <s v="OI"/>
    <s v=""/>
    <s v="DUCTERIA DE INYECCION"/>
    <x v="3"/>
    <d v="2025-09-21T00:00:00"/>
    <n v="1"/>
    <s v="DOP"/>
    <n v="1"/>
    <n v="52083"/>
    <n v="52083"/>
    <n v="0"/>
    <n v="52083"/>
    <n v="826.71428571428567"/>
    <m/>
    <m/>
    <m/>
    <m/>
    <m/>
    <m/>
    <n v="15"/>
    <n v="0.5"/>
    <n v="26041.5"/>
    <n v="20"/>
    <n v="0.5"/>
    <n v="26041.5"/>
    <m/>
    <m/>
    <n v="0"/>
    <m/>
    <m/>
    <n v="0"/>
    <m/>
    <m/>
    <n v="0"/>
    <n v="52083"/>
    <m/>
  </r>
  <r>
    <n v="4.03"/>
    <m/>
    <x v="27"/>
    <s v="OI"/>
    <s v=""/>
    <s v="BASE EXTRACTORES E INYECTOR 2X2X2"/>
    <x v="3"/>
    <d v="2025-09-21T00:00:00"/>
    <n v="2"/>
    <s v="DOP"/>
    <n v="1"/>
    <n v="15000"/>
    <n v="30000"/>
    <n v="0"/>
    <n v="30000"/>
    <n v="476.1904761904762"/>
    <m/>
    <m/>
    <m/>
    <m/>
    <m/>
    <m/>
    <n v="15"/>
    <n v="0.5"/>
    <n v="15000"/>
    <n v="20"/>
    <n v="0.5"/>
    <n v="15000"/>
    <m/>
    <m/>
    <n v="0"/>
    <m/>
    <m/>
    <n v="0"/>
    <m/>
    <m/>
    <n v="0"/>
    <n v="30000"/>
    <m/>
  </r>
  <r>
    <n v="4.03"/>
    <m/>
    <x v="27"/>
    <s v="OI"/>
    <s v=""/>
    <s v="INSTALACION CAMPANA Y SUMINISTRO"/>
    <x v="3"/>
    <d v="2025-09-21T00:00:00"/>
    <n v="1"/>
    <s v="DOP"/>
    <n v="1"/>
    <n v="16000"/>
    <n v="16000"/>
    <n v="0"/>
    <n v="16000"/>
    <n v="253.96825396825398"/>
    <m/>
    <m/>
    <m/>
    <m/>
    <m/>
    <m/>
    <n v="15"/>
    <n v="0.5"/>
    <n v="8000"/>
    <n v="20"/>
    <n v="0.5"/>
    <n v="8000"/>
    <m/>
    <m/>
    <n v="0"/>
    <m/>
    <m/>
    <n v="0"/>
    <m/>
    <m/>
    <n v="0"/>
    <n v="16000"/>
    <m/>
  </r>
  <r>
    <n v="4.03"/>
    <m/>
    <x v="27"/>
    <s v="OI"/>
    <s v=""/>
    <s v="INSTALACION EQ EXTRACCION E INYYECCION"/>
    <x v="3"/>
    <d v="2025-09-21T00:00:00"/>
    <n v="2"/>
    <s v="DOP"/>
    <n v="1"/>
    <n v="15000"/>
    <n v="30000"/>
    <n v="0"/>
    <n v="30000"/>
    <n v="476.1904761904762"/>
    <m/>
    <m/>
    <m/>
    <m/>
    <m/>
    <m/>
    <n v="15"/>
    <n v="0.5"/>
    <n v="15000"/>
    <n v="20"/>
    <n v="0.5"/>
    <n v="15000"/>
    <m/>
    <m/>
    <n v="0"/>
    <m/>
    <m/>
    <n v="0"/>
    <m/>
    <m/>
    <n v="0"/>
    <n v="30000"/>
    <m/>
  </r>
  <r>
    <n v="4.03"/>
    <m/>
    <x v="27"/>
    <s v="OI"/>
    <s v=""/>
    <s v="TRANSPORTE DE EQ Y GASTOS INDIRECTOS"/>
    <x v="3"/>
    <d v="2025-09-21T00:00:00"/>
    <n v="1"/>
    <s v="DOP"/>
    <n v="1"/>
    <n v="45000"/>
    <n v="45000"/>
    <n v="0"/>
    <n v="45000"/>
    <n v="714.28571428571433"/>
    <m/>
    <m/>
    <m/>
    <m/>
    <m/>
    <m/>
    <n v="15"/>
    <n v="0.5"/>
    <n v="22500"/>
    <n v="20"/>
    <n v="0.5"/>
    <n v="22500"/>
    <m/>
    <m/>
    <n v="0"/>
    <m/>
    <m/>
    <n v="0"/>
    <m/>
    <m/>
    <n v="0"/>
    <n v="45000"/>
    <m/>
  </r>
  <r>
    <n v="4.03"/>
    <m/>
    <x v="27"/>
    <s v="OI"/>
    <s v=""/>
    <s v="CONFECCION E INST. DUCTOS HORNOS PAN"/>
    <x v="3"/>
    <d v="2025-09-21T00:00:00"/>
    <n v="268"/>
    <s v="DOP"/>
    <n v="1"/>
    <n v="1400"/>
    <n v="375200"/>
    <n v="0"/>
    <n v="375200"/>
    <n v="5955.5555555555557"/>
    <m/>
    <m/>
    <m/>
    <m/>
    <m/>
    <m/>
    <n v="15"/>
    <n v="0.5"/>
    <n v="187600"/>
    <n v="20"/>
    <n v="0.5"/>
    <n v="187600"/>
    <m/>
    <m/>
    <n v="0"/>
    <m/>
    <m/>
    <n v="0"/>
    <m/>
    <m/>
    <n v="0"/>
    <n v="375200"/>
    <m/>
  </r>
  <r>
    <n v="5.01"/>
    <s v="*"/>
    <x v="28"/>
    <s v="*"/>
    <n v="178665.78450000001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5.01"/>
    <m/>
    <x v="28"/>
    <s v="OI"/>
    <s v=""/>
    <s v="PANELES - PUERTA DE CUARTO FRIOS OTROS"/>
    <x v="3"/>
    <d v="2025-09-21T00:00:00"/>
    <n v="1"/>
    <s v="USD"/>
    <n v="63"/>
    <n v="103192.23"/>
    <n v="6501110.4899999993"/>
    <n v="0"/>
    <n v="6501110.4899999993"/>
    <n v="103192.23"/>
    <s v="Paneles, Puertas Frp, Dimont Plate "/>
    <s v="Se considero la propuesta de Roofet  de Mao por no tener insumos"/>
    <m/>
    <m/>
    <m/>
    <s v="76752 ROOFTEC SRL"/>
    <n v="15"/>
    <n v="0.5"/>
    <n v="3250555.2449999996"/>
    <n v="20"/>
    <n v="0.5"/>
    <n v="3250555.2449999996"/>
    <m/>
    <m/>
    <n v="0"/>
    <m/>
    <m/>
    <n v="0"/>
    <m/>
    <m/>
    <n v="0"/>
    <n v="6501110.4899999993"/>
    <m/>
  </r>
  <r>
    <n v="5.01"/>
    <m/>
    <x v="28"/>
    <s v="OI"/>
    <s v=""/>
    <s v="PUERTA FRIGORIFICAS/CORREDERA/CONSERVACION/INSTALACION/CORTINAS "/>
    <x v="3"/>
    <d v="2025-09-21T00:00:00"/>
    <n v="1"/>
    <s v="USD"/>
    <n v="63"/>
    <n v="20304.64"/>
    <n v="1279192.32"/>
    <n v="0"/>
    <n v="1279192.32"/>
    <n v="20304.64"/>
    <s v="Paneles, Puertas Frp, Dimont Plate "/>
    <s v="Se considero la propuesta de Roofet  de Mao por no tener insumos"/>
    <m/>
    <m/>
    <m/>
    <s v="76752 ROOFTEC SRL"/>
    <n v="15"/>
    <n v="0.5"/>
    <n v="639596.16"/>
    <n v="20"/>
    <n v="0.5"/>
    <n v="639596.16"/>
    <m/>
    <m/>
    <n v="0"/>
    <m/>
    <m/>
    <n v="0"/>
    <m/>
    <m/>
    <n v="0"/>
    <n v="1279192.32"/>
    <m/>
  </r>
  <r>
    <n v="5.0199999999999996"/>
    <s v="*"/>
    <x v="29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5.0199999999999996"/>
    <m/>
    <x v="29"/>
    <s v="OI"/>
    <s v=""/>
    <s v="SUMINISTRO  E INSTALACION PLANCHA FRP/ACERO/REVESTIMIENTO DIAMO"/>
    <x v="3"/>
    <d v="2025-09-21T00:00:00"/>
    <n v="1"/>
    <s v="USD"/>
    <n v="63"/>
    <n v="25279.49"/>
    <n v="1592607.87"/>
    <n v="0"/>
    <n v="1592607.87"/>
    <n v="25279.49"/>
    <s v="Paneles, Puertas Frp, Dimont Plate "/>
    <s v="Se considero la propuesta de Roofet  de Mao por no tener insumos"/>
    <m/>
    <m/>
    <m/>
    <s v="76752 ROOFTEC SRL"/>
    <n v="15"/>
    <n v="0.5"/>
    <n v="796303.93500000006"/>
    <n v="20"/>
    <n v="0.5"/>
    <n v="796303.93500000006"/>
    <m/>
    <m/>
    <n v="0"/>
    <m/>
    <m/>
    <n v="0"/>
    <m/>
    <m/>
    <n v="0"/>
    <n v="1592607.87"/>
    <m/>
  </r>
  <r>
    <n v="5.03"/>
    <s v="*"/>
    <x v="30"/>
    <s v="*"/>
    <n v="536665.16188278678"/>
    <m/>
    <x v="0"/>
    <m/>
    <m/>
    <s v="USD"/>
    <n v="63"/>
    <m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5.03"/>
    <m/>
    <x v="30"/>
    <s v="OI"/>
    <s v=""/>
    <s v="KIT VIDRIOS REPUESTOS NEVERAS IMS"/>
    <x v="9"/>
    <d v="2025-06-24T00:00:00"/>
    <n v="1"/>
    <s v="USD"/>
    <n v="63"/>
    <n v="547"/>
    <n v="34461"/>
    <n v="0.45"/>
    <n v="49968.45"/>
    <n v="793.15"/>
    <s v="Nevera Remota IMS"/>
    <m/>
    <m/>
    <m/>
    <m/>
    <s v="35455 PRALICCI S.A."/>
    <n v="6"/>
    <n v="0.5"/>
    <n v="24984.224999999999"/>
    <n v="14"/>
    <n v="0.5"/>
    <n v="24984.224999999999"/>
    <m/>
    <m/>
    <n v="0"/>
    <m/>
    <m/>
    <n v="0"/>
    <m/>
    <m/>
    <n v="0"/>
    <n v="49968.45"/>
    <m/>
  </r>
  <r>
    <n v="5.03"/>
    <m/>
    <x v="30"/>
    <s v="OI"/>
    <s v=""/>
    <s v="MUEBLE SEM MURAL FRIO GRB&amp;GO EQ006 C02"/>
    <x v="9"/>
    <d v="2025-06-24T00:00:00"/>
    <n v="1"/>
    <s v="USD"/>
    <n v="63"/>
    <n v="7875"/>
    <n v="496125"/>
    <n v="0.45"/>
    <n v="719381.25"/>
    <n v="11418.75"/>
    <s v="Nevera Remota IMS"/>
    <m/>
    <m/>
    <m/>
    <m/>
    <s v="35455 PRALICCI S.A."/>
    <n v="6"/>
    <n v="0.5"/>
    <n v="359690.625"/>
    <n v="14"/>
    <n v="0.5"/>
    <n v="359690.625"/>
    <m/>
    <m/>
    <n v="0"/>
    <m/>
    <m/>
    <n v="0"/>
    <m/>
    <m/>
    <n v="0"/>
    <n v="719381.25"/>
    <m/>
  </r>
  <r>
    <n v="5.03"/>
    <m/>
    <x v="30"/>
    <s v="OI"/>
    <s v=""/>
    <s v="NEVERA SALA DE VENTA ARNEG"/>
    <x v="3"/>
    <d v="2025-09-21T00:00:00"/>
    <n v="1"/>
    <s v="EUR"/>
    <n v="76"/>
    <n v="148337.1"/>
    <n v="11273619.6"/>
    <n v="0.15"/>
    <n v="12964662.539999999"/>
    <n v="205788.29428571428"/>
    <s v="TODAS LA NEVERAS"/>
    <s v="Cotizado"/>
    <m/>
    <m/>
    <m/>
    <s v="Arneg"/>
    <n v="15"/>
    <n v="0.5"/>
    <n v="6482331.2699999996"/>
    <n v="18"/>
    <n v="0.5"/>
    <n v="6482331.2699999996"/>
    <m/>
    <m/>
    <n v="0"/>
    <m/>
    <m/>
    <n v="0"/>
    <m/>
    <m/>
    <n v="0"/>
    <n v="12964662.539999999"/>
    <m/>
  </r>
  <r>
    <n v="5.03"/>
    <m/>
    <x v="30"/>
    <s v="OI"/>
    <s v=""/>
    <s v="NEVERA ASISTIDO Y PANADERIA ARNEG"/>
    <x v="3"/>
    <d v="2025-09-21T00:00:00"/>
    <n v="1"/>
    <s v="EUR"/>
    <n v="76"/>
    <n v="12673.41"/>
    <n v="963179.16"/>
    <n v="0.15"/>
    <n v="1107656.034"/>
    <n v="17581.841809523808"/>
    <s v="TODAS LA NEVERAS"/>
    <s v="Cotizado"/>
    <m/>
    <m/>
    <m/>
    <s v="Arneg"/>
    <n v="15"/>
    <n v="0.5"/>
    <n v="553828.01699999999"/>
    <n v="18"/>
    <n v="0.5"/>
    <n v="553828.01699999999"/>
    <m/>
    <m/>
    <n v="0"/>
    <m/>
    <m/>
    <n v="0"/>
    <m/>
    <m/>
    <n v="0"/>
    <n v="1107656.034"/>
    <m/>
  </r>
  <r>
    <n v="5.03"/>
    <m/>
    <x v="30"/>
    <s v="OI"/>
    <s v=""/>
    <s v="NEVERA P/CARNE ARNEG LONDON 2.50MTS"/>
    <x v="3"/>
    <d v="2025-09-21T00:00:00"/>
    <n v="1"/>
    <s v="EUR"/>
    <n v="76"/>
    <n v="10129.799999999999"/>
    <n v="769864.79999999993"/>
    <n v="0.15"/>
    <n v="885344.5199999999"/>
    <n v="14053.087619047617"/>
    <s v="TODAS LA NEVERAS"/>
    <s v="Cotizado"/>
    <m/>
    <m/>
    <m/>
    <s v="Arneg"/>
    <n v="15"/>
    <n v="0.5"/>
    <n v="442672.25999999995"/>
    <n v="18"/>
    <n v="0.5"/>
    <n v="442672.25999999995"/>
    <m/>
    <m/>
    <n v="0"/>
    <m/>
    <m/>
    <n v="0"/>
    <m/>
    <m/>
    <n v="0"/>
    <n v="885344.5199999999"/>
    <m/>
  </r>
  <r>
    <n v="5.03"/>
    <m/>
    <x v="30"/>
    <s v="OI"/>
    <s v=""/>
    <s v="WALK IN COOLER"/>
    <x v="3"/>
    <d v="2025-09-21T00:00:00"/>
    <n v="1"/>
    <s v="EUR"/>
    <n v="76"/>
    <n v="10993.39"/>
    <n v="835497.6399999999"/>
    <n v="0.15"/>
    <n v="960822.28599999985"/>
    <n v="15251.147396825394"/>
    <s v="INFRICO"/>
    <m/>
    <m/>
    <m/>
    <m/>
    <m/>
    <n v="14"/>
    <n v="0.5"/>
    <n v="480411.14299999992"/>
    <n v="18"/>
    <n v="0.5"/>
    <n v="480411.14299999992"/>
    <m/>
    <m/>
    <n v="0"/>
    <m/>
    <m/>
    <n v="0"/>
    <m/>
    <m/>
    <n v="0"/>
    <n v="960822.28599999985"/>
    <m/>
  </r>
  <r>
    <n v="5.03"/>
    <m/>
    <x v="30"/>
    <s v="OI"/>
    <s v=""/>
    <s v="INSTALACION WALK IN COOLER"/>
    <x v="3"/>
    <d v="2025-09-21T00:00:00"/>
    <n v="1"/>
    <s v="DOP"/>
    <n v="1"/>
    <n v="121898.5"/>
    <n v="121898.5"/>
    <n v="0.15"/>
    <n v="140183.27499999999"/>
    <n v="2225.1313492063491"/>
    <s v="INFRICO"/>
    <m/>
    <m/>
    <m/>
    <m/>
    <m/>
    <n v="14"/>
    <n v="0.5"/>
    <n v="70091.637499999997"/>
    <n v="18"/>
    <n v="0.5"/>
    <n v="70091.637499999997"/>
    <m/>
    <m/>
    <n v="0"/>
    <m/>
    <m/>
    <n v="0"/>
    <m/>
    <m/>
    <n v="0"/>
    <n v="140183.27499999999"/>
    <m/>
  </r>
  <r>
    <n v="5.03"/>
    <m/>
    <x v="30"/>
    <s v="OI"/>
    <s v=""/>
    <s v="NEVERA DE FRUTAS ADICIONAL DE COMERCIAL"/>
    <x v="10"/>
    <d v="2025-07-31T00:00:00"/>
    <n v="2"/>
    <s v="EUR"/>
    <n v="76"/>
    <n v="3674"/>
    <n v="558448"/>
    <n v="0.15"/>
    <n v="642215.19999999995"/>
    <n v="10193.892063492063"/>
    <s v="TODAS LA NEVERAS"/>
    <s v="Cotizado"/>
    <m/>
    <m/>
    <m/>
    <s v="Aneg "/>
    <n v="7"/>
    <n v="0.5"/>
    <n v="321107.59999999998"/>
    <n v="12"/>
    <n v="0.5"/>
    <n v="321107.59999999998"/>
    <m/>
    <m/>
    <n v="0"/>
    <m/>
    <m/>
    <n v="0"/>
    <m/>
    <m/>
    <n v="0"/>
    <n v="642215.19999999995"/>
    <m/>
  </r>
  <r>
    <n v="5.03"/>
    <m/>
    <x v="30"/>
    <s v="OI"/>
    <s v=""/>
    <s v="FARCO EXHIBIDOR 13P3 FAST LANE"/>
    <x v="3"/>
    <d v="2025-09-21T00:00:00"/>
    <n v="4"/>
    <s v="USD"/>
    <n v="63"/>
    <n v="2500"/>
    <n v="630000"/>
    <n v="0.01"/>
    <n v="636300"/>
    <n v="10100"/>
    <s v="Neveras de ante caja "/>
    <m/>
    <m/>
    <m/>
    <m/>
    <s v="76285 FAB.REFRIGERADORES COMERCIALES SRL"/>
    <n v="18"/>
    <n v="1"/>
    <n v="636300"/>
    <m/>
    <m/>
    <n v="0"/>
    <m/>
    <m/>
    <n v="0"/>
    <m/>
    <m/>
    <n v="0"/>
    <m/>
    <m/>
    <n v="0"/>
    <n v="636300"/>
    <m/>
  </r>
  <r>
    <n v="5.03"/>
    <m/>
    <x v="30"/>
    <s v="OI"/>
    <s v=""/>
    <s v="FARCO FST-60 MESA REFRIGERADA R290"/>
    <x v="3"/>
    <d v="2025-09-21T00:00:00"/>
    <n v="1"/>
    <s v="USD"/>
    <n v="63"/>
    <n v="2093"/>
    <n v="131859"/>
    <n v="0.01"/>
    <n v="133177.59"/>
    <n v="2113.9299999999998"/>
    <s v="Mesa refrigerada "/>
    <m/>
    <m/>
    <m/>
    <m/>
    <s v="76285 FAB.REFRIGERADORES COMERCIALES SRL"/>
    <n v="18"/>
    <n v="1"/>
    <n v="133177.59"/>
    <m/>
    <m/>
    <n v="0"/>
    <m/>
    <m/>
    <n v="0"/>
    <m/>
    <m/>
    <n v="0"/>
    <m/>
    <m/>
    <n v="0"/>
    <n v="133177.59"/>
    <m/>
  </r>
  <r>
    <n v="5.03"/>
    <m/>
    <x v="30"/>
    <s v="OI"/>
    <s v=""/>
    <s v="FARCO EXHIBIDOR 12 PC UR-12GL NG"/>
    <x v="3"/>
    <d v="2025-09-21T00:00:00"/>
    <n v="1"/>
    <s v="USD"/>
    <n v="63"/>
    <n v="1923.75"/>
    <n v="121196.25"/>
    <n v="0.01"/>
    <n v="122408.21249999999"/>
    <n v="1942.9875"/>
    <m/>
    <m/>
    <m/>
    <m/>
    <m/>
    <s v="35455 PRALICCI S.A."/>
    <n v="18"/>
    <n v="1"/>
    <n v="122408.21249999999"/>
    <m/>
    <m/>
    <n v="0"/>
    <m/>
    <m/>
    <n v="0"/>
    <m/>
    <m/>
    <n v="0"/>
    <m/>
    <m/>
    <n v="0"/>
    <n v="122408.21249999999"/>
    <m/>
  </r>
  <r>
    <n v="5.03"/>
    <m/>
    <x v="30"/>
    <s v="OI"/>
    <s v=""/>
    <s v="CENTRAL DE FRIO ALTA Y MEDIA TEMPERATURA "/>
    <x v="3"/>
    <d v="2025-01-09T00:00:00"/>
    <n v="1"/>
    <s v="EUR"/>
    <n v="76"/>
    <n v="266000"/>
    <n v="20216000"/>
    <n v="0.15"/>
    <n v="23248400"/>
    <n v="369022.22222222225"/>
    <s v="Rack /Evapo"/>
    <m/>
    <m/>
    <m/>
    <m/>
    <s v="31695 RACKS REFRIGERACAO LTDA."/>
    <n v="14"/>
    <n v="0.5"/>
    <n v="11624200"/>
    <n v="16"/>
    <n v="0.5"/>
    <n v="11624200"/>
    <m/>
    <m/>
    <n v="0"/>
    <m/>
    <m/>
    <n v="0"/>
    <m/>
    <m/>
    <n v="0"/>
    <n v="23248400"/>
    <s v="       "/>
  </r>
  <r>
    <n v="5.04"/>
    <s v="*"/>
    <x v="31"/>
    <s v="*"/>
    <n v="3250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5.04"/>
    <m/>
    <x v="31"/>
    <s v="OI"/>
    <s v=""/>
    <s v="BUMPERS SALA DE VENTAS/TRANSTIENDA "/>
    <x v="3"/>
    <d v="2025-09-21T00:00:00"/>
    <n v="1"/>
    <s v="USD"/>
    <n v="63"/>
    <n v="21937.7"/>
    <n v="1382075.1"/>
    <n v="0.25"/>
    <n v="1727593.875"/>
    <n v="27422.125"/>
    <s v="Bumpers trastienda "/>
    <m/>
    <m/>
    <m/>
    <m/>
    <s v="31332 :MCCUE CORPORATION"/>
    <n v="14"/>
    <n v="0.5"/>
    <n v="863796.9375"/>
    <n v="16"/>
    <n v="0.5"/>
    <n v="863796.9375"/>
    <m/>
    <m/>
    <n v="0"/>
    <m/>
    <m/>
    <n v="0"/>
    <m/>
    <m/>
    <n v="0"/>
    <n v="1727593.875"/>
    <m/>
  </r>
  <r>
    <n v="5.05"/>
    <s v="*"/>
    <x v="32"/>
    <s v="*"/>
    <n v="42971.672131147541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5.05"/>
    <m/>
    <x v="32"/>
    <s v="OI"/>
    <s v=""/>
    <s v="ESTANTERIA 4 NIVELES1000X500MM  (Sirena Gol)"/>
    <x v="11"/>
    <d v="2025-09-21T00:00:00"/>
    <n v="4"/>
    <s v="DOP"/>
    <n v="1"/>
    <n v="12000"/>
    <n v="48000"/>
    <n v="0"/>
    <n v="48000"/>
    <n v="761.90476190476193"/>
    <s v="Tramerias "/>
    <m/>
    <m/>
    <m/>
    <m/>
    <s v="76722 ALMAR INVERPROYECT SRL F"/>
    <n v="18"/>
    <n v="1"/>
    <n v="48000"/>
    <m/>
    <m/>
    <n v="0"/>
    <m/>
    <m/>
    <n v="0"/>
    <m/>
    <m/>
    <n v="0"/>
    <m/>
    <m/>
    <n v="0"/>
    <n v="48000"/>
    <m/>
  </r>
  <r>
    <n v="5.05"/>
    <m/>
    <x v="32"/>
    <s v="OI"/>
    <s v=""/>
    <s v="ESTANTERIA 4 NIVELES1045X500MM  (Deli) )"/>
    <x v="11"/>
    <d v="2025-09-21T00:00:00"/>
    <n v="22"/>
    <s v="DOP"/>
    <n v="1"/>
    <n v="32000"/>
    <n v="704000"/>
    <n v="0"/>
    <n v="704000"/>
    <n v="11174.603174603175"/>
    <s v="Tramerias "/>
    <m/>
    <m/>
    <m/>
    <m/>
    <s v="76722 ALMAR INVERPROYECT SRL F"/>
    <n v="18"/>
    <n v="1"/>
    <n v="704000"/>
    <m/>
    <m/>
    <n v="0"/>
    <m/>
    <m/>
    <n v="0"/>
    <m/>
    <m/>
    <n v="0"/>
    <m/>
    <m/>
    <n v="0"/>
    <n v="704000"/>
    <m/>
  </r>
  <r>
    <n v="5.05"/>
    <m/>
    <x v="32"/>
    <s v="OI"/>
    <s v=""/>
    <s v="ESTANTERIA 4 NIVELES1045X500MM (Acero Inoxidable) 16 Unidades "/>
    <x v="3"/>
    <d v="2025-09-21T00:00:00"/>
    <n v="1"/>
    <s v="DOP"/>
    <n v="1"/>
    <n v="879050.32"/>
    <n v="879050.32"/>
    <n v="0"/>
    <n v="879050.32"/>
    <n v="13953.179682539681"/>
    <s v="Estanteria acero inox"/>
    <m/>
    <m/>
    <m/>
    <m/>
    <s v="76722 ALMAR INVERPROYECT SRL F"/>
    <n v="15"/>
    <n v="0.5"/>
    <n v="439525.16"/>
    <n v="18"/>
    <n v="0.5"/>
    <n v="439525.16"/>
    <m/>
    <m/>
    <n v="0"/>
    <m/>
    <m/>
    <n v="0"/>
    <m/>
    <m/>
    <n v="0"/>
    <n v="879050.32"/>
    <m/>
  </r>
  <r>
    <n v="5.05"/>
    <m/>
    <x v="32"/>
    <s v="OI"/>
    <s v=""/>
    <s v="WINCO TRAMERIA 4NIV 24X36X72 EPOXICA"/>
    <x v="11"/>
    <d v="2025-09-21T00:00:00"/>
    <n v="6"/>
    <s v="DOP"/>
    <n v="1"/>
    <n v="54940.65"/>
    <n v="329643.90000000002"/>
    <n v="0"/>
    <n v="329643.90000000002"/>
    <n v="5232.4428571428571"/>
    <s v="Estanteria plastica"/>
    <m/>
    <m/>
    <m/>
    <m/>
    <m/>
    <n v="18"/>
    <n v="1"/>
    <n v="329643.90000000002"/>
    <m/>
    <m/>
    <n v="0"/>
    <m/>
    <m/>
    <n v="0"/>
    <m/>
    <m/>
    <n v="0"/>
    <m/>
    <m/>
    <n v="0"/>
    <n v="329643.90000000002"/>
    <m/>
  </r>
  <r>
    <n v="5.0599999999999996"/>
    <s v="*"/>
    <x v="33"/>
    <s v="*"/>
    <n v="172950.81967213115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5.0599999999999996"/>
    <m/>
    <x v="33"/>
    <s v="OI"/>
    <s v=""/>
    <s v="INSTALACION DE FRIO ALIMENTARIO (FUERA DE LA CUIDAD)"/>
    <x v="3"/>
    <d v="2025-09-21T00:00:00"/>
    <n v="1"/>
    <s v="EUR"/>
    <n v="76"/>
    <n v="278784.94"/>
    <n v="21187655.440000001"/>
    <n v="0"/>
    <n v="21187655.440000001"/>
    <n v="336311.99111111113"/>
    <m/>
    <m/>
    <m/>
    <m/>
    <m/>
    <s v="AIR MASTER "/>
    <n v="14"/>
    <n v="0.5"/>
    <n v="10593827.720000001"/>
    <n v="20"/>
    <n v="0.5"/>
    <n v="10593827.720000001"/>
    <m/>
    <m/>
    <n v="0"/>
    <m/>
    <m/>
    <n v="0"/>
    <m/>
    <m/>
    <n v="0"/>
    <n v="21187655.440000001"/>
    <m/>
  </r>
  <r>
    <n v="5.0599999999999996"/>
    <m/>
    <x v="33"/>
    <s v="OI"/>
    <s v=""/>
    <s v="DISEÑO DEL FRIO ALIMENTARIO "/>
    <x v="3"/>
    <d v="2025-09-21T00:00:00"/>
    <n v="1"/>
    <s v="USD"/>
    <n v="63"/>
    <n v="7227"/>
    <n v="455301"/>
    <n v="0"/>
    <n v="455301"/>
    <n v="7227"/>
    <s v="Supervicion y diseño frio alimentario"/>
    <s v="Entrega en el proyecto "/>
    <m/>
    <m/>
    <m/>
    <s v="76878 PROFRIO INDUSTRIAL EIRL"/>
    <n v="14"/>
    <n v="0.6"/>
    <n v="273180.59999999998"/>
    <n v="16"/>
    <n v="0.4"/>
    <n v="182120.40000000002"/>
    <m/>
    <m/>
    <n v="0"/>
    <m/>
    <m/>
    <n v="0"/>
    <m/>
    <m/>
    <n v="0"/>
    <n v="455301"/>
    <m/>
  </r>
  <r>
    <n v="5.0599999999999996"/>
    <m/>
    <x v="33"/>
    <s v="OI"/>
    <s v=""/>
    <s v="SUPERVICION DEL FRIO ALIMENTARIO "/>
    <x v="3"/>
    <d v="2025-09-21T00:00:00"/>
    <n v="3"/>
    <s v="DOP"/>
    <n v="1"/>
    <n v="275000"/>
    <n v="825000"/>
    <n v="0"/>
    <n v="825000"/>
    <n v="13095.238095238095"/>
    <s v="Supervicion y diseño frio alimentario"/>
    <s v="Entrega en el proyecto "/>
    <m/>
    <m/>
    <m/>
    <s v="76878 PROFRIO INDUSTRIAL EIRL"/>
    <n v="14"/>
    <n v="0.6"/>
    <n v="495000"/>
    <n v="21"/>
    <n v="0.4"/>
    <n v="330000"/>
    <m/>
    <m/>
    <n v="0"/>
    <m/>
    <m/>
    <n v="0"/>
    <m/>
    <m/>
    <n v="0"/>
    <n v="825000"/>
    <m/>
  </r>
  <r>
    <n v="5.07"/>
    <s v="*"/>
    <x v="34"/>
    <s v="*"/>
    <n v="66800.945000000007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5.07"/>
    <m/>
    <x v="34"/>
    <s v="OI"/>
    <s v=""/>
    <s v="PUERTAS BATIENTES 1600X2100( ROOFTEC) 11 unidades "/>
    <x v="3"/>
    <d v="2025-09-21T00:00:00"/>
    <n v="1"/>
    <s v="USD"/>
    <n v="63"/>
    <n v="56016.37"/>
    <n v="3529031.31"/>
    <n v="0"/>
    <n v="3529031.31"/>
    <n v="56016.37"/>
    <s v="Paneles, Puertas Frp, Dimont Plate "/>
    <s v="Se considero la propuesta de Roofet  de Mao por no tener insumos"/>
    <m/>
    <m/>
    <m/>
    <s v="76752 ROOFTEC SRL"/>
    <n v="15"/>
    <n v="0.5"/>
    <n v="1764515.655"/>
    <n v="20"/>
    <n v="0.5"/>
    <n v="1764515.655"/>
    <m/>
    <m/>
    <n v="0"/>
    <m/>
    <m/>
    <n v="0"/>
    <m/>
    <m/>
    <n v="0"/>
    <n v="3529031.31"/>
    <m/>
  </r>
  <r>
    <n v="5.07"/>
    <m/>
    <x v="34"/>
    <s v="OI"/>
    <s v=""/>
    <s v="INSTALACION DE PUERTAS BATIENTES"/>
    <x v="3"/>
    <d v="2025-09-21T00:00:00"/>
    <n v="1"/>
    <s v="USD"/>
    <n v="63"/>
    <n v="3800"/>
    <n v="239400"/>
    <n v="0"/>
    <n v="239400"/>
    <n v="3800"/>
    <s v="Paneles, Puertas Frp, Dimont Plate "/>
    <s v="Se considero la propuesta de Roofet  de Mao por no tener insumos"/>
    <m/>
    <m/>
    <m/>
    <s v="76752 ROOFTEC SRL"/>
    <n v="15"/>
    <n v="0.5"/>
    <n v="119700"/>
    <n v="20"/>
    <n v="0.5"/>
    <n v="119700"/>
    <m/>
    <m/>
    <n v="0"/>
    <m/>
    <m/>
    <n v="0"/>
    <m/>
    <m/>
    <n v="0"/>
    <n v="239400"/>
    <m/>
  </r>
  <r>
    <n v="6.01"/>
    <s v="*"/>
    <x v="35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6.02"/>
    <s v="*"/>
    <x v="36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6.03"/>
    <s v="*"/>
    <x v="37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6.04"/>
    <s v="*"/>
    <x v="38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6.05"/>
    <s v="*"/>
    <x v="39"/>
    <s v="*"/>
    <n v="38890.364918032777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6.05"/>
    <m/>
    <x v="39"/>
    <s v="OI"/>
    <s v=""/>
    <s v="MOTOROLA RADIO DEP450 UHF 16 ANA/DIG"/>
    <x v="12"/>
    <d v="2025-07-17T00:00:00"/>
    <n v="22"/>
    <s v="DOP"/>
    <n v="1"/>
    <n v="33000"/>
    <n v="726000"/>
    <n v="0"/>
    <n v="726000"/>
    <n v="11523.809523809523"/>
    <s v="Radios de comunicación "/>
    <m/>
    <m/>
    <m/>
    <m/>
    <s v="RADIO NET"/>
    <n v="20"/>
    <n v="1"/>
    <n v="726000"/>
    <m/>
    <m/>
    <n v="0"/>
    <m/>
    <m/>
    <n v="0"/>
    <m/>
    <m/>
    <n v="0"/>
    <m/>
    <m/>
    <n v="0"/>
    <n v="726000"/>
    <m/>
  </r>
  <r>
    <n v="6.05"/>
    <m/>
    <x v="39"/>
    <s v="OI"/>
    <s v=""/>
    <s v="CAJA FUERTE BOOIL DIAL D-750 29.5x21.75X Serv Cliente)"/>
    <x v="3"/>
    <d v="2025-05-13T00:00:00"/>
    <n v="1"/>
    <s v="DOP"/>
    <n v="1"/>
    <n v="39850"/>
    <n v="39850"/>
    <n v="0"/>
    <n v="39850"/>
    <n v="632.53968253968253"/>
    <s v="Caja Fuerte "/>
    <m/>
    <m/>
    <m/>
    <m/>
    <s v="DOPEL"/>
    <n v="20"/>
    <n v="1"/>
    <n v="39850"/>
    <m/>
    <m/>
    <n v="0"/>
    <m/>
    <m/>
    <n v="0"/>
    <m/>
    <m/>
    <n v="0"/>
    <m/>
    <m/>
    <n v="0"/>
    <n v="39850"/>
    <m/>
  </r>
  <r>
    <n v="6.05"/>
    <m/>
    <x v="39"/>
    <s v="OI"/>
    <s v=""/>
    <s v="CAJA FUERTE MONEY SAFE CAJA DE BOVEDA TL30X6"/>
    <x v="13"/>
    <d v="2025-05-13T00:00:00"/>
    <n v="1"/>
    <s v="USD"/>
    <n v="63"/>
    <n v="20881.12"/>
    <n v="1315510.5599999998"/>
    <n v="0"/>
    <n v="1315510.5599999998"/>
    <n v="20881.12"/>
    <s v="Caja Fuerte "/>
    <m/>
    <m/>
    <m/>
    <m/>
    <s v="sentry"/>
    <n v="7"/>
    <n v="0.5"/>
    <n v="657755.27999999991"/>
    <n v="20"/>
    <n v="0.5"/>
    <n v="657755.27999999991"/>
    <m/>
    <m/>
    <n v="0"/>
    <m/>
    <m/>
    <n v="0"/>
    <m/>
    <m/>
    <n v="0"/>
    <n v="1315510.5599999998"/>
    <m/>
  </r>
  <r>
    <n v="6.05"/>
    <m/>
    <x v="39"/>
    <s v="OI"/>
    <s v=""/>
    <s v="INMOBILIZADOR DE CABEZA P/EMERGENCIA"/>
    <x v="3"/>
    <d v="2025-09-21T00:00:00"/>
    <n v="1"/>
    <s v="DOP"/>
    <n v="1"/>
    <n v="4418"/>
    <n v="4418"/>
    <n v="0"/>
    <n v="4418"/>
    <n v="70.126984126984127"/>
    <s v="Equipos de Tesoreria "/>
    <m/>
    <m/>
    <m/>
    <m/>
    <s v="LENYIRUB"/>
    <n v="20"/>
    <n v="1"/>
    <n v="4418"/>
    <m/>
    <m/>
    <n v="0"/>
    <m/>
    <m/>
    <n v="0"/>
    <m/>
    <m/>
    <n v="0"/>
    <m/>
    <m/>
    <n v="0"/>
    <n v="4418"/>
    <m/>
  </r>
  <r>
    <n v="6.05"/>
    <m/>
    <x v="39"/>
    <s v="OI"/>
    <s v=""/>
    <s v="CAMILLA P/EMERGENCIA PLASTICA"/>
    <x v="3"/>
    <d v="2025-09-21T00:00:00"/>
    <n v="1"/>
    <s v="DOP"/>
    <n v="1"/>
    <n v="11550"/>
    <n v="11550"/>
    <n v="0"/>
    <n v="11550"/>
    <n v="183.33333333333334"/>
    <s v="Equipos de Tesoreria "/>
    <m/>
    <m/>
    <m/>
    <m/>
    <s v="LENYIRUB"/>
    <n v="20"/>
    <n v="1"/>
    <n v="11550"/>
    <m/>
    <m/>
    <n v="0"/>
    <m/>
    <m/>
    <n v="0"/>
    <m/>
    <m/>
    <n v="0"/>
    <m/>
    <m/>
    <n v="0"/>
    <n v="11550"/>
    <m/>
  </r>
  <r>
    <n v="6.05"/>
    <m/>
    <x v="39"/>
    <s v="OI"/>
    <s v=""/>
    <s v="ARNES P/CAMILLA EMERGENCIA 10 PUNTOS"/>
    <x v="3"/>
    <d v="2025-09-21T00:00:00"/>
    <n v="1"/>
    <s v="DOP"/>
    <n v="1"/>
    <n v="4399"/>
    <n v="4399"/>
    <n v="0"/>
    <n v="4399"/>
    <n v="69.825396825396822"/>
    <s v="Equipos de Tesoreria "/>
    <m/>
    <m/>
    <m/>
    <m/>
    <s v="LENYIRUB"/>
    <n v="20"/>
    <n v="1"/>
    <n v="4399"/>
    <m/>
    <m/>
    <n v="0"/>
    <m/>
    <m/>
    <n v="0"/>
    <m/>
    <m/>
    <n v="0"/>
    <m/>
    <m/>
    <n v="0"/>
    <n v="4399"/>
    <m/>
  </r>
  <r>
    <n v="6.05"/>
    <m/>
    <x v="39"/>
    <s v="OI"/>
    <s v=""/>
    <s v="CDM DETECTORA DE BILLETES FALSOS LD-3"/>
    <x v="3"/>
    <d v="2025-09-21T00:00:00"/>
    <n v="13"/>
    <s v="DOP"/>
    <n v="1"/>
    <n v="850"/>
    <n v="11050"/>
    <n v="0"/>
    <n v="11050"/>
    <n v="175.39682539682539"/>
    <s v="Equipos de Tesoreria "/>
    <m/>
    <m/>
    <m/>
    <m/>
    <s v="DOPEL"/>
    <n v="20"/>
    <n v="1"/>
    <n v="11050"/>
    <m/>
    <m/>
    <n v="0"/>
    <m/>
    <m/>
    <n v="0"/>
    <m/>
    <m/>
    <n v="0"/>
    <m/>
    <m/>
    <n v="0"/>
    <n v="11050"/>
    <m/>
  </r>
  <r>
    <n v="6.05"/>
    <m/>
    <x v="39"/>
    <s v="OI"/>
    <s v=""/>
    <s v="CDM CONTADORA DE MONEDAS MOD CDM-15"/>
    <x v="3"/>
    <d v="2025-09-21T00:00:00"/>
    <n v="1"/>
    <s v="DOP"/>
    <n v="1"/>
    <n v="24950"/>
    <n v="24950"/>
    <n v="0"/>
    <n v="24950"/>
    <n v="396.03174603174602"/>
    <s v="Equipos de Tesoreria "/>
    <m/>
    <m/>
    <m/>
    <m/>
    <s v="DOPEL"/>
    <n v="20"/>
    <n v="1"/>
    <n v="24950"/>
    <m/>
    <m/>
    <n v="0"/>
    <m/>
    <m/>
    <n v="0"/>
    <m/>
    <m/>
    <n v="0"/>
    <m/>
    <m/>
    <n v="0"/>
    <n v="24950"/>
    <m/>
  </r>
  <r>
    <n v="6.05"/>
    <m/>
    <x v="39"/>
    <s v="OI"/>
    <s v=""/>
    <s v="CONTADORA DE MONEDAS RIBAO CS-10S(BALANZA Y EQUIPO)"/>
    <x v="3"/>
    <d v="2025-09-21T00:00:00"/>
    <n v="1"/>
    <s v="DOP"/>
    <n v="1"/>
    <n v="32500"/>
    <n v="32500"/>
    <n v="0"/>
    <n v="32500"/>
    <n v="515.8730158730159"/>
    <s v="Equipos de Tesoreria "/>
    <m/>
    <m/>
    <m/>
    <m/>
    <s v="DOPEL"/>
    <n v="20"/>
    <n v="1"/>
    <n v="32500"/>
    <m/>
    <m/>
    <n v="0"/>
    <m/>
    <m/>
    <n v="0"/>
    <m/>
    <m/>
    <n v="0"/>
    <m/>
    <m/>
    <n v="0"/>
    <n v="32500"/>
    <m/>
  </r>
  <r>
    <n v="6.05"/>
    <m/>
    <x v="39"/>
    <s v="OI"/>
    <s v=""/>
    <s v="CAJA FUERTE C/FUEGO C/COMB+LLAVE SS-100"/>
    <x v="3"/>
    <d v="2025-09-21T00:00:00"/>
    <n v="1"/>
    <s v="DOP"/>
    <n v="1"/>
    <n v="63900"/>
    <n v="63900"/>
    <n v="0"/>
    <n v="63900"/>
    <n v="1014.2857142857143"/>
    <s v="Caja Fuerte "/>
    <m/>
    <m/>
    <m/>
    <m/>
    <s v="DOPEL"/>
    <n v="20"/>
    <n v="1"/>
    <n v="63900"/>
    <m/>
    <m/>
    <n v="0"/>
    <m/>
    <m/>
    <n v="0"/>
    <m/>
    <m/>
    <n v="0"/>
    <m/>
    <m/>
    <n v="0"/>
    <n v="63900"/>
    <m/>
  </r>
  <r>
    <n v="6.05"/>
    <m/>
    <x v="39"/>
    <s v="OI"/>
    <s v=""/>
    <s v="MAQUINA CONTADORA BILLETES CBM PLUS 401"/>
    <x v="3"/>
    <d v="2025-09-21T00:00:00"/>
    <n v="1"/>
    <s v="DOP"/>
    <n v="1"/>
    <n v="23500"/>
    <n v="23500"/>
    <n v="0"/>
    <n v="23500"/>
    <n v="373.01587301587301"/>
    <s v="Camilla de emergencia "/>
    <m/>
    <m/>
    <m/>
    <m/>
    <s v="DOPEL"/>
    <n v="20"/>
    <n v="1"/>
    <n v="23500"/>
    <m/>
    <m/>
    <n v="0"/>
    <m/>
    <m/>
    <n v="0"/>
    <m/>
    <m/>
    <n v="0"/>
    <m/>
    <m/>
    <n v="0"/>
    <n v="23500"/>
    <m/>
  </r>
  <r>
    <n v="6.05"/>
    <m/>
    <x v="39"/>
    <s v="OI"/>
    <s v=""/>
    <s v="CANDADO ABLOY PACK LOCK PL340"/>
    <x v="3"/>
    <d v="2025-09-21T00:00:00"/>
    <n v="12"/>
    <s v="USD"/>
    <n v="63"/>
    <n v="141.24"/>
    <n v="106777.44"/>
    <n v="0"/>
    <n v="106777.44"/>
    <n v="1694.88"/>
    <s v="Candado y Amaestramiento de llaves"/>
    <m/>
    <m/>
    <m/>
    <m/>
    <m/>
    <n v="15"/>
    <n v="0.5"/>
    <n v="53388.72"/>
    <n v="17"/>
    <n v="0.5"/>
    <n v="53388.72"/>
    <m/>
    <m/>
    <n v="0"/>
    <m/>
    <m/>
    <n v="0"/>
    <m/>
    <m/>
    <n v="0"/>
    <n v="106777.44"/>
    <m/>
  </r>
  <r>
    <n v="6.05"/>
    <m/>
    <x v="39"/>
    <s v="OI"/>
    <s v=""/>
    <s v="LLAVE CANDADO PROTEC2"/>
    <x v="3"/>
    <d v="2025-09-21T00:00:00"/>
    <n v="5"/>
    <s v="USD"/>
    <n v="63"/>
    <n v="11.77"/>
    <n v="3707.5499999999997"/>
    <n v="0"/>
    <n v="3707.5499999999997"/>
    <n v="58.849999999999994"/>
    <s v="Candado y Amaestramiento de llaves"/>
    <m/>
    <m/>
    <m/>
    <m/>
    <m/>
    <n v="15"/>
    <n v="0.5"/>
    <n v="1853.7749999999999"/>
    <n v="17"/>
    <n v="0.5"/>
    <n v="1853.7749999999999"/>
    <m/>
    <m/>
    <n v="0"/>
    <m/>
    <m/>
    <n v="0"/>
    <m/>
    <m/>
    <n v="0"/>
    <n v="3707.5499999999997"/>
    <m/>
  </r>
  <r>
    <n v="6.05"/>
    <m/>
    <x v="39"/>
    <s v="OI"/>
    <s v=""/>
    <s v="DEPOSITO PARA LLAVES DE CANDADO ABOLY"/>
    <x v="3"/>
    <d v="2025-09-21T00:00:00"/>
    <n v="1"/>
    <s v="USD"/>
    <n v="63"/>
    <n v="274.99"/>
    <n v="17324.37"/>
    <n v="0"/>
    <n v="17324.37"/>
    <n v="274.99"/>
    <s v="Candado y Amaestramiento de llaves"/>
    <m/>
    <m/>
    <m/>
    <m/>
    <m/>
    <n v="15"/>
    <n v="0.5"/>
    <n v="8662.1849999999995"/>
    <n v="17"/>
    <n v="0.5"/>
    <n v="8662.1849999999995"/>
    <m/>
    <m/>
    <n v="0"/>
    <m/>
    <m/>
    <n v="0"/>
    <m/>
    <m/>
    <n v="0"/>
    <n v="17324.37"/>
    <m/>
  </r>
  <r>
    <n v="6.05"/>
    <m/>
    <x v="39"/>
    <s v="OI"/>
    <s v=""/>
    <s v="LLAVE DESPOSITO DE CANDADO PROTEC2"/>
    <x v="3"/>
    <d v="2025-09-21T00:00:00"/>
    <n v="10"/>
    <s v="USD"/>
    <n v="63"/>
    <n v="11.77"/>
    <n v="7415.0999999999995"/>
    <n v="0"/>
    <n v="7415.0999999999995"/>
    <n v="117.69999999999999"/>
    <s v="Candado y Amaestramiento de llaves"/>
    <m/>
    <m/>
    <m/>
    <m/>
    <m/>
    <n v="15"/>
    <n v="0.5"/>
    <n v="3707.5499999999997"/>
    <n v="17"/>
    <n v="0.5"/>
    <n v="3707.5499999999997"/>
    <m/>
    <m/>
    <n v="0"/>
    <m/>
    <m/>
    <n v="0"/>
    <m/>
    <m/>
    <n v="0"/>
    <n v="7415.0999999999995"/>
    <m/>
  </r>
  <r>
    <n v="7.01"/>
    <s v="*"/>
    <x v="40"/>
    <s v="*"/>
    <n v="31058.344262295082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7.01"/>
    <m/>
    <x v="40"/>
    <s v="OI"/>
    <s v=""/>
    <s v="CARRO TRANSPORTE 40X60MM 12NIV"/>
    <x v="3"/>
    <d v="2025-09-21T00:00:00"/>
    <n v="3"/>
    <s v="DOP"/>
    <n v="1"/>
    <n v="28918"/>
    <n v="86754"/>
    <n v="0"/>
    <n v="86754"/>
    <n v="1377.047619047619"/>
    <s v="Fregadero acero inox"/>
    <m/>
    <m/>
    <m/>
    <m/>
    <s v="76722 ALMAR INVERPROYECT SRL F"/>
    <n v="15"/>
    <n v="0.5"/>
    <n v="43377"/>
    <n v="20"/>
    <n v="0.5"/>
    <n v="43377"/>
    <m/>
    <m/>
    <n v="0"/>
    <m/>
    <m/>
    <n v="0"/>
    <m/>
    <m/>
    <n v="0"/>
    <n v="86754"/>
    <m/>
  </r>
  <r>
    <n v="7.01"/>
    <m/>
    <x v="40"/>
    <s v="OI"/>
    <s v=""/>
    <s v="FREGADERO  SIN ESTANTE FD-01"/>
    <x v="3"/>
    <d v="2025-09-21T00:00:00"/>
    <n v="2"/>
    <s v="DOP"/>
    <n v="1"/>
    <n v="55545"/>
    <n v="111090"/>
    <n v="0"/>
    <n v="111090"/>
    <n v="1763.3333333333333"/>
    <s v="Fregadero acero inox"/>
    <m/>
    <m/>
    <m/>
    <m/>
    <s v="76722 ALMAR INVERPROYECT SRL F"/>
    <n v="15"/>
    <n v="0.5"/>
    <n v="55545"/>
    <n v="20"/>
    <n v="0.5"/>
    <n v="55545"/>
    <m/>
    <m/>
    <n v="0"/>
    <m/>
    <m/>
    <n v="0"/>
    <m/>
    <m/>
    <n v="0"/>
    <n v="111090"/>
    <m/>
  </r>
  <r>
    <n v="7.01"/>
    <m/>
    <x v="40"/>
    <s v="OI"/>
    <s v=""/>
    <s v="FREGADERO DOBLE 2 CUBA FD-02 1.20MT"/>
    <x v="3"/>
    <d v="2025-09-21T00:00:00"/>
    <n v="3"/>
    <s v="DOP"/>
    <n v="1"/>
    <n v="69680"/>
    <n v="209040"/>
    <n v="0"/>
    <n v="209040"/>
    <n v="3318.0952380952381"/>
    <s v="Mesas acero inox"/>
    <m/>
    <m/>
    <m/>
    <m/>
    <s v="76722 ALMAR INVERPROYECT SRL F"/>
    <n v="15"/>
    <n v="0.5"/>
    <n v="104520"/>
    <n v="20"/>
    <n v="0.5"/>
    <n v="104520"/>
    <m/>
    <m/>
    <n v="0"/>
    <m/>
    <m/>
    <n v="0"/>
    <m/>
    <m/>
    <n v="0"/>
    <n v="209040"/>
    <m/>
  </r>
  <r>
    <n v="7.01"/>
    <m/>
    <x v="40"/>
    <s v="OI"/>
    <s v=""/>
    <s v="INSTALACION Y GRIFERIA "/>
    <x v="3"/>
    <d v="2025-09-21T00:00:00"/>
    <n v="1"/>
    <s v="DOP"/>
    <n v="1"/>
    <n v="250000"/>
    <n v="250000"/>
    <n v="0"/>
    <n v="250000"/>
    <n v="3968.2539682539682"/>
    <s v="Mesas acero inox"/>
    <m/>
    <m/>
    <m/>
    <m/>
    <s v="76722 ALMAR INVERPROYECT SRL F"/>
    <n v="15"/>
    <n v="0.5"/>
    <n v="125000"/>
    <n v="20"/>
    <n v="0.5"/>
    <n v="125000"/>
    <m/>
    <m/>
    <n v="0"/>
    <m/>
    <m/>
    <n v="0"/>
    <m/>
    <m/>
    <n v="0"/>
    <n v="250000"/>
    <m/>
  </r>
  <r>
    <n v="7.01"/>
    <m/>
    <x v="40"/>
    <s v="OI"/>
    <s v=""/>
    <s v="LAVAMANOS ACERO INOX C/ PULSADOR "/>
    <x v="3"/>
    <d v="2025-09-21T00:00:00"/>
    <n v="9"/>
    <s v="DOP"/>
    <n v="1"/>
    <n v="19350"/>
    <n v="174150"/>
    <n v="0"/>
    <n v="174150"/>
    <n v="2764.2857142857142"/>
    <s v="Mesas acero inox"/>
    <m/>
    <m/>
    <m/>
    <m/>
    <s v="76722 ALMAR INVERPROYECT SRL F"/>
    <n v="15"/>
    <n v="0.5"/>
    <n v="87075"/>
    <n v="20"/>
    <n v="0.5"/>
    <n v="87075"/>
    <m/>
    <m/>
    <n v="0"/>
    <m/>
    <m/>
    <n v="0"/>
    <m/>
    <m/>
    <n v="0"/>
    <n v="174150"/>
    <m/>
  </r>
  <r>
    <n v="7.01"/>
    <m/>
    <x v="40"/>
    <s v="OI"/>
    <s v=""/>
    <s v="MESA DE TRABAJO MURAL 1200X700X850MM"/>
    <x v="3"/>
    <d v="2025-09-21T00:00:00"/>
    <n v="1"/>
    <s v="DOP"/>
    <n v="1"/>
    <n v="52720"/>
    <n v="52720"/>
    <n v="0"/>
    <n v="52720"/>
    <n v="836.82539682539687"/>
    <s v="Mesas acero inox"/>
    <m/>
    <m/>
    <m/>
    <m/>
    <s v="76722 ALMAR INVERPROYECT SRL F"/>
    <n v="15"/>
    <n v="0.5"/>
    <n v="26360"/>
    <n v="20"/>
    <n v="0.5"/>
    <n v="26360"/>
    <m/>
    <m/>
    <n v="0"/>
    <m/>
    <m/>
    <n v="0"/>
    <m/>
    <m/>
    <n v="0"/>
    <n v="52720"/>
    <m/>
  </r>
  <r>
    <n v="7.01"/>
    <m/>
    <x v="40"/>
    <s v="OI"/>
    <s v=""/>
    <s v="MESA DE TRABAJO MURAL 1600X700X850MM"/>
    <x v="3"/>
    <d v="2025-09-21T00:00:00"/>
    <n v="2"/>
    <s v="DOP"/>
    <n v="1"/>
    <n v="52442"/>
    <n v="104884"/>
    <n v="0"/>
    <n v="104884"/>
    <n v="1664.8253968253969"/>
    <s v="Mesas acero inox"/>
    <m/>
    <m/>
    <m/>
    <m/>
    <s v="76722 ALMAR INVERPROYECT SRL F"/>
    <n v="15"/>
    <n v="0.5"/>
    <n v="52442"/>
    <n v="20"/>
    <n v="0.5"/>
    <n v="52442"/>
    <m/>
    <m/>
    <n v="0"/>
    <m/>
    <m/>
    <n v="0"/>
    <m/>
    <m/>
    <n v="0"/>
    <n v="104884"/>
    <m/>
  </r>
  <r>
    <n v="7.01"/>
    <m/>
    <x v="40"/>
    <s v="OI"/>
    <s v=""/>
    <s v="MESA DE TRABAJO MURAL 800X700X850MM"/>
    <x v="3"/>
    <d v="2025-09-21T00:00:00"/>
    <n v="2"/>
    <s v="DOP"/>
    <n v="1"/>
    <n v="26955"/>
    <n v="53910"/>
    <n v="0"/>
    <n v="53910"/>
    <n v="855.71428571428567"/>
    <s v="Mesas acero inox"/>
    <m/>
    <m/>
    <m/>
    <m/>
    <s v="76722 ALMAR INVERPROYECT SRL F"/>
    <n v="15"/>
    <n v="0.5"/>
    <n v="26955"/>
    <n v="20"/>
    <n v="0.5"/>
    <n v="26955"/>
    <m/>
    <m/>
    <n v="0"/>
    <m/>
    <m/>
    <n v="0"/>
    <m/>
    <m/>
    <n v="0"/>
    <n v="53910"/>
    <m/>
  </r>
  <r>
    <n v="7.01"/>
    <m/>
    <x v="40"/>
    <s v="OI"/>
    <s v=""/>
    <s v="MESA TRABAJO MURAL 1400X700X850MM"/>
    <x v="3"/>
    <d v="2025-09-21T00:00:00"/>
    <n v="3"/>
    <s v="DOP"/>
    <n v="1"/>
    <n v="44435"/>
    <n v="133305"/>
    <n v="0"/>
    <n v="133305"/>
    <n v="2115.9523809523807"/>
    <s v="Mesas acero inox"/>
    <m/>
    <m/>
    <m/>
    <m/>
    <s v="76722 ALMAR INVERPROYECT SRL F"/>
    <n v="15"/>
    <n v="0.5"/>
    <n v="66652.5"/>
    <n v="20"/>
    <n v="0.5"/>
    <n v="66652.5"/>
    <m/>
    <m/>
    <n v="0"/>
    <m/>
    <m/>
    <n v="0"/>
    <m/>
    <m/>
    <n v="0"/>
    <n v="133305"/>
    <m/>
  </r>
  <r>
    <n v="7.01"/>
    <m/>
    <x v="40"/>
    <s v="OI"/>
    <s v=""/>
    <s v="MESA TRABAJO MURAL 1850X700X850MM"/>
    <x v="3"/>
    <d v="2025-09-21T00:00:00"/>
    <n v="3"/>
    <s v="DOP"/>
    <n v="1"/>
    <n v="52177"/>
    <n v="156531"/>
    <n v="0"/>
    <n v="156531"/>
    <n v="2484.6190476190477"/>
    <s v="Lavamanos acero inox"/>
    <m/>
    <m/>
    <m/>
    <m/>
    <s v="76722 ALMAR INVERPROYECT SRL F"/>
    <n v="15"/>
    <n v="0.5"/>
    <n v="78265.5"/>
    <n v="20"/>
    <n v="0.5"/>
    <n v="78265.5"/>
    <m/>
    <m/>
    <n v="0"/>
    <m/>
    <m/>
    <n v="0"/>
    <m/>
    <m/>
    <n v="0"/>
    <n v="156531"/>
    <m/>
  </r>
  <r>
    <n v="7.01"/>
    <m/>
    <x v="40"/>
    <s v="OI"/>
    <s v=""/>
    <s v="MESA TRABAJO MURAL C/ESTANTE  DOBLE"/>
    <x v="3"/>
    <d v="2025-09-21T00:00:00"/>
    <n v="2"/>
    <s v="DOP"/>
    <n v="1"/>
    <n v="70150"/>
    <n v="140300"/>
    <n v="0"/>
    <n v="140300"/>
    <n v="2226.9841269841268"/>
    <s v="carro"/>
    <m/>
    <m/>
    <m/>
    <m/>
    <s v="76722 ALMAR INVERPROYECT SRL F"/>
    <n v="14"/>
    <n v="0.5"/>
    <n v="70150"/>
    <n v="20"/>
    <n v="0.5"/>
    <n v="70150"/>
    <m/>
    <m/>
    <n v="0"/>
    <m/>
    <m/>
    <n v="0"/>
    <m/>
    <m/>
    <n v="0"/>
    <n v="140300"/>
    <m/>
  </r>
  <r>
    <n v="7.01"/>
    <m/>
    <x v="40"/>
    <s v="OI"/>
    <s v=""/>
    <s v="MESA TRABAJO MURAL C/ESTANTE  INFERIOR Y"/>
    <x v="3"/>
    <d v="2025-09-21T00:00:00"/>
    <n v="4"/>
    <s v="DOP"/>
    <n v="1"/>
    <n v="52720"/>
    <n v="210880"/>
    <n v="0"/>
    <n v="210880"/>
    <n v="3347.3015873015875"/>
    <s v="carro"/>
    <m/>
    <m/>
    <m/>
    <m/>
    <s v="76722 ALMAR INVERPROYECT SRL F"/>
    <n v="14"/>
    <n v="0.5"/>
    <n v="105440"/>
    <n v="20"/>
    <n v="0.5"/>
    <n v="105440"/>
    <m/>
    <m/>
    <n v="0"/>
    <m/>
    <m/>
    <n v="0"/>
    <m/>
    <m/>
    <n v="0"/>
    <n v="210880"/>
    <m/>
  </r>
  <r>
    <n v="7.01"/>
    <m/>
    <x v="40"/>
    <s v="OI"/>
    <s v=""/>
    <s v="MESA TRABAJO MURAL C/ESTANTE  INTERIOR"/>
    <x v="3"/>
    <d v="2025-09-21T00:00:00"/>
    <n v="1"/>
    <s v="DOP"/>
    <n v="1"/>
    <n v="49385"/>
    <n v="49385"/>
    <n v="0"/>
    <n v="49385"/>
    <n v="783.88888888888891"/>
    <s v="carro"/>
    <m/>
    <m/>
    <m/>
    <m/>
    <s v="76722 ALMAR INVERPROYECT SRL F"/>
    <n v="14"/>
    <n v="0.5"/>
    <n v="24692.5"/>
    <n v="20"/>
    <n v="0.5"/>
    <n v="24692.5"/>
    <m/>
    <m/>
    <n v="0"/>
    <m/>
    <m/>
    <n v="0"/>
    <m/>
    <m/>
    <n v="0"/>
    <n v="49385"/>
    <m/>
  </r>
  <r>
    <n v="7.01"/>
    <m/>
    <x v="40"/>
    <s v="OI"/>
    <s v=""/>
    <s v="MESA TRABAJO MURAL2000X700X850 MM"/>
    <x v="3"/>
    <d v="2025-09-21T00:00:00"/>
    <n v="3"/>
    <s v="DOP"/>
    <n v="1"/>
    <n v="53870"/>
    <n v="161610"/>
    <n v="0"/>
    <n v="161610"/>
    <n v="2565.2380952380954"/>
    <s v="instalacion"/>
    <m/>
    <m/>
    <m/>
    <m/>
    <s v="76722 ALMAR INVERPROYECT SRL F"/>
    <n v="14"/>
    <n v="0.5"/>
    <n v="80805"/>
    <n v="20"/>
    <n v="0.5"/>
    <n v="80805"/>
    <m/>
    <m/>
    <n v="0"/>
    <m/>
    <m/>
    <n v="0"/>
    <m/>
    <m/>
    <n v="0"/>
    <n v="161610"/>
    <m/>
  </r>
  <r>
    <n v="7.02"/>
    <s v="*"/>
    <x v="41"/>
    <s v="*"/>
    <n v="48868.811475409842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7.02"/>
    <m/>
    <x v="41"/>
    <s v="OI"/>
    <s v=""/>
    <s v="HORNO RATIONAL ICP 101 (10 BANDEJAS) GAS"/>
    <x v="14"/>
    <d v="2025-05-09T00:00:00"/>
    <n v="1"/>
    <s v="USD"/>
    <n v="63"/>
    <n v="15503.25"/>
    <n v="976704.75"/>
    <n v="0"/>
    <n v="976704.75"/>
    <n v="15503.25"/>
    <s v="Horno Rational "/>
    <m/>
    <m/>
    <m/>
    <m/>
    <s v="75272 RENT A EQUIPOS MUESES, "/>
    <n v="5"/>
    <n v="0.6"/>
    <n v="586022.85"/>
    <n v="20"/>
    <n v="0.4"/>
    <n v="390681.9"/>
    <m/>
    <m/>
    <n v="0"/>
    <m/>
    <m/>
    <n v="0"/>
    <m/>
    <m/>
    <n v="0"/>
    <n v="976704.75"/>
    <m/>
  </r>
  <r>
    <n v="7.02"/>
    <m/>
    <x v="41"/>
    <s v="OI"/>
    <s v=""/>
    <s v="MESA PARA HORNO ICOMBI PRO"/>
    <x v="14"/>
    <d v="2025-05-09T00:00:00"/>
    <n v="1"/>
    <s v="USD"/>
    <n v="63"/>
    <n v="1690.92"/>
    <n v="106527.96"/>
    <n v="0"/>
    <n v="106527.96"/>
    <n v="1690.92"/>
    <s v="Horno Rational "/>
    <m/>
    <m/>
    <m/>
    <m/>
    <s v="76610 CARIBBEAN COPACKERS SODFUM"/>
    <n v="5"/>
    <n v="0.6"/>
    <n v="63916.775999999998"/>
    <n v="20"/>
    <n v="0.4"/>
    <n v="42611.184000000008"/>
    <m/>
    <m/>
    <n v="0"/>
    <m/>
    <m/>
    <n v="0"/>
    <m/>
    <m/>
    <n v="0"/>
    <n v="106527.96"/>
    <m/>
  </r>
  <r>
    <n v="7.02"/>
    <m/>
    <x v="41"/>
    <s v="OI"/>
    <s v=""/>
    <s v="MATERIALES DE INSTALACION"/>
    <x v="14"/>
    <d v="2025-05-09T00:00:00"/>
    <n v="1"/>
    <s v="USD"/>
    <n v="63"/>
    <n v="350"/>
    <n v="22050"/>
    <n v="0"/>
    <n v="22050"/>
    <n v="350"/>
    <s v="Horno Rational "/>
    <m/>
    <m/>
    <m/>
    <m/>
    <s v="76610 CARIBBEAN COPACKERS SODFUM"/>
    <n v="5"/>
    <n v="0.6"/>
    <n v="13230"/>
    <n v="20"/>
    <n v="0.4"/>
    <n v="8820"/>
    <m/>
    <m/>
    <n v="0"/>
    <m/>
    <m/>
    <n v="0"/>
    <m/>
    <m/>
    <n v="0"/>
    <n v="22050"/>
    <m/>
  </r>
  <r>
    <n v="7.02"/>
    <m/>
    <x v="41"/>
    <s v="OI"/>
    <s v=""/>
    <s v="SUPERSPIKE PARA POLLOS 1/1 GN"/>
    <x v="14"/>
    <d v="2025-05-09T00:00:00"/>
    <n v="15"/>
    <s v="USD"/>
    <n v="63"/>
    <n v="100.51"/>
    <n v="94981.950000000012"/>
    <n v="0"/>
    <n v="94981.950000000012"/>
    <n v="1507.65"/>
    <s v="Horno Rational "/>
    <m/>
    <m/>
    <m/>
    <m/>
    <s v="76610 CARIBBEAN COPACKERS SODFUM"/>
    <n v="5"/>
    <n v="0.6"/>
    <n v="56989.170000000006"/>
    <n v="20"/>
    <n v="0.4"/>
    <n v="37992.780000000006"/>
    <m/>
    <m/>
    <n v="0"/>
    <m/>
    <m/>
    <n v="0"/>
    <m/>
    <m/>
    <n v="0"/>
    <n v="94981.950000000012"/>
    <m/>
  </r>
  <r>
    <n v="7.02"/>
    <m/>
    <x v="41"/>
    <s v="OI"/>
    <s v=""/>
    <s v="BANDEJA/PLANCHA ASAD PANAD 1/1 GN"/>
    <x v="14"/>
    <d v="2025-05-09T00:00:00"/>
    <n v="20"/>
    <s v="USD"/>
    <n v="63"/>
    <n v="106.59"/>
    <n v="134303.4"/>
    <n v="0"/>
    <n v="134303.4"/>
    <n v="2131.7999999999997"/>
    <s v="Horno Rational "/>
    <m/>
    <m/>
    <m/>
    <m/>
    <s v="76610 CARIBBEAN COPACKERS SODFUM"/>
    <n v="5"/>
    <n v="0.6"/>
    <n v="80582.039999999994"/>
    <n v="20"/>
    <n v="0.4"/>
    <n v="53721.36"/>
    <m/>
    <m/>
    <n v="0"/>
    <m/>
    <m/>
    <n v="0"/>
    <m/>
    <m/>
    <n v="0"/>
    <n v="134303.4"/>
    <m/>
  </r>
  <r>
    <n v="7.02"/>
    <m/>
    <x v="41"/>
    <s v="OI"/>
    <s v=""/>
    <s v="PARRILLAS ACERO INOX 1/1 GN"/>
    <x v="14"/>
    <d v="2025-05-09T00:00:00"/>
    <n v="8"/>
    <s v="USD"/>
    <n v="63"/>
    <n v="63.75"/>
    <n v="32130"/>
    <n v="0"/>
    <n v="32130"/>
    <n v="510"/>
    <s v="Horno Rational "/>
    <m/>
    <m/>
    <m/>
    <m/>
    <s v="76610 CARIBBEAN COPACKERS SODFUM"/>
    <n v="5"/>
    <n v="0.6"/>
    <n v="19278"/>
    <n v="20"/>
    <n v="0.4"/>
    <n v="12852"/>
    <m/>
    <m/>
    <n v="0"/>
    <m/>
    <m/>
    <n v="0"/>
    <m/>
    <m/>
    <n v="0"/>
    <n v="32130"/>
    <m/>
  </r>
  <r>
    <n v="7.02"/>
    <m/>
    <x v="41"/>
    <s v="OI"/>
    <s v=""/>
    <s v="COMBIFRY 1/1 GN"/>
    <x v="14"/>
    <d v="2025-05-09T00:00:00"/>
    <n v="2"/>
    <s v="USD"/>
    <n v="63"/>
    <n v="158.01"/>
    <n v="19909.259999999998"/>
    <n v="0"/>
    <n v="19909.259999999998"/>
    <n v="316.02"/>
    <s v="Horno Rational "/>
    <m/>
    <m/>
    <m/>
    <m/>
    <s v="76610 CARIBBEAN COPACKERS SODFUM"/>
    <n v="5"/>
    <n v="0.6"/>
    <n v="11945.555999999999"/>
    <n v="20"/>
    <n v="0.4"/>
    <n v="7963.7039999999997"/>
    <m/>
    <m/>
    <n v="0"/>
    <m/>
    <m/>
    <n v="0"/>
    <m/>
    <m/>
    <n v="0"/>
    <n v="19909.259999999998"/>
    <m/>
  </r>
  <r>
    <n v="7.02"/>
    <m/>
    <x v="41"/>
    <s v="OI"/>
    <s v=""/>
    <s v="BANDEJA DE GRANITO ESMALTADO 20MM"/>
    <x v="14"/>
    <d v="2025-05-09T00:00:00"/>
    <n v="2"/>
    <s v="USD"/>
    <n v="63"/>
    <n v="119.83"/>
    <n v="15098.58"/>
    <n v="0"/>
    <n v="15098.58"/>
    <n v="239.66"/>
    <s v="Horno Rational "/>
    <m/>
    <m/>
    <m/>
    <m/>
    <s v="76610 CARIBBEAN COPACKERS SODFUM"/>
    <n v="5"/>
    <n v="0.6"/>
    <n v="9059.1479999999992"/>
    <n v="20"/>
    <n v="0.4"/>
    <n v="6039.4320000000007"/>
    <m/>
    <m/>
    <n v="0"/>
    <m/>
    <m/>
    <n v="0"/>
    <m/>
    <m/>
    <n v="0"/>
    <n v="15098.58"/>
    <m/>
  </r>
  <r>
    <n v="7.02"/>
    <m/>
    <x v="41"/>
    <s v="OI"/>
    <s v=""/>
    <s v="ALEGACY CUCHARA P/SERVIR 3770"/>
    <x v="3"/>
    <d v="2025-09-21T00:00:00"/>
    <n v="3"/>
    <s v="DOP"/>
    <n v="1"/>
    <n v="150"/>
    <n v="450"/>
    <n v="0"/>
    <n v="450"/>
    <n v="7.1428571428571432"/>
    <s v="Bandeja gastronomica "/>
    <s v="Neveras nuevas del deli "/>
    <m/>
    <m/>
    <m/>
    <s v="UTECO "/>
    <n v="20"/>
    <n v="1"/>
    <n v="450"/>
    <m/>
    <m/>
    <n v="0"/>
    <m/>
    <m/>
    <n v="0"/>
    <m/>
    <m/>
    <n v="0"/>
    <m/>
    <m/>
    <n v="0"/>
    <n v="450"/>
    <m/>
  </r>
  <r>
    <n v="7.02"/>
    <m/>
    <x v="41"/>
    <s v="OI"/>
    <s v=""/>
    <s v="ALEGACY CUCHARA SOLIDA 21L MOD 4781"/>
    <x v="3"/>
    <d v="2025-09-21T00:00:00"/>
    <n v="2"/>
    <s v="DOP"/>
    <n v="1"/>
    <n v="250"/>
    <n v="500"/>
    <n v="0"/>
    <n v="500"/>
    <n v="7.9365079365079367"/>
    <s v="Bandeja gastronomica "/>
    <m/>
    <m/>
    <m/>
    <m/>
    <s v="IMEQ US"/>
    <n v="20"/>
    <n v="1"/>
    <n v="500"/>
    <m/>
    <m/>
    <n v="0"/>
    <m/>
    <m/>
    <n v="0"/>
    <m/>
    <m/>
    <n v="0"/>
    <m/>
    <m/>
    <n v="0"/>
    <n v="500"/>
    <m/>
  </r>
  <r>
    <n v="7.02"/>
    <m/>
    <x v="41"/>
    <s v="OI"/>
    <s v=""/>
    <s v="ALEGACY TIJERA CORTAR AVES/PESC 1220"/>
    <x v="3"/>
    <d v="2025-09-21T00:00:00"/>
    <n v="2"/>
    <s v="DOP"/>
    <n v="1"/>
    <n v="3000"/>
    <n v="6000"/>
    <n v="0"/>
    <n v="6000"/>
    <n v="95.238095238095241"/>
    <s v="Utensilios de Cocina"/>
    <m/>
    <m/>
    <m/>
    <m/>
    <m/>
    <n v="20"/>
    <n v="1"/>
    <n v="6000"/>
    <m/>
    <m/>
    <n v="0"/>
    <m/>
    <m/>
    <n v="0"/>
    <m/>
    <m/>
    <n v="0"/>
    <m/>
    <m/>
    <n v="0"/>
    <n v="6000"/>
    <m/>
  </r>
  <r>
    <n v="7.02"/>
    <m/>
    <x v="41"/>
    <s v="OI"/>
    <s v=""/>
    <s v="AMERICAN METALCRAFT PINZA HDUT1200"/>
    <x v="3"/>
    <d v="2025-09-21T00:00:00"/>
    <n v="3"/>
    <s v="DOP"/>
    <n v="1"/>
    <n v="230"/>
    <n v="690"/>
    <n v="0"/>
    <n v="690"/>
    <n v="10.952380952380953"/>
    <s v="Microonda"/>
    <m/>
    <m/>
    <m/>
    <m/>
    <s v="ALMACENES UNIDOS"/>
    <n v="20"/>
    <n v="1"/>
    <n v="690"/>
    <m/>
    <m/>
    <n v="0"/>
    <m/>
    <m/>
    <n v="0"/>
    <m/>
    <m/>
    <n v="0"/>
    <m/>
    <m/>
    <n v="0"/>
    <n v="690"/>
    <m/>
  </r>
  <r>
    <n v="7.02"/>
    <m/>
    <x v="41"/>
    <s v="OI"/>
    <s v=""/>
    <s v="BANDEJA B/M FULL 12X20X2.5&quot; A/I."/>
    <x v="3"/>
    <d v="2025-09-21T00:00:00"/>
    <n v="15"/>
    <s v="DOP"/>
    <n v="1"/>
    <n v="1200"/>
    <n v="18000"/>
    <n v="0"/>
    <n v="18000"/>
    <n v="285.71428571428572"/>
    <s v="Utensilios de Cocina"/>
    <m/>
    <m/>
    <m/>
    <m/>
    <m/>
    <n v="20"/>
    <n v="1"/>
    <n v="18000"/>
    <m/>
    <m/>
    <n v="0"/>
    <m/>
    <m/>
    <n v="0"/>
    <m/>
    <m/>
    <n v="0"/>
    <m/>
    <m/>
    <n v="0"/>
    <n v="18000"/>
    <m/>
  </r>
  <r>
    <n v="7.02"/>
    <m/>
    <x v="41"/>
    <s v="OI"/>
    <s v=""/>
    <s v="BASE PARA CANASTOS DE VEGETALES 1/4"/>
    <x v="15"/>
    <d v="2025-02-11T00:00:00"/>
    <n v="3"/>
    <s v="DOP"/>
    <n v="1"/>
    <n v="5263.8133333333335"/>
    <n v="15791.44"/>
    <n v="0"/>
    <n v="15791.44"/>
    <n v="250.6577777777778"/>
    <s v="Utensilios de Cocina"/>
    <m/>
    <m/>
    <m/>
    <m/>
    <s v="TOSCA"/>
    <n v="20"/>
    <n v="1"/>
    <n v="15791.44"/>
    <m/>
    <m/>
    <n v="0"/>
    <m/>
    <m/>
    <n v="0"/>
    <m/>
    <m/>
    <n v="0"/>
    <m/>
    <m/>
    <n v="0"/>
    <n v="15791.44"/>
    <m/>
  </r>
  <r>
    <n v="7.02"/>
    <m/>
    <x v="41"/>
    <s v="OI"/>
    <s v=""/>
    <s v="CAMBRO BANDEJA RECTANG 10X30X2 10302MTNG"/>
    <x v="3"/>
    <d v="2025-09-21T00:00:00"/>
    <n v="36"/>
    <s v="DOP"/>
    <n v="1"/>
    <n v="1978.2383333333335"/>
    <n v="71216.58"/>
    <n v="0"/>
    <n v="71216.58"/>
    <n v="1130.4219047619049"/>
    <s v="Utensilios de Cocina"/>
    <m/>
    <m/>
    <m/>
    <m/>
    <m/>
    <n v="20"/>
    <n v="1"/>
    <n v="71216.58"/>
    <m/>
    <m/>
    <n v="0"/>
    <m/>
    <m/>
    <n v="0"/>
    <m/>
    <m/>
    <n v="0"/>
    <m/>
    <m/>
    <n v="0"/>
    <n v="71216.58"/>
    <m/>
  </r>
  <r>
    <n v="7.02"/>
    <m/>
    <x v="41"/>
    <s v="OI"/>
    <s v=""/>
    <s v="CAMBRO BANDEJA RECTANG 6X30X2 6302MT NG"/>
    <x v="3"/>
    <d v="2025-09-21T00:00:00"/>
    <n v="60"/>
    <s v="DOP"/>
    <n v="1"/>
    <n v="1171.6785000000002"/>
    <n v="70300.710000000006"/>
    <n v="0"/>
    <n v="70300.710000000006"/>
    <n v="1115.8842857142859"/>
    <s v="Utensilios de Cocina"/>
    <m/>
    <m/>
    <m/>
    <m/>
    <m/>
    <n v="20"/>
    <n v="1"/>
    <n v="70300.710000000006"/>
    <m/>
    <m/>
    <n v="0"/>
    <m/>
    <m/>
    <n v="0"/>
    <m/>
    <m/>
    <n v="0"/>
    <m/>
    <m/>
    <n v="0"/>
    <n v="70300.710000000006"/>
    <m/>
  </r>
  <r>
    <n v="7.02"/>
    <m/>
    <x v="41"/>
    <s v="OI"/>
    <s v=""/>
    <s v="CAMBRO BANDEJA RECTANG 8X30X2 83302MTNG"/>
    <x v="3"/>
    <d v="2025-09-21T00:00:00"/>
    <n v="96"/>
    <s v="DOP"/>
    <n v="1"/>
    <n v="1807.0286458333333"/>
    <n v="173474.75"/>
    <n v="0"/>
    <n v="173474.75"/>
    <n v="2753.5674603174602"/>
    <s v="Utensilios de Cocina"/>
    <m/>
    <m/>
    <m/>
    <m/>
    <m/>
    <n v="20"/>
    <n v="1"/>
    <n v="173474.75"/>
    <m/>
    <m/>
    <n v="0"/>
    <m/>
    <m/>
    <n v="0"/>
    <m/>
    <m/>
    <n v="0"/>
    <m/>
    <m/>
    <n v="0"/>
    <n v="173474.75"/>
    <m/>
  </r>
  <r>
    <n v="7.02"/>
    <m/>
    <x v="41"/>
    <s v="OI"/>
    <s v=""/>
    <s v="CAMBRO RECIPIENTE GAST 1/6X4 NEG"/>
    <x v="3"/>
    <d v="2025-09-21T00:00:00"/>
    <n v="10"/>
    <s v="DOP"/>
    <n v="1"/>
    <n v="1650"/>
    <n v="16500"/>
    <n v="0"/>
    <n v="16500"/>
    <n v="261.90476190476193"/>
    <s v="Utensilios de Cocina"/>
    <m/>
    <m/>
    <m/>
    <m/>
    <m/>
    <n v="20"/>
    <n v="1"/>
    <n v="16500"/>
    <m/>
    <m/>
    <n v="0"/>
    <m/>
    <m/>
    <n v="0"/>
    <m/>
    <m/>
    <n v="0"/>
    <m/>
    <m/>
    <n v="0"/>
    <n v="16500"/>
    <m/>
  </r>
  <r>
    <n v="7.02"/>
    <m/>
    <x v="41"/>
    <s v="OI"/>
    <s v=""/>
    <s v="CAMBRO TAPA P/RECI 9FC2452"/>
    <x v="3"/>
    <d v="2025-09-21T00:00:00"/>
    <n v="10"/>
    <s v="DOP"/>
    <n v="1"/>
    <n v="450"/>
    <n v="4500"/>
    <n v="0"/>
    <n v="4500"/>
    <n v="71.428571428571431"/>
    <s v="Utensilios de Cocina"/>
    <m/>
    <m/>
    <m/>
    <m/>
    <m/>
    <n v="20"/>
    <n v="1"/>
    <n v="4500"/>
    <m/>
    <m/>
    <n v="0"/>
    <m/>
    <m/>
    <n v="0"/>
    <m/>
    <m/>
    <n v="0"/>
    <m/>
    <m/>
    <n v="0"/>
    <n v="4500"/>
    <m/>
  </r>
  <r>
    <n v="7.02"/>
    <m/>
    <x v="41"/>
    <s v="OI"/>
    <s v=""/>
    <s v="CARLISLE RACK 24PULG LARGO ODR‐24N"/>
    <x v="3"/>
    <d v="2025-09-21T00:00:00"/>
    <n v="1"/>
    <s v="DOP"/>
    <n v="1"/>
    <n v="600"/>
    <n v="600"/>
    <n v="0"/>
    <n v="600"/>
    <n v="9.5238095238095237"/>
    <s v="Utensilios de Cocina"/>
    <m/>
    <m/>
    <m/>
    <m/>
    <m/>
    <n v="20"/>
    <n v="1"/>
    <n v="600"/>
    <m/>
    <m/>
    <n v="0"/>
    <m/>
    <m/>
    <n v="0"/>
    <m/>
    <m/>
    <n v="0"/>
    <m/>
    <m/>
    <n v="0"/>
    <n v="600"/>
    <m/>
  </r>
  <r>
    <n v="7.02"/>
    <m/>
    <x v="41"/>
    <s v="OI"/>
    <s v=""/>
    <s v="CENTRIFUGADORA DE VERDURAS 3GAL"/>
    <x v="3"/>
    <d v="2025-09-21T00:00:00"/>
    <n v="1"/>
    <s v="DOP"/>
    <n v="1"/>
    <n v="6000"/>
    <n v="6000"/>
    <n v="0"/>
    <n v="6000"/>
    <n v="95.238095238095241"/>
    <s v="Utensilios de Cocina"/>
    <m/>
    <m/>
    <m/>
    <m/>
    <m/>
    <n v="20"/>
    <n v="1"/>
    <n v="6000"/>
    <m/>
    <m/>
    <n v="0"/>
    <m/>
    <m/>
    <n v="0"/>
    <m/>
    <m/>
    <n v="0"/>
    <m/>
    <m/>
    <n v="0"/>
    <n v="6000"/>
    <m/>
  </r>
  <r>
    <n v="7.02"/>
    <m/>
    <x v="41"/>
    <s v="OI"/>
    <s v=""/>
    <s v="CEPILLO SAN JAMAR 1178902"/>
    <x v="3"/>
    <d v="2025-09-21T00:00:00"/>
    <n v="2"/>
    <s v="DOP"/>
    <n v="1"/>
    <n v="4000"/>
    <n v="8000"/>
    <n v="0"/>
    <n v="8000"/>
    <n v="126.98412698412699"/>
    <s v="Utensilios de Cocina"/>
    <m/>
    <m/>
    <m/>
    <m/>
    <m/>
    <n v="20"/>
    <n v="1"/>
    <n v="8000"/>
    <m/>
    <m/>
    <n v="0"/>
    <m/>
    <m/>
    <n v="0"/>
    <m/>
    <m/>
    <n v="0"/>
    <m/>
    <m/>
    <n v="0"/>
    <n v="8000"/>
    <m/>
  </r>
  <r>
    <n v="7.02"/>
    <m/>
    <x v="41"/>
    <s v="OI"/>
    <s v=""/>
    <s v="CHICAGO MED BANDEJA DELI 12X18 BRONCE"/>
    <x v="3"/>
    <d v="2025-09-21T00:00:00"/>
    <n v="60"/>
    <s v="DOP"/>
    <n v="1"/>
    <n v="2389.0038333333337"/>
    <n v="143340.23000000001"/>
    <n v="0"/>
    <n v="143340.23000000001"/>
    <n v="2275.2417460317461"/>
    <s v="Utensilios de Cocina"/>
    <m/>
    <m/>
    <m/>
    <m/>
    <m/>
    <n v="20"/>
    <n v="1"/>
    <n v="143340.23000000001"/>
    <m/>
    <m/>
    <n v="0"/>
    <m/>
    <m/>
    <n v="0"/>
    <m/>
    <m/>
    <n v="0"/>
    <m/>
    <m/>
    <n v="0"/>
    <n v="143340.23000000001"/>
    <m/>
  </r>
  <r>
    <n v="7.02"/>
    <m/>
    <x v="41"/>
    <s v="OI"/>
    <s v=""/>
    <s v="CORTADOR DE QUESO Y JAMON CUBE KING"/>
    <x v="3"/>
    <d v="2025-09-21T00:00:00"/>
    <n v="1"/>
    <s v="DOP"/>
    <n v="1"/>
    <n v="16413.669999999998"/>
    <n v="16413.669999999998"/>
    <n v="0"/>
    <n v="16413.669999999998"/>
    <n v="260.53444444444443"/>
    <s v="Utensilios de Cocina"/>
    <m/>
    <m/>
    <m/>
    <m/>
    <m/>
    <n v="20"/>
    <n v="1"/>
    <n v="16413.669999999998"/>
    <m/>
    <m/>
    <n v="0"/>
    <m/>
    <m/>
    <n v="0"/>
    <m/>
    <m/>
    <n v="0"/>
    <m/>
    <m/>
    <n v="0"/>
    <n v="16413.669999999998"/>
    <m/>
  </r>
  <r>
    <n v="7.02"/>
    <m/>
    <x v="41"/>
    <s v="OI"/>
    <s v=""/>
    <s v="CUBETA P/DESINFECTAR 5LT ROJA"/>
    <x v="3"/>
    <d v="2025-09-21T00:00:00"/>
    <n v="3"/>
    <s v="DOP"/>
    <n v="1"/>
    <n v="690"/>
    <n v="2070"/>
    <n v="0"/>
    <n v="2070"/>
    <n v="32.857142857142854"/>
    <s v="Utensilios de Cocina"/>
    <m/>
    <m/>
    <m/>
    <m/>
    <m/>
    <n v="20"/>
    <n v="1"/>
    <n v="2070"/>
    <m/>
    <m/>
    <n v="0"/>
    <m/>
    <m/>
    <n v="0"/>
    <m/>
    <m/>
    <n v="0"/>
    <m/>
    <m/>
    <n v="0"/>
    <n v="2070"/>
    <m/>
  </r>
  <r>
    <n v="7.02"/>
    <m/>
    <x v="41"/>
    <s v="OI"/>
    <s v=""/>
    <s v="CUCHARA ALTA TEMPERATURA 13&quot;"/>
    <x v="3"/>
    <d v="2025-09-21T00:00:00"/>
    <n v="2"/>
    <s v="DOP"/>
    <n v="1"/>
    <n v="600"/>
    <n v="1200"/>
    <n v="0"/>
    <n v="1200"/>
    <n v="19.047619047619047"/>
    <s v="Utensilios de Cocina"/>
    <m/>
    <m/>
    <m/>
    <m/>
    <m/>
    <n v="20"/>
    <n v="1"/>
    <n v="1200"/>
    <m/>
    <m/>
    <n v="0"/>
    <m/>
    <m/>
    <n v="0"/>
    <m/>
    <m/>
    <n v="0"/>
    <m/>
    <m/>
    <n v="0"/>
    <n v="1200"/>
    <m/>
  </r>
  <r>
    <n v="7.02"/>
    <m/>
    <x v="41"/>
    <s v="OI"/>
    <s v=""/>
    <s v="DEXTER RUSSELL CUCHILLO COC S145 10G GRE"/>
    <x v="3"/>
    <d v="2025-09-21T00:00:00"/>
    <n v="1"/>
    <s v="DOP"/>
    <n v="1"/>
    <n v="2400"/>
    <n v="2400"/>
    <n v="0"/>
    <n v="2400"/>
    <n v="38.095238095238095"/>
    <s v="Utensilios de Cocina"/>
    <m/>
    <m/>
    <m/>
    <m/>
    <s v="UTECO "/>
    <n v="20"/>
    <n v="1"/>
    <n v="2400"/>
    <m/>
    <m/>
    <n v="0"/>
    <m/>
    <m/>
    <n v="0"/>
    <m/>
    <m/>
    <n v="0"/>
    <m/>
    <m/>
    <n v="0"/>
    <n v="2400"/>
    <m/>
  </r>
  <r>
    <n v="7.02"/>
    <m/>
    <x v="41"/>
    <s v="OI"/>
    <s v=""/>
    <s v="DEXTER RUSSELL CUCHILLO COC S145 10T PCP"/>
    <x v="3"/>
    <d v="2025-09-21T00:00:00"/>
    <n v="1"/>
    <s v="DOP"/>
    <n v="1"/>
    <n v="2400"/>
    <n v="2400"/>
    <n v="0"/>
    <n v="2400"/>
    <n v="38.095238095238095"/>
    <s v="Bandeja gastronomica "/>
    <m/>
    <m/>
    <m/>
    <m/>
    <s v="IMEQ US"/>
    <n v="20"/>
    <n v="1"/>
    <n v="2400"/>
    <m/>
    <m/>
    <n v="0"/>
    <m/>
    <m/>
    <n v="0"/>
    <m/>
    <m/>
    <n v="0"/>
    <m/>
    <m/>
    <n v="0"/>
    <n v="2400"/>
    <m/>
  </r>
  <r>
    <n v="7.02"/>
    <m/>
    <x v="41"/>
    <s v="OI"/>
    <s v=""/>
    <s v="SIRMAN DISCO CUBO 10-25/64 40751PS10"/>
    <x v="16"/>
    <d v="2025-06-24T00:00:00"/>
    <n v="1"/>
    <s v="DOP"/>
    <n v="1"/>
    <n v="6438.22"/>
    <n v="6438.22"/>
    <n v="0"/>
    <n v="6438.22"/>
    <n v="102.19396825396827"/>
    <s v="Equipos de Carniceria "/>
    <m/>
    <m/>
    <m/>
    <m/>
    <s v="UTECO "/>
    <n v="19"/>
    <n v="1"/>
    <n v="6438.22"/>
    <m/>
    <m/>
    <n v="0"/>
    <m/>
    <m/>
    <n v="0"/>
    <m/>
    <m/>
    <n v="0"/>
    <m/>
    <m/>
    <n v="0"/>
    <n v="6438.22"/>
    <m/>
  </r>
  <r>
    <n v="7.02"/>
    <m/>
    <x v="41"/>
    <s v="OI"/>
    <s v=""/>
    <s v="SIRMAN DISCO CUBO 8MM 15/16"/>
    <x v="16"/>
    <d v="2025-06-24T00:00:00"/>
    <n v="1"/>
    <s v="DOP"/>
    <n v="1"/>
    <n v="5821.21"/>
    <n v="5821.21"/>
    <n v="0"/>
    <n v="5821.21"/>
    <n v="92.400158730158736"/>
    <s v="Equipos de Carniceria "/>
    <m/>
    <m/>
    <m/>
    <m/>
    <s v="UTECO "/>
    <n v="19"/>
    <n v="1"/>
    <n v="5821.21"/>
    <m/>
    <m/>
    <n v="0"/>
    <m/>
    <m/>
    <n v="0"/>
    <m/>
    <m/>
    <n v="0"/>
    <m/>
    <m/>
    <n v="0"/>
    <n v="5821.21"/>
    <m/>
  </r>
  <r>
    <n v="7.02"/>
    <m/>
    <x v="41"/>
    <s v="OI"/>
    <s v=""/>
    <s v="SIRMAN DISCO RALLADOR3 MM 1/8"/>
    <x v="16"/>
    <d v="2025-06-24T00:00:00"/>
    <n v="1"/>
    <s v="DOP"/>
    <n v="1"/>
    <n v="4853"/>
    <n v="4853"/>
    <n v="0"/>
    <n v="4853"/>
    <n v="77.031746031746039"/>
    <s v="Equipos de Carniceria "/>
    <m/>
    <m/>
    <m/>
    <m/>
    <s v="UTECO "/>
    <n v="19"/>
    <n v="1"/>
    <n v="4853"/>
    <m/>
    <m/>
    <n v="0"/>
    <m/>
    <m/>
    <n v="0"/>
    <m/>
    <m/>
    <n v="0"/>
    <m/>
    <m/>
    <n v="0"/>
    <n v="4853"/>
    <m/>
  </r>
  <r>
    <n v="7.02"/>
    <m/>
    <x v="41"/>
    <s v="OI"/>
    <s v=""/>
    <s v="SIRMAN DISCO REBANADOR 2 -5/64 40751DF02"/>
    <x v="16"/>
    <d v="2025-06-24T00:00:00"/>
    <n v="1"/>
    <s v="DOP"/>
    <n v="1"/>
    <n v="3650.85"/>
    <n v="3650.85"/>
    <n v="0"/>
    <n v="3650.85"/>
    <n v="57.949999999999996"/>
    <s v="Equipos de Carniceria "/>
    <m/>
    <m/>
    <m/>
    <m/>
    <s v="UTECO "/>
    <n v="19"/>
    <n v="1"/>
    <n v="3650.85"/>
    <m/>
    <m/>
    <n v="0"/>
    <m/>
    <m/>
    <n v="0"/>
    <m/>
    <m/>
    <n v="0"/>
    <m/>
    <m/>
    <n v="0"/>
    <n v="3650.85"/>
    <m/>
  </r>
  <r>
    <n v="7.02"/>
    <m/>
    <x v="41"/>
    <s v="OI"/>
    <s v=""/>
    <s v="SIRMAN DISCO REBANADOR 2 -5/64 40751DF02"/>
    <x v="16"/>
    <d v="2025-06-24T00:00:00"/>
    <n v="1"/>
    <s v="DOP"/>
    <n v="1"/>
    <n v="4242.25"/>
    <n v="4242.25"/>
    <n v="0"/>
    <n v="4242.25"/>
    <n v="67.337301587301582"/>
    <s v="Equipos de Carniceria "/>
    <m/>
    <m/>
    <m/>
    <m/>
    <s v="UTECO "/>
    <n v="19"/>
    <n v="1"/>
    <n v="4242.25"/>
    <m/>
    <m/>
    <n v="0"/>
    <m/>
    <m/>
    <n v="0"/>
    <m/>
    <m/>
    <n v="0"/>
    <m/>
    <m/>
    <n v="0"/>
    <n v="4242.25"/>
    <m/>
  </r>
  <r>
    <n v="7.02"/>
    <m/>
    <x v="41"/>
    <s v="OI"/>
    <s v=""/>
    <s v="SIRMAN PROCESADOR VEGETALES 40752508 TM2"/>
    <x v="16"/>
    <d v="2025-06-24T00:00:00"/>
    <n v="1"/>
    <s v="DOP"/>
    <n v="1"/>
    <n v="64770.41"/>
    <n v="64770.41"/>
    <n v="0"/>
    <n v="64770.41"/>
    <n v="1028.1017460317462"/>
    <s v="Equipos de Carniceria "/>
    <m/>
    <m/>
    <m/>
    <m/>
    <s v="UTECO "/>
    <n v="19"/>
    <n v="1"/>
    <n v="64770.41"/>
    <m/>
    <m/>
    <n v="0"/>
    <m/>
    <m/>
    <n v="0"/>
    <m/>
    <m/>
    <n v="0"/>
    <m/>
    <m/>
    <n v="0"/>
    <n v="64770.41"/>
    <m/>
  </r>
  <r>
    <n v="7.02"/>
    <m/>
    <x v="41"/>
    <s v="OI"/>
    <s v=""/>
    <s v="DISCO REBANADOR 10 MM.25"/>
    <x v="3"/>
    <d v="2025-09-21T00:00:00"/>
    <n v="1"/>
    <s v="DOP"/>
    <n v="1"/>
    <n v="2433.33"/>
    <n v="2433.33"/>
    <n v="0"/>
    <n v="2433.33"/>
    <n v="38.624285714285712"/>
    <s v="Bandeja gastronomica "/>
    <m/>
    <m/>
    <m/>
    <m/>
    <s v="IMEQ US"/>
    <n v="19"/>
    <n v="1"/>
    <n v="2433.33"/>
    <m/>
    <m/>
    <n v="0"/>
    <m/>
    <m/>
    <n v="0"/>
    <m/>
    <m/>
    <n v="0"/>
    <m/>
    <m/>
    <n v="0"/>
    <n v="2433.33"/>
    <m/>
  </r>
  <r>
    <n v="7.02"/>
    <m/>
    <x v="41"/>
    <s v="OI"/>
    <s v=""/>
    <s v="EDLUND ABRIDOR DE LATAS CON BASE MOD 1S"/>
    <x v="3"/>
    <d v="2025-09-21T00:00:00"/>
    <n v="1"/>
    <s v="DOP"/>
    <n v="1"/>
    <n v="14000"/>
    <n v="14000"/>
    <n v="0"/>
    <n v="14000"/>
    <n v="222.22222222222223"/>
    <s v="Bandeja gastronomica "/>
    <m/>
    <m/>
    <m/>
    <m/>
    <s v="IMEQ US"/>
    <n v="20"/>
    <n v="1"/>
    <n v="14000"/>
    <m/>
    <m/>
    <n v="0"/>
    <m/>
    <m/>
    <n v="0"/>
    <m/>
    <m/>
    <n v="0"/>
    <m/>
    <m/>
    <n v="0"/>
    <n v="14000"/>
    <m/>
  </r>
  <r>
    <n v="7.02"/>
    <m/>
    <x v="41"/>
    <s v="OI"/>
    <s v=""/>
    <s v="FLUKE TERMOMETRO LASER-30A650C 62MAX+12"/>
    <x v="3"/>
    <d v="2025-09-21T00:00:00"/>
    <n v="2"/>
    <s v="DOP"/>
    <n v="1"/>
    <n v="10250"/>
    <n v="20500"/>
    <n v="0"/>
    <n v="20500"/>
    <n v="325.39682539682542"/>
    <s v="Bandeja gastronomica "/>
    <m/>
    <m/>
    <m/>
    <m/>
    <s v="IMEQ US"/>
    <n v="20"/>
    <n v="1"/>
    <n v="20500"/>
    <m/>
    <m/>
    <n v="0"/>
    <m/>
    <m/>
    <n v="0"/>
    <m/>
    <m/>
    <n v="0"/>
    <m/>
    <m/>
    <n v="0"/>
    <n v="20500"/>
    <m/>
  </r>
  <r>
    <n v="7.02"/>
    <m/>
    <x v="41"/>
    <s v="OI"/>
    <s v=""/>
    <s v="FORSCHNER CUCHILLO P/QUESO DOBLE 14"/>
    <x v="3"/>
    <d v="2025-09-21T00:00:00"/>
    <n v="2"/>
    <s v="DOP"/>
    <n v="1"/>
    <n v="3200"/>
    <n v="6400"/>
    <n v="0"/>
    <n v="6400"/>
    <n v="101.58730158730158"/>
    <s v="Bandeja gastronomica "/>
    <m/>
    <m/>
    <m/>
    <m/>
    <s v="IMEQ US"/>
    <n v="20"/>
    <n v="1"/>
    <n v="6400"/>
    <m/>
    <m/>
    <n v="0"/>
    <m/>
    <m/>
    <n v="0"/>
    <m/>
    <m/>
    <n v="0"/>
    <m/>
    <m/>
    <n v="0"/>
    <n v="6400"/>
    <m/>
  </r>
  <r>
    <n v="7.02"/>
    <m/>
    <x v="41"/>
    <s v="OI"/>
    <s v=""/>
    <s v="HALCO BATIDOR DE MANO FRANCES 18"/>
    <x v="3"/>
    <d v="2025-09-21T00:00:00"/>
    <n v="2"/>
    <s v="DOP"/>
    <n v="1"/>
    <n v="850"/>
    <n v="1700"/>
    <n v="0"/>
    <n v="1700"/>
    <n v="26.984126984126984"/>
    <s v="Rapeadora "/>
    <m/>
    <m/>
    <m/>
    <m/>
    <s v="INSTITUCIONALES "/>
    <n v="20"/>
    <n v="1"/>
    <n v="1700"/>
    <m/>
    <m/>
    <n v="0"/>
    <m/>
    <m/>
    <n v="0"/>
    <m/>
    <m/>
    <n v="0"/>
    <m/>
    <m/>
    <n v="0"/>
    <n v="1700"/>
    <m/>
  </r>
  <r>
    <n v="7.02"/>
    <m/>
    <x v="41"/>
    <s v="OI"/>
    <s v=""/>
    <s v="HALCO CUCHILLO COCINERO 10 PC12910"/>
    <x v="3"/>
    <d v="2025-09-21T00:00:00"/>
    <n v="4"/>
    <s v="DOP"/>
    <n v="1"/>
    <n v="1650"/>
    <n v="6600"/>
    <n v="0"/>
    <n v="6600"/>
    <n v="104.76190476190476"/>
    <s v="Bandeja gastronomica "/>
    <m/>
    <m/>
    <m/>
    <m/>
    <s v="IMEQ US"/>
    <n v="20"/>
    <n v="1"/>
    <n v="6600"/>
    <m/>
    <m/>
    <n v="0"/>
    <m/>
    <m/>
    <n v="0"/>
    <m/>
    <m/>
    <n v="0"/>
    <m/>
    <m/>
    <n v="0"/>
    <n v="6600"/>
    <m/>
  </r>
  <r>
    <n v="7.02"/>
    <m/>
    <x v="41"/>
    <s v="OI"/>
    <s v=""/>
    <s v="HALCO ESCUDILLA DE A/I 10.5QT 15"/>
    <x v="3"/>
    <d v="2025-09-21T00:00:00"/>
    <n v="2"/>
    <s v="DOP"/>
    <n v="1"/>
    <n v="2000"/>
    <n v="4000"/>
    <n v="0"/>
    <n v="4000"/>
    <n v="63.492063492063494"/>
    <s v="Utensilios de Cocina"/>
    <m/>
    <m/>
    <m/>
    <m/>
    <s v="UTECO "/>
    <n v="20"/>
    <n v="1"/>
    <n v="4000"/>
    <m/>
    <m/>
    <n v="0"/>
    <m/>
    <m/>
    <n v="0"/>
    <m/>
    <m/>
    <n v="0"/>
    <m/>
    <m/>
    <n v="0"/>
    <n v="4000"/>
    <m/>
  </r>
  <r>
    <n v="7.02"/>
    <m/>
    <x v="41"/>
    <s v="OI"/>
    <s v=""/>
    <s v="MICROONDAS TORNADO TMO‐1000E"/>
    <x v="3"/>
    <d v="2025-09-21T00:00:00"/>
    <n v="3"/>
    <s v="DOP"/>
    <n v="1"/>
    <n v="25000"/>
    <n v="75000"/>
    <n v="0"/>
    <n v="75000"/>
    <n v="1190.4761904761904"/>
    <s v="Utensilios de Cocina"/>
    <m/>
    <m/>
    <m/>
    <m/>
    <s v="UTECO "/>
    <n v="20"/>
    <n v="1"/>
    <n v="75000"/>
    <m/>
    <m/>
    <n v="0"/>
    <m/>
    <m/>
    <n v="0"/>
    <m/>
    <m/>
    <n v="0"/>
    <m/>
    <m/>
    <n v="0"/>
    <n v="75000"/>
    <m/>
  </r>
  <r>
    <n v="7.02"/>
    <m/>
    <x v="41"/>
    <s v="OI"/>
    <s v=""/>
    <s v="MINI PACK EMPACADORA VACIO MVS-45II 2"/>
    <x v="3"/>
    <d v="2025-09-21T00:00:00"/>
    <n v="1"/>
    <s v="DOP"/>
    <n v="1"/>
    <n v="307391.34000000003"/>
    <n v="307391.34000000003"/>
    <n v="0"/>
    <n v="307391.34000000003"/>
    <n v="4879.2276190476196"/>
    <s v="Utensilios de Cocina"/>
    <m/>
    <m/>
    <m/>
    <m/>
    <s v="UTECO "/>
    <n v="20"/>
    <n v="1"/>
    <n v="307391.34000000003"/>
    <m/>
    <m/>
    <n v="0"/>
    <m/>
    <m/>
    <n v="0"/>
    <m/>
    <m/>
    <n v="0"/>
    <m/>
    <m/>
    <n v="0"/>
    <n v="307391.34000000003"/>
    <m/>
  </r>
  <r>
    <n v="7.02"/>
    <m/>
    <x v="41"/>
    <s v="OI"/>
    <s v=""/>
    <s v="PEDAL NEUMATICO 6 PIES"/>
    <x v="3"/>
    <d v="2025-09-21T00:00:00"/>
    <n v="1"/>
    <s v="DOP"/>
    <n v="1"/>
    <n v="27000"/>
    <n v="27000"/>
    <n v="0"/>
    <n v="27000"/>
    <n v="428.57142857142856"/>
    <s v="Utensilios de Cocina"/>
    <m/>
    <m/>
    <m/>
    <m/>
    <s v="UTECO "/>
    <n v="20"/>
    <n v="1"/>
    <n v="27000"/>
    <m/>
    <m/>
    <n v="0"/>
    <m/>
    <m/>
    <n v="0"/>
    <m/>
    <m/>
    <n v="0"/>
    <m/>
    <m/>
    <n v="0"/>
    <n v="27000"/>
    <m/>
  </r>
  <r>
    <n v="7.02"/>
    <m/>
    <x v="41"/>
    <s v="OI"/>
    <s v=""/>
    <s v="PINZA PLASTICA NEGRA 12 PULG 4712"/>
    <x v="3"/>
    <d v="2025-09-21T00:00:00"/>
    <n v="2"/>
    <s v="DOP"/>
    <n v="1"/>
    <n v="400"/>
    <n v="800"/>
    <n v="0"/>
    <n v="800"/>
    <n v="12.698412698412698"/>
    <s v="Utensilios de Cocina"/>
    <m/>
    <m/>
    <m/>
    <m/>
    <s v="UTECO "/>
    <n v="20"/>
    <n v="1"/>
    <n v="800"/>
    <m/>
    <m/>
    <n v="0"/>
    <m/>
    <m/>
    <n v="0"/>
    <m/>
    <m/>
    <n v="0"/>
    <m/>
    <m/>
    <n v="0"/>
    <n v="800"/>
    <m/>
  </r>
  <r>
    <n v="7.02"/>
    <m/>
    <x v="41"/>
    <s v="OI"/>
    <s v=""/>
    <s v="PORCIONADOR ALIMENTO AZUL 8 OZ"/>
    <x v="3"/>
    <d v="2025-09-21T00:00:00"/>
    <n v="3"/>
    <s v="DOP"/>
    <n v="1"/>
    <n v="300"/>
    <n v="900"/>
    <n v="0"/>
    <n v="900"/>
    <n v="14.285714285714286"/>
    <s v="Utensilios de Cocina"/>
    <m/>
    <m/>
    <m/>
    <m/>
    <s v="UTECO "/>
    <n v="20"/>
    <n v="1"/>
    <n v="900"/>
    <m/>
    <m/>
    <n v="0"/>
    <m/>
    <m/>
    <n v="0"/>
    <m/>
    <m/>
    <n v="0"/>
    <m/>
    <m/>
    <n v="0"/>
    <n v="900"/>
    <m/>
  </r>
  <r>
    <n v="7.02"/>
    <m/>
    <x v="41"/>
    <s v="OI"/>
    <s v=""/>
    <s v="PORCIONADOR ALIMENTO PERFORADO AZUL"/>
    <x v="3"/>
    <d v="2025-09-21T00:00:00"/>
    <n v="3"/>
    <s v="DOP"/>
    <n v="1"/>
    <n v="300"/>
    <n v="900"/>
    <n v="0"/>
    <n v="900"/>
    <n v="14.285714285714286"/>
    <s v="Utensilios de Cocina"/>
    <m/>
    <m/>
    <m/>
    <m/>
    <s v="UTECO "/>
    <n v="20"/>
    <n v="1"/>
    <n v="900"/>
    <m/>
    <m/>
    <n v="0"/>
    <m/>
    <m/>
    <n v="0"/>
    <m/>
    <m/>
    <n v="0"/>
    <m/>
    <m/>
    <n v="0"/>
    <n v="900"/>
    <m/>
  </r>
  <r>
    <n v="7.02"/>
    <m/>
    <x v="41"/>
    <s v="OI"/>
    <s v=""/>
    <s v="RECIPIENTE DELI OCTAGONAL NEGRO SFG10151"/>
    <x v="3"/>
    <d v="2025-09-21T00:00:00"/>
    <n v="15"/>
    <s v="DOP"/>
    <n v="1"/>
    <n v="550.84"/>
    <n v="8262.6"/>
    <n v="0"/>
    <n v="8262.6"/>
    <n v="131.15238095238095"/>
    <s v="Utensilios de Cocina"/>
    <m/>
    <m/>
    <m/>
    <m/>
    <s v="UTECO "/>
    <n v="20"/>
    <n v="1"/>
    <n v="8262.6"/>
    <m/>
    <m/>
    <n v="0"/>
    <m/>
    <m/>
    <n v="0"/>
    <m/>
    <m/>
    <n v="0"/>
    <m/>
    <m/>
    <n v="0"/>
    <n v="8262.6"/>
    <m/>
  </r>
  <r>
    <n v="7.02"/>
    <m/>
    <x v="41"/>
    <s v="OI"/>
    <s v=""/>
    <s v="RECIPIENTE DELI OCTAGONAL NEGRO SFG12201"/>
    <x v="3"/>
    <d v="2025-09-21T00:00:00"/>
    <n v="4"/>
    <s v="DOP"/>
    <n v="1"/>
    <n v="635.59"/>
    <n v="2542.36"/>
    <n v="0"/>
    <n v="2542.36"/>
    <n v="40.354920634920639"/>
    <s v="Utensilios de Cocina"/>
    <m/>
    <m/>
    <m/>
    <m/>
    <s v="UTECO "/>
    <n v="20"/>
    <n v="1"/>
    <n v="2542.36"/>
    <m/>
    <m/>
    <n v="0"/>
    <m/>
    <m/>
    <n v="0"/>
    <m/>
    <m/>
    <n v="0"/>
    <m/>
    <m/>
    <n v="0"/>
    <n v="2542.36"/>
    <m/>
  </r>
  <r>
    <n v="7.02"/>
    <m/>
    <x v="41"/>
    <s v="OI"/>
    <s v=""/>
    <s v="RECIPIENTE KING STEEL 88002"/>
    <x v="3"/>
    <d v="2025-09-21T00:00:00"/>
    <n v="4"/>
    <s v="DOP"/>
    <n v="1"/>
    <n v="1200"/>
    <n v="4800"/>
    <n v="0"/>
    <n v="4800"/>
    <n v="76.19047619047619"/>
    <s v="Utensilios de Cocina"/>
    <m/>
    <m/>
    <m/>
    <m/>
    <s v="UTECO "/>
    <n v="20"/>
    <n v="1"/>
    <n v="4800"/>
    <m/>
    <m/>
    <n v="0"/>
    <m/>
    <m/>
    <n v="0"/>
    <m/>
    <m/>
    <n v="0"/>
    <m/>
    <m/>
    <n v="0"/>
    <n v="4800"/>
    <m/>
  </r>
  <r>
    <n v="7.02"/>
    <m/>
    <x v="41"/>
    <s v="OI"/>
    <s v=""/>
    <s v="RECIPIENTE KING STEEL 88004"/>
    <x v="3"/>
    <d v="2025-09-21T00:00:00"/>
    <n v="4"/>
    <s v="DOP"/>
    <n v="1"/>
    <n v="1400"/>
    <n v="5600"/>
    <n v="0"/>
    <n v="5600"/>
    <n v="88.888888888888886"/>
    <s v="Utensilios de Cocina"/>
    <m/>
    <m/>
    <m/>
    <m/>
    <s v="UTECO "/>
    <n v="20"/>
    <n v="1"/>
    <n v="5600"/>
    <m/>
    <m/>
    <n v="0"/>
    <m/>
    <m/>
    <n v="0"/>
    <m/>
    <m/>
    <n v="0"/>
    <m/>
    <m/>
    <n v="0"/>
    <n v="5600"/>
    <m/>
  </r>
  <r>
    <n v="7.02"/>
    <m/>
    <x v="41"/>
    <s v="OI"/>
    <s v=""/>
    <s v="RUBBERMAID ESPATULA PLASTICA P/CALOR 16"/>
    <x v="3"/>
    <d v="2025-09-21T00:00:00"/>
    <n v="4"/>
    <s v="DOP"/>
    <n v="1"/>
    <n v="1990"/>
    <n v="7960"/>
    <n v="0"/>
    <n v="7960"/>
    <n v="126.34920634920636"/>
    <s v="Utensilios de Cocina"/>
    <m/>
    <m/>
    <m/>
    <m/>
    <s v="UTECO "/>
    <n v="20"/>
    <n v="1"/>
    <n v="7960"/>
    <m/>
    <m/>
    <n v="0"/>
    <m/>
    <m/>
    <n v="0"/>
    <m/>
    <m/>
    <n v="0"/>
    <m/>
    <m/>
    <n v="0"/>
    <n v="7960"/>
    <m/>
  </r>
  <r>
    <n v="7.02"/>
    <m/>
    <x v="41"/>
    <s v="OI"/>
    <s v=""/>
    <s v="SACA BOLAS #8 GRIS"/>
    <x v="3"/>
    <d v="2025-09-21T00:00:00"/>
    <n v="2"/>
    <s v="DOP"/>
    <n v="1"/>
    <n v="1200"/>
    <n v="2400"/>
    <n v="0"/>
    <n v="2400"/>
    <n v="38.095238095238095"/>
    <s v="Utensilios de Cocina"/>
    <m/>
    <m/>
    <m/>
    <m/>
    <s v="UTECO "/>
    <n v="20"/>
    <n v="1"/>
    <n v="2400"/>
    <m/>
    <m/>
    <n v="0"/>
    <m/>
    <m/>
    <n v="0"/>
    <m/>
    <m/>
    <n v="0"/>
    <m/>
    <m/>
    <n v="0"/>
    <n v="2400"/>
    <m/>
  </r>
  <r>
    <n v="7.02"/>
    <m/>
    <x v="41"/>
    <s v="OI"/>
    <s v=""/>
    <s v="TABLA CORTE 15X20X3/4 BCA BROWNE"/>
    <x v="3"/>
    <d v="2025-09-21T00:00:00"/>
    <n v="2"/>
    <s v="DOP"/>
    <n v="1"/>
    <n v="1450"/>
    <n v="2900"/>
    <n v="0"/>
    <n v="2900"/>
    <n v="46.031746031746032"/>
    <s v="Utensilios de Cocina"/>
    <m/>
    <m/>
    <m/>
    <m/>
    <s v="UTECO "/>
    <n v="20"/>
    <n v="1"/>
    <n v="2900"/>
    <m/>
    <m/>
    <n v="0"/>
    <m/>
    <m/>
    <n v="0"/>
    <m/>
    <m/>
    <n v="0"/>
    <m/>
    <m/>
    <n v="0"/>
    <n v="2900"/>
    <m/>
  </r>
  <r>
    <n v="7.02"/>
    <m/>
    <x v="41"/>
    <s v="OI"/>
    <s v=""/>
    <s v="TABLA P/CORTE 15X20X1/2&quot; VERDE (57361504"/>
    <x v="3"/>
    <d v="2025-09-21T00:00:00"/>
    <n v="4"/>
    <s v="DOP"/>
    <n v="1"/>
    <n v="1450"/>
    <n v="5800"/>
    <n v="0"/>
    <n v="5800"/>
    <n v="92.063492063492063"/>
    <s v="Utensilios de Cocina"/>
    <m/>
    <m/>
    <m/>
    <m/>
    <s v="75272 RENT A EQUIPOS MUESES, "/>
    <n v="20"/>
    <n v="1"/>
    <n v="5800"/>
    <m/>
    <m/>
    <n v="0"/>
    <m/>
    <m/>
    <n v="0"/>
    <m/>
    <m/>
    <n v="0"/>
    <m/>
    <m/>
    <n v="0"/>
    <n v="5800"/>
    <m/>
  </r>
  <r>
    <n v="7.02"/>
    <m/>
    <x v="41"/>
    <s v="OI"/>
    <s v=""/>
    <s v="TABLECRAFT King Steel CB1520GNA VERDE"/>
    <x v="3"/>
    <d v="2025-09-21T00:00:00"/>
    <n v="2"/>
    <s v="DOP"/>
    <n v="1"/>
    <n v="950"/>
    <n v="1900"/>
    <n v="0"/>
    <n v="1900"/>
    <n v="30.158730158730158"/>
    <s v="Utensilios de Cocina"/>
    <m/>
    <m/>
    <m/>
    <m/>
    <s v="75272 RENT A EQUIPOS MUESES, "/>
    <n v="20"/>
    <n v="1"/>
    <n v="1900"/>
    <m/>
    <m/>
    <n v="0"/>
    <m/>
    <m/>
    <n v="0"/>
    <m/>
    <m/>
    <n v="0"/>
    <m/>
    <m/>
    <n v="0"/>
    <n v="1900"/>
    <m/>
  </r>
  <r>
    <n v="7.02"/>
    <m/>
    <x v="41"/>
    <s v="OI"/>
    <s v=""/>
    <s v="TABLECRAFT TABLA CORTE CB1520BRA MARRON"/>
    <x v="3"/>
    <d v="2025-09-21T00:00:00"/>
    <n v="1"/>
    <s v="DOP"/>
    <n v="1"/>
    <n v="950"/>
    <n v="950"/>
    <n v="0"/>
    <n v="950"/>
    <n v="15.079365079365079"/>
    <s v="Utensilios de Cocina"/>
    <m/>
    <m/>
    <m/>
    <m/>
    <s v="75272 RENT A EQUIPOS MUESES, "/>
    <n v="20"/>
    <n v="1"/>
    <n v="950"/>
    <m/>
    <m/>
    <n v="0"/>
    <m/>
    <m/>
    <n v="0"/>
    <m/>
    <m/>
    <n v="0"/>
    <m/>
    <m/>
    <n v="0"/>
    <n v="950"/>
    <m/>
  </r>
  <r>
    <n v="7.02"/>
    <m/>
    <x v="41"/>
    <s v="OI"/>
    <s v=""/>
    <s v="TAZA MEDIDORA PLASTICA 1 TAZA"/>
    <x v="3"/>
    <d v="2025-09-21T00:00:00"/>
    <n v="2"/>
    <s v="DOP"/>
    <n v="1"/>
    <n v="500"/>
    <n v="1000"/>
    <n v="0"/>
    <n v="1000"/>
    <n v="15.873015873015873"/>
    <s v="Utensilios de Cocina"/>
    <m/>
    <m/>
    <m/>
    <m/>
    <s v="75272 RENT A EQUIPOS MUESES, "/>
    <n v="20"/>
    <n v="1"/>
    <n v="1000"/>
    <m/>
    <m/>
    <n v="0"/>
    <m/>
    <m/>
    <n v="0"/>
    <m/>
    <m/>
    <n v="0"/>
    <m/>
    <m/>
    <n v="0"/>
    <n v="1000"/>
    <m/>
  </r>
  <r>
    <n v="7.02"/>
    <m/>
    <x v="41"/>
    <s v="OI"/>
    <s v=""/>
    <s v="TIRADOR DE MANO P/DOLLY FDDOHDL0103"/>
    <x v="15"/>
    <d v="2025-02-11T00:00:00"/>
    <n v="3"/>
    <s v="DOP"/>
    <n v="1"/>
    <n v="1619.7299999999998"/>
    <n v="4859.1899999999996"/>
    <n v="0"/>
    <n v="4859.1899999999996"/>
    <n v="77.13"/>
    <s v="Utensilios de Cocina"/>
    <m/>
    <m/>
    <m/>
    <m/>
    <s v="TOSCA"/>
    <n v="20"/>
    <n v="1"/>
    <n v="4859.1899999999996"/>
    <m/>
    <m/>
    <n v="0"/>
    <m/>
    <m/>
    <n v="0"/>
    <m/>
    <m/>
    <n v="0"/>
    <m/>
    <m/>
    <n v="0"/>
    <n v="4859.1899999999996"/>
    <m/>
  </r>
  <r>
    <n v="7.02"/>
    <m/>
    <x v="41"/>
    <s v="OI"/>
    <s v=""/>
    <s v="UTENCILIOS DE COCINA "/>
    <x v="3"/>
    <d v="2025-09-21T00:00:00"/>
    <n v="1"/>
    <s v="DOP"/>
    <n v="1"/>
    <n v="150000"/>
    <n v="150000"/>
    <n v="0"/>
    <n v="150000"/>
    <n v="2380.9523809523807"/>
    <s v="Utensilios de Cocina"/>
    <m/>
    <m/>
    <m/>
    <m/>
    <s v="75272 RENT A EQUIPOS MUESES, "/>
    <n v="20"/>
    <n v="1"/>
    <n v="150000"/>
    <m/>
    <m/>
    <n v="0"/>
    <m/>
    <m/>
    <n v="0"/>
    <m/>
    <m/>
    <n v="0"/>
    <m/>
    <m/>
    <n v="0"/>
    <n v="150000"/>
    <m/>
  </r>
  <r>
    <n v="7.02"/>
    <m/>
    <x v="41"/>
    <s v="OI"/>
    <s v=""/>
    <s v="UTENCILIOS DELY  "/>
    <x v="3"/>
    <d v="2025-09-21T00:00:00"/>
    <n v="1"/>
    <s v="DOP"/>
    <n v="1"/>
    <n v="80000"/>
    <n v="80000"/>
    <n v="0"/>
    <n v="80000"/>
    <n v="1269.8412698412699"/>
    <s v="Trmometro"/>
    <m/>
    <m/>
    <m/>
    <m/>
    <s v="UTIHOTEL"/>
    <n v="20"/>
    <n v="1"/>
    <n v="80000"/>
    <m/>
    <m/>
    <n v="0"/>
    <m/>
    <m/>
    <n v="0"/>
    <m/>
    <m/>
    <n v="0"/>
    <m/>
    <m/>
    <n v="0"/>
    <n v="80000"/>
    <m/>
  </r>
  <r>
    <n v="7.02"/>
    <m/>
    <x v="41"/>
    <s v="OI"/>
    <s v=""/>
    <s v="WINCO BROCHA PASTELERA NB-20"/>
    <x v="3"/>
    <d v="2025-09-21T00:00:00"/>
    <n v="2"/>
    <s v="DOP"/>
    <n v="1"/>
    <n v="500"/>
    <n v="1000"/>
    <n v="0"/>
    <n v="1000"/>
    <n v="15.873015873015873"/>
    <s v="Utensiilios de cocina"/>
    <m/>
    <m/>
    <m/>
    <m/>
    <s v="UTIHOTEL"/>
    <n v="20"/>
    <n v="1"/>
    <n v="1000"/>
    <m/>
    <m/>
    <n v="0"/>
    <m/>
    <m/>
    <n v="0"/>
    <m/>
    <m/>
    <n v="0"/>
    <m/>
    <m/>
    <n v="0"/>
    <n v="1000"/>
    <m/>
  </r>
  <r>
    <n v="7.02"/>
    <m/>
    <x v="41"/>
    <s v="OI"/>
    <s v=""/>
    <s v="WINCO BROCHA PASTELERA NB-30"/>
    <x v="3"/>
    <d v="2025-09-21T00:00:00"/>
    <n v="2"/>
    <s v="DOP"/>
    <n v="1"/>
    <n v="650"/>
    <n v="1300"/>
    <n v="0"/>
    <n v="1300"/>
    <n v="20.634920634920636"/>
    <s v="pedal neumatico"/>
    <m/>
    <m/>
    <m/>
    <m/>
    <s v="LA CASA DEL CAMION "/>
    <n v="20"/>
    <n v="1"/>
    <n v="1300"/>
    <m/>
    <m/>
    <n v="0"/>
    <m/>
    <m/>
    <n v="0"/>
    <m/>
    <m/>
    <n v="0"/>
    <m/>
    <m/>
    <n v="0"/>
    <n v="1300"/>
    <m/>
  </r>
  <r>
    <n v="7.02"/>
    <m/>
    <x v="41"/>
    <s v="OI"/>
    <s v=""/>
    <s v="WINHOLT RAPEADORA WHSS-1"/>
    <x v="3"/>
    <d v="2025-09-21T00:00:00"/>
    <n v="9"/>
    <s v="DOP"/>
    <n v="1"/>
    <n v="25029.784444444445"/>
    <n v="225268.06"/>
    <n v="0"/>
    <n v="225268.06"/>
    <n v="3575.6834920634919"/>
    <m/>
    <m/>
    <m/>
    <m/>
    <m/>
    <m/>
    <n v="20"/>
    <n v="1"/>
    <n v="225268.06"/>
    <m/>
    <m/>
    <n v="0"/>
    <m/>
    <m/>
    <n v="0"/>
    <m/>
    <m/>
    <n v="0"/>
    <m/>
    <m/>
    <n v="0"/>
    <n v="225268.06"/>
    <m/>
  </r>
  <r>
    <n v="7.03"/>
    <s v="*"/>
    <x v="42"/>
    <s v="*"/>
    <n v="55011.977409836065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7.03"/>
    <m/>
    <x v="42"/>
    <s v="OI"/>
    <s v=""/>
    <s v="SIRMAN REBANADORA 15 TIZIANO"/>
    <x v="17"/>
    <d v="2025-06-24T00:00:00"/>
    <n v="1"/>
    <s v="DOP"/>
    <n v="1"/>
    <n v="165106.71"/>
    <n v="165106.71"/>
    <n v="0"/>
    <n v="165106.71"/>
    <n v="2620.7414285714285"/>
    <s v="Utensilios de Cocina"/>
    <m/>
    <m/>
    <m/>
    <m/>
    <s v="75272 RENT A EQUIPOS MUESES, "/>
    <n v="20"/>
    <n v="1"/>
    <n v="165106.71"/>
    <m/>
    <m/>
    <n v="0"/>
    <m/>
    <m/>
    <n v="0"/>
    <m/>
    <m/>
    <n v="0"/>
    <m/>
    <m/>
    <n v="0"/>
    <n v="165106.71"/>
    <m/>
  </r>
  <r>
    <n v="7.03"/>
    <m/>
    <x v="42"/>
    <s v="OI"/>
    <s v=""/>
    <s v="HOBART REBANADORA HD 13 HS6-1 A/I 120V"/>
    <x v="17"/>
    <d v="2025-06-24T00:00:00"/>
    <n v="2"/>
    <s v="DOP"/>
    <n v="1"/>
    <n v="294000"/>
    <n v="588000"/>
    <n v="0"/>
    <n v="588000"/>
    <n v="9333.3333333333339"/>
    <s v="Equipos de Carniceria "/>
    <m/>
    <m/>
    <m/>
    <m/>
    <s v="75272 RENT A EQUIPOS MUESES, "/>
    <n v="20"/>
    <n v="1"/>
    <n v="588000"/>
    <m/>
    <m/>
    <n v="0"/>
    <m/>
    <m/>
    <n v="0"/>
    <m/>
    <m/>
    <n v="0"/>
    <m/>
    <m/>
    <n v="0"/>
    <n v="588000"/>
    <m/>
  </r>
  <r>
    <n v="7.03"/>
    <m/>
    <x v="42"/>
    <s v="OI"/>
    <s v=""/>
    <s v="REBANADORA PALLADIO 13 330 EVO TOP"/>
    <x v="17"/>
    <d v="2025-06-24T00:00:00"/>
    <n v="2"/>
    <s v="DOP"/>
    <n v="1"/>
    <n v="151549.5"/>
    <n v="303099"/>
    <n v="0"/>
    <n v="303099"/>
    <n v="4811.0952380952385"/>
    <s v="Equipos de Carniceria "/>
    <m/>
    <m/>
    <m/>
    <m/>
    <s v="75272 RENT A EQUIPOS MUESES, "/>
    <n v="20"/>
    <n v="1"/>
    <n v="303099"/>
    <m/>
    <m/>
    <n v="0"/>
    <m/>
    <m/>
    <n v="0"/>
    <m/>
    <m/>
    <n v="0"/>
    <m/>
    <m/>
    <n v="0"/>
    <n v="303099"/>
    <m/>
  </r>
  <r>
    <n v="7.03"/>
    <m/>
    <x v="42"/>
    <s v="OI"/>
    <s v=""/>
    <s v="SIERRA SIN FIN CARNICERIA 1.5HP BI-22SS"/>
    <x v="17"/>
    <d v="2025-06-24T00:00:00"/>
    <n v="1"/>
    <s v="DOP"/>
    <n v="1"/>
    <n v="397260.62"/>
    <n v="397260.62"/>
    <n v="0"/>
    <n v="397260.62"/>
    <n v="6305.724126984127"/>
    <s v="Equipos de Carniceria "/>
    <m/>
    <m/>
    <m/>
    <m/>
    <s v="75272 RENT A EQUIPOS MUESES, "/>
    <n v="20"/>
    <n v="1"/>
    <n v="397260.62"/>
    <m/>
    <m/>
    <n v="0"/>
    <m/>
    <m/>
    <n v="0"/>
    <m/>
    <m/>
    <n v="0"/>
    <m/>
    <m/>
    <n v="0"/>
    <n v="397260.62"/>
    <m/>
  </r>
  <r>
    <n v="7.03"/>
    <m/>
    <x v="42"/>
    <s v="OI"/>
    <s v=""/>
    <s v="BIRO TENDERIZADORA 3/4 HP 110V 9HD"/>
    <x v="17"/>
    <d v="2025-06-24T00:00:00"/>
    <n v="1"/>
    <s v="DOP"/>
    <n v="1"/>
    <n v="181574.8"/>
    <n v="181574.8"/>
    <n v="0"/>
    <n v="181574.8"/>
    <n v="2882.1396825396823"/>
    <s v="Equipos de Carniceria "/>
    <m/>
    <m/>
    <m/>
    <m/>
    <s v="75272 RENT A EQUIPOS MUESES, "/>
    <n v="20"/>
    <n v="1"/>
    <n v="181574.8"/>
    <m/>
    <m/>
    <n v="0"/>
    <m/>
    <m/>
    <n v="0"/>
    <m/>
    <m/>
    <n v="0"/>
    <m/>
    <m/>
    <n v="0"/>
    <n v="181574.8"/>
    <m/>
  </r>
  <r>
    <n v="7.03"/>
    <m/>
    <x v="42"/>
    <s v="OI"/>
    <s v=""/>
    <s v="BIRO SIN FIN CARNIC 3HP 208/230 1433FH"/>
    <x v="17"/>
    <d v="2025-06-24T00:00:00"/>
    <n v="1"/>
    <s v="DOP"/>
    <n v="1"/>
    <n v="546727.98"/>
    <n v="546727.98"/>
    <n v="0"/>
    <n v="546727.98"/>
    <n v="8678.2219047619037"/>
    <s v="Equipos de Carniceria "/>
    <m/>
    <m/>
    <m/>
    <m/>
    <s v="75272 RENT A EQUIPOS MUESES, "/>
    <n v="20"/>
    <n v="1"/>
    <n v="546727.98"/>
    <m/>
    <m/>
    <n v="0"/>
    <m/>
    <m/>
    <n v="0"/>
    <m/>
    <m/>
    <n v="0"/>
    <m/>
    <m/>
    <n v="0"/>
    <n v="546727.98"/>
    <m/>
  </r>
  <r>
    <n v="7.03"/>
    <m/>
    <x v="42"/>
    <s v="OI"/>
    <s v=""/>
    <s v="BIRO MOLINO MEZCLADOR 32 220VAC 3PH"/>
    <x v="17"/>
    <d v="2025-06-24T00:00:00"/>
    <n v="1"/>
    <s v="DOP"/>
    <n v="1"/>
    <n v="937877.67"/>
    <n v="937877.67"/>
    <n v="0"/>
    <n v="937877.67"/>
    <n v="14886.947142857143"/>
    <s v="Equipos de Carniceria "/>
    <m/>
    <m/>
    <m/>
    <m/>
    <s v="75272 RENT A EQUIPOS MUESES, "/>
    <n v="20"/>
    <n v="1"/>
    <n v="937877.67"/>
    <m/>
    <m/>
    <n v="0"/>
    <m/>
    <m/>
    <n v="0"/>
    <m/>
    <m/>
    <n v="0"/>
    <m/>
    <m/>
    <n v="0"/>
    <n v="937877.67"/>
    <m/>
  </r>
  <r>
    <n v="7.03"/>
    <m/>
    <x v="42"/>
    <s v="OI"/>
    <s v=""/>
    <s v="MOLINO CARNICERIA 1HP BI-822SS"/>
    <x v="17"/>
    <d v="2025-06-24T00:00:00"/>
    <n v="1"/>
    <s v="DOP"/>
    <n v="1"/>
    <n v="140501.32999999999"/>
    <n v="140501.32999999999"/>
    <n v="0"/>
    <n v="140501.32999999999"/>
    <n v="2230.1798412698413"/>
    <s v="Equipos de Carniceria "/>
    <m/>
    <m/>
    <m/>
    <m/>
    <s v="75272 RENT A EQUIPOS MUESES, "/>
    <n v="20"/>
    <n v="1"/>
    <n v="140501.32999999999"/>
    <m/>
    <m/>
    <n v="0"/>
    <m/>
    <m/>
    <n v="0"/>
    <m/>
    <m/>
    <n v="0"/>
    <m/>
    <m/>
    <n v="0"/>
    <n v="140501.32999999999"/>
    <m/>
  </r>
  <r>
    <n v="7.03"/>
    <m/>
    <x v="42"/>
    <s v="OI"/>
    <s v=""/>
    <s v="CANASTO PLEGABLE 60X40X11.3 RPC6411"/>
    <x v="15"/>
    <d v="2025-02-11T00:00:00"/>
    <n v="18"/>
    <s v="DOP"/>
    <n v="1"/>
    <n v="475.52000000000004"/>
    <n v="8559.36"/>
    <n v="0.2"/>
    <n v="10271.232"/>
    <n v="163.03542857142858"/>
    <s v="Utensilios de Cocina"/>
    <m/>
    <m/>
    <m/>
    <m/>
    <s v="TOSCA"/>
    <n v="20"/>
    <n v="1"/>
    <n v="10271.232"/>
    <m/>
    <m/>
    <n v="0"/>
    <m/>
    <m/>
    <n v="0"/>
    <m/>
    <m/>
    <n v="0"/>
    <m/>
    <m/>
    <n v="0"/>
    <n v="10271.232"/>
    <m/>
  </r>
  <r>
    <n v="7.03"/>
    <m/>
    <x v="42"/>
    <s v="OI"/>
    <s v=""/>
    <s v="VICTORINOX AMOLADOR 3 PIEDRA 11 1/2F/M/G"/>
    <x v="3"/>
    <d v="2025-09-21T00:00:00"/>
    <n v="2"/>
    <s v="DOP"/>
    <n v="1"/>
    <n v="8808.0550000000003"/>
    <n v="17616.11"/>
    <n v="0"/>
    <n v="17616.11"/>
    <n v="279.62079365079364"/>
    <s v="Utensilios de Cocina"/>
    <m/>
    <m/>
    <m/>
    <m/>
    <s v="75272 RENT A EQUIPOS MUESES, "/>
    <n v="20"/>
    <n v="1"/>
    <n v="17616.11"/>
    <m/>
    <m/>
    <n v="0"/>
    <m/>
    <m/>
    <n v="0"/>
    <m/>
    <m/>
    <n v="0"/>
    <m/>
    <m/>
    <n v="0"/>
    <n v="17616.11"/>
    <m/>
  </r>
  <r>
    <n v="7.03"/>
    <m/>
    <x v="42"/>
    <s v="OI"/>
    <s v=""/>
    <s v="FILETEO 6¨ RECTO FINO FIBROX NEGRO"/>
    <x v="3"/>
    <d v="2025-09-21T00:00:00"/>
    <n v="6"/>
    <s v="DOP"/>
    <n v="1"/>
    <n v="1337.0183333333332"/>
    <n v="8022.1099999999988"/>
    <n v="0"/>
    <n v="8022.1099999999988"/>
    <n v="127.33507936507935"/>
    <s v="Utensilios de Cocina"/>
    <m/>
    <m/>
    <m/>
    <m/>
    <s v="75272 RENT A EQUIPOS MUESES, "/>
    <n v="20"/>
    <n v="1"/>
    <n v="8022.1099999999988"/>
    <m/>
    <m/>
    <n v="0"/>
    <m/>
    <m/>
    <n v="0"/>
    <m/>
    <m/>
    <n v="0"/>
    <m/>
    <m/>
    <n v="0"/>
    <n v="8022.1099999999988"/>
    <m/>
  </r>
  <r>
    <n v="7.03"/>
    <m/>
    <x v="42"/>
    <s v="OI"/>
    <s v=""/>
    <s v="CHURRASCO 12¨MANGO FIBROX NEGRO"/>
    <x v="3"/>
    <d v="2025-09-21T00:00:00"/>
    <n v="3"/>
    <s v="DOP"/>
    <n v="1"/>
    <n v="2626.0833333333335"/>
    <n v="7878.25"/>
    <n v="0"/>
    <n v="7878.25"/>
    <n v="125.0515873015873"/>
    <s v="Utensilios de Cocina"/>
    <m/>
    <m/>
    <m/>
    <m/>
    <s v="75272 RENT A EQUIPOS MUESES, "/>
    <n v="20"/>
    <n v="1"/>
    <n v="7878.25"/>
    <m/>
    <m/>
    <n v="0"/>
    <m/>
    <m/>
    <n v="0"/>
    <m/>
    <m/>
    <n v="0"/>
    <m/>
    <m/>
    <n v="0"/>
    <n v="7878.25"/>
    <m/>
  </r>
  <r>
    <n v="7.03"/>
    <m/>
    <x v="42"/>
    <s v="OI"/>
    <s v=""/>
    <s v="CUCHILLO 8 X 2 RECTO ANCHO FIBROX"/>
    <x v="3"/>
    <d v="2025-09-21T00:00:00"/>
    <n v="5"/>
    <s v="DOP"/>
    <n v="1"/>
    <n v="3567.6959999999999"/>
    <n v="17838.48"/>
    <n v="0"/>
    <n v="17838.48"/>
    <n v="283.15047619047618"/>
    <s v="Utensilios de Cocina"/>
    <m/>
    <m/>
    <m/>
    <m/>
    <s v="75272 RENT A EQUIPOS MUESES, "/>
    <n v="20"/>
    <n v="1"/>
    <n v="17838.48"/>
    <m/>
    <m/>
    <n v="0"/>
    <m/>
    <m/>
    <n v="0"/>
    <m/>
    <m/>
    <n v="0"/>
    <m/>
    <m/>
    <n v="0"/>
    <n v="17838.48"/>
    <m/>
  </r>
  <r>
    <n v="7.03"/>
    <m/>
    <x v="42"/>
    <s v="OI"/>
    <s v=""/>
    <s v="VICTORINOX GUANTES METALICOS LARGE 81504"/>
    <x v="3"/>
    <d v="2025-09-21T00:00:00"/>
    <n v="1"/>
    <s v="DOP"/>
    <n v="1"/>
    <n v="8316.0499999999993"/>
    <n v="8316.0499999999993"/>
    <n v="0"/>
    <n v="8316.0499999999993"/>
    <n v="132.00079365079364"/>
    <s v="Utensilios de Cocina"/>
    <m/>
    <m/>
    <m/>
    <m/>
    <s v="75272 RENT A EQUIPOS MUESES, "/>
    <n v="20"/>
    <n v="1"/>
    <n v="8316.0499999999993"/>
    <m/>
    <m/>
    <n v="0"/>
    <m/>
    <m/>
    <n v="0"/>
    <m/>
    <m/>
    <n v="0"/>
    <m/>
    <m/>
    <n v="0"/>
    <n v="8316.0499999999993"/>
    <m/>
  </r>
  <r>
    <n v="7.03"/>
    <m/>
    <x v="42"/>
    <s v="OI"/>
    <s v=""/>
    <s v="VICTORINOX GUANTES METALICO MIDIUM 81503"/>
    <x v="3"/>
    <d v="2025-09-21T00:00:00"/>
    <n v="3"/>
    <s v="DOP"/>
    <n v="1"/>
    <n v="8546.76"/>
    <n v="25640.28"/>
    <n v="0"/>
    <n v="25640.28"/>
    <n v="406.98857142857139"/>
    <s v="Utensilios de Cocina"/>
    <m/>
    <m/>
    <m/>
    <m/>
    <s v="75272 RENT A EQUIPOS MUESES, "/>
    <n v="20"/>
    <n v="1"/>
    <n v="25640.28"/>
    <m/>
    <m/>
    <n v="0"/>
    <m/>
    <m/>
    <n v="0"/>
    <m/>
    <m/>
    <n v="0"/>
    <m/>
    <m/>
    <n v="0"/>
    <n v="25640.28"/>
    <m/>
  </r>
  <r>
    <n v="7.04"/>
    <s v="*"/>
    <x v="43"/>
    <s v="*"/>
    <n v="170424.86065573769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7.04"/>
    <m/>
    <x v="43"/>
    <s v="OI"/>
    <s v=""/>
    <s v="CAMARA FERMENTACION 17 CARROS"/>
    <x v="18"/>
    <d v="2025-05-19T00:00:00"/>
    <n v="1"/>
    <s v="USD"/>
    <n v="63"/>
    <n v="25116"/>
    <n v="1582308"/>
    <n v="0"/>
    <n v="1582308"/>
    <n v="25116"/>
    <s v="Camara fermentadora"/>
    <m/>
    <m/>
    <m/>
    <m/>
    <s v="35455 PRALICCI S.A."/>
    <n v="6"/>
    <n v="0.5"/>
    <n v="791154"/>
    <n v="20"/>
    <n v="0.5"/>
    <n v="791154"/>
    <m/>
    <m/>
    <n v="0"/>
    <m/>
    <m/>
    <n v="0"/>
    <m/>
    <m/>
    <n v="0"/>
    <n v="1582308"/>
    <m/>
  </r>
  <r>
    <n v="7.04"/>
    <m/>
    <x v="43"/>
    <s v="OI"/>
    <s v=""/>
    <s v="CARRO P/ HORNO SIMPLE ELLADE 15T 5070 SC"/>
    <x v="19"/>
    <d v="2025-06-30T00:00:00"/>
    <n v="14"/>
    <s v="EUR"/>
    <n v="76"/>
    <n v="260"/>
    <n v="276640"/>
    <n v="0.25"/>
    <n v="345800"/>
    <n v="5488.8888888888887"/>
    <s v="Carro para horno"/>
    <m/>
    <m/>
    <m/>
    <m/>
    <m/>
    <n v="7"/>
    <n v="0.5"/>
    <n v="172900"/>
    <n v="20"/>
    <n v="0.5"/>
    <n v="172900"/>
    <m/>
    <m/>
    <n v="0"/>
    <m/>
    <m/>
    <n v="0"/>
    <m/>
    <m/>
    <n v="0"/>
    <n v="345800"/>
    <m/>
  </r>
  <r>
    <n v="7.04"/>
    <m/>
    <x v="43"/>
    <s v="OI"/>
    <s v=""/>
    <s v="CARRO P/HORNO DOBLE PRISMA S1 8080 SC/P"/>
    <x v="19"/>
    <d v="2025-06-30T00:00:00"/>
    <n v="12"/>
    <s v="EUR"/>
    <n v="76"/>
    <n v="300"/>
    <n v="273600"/>
    <n v="0.25"/>
    <n v="342000"/>
    <n v="5428.5714285714284"/>
    <s v="Carro para horno"/>
    <m/>
    <m/>
    <m/>
    <m/>
    <m/>
    <n v="7"/>
    <n v="0.5"/>
    <n v="171000"/>
    <n v="20"/>
    <n v="0.5"/>
    <n v="171000"/>
    <m/>
    <m/>
    <n v="0"/>
    <m/>
    <m/>
    <n v="0"/>
    <m/>
    <m/>
    <n v="0"/>
    <n v="342000"/>
    <m/>
  </r>
  <r>
    <n v="7.04"/>
    <m/>
    <x v="43"/>
    <s v="OI"/>
    <s v=""/>
    <s v="HORNO SIMPLE ELLADE 15T 5070 SC/P"/>
    <x v="20"/>
    <d v="2025-06-05T00:00:00"/>
    <n v="1"/>
    <s v="EUR"/>
    <n v="76"/>
    <n v="13000"/>
    <n v="988000"/>
    <n v="0.25"/>
    <n v="1235000"/>
    <n v="19603.174603174604"/>
    <s v="Horno Rotor "/>
    <m/>
    <m/>
    <m/>
    <m/>
    <s v="INDUSTRIAL FERRETERA"/>
    <n v="6"/>
    <n v="0.5"/>
    <n v="617500"/>
    <n v="20"/>
    <n v="0.5"/>
    <n v="617500"/>
    <m/>
    <m/>
    <n v="0"/>
    <m/>
    <m/>
    <n v="0"/>
    <m/>
    <m/>
    <n v="0"/>
    <n v="1235000"/>
    <m/>
  </r>
  <r>
    <n v="7.04"/>
    <m/>
    <x v="43"/>
    <s v="OI"/>
    <s v=""/>
    <s v="HORNO DOBLE PRISMA S1 8080 SC/P"/>
    <x v="20"/>
    <d v="2025-06-05T00:00:00"/>
    <n v="1"/>
    <s v="EUR"/>
    <n v="76"/>
    <n v="15000"/>
    <n v="1140000"/>
    <n v="0.25"/>
    <n v="1425000"/>
    <n v="22619.047619047618"/>
    <s v="Horno Rotor "/>
    <m/>
    <m/>
    <m/>
    <m/>
    <s v="EQUIPAM"/>
    <n v="6"/>
    <n v="0.6"/>
    <n v="855000"/>
    <n v="20"/>
    <n v="0.4"/>
    <n v="570000"/>
    <m/>
    <m/>
    <n v="0"/>
    <m/>
    <m/>
    <n v="0"/>
    <m/>
    <m/>
    <n v="0"/>
    <n v="1425000"/>
    <m/>
  </r>
  <r>
    <n v="7.04"/>
    <m/>
    <x v="43"/>
    <s v="OI"/>
    <s v=""/>
    <s v="INSTALACION DE HORNOS DE PAN "/>
    <x v="20"/>
    <d v="2025-06-05T00:00:00"/>
    <n v="1"/>
    <s v="DOP"/>
    <n v="1"/>
    <n v="15394.4"/>
    <n v="15394.4"/>
    <n v="0"/>
    <n v="15394.4"/>
    <n v="244.35555555555555"/>
    <s v="Horno Rotor "/>
    <m/>
    <m/>
    <m/>
    <m/>
    <s v="EQUIPAM"/>
    <n v="4"/>
    <n v="0.6"/>
    <n v="9236.64"/>
    <n v="20"/>
    <n v="0.4"/>
    <n v="6157.76"/>
    <m/>
    <m/>
    <n v="0"/>
    <m/>
    <m/>
    <n v="0"/>
    <m/>
    <m/>
    <n v="0"/>
    <n v="15394.4"/>
    <m/>
  </r>
  <r>
    <n v="7.04"/>
    <m/>
    <x v="43"/>
    <s v="OI"/>
    <s v=""/>
    <s v="MESA DE REPOSTERIA SECA G03.10"/>
    <x v="9"/>
    <d v="2025-06-24T00:00:00"/>
    <n v="4"/>
    <s v="USD"/>
    <n v="63"/>
    <n v="2733"/>
    <n v="688716"/>
    <n v="0.45"/>
    <n v="998638.2"/>
    <n v="15851.4"/>
    <s v="Muebles ims "/>
    <m/>
    <m/>
    <m/>
    <m/>
    <s v="ims"/>
    <n v="4"/>
    <n v="0.5"/>
    <n v="499319.1"/>
    <n v="14"/>
    <n v="0.5"/>
    <n v="499319.1"/>
    <m/>
    <m/>
    <n v="0"/>
    <m/>
    <m/>
    <n v="0"/>
    <m/>
    <m/>
    <n v="0"/>
    <n v="998638.2"/>
    <m/>
  </r>
  <r>
    <n v="7.04"/>
    <m/>
    <x v="43"/>
    <s v="OI"/>
    <s v=""/>
    <s v="MOLINO RALLADOR PAN 1HP 220V/60HZ 100KG"/>
    <x v="17"/>
    <d v="2025-06-24T00:00:00"/>
    <n v="1"/>
    <s v="DOP"/>
    <n v="1"/>
    <n v="109750"/>
    <n v="109750"/>
    <n v="0"/>
    <n v="109750"/>
    <n v="1742.063492063492"/>
    <s v="Equipos de Carniceria "/>
    <m/>
    <m/>
    <m/>
    <m/>
    <s v="75272 RENT A EQUIPOS MUESES, "/>
    <n v="20"/>
    <n v="1"/>
    <n v="109750"/>
    <m/>
    <m/>
    <n v="0"/>
    <m/>
    <m/>
    <n v="0"/>
    <m/>
    <m/>
    <n v="0"/>
    <m/>
    <m/>
    <n v="0"/>
    <n v="109750"/>
    <m/>
  </r>
  <r>
    <n v="7.04"/>
    <m/>
    <x v="43"/>
    <s v="OI"/>
    <s v=""/>
    <s v="CHICAGO BANDEJA PAN LISA PERFORADA 44690"/>
    <x v="21"/>
    <d v="2025-05-28T00:00:00"/>
    <n v="510"/>
    <s v="USD"/>
    <n v="63"/>
    <n v="23.05"/>
    <n v="740596.5"/>
    <n v="0"/>
    <n v="740596.5"/>
    <n v="11755.5"/>
    <s v="Bandeja gastronomica "/>
    <m/>
    <m/>
    <m/>
    <m/>
    <s v="33491 CHICAGO METALLIC BAKEWARE"/>
    <n v="6"/>
    <n v="0.5"/>
    <n v="370298.25"/>
    <n v="8"/>
    <n v="0.5"/>
    <n v="370298.25"/>
    <m/>
    <m/>
    <n v="0"/>
    <m/>
    <m/>
    <n v="0"/>
    <m/>
    <m/>
    <n v="0"/>
    <n v="740596.5"/>
    <m/>
  </r>
  <r>
    <n v="7.04"/>
    <m/>
    <x v="43"/>
    <s v="OI"/>
    <s v=""/>
    <s v="CHICAGO BANDEJA BAGUETTE 5 MOLDE/P 49035"/>
    <x v="21"/>
    <d v="2025-05-28T00:00:00"/>
    <n v="120"/>
    <s v="USD"/>
    <n v="63"/>
    <n v="46.17"/>
    <n v="349045.2"/>
    <n v="0"/>
    <n v="349045.2"/>
    <n v="5540.4000000000005"/>
    <s v="Bandeja gastronomica "/>
    <m/>
    <m/>
    <m/>
    <m/>
    <s v="33491 CHICAGO METALLIC BAKEWARE"/>
    <n v="6"/>
    <n v="0.5"/>
    <n v="174522.6"/>
    <n v="8"/>
    <n v="0.5"/>
    <n v="174522.6"/>
    <m/>
    <m/>
    <n v="0"/>
    <m/>
    <m/>
    <n v="0"/>
    <m/>
    <m/>
    <n v="0"/>
    <n v="349045.2"/>
    <m/>
  </r>
  <r>
    <n v="7.04"/>
    <m/>
    <x v="43"/>
    <s v="OI"/>
    <s v=""/>
    <s v="CHICAGO BANDEJA PAN LISA 18X26X1 40698"/>
    <x v="21"/>
    <d v="2025-05-28T00:00:00"/>
    <n v="17"/>
    <s v="USD"/>
    <n v="63"/>
    <n v="21.15"/>
    <n v="22651.649999999998"/>
    <n v="0"/>
    <n v="22651.649999999998"/>
    <n v="359.54999999999995"/>
    <s v="Bandeja gastronomica "/>
    <m/>
    <m/>
    <m/>
    <m/>
    <s v="33491 CHICAGO METALLIC BAKEWARE"/>
    <n v="6"/>
    <n v="0.5"/>
    <n v="11325.824999999999"/>
    <n v="8"/>
    <n v="0.5"/>
    <n v="11325.824999999999"/>
    <m/>
    <m/>
    <n v="0"/>
    <m/>
    <m/>
    <n v="0"/>
    <m/>
    <m/>
    <n v="0"/>
    <n v="22651.649999999998"/>
    <m/>
  </r>
  <r>
    <n v="7.04"/>
    <m/>
    <x v="43"/>
    <s v="OI"/>
    <s v=""/>
    <s v="CHICAGO BANDEJA BAGUETTE 4 MOLDE/P 49034"/>
    <x v="21"/>
    <d v="2025-05-28T00:00:00"/>
    <n v="50"/>
    <s v="USD"/>
    <n v="63"/>
    <n v="43.5"/>
    <n v="137025"/>
    <n v="0"/>
    <n v="137025"/>
    <n v="2175"/>
    <s v="Bandeja gastronomica "/>
    <m/>
    <m/>
    <m/>
    <m/>
    <s v="33491 CHICAGO METALLIC BAKEWARE"/>
    <n v="6"/>
    <n v="0.5"/>
    <n v="68512.5"/>
    <n v="8"/>
    <n v="0.5"/>
    <n v="68512.5"/>
    <m/>
    <m/>
    <n v="0"/>
    <m/>
    <m/>
    <n v="0"/>
    <m/>
    <m/>
    <n v="0"/>
    <n v="137025"/>
    <m/>
  </r>
  <r>
    <n v="7.04"/>
    <m/>
    <x v="43"/>
    <s v="OI"/>
    <s v=""/>
    <s v="MUEBLE EXHIBIDOR BOLLERIA NEUTRA"/>
    <x v="9"/>
    <d v="2025-06-24T00:00:00"/>
    <n v="1"/>
    <s v="USD"/>
    <n v="63"/>
    <n v="4739"/>
    <n v="298557"/>
    <n v="0.45"/>
    <n v="432907.65"/>
    <n v="6871.55"/>
    <s v="Muebles ims "/>
    <m/>
    <m/>
    <m/>
    <m/>
    <s v="IMEQ US"/>
    <n v="5"/>
    <n v="0.5"/>
    <n v="216453.82500000001"/>
    <n v="14"/>
    <n v="0.5"/>
    <n v="216453.82500000001"/>
    <m/>
    <m/>
    <n v="0"/>
    <m/>
    <m/>
    <n v="0"/>
    <m/>
    <m/>
    <n v="0"/>
    <n v="432907.65"/>
    <m/>
  </r>
  <r>
    <n v="7.04"/>
    <m/>
    <x v="43"/>
    <s v="OI"/>
    <s v=""/>
    <s v="MUEBLE RAMPA P/PAN 3 NIV S/CROSS G03.11"/>
    <x v="9"/>
    <d v="2025-06-24T00:00:00"/>
    <n v="2"/>
    <s v="USD"/>
    <n v="63"/>
    <n v="3560"/>
    <n v="448560"/>
    <n v="0.45"/>
    <n v="650412"/>
    <n v="10324"/>
    <s v="Muebles ims "/>
    <m/>
    <m/>
    <m/>
    <m/>
    <s v="IMEQ US"/>
    <n v="5"/>
    <n v="0.5"/>
    <n v="325206"/>
    <n v="14"/>
    <n v="0.5"/>
    <n v="325206"/>
    <m/>
    <m/>
    <n v="0"/>
    <m/>
    <m/>
    <n v="0"/>
    <m/>
    <m/>
    <n v="0"/>
    <n v="650412"/>
    <m/>
  </r>
  <r>
    <n v="7.04"/>
    <m/>
    <x v="43"/>
    <s v="OI"/>
    <s v=""/>
    <s v="MUEBLE RAMPA P/PAN 3NIV CROSS G03.13"/>
    <x v="9"/>
    <d v="2025-06-24T00:00:00"/>
    <n v="7"/>
    <s v="USD"/>
    <n v="63"/>
    <n v="2685"/>
    <n v="1184085"/>
    <n v="0.45"/>
    <n v="1716923.25"/>
    <n v="27252.75"/>
    <s v="Muebles ims "/>
    <m/>
    <m/>
    <m/>
    <m/>
    <s v="IMEQ US"/>
    <n v="5"/>
    <n v="0.5"/>
    <n v="858461.625"/>
    <n v="14"/>
    <n v="0.5"/>
    <n v="858461.625"/>
    <m/>
    <m/>
    <n v="0"/>
    <m/>
    <m/>
    <n v="0"/>
    <m/>
    <m/>
    <n v="0"/>
    <n v="1716923.25"/>
    <m/>
  </r>
  <r>
    <n v="7.04"/>
    <m/>
    <x v="43"/>
    <s v="OI"/>
    <s v=""/>
    <s v="MUEBLE SEM MURAL CALIENTE GRB&amp;GO EQ006"/>
    <x v="9"/>
    <d v="2025-06-24T00:00:00"/>
    <n v="1"/>
    <s v="USD"/>
    <n v="63"/>
    <n v="7031"/>
    <n v="442953"/>
    <n v="0.45"/>
    <n v="642281.85"/>
    <n v="10194.949999999999"/>
    <s v="Muebles ims "/>
    <m/>
    <m/>
    <m/>
    <m/>
    <s v="75272 RENT A EQUIPOS MUESES, "/>
    <n v="5"/>
    <n v="0.5"/>
    <n v="321140.92499999999"/>
    <n v="14"/>
    <n v="0.5"/>
    <n v="321140.92499999999"/>
    <m/>
    <m/>
    <n v="0"/>
    <m/>
    <m/>
    <n v="0"/>
    <m/>
    <m/>
    <n v="0"/>
    <n v="642281.85"/>
    <m/>
  </r>
  <r>
    <n v="7.05"/>
    <s v="*"/>
    <x v="44"/>
    <s v="*"/>
    <n v="65278.145229508191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7.05"/>
    <m/>
    <x v="44"/>
    <s v="OI"/>
    <s v=""/>
    <s v="MESA CABEZAL VEGETALES C/ESTANTE G02.04"/>
    <x v="9"/>
    <d v="2025-06-24T00:00:00"/>
    <n v="6"/>
    <s v="USD"/>
    <n v="63"/>
    <n v="1228"/>
    <n v="464184"/>
    <n v="0.45"/>
    <n v="673066.8"/>
    <n v="10683.6"/>
    <s v="Muebles ims "/>
    <m/>
    <m/>
    <m/>
    <m/>
    <m/>
    <n v="4"/>
    <n v="0.5"/>
    <n v="336533.4"/>
    <n v="14"/>
    <n v="0.5"/>
    <n v="336533.4"/>
    <m/>
    <m/>
    <n v="0"/>
    <m/>
    <m/>
    <n v="0"/>
    <m/>
    <m/>
    <n v="0"/>
    <n v="673066.8"/>
    <m/>
  </r>
  <r>
    <n v="7.05"/>
    <m/>
    <x v="44"/>
    <s v="OI"/>
    <s v=""/>
    <s v="MESA T/RAMPA VEGETALES G02.01"/>
    <x v="9"/>
    <d v="2025-06-24T00:00:00"/>
    <n v="18"/>
    <s v="USD"/>
    <n v="63"/>
    <n v="1531"/>
    <n v="1736154"/>
    <n v="0.45"/>
    <n v="2517423.2999999998"/>
    <n v="39959.1"/>
    <s v="Muebles ims "/>
    <m/>
    <m/>
    <m/>
    <m/>
    <m/>
    <n v="4"/>
    <n v="0.5"/>
    <n v="1258711.6499999999"/>
    <n v="14"/>
    <n v="0.5"/>
    <n v="1258711.6499999999"/>
    <m/>
    <m/>
    <n v="0"/>
    <m/>
    <m/>
    <n v="0"/>
    <m/>
    <m/>
    <n v="0"/>
    <n v="2517423.2999999998"/>
    <m/>
  </r>
  <r>
    <n v="7.05"/>
    <m/>
    <x v="44"/>
    <s v="OI"/>
    <s v=""/>
    <s v="BALANZA PARA FRUTA Y VEGETALES "/>
    <x v="3"/>
    <d v="2025-09-21T00:00:00"/>
    <n v="1"/>
    <s v="DOP"/>
    <n v="1"/>
    <n v="900"/>
    <n v="900"/>
    <n v="0"/>
    <n v="900"/>
    <n v="14.285714285714286"/>
    <s v="Balanza"/>
    <m/>
    <m/>
    <m/>
    <m/>
    <s v="35455 PRALICCI S.A."/>
    <n v="18"/>
    <n v="1"/>
    <n v="900"/>
    <m/>
    <m/>
    <n v="0"/>
    <m/>
    <m/>
    <n v="0"/>
    <m/>
    <m/>
    <n v="0"/>
    <m/>
    <m/>
    <n v="0"/>
    <n v="900"/>
    <m/>
  </r>
  <r>
    <n v="7.05"/>
    <m/>
    <x v="44"/>
    <s v="OI"/>
    <s v=""/>
    <s v="CANASTO PLEGABLE 30X40X16.3 RPC4316"/>
    <x v="15"/>
    <d v="2025-02-11T00:00:00"/>
    <n v="20"/>
    <s v="DOP"/>
    <n v="1"/>
    <n v="356.72899999999998"/>
    <n v="7134.58"/>
    <n v="0.45"/>
    <n v="10345.141"/>
    <n v="164.2085873015873"/>
    <s v="Canastos frutas y Vegetales"/>
    <m/>
    <m/>
    <m/>
    <m/>
    <s v="TOSCA"/>
    <n v="20"/>
    <n v="1"/>
    <n v="10345.141"/>
    <m/>
    <m/>
    <n v="0"/>
    <m/>
    <m/>
    <n v="0"/>
    <m/>
    <m/>
    <n v="0"/>
    <m/>
    <m/>
    <n v="0"/>
    <n v="10345.141"/>
    <m/>
  </r>
  <r>
    <n v="7.05"/>
    <m/>
    <x v="44"/>
    <s v="OI"/>
    <s v=""/>
    <s v="CANASTO PLEGABLE 60X40X16.3 RPC6416"/>
    <x v="15"/>
    <d v="2025-02-11T00:00:00"/>
    <n v="170"/>
    <s v="DOP"/>
    <n v="1"/>
    <n v="475.52023529411764"/>
    <n v="80838.44"/>
    <n v="0.45"/>
    <n v="117215.73800000001"/>
    <n v="1860.56726984127"/>
    <s v="Canastos frutas y Vegetales"/>
    <m/>
    <m/>
    <m/>
    <m/>
    <s v="TOSCA"/>
    <n v="20"/>
    <n v="1"/>
    <n v="117215.73800000001"/>
    <m/>
    <m/>
    <n v="0"/>
    <m/>
    <m/>
    <n v="0"/>
    <m/>
    <m/>
    <n v="0"/>
    <m/>
    <m/>
    <n v="0"/>
    <n v="117215.73800000001"/>
    <m/>
  </r>
  <r>
    <n v="7.05"/>
    <m/>
    <x v="44"/>
    <s v="OI"/>
    <s v=""/>
    <s v="DISPENSADOR  P/FUNDA PEDESTAL PMO-DR"/>
    <x v="3"/>
    <d v="2025-09-21T00:00:00"/>
    <n v="8"/>
    <s v="DOP"/>
    <n v="1"/>
    <n v="12500"/>
    <n v="100000"/>
    <n v="0"/>
    <n v="100000"/>
    <n v="1587.3015873015872"/>
    <s v="Dispensadores de funda "/>
    <m/>
    <m/>
    <m/>
    <m/>
    <s v="ECOBOX"/>
    <n v="20"/>
    <n v="1"/>
    <n v="100000"/>
    <m/>
    <m/>
    <n v="0"/>
    <m/>
    <m/>
    <n v="0"/>
    <m/>
    <m/>
    <n v="0"/>
    <m/>
    <m/>
    <n v="0"/>
    <n v="100000"/>
    <m/>
  </r>
  <r>
    <n v="7.05"/>
    <m/>
    <x v="44"/>
    <s v="OI"/>
    <s v=""/>
    <s v="MUEBLES FLORES Y PLANTAS "/>
    <x v="3"/>
    <d v="2025-09-21T00:00:00"/>
    <n v="2"/>
    <s v="USD"/>
    <n v="63"/>
    <n v="1811.06"/>
    <n v="228193.56"/>
    <n v="0.45"/>
    <n v="330880.66200000001"/>
    <n v="5252.0740000000005"/>
    <s v="Mueble de planta y flores"/>
    <m/>
    <m/>
    <m/>
    <m/>
    <s v="JOSELO"/>
    <n v="16"/>
    <n v="0.3"/>
    <n v="99264.198600000003"/>
    <n v="18"/>
    <n v="0.7"/>
    <n v="231616.46339999998"/>
    <m/>
    <m/>
    <n v="0"/>
    <m/>
    <m/>
    <n v="0"/>
    <m/>
    <m/>
    <n v="0"/>
    <n v="330880.66200000001"/>
    <m/>
  </r>
  <r>
    <n v="7.05"/>
    <m/>
    <x v="44"/>
    <s v="OI"/>
    <s v=""/>
    <s v="LATERAL FINAL EN ACERO INOX"/>
    <x v="9"/>
    <d v="2025-09-21T00:00:00"/>
    <n v="12"/>
    <s v="USD"/>
    <n v="63"/>
    <n v="130"/>
    <n v="98280"/>
    <n v="0.45"/>
    <n v="142506"/>
    <n v="2262"/>
    <s v="Muebles ims "/>
    <m/>
    <m/>
    <m/>
    <m/>
    <s v="SOLURACK"/>
    <n v="20"/>
    <n v="1"/>
    <n v="142506"/>
    <m/>
    <m/>
    <n v="0"/>
    <m/>
    <m/>
    <n v="0"/>
    <m/>
    <m/>
    <n v="0"/>
    <m/>
    <m/>
    <n v="0"/>
    <n v="142506"/>
    <m/>
  </r>
  <r>
    <n v="7.06"/>
    <s v="*"/>
    <x v="45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7.07"/>
    <s v="*"/>
    <x v="46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8.01"/>
    <s v="*"/>
    <x v="47"/>
    <s v="*"/>
    <n v="406440.64894672128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8.01"/>
    <m/>
    <x v="47"/>
    <s v="OI"/>
    <s v=""/>
    <s v="GONDOLAS P/TIENDA "/>
    <x v="22"/>
    <d v="2025-09-21T00:00:00"/>
    <n v="1"/>
    <s v="USD"/>
    <n v="63"/>
    <n v="159216.70000000001"/>
    <n v="10030652.100000001"/>
    <n v="0.35"/>
    <n v="13541380.335000001"/>
    <n v="214942.54500000001"/>
    <s v="Gondolas"/>
    <s v="Cotizacion 20/11/25 de Imola "/>
    <m/>
    <m/>
    <m/>
    <s v="Rivas "/>
    <n v="13"/>
    <n v="0.6"/>
    <n v="8124828.2010000004"/>
    <n v="16"/>
    <n v="0.4"/>
    <n v="5416552.1340000005"/>
    <m/>
    <m/>
    <n v="0"/>
    <m/>
    <m/>
    <n v="0"/>
    <m/>
    <m/>
    <n v="0"/>
    <n v="13541380.335000001"/>
    <m/>
  </r>
  <r>
    <n v="8.01"/>
    <m/>
    <x v="47"/>
    <s v="OI"/>
    <s v=""/>
    <s v="INSTALACION GONDOLA"/>
    <x v="22"/>
    <d v="2025-09-21T00:00:00"/>
    <n v="1"/>
    <s v="DOP"/>
    <n v="1"/>
    <n v="600000"/>
    <n v="600000"/>
    <n v="0"/>
    <n v="600000"/>
    <n v="9523.8095238095229"/>
    <s v="Gondolas"/>
    <m/>
    <m/>
    <m/>
    <m/>
    <s v="Rivas "/>
    <n v="14"/>
    <n v="0.6"/>
    <n v="360000"/>
    <n v="20"/>
    <n v="0.4"/>
    <n v="240000"/>
    <m/>
    <m/>
    <n v="0"/>
    <m/>
    <m/>
    <n v="0"/>
    <m/>
    <m/>
    <n v="0"/>
    <n v="600000"/>
    <m/>
  </r>
  <r>
    <n v="8.01"/>
    <m/>
    <x v="47"/>
    <s v="OI"/>
    <s v=""/>
    <s v="GONDOLAS DE ANTECAJA "/>
    <x v="23"/>
    <d v="2025-09-21T00:00:00"/>
    <n v="11"/>
    <s v="DOP"/>
    <n v="1"/>
    <n v="410911.44"/>
    <n v="4520025.84"/>
    <n v="0.35"/>
    <n v="6102034.8839999996"/>
    <n v="96857.696571428562"/>
    <s v="Gondolas ante caja"/>
    <m/>
    <m/>
    <m/>
    <m/>
    <s v="SOLURACK"/>
    <n v="13"/>
    <n v="0.6"/>
    <n v="3661220.9303999995"/>
    <n v="16"/>
    <n v="0.4"/>
    <n v="2440813.9536000001"/>
    <m/>
    <m/>
    <n v="0"/>
    <m/>
    <m/>
    <n v="0"/>
    <m/>
    <m/>
    <n v="0"/>
    <n v="6102034.8839999996"/>
    <m/>
  </r>
  <r>
    <n v="8.02"/>
    <s v="*"/>
    <x v="48"/>
    <s v="*"/>
    <n v="33115.956434426225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8.02"/>
    <m/>
    <x v="48"/>
    <s v="OI"/>
    <s v=""/>
    <s v="CHECK OUT COUNTER SH-003 IZQ S/CINTA"/>
    <x v="24"/>
    <d v="2025-09-21T00:00:00"/>
    <n v="11"/>
    <s v="DOP"/>
    <n v="1"/>
    <n v="182398.69"/>
    <n v="2006385.59"/>
    <n v="0"/>
    <n v="2006385.59"/>
    <n v="31847.390317460318"/>
    <s v="checkouts Caunter"/>
    <m/>
    <m/>
    <m/>
    <m/>
    <s v="SOLURACK"/>
    <n v="13"/>
    <n v="0.6"/>
    <n v="1203831.3540000001"/>
    <n v="16"/>
    <n v="0.4"/>
    <n v="802554.23600000003"/>
    <m/>
    <m/>
    <n v="0"/>
    <m/>
    <m/>
    <n v="0"/>
    <m/>
    <m/>
    <n v="0"/>
    <n v="2006385.59"/>
    <m/>
  </r>
  <r>
    <n v="8.02"/>
    <m/>
    <x v="48"/>
    <s v="OI"/>
    <s v=""/>
    <s v="TRANSPORTE E INSTALACION "/>
    <x v="24"/>
    <d v="2025-09-21T00:00:00"/>
    <n v="1"/>
    <s v="DOP"/>
    <n v="1"/>
    <n v="67000"/>
    <n v="67000"/>
    <n v="0"/>
    <n v="67000"/>
    <n v="1063.4920634920634"/>
    <s v="checkouts Caunter"/>
    <m/>
    <m/>
    <m/>
    <m/>
    <s v="SOLURACK"/>
    <n v="20"/>
    <n v="1"/>
    <n v="67000"/>
    <m/>
    <m/>
    <n v="0"/>
    <m/>
    <m/>
    <n v="0"/>
    <m/>
    <m/>
    <n v="0"/>
    <m/>
    <m/>
    <n v="0"/>
    <n v="67000"/>
    <m/>
  </r>
  <r>
    <n v="8.0299999999999994"/>
    <s v="*"/>
    <x v="49"/>
    <s v="*"/>
    <n v="48127.872307217367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8.0299999999999994"/>
    <m/>
    <x v="49"/>
    <s v="OI"/>
    <s v=""/>
    <s v="CANASTO CON RUEDAS 52 L "/>
    <x v="3"/>
    <d v="2025-09-21T00:00:00"/>
    <n v="60"/>
    <s v="DOP"/>
    <n v="1"/>
    <n v="1438.7834523809524"/>
    <n v="86327.007142857154"/>
    <n v="0.3"/>
    <n v="112225.10928571429"/>
    <n v="1781.350941043084"/>
    <s v="Carros de Compra "/>
    <m/>
    <m/>
    <m/>
    <m/>
    <s v="ARAVEN "/>
    <n v="15"/>
    <n v="0.5"/>
    <n v="56112.554642857147"/>
    <n v="17"/>
    <n v="0.5"/>
    <n v="56112.554642857147"/>
    <m/>
    <m/>
    <n v="0"/>
    <m/>
    <m/>
    <n v="0"/>
    <m/>
    <m/>
    <n v="0"/>
    <n v="112225.10928571429"/>
    <m/>
  </r>
  <r>
    <n v="8.0299999999999994"/>
    <m/>
    <x v="49"/>
    <s v="OI"/>
    <s v=""/>
    <s v="CARRITO P/MINUSVALIDO ELECTRICO XTI12 AM"/>
    <x v="3"/>
    <d v="2025-09-21T00:00:00"/>
    <n v="2"/>
    <s v="DOP"/>
    <n v="1"/>
    <n v="76528.710000000006"/>
    <n v="153057.42000000001"/>
    <n v="0.3"/>
    <n v="198974.64600000001"/>
    <n v="3158.3277142857146"/>
    <s v="Carros de Compra "/>
    <m/>
    <m/>
    <m/>
    <m/>
    <s v="ARAVEN "/>
    <n v="15"/>
    <n v="0.5"/>
    <n v="99487.323000000004"/>
    <n v="17"/>
    <n v="0.5"/>
    <n v="99487.323000000004"/>
    <m/>
    <m/>
    <n v="0"/>
    <m/>
    <m/>
    <n v="0"/>
    <m/>
    <m/>
    <n v="0"/>
    <n v="198974.64600000001"/>
    <m/>
  </r>
  <r>
    <n v="8.0299999999999994"/>
    <m/>
    <x v="49"/>
    <s v="OI"/>
    <s v=""/>
    <s v="CARRO COMPRA GRANDE LOOP 210 AMARILLO"/>
    <x v="3"/>
    <d v="2025-09-21T00:00:00"/>
    <n v="150"/>
    <s v="DOP"/>
    <n v="1"/>
    <n v="9341.7875999999997"/>
    <n v="1401268.14"/>
    <n v="0.3"/>
    <n v="1821648.5819999999"/>
    <n v="28915.056857142856"/>
    <s v="Carros de Compra "/>
    <m/>
    <m/>
    <m/>
    <m/>
    <s v="ARAVEN "/>
    <n v="15"/>
    <n v="0.5"/>
    <n v="910824.29099999997"/>
    <n v="17"/>
    <n v="0.5"/>
    <n v="910824.29099999997"/>
    <m/>
    <m/>
    <n v="0"/>
    <m/>
    <m/>
    <n v="0"/>
    <m/>
    <m/>
    <n v="0"/>
    <n v="1821648.5819999999"/>
    <m/>
  </r>
  <r>
    <n v="8.0299999999999994"/>
    <m/>
    <x v="49"/>
    <s v="OI"/>
    <s v=""/>
    <s v="CARRO COMPRA PEQUENO LOOP XS AMARILLO"/>
    <x v="3"/>
    <d v="2025-09-21T00:00:00"/>
    <n v="75"/>
    <s v="DOP"/>
    <n v="1"/>
    <n v="6319.4633636363633"/>
    <n v="473959.75227272726"/>
    <n v="0.3"/>
    <n v="616147.67795454548"/>
    <n v="9780.1218722943722"/>
    <s v="Carros de Compra "/>
    <m/>
    <m/>
    <m/>
    <m/>
    <s v="ARAVEN "/>
    <n v="15"/>
    <n v="0.5"/>
    <n v="308073.83897727274"/>
    <n v="17"/>
    <n v="0.5"/>
    <n v="308073.83897727274"/>
    <m/>
    <m/>
    <n v="0"/>
    <m/>
    <m/>
    <n v="0"/>
    <m/>
    <m/>
    <n v="0"/>
    <n v="616147.67795454548"/>
    <m/>
  </r>
  <r>
    <n v="8.0299999999999994"/>
    <m/>
    <x v="49"/>
    <s v="OI"/>
    <s v=""/>
    <s v="CARRO NIÑO LOOP KIDS AMARILLO"/>
    <x v="3"/>
    <d v="2025-09-21T00:00:00"/>
    <n v="3"/>
    <s v="DOP"/>
    <n v="1"/>
    <n v="5806.3549999999996"/>
    <n v="17419.064999999999"/>
    <n v="0.3"/>
    <n v="22644.784499999998"/>
    <n v="359.44102380952376"/>
    <s v="Carros de Compra "/>
    <m/>
    <m/>
    <m/>
    <m/>
    <s v="ARAVEN "/>
    <n v="15"/>
    <n v="0.5"/>
    <n v="11322.392249999999"/>
    <n v="17"/>
    <n v="0.5"/>
    <n v="11322.392249999999"/>
    <m/>
    <m/>
    <n v="0"/>
    <m/>
    <m/>
    <n v="0"/>
    <m/>
    <m/>
    <n v="0"/>
    <n v="22644.784499999998"/>
    <m/>
  </r>
  <r>
    <n v="8.0299999999999994"/>
    <m/>
    <x v="49"/>
    <s v="OI"/>
    <s v=""/>
    <s v="SILLA RUEDAS III P/COMPRAS AMARILLA 2031"/>
    <x v="3"/>
    <d v="2025-09-21T00:00:00"/>
    <n v="1"/>
    <s v="DOP"/>
    <n v="1"/>
    <n v="95330.28"/>
    <n v="95330.28"/>
    <n v="0.3"/>
    <n v="123929.364"/>
    <n v="1967.132761904762"/>
    <s v="Silla de Rueda "/>
    <m/>
    <m/>
    <m/>
    <m/>
    <s v="ARAVEN "/>
    <n v="15"/>
    <n v="0.5"/>
    <n v="61964.682000000001"/>
    <n v="17"/>
    <n v="0.5"/>
    <n v="61964.682000000001"/>
    <m/>
    <m/>
    <n v="0"/>
    <m/>
    <m/>
    <n v="0"/>
    <m/>
    <m/>
    <n v="0"/>
    <n v="123929.364"/>
    <m/>
  </r>
  <r>
    <n v="8.0299999999999994"/>
    <m/>
    <x v="49"/>
    <s v="OI"/>
    <s v=""/>
    <s v="SILLAS BEBE P/CARRO LOOP 210L"/>
    <x v="3"/>
    <d v="2025-09-21T00:00:00"/>
    <n v="5"/>
    <s v="DOP"/>
    <n v="1"/>
    <n v="6189.2379999999994"/>
    <n v="30946.189999999995"/>
    <n v="0.3"/>
    <n v="40230.046999999991"/>
    <n v="638.57217460317452"/>
    <s v="Silla de bebe"/>
    <m/>
    <m/>
    <m/>
    <m/>
    <s v="ARAVEN "/>
    <n v="15"/>
    <n v="0.5"/>
    <n v="20115.023499999996"/>
    <n v="17"/>
    <n v="0.5"/>
    <n v="20115.023499999996"/>
    <m/>
    <m/>
    <n v="0"/>
    <m/>
    <m/>
    <n v="0"/>
    <m/>
    <m/>
    <n v="0"/>
    <n v="40230.046999999991"/>
    <m/>
  </r>
  <r>
    <n v="8.0399999999999991"/>
    <s v="*"/>
    <x v="50"/>
    <s v="*"/>
    <n v="55799.87768852459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8.0399999999999991"/>
    <m/>
    <x v="50"/>
    <s v="OI"/>
    <s v=""/>
    <s v="SERVICIO DE INSTALACION TRAMERIAS "/>
    <x v="3"/>
    <d v="2025-09-21T00:00:00"/>
    <n v="1"/>
    <s v="DOP"/>
    <n v="1"/>
    <n v="0"/>
    <n v="0"/>
    <n v="0"/>
    <n v="0"/>
    <n v="0"/>
    <s v="Tramerias de Almacen "/>
    <m/>
    <m/>
    <m/>
    <m/>
    <s v="SOLURACK"/>
    <m/>
    <n v="0.6"/>
    <n v="0"/>
    <m/>
    <n v="0.4"/>
    <n v="0"/>
    <m/>
    <m/>
    <n v="0"/>
    <m/>
    <m/>
    <n v="0"/>
    <m/>
    <m/>
    <n v="0"/>
    <n v="0"/>
    <m/>
  </r>
  <r>
    <n v="8.0399999999999991"/>
    <m/>
    <x v="50"/>
    <s v="OI"/>
    <s v=""/>
    <s v="TRAMERIA DE ALMACEN PALETIZADA + INSTALACION"/>
    <x v="3"/>
    <d v="2025-09-21T00:00:00"/>
    <n v="1"/>
    <s v="DOP"/>
    <n v="1"/>
    <n v="1200000"/>
    <n v="1200000"/>
    <n v="0"/>
    <n v="1200000"/>
    <n v="19047.619047619046"/>
    <s v="Tramerias de Almacen "/>
    <m/>
    <m/>
    <m/>
    <m/>
    <s v="SOLURACK"/>
    <n v="14"/>
    <n v="0.6"/>
    <n v="720000"/>
    <n v="20"/>
    <n v="0.4"/>
    <n v="480000"/>
    <m/>
    <m/>
    <n v="0"/>
    <m/>
    <m/>
    <n v="0"/>
    <m/>
    <m/>
    <n v="0"/>
    <n v="1200000"/>
    <m/>
  </r>
  <r>
    <n v="8.0500000000000007"/>
    <s v="*"/>
    <x v="51"/>
    <s v="*"/>
    <n v="78465.458957377065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8.0500000000000007"/>
    <m/>
    <x v="51"/>
    <s v="OI"/>
    <s v=""/>
    <s v="ACRILICO TRANSPARENTE"/>
    <x v="3"/>
    <d v="2025-09-21T00:00:00"/>
    <n v="1"/>
    <s v="DOP"/>
    <n v="1"/>
    <n v="25000"/>
    <n v="25000"/>
    <n v="0"/>
    <n v="25000"/>
    <n v="396.82539682539681"/>
    <s v="Acrilico pared"/>
    <m/>
    <m/>
    <m/>
    <m/>
    <s v="MUEBLES OMAR"/>
    <n v="20"/>
    <n v="1"/>
    <n v="25000"/>
    <m/>
    <m/>
    <n v="0"/>
    <m/>
    <m/>
    <n v="0"/>
    <m/>
    <m/>
    <n v="0"/>
    <m/>
    <m/>
    <n v="0"/>
    <n v="25000"/>
    <m/>
  </r>
  <r>
    <n v="8.0500000000000007"/>
    <m/>
    <x v="51"/>
    <s v="OI"/>
    <s v=""/>
    <s v="CAFETERA ELECTRICA  CP-40 TAZA PARA COLABORADORES"/>
    <x v="3"/>
    <d v="2025-09-21T00:00:00"/>
    <n v="1"/>
    <s v="DOP"/>
    <n v="1"/>
    <n v="12000"/>
    <n v="12000"/>
    <n v="0"/>
    <n v="12000"/>
    <n v="190.47619047619048"/>
    <s v="Cafetera "/>
    <m/>
    <m/>
    <m/>
    <m/>
    <s v="MUEBLES OMAR"/>
    <n v="20"/>
    <n v="1"/>
    <n v="12000"/>
    <m/>
    <m/>
    <n v="0"/>
    <m/>
    <m/>
    <n v="0"/>
    <m/>
    <m/>
    <n v="0"/>
    <m/>
    <m/>
    <n v="0"/>
    <n v="12000"/>
    <m/>
  </r>
  <r>
    <n v="8.0500000000000007"/>
    <m/>
    <x v="51"/>
    <s v="OI"/>
    <s v=""/>
    <s v="COWAY MEMBRESIA"/>
    <x v="3"/>
    <d v="2025-09-21T00:00:00"/>
    <n v="5"/>
    <s v="DOP"/>
    <n v="1"/>
    <n v="18213.55"/>
    <n v="91067.75"/>
    <n v="0"/>
    <n v="91067.75"/>
    <n v="1445.5198412698412"/>
    <s v="Purificador de agua "/>
    <m/>
    <m/>
    <m/>
    <m/>
    <s v="FAMEJAO"/>
    <n v="20"/>
    <n v="1"/>
    <n v="91067.75"/>
    <m/>
    <m/>
    <n v="0"/>
    <m/>
    <m/>
    <n v="0"/>
    <m/>
    <m/>
    <n v="0"/>
    <m/>
    <m/>
    <n v="0"/>
    <n v="91067.75"/>
    <m/>
  </r>
  <r>
    <n v="8.0500000000000007"/>
    <m/>
    <x v="51"/>
    <s v="OI"/>
    <s v=""/>
    <s v="COWAY PURIFICADOR AGUA CHP 671L A"/>
    <x v="3"/>
    <d v="2025-09-21T00:00:00"/>
    <n v="5"/>
    <s v="DOP"/>
    <n v="1"/>
    <n v="69597.457999999999"/>
    <n v="347987.29"/>
    <n v="0"/>
    <n v="347987.29"/>
    <n v="5523.6077777777773"/>
    <s v="Purificador de agua "/>
    <m/>
    <m/>
    <m/>
    <m/>
    <s v="FAMEJAO"/>
    <n v="20"/>
    <n v="1"/>
    <n v="347987.29"/>
    <m/>
    <m/>
    <n v="0"/>
    <m/>
    <m/>
    <n v="0"/>
    <m/>
    <m/>
    <n v="0"/>
    <m/>
    <m/>
    <n v="0"/>
    <n v="347987.29"/>
    <m/>
  </r>
  <r>
    <n v="8.0500000000000007"/>
    <m/>
    <x v="51"/>
    <s v="OI"/>
    <s v=""/>
    <s v="MUEBLE DE SERVICIO AL CLIENTE "/>
    <x v="3"/>
    <d v="2025-09-21T00:00:00"/>
    <n v="1"/>
    <s v="DOP"/>
    <n v="1"/>
    <n v="1910000"/>
    <n v="1910000"/>
    <n v="0"/>
    <n v="1910000"/>
    <n v="30317.460317460318"/>
    <s v="Mobiliario serv al cliente "/>
    <m/>
    <m/>
    <m/>
    <m/>
    <s v="FAMEJAO"/>
    <n v="15"/>
    <n v="0.5"/>
    <n v="955000"/>
    <n v="20"/>
    <n v="0.5"/>
    <n v="955000"/>
    <m/>
    <m/>
    <n v="0"/>
    <m/>
    <m/>
    <n v="0"/>
    <m/>
    <m/>
    <n v="0"/>
    <n v="1910000"/>
    <m/>
  </r>
  <r>
    <n v="8.0500000000000007"/>
    <m/>
    <x v="51"/>
    <s v="OI"/>
    <s v=""/>
    <s v="FAB MESA P/AREA SEGURIDAD 1.86X0.60X100"/>
    <x v="3"/>
    <d v="2025-09-21T00:00:00"/>
    <n v="1"/>
    <s v="DOP"/>
    <n v="1"/>
    <n v="45000"/>
    <n v="45000"/>
    <n v="0"/>
    <n v="45000"/>
    <n v="714.28571428571433"/>
    <s v="Mobiliario cuadre y menudo"/>
    <m/>
    <m/>
    <m/>
    <m/>
    <s v="FAMEJAO"/>
    <n v="15"/>
    <n v="0.5"/>
    <n v="22500"/>
    <n v="20"/>
    <n v="0.5"/>
    <n v="22500"/>
    <m/>
    <m/>
    <n v="0"/>
    <m/>
    <m/>
    <n v="0"/>
    <m/>
    <m/>
    <n v="0"/>
    <n v="45000"/>
    <m/>
  </r>
  <r>
    <n v="8.0500000000000007"/>
    <m/>
    <x v="51"/>
    <s v="OI"/>
    <s v=""/>
    <s v="FAB MESAS P/COLABORADORES 40X1.40X85 "/>
    <x v="3"/>
    <d v="2025-09-21T00:00:00"/>
    <n v="6"/>
    <s v="DOP"/>
    <n v="1"/>
    <n v="61250"/>
    <n v="367500"/>
    <n v="0"/>
    <n v="367500"/>
    <n v="5833.333333333333"/>
    <s v="Mesa de Colaboradores"/>
    <m/>
    <m/>
    <m/>
    <m/>
    <s v="FAMEJAO"/>
    <n v="15"/>
    <n v="0.5"/>
    <n v="183750"/>
    <n v="20"/>
    <n v="0.5"/>
    <n v="183750"/>
    <m/>
    <m/>
    <n v="0"/>
    <m/>
    <m/>
    <n v="0"/>
    <m/>
    <m/>
    <n v="0"/>
    <n v="367500"/>
    <m/>
  </r>
  <r>
    <n v="8.0500000000000007"/>
    <m/>
    <x v="51"/>
    <s v="OI"/>
    <s v=""/>
    <s v="FAB MUEBLE AREA SUM-CUAD-AERE 40X70X1.60"/>
    <x v="3"/>
    <d v="2025-09-21T00:00:00"/>
    <n v="1"/>
    <s v="DOP"/>
    <n v="1"/>
    <n v="42630"/>
    <n v="42630"/>
    <n v="0"/>
    <n v="42630"/>
    <n v="676.66666666666663"/>
    <s v="Mobiliario cuadre y menudo"/>
    <m/>
    <m/>
    <m/>
    <m/>
    <s v="FAMEJAO"/>
    <n v="15"/>
    <n v="0.5"/>
    <n v="21315"/>
    <n v="20"/>
    <n v="0.5"/>
    <n v="21315"/>
    <m/>
    <m/>
    <n v="0"/>
    <m/>
    <m/>
    <n v="0"/>
    <m/>
    <m/>
    <n v="0"/>
    <n v="42630"/>
    <m/>
  </r>
  <r>
    <n v="8.0500000000000007"/>
    <m/>
    <x v="51"/>
    <s v="OI"/>
    <s v=""/>
    <s v="FAB MUEBLE CM MC 1.45X45X1.10 CM"/>
    <x v="3"/>
    <d v="2025-09-21T00:00:00"/>
    <n v="1"/>
    <s v="DOP"/>
    <n v="1"/>
    <n v="44345"/>
    <n v="44345"/>
    <n v="0"/>
    <n v="44345"/>
    <n v="703.88888888888891"/>
    <s v="Mobiliario cuadre y menudo"/>
    <m/>
    <m/>
    <m/>
    <m/>
    <s v="FAMEJAO"/>
    <n v="15"/>
    <n v="0.5"/>
    <n v="22172.5"/>
    <n v="20"/>
    <n v="0.5"/>
    <n v="22172.5"/>
    <m/>
    <m/>
    <n v="0"/>
    <m/>
    <m/>
    <n v="0"/>
    <m/>
    <m/>
    <n v="0"/>
    <n v="44345"/>
    <m/>
  </r>
  <r>
    <n v="8.0500000000000007"/>
    <m/>
    <x v="51"/>
    <s v="OI"/>
    <s v=""/>
    <s v="FAB. MUEBLE AEREO 30X1.80X60CM"/>
    <x v="3"/>
    <d v="2025-09-21T00:00:00"/>
    <n v="1"/>
    <s v="DOP"/>
    <n v="1"/>
    <n v="41538.28"/>
    <n v="41538.28"/>
    <n v="0"/>
    <n v="41538.28"/>
    <n v="659.33777777777777"/>
    <s v="Mobiliario cuadre y menudo"/>
    <m/>
    <m/>
    <m/>
    <m/>
    <s v="FAMEJAO"/>
    <n v="15"/>
    <n v="0.5"/>
    <n v="20769.14"/>
    <n v="20"/>
    <n v="0.5"/>
    <n v="20769.14"/>
    <m/>
    <m/>
    <n v="0"/>
    <m/>
    <m/>
    <n v="0"/>
    <m/>
    <m/>
    <n v="0"/>
    <n v="41538.28"/>
    <m/>
  </r>
  <r>
    <n v="8.0500000000000007"/>
    <m/>
    <x v="51"/>
    <s v="OI"/>
    <s v=""/>
    <s v="FAB. MUEBLE CUADRE GAVETA 2401X0.37X65CM"/>
    <x v="3"/>
    <d v="2025-09-21T00:00:00"/>
    <n v="1"/>
    <s v="DOP"/>
    <n v="1"/>
    <n v="58496.2"/>
    <n v="58496.2"/>
    <n v="0"/>
    <n v="58496.2"/>
    <n v="928.51111111111106"/>
    <s v="Mobiliario cuadre y menudo"/>
    <m/>
    <m/>
    <m/>
    <m/>
    <s v="FAMEJAO"/>
    <n v="15"/>
    <n v="0.5"/>
    <n v="29248.1"/>
    <n v="20"/>
    <n v="0.5"/>
    <n v="29248.1"/>
    <m/>
    <m/>
    <n v="0"/>
    <m/>
    <m/>
    <n v="0"/>
    <m/>
    <m/>
    <n v="0"/>
    <n v="58496.2"/>
    <m/>
  </r>
  <r>
    <n v="8.0500000000000007"/>
    <m/>
    <x v="51"/>
    <s v="OI"/>
    <s v=""/>
    <s v="FAB. MUEBLE MENUDO 1.50x0.60x0.76 cm"/>
    <x v="3"/>
    <d v="2025-09-21T00:00:00"/>
    <n v="1"/>
    <s v="DOP"/>
    <n v="1"/>
    <n v="33891.339999999997"/>
    <n v="33891.339999999997"/>
    <n v="0"/>
    <n v="33891.339999999997"/>
    <n v="537.95777777777778"/>
    <s v="Mobiliario cuadre y menudo"/>
    <m/>
    <m/>
    <m/>
    <m/>
    <s v="FAMEJAO"/>
    <n v="15"/>
    <n v="0.5"/>
    <n v="16945.669999999998"/>
    <n v="20"/>
    <n v="0.5"/>
    <n v="16945.669999999998"/>
    <m/>
    <m/>
    <n v="0"/>
    <m/>
    <m/>
    <n v="0"/>
    <m/>
    <m/>
    <n v="0"/>
    <n v="33891.339999999997"/>
    <m/>
  </r>
  <r>
    <n v="8.0500000000000007"/>
    <m/>
    <x v="51"/>
    <s v="OI"/>
    <s v=""/>
    <s v="INSTALACION"/>
    <x v="3"/>
    <d v="2025-09-21T00:00:00"/>
    <n v="1"/>
    <s v="DOP"/>
    <n v="1"/>
    <n v="40000"/>
    <n v="40000"/>
    <n v="0"/>
    <n v="40000"/>
    <n v="634.92063492063494"/>
    <s v="Mesa de telera "/>
    <m/>
    <m/>
    <m/>
    <m/>
    <s v="FAMEJAO"/>
    <n v="15"/>
    <n v="0.5"/>
    <n v="20000"/>
    <n v="20"/>
    <n v="0.5"/>
    <n v="20000"/>
    <m/>
    <m/>
    <n v="0"/>
    <m/>
    <m/>
    <n v="0"/>
    <m/>
    <m/>
    <n v="0"/>
    <n v="40000"/>
    <m/>
  </r>
  <r>
    <n v="8.0500000000000007"/>
    <m/>
    <x v="51"/>
    <s v="OI"/>
    <s v=""/>
    <s v="KIT DE LACTANCIA SYMPHONY DOBLE 67116"/>
    <x v="3"/>
    <d v="2025-09-21T00:00:00"/>
    <n v="2"/>
    <s v="DOP"/>
    <n v="1"/>
    <n v="3069.56"/>
    <n v="6139.12"/>
    <n v="0"/>
    <n v="6139.12"/>
    <n v="97.446349206349211"/>
    <s v="Mima"/>
    <m/>
    <m/>
    <m/>
    <m/>
    <s v="FAMEJAO"/>
    <n v="15"/>
    <n v="0.5"/>
    <n v="3069.56"/>
    <n v="20"/>
    <n v="0.5"/>
    <n v="3069.56"/>
    <m/>
    <m/>
    <n v="0"/>
    <m/>
    <m/>
    <n v="0"/>
    <m/>
    <m/>
    <n v="0"/>
    <n v="6139.12"/>
    <m/>
  </r>
  <r>
    <n v="8.0500000000000007"/>
    <m/>
    <x v="51"/>
    <s v="OI"/>
    <s v=""/>
    <s v="LOCKERS 12 PUERTAS 16X40X75 C/MALLA"/>
    <x v="3"/>
    <d v="2025-09-21T00:00:00"/>
    <n v="6"/>
    <s v="DOP"/>
    <n v="1"/>
    <n v="39220.06"/>
    <n v="235320.36"/>
    <n v="0"/>
    <n v="235320.36"/>
    <n v="3735.2438095238094"/>
    <s v="Lockers colaboradores "/>
    <m/>
    <m/>
    <m/>
    <m/>
    <s v="FAMEJAO"/>
    <n v="15"/>
    <n v="0.5"/>
    <n v="117660.18"/>
    <n v="20"/>
    <n v="0.5"/>
    <n v="117660.18"/>
    <m/>
    <m/>
    <n v="0"/>
    <m/>
    <m/>
    <n v="0"/>
    <m/>
    <m/>
    <n v="0"/>
    <n v="235320.36"/>
    <m/>
  </r>
  <r>
    <n v="8.0500000000000007"/>
    <m/>
    <x v="51"/>
    <s v="OI"/>
    <s v=""/>
    <s v="MESA CENTRAL OZ-1221W-12 COLABORADORES"/>
    <x v="3"/>
    <d v="2025-09-21T00:00:00"/>
    <n v="1"/>
    <s v="DOP"/>
    <n v="1"/>
    <n v="10000"/>
    <n v="10000"/>
    <n v="0"/>
    <n v="10000"/>
    <n v="158.73015873015873"/>
    <s v="Mobiliario Oficina"/>
    <m/>
    <m/>
    <m/>
    <m/>
    <s v="FAMEJAO"/>
    <n v="15"/>
    <n v="0.5"/>
    <n v="5000"/>
    <n v="20"/>
    <n v="0.5"/>
    <n v="5000"/>
    <m/>
    <m/>
    <n v="0"/>
    <m/>
    <m/>
    <n v="0"/>
    <m/>
    <m/>
    <n v="0"/>
    <n v="10000"/>
    <m/>
  </r>
  <r>
    <n v="8.0500000000000007"/>
    <m/>
    <x v="51"/>
    <s v="OI"/>
    <s v=""/>
    <s v="MESA LATERAL OAK P/SALA LACTANCIA 17600 MIMA"/>
    <x v="3"/>
    <d v="2025-09-21T00:00:00"/>
    <n v="2"/>
    <s v="DOP"/>
    <n v="1"/>
    <n v="6240"/>
    <n v="12480"/>
    <n v="0"/>
    <n v="12480"/>
    <n v="198.0952380952381"/>
    <s v="Mima"/>
    <m/>
    <m/>
    <m/>
    <m/>
    <s v="IP INDUSTRIAL"/>
    <n v="20"/>
    <n v="1"/>
    <n v="12480"/>
    <m/>
    <m/>
    <n v="0"/>
    <m/>
    <m/>
    <n v="0"/>
    <m/>
    <m/>
    <n v="0"/>
    <m/>
    <m/>
    <n v="0"/>
    <n v="12480"/>
    <m/>
  </r>
  <r>
    <n v="8.0500000000000007"/>
    <m/>
    <x v="51"/>
    <s v="OI"/>
    <s v=""/>
    <s v="MOBILIARIOS DE OFICINA "/>
    <x v="3"/>
    <d v="2025-09-21T00:00:00"/>
    <n v="1"/>
    <s v="DOP"/>
    <n v="1"/>
    <n v="900000"/>
    <n v="900000"/>
    <n v="0"/>
    <n v="900000"/>
    <n v="14285.714285714286"/>
    <s v="Mobiliarios de oficina "/>
    <m/>
    <m/>
    <m/>
    <m/>
    <s v="FAMEJAO"/>
    <n v="15"/>
    <n v="0.5"/>
    <n v="450000"/>
    <n v="20"/>
    <n v="0.5"/>
    <n v="450000"/>
    <m/>
    <m/>
    <n v="0"/>
    <m/>
    <m/>
    <n v="0"/>
    <m/>
    <m/>
    <n v="0"/>
    <n v="900000"/>
    <m/>
  </r>
  <r>
    <n v="8.0500000000000007"/>
    <m/>
    <x v="51"/>
    <s v="OI"/>
    <s v=""/>
    <s v="MUEBLE LOCKER 12 PUERTAS CODIGO BARRA"/>
    <x v="3"/>
    <d v="2025-09-21T00:00:00"/>
    <n v="5"/>
    <s v="DOP"/>
    <n v="1"/>
    <n v="60000"/>
    <n v="300000"/>
    <n v="0"/>
    <n v="300000"/>
    <n v="4761.9047619047615"/>
    <s v="Lockers clientes "/>
    <m/>
    <m/>
    <m/>
    <m/>
    <s v="FAMEJAO"/>
    <n v="15"/>
    <n v="0.5"/>
    <n v="150000"/>
    <n v="20"/>
    <n v="0.5"/>
    <n v="150000"/>
    <m/>
    <m/>
    <n v="0"/>
    <m/>
    <m/>
    <n v="0"/>
    <m/>
    <m/>
    <n v="0"/>
    <n v="300000"/>
    <m/>
  </r>
  <r>
    <n v="8.0500000000000007"/>
    <m/>
    <x v="51"/>
    <s v="OI"/>
    <s v=""/>
    <s v="MUEBLE TIPO BANCO 40X60X50"/>
    <x v="3"/>
    <d v="2025-09-21T00:00:00"/>
    <n v="4"/>
    <s v="DOP"/>
    <n v="1"/>
    <n v="16356.2"/>
    <n v="65424.800000000003"/>
    <n v="0"/>
    <n v="65424.800000000003"/>
    <n v="1038.4888888888888"/>
    <s v="Banco vestidores"/>
    <m/>
    <m/>
    <m/>
    <m/>
    <s v="EPIPHANY"/>
    <n v="15"/>
    <n v="0.5"/>
    <n v="32712.400000000001"/>
    <n v="20"/>
    <n v="0.5"/>
    <n v="32712.400000000001"/>
    <m/>
    <m/>
    <n v="0"/>
    <m/>
    <m/>
    <n v="0"/>
    <m/>
    <m/>
    <n v="0"/>
    <n v="65424.800000000003"/>
    <m/>
  </r>
  <r>
    <n v="8.0500000000000007"/>
    <m/>
    <x v="51"/>
    <s v="OI"/>
    <s v=""/>
    <s v="PLANCHA DE VAPOR STEAMBUTLER II ST500"/>
    <x v="3"/>
    <d v="2025-09-21T00:00:00"/>
    <n v="1"/>
    <s v="DOP"/>
    <n v="1"/>
    <n v="19049.52"/>
    <n v="19049.52"/>
    <n v="0"/>
    <n v="19049.52"/>
    <n v="302.37333333333333"/>
    <s v="pllancha de vapor "/>
    <m/>
    <m/>
    <m/>
    <m/>
    <s v="EPIPHANY"/>
    <n v="15"/>
    <n v="0.5"/>
    <n v="9524.76"/>
    <n v="20"/>
    <n v="0.5"/>
    <n v="9524.76"/>
    <m/>
    <m/>
    <n v="0"/>
    <m/>
    <m/>
    <n v="0"/>
    <m/>
    <m/>
    <n v="0"/>
    <n v="19049.52"/>
    <m/>
  </r>
  <r>
    <n v="8.0500000000000007"/>
    <m/>
    <x v="51"/>
    <s v="OI"/>
    <s v=""/>
    <s v="SILLON HISPANIOLA P/SALA LACTANCIA 41061"/>
    <x v="3"/>
    <d v="2025-09-21T00:00:00"/>
    <n v="2"/>
    <s v="DOP"/>
    <n v="1"/>
    <n v="11370"/>
    <n v="22740"/>
    <n v="0"/>
    <n v="22740"/>
    <n v="360.95238095238096"/>
    <s v="Mima"/>
    <m/>
    <m/>
    <m/>
    <m/>
    <s v="MA CREACIONES "/>
    <n v="20"/>
    <n v="1"/>
    <n v="22740"/>
    <m/>
    <m/>
    <n v="0"/>
    <m/>
    <m/>
    <n v="0"/>
    <m/>
    <m/>
    <n v="0"/>
    <m/>
    <m/>
    <n v="0"/>
    <n v="22740"/>
    <m/>
  </r>
  <r>
    <n v="8.0500000000000007"/>
    <m/>
    <x v="51"/>
    <s v="OI"/>
    <s v=""/>
    <s v="SOFA P/1 PERSONA E-72"/>
    <x v="3"/>
    <d v="2025-09-21T00:00:00"/>
    <n v="3"/>
    <s v="DOP"/>
    <n v="1"/>
    <n v="16000"/>
    <n v="48000"/>
    <n v="0"/>
    <n v="48000"/>
    <n v="761.90476190476193"/>
    <s v="Mobiliario Oficina"/>
    <m/>
    <m/>
    <m/>
    <m/>
    <s v="MA CREACIONES "/>
    <n v="20"/>
    <n v="1"/>
    <n v="48000"/>
    <m/>
    <m/>
    <n v="0"/>
    <m/>
    <m/>
    <n v="0"/>
    <m/>
    <m/>
    <n v="0"/>
    <m/>
    <m/>
    <n v="0"/>
    <n v="48000"/>
    <m/>
  </r>
  <r>
    <n v="8.0500000000000007"/>
    <m/>
    <x v="51"/>
    <s v="OI"/>
    <s v=""/>
    <s v="SYMPHONY MEDELA EXTRACTOR LECHE 0240108"/>
    <x v="3"/>
    <d v="2025-09-21T00:00:00"/>
    <n v="1"/>
    <s v="DOP"/>
    <n v="1"/>
    <n v="121011.5"/>
    <n v="121011.5"/>
    <n v="0"/>
    <n v="121011.5"/>
    <n v="1920.8174603174602"/>
    <s v="Mima"/>
    <m/>
    <m/>
    <m/>
    <m/>
    <s v="MA CREACIONES "/>
    <n v="20"/>
    <n v="1"/>
    <n v="121011.5"/>
    <m/>
    <m/>
    <n v="0"/>
    <m/>
    <m/>
    <n v="0"/>
    <m/>
    <m/>
    <n v="0"/>
    <m/>
    <m/>
    <n v="0"/>
    <n v="121011.5"/>
    <m/>
  </r>
  <r>
    <n v="8.0500000000000007"/>
    <m/>
    <x v="51"/>
    <s v="OI"/>
    <s v=""/>
    <s v="TABURETE P/OPERARIO LABO 8127 SIN BRAZOS"/>
    <x v="3"/>
    <d v="2025-09-21T00:00:00"/>
    <n v="13"/>
    <s v="DOP"/>
    <n v="1"/>
    <n v="8785.6"/>
    <n v="114212.8"/>
    <n v="0"/>
    <n v="114212.8"/>
    <n v="1812.9015873015874"/>
    <s v="Mobiliario serv al cliente "/>
    <m/>
    <m/>
    <m/>
    <m/>
    <s v="FAMEJAO"/>
    <n v="15"/>
    <n v="0.5"/>
    <n v="57106.400000000001"/>
    <n v="20"/>
    <n v="0.5"/>
    <n v="57106.400000000001"/>
    <m/>
    <m/>
    <n v="0"/>
    <m/>
    <m/>
    <n v="0"/>
    <m/>
    <m/>
    <n v="0"/>
    <n v="114212.8"/>
    <m/>
  </r>
  <r>
    <n v="8.06"/>
    <s v="*"/>
    <x v="52"/>
    <s v="*"/>
    <n v="43225.338000000003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8.06"/>
    <m/>
    <x v="52"/>
    <s v="OI"/>
    <s v=""/>
    <s v="BASE PARA MANIQUI MADERA - FORMICA BLANC"/>
    <x v="25"/>
    <d v="2025-11-07T00:00:00"/>
    <n v="4"/>
    <s v="DOP"/>
    <n v="1"/>
    <n v="4237.29"/>
    <n v="16949.16"/>
    <n v="0"/>
    <n v="16949.16"/>
    <n v="269.03428571428572"/>
    <s v="Maniqui"/>
    <m/>
    <m/>
    <m/>
    <m/>
    <s v="DISPLAY INTERNATIONAL"/>
    <n v="11"/>
    <n v="0.5"/>
    <n v="8474.58"/>
    <n v="20"/>
    <n v="0.5"/>
    <n v="8474.58"/>
    <m/>
    <m/>
    <n v="0"/>
    <m/>
    <m/>
    <n v="0"/>
    <m/>
    <m/>
    <n v="0"/>
    <n v="16949.16"/>
    <m/>
  </r>
  <r>
    <n v="8.06"/>
    <m/>
    <x v="52"/>
    <s v="OI"/>
    <s v=""/>
    <s v="BASE PARA MANIQUI MADERA - FORMICA BLANC"/>
    <x v="25"/>
    <d v="2025-11-07T00:00:00"/>
    <n v="6"/>
    <s v="DOP"/>
    <n v="1"/>
    <n v="4237.29"/>
    <n v="25423.739999999998"/>
    <n v="0"/>
    <n v="25423.739999999998"/>
    <n v="403.55142857142852"/>
    <s v="Maniqui"/>
    <m/>
    <m/>
    <m/>
    <m/>
    <s v="DISPLAY INTERNATIONAL"/>
    <n v="11"/>
    <n v="0.5"/>
    <n v="12711.869999999999"/>
    <n v="20"/>
    <n v="0.5"/>
    <n v="12711.869999999999"/>
    <m/>
    <m/>
    <n v="0"/>
    <m/>
    <m/>
    <n v="0"/>
    <m/>
    <m/>
    <n v="0"/>
    <n v="25423.739999999998"/>
    <m/>
  </r>
  <r>
    <n v="8.06"/>
    <m/>
    <x v="52"/>
    <s v="OI"/>
    <s v=""/>
    <s v="MANIQUI BEBE SENTADO BLANCO BRILLO SAM-2"/>
    <x v="25"/>
    <d v="2025-11-07T00:00:00"/>
    <n v="2"/>
    <s v="DOP"/>
    <n v="1"/>
    <n v="8940.68"/>
    <n v="17881.36"/>
    <n v="0"/>
    <n v="17881.36"/>
    <n v="283.83111111111111"/>
    <s v="Maniqui"/>
    <m/>
    <m/>
    <m/>
    <m/>
    <s v="DISPLAY INTERNATIONAL"/>
    <n v="11"/>
    <n v="0.5"/>
    <n v="8940.68"/>
    <n v="20"/>
    <n v="0.5"/>
    <n v="8940.68"/>
    <m/>
    <m/>
    <n v="0"/>
    <m/>
    <m/>
    <n v="0"/>
    <m/>
    <m/>
    <n v="0"/>
    <n v="17881.36"/>
    <m/>
  </r>
  <r>
    <n v="8.06"/>
    <m/>
    <x v="52"/>
    <s v="OI"/>
    <s v=""/>
    <s v="MANIQUI DE HOMBRE 3/4 BLANCO MATTE"/>
    <x v="25"/>
    <d v="2025-11-07T00:00:00"/>
    <n v="2"/>
    <s v="DOP"/>
    <n v="1"/>
    <n v="5500"/>
    <n v="11000"/>
    <n v="0"/>
    <n v="11000"/>
    <n v="174.60317460317461"/>
    <s v="Maniqui"/>
    <m/>
    <m/>
    <m/>
    <m/>
    <s v="DISPLAY INTERNATIONAL"/>
    <n v="11"/>
    <n v="0.5"/>
    <n v="5500"/>
    <n v="20"/>
    <n v="0.5"/>
    <n v="5500"/>
    <m/>
    <m/>
    <n v="0"/>
    <m/>
    <m/>
    <n v="0"/>
    <m/>
    <m/>
    <n v="0"/>
    <n v="11000"/>
    <m/>
  </r>
  <r>
    <n v="8.06"/>
    <m/>
    <x v="52"/>
    <s v="OI"/>
    <s v=""/>
    <s v="MANIQUI HOMBRE PLASTICO BLANCO BRILLO"/>
    <x v="25"/>
    <d v="2025-11-07T00:00:00"/>
    <n v="3"/>
    <s v="DOP"/>
    <n v="1"/>
    <n v="11822.029999999999"/>
    <n v="35466.089999999997"/>
    <n v="0"/>
    <n v="35466.089999999997"/>
    <n v="562.95380952380947"/>
    <s v="Maniqui"/>
    <m/>
    <m/>
    <m/>
    <m/>
    <s v="DISPLAY INTERNATIONAL"/>
    <n v="11"/>
    <n v="0.5"/>
    <n v="17733.044999999998"/>
    <n v="20"/>
    <n v="0.5"/>
    <n v="17733.044999999998"/>
    <m/>
    <m/>
    <n v="0"/>
    <m/>
    <m/>
    <n v="0"/>
    <m/>
    <m/>
    <n v="0"/>
    <n v="35466.089999999997"/>
    <m/>
  </r>
  <r>
    <n v="8.06"/>
    <m/>
    <x v="52"/>
    <s v="OI"/>
    <s v=""/>
    <s v="MANIQUI MUJER 3/4 BLANCO MATTE"/>
    <x v="25"/>
    <d v="2025-11-07T00:00:00"/>
    <n v="2"/>
    <s v="DOP"/>
    <n v="1"/>
    <n v="5500"/>
    <n v="11000"/>
    <n v="0"/>
    <n v="11000"/>
    <n v="174.60317460317461"/>
    <s v="Maniqui"/>
    <m/>
    <m/>
    <m/>
    <m/>
    <s v="DISPLAY INTERNATIONAL"/>
    <n v="11"/>
    <n v="0.5"/>
    <n v="5500"/>
    <n v="20"/>
    <n v="0.5"/>
    <n v="5500"/>
    <m/>
    <m/>
    <n v="0"/>
    <m/>
    <m/>
    <n v="0"/>
    <m/>
    <m/>
    <n v="0"/>
    <n v="11000"/>
    <m/>
  </r>
  <r>
    <n v="8.06"/>
    <m/>
    <x v="52"/>
    <s v="OI"/>
    <s v=""/>
    <s v="MANIQUI MUJER C/E BLANCO BRILLO DORIS 6"/>
    <x v="25"/>
    <d v="2025-11-07T00:00:00"/>
    <n v="1"/>
    <s v="DOP"/>
    <n v="1"/>
    <n v="16398.310000000001"/>
    <n v="16398.310000000001"/>
    <n v="0"/>
    <n v="16398.310000000001"/>
    <n v="260.29063492063494"/>
    <s v="Maniqui"/>
    <m/>
    <m/>
    <m/>
    <m/>
    <s v="DISPLAY INTERNATIONAL"/>
    <n v="11"/>
    <n v="0.5"/>
    <n v="8199.1550000000007"/>
    <n v="20"/>
    <n v="0.5"/>
    <n v="8199.1550000000007"/>
    <m/>
    <m/>
    <n v="0"/>
    <m/>
    <m/>
    <n v="0"/>
    <m/>
    <m/>
    <n v="0"/>
    <n v="16398.310000000001"/>
    <m/>
  </r>
  <r>
    <n v="8.06"/>
    <m/>
    <x v="52"/>
    <s v="OI"/>
    <s v=""/>
    <s v="MANIQUI MUJER PLASTICO BLANCO BRILLO"/>
    <x v="25"/>
    <d v="2025-11-07T00:00:00"/>
    <n v="2"/>
    <s v="DOP"/>
    <n v="1"/>
    <n v="12700"/>
    <n v="25400"/>
    <n v="0"/>
    <n v="25400"/>
    <n v="403.17460317460319"/>
    <s v="Maniqui"/>
    <m/>
    <m/>
    <m/>
    <m/>
    <s v="DISPLAY INTERNATIONAL"/>
    <n v="11"/>
    <n v="0.5"/>
    <n v="12700"/>
    <n v="20"/>
    <n v="0.5"/>
    <n v="12700"/>
    <m/>
    <m/>
    <n v="0"/>
    <m/>
    <m/>
    <n v="0"/>
    <m/>
    <m/>
    <n v="0"/>
    <n v="25400"/>
    <m/>
  </r>
  <r>
    <n v="8.06"/>
    <m/>
    <x v="52"/>
    <s v="OI"/>
    <s v=""/>
    <s v="MANIQUI NIÑO BLANCO BRILLO C/E"/>
    <x v="25"/>
    <d v="2025-11-07T00:00:00"/>
    <n v="1"/>
    <s v="DOP"/>
    <n v="1"/>
    <n v="9279.66"/>
    <n v="9279.66"/>
    <n v="0.05"/>
    <n v="9743.643"/>
    <n v="154.661"/>
    <s v="Maniqui"/>
    <m/>
    <m/>
    <m/>
    <m/>
    <s v="DISPLAY INTERNATIONAL"/>
    <n v="11"/>
    <n v="0.5"/>
    <n v="4871.8215"/>
    <n v="20"/>
    <n v="0.5"/>
    <n v="4871.8215"/>
    <m/>
    <m/>
    <n v="0"/>
    <m/>
    <m/>
    <n v="0"/>
    <m/>
    <m/>
    <n v="0"/>
    <n v="9743.643"/>
    <m/>
  </r>
  <r>
    <n v="8.06"/>
    <m/>
    <x v="52"/>
    <s v="OI"/>
    <s v=""/>
    <s v="JUEGO DE MESAS NIDO SEGUN MEDIDAS"/>
    <x v="25"/>
    <d v="2025-11-07T00:00:00"/>
    <n v="2"/>
    <s v="DOP"/>
    <n v="1"/>
    <n v="41101.69"/>
    <n v="82203.38"/>
    <n v="0"/>
    <n v="82203.38"/>
    <n v="1304.8155555555556"/>
    <s v="Mesas nido "/>
    <m/>
    <m/>
    <m/>
    <m/>
    <s v="FAMEJAO"/>
    <n v="11"/>
    <n v="0.5"/>
    <n v="41101.69"/>
    <n v="20"/>
    <n v="0.5"/>
    <n v="41101.69"/>
    <m/>
    <m/>
    <n v="0"/>
    <m/>
    <m/>
    <n v="0"/>
    <m/>
    <m/>
    <n v="0"/>
    <n v="82203.38"/>
    <m/>
  </r>
  <r>
    <n v="8.06"/>
    <m/>
    <x v="52"/>
    <s v="OI"/>
    <s v=""/>
    <s v="LINEA EXTENDED COLLECTION - RACK BALLET"/>
    <x v="3"/>
    <d v="2025-11-07T00:00:00"/>
    <m/>
    <s v="DOP"/>
    <n v="1"/>
    <n v="15967.980000000001"/>
    <n v="0"/>
    <n v="0"/>
    <n v="0"/>
    <n v="0"/>
    <s v="Rack textil "/>
    <m/>
    <m/>
    <m/>
    <m/>
    <s v="SOLURACK"/>
    <m/>
    <n v="0.6"/>
    <n v="0"/>
    <m/>
    <n v="0.4"/>
    <n v="0"/>
    <m/>
    <m/>
    <n v="0"/>
    <m/>
    <m/>
    <n v="0"/>
    <m/>
    <m/>
    <n v="0"/>
    <n v="0"/>
    <m/>
  </r>
  <r>
    <n v="8.06"/>
    <m/>
    <x v="52"/>
    <s v="OI"/>
    <s v=""/>
    <s v="RACK EXHIB GIRATORIO REDONDO 32 K-54"/>
    <x v="25"/>
    <d v="2025-11-07T00:00:00"/>
    <n v="5"/>
    <s v="DOP"/>
    <n v="1"/>
    <n v="21271.19"/>
    <n v="106355.95"/>
    <n v="0"/>
    <n v="106355.95"/>
    <n v="1688.1896825396825"/>
    <s v="Rack textil "/>
    <m/>
    <m/>
    <m/>
    <m/>
    <s v="SOLURACK"/>
    <n v="11"/>
    <n v="0.5"/>
    <n v="53177.974999999999"/>
    <n v="20"/>
    <n v="0.5"/>
    <n v="53177.974999999999"/>
    <m/>
    <m/>
    <n v="0"/>
    <m/>
    <m/>
    <n v="0"/>
    <m/>
    <m/>
    <n v="0"/>
    <n v="106355.95"/>
    <m/>
  </r>
  <r>
    <n v="8.06"/>
    <m/>
    <x v="52"/>
    <s v="OI"/>
    <s v=""/>
    <s v="VESTIDORES FENOLICOS "/>
    <x v="3"/>
    <d v="2025-09-21T00:00:00"/>
    <n v="2"/>
    <s v="DOP"/>
    <n v="1"/>
    <n v="240000"/>
    <n v="480000"/>
    <n v="0"/>
    <n v="480000"/>
    <n v="7619.0476190476193"/>
    <s v="VESTIDORES"/>
    <m/>
    <m/>
    <m/>
    <m/>
    <s v="DHR"/>
    <n v="15"/>
    <n v="0.5"/>
    <n v="240000"/>
    <n v="20"/>
    <n v="0.5"/>
    <n v="240000"/>
    <m/>
    <m/>
    <n v="0"/>
    <m/>
    <m/>
    <n v="0"/>
    <m/>
    <m/>
    <n v="0"/>
    <n v="480000"/>
    <m/>
  </r>
  <r>
    <n v="8.06"/>
    <m/>
    <x v="52"/>
    <s v="OI"/>
    <s v=""/>
    <s v="COUNTER RECEPCION FENOLICO"/>
    <x v="3"/>
    <d v="2025-09-21T00:00:00"/>
    <n v="0"/>
    <s v="DOP"/>
    <n v="1"/>
    <n v="150000"/>
    <n v="0"/>
    <n v="0"/>
    <n v="0"/>
    <n v="0"/>
    <s v="VESTIDORES"/>
    <m/>
    <m/>
    <m/>
    <m/>
    <s v="FAMEJAO"/>
    <m/>
    <n v="0.5"/>
    <n v="0"/>
    <n v="18"/>
    <n v="0.5"/>
    <n v="0"/>
    <m/>
    <m/>
    <n v="0"/>
    <m/>
    <m/>
    <n v="0"/>
    <m/>
    <m/>
    <n v="0"/>
    <n v="0"/>
    <m/>
  </r>
  <r>
    <n v="8.06"/>
    <m/>
    <x v="52"/>
    <s v="OI"/>
    <s v=""/>
    <s v="CARRO GONDOLERO 2 NIVELES 16X48 GRIS"/>
    <x v="3"/>
    <d v="2025-09-21T00:00:00"/>
    <n v="10"/>
    <s v="DOP"/>
    <n v="1"/>
    <n v="28950"/>
    <n v="289500"/>
    <n v="0"/>
    <n v="289500"/>
    <n v="4595.2380952380954"/>
    <s v="Plastificadora "/>
    <m/>
    <m/>
    <m/>
    <m/>
    <s v="AGUSTIN LOMBA"/>
    <n v="20"/>
    <n v="1"/>
    <n v="289500"/>
    <m/>
    <m/>
    <n v="0"/>
    <m/>
    <m/>
    <n v="0"/>
    <m/>
    <m/>
    <n v="0"/>
    <m/>
    <m/>
    <n v="0"/>
    <n v="289500"/>
    <m/>
  </r>
  <r>
    <n v="8.06"/>
    <m/>
    <x v="52"/>
    <s v="OI"/>
    <s v=""/>
    <s v="CHAMPION SECADOR DE MANO HAND-DRYER"/>
    <x v="3"/>
    <d v="2025-09-21T00:00:00"/>
    <n v="4"/>
    <s v="DOP"/>
    <n v="1"/>
    <n v="40470.647499999999"/>
    <n v="161882.59"/>
    <n v="0"/>
    <n v="161882.59"/>
    <n v="2569.5649206349208"/>
    <s v="Palastificadora "/>
    <m/>
    <m/>
    <m/>
    <m/>
    <s v="AGUSTIN LOMBA"/>
    <n v="20"/>
    <n v="1"/>
    <n v="161882.59"/>
    <m/>
    <m/>
    <n v="0"/>
    <m/>
    <m/>
    <n v="0"/>
    <m/>
    <m/>
    <n v="0"/>
    <m/>
    <m/>
    <n v="0"/>
    <n v="161882.59"/>
    <m/>
  </r>
  <r>
    <n v="8.06"/>
    <m/>
    <x v="52"/>
    <s v="OI"/>
    <s v=""/>
    <s v="CONO REFLECTIVO P/TRAFICO"/>
    <x v="3"/>
    <d v="2025-09-21T00:00:00"/>
    <n v="4"/>
    <s v="DOP"/>
    <n v="1"/>
    <n v="317.8"/>
    <n v="1271.2"/>
    <n v="0"/>
    <n v="1271.2"/>
    <n v="20.177777777777777"/>
    <s v="Cambiador "/>
    <m/>
    <m/>
    <m/>
    <m/>
    <s v="UTECO "/>
    <n v="20"/>
    <n v="1"/>
    <n v="1271.2"/>
    <m/>
    <m/>
    <n v="0"/>
    <m/>
    <m/>
    <n v="0"/>
    <m/>
    <m/>
    <n v="0"/>
    <m/>
    <m/>
    <n v="0"/>
    <n v="1271.2"/>
    <m/>
  </r>
  <r>
    <n v="8.06"/>
    <m/>
    <x v="52"/>
    <s v="OI"/>
    <s v=""/>
    <s v="CROWN HAND PALLET JACK PTH50-2748(UNA)"/>
    <x v="3"/>
    <d v="2025-09-21T00:00:00"/>
    <n v="4"/>
    <s v="DOP"/>
    <n v="1"/>
    <n v="34403.894999999997"/>
    <n v="137615.57999999999"/>
    <n v="0"/>
    <n v="137615.57999999999"/>
    <n v="2184.3742857142856"/>
    <s v="Maquina de lavado "/>
    <m/>
    <m/>
    <m/>
    <m/>
    <s v="LA INOVACION"/>
    <n v="20"/>
    <n v="1"/>
    <n v="137615.57999999999"/>
    <m/>
    <m/>
    <n v="0"/>
    <m/>
    <m/>
    <n v="0"/>
    <m/>
    <m/>
    <n v="0"/>
    <m/>
    <m/>
    <n v="0"/>
    <n v="137615.57999999999"/>
    <m/>
  </r>
  <r>
    <n v="8.06"/>
    <m/>
    <x v="52"/>
    <s v="OI"/>
    <s v=""/>
    <s v="CUCHILLA EASY CUT 2000 SC 9701"/>
    <x v="3"/>
    <d v="2025-09-21T00:00:00"/>
    <n v="25"/>
    <s v="DOP"/>
    <n v="1"/>
    <n v="612.78839999999991"/>
    <n v="15319.709999999997"/>
    <n v="0"/>
    <n v="15319.709999999997"/>
    <n v="243.16999999999996"/>
    <s v="Carro Gondolero "/>
    <m/>
    <m/>
    <m/>
    <m/>
    <s v="RUE MAX"/>
    <n v="20"/>
    <n v="1"/>
    <n v="15319.709999999997"/>
    <m/>
    <m/>
    <n v="0"/>
    <m/>
    <m/>
    <n v="0"/>
    <m/>
    <m/>
    <n v="0"/>
    <m/>
    <m/>
    <n v="0"/>
    <n v="15319.709999999997"/>
    <m/>
  </r>
  <r>
    <n v="8.06"/>
    <m/>
    <x v="52"/>
    <s v="OI"/>
    <s v=""/>
    <s v="ESCALERA FIBRA VIDRIO T/TIJERA 10"/>
    <x v="3"/>
    <d v="2025-09-21T00:00:00"/>
    <n v="2"/>
    <s v="DOP"/>
    <n v="1"/>
    <n v="15319.49"/>
    <n v="30638.98"/>
    <n v="0"/>
    <n v="30638.98"/>
    <n v="486.33301587301588"/>
    <s v="Hang Pallet"/>
    <m/>
    <m/>
    <m/>
    <m/>
    <m/>
    <n v="20"/>
    <n v="1"/>
    <n v="30638.98"/>
    <m/>
    <m/>
    <n v="0"/>
    <m/>
    <m/>
    <n v="0"/>
    <m/>
    <m/>
    <n v="0"/>
    <m/>
    <m/>
    <n v="0"/>
    <n v="30638.98"/>
    <m/>
  </r>
  <r>
    <n v="8.06"/>
    <m/>
    <x v="52"/>
    <s v="OI"/>
    <s v=""/>
    <s v="ESCALERA FIBRA VIDRIO T/TIJERA 12"/>
    <x v="3"/>
    <d v="2025-09-21T00:00:00"/>
    <n v="2"/>
    <s v="DOP"/>
    <n v="1"/>
    <n v="16711.86"/>
    <n v="33423.72"/>
    <n v="0"/>
    <n v="33423.72"/>
    <n v="530.53523809523813"/>
    <s v="Hang Pallet"/>
    <m/>
    <m/>
    <m/>
    <m/>
    <m/>
    <n v="20"/>
    <n v="1"/>
    <n v="33423.72"/>
    <m/>
    <m/>
    <n v="0"/>
    <m/>
    <m/>
    <n v="0"/>
    <m/>
    <m/>
    <n v="0"/>
    <m/>
    <m/>
    <n v="0"/>
    <n v="33423.72"/>
    <m/>
  </r>
  <r>
    <n v="8.06"/>
    <m/>
    <x v="52"/>
    <s v="OI"/>
    <s v=""/>
    <s v="ESCALERA FIBRA VIDRIO T/TIJERA 6"/>
    <x v="3"/>
    <d v="2025-09-21T00:00:00"/>
    <n v="2"/>
    <s v="DOP"/>
    <n v="1"/>
    <n v="7240.68"/>
    <n v="14481.36"/>
    <n v="0"/>
    <n v="14481.36"/>
    <n v="229.86285714285717"/>
    <s v="Escaleras"/>
    <m/>
    <m/>
    <m/>
    <m/>
    <s v="MATERIALES INDUSTRIALES "/>
    <n v="20"/>
    <n v="1"/>
    <n v="14481.36"/>
    <m/>
    <m/>
    <n v="0"/>
    <m/>
    <m/>
    <n v="0"/>
    <m/>
    <m/>
    <n v="0"/>
    <m/>
    <m/>
    <n v="0"/>
    <n v="14481.36"/>
    <m/>
  </r>
  <r>
    <n v="8.06"/>
    <m/>
    <x v="52"/>
    <s v="OI"/>
    <s v=""/>
    <s v="ESCALERA METAL 03 NIVELES BLANCA PRETUL"/>
    <x v="3"/>
    <d v="2025-09-21T00:00:00"/>
    <n v="2"/>
    <s v="DOP"/>
    <n v="1"/>
    <n v="2300"/>
    <n v="4600"/>
    <n v="0"/>
    <n v="4600"/>
    <n v="73.015873015873012"/>
    <s v="Escaleras"/>
    <m/>
    <m/>
    <m/>
    <m/>
    <s v="MATERIALES INDUSTRIALES "/>
    <n v="20"/>
    <n v="1"/>
    <n v="4600"/>
    <m/>
    <m/>
    <n v="0"/>
    <m/>
    <m/>
    <n v="0"/>
    <m/>
    <m/>
    <n v="0"/>
    <m/>
    <m/>
    <n v="0"/>
    <n v="4600"/>
    <m/>
  </r>
  <r>
    <n v="8.06"/>
    <m/>
    <x v="52"/>
    <s v="OI"/>
    <s v=""/>
    <s v="KIT PARA CLIENTE (JUMPER,CARGADOR,GATO)"/>
    <x v="3"/>
    <d v="2025-09-21T00:00:00"/>
    <n v="1"/>
    <s v="DOP"/>
    <n v="1"/>
    <n v="10000"/>
    <n v="10000"/>
    <n v="0"/>
    <n v="10000"/>
    <n v="158.73015873015873"/>
    <s v="Escaleras"/>
    <m/>
    <m/>
    <m/>
    <m/>
    <s v="MATERIALES INDUSTRIALES "/>
    <n v="20"/>
    <n v="1"/>
    <n v="10000"/>
    <m/>
    <m/>
    <n v="0"/>
    <m/>
    <m/>
    <n v="0"/>
    <m/>
    <m/>
    <n v="0"/>
    <m/>
    <m/>
    <n v="0"/>
    <n v="10000"/>
    <m/>
  </r>
  <r>
    <n v="8.06"/>
    <m/>
    <x v="52"/>
    <s v="OI"/>
    <s v=""/>
    <s v="MAQUINA DE LAVADO A PRESION "/>
    <x v="3"/>
    <d v="2025-09-21T00:00:00"/>
    <n v="1"/>
    <s v="DOP"/>
    <n v="1"/>
    <n v="17000"/>
    <n v="17000"/>
    <n v="0"/>
    <n v="17000"/>
    <n v="269.84126984126982"/>
    <s v="Escaleras"/>
    <m/>
    <m/>
    <m/>
    <m/>
    <s v="MATERIALES INDUSTRIALES "/>
    <n v="20"/>
    <n v="1"/>
    <n v="17000"/>
    <m/>
    <m/>
    <n v="0"/>
    <m/>
    <m/>
    <n v="0"/>
    <m/>
    <m/>
    <n v="0"/>
    <m/>
    <m/>
    <n v="0"/>
    <n v="17000"/>
    <m/>
  </r>
  <r>
    <n v="8.06"/>
    <m/>
    <x v="52"/>
    <s v="OI"/>
    <s v=""/>
    <s v="MAQUINA LAVADO PRESION 110V"/>
    <x v="3"/>
    <d v="2025-09-21T00:00:00"/>
    <n v="1"/>
    <s v="DOP"/>
    <n v="1"/>
    <n v="17490.68"/>
    <n v="17490.68"/>
    <n v="0"/>
    <n v="17490.68"/>
    <n v="277.62984126984128"/>
    <s v="Manguera "/>
    <m/>
    <m/>
    <m/>
    <m/>
    <s v="MATERIALES INDUSTRIALES "/>
    <n v="20"/>
    <n v="1"/>
    <n v="17490.68"/>
    <m/>
    <m/>
    <n v="0"/>
    <m/>
    <m/>
    <n v="0"/>
    <m/>
    <m/>
    <n v="0"/>
    <m/>
    <m/>
    <n v="0"/>
    <n v="17490.68"/>
    <m/>
  </r>
  <r>
    <n v="8.06"/>
    <m/>
    <x v="52"/>
    <s v="OI"/>
    <s v=""/>
    <s v="PLASTIFICADORA INDUSTRIAL LAM450"/>
    <x v="3"/>
    <d v="2025-09-21T00:00:00"/>
    <n v="1"/>
    <s v="DOP"/>
    <n v="1"/>
    <n v="17773.189999999999"/>
    <n v="17773.189999999999"/>
    <n v="0"/>
    <n v="17773.189999999999"/>
    <n v="282.11412698412698"/>
    <s v="Manguera "/>
    <m/>
    <m/>
    <m/>
    <m/>
    <s v="MATERIALES INDUSTRIALES "/>
    <n v="20"/>
    <n v="1"/>
    <n v="17773.189999999999"/>
    <m/>
    <m/>
    <n v="0"/>
    <m/>
    <m/>
    <n v="0"/>
    <m/>
    <m/>
    <n v="0"/>
    <m/>
    <m/>
    <n v="0"/>
    <n v="17773.189999999999"/>
    <m/>
  </r>
  <r>
    <n v="8.06"/>
    <m/>
    <x v="52"/>
    <s v="OI"/>
    <s v=""/>
    <s v="RIMAX PAPELERA METALIZADA EVO 25LT 11780"/>
    <x v="3"/>
    <d v="2025-09-21T00:00:00"/>
    <n v="15"/>
    <s v="DOP"/>
    <n v="1"/>
    <n v="1772.9475"/>
    <n v="26594.212500000001"/>
    <n v="0"/>
    <n v="26594.212500000001"/>
    <n v="422.13035714285718"/>
    <s v="Zafacon"/>
    <m/>
    <m/>
    <m/>
    <m/>
    <s v="MATERIALES INDUSTRIALES "/>
    <n v="20"/>
    <n v="1"/>
    <n v="26594.212500000001"/>
    <m/>
    <m/>
    <n v="0"/>
    <m/>
    <m/>
    <n v="0"/>
    <m/>
    <m/>
    <n v="0"/>
    <m/>
    <m/>
    <n v="0"/>
    <n v="26594.212500000001"/>
    <m/>
  </r>
  <r>
    <n v="8.06"/>
    <m/>
    <x v="52"/>
    <s v="OI"/>
    <s v=""/>
    <s v="ROLLOS PLASTIFICADO 305 MM X 152 MT P/LA"/>
    <x v="3"/>
    <d v="2025-09-21T00:00:00"/>
    <n v="1"/>
    <s v="DOP"/>
    <n v="1"/>
    <n v="2210.6999999999998"/>
    <n v="2210.6999999999998"/>
    <n v="0"/>
    <n v="2210.6999999999998"/>
    <n v="35.090476190476188"/>
    <s v="Zafacon"/>
    <m/>
    <m/>
    <m/>
    <m/>
    <s v="MATERIALES INDUSTRIALES "/>
    <n v="20"/>
    <n v="1"/>
    <n v="2210.6999999999998"/>
    <m/>
    <m/>
    <n v="0"/>
    <m/>
    <m/>
    <n v="0"/>
    <m/>
    <m/>
    <n v="0"/>
    <m/>
    <m/>
    <n v="0"/>
    <n v="2210.6999999999998"/>
    <m/>
  </r>
  <r>
    <n v="8.06"/>
    <m/>
    <x v="52"/>
    <s v="OI"/>
    <s v=""/>
    <s v="RUBBERMAID CAMBIADOR FG781888LPLAT"/>
    <x v="3"/>
    <d v="2025-09-21T00:00:00"/>
    <n v="1"/>
    <s v="DOP"/>
    <n v="1"/>
    <n v="22000"/>
    <n v="22000"/>
    <n v="0"/>
    <n v="22000"/>
    <n v="349.20634920634922"/>
    <s v="Zafacon"/>
    <m/>
    <m/>
    <m/>
    <m/>
    <s v="MATERIALES INDUSTRIALES "/>
    <n v="20"/>
    <n v="1"/>
    <n v="22000"/>
    <m/>
    <m/>
    <n v="0"/>
    <m/>
    <m/>
    <n v="0"/>
    <m/>
    <m/>
    <n v="0"/>
    <m/>
    <m/>
    <n v="0"/>
    <n v="22000"/>
    <m/>
  </r>
  <r>
    <n v="8.06"/>
    <m/>
    <x v="52"/>
    <s v="OI"/>
    <s v=""/>
    <s v="RUBBERMAID ZAFACON FG295600BEIG"/>
    <x v="3"/>
    <d v="2025-09-21T00:00:00"/>
    <n v="6"/>
    <s v="DOP"/>
    <n v="1"/>
    <n v="550"/>
    <n v="3300"/>
    <n v="0"/>
    <n v="3300"/>
    <n v="52.38095238095238"/>
    <s v="Guillotina"/>
    <m/>
    <m/>
    <m/>
    <m/>
    <s v="MATERIALES INDUSTRIALES "/>
    <n v="20"/>
    <n v="1"/>
    <n v="3300"/>
    <m/>
    <m/>
    <n v="0"/>
    <m/>
    <m/>
    <n v="0"/>
    <m/>
    <m/>
    <n v="0"/>
    <m/>
    <m/>
    <n v="0"/>
    <n v="3300"/>
    <m/>
  </r>
  <r>
    <n v="8.06"/>
    <m/>
    <x v="52"/>
    <s v="OI"/>
    <s v=""/>
    <s v="SWINGLINE GUILLOTINA 18 B/MADERA CL320"/>
    <x v="3"/>
    <d v="2025-09-21T00:00:00"/>
    <n v="1"/>
    <s v="DOP"/>
    <n v="1"/>
    <n v="5843.88"/>
    <n v="5843.88"/>
    <n v="0"/>
    <n v="5843.88"/>
    <n v="92.76"/>
    <s v="KIT CLIENTE (JUMPER,CARGADOR,GATO) "/>
    <m/>
    <m/>
    <m/>
    <m/>
    <s v="MATERIALES INDUSTRIALES "/>
    <n v="20"/>
    <n v="1"/>
    <n v="5843.88"/>
    <m/>
    <m/>
    <n v="0"/>
    <m/>
    <m/>
    <n v="0"/>
    <m/>
    <m/>
    <n v="0"/>
    <m/>
    <m/>
    <n v="0"/>
    <n v="5843.88"/>
    <m/>
  </r>
  <r>
    <n v="8.06"/>
    <m/>
    <x v="52"/>
    <s v="OI"/>
    <s v=""/>
    <s v="TRANSPALETA ELECTRICA MOD. EPL185"/>
    <x v="3"/>
    <d v="2025-09-21T00:00:00"/>
    <n v="2"/>
    <s v="USD"/>
    <n v="63"/>
    <n v="6100"/>
    <n v="768600"/>
    <n v="0"/>
    <n v="768600"/>
    <n v="12200"/>
    <s v="Cono Reflectivo"/>
    <m/>
    <m/>
    <m/>
    <m/>
    <s v="MATERIALES INDUSTRIALES "/>
    <n v="20"/>
    <n v="1"/>
    <n v="768600"/>
    <m/>
    <m/>
    <n v="0"/>
    <m/>
    <m/>
    <n v="0"/>
    <m/>
    <m/>
    <n v="0"/>
    <m/>
    <m/>
    <n v="0"/>
    <n v="768600"/>
    <m/>
  </r>
  <r>
    <n v="8.06"/>
    <m/>
    <x v="52"/>
    <s v="OI"/>
    <s v=""/>
    <s v="TRUPPER MANGUERA JARDIN CP 5/8"/>
    <x v="3"/>
    <d v="2025-09-21T00:00:00"/>
    <n v="6"/>
    <s v="DOP"/>
    <n v="1"/>
    <n v="1845.76"/>
    <n v="11074.56"/>
    <n v="0"/>
    <n v="11074.56"/>
    <n v="175.78666666666666"/>
    <s v="cuchilla Easy cut"/>
    <m/>
    <m/>
    <m/>
    <m/>
    <s v="IMEQ US"/>
    <n v="20"/>
    <n v="1"/>
    <n v="11074.56"/>
    <m/>
    <m/>
    <n v="0"/>
    <m/>
    <m/>
    <n v="0"/>
    <m/>
    <m/>
    <n v="0"/>
    <m/>
    <m/>
    <n v="0"/>
    <n v="11074.56"/>
    <m/>
  </r>
  <r>
    <n v="8.06"/>
    <m/>
    <x v="52"/>
    <s v="OI"/>
    <s v=""/>
    <s v="TRUPPER PISTOLA P/MANGUERA PR201"/>
    <x v="3"/>
    <d v="2025-09-21T00:00:00"/>
    <n v="6"/>
    <s v="DOP"/>
    <n v="1"/>
    <n v="261.02"/>
    <n v="1566.12"/>
    <n v="0"/>
    <n v="1566.12"/>
    <n v="24.859047619047619"/>
    <s v="Hidrolavadora"/>
    <m/>
    <m/>
    <m/>
    <m/>
    <s v="MAERIALES INDUSTRIALES INDUSTRIALES "/>
    <n v="20"/>
    <n v="1"/>
    <n v="1566.12"/>
    <m/>
    <m/>
    <n v="0"/>
    <m/>
    <m/>
    <n v="0"/>
    <m/>
    <m/>
    <n v="0"/>
    <m/>
    <m/>
    <n v="0"/>
    <n v="1566.12"/>
    <m/>
  </r>
  <r>
    <n v="8.06"/>
    <m/>
    <x v="52"/>
    <s v="OI"/>
    <s v=""/>
    <s v="YALE CANDADO 30MM 3 LLAVES GRSM LOCKER "/>
    <x v="3"/>
    <d v="2025-09-21T00:00:00"/>
    <n v="75"/>
    <s v="DOP"/>
    <n v="1"/>
    <n v="233.05"/>
    <n v="17478.75"/>
    <n v="0"/>
    <n v="17478.75"/>
    <n v="277.4404761904762"/>
    <s v="Secador de mano "/>
    <m/>
    <m/>
    <m/>
    <m/>
    <s v="FEMI SOLUCIONES Y SERVICIOS COM"/>
    <n v="20"/>
    <n v="1"/>
    <n v="17478.75"/>
    <m/>
    <m/>
    <n v="0"/>
    <m/>
    <m/>
    <n v="0"/>
    <m/>
    <m/>
    <n v="0"/>
    <m/>
    <m/>
    <n v="0"/>
    <n v="17478.75"/>
    <m/>
  </r>
  <r>
    <n v="8.06"/>
    <m/>
    <x v="52"/>
    <s v="OI"/>
    <s v=""/>
    <s v="RIMAX PAPELERA METALIZADA EVO 25LT 11780"/>
    <x v="3"/>
    <d v="2025-09-21T00:00:00"/>
    <n v="17"/>
    <s v="DOP"/>
    <n v="1"/>
    <n v="1772.9475"/>
    <n v="30140.107499999998"/>
    <n v="0"/>
    <n v="30140.107499999998"/>
    <n v="478.41440476190473"/>
    <s v="zafacon evo 25LT"/>
    <m/>
    <m/>
    <m/>
    <m/>
    <s v="BENIGNO ZAPATERO"/>
    <n v="20"/>
    <n v="1"/>
    <n v="30140.107499999998"/>
    <m/>
    <m/>
    <n v="0"/>
    <m/>
    <m/>
    <n v="0"/>
    <m/>
    <m/>
    <n v="0"/>
    <m/>
    <m/>
    <n v="0"/>
    <n v="30140.107499999998"/>
    <m/>
  </r>
  <r>
    <n v="8.07"/>
    <s v="*"/>
    <x v="53"/>
    <s v="*"/>
    <n v="126976.1049180328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8.07"/>
    <m/>
    <x v="53"/>
    <s v="OI"/>
    <s v=""/>
    <s v="DECORACON INTERIOR SC( según cotizacion LikeCorp)"/>
    <x v="3"/>
    <d v="2025-09-21T00:00:00"/>
    <n v="1"/>
    <s v="DOP"/>
    <n v="1"/>
    <n v="7200000"/>
    <n v="7200000"/>
    <n v="0"/>
    <n v="7200000"/>
    <n v="114285.71428571429"/>
    <s v="Decoracion int"/>
    <m/>
    <m/>
    <m/>
    <m/>
    <m/>
    <n v="16"/>
    <n v="0.5"/>
    <n v="3600000"/>
    <n v="20"/>
    <n v="0.5"/>
    <n v="3600000"/>
    <m/>
    <m/>
    <n v="0"/>
    <m/>
    <m/>
    <n v="0"/>
    <m/>
    <m/>
    <n v="0"/>
    <n v="7200000"/>
    <m/>
  </r>
  <r>
    <n v="8.07"/>
    <m/>
    <x v="53"/>
    <s v="OI"/>
    <s v=""/>
    <s v="SEÑALIZACION RUTA DE EVACUACION "/>
    <x v="3"/>
    <d v="2025-09-21T00:00:00"/>
    <n v="1"/>
    <s v="DOP"/>
    <n v="1"/>
    <n v="360000"/>
    <n v="360000"/>
    <n v="0.05"/>
    <n v="378000"/>
    <n v="6000"/>
    <s v="Ruta de Evacuacion "/>
    <m/>
    <m/>
    <m/>
    <m/>
    <m/>
    <n v="16"/>
    <n v="0.5"/>
    <n v="189000"/>
    <n v="20"/>
    <n v="0.5"/>
    <n v="189000"/>
    <m/>
    <m/>
    <n v="0"/>
    <m/>
    <m/>
    <n v="0"/>
    <m/>
    <m/>
    <n v="0"/>
    <n v="378000"/>
    <m/>
  </r>
  <r>
    <n v="8.07"/>
    <m/>
    <x v="53"/>
    <s v="OI"/>
    <s v=""/>
    <s v="INSTALACION GENERAL(GRSM)"/>
    <x v="3"/>
    <d v="2025-09-21T00:00:00"/>
    <n v="1"/>
    <s v="DOP"/>
    <n v="1"/>
    <n v="129986.4"/>
    <n v="129986.4"/>
    <n v="0"/>
    <n v="129986.4"/>
    <n v="2063.2761904761905"/>
    <s v="Ruta de Evacuacion "/>
    <m/>
    <m/>
    <m/>
    <m/>
    <m/>
    <n v="16"/>
    <n v="0.5"/>
    <n v="64993.2"/>
    <n v="20"/>
    <n v="0.5"/>
    <n v="64993.2"/>
    <m/>
    <m/>
    <n v="0"/>
    <m/>
    <m/>
    <n v="0"/>
    <m/>
    <m/>
    <n v="0"/>
    <n v="129986.4"/>
    <m/>
  </r>
  <r>
    <n v="8.07"/>
    <m/>
    <x v="53"/>
    <s v="OI"/>
    <s v=""/>
    <s v="ALQUILER DE PLATAFORMA ELECTRICA"/>
    <x v="3"/>
    <d v="2025-09-21T00:00:00"/>
    <n v="1"/>
    <s v="DOP"/>
    <n v="1"/>
    <n v="37556"/>
    <n v="37556"/>
    <n v="0"/>
    <n v="37556"/>
    <n v="596.1269841269841"/>
    <s v="Ruta de Evacuacion "/>
    <m/>
    <m/>
    <m/>
    <m/>
    <m/>
    <n v="16"/>
    <n v="0.5"/>
    <n v="18778"/>
    <n v="20"/>
    <n v="0.5"/>
    <n v="18778"/>
    <m/>
    <m/>
    <n v="0"/>
    <m/>
    <m/>
    <n v="0"/>
    <m/>
    <m/>
    <n v="0"/>
    <n v="37556"/>
    <m/>
  </r>
  <r>
    <n v="8.08"/>
    <s v="*"/>
    <x v="54"/>
    <s v="*"/>
    <n v="63498.360655737706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8.08"/>
    <m/>
    <x v="54"/>
    <s v="OI"/>
    <s v=""/>
    <s v="LETRERO FACHADA PRINCIPAL SIRENA "/>
    <x v="3"/>
    <d v="2025-09-21T00:00:00"/>
    <n v="1"/>
    <s v="DOP"/>
    <n v="1"/>
    <n v="540000"/>
    <n v="540000"/>
    <n v="0"/>
    <n v="540000"/>
    <n v="8571.4285714285706"/>
    <s v="Decoracion ext "/>
    <m/>
    <m/>
    <m/>
    <m/>
    <m/>
    <n v="16"/>
    <n v="0.5"/>
    <n v="270000"/>
    <n v="20"/>
    <n v="0.5"/>
    <n v="270000"/>
    <m/>
    <m/>
    <n v="0"/>
    <m/>
    <m/>
    <n v="0"/>
    <m/>
    <m/>
    <n v="0"/>
    <n v="540000"/>
    <m/>
  </r>
  <r>
    <n v="8.08"/>
    <m/>
    <x v="54"/>
    <s v="OI"/>
    <s v=""/>
    <s v="LETRERO FACHADA MULTIPLAZA"/>
    <x v="3"/>
    <d v="2025-09-21T00:00:00"/>
    <n v="1"/>
    <s v="DOP"/>
    <n v="1"/>
    <n v="548910"/>
    <n v="548910"/>
    <n v="0"/>
    <n v="548910"/>
    <n v="8712.8571428571431"/>
    <s v="Decoracion ext "/>
    <m/>
    <m/>
    <m/>
    <m/>
    <m/>
    <n v="16"/>
    <n v="0.5"/>
    <n v="274455"/>
    <n v="20"/>
    <n v="0.5"/>
    <n v="274455"/>
    <m/>
    <m/>
    <n v="0"/>
    <m/>
    <m/>
    <n v="0"/>
    <m/>
    <m/>
    <n v="0"/>
    <n v="548910"/>
    <m/>
  </r>
  <r>
    <n v="8.08"/>
    <m/>
    <x v="54"/>
    <s v="OI"/>
    <s v=""/>
    <s v="LETRERO FACHADA SECUNDARIO SIRENA "/>
    <x v="3"/>
    <d v="2025-09-21T00:00:00"/>
    <n v="1"/>
    <s v="DOP"/>
    <n v="1"/>
    <n v="390000"/>
    <n v="390000"/>
    <n v="0"/>
    <n v="390000"/>
    <n v="6190.4761904761908"/>
    <s v="Decoracion ext "/>
    <m/>
    <m/>
    <m/>
    <m/>
    <m/>
    <n v="16"/>
    <n v="0.5"/>
    <n v="195000"/>
    <n v="20"/>
    <n v="0.5"/>
    <n v="195000"/>
    <m/>
    <m/>
    <n v="0"/>
    <m/>
    <m/>
    <n v="0"/>
    <m/>
    <m/>
    <n v="0"/>
    <n v="390000"/>
    <m/>
  </r>
  <r>
    <n v="8.08"/>
    <m/>
    <x v="54"/>
    <s v="OI"/>
    <s v=""/>
    <s v="LETRERO FACHADA ISOLOGO SIRENA "/>
    <x v="3"/>
    <d v="2025-09-21T00:00:00"/>
    <n v="1"/>
    <s v="DOP"/>
    <n v="1"/>
    <n v="255000"/>
    <n v="255000"/>
    <n v="0"/>
    <n v="255000"/>
    <n v="4047.6190476190477"/>
    <s v="Decoracion ext "/>
    <m/>
    <m/>
    <m/>
    <m/>
    <m/>
    <n v="16"/>
    <n v="0.5"/>
    <n v="127500"/>
    <n v="20"/>
    <n v="0.5"/>
    <n v="127500"/>
    <m/>
    <m/>
    <n v="0"/>
    <m/>
    <m/>
    <n v="0"/>
    <m/>
    <m/>
    <n v="0"/>
    <n v="255000"/>
    <m/>
  </r>
  <r>
    <n v="8.08"/>
    <m/>
    <x v="54"/>
    <s v="OI"/>
    <s v=""/>
    <s v="INSTALACION Y GASTOS SERVICIO PLATAFORMA"/>
    <x v="3"/>
    <d v="2025-09-21T00:00:00"/>
    <n v="1"/>
    <s v="DOP"/>
    <n v="1"/>
    <n v="145000"/>
    <n v="145000"/>
    <n v="0"/>
    <n v="145000"/>
    <n v="2301.5873015873017"/>
    <s v="Decoracion ext "/>
    <m/>
    <m/>
    <m/>
    <m/>
    <m/>
    <n v="16"/>
    <n v="0.5"/>
    <n v="72500"/>
    <n v="20"/>
    <n v="0.5"/>
    <n v="72500"/>
    <m/>
    <m/>
    <n v="0"/>
    <m/>
    <m/>
    <n v="0"/>
    <m/>
    <m/>
    <n v="0"/>
    <n v="145000"/>
    <m/>
  </r>
  <r>
    <n v="8.08"/>
    <m/>
    <x v="54"/>
    <s v="OI"/>
    <s v=""/>
    <s v="VALLAS + ESTRUCTURA LETRERO IMPRESION EN BANNER "/>
    <x v="3"/>
    <d v="2025-09-21T00:00:00"/>
    <n v="5"/>
    <s v="DOP"/>
    <n v="1"/>
    <n v="95000"/>
    <n v="475000"/>
    <n v="0"/>
    <n v="475000"/>
    <n v="7539.6825396825398"/>
    <s v="Estructura metalica"/>
    <m/>
    <m/>
    <m/>
    <m/>
    <m/>
    <n v="16"/>
    <n v="0.5"/>
    <n v="237500"/>
    <n v="20"/>
    <n v="0.5"/>
    <n v="237500"/>
    <m/>
    <m/>
    <n v="0"/>
    <m/>
    <m/>
    <n v="0"/>
    <m/>
    <m/>
    <n v="0"/>
    <n v="475000"/>
    <m/>
  </r>
  <r>
    <n v="8.08"/>
    <m/>
    <x v="54"/>
    <s v="OI"/>
    <s v=""/>
    <s v="INSTALACION"/>
    <x v="3"/>
    <d v="2025-09-21T00:00:00"/>
    <n v="1"/>
    <s v="DOP"/>
    <n v="1"/>
    <n v="68400"/>
    <n v="68400"/>
    <n v="0"/>
    <n v="68400"/>
    <n v="1085.7142857142858"/>
    <s v="Totems "/>
    <m/>
    <m/>
    <m/>
    <m/>
    <m/>
    <n v="16"/>
    <n v="0.5"/>
    <n v="34200"/>
    <n v="20"/>
    <n v="0.5"/>
    <n v="34200"/>
    <m/>
    <m/>
    <n v="0"/>
    <m/>
    <m/>
    <n v="0"/>
    <m/>
    <m/>
    <n v="0"/>
    <n v="68400"/>
    <m/>
  </r>
  <r>
    <n v="8.08"/>
    <m/>
    <x v="54"/>
    <s v="OI"/>
    <s v=""/>
    <s v="FABRICACION LETRERO TOTEM + LETREROS /MULTIPLAZA"/>
    <x v="3"/>
    <d v="2025-09-21T00:00:00"/>
    <n v="1"/>
    <s v="DOP"/>
    <n v="1"/>
    <n v="2042000"/>
    <n v="2042000"/>
    <n v="0"/>
    <n v="2042000"/>
    <n v="32412.698412698413"/>
    <s v="Totems "/>
    <m/>
    <m/>
    <m/>
    <m/>
    <m/>
    <n v="16"/>
    <n v="0.5"/>
    <n v="1021000"/>
    <n v="20"/>
    <n v="0.5"/>
    <n v="1021000"/>
    <m/>
    <m/>
    <n v="0"/>
    <m/>
    <m/>
    <n v="0"/>
    <m/>
    <m/>
    <n v="0"/>
    <n v="2042000"/>
    <m/>
  </r>
  <r>
    <n v="8.08"/>
    <m/>
    <x v="54"/>
    <s v="OI"/>
    <s v=""/>
    <s v="LETREROS Y SENALIZACIONES DE PARQUEO( GO, DARSENAS, MONOLITO)"/>
    <x v="3"/>
    <d v="2025-09-21T00:00:00"/>
    <n v="1"/>
    <s v="DOP"/>
    <n v="1"/>
    <n v="350000"/>
    <n v="350000"/>
    <n v="0"/>
    <n v="350000"/>
    <n v="5555.5555555555557"/>
    <s v="Estructura metalica"/>
    <m/>
    <m/>
    <m/>
    <m/>
    <m/>
    <n v="16"/>
    <n v="0.5"/>
    <n v="175000"/>
    <n v="20"/>
    <n v="0.5"/>
    <n v="175000"/>
    <m/>
    <m/>
    <n v="0"/>
    <m/>
    <m/>
    <n v="0"/>
    <m/>
    <m/>
    <n v="0"/>
    <n v="350000"/>
    <m/>
  </r>
  <r>
    <n v="9.01"/>
    <s v="*"/>
    <x v="55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9.02"/>
    <s v="*"/>
    <x v="56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9.0299999999999994"/>
    <s v="*"/>
    <x v="57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9.0399999999999991"/>
    <s v="*"/>
    <x v="58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9.0499999999999989"/>
    <s v="*"/>
    <x v="59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  <r>
    <n v="9.06"/>
    <s v="*"/>
    <x v="60"/>
    <s v="*"/>
    <n v="0"/>
    <m/>
    <x v="0"/>
    <m/>
    <m/>
    <s v="USD"/>
    <n v="63"/>
    <n v="0"/>
    <n v="0"/>
    <m/>
    <n v="0"/>
    <n v="0"/>
    <m/>
    <m/>
    <m/>
    <m/>
    <m/>
    <m/>
    <m/>
    <m/>
    <n v="0"/>
    <m/>
    <m/>
    <n v="0"/>
    <m/>
    <m/>
    <n v="0"/>
    <m/>
    <m/>
    <n v="0"/>
    <m/>
    <m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8230FB-25F4-478E-8E19-931E4F8B9C27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C65" firstHeaderRow="0" firstDataRow="1" firstDataCol="1" rowPageCount="1" colPageCount="1"/>
  <pivotFields count="39">
    <pivotField showAll="0"/>
    <pivotField showAll="0"/>
    <pivotField axis="axisRow" showAl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25"/>
        <item t="default"/>
      </items>
    </pivotField>
    <pivotField showAll="0"/>
    <pivotField showAll="0"/>
    <pivotField showAll="0"/>
    <pivotField axis="axisPage" showAll="0">
      <items count="31">
        <item m="1" x="26"/>
        <item m="1" x="27"/>
        <item m="1" x="28"/>
        <item m="1" x="29"/>
        <item x="4"/>
        <item x="5"/>
        <item x="6"/>
        <item x="7"/>
        <item x="14"/>
        <item x="18"/>
        <item x="19"/>
        <item x="1"/>
        <item x="2"/>
        <item x="8"/>
        <item x="9"/>
        <item x="11"/>
        <item x="12"/>
        <item x="13"/>
        <item x="15"/>
        <item x="16"/>
        <item x="17"/>
        <item x="20"/>
        <item x="21"/>
        <item x="10"/>
        <item x="25"/>
        <item x="0"/>
        <item x="3"/>
        <item x="22"/>
        <item x="23"/>
        <item x="24"/>
        <item t="default"/>
      </items>
    </pivotField>
    <pivotField showAll="0"/>
    <pivotField showAll="0"/>
    <pivotField showAll="0"/>
    <pivotField showAll="0"/>
    <pivotField showAll="0"/>
    <pivotField numFmtId="165" showAll="0"/>
    <pivotField showAll="0"/>
    <pivotField dataField="1" numFmtId="165" showAll="0"/>
    <pivotField dataField="1" numFmtId="16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6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 t="grand">
      <x/>
    </i>
  </rowItems>
  <colFields count="1">
    <field x="-2"/>
  </colFields>
  <colItems count="2">
    <i>
      <x/>
    </i>
    <i i="1">
      <x v="1"/>
    </i>
  </colItems>
  <pageFields count="1">
    <pageField fld="6" hier="-1"/>
  </pageFields>
  <dataFields count="2">
    <dataField name="Suma de Ppto. Orden Interna [DOP]" fld="14" baseField="0" baseItem="0" numFmtId="178"/>
    <dataField name="Suma de Ppto. Orden Interna [USD]" fld="15" baseField="0" baseItem="0" numFmtId="178"/>
  </dataFields>
  <formats count="5">
    <format dxfId="15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5">
      <pivotArea dataOnly="0" labelOnly="1" outline="0" fieldPosition="0">
        <references count="1">
          <reference field="6" count="0"/>
        </references>
      </pivotArea>
    </format>
    <format dxfId="15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fb t="e">#REF!</fb>
    <v>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E44549-8AE0-42E2-9AE1-4FE3492BDC3C}" name="Tabla2" displayName="Tabla2" ref="A4:B48" totalsRowShown="0">
  <autoFilter ref="A4:B48" xr:uid="{BEE44549-8AE0-42E2-9AE1-4FE3492BDC3C}"/>
  <tableColumns count="2">
    <tableColumn id="1" xr3:uid="{3FED5456-6E56-4CA7-9766-9B8213E4AC46}" name="Fecha "/>
    <tableColumn id="2" xr3:uid="{0202575D-F980-4A43-ABB4-0C9AE17EABB8}" name="Detalles 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5539C6-D3CC-46E3-8EE8-0172FEA8AAD5}" name="PPto" displayName="PPto" ref="A19:L88" headerRowDxfId="332">
  <tableColumns count="12">
    <tableColumn id="1" xr3:uid="{79E752A2-4F83-47F4-A28D-8FC5049B25CE}" name="Part." totalsRowLabel="Total" dataDxfId="331" totalsRowDxfId="330"/>
    <tableColumn id="8" xr3:uid="{6C6CC44E-7097-43E1-B9DB-CE6008E12528}" name="Gran Part."/>
    <tableColumn id="2" xr3:uid="{97080DDC-48F4-420A-84F1-A2DE757110C2}" name="Edificación, Instalaciones y Equipamientos" dataDxfId="329" totalsRowDxfId="328"/>
    <tableColumn id="10" xr3:uid="{5A8165F4-0A70-46F1-8678-F929D43FE3BA}" name="Total [USD]" dataDxfId="327" totalsRowDxfId="326" dataCellStyle="Millares">
      <calculatedColumnFormula>SUM(D21:D27)</calculatedColumnFormula>
    </tableColumn>
    <tableColumn id="11" xr3:uid="{398E4EA6-BA6C-4AA7-8062-989B269A1AA5}" name="Columna2" dataDxfId="325" totalsRowDxfId="324"/>
    <tableColumn id="4" xr3:uid="{875F3B5F-069F-4B1D-A26F-9C337EBB0E71}" name="Ppto. OI [DOP]2" dataDxfId="323" totalsRowDxfId="322" dataCellStyle="Millares"/>
    <tableColumn id="5" xr3:uid="{EC6E05E6-D0BD-49C7-B88B-F1670D31C4D4}" name="Ppto. Capex [DOP]" dataDxfId="321" totalsRowDxfId="320" dataCellStyle="Millares"/>
    <tableColumn id="6" xr3:uid="{9CF8237E-950D-4274-891D-E80D5A98AE37}" name="Total [DOP]" dataDxfId="319" totalsRowDxfId="318" dataCellStyle="Millares">
      <calculatedColumnFormula>PPto[[#This Row],[Ppto. Capex '[DOP']]]+PPto[[#This Row],[Ppto. OI '[DOP']2]]</calculatedColumnFormula>
    </tableColumn>
    <tableColumn id="3" xr3:uid="{9755C562-A26D-41DF-80A1-9E83CE50ED9B}" name="Ppto. OI [USD]" dataDxfId="317" totalsRowDxfId="316" dataCellStyle="Millares"/>
    <tableColumn id="7" xr3:uid="{BC4EECF9-8310-4553-A78F-F0DEBD21727A}" name="Ppto. Capex [USD]" dataDxfId="315" totalsRowDxfId="314" dataCellStyle="Millares"/>
    <tableColumn id="9" xr3:uid="{E1B56C5A-5657-449B-B0C3-1F9B430BF214}" name="Total [USD]2" totalsRowFunction="sum" dataDxfId="313" totalsRowDxfId="312" dataCellStyle="Millares">
      <calculatedColumnFormula>PPto[[#This Row],[Ppto. Capex '[USD']]]+PPto[[#This Row],[Ppto. OI '[USD']]]</calculatedColumnFormula>
    </tableColumn>
    <tableColumn id="12" xr3:uid="{1887ECBE-3CE3-4496-ABDA-C0F78BC434A0}" name="Total [USD]3"/>
  </tableColumns>
  <tableStyleInfo showFirstColumn="0" showLastColumn="0" showRowStripes="1" showColumnStripes="1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BD4D42-2AB6-4DDD-93A1-C547FC46FB6F}" name="Tabla3" displayName="Tabla3" ref="A5:AH75" totalsRowCount="1" headerRowDxfId="311" totalsRowBorderDxfId="310">
  <autoFilter ref="A5:AH74" xr:uid="{21BD4D42-2AB6-4DDD-93A1-C547FC46FB6F}">
    <filterColumn colId="1">
      <colorFilter dxfId="309"/>
    </filterColumn>
    <filterColumn colId="2">
      <colorFilter dxfId="308"/>
    </filterColumn>
  </autoFilter>
  <tableColumns count="34">
    <tableColumn id="1" xr3:uid="{72D19A11-688A-480A-9FA4-96BAE5045D5E}" name="Part." totalsRowLabel="Total" dataDxfId="307" totalsRowDxfId="306"/>
    <tableColumn id="2" xr3:uid="{8072D5A8-92FB-460F-A5DA-F114F16E226B}" name="Edificación, Instalaciones y Equipamientos" totalsRowLabel="Total - DOP" dataDxfId="305" totalsRowDxfId="304">
      <calculatedColumnFormula>VLOOKUP(Tabla3[[#This Row],[Part.]],PPto[],3,FALSE)</calculatedColumnFormula>
    </tableColumn>
    <tableColumn id="3" xr3:uid="{C67E90F0-F64E-4805-AB95-0A6F9C235529}" name="Ppto OI [DOP]" totalsRowFunction="custom" dataDxfId="303" totalsRowDxfId="302" dataCellStyle="Millares">
      <totalsRowFormula>C68+C59+C51+C45+C37+C33+C28+C16+C6</totalsRowFormula>
    </tableColumn>
    <tableColumn id="4" xr3:uid="{1420A1EB-6234-4D13-96B7-4FA8C61E7CBA}" name="P1" totalsRowFunction="custom" dataDxfId="301" totalsRowDxfId="300">
      <totalsRowFormula>D68+D59+D51+D45+D37+D33+D28+D16+D6</totalsRowFormula>
    </tableColumn>
    <tableColumn id="5" xr3:uid="{E9F3080F-A530-4A45-B25E-9CE6F3DEAD45}" name="P2" totalsRowFunction="custom" dataDxfId="299" totalsRowDxfId="298">
      <totalsRowFormula>E68+E59+E51+E45+E37+E33+E28+E16+E6</totalsRowFormula>
    </tableColumn>
    <tableColumn id="6" xr3:uid="{409CD941-BF82-4214-9C02-E96DF66C0BFB}" name="P3" totalsRowFunction="custom" dataDxfId="297" totalsRowDxfId="296">
      <totalsRowFormula>F68+F59+F51+F45+F37+F33+F28+F16+F6</totalsRowFormula>
    </tableColumn>
    <tableColumn id="7" xr3:uid="{8F37FB2E-BE3F-4EF1-B783-70077B3E68FD}" name="P4" totalsRowFunction="custom" dataDxfId="295" totalsRowDxfId="294">
      <totalsRowFormula>G68+G59+G51+G45+G37+G33+G28+G16+G6</totalsRowFormula>
    </tableColumn>
    <tableColumn id="8" xr3:uid="{A951B9FA-5EF8-4D08-B394-D99B5AB94E60}" name="P5" totalsRowFunction="custom" dataDxfId="293" totalsRowDxfId="292">
      <totalsRowFormula>H68+H59+H51+H45+H37+H33+H28+H16+H6</totalsRowFormula>
    </tableColumn>
    <tableColumn id="9" xr3:uid="{1048F746-35A3-4C4E-8EBC-5DF920C79AC0}" name="P6" totalsRowFunction="custom" dataDxfId="291" totalsRowDxfId="290">
      <totalsRowFormula>I68+I59+I51+I45+I37+I33+I28+I16+I6</totalsRowFormula>
    </tableColumn>
    <tableColumn id="10" xr3:uid="{E6040B9A-BF1C-4AC7-881C-FEEBC01F309F}" name="P7" totalsRowFunction="custom" dataDxfId="289" totalsRowDxfId="288">
      <totalsRowFormula>J68+J59+J51+J45+J37+J33+J28+J16+J6</totalsRowFormula>
    </tableColumn>
    <tableColumn id="11" xr3:uid="{B1949E19-A18B-4476-BBFF-5D138E1023CD}" name="P8" totalsRowFunction="custom" dataDxfId="287" totalsRowDxfId="286">
      <totalsRowFormula>K68+K59+K51+K45+K37+K33+K28+K16+K6</totalsRowFormula>
    </tableColumn>
    <tableColumn id="12" xr3:uid="{C70E5387-BC35-44B6-A147-365B91BE7456}" name="P9" totalsRowFunction="custom" dataDxfId="285" totalsRowDxfId="284">
      <totalsRowFormula>L68+L59+L51+L45+L37+L33+L28+L16+L6</totalsRowFormula>
    </tableColumn>
    <tableColumn id="13" xr3:uid="{AAD29839-84F2-4F5B-B3DC-594BBE3B6563}" name="P10" totalsRowFunction="custom" dataDxfId="283" totalsRowDxfId="282">
      <totalsRowFormula>M68+M59+M51+M45+M37+M33+M28+M16+M6</totalsRowFormula>
    </tableColumn>
    <tableColumn id="14" xr3:uid="{B0B0A463-BE8E-4640-B276-BB468DC06EA0}" name="P11" totalsRowFunction="custom" dataDxfId="281" totalsRowDxfId="280">
      <totalsRowFormula>N68+N59+N51+N45+N37+N33+N28+N16+N6</totalsRowFormula>
    </tableColumn>
    <tableColumn id="15" xr3:uid="{9AE03CFB-FCC3-4B81-B1B6-15815E91BAF1}" name="P12" totalsRowFunction="custom" dataDxfId="279" totalsRowDxfId="278">
      <totalsRowFormula>O68+O59+O51+O45+O37+O33+O28+O16+O6</totalsRowFormula>
    </tableColumn>
    <tableColumn id="16" xr3:uid="{216E496E-1FBF-48EA-8FFA-2BFF3774CDE6}" name="P13" totalsRowFunction="custom" dataDxfId="277" totalsRowDxfId="276">
      <totalsRowFormula>P68+P59+P51+P45+P37+P33+P28+P16+P6</totalsRowFormula>
    </tableColumn>
    <tableColumn id="17" xr3:uid="{E3CD3759-EEAB-4FB8-A88E-5D9FB3EC0BCA}" name="P14" totalsRowFunction="custom" dataDxfId="275" totalsRowDxfId="274">
      <totalsRowFormula>Q68+Q59+Q51+Q45+Q37+Q33+Q28+Q16+Q6</totalsRowFormula>
    </tableColumn>
    <tableColumn id="18" xr3:uid="{7F26701D-D9C5-462E-B93B-546DBA64207E}" name="P15" totalsRowFunction="custom" dataDxfId="273" totalsRowDxfId="272">
      <totalsRowFormula>R68+R59+R51+R45+R37+R33+R28+R16+R6</totalsRowFormula>
    </tableColumn>
    <tableColumn id="19" xr3:uid="{8B531EED-687B-4E3A-9C14-BD0A86B22CA3}" name="P16" totalsRowFunction="custom" dataDxfId="271" totalsRowDxfId="270">
      <totalsRowFormula>S68+S59+S51+S45+S37+S33+S28+S16+S6</totalsRowFormula>
    </tableColumn>
    <tableColumn id="20" xr3:uid="{DECC4CE9-2D35-4E58-A4A2-2274DEF15F25}" name="P17" totalsRowFunction="custom" dataDxfId="269" totalsRowDxfId="268">
      <totalsRowFormula>T68+T59+T51+T45+T37+T33+T28+T16+T6</totalsRowFormula>
    </tableColumn>
    <tableColumn id="21" xr3:uid="{0A7D79B7-FDE2-40A5-9A30-89E5314EAF5F}" name="P18" totalsRowFunction="custom" dataDxfId="267" totalsRowDxfId="266">
      <totalsRowFormula>U68+U59+U51+U45+U37+U33+U28+U16+U6</totalsRowFormula>
    </tableColumn>
    <tableColumn id="26" xr3:uid="{BCB68324-51F4-4391-B8CE-8C2735082B86}" name="P19" totalsRowFunction="custom" dataDxfId="265" totalsRowDxfId="264">
      <calculatedColumnFormula>SUM(V7:V10)</calculatedColumnFormula>
      <totalsRowFormula>V68+V59+V51+V45+V37+V33+V28+V16+V6</totalsRowFormula>
    </tableColumn>
    <tableColumn id="27" xr3:uid="{A6F8A919-A347-4563-BF63-249579FD4910}" name="P20" totalsRowFunction="custom" dataDxfId="263" totalsRowDxfId="262">
      <calculatedColumnFormula>SUM(W7:W10)</calculatedColumnFormula>
      <totalsRowFormula>W68+W59+W51+W45+W37+W33+W28+W16+W6</totalsRowFormula>
    </tableColumn>
    <tableColumn id="25" xr3:uid="{1EA1CF3D-0E4D-494A-9B54-A2D04ED13104}" name="P21" totalsRowFunction="custom" dataDxfId="261" totalsRowDxfId="260">
      <calculatedColumnFormula>SUM(X7:X10)</calculatedColumnFormula>
      <totalsRowFormula>X68+X59+X51+X45+X37+X33+X28+X16+X6</totalsRowFormula>
    </tableColumn>
    <tableColumn id="24" xr3:uid="{E41E4225-56E1-4DB4-98EE-56A1AFA4D5C6}" name="P22" totalsRowFunction="custom" dataDxfId="259" totalsRowDxfId="258">
      <calculatedColumnFormula>SUM(Y7:Y10)</calculatedColumnFormula>
      <totalsRowFormula>Y68+Y59+Y51+Y45+Y37+Y33+Y28+Y16+Y6</totalsRowFormula>
    </tableColumn>
    <tableColumn id="33" xr3:uid="{8D5D9D1F-8F2B-4A4C-8E07-4943E52D8900}" name="P227" dataDxfId="257" totalsRowDxfId="256"/>
    <tableColumn id="34" xr3:uid="{8ADAD534-43A0-40A1-B8A4-52CF53A81EAD}" name="P228" dataDxfId="255" totalsRowDxfId="254"/>
    <tableColumn id="35" xr3:uid="{E7C3F8A6-3811-4FE5-BA0C-7F0AB4E7F488}" name="P229" dataDxfId="253" totalsRowDxfId="252"/>
    <tableColumn id="30" xr3:uid="{88C88601-BF28-4FD1-8159-B7E6C0EF1439}" name="P224" dataDxfId="251" totalsRowDxfId="250"/>
    <tableColumn id="31" xr3:uid="{4315BAD2-BD49-4643-82BC-E02C0AFA2F37}" name="P225" dataDxfId="249" totalsRowDxfId="248"/>
    <tableColumn id="32" xr3:uid="{3D903DB5-2F63-45CD-BC15-0B60EF3F1BDB}" name="P226" dataDxfId="247" totalsRowDxfId="246"/>
    <tableColumn id="29" xr3:uid="{86C8E995-0317-4950-9FDC-37FAAF57642F}" name="P223" dataDxfId="245" totalsRowDxfId="244"/>
    <tableColumn id="28" xr3:uid="{523C3BA4-8950-4DC4-A853-4118CD6AA031}" name="P222" dataDxfId="243" totalsRowDxfId="242"/>
    <tableColumn id="22" xr3:uid="{35ECF56E-FF81-43F8-9E55-1464C0DBDD06}" name="Total Ppto." totalsRowFunction="custom" dataDxfId="241" totalsRowDxfId="240">
      <calculatedColumnFormula>SUM(Tabla3[[#This Row],[P1]:[P18]])</calculatedColumnFormula>
      <totalsRowFormula>AH68+AH59+AH51+AH45+AH37+AH33+AH28+AH16+AH6</totalsRow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BEB27C-5912-45F2-A52E-AF6463BCCB96}" name="BD.PD" displayName="BD.PD" ref="A4:AN346" totalsRowCount="1" headerRowDxfId="415" dataDxfId="414" totalsRowDxfId="413">
  <autoFilter ref="A4:AN345" xr:uid="{986B6B00-1F88-4258-89C2-EC784BD693BA}">
    <filterColumn colId="5">
      <filters>
        <filter val="CENTRAL DE FRIO ALTA Y MEDIA TEMPERATURA"/>
        <filter val="MESA DE TRABAJO CENTRAL 1200 MT"/>
      </filters>
    </filterColumn>
  </autoFilter>
  <sortState xmlns:xlrd2="http://schemas.microsoft.com/office/spreadsheetml/2017/richdata2" ref="A5:AN345">
    <sortCondition ref="A4:A345"/>
  </sortState>
  <tableColumns count="40">
    <tableColumn id="2" xr3:uid="{6E1F23B9-9ABF-420B-9D23-5C597165F81B}" name="Pos" totalsRowLabel="Total" dataDxfId="412" totalsRowDxfId="411"/>
    <tableColumn id="31" xr3:uid="{B179A0A2-1BEF-46ED-B96E-A4FFB337ABCA}" name="." dataDxfId="410" totalsRowDxfId="409"/>
    <tableColumn id="3" xr3:uid="{1D00EF5A-3CD8-4013-9AF0-93DD31BDB608}" name="Partidas" dataDxfId="408" totalsRowDxfId="407">
      <calculatedColumnFormula>VLOOKUP(BD.PD[[#This Row],[Pos]],PPto[],3,FALSE)</calculatedColumnFormula>
    </tableColumn>
    <tableColumn id="35" xr3:uid="{7A357675-B0C6-4946-96FB-264DCF2E0B5D}" name="Tipo Ppto" dataDxfId="406" totalsRowDxfId="405"/>
    <tableColumn id="32" xr3:uid="{5A561947-1813-478B-936C-D3141334F071}" name="Plan" totalsRowFunction="sum" dataDxfId="404" totalsRowDxfId="403">
      <calculatedColumnFormula>IF(BD.PD[[#This Row],[.]]="*",VLOOKUP(BD.PD[[#This Row],[Pos]],Presupuesto!A:H,7,FALSE),"")</calculatedColumnFormula>
    </tableColumn>
    <tableColumn id="4" xr3:uid="{FBD07775-E1C5-4DB6-BD96-547ACEBA2E9D}" name="Item" dataDxfId="402" totalsRowDxfId="401"/>
    <tableColumn id="33" xr3:uid="{0D8195DB-6061-4036-83AA-0F67754C57C5}" name="Orden de compra " dataDxfId="400" totalsRowDxfId="399"/>
    <tableColumn id="40" xr3:uid="{E64EA75A-5C06-4A75-9A57-471B73B5D28D}" name="Comentario " dataDxfId="398" totalsRowDxfId="397"/>
    <tableColumn id="30" xr3:uid="{BBCEFCD1-5283-430E-AFA5-DD5ABCF7792A}" name="Fecha " dataDxfId="396" totalsRowDxfId="395"/>
    <tableColumn id="7" xr3:uid="{F7FB70C2-3DCB-4767-862A-AEA09481803C}" name="Cant." dataDxfId="394" totalsRowDxfId="393" dataCellStyle="Millares"/>
    <tableColumn id="8" xr3:uid="{167BE5A9-8F34-4574-BC08-6BF3AA7565A0}" name="Mon" dataDxfId="392" totalsRowDxfId="391"/>
    <tableColumn id="9" xr3:uid="{0288CF2F-D58D-481D-9C3C-FB7E9394B22B}" name=" Tasa " dataDxfId="390" totalsRowDxfId="389" dataCellStyle="Millares">
      <calculatedColumnFormula>IF(BD.PD[[#This Row],[Mon]]="DOP",1,HLOOKUP(BD.PD[[#This Row],[Mon]],$K$1:$L$2,2,FALSE))</calculatedColumnFormula>
    </tableColumn>
    <tableColumn id="10" xr3:uid="{4E233B7C-5C4E-49BB-B0C9-984834F48697}" name=" Precio Und." dataDxfId="388" totalsRowDxfId="387" dataCellStyle="Millares"/>
    <tableColumn id="11" xr3:uid="{FA11E4BF-A8A4-4B36-8CC6-81D5493E3C55}" name="Valor Neto [DOP]" totalsRowFunction="sum" dataDxfId="386" totalsRowDxfId="385" dataCellStyle="Millares">
      <calculatedColumnFormula>BD.PD[[#This Row],[Cant.]]*BD.PD[[#This Row],[ Tasa ]]*BD.PD[[#This Row],[ Precio Und.]]</calculatedColumnFormula>
    </tableColumn>
    <tableColumn id="12" xr3:uid="{1757F09A-24E5-48BB-B92A-40CEB3577D7C}" name="Liquid. [%]" dataDxfId="384" totalsRowDxfId="383" dataCellStyle="Porcentaje"/>
    <tableColumn id="13" xr3:uid="{49944C88-B869-4B65-AD95-F6D7F15A2C53}" name="Ppto. Orden Interna [DOP]" totalsRowFunction="sum" dataDxfId="382" totalsRowDxfId="381" dataCellStyle="Millares">
      <calculatedColumnFormula>IF(BD.PD[[#This Row],[Liquid. '[%']]]&lt;&gt;0,(BD.PD[[#This Row],[Valor Neto '[DOP']]]*BD.PD[[#This Row],[Liquid. '[%']]])+BD.PD[[#This Row],[Valor Neto '[DOP']]],BD.PD[[#This Row],[Valor Neto '[DOP']]])</calculatedColumnFormula>
    </tableColumn>
    <tableColumn id="1" xr3:uid="{10B9B9FF-2DFD-48E9-914B-5F2D2DC739B6}" name="Ppto. Orden Interna [USD]" totalsRowFunction="sum" dataDxfId="380" totalsRowDxfId="379" dataCellStyle="Millares">
      <calculatedColumnFormula>BD.PD[[#This Row],[Ppto. Orden Interna '[DOP']]]/HLOOKUP("USD",$K$1:$L$2,2,FALSE)</calculatedColumnFormula>
    </tableColumn>
    <tableColumn id="14" xr3:uid="{64D44C23-EAC1-4FE9-8AC1-EE2C014E0FB1}" name="Comentario 2" dataDxfId="378" totalsRowDxfId="377" dataCellStyle="Millares"/>
    <tableColumn id="34" xr3:uid="{EB38E0C0-EC8B-4DBE-9C4C-6FE3FD99A107}" name="Notas" dataDxfId="376" totalsRowDxfId="375" dataCellStyle="Millares"/>
    <tableColumn id="38" xr3:uid="{044BBD5A-30EA-4287-96E4-687365DFBFB4}" name="Documento Contable" dataDxfId="374" totalsRowDxfId="373" dataCellStyle="Millares"/>
    <tableColumn id="37" xr3:uid="{DBA38740-F61D-4A90-A6A9-D927312F0666}" name="Orden Interna" dataDxfId="372" totalsRowDxfId="371" dataCellStyle="Millares"/>
    <tableColumn id="36" xr3:uid="{E303AB5E-03C5-45B5-9A04-6A54ED5FC497}" name="AFeC" dataDxfId="370" totalsRowDxfId="369" dataCellStyle="Millares"/>
    <tableColumn id="15" xr3:uid="{F69786D3-8695-4A1C-AFC2-B5F9A5A1DD98}" name="Proveedor" dataDxfId="368" totalsRowDxfId="367"/>
    <tableColumn id="5" xr3:uid="{E34C7C38-95E3-4E27-BD12-5013126ED9E4}" name="Per.P1" dataDxfId="366" totalsRowDxfId="365"/>
    <tableColumn id="6" xr3:uid="{7731102B-886F-4282-862E-18A12627E0F4}" name="Av.P1 [%]" dataDxfId="364" totalsRowDxfId="363" dataCellStyle="Porcentaje"/>
    <tableColumn id="16" xr3:uid="{D3C7E792-CEB4-4232-9079-57C5D837AA2F}" name="Pago 1" dataDxfId="362" totalsRowDxfId="361" dataCellStyle="Millares">
      <calculatedColumnFormula>BD.PD[[#This Row],[Av.P1 '[%']]]*BD.PD[[#This Row],[Ppto. Orden Interna '[DOP']]]</calculatedColumnFormula>
    </tableColumn>
    <tableColumn id="17" xr3:uid="{B4AD9A79-39C1-43CA-A322-B5BF19A42CE6}" name="Per.P2" dataDxfId="360" totalsRowDxfId="359"/>
    <tableColumn id="18" xr3:uid="{A5D40D90-6ACC-4AB8-978F-869E0DFD362A}" name="Av.P2 [%]" dataDxfId="358" totalsRowDxfId="357" dataCellStyle="Porcentaje"/>
    <tableColumn id="19" xr3:uid="{6CE2E88D-623A-49CA-99A1-1C5667205607}" name="Pago 2" dataDxfId="356" totalsRowDxfId="355" dataCellStyle="Millares">
      <calculatedColumnFormula>BD.PD[[#This Row],[Av.P2 '[%']]]*BD.PD[[#This Row],[Ppto. Orden Interna '[DOP']]]</calculatedColumnFormula>
    </tableColumn>
    <tableColumn id="20" xr3:uid="{3B3812E2-4F38-458B-A533-F2937AD9DA84}" name="Per.P3" dataDxfId="354" totalsRowDxfId="353"/>
    <tableColumn id="21" xr3:uid="{5028AE15-8D1D-4AFB-ADF0-FD2ABDEA35F4}" name="Av.P3 [%]" dataDxfId="352" totalsRowDxfId="351" dataCellStyle="Porcentaje"/>
    <tableColumn id="22" xr3:uid="{08CB78D6-1771-4252-AAC4-E2300F3269F6}" name="Pago 3" dataDxfId="350" totalsRowDxfId="349" dataCellStyle="Millares">
      <calculatedColumnFormula>BD.PD[[#This Row],[Av.P3 '[%']]]*BD.PD[[#This Row],[Ppto. Orden Interna '[DOP']]]</calculatedColumnFormula>
    </tableColumn>
    <tableColumn id="23" xr3:uid="{35EF6CC6-580F-4219-8280-943AB6D628F3}" name="Per.P4" dataDxfId="348" totalsRowDxfId="347"/>
    <tableColumn id="24" xr3:uid="{74A758BA-4DC7-462D-B212-CF929712C032}" name="Av.P4 [%]" dataDxfId="346" totalsRowDxfId="345" dataCellStyle="Porcentaje"/>
    <tableColumn id="25" xr3:uid="{DF9051AA-8884-4424-BA0D-6404ADD5D432}" name="Pago 4" dataDxfId="344" totalsRowDxfId="343" dataCellStyle="Millares">
      <calculatedColumnFormula>BD.PD[[#This Row],[Av.P4 '[%']]]*BD.PD[[#This Row],[Ppto. Orden Interna '[DOP']]]</calculatedColumnFormula>
    </tableColumn>
    <tableColumn id="26" xr3:uid="{936C815D-F13E-4C9A-A54A-FB341E22FA32}" name="Per.P5" dataDxfId="342" totalsRowDxfId="341"/>
    <tableColumn id="27" xr3:uid="{3DE00D5F-9982-4ECB-BA78-110EDB581B8C}" name="Av.P5 [%]" dataDxfId="340" totalsRowDxfId="339" dataCellStyle="Porcentaje"/>
    <tableColumn id="28" xr3:uid="{E0F4F641-D963-48EF-BC96-FEE728CA8B9A}" name="Pago 5" dataDxfId="338" totalsRowDxfId="337" dataCellStyle="Millares">
      <calculatedColumnFormula>BD.PD[[#This Row],[Av.P5 '[%']]]*BD.PD[[#This Row],[Ppto. Orden Interna '[DOP']]]</calculatedColumnFormula>
    </tableColumn>
    <tableColumn id="29" xr3:uid="{C73448D7-0E2B-4A19-AC36-823E8CCFF060}" name="Total Flujo Caja" totalsRowFunction="sum" dataDxfId="336" totalsRowDxfId="335" dataCellStyle="Millares">
      <calculatedColumnFormula>BD.PD[[#This Row],[Pago 5]]+BD.PD[[#This Row],[Pago 4]]+BD.PD[[#This Row],[Pago 3]]+BD.PD[[#This Row],[Pago 2]]+BD.PD[[#This Row],[Pago 1]]</calculatedColumnFormula>
    </tableColumn>
    <tableColumn id="39" xr3:uid="{1279A95E-2785-4468-922C-D043685BA717}" name="Columna1" dataDxfId="334" totalsRowDxfId="333"/>
  </tableColumns>
  <tableStyleInfo name="TableStyleLight8" showFirstColumn="0" showLastColumn="0" showRowStripes="1" showColumnStripes="1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C5224D-1567-4DB5-9ADD-44E9D8C2D103}" name="Tabla37" displayName="Tabla37" ref="A1:C18" totalsRowShown="0">
  <autoFilter ref="A1:C18" xr:uid="{E19B9DA8-2AA1-472A-A89F-1B460877639B}">
    <filterColumn colId="1">
      <filters>
        <filter val="Karla Tena"/>
      </filters>
    </filterColumn>
  </autoFilter>
  <tableColumns count="3">
    <tableColumn id="1" xr3:uid="{D5B743EC-EC0E-4601-80CB-56717D803E1D}" name="Puntos pendientes" dataDxfId="239"/>
    <tableColumn id="2" xr3:uid="{14679584-1948-40C1-8771-7663A8B7F8C7}" name="Responsable" dataDxfId="238"/>
    <tableColumn id="3" xr3:uid="{E37C019B-DCF3-4FD2-915B-CEA18D6AB0E0}" name="Comentarios 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8BBDB7-E4CB-44B4-AC3A-DA1619C61FDE}" name="BD.PD510" displayName="BD.PD510" ref="A4:AM140" totalsRowCount="1" headerRowDxfId="237" dataDxfId="236" totalsRowDxfId="235">
  <autoFilter ref="A4:AM139" xr:uid="{0F4CF9C6-8835-432A-8956-D86D011EB138}">
    <filterColumn colId="3">
      <filters>
        <filter val="Tipo Receptoria"/>
      </filters>
    </filterColumn>
  </autoFilter>
  <sortState xmlns:xlrd2="http://schemas.microsoft.com/office/spreadsheetml/2017/richdata2" ref="A5:AM33">
    <sortCondition ref="B4:B33"/>
  </sortState>
  <tableColumns count="39">
    <tableColumn id="2" xr3:uid="{A4BAD0AD-6D2B-475D-8D33-94273DC1E959}" name="Pos" totalsRowLabel="Total" dataDxfId="234" totalsRowDxfId="233"/>
    <tableColumn id="31" xr3:uid="{BE28FFCD-7E9B-4FD5-B08F-28AAD38C2AED}" name="." dataDxfId="232" totalsRowDxfId="231"/>
    <tableColumn id="3" xr3:uid="{A3405F0B-B840-4BB8-AD96-FE4C13493791}" name="Partidas" dataDxfId="230" totalsRowDxfId="229">
      <calculatedColumnFormula>VLOOKUP(BD.PD510[[#This Row],[Pos]],[16]!PPto[#Data],3,FALSE)</calculatedColumnFormula>
    </tableColumn>
    <tableColumn id="35" xr3:uid="{CD111A2F-5398-483B-AEA2-E230DAE03E9F}" name="Tipo Ppto" dataDxfId="228" totalsRowDxfId="227"/>
    <tableColumn id="32" xr3:uid="{428EE878-D4DB-473C-9AF6-E22C5AFEDDA7}" name="Plan" totalsRowFunction="sum" dataDxfId="226" totalsRowDxfId="225">
      <calculatedColumnFormula>IF(BD.PD510[[#This Row],[.]]="*",VLOOKUP(BD.PD510[[#This Row],[Pos]],[16]Presupuesto!A:H,7,FALSE),"")</calculatedColumnFormula>
    </tableColumn>
    <tableColumn id="4" xr3:uid="{4855B2F3-FD1E-47A9-9E8C-2B4D676B2EAB}" name="Item" dataDxfId="224" totalsRowDxfId="223"/>
    <tableColumn id="33" xr3:uid="{E49E8342-1D8C-4895-B6B0-46F3A3656121}" name="Orden de compra " dataDxfId="222" totalsRowDxfId="221"/>
    <tableColumn id="30" xr3:uid="{E83E5022-5B7D-4B9B-ACD3-08D6D2F92C2B}" name="Fecha " dataDxfId="220" totalsRowDxfId="219"/>
    <tableColumn id="7" xr3:uid="{70405D60-B5D5-4F98-B715-4AA8FE50D73D}" name="Cant." dataDxfId="218" totalsRowDxfId="217" dataCellStyle="Millares"/>
    <tableColumn id="8" xr3:uid="{AAE2AC4E-2BB0-4317-A79D-473727BF65FE}" name="Mon" dataDxfId="216" totalsRowDxfId="215"/>
    <tableColumn id="9" xr3:uid="{FC081912-0CFA-4A7B-A3F1-F4EF4AA95345}" name=" Tasa " dataDxfId="214" totalsRowDxfId="213" dataCellStyle="Millares">
      <calculatedColumnFormula>IF(BD.PD510[[#This Row],[Mon]]="DOP",1,HLOOKUP(BD.PD510[[#This Row],[Mon]],$J$1:$K$2,2,FALSE))</calculatedColumnFormula>
    </tableColumn>
    <tableColumn id="10" xr3:uid="{EDFDF9B5-8713-43D8-8BEE-536BD8806B65}" name=" Precio Und." dataDxfId="212" totalsRowDxfId="211" dataCellStyle="Millares"/>
    <tableColumn id="11" xr3:uid="{E9E8EC9A-0DF4-463E-A69C-A63672DBF0EE}" name="Valor Neto [DOP]" totalsRowFunction="sum" dataDxfId="210" totalsRowDxfId="209" dataCellStyle="Millares">
      <calculatedColumnFormula>BD.PD510[[#This Row],[Cant.]]*BD.PD510[[#This Row],[ Tasa ]]*BD.PD510[[#This Row],[ Precio Und.]]</calculatedColumnFormula>
    </tableColumn>
    <tableColumn id="12" xr3:uid="{73567A8D-9F08-4BFC-B70A-979CB2DF66AB}" name="Liquid. [%]" dataDxfId="208" totalsRowDxfId="207" dataCellStyle="Porcentaje"/>
    <tableColumn id="13" xr3:uid="{D2E2BD6F-A7AA-4279-87FB-4D1469EAD66B}" name="Ppto. Orden Interna [DOP]" totalsRowFunction="sum" dataDxfId="206" totalsRowDxfId="205" dataCellStyle="Millares">
      <calculatedColumnFormula>IF(BD.PD510[[#This Row],[Liquid. '[%']]]&lt;&gt;0,(BD.PD510[[#This Row],[Valor Neto '[DOP']]]*BD.PD510[[#This Row],[Liquid. '[%']]])+BD.PD510[[#This Row],[Valor Neto '[DOP']]],BD.PD510[[#This Row],[Valor Neto '[DOP']]])</calculatedColumnFormula>
    </tableColumn>
    <tableColumn id="1" xr3:uid="{0E184528-F035-44D6-9B25-04E9D77F3D5F}" name="Ppto. Orden Interna [USD]" totalsRowFunction="sum" dataDxfId="204" totalsRowDxfId="203" dataCellStyle="Millares">
      <calculatedColumnFormula>BD.PD510[[#This Row],[Ppto. Orden Interna '[DOP']]]/HLOOKUP("USD",$J$1:$K$2,2,FALSE)</calculatedColumnFormula>
    </tableColumn>
    <tableColumn id="14" xr3:uid="{2F410BC6-4816-4D2E-84B1-29E7AC865013}" name="Comentario " dataDxfId="202" totalsRowDxfId="201" dataCellStyle="Millares"/>
    <tableColumn id="34" xr3:uid="{76EEAD8C-041E-45F0-8AFC-8815E9F2036F}" name="Notas" dataDxfId="200" totalsRowDxfId="199" dataCellStyle="Millares"/>
    <tableColumn id="38" xr3:uid="{93B61EC6-6017-469D-AC7F-640EB365AD6F}" name="Documento Contable" dataDxfId="198" totalsRowDxfId="197" dataCellStyle="Millares"/>
    <tableColumn id="37" xr3:uid="{6E1E29E6-154D-49A6-B600-14FDAC7EA47B}" name="Orden Interna" dataDxfId="196" totalsRowDxfId="195" dataCellStyle="Millares"/>
    <tableColumn id="36" xr3:uid="{44C38F5D-A13B-4B4B-B2C3-FFBA87080C27}" name="AFeC" dataDxfId="194" totalsRowDxfId="193" dataCellStyle="Millares"/>
    <tableColumn id="15" xr3:uid="{206CB2B5-851A-46AD-ADE5-80204EA3BF2D}" name="Proveedor" dataDxfId="192" totalsRowDxfId="191"/>
    <tableColumn id="5" xr3:uid="{28FDDCA6-F1ED-46FD-BF87-05A40E013342}" name="Per.P1" dataDxfId="190" totalsRowDxfId="189"/>
    <tableColumn id="6" xr3:uid="{8BA75A58-86D2-44D6-A8C3-E9EE9C878658}" name="Av.P1 [%]" dataDxfId="188" totalsRowDxfId="187" dataCellStyle="Porcentaje"/>
    <tableColumn id="16" xr3:uid="{2A9465F4-2EE8-4A75-9DF1-76EC4F627A5A}" name="Pago 1" dataDxfId="186" totalsRowDxfId="185" dataCellStyle="Millares">
      <calculatedColumnFormula>BD.PD510[[#This Row],[Av.P1 '[%']]]*BD.PD510[[#This Row],[Ppto. Orden Interna '[DOP']]]</calculatedColumnFormula>
    </tableColumn>
    <tableColumn id="17" xr3:uid="{BC526036-3363-4502-B323-58539AF2BFAD}" name="Per.P2" dataDxfId="184" totalsRowDxfId="183"/>
    <tableColumn id="18" xr3:uid="{FC4722FC-5B4B-4A7E-A054-4C6C8A5501BE}" name="Av.P2 [%]" dataDxfId="182" totalsRowDxfId="181" dataCellStyle="Porcentaje"/>
    <tableColumn id="19" xr3:uid="{53EE0E84-0E70-49B9-92DE-87E1A8F01F3F}" name="Pago 2" dataDxfId="180" totalsRowDxfId="179" dataCellStyle="Millares">
      <calculatedColumnFormula>BD.PD510[[#This Row],[Av.P2 '[%']]]*BD.PD510[[#This Row],[Ppto. Orden Interna '[DOP']]]</calculatedColumnFormula>
    </tableColumn>
    <tableColumn id="20" xr3:uid="{03E577D0-647E-4410-8D39-5C78DCF3CECE}" name="Per.P3" dataDxfId="178" totalsRowDxfId="177"/>
    <tableColumn id="21" xr3:uid="{91F2342A-D1AD-4458-A1C1-086259A874A1}" name="Av.P3 [%]" dataDxfId="176" totalsRowDxfId="175" dataCellStyle="Porcentaje"/>
    <tableColumn id="22" xr3:uid="{707EE8DC-A529-42DA-94EB-49A0ABAA52CC}" name="Pago 3" dataDxfId="174" totalsRowDxfId="173" dataCellStyle="Millares">
      <calculatedColumnFormula>BD.PD510[[#This Row],[Av.P3 '[%']]]*BD.PD510[[#This Row],[Ppto. Orden Interna '[DOP']]]</calculatedColumnFormula>
    </tableColumn>
    <tableColumn id="23" xr3:uid="{4DAB509A-00AB-4366-B516-386483841096}" name="Per.P4" dataDxfId="172" totalsRowDxfId="171"/>
    <tableColumn id="24" xr3:uid="{9C475194-7822-4AF2-97D0-BBC7750838C3}" name="Av.P4 [%]" dataDxfId="170" totalsRowDxfId="169" dataCellStyle="Porcentaje"/>
    <tableColumn id="25" xr3:uid="{D61BE479-4824-4DE9-9BB7-608725DF7FF3}" name="Pago 4" dataDxfId="168" totalsRowDxfId="167" dataCellStyle="Millares">
      <calculatedColumnFormula>BD.PD510[[#This Row],[Av.P4 '[%']]]*BD.PD510[[#This Row],[Ppto. Orden Interna '[DOP']]]</calculatedColumnFormula>
    </tableColumn>
    <tableColumn id="26" xr3:uid="{1548F7BB-CA38-48C7-80C6-2C83F52ABBE2}" name="Per.P5" dataDxfId="166" totalsRowDxfId="165"/>
    <tableColumn id="27" xr3:uid="{28143C6B-14C5-478E-93DA-ABE70D020073}" name="Av.P5 [%]" dataDxfId="164" totalsRowDxfId="163" dataCellStyle="Porcentaje"/>
    <tableColumn id="28" xr3:uid="{FAD8D083-9428-4931-9839-C29E5F2798C6}" name="Pago 5" dataDxfId="162" totalsRowDxfId="161" dataCellStyle="Millares">
      <calculatedColumnFormula>BD.PD510[[#This Row],[Av.P5 '[%']]]*BD.PD510[[#This Row],[Ppto. Orden Interna '[DOP']]]</calculatedColumnFormula>
    </tableColumn>
    <tableColumn id="29" xr3:uid="{15F8CAD5-9577-472F-9512-21E9198C85DA}" name="Total Flujo Caja" totalsRowFunction="sum" dataDxfId="160" totalsRowDxfId="159" dataCellStyle="Millares">
      <calculatedColumnFormula>BD.PD510[[#This Row],[Pago 5]]+BD.PD510[[#This Row],[Pago 4]]+BD.PD510[[#This Row],[Pago 3]]+BD.PD510[[#This Row],[Pago 2]]+BD.PD510[[#This Row],[Pago 1]]</calculatedColumnFormula>
    </tableColumn>
    <tableColumn id="39" xr3:uid="{2C35036D-8904-419E-AB74-7D3F5626873D}" name="Columna1" dataDxfId="158" totalsRowDxfId="157"/>
  </tableColumns>
  <tableStyleInfo name="TableStyleLight11" showFirstColumn="0" showLastColumn="0" showRowStripes="1" showColumnStripes="1"/>
</table>
</file>

<file path=xl/theme/theme1.xml><?xml version="1.0" encoding="utf-8"?>
<a:theme xmlns:a="http://schemas.openxmlformats.org/drawingml/2006/main" name="Tema de 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4C9683C-E28C-443D-A1BB-825F9D2FB243}">
  <we:reference id="WA200008745" version="1.0.0.0" store="Omex" storeType="OMEX"/>
  <we:alternateReferences>
    <we:reference id="WA200008745" version="1.0.0.0" store="WA20000874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8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F4AA9-39B4-4357-9D0D-5941F60EC1CB}">
  <sheetPr codeName="Hoja1">
    <tabColor rgb="FFFFC000"/>
  </sheetPr>
  <dimension ref="A2:B37"/>
  <sheetViews>
    <sheetView showGridLines="0" workbookViewId="0">
      <selection activeCell="D6" sqref="D6"/>
    </sheetView>
  </sheetViews>
  <sheetFormatPr baseColWidth="10" defaultColWidth="11.5703125" defaultRowHeight="15" x14ac:dyDescent="0.25"/>
  <cols>
    <col min="1" max="1" width="11.42578125" style="56"/>
    <col min="2" max="2" width="92" style="56" customWidth="1"/>
    <col min="3" max="16384" width="11.5703125" style="56"/>
  </cols>
  <sheetData>
    <row r="2" spans="1:2" ht="11.1" customHeight="1" x14ac:dyDescent="0.25"/>
    <row r="3" spans="1:2" s="288" customFormat="1" ht="18.75" x14ac:dyDescent="0.3">
      <c r="A3" s="657" t="s">
        <v>0</v>
      </c>
      <c r="B3" s="657"/>
    </row>
    <row r="4" spans="1:2" x14ac:dyDescent="0.25">
      <c r="A4" s="313" t="s">
        <v>1</v>
      </c>
      <c r="B4" s="314" t="s">
        <v>2</v>
      </c>
    </row>
    <row r="5" spans="1:2" x14ac:dyDescent="0.25">
      <c r="A5" s="315"/>
      <c r="B5" t="s">
        <v>3</v>
      </c>
    </row>
    <row r="6" spans="1:2" x14ac:dyDescent="0.25">
      <c r="A6" s="315"/>
      <c r="B6" s="325" t="s">
        <v>4</v>
      </c>
    </row>
    <row r="7" spans="1:2" x14ac:dyDescent="0.25">
      <c r="A7" s="315"/>
      <c r="B7" s="325" t="s">
        <v>5</v>
      </c>
    </row>
    <row r="8" spans="1:2" x14ac:dyDescent="0.25">
      <c r="A8" s="315"/>
      <c r="B8" s="325" t="s">
        <v>6</v>
      </c>
    </row>
    <row r="9" spans="1:2" x14ac:dyDescent="0.25">
      <c r="A9" s="315"/>
      <c r="B9" t="s">
        <v>7</v>
      </c>
    </row>
    <row r="10" spans="1:2" x14ac:dyDescent="0.25">
      <c r="A10" s="315"/>
      <c r="B10" t="s">
        <v>8</v>
      </c>
    </row>
    <row r="11" spans="1:2" x14ac:dyDescent="0.25">
      <c r="A11" s="315"/>
      <c r="B11" t="s">
        <v>9</v>
      </c>
    </row>
    <row r="12" spans="1:2" x14ac:dyDescent="0.25">
      <c r="A12" s="315"/>
      <c r="B12" t="s">
        <v>10</v>
      </c>
    </row>
    <row r="13" spans="1:2" x14ac:dyDescent="0.25">
      <c r="A13" s="315"/>
      <c r="B13" t="s">
        <v>11</v>
      </c>
    </row>
    <row r="14" spans="1:2" x14ac:dyDescent="0.25">
      <c r="A14" s="315"/>
      <c r="B14" t="s">
        <v>12</v>
      </c>
    </row>
    <row r="15" spans="1:2" x14ac:dyDescent="0.25">
      <c r="A15" s="315"/>
      <c r="B15" t="s">
        <v>13</v>
      </c>
    </row>
    <row r="16" spans="1:2" x14ac:dyDescent="0.25">
      <c r="A16" s="315"/>
      <c r="B16" t="s">
        <v>14</v>
      </c>
    </row>
    <row r="17" spans="1:2" x14ac:dyDescent="0.25">
      <c r="A17" s="315"/>
      <c r="B17" t="s">
        <v>15</v>
      </c>
    </row>
    <row r="18" spans="1:2" x14ac:dyDescent="0.25">
      <c r="A18" s="345">
        <v>45819</v>
      </c>
      <c r="B18" s="346" t="s">
        <v>16</v>
      </c>
    </row>
    <row r="19" spans="1:2" ht="30" x14ac:dyDescent="0.25">
      <c r="A19" s="345">
        <v>45819</v>
      </c>
      <c r="B19" s="346" t="s">
        <v>17</v>
      </c>
    </row>
    <row r="20" spans="1:2" x14ac:dyDescent="0.25">
      <c r="A20" s="345">
        <v>45819</v>
      </c>
      <c r="B20" s="346" t="s">
        <v>18</v>
      </c>
    </row>
    <row r="21" spans="1:2" ht="30" x14ac:dyDescent="0.25">
      <c r="A21" s="345">
        <v>45819</v>
      </c>
      <c r="B21" s="346" t="s">
        <v>19</v>
      </c>
    </row>
    <row r="22" spans="1:2" ht="30" x14ac:dyDescent="0.25">
      <c r="A22" s="345">
        <v>45819</v>
      </c>
      <c r="B22" s="346" t="s">
        <v>20</v>
      </c>
    </row>
    <row r="23" spans="1:2" ht="30" x14ac:dyDescent="0.25">
      <c r="A23" s="345">
        <v>45819</v>
      </c>
      <c r="B23" s="346" t="s">
        <v>21</v>
      </c>
    </row>
    <row r="24" spans="1:2" ht="30" x14ac:dyDescent="0.25">
      <c r="A24" s="345">
        <v>45819</v>
      </c>
      <c r="B24" s="346" t="s">
        <v>22</v>
      </c>
    </row>
    <row r="25" spans="1:2" ht="30" x14ac:dyDescent="0.25">
      <c r="A25" s="345">
        <v>45819</v>
      </c>
      <c r="B25" s="346" t="s">
        <v>23</v>
      </c>
    </row>
    <row r="26" spans="1:2" x14ac:dyDescent="0.25">
      <c r="A26" s="345">
        <v>45825</v>
      </c>
      <c r="B26" s="346" t="s">
        <v>24</v>
      </c>
    </row>
    <row r="27" spans="1:2" x14ac:dyDescent="0.25">
      <c r="A27" s="345">
        <v>45819</v>
      </c>
      <c r="B27" s="346" t="s">
        <v>25</v>
      </c>
    </row>
    <row r="28" spans="1:2" x14ac:dyDescent="0.25">
      <c r="A28" s="345">
        <v>45982</v>
      </c>
      <c r="B28" s="346" t="s">
        <v>26</v>
      </c>
    </row>
    <row r="29" spans="1:2" x14ac:dyDescent="0.25">
      <c r="A29" s="345">
        <v>46031</v>
      </c>
      <c r="B29" s="56" t="s">
        <v>27</v>
      </c>
    </row>
    <row r="30" spans="1:2" x14ac:dyDescent="0.25">
      <c r="A30" s="345">
        <v>46031</v>
      </c>
      <c r="B30" s="56" t="s">
        <v>28</v>
      </c>
    </row>
    <row r="31" spans="1:2" x14ac:dyDescent="0.25">
      <c r="A31" s="345">
        <v>46031</v>
      </c>
      <c r="B31" s="56" t="s">
        <v>29</v>
      </c>
    </row>
    <row r="32" spans="1:2" x14ac:dyDescent="0.25">
      <c r="A32" s="345">
        <v>46031</v>
      </c>
      <c r="B32" s="56" t="s">
        <v>30</v>
      </c>
    </row>
    <row r="33" spans="1:2" x14ac:dyDescent="0.25">
      <c r="B33" s="83" t="s">
        <v>31</v>
      </c>
    </row>
    <row r="34" spans="1:2" ht="30" x14ac:dyDescent="0.25">
      <c r="A34" s="345">
        <v>45326</v>
      </c>
      <c r="B34" s="346" t="s">
        <v>32</v>
      </c>
    </row>
    <row r="35" spans="1:2" x14ac:dyDescent="0.25">
      <c r="B35" s="56" t="s">
        <v>33</v>
      </c>
    </row>
    <row r="36" spans="1:2" x14ac:dyDescent="0.25">
      <c r="B36" s="56" t="s">
        <v>34</v>
      </c>
    </row>
    <row r="37" spans="1:2" x14ac:dyDescent="0.25">
      <c r="B37" s="56" t="s">
        <v>35</v>
      </c>
    </row>
  </sheetData>
  <mergeCells count="1">
    <mergeCell ref="A3:B3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A60C8-FB12-4892-B1FD-E49041EFC491}">
  <sheetPr codeName="Hoja2">
    <tabColor theme="8" tint="0.59999389629810485"/>
  </sheetPr>
  <dimension ref="A1:P88"/>
  <sheetViews>
    <sheetView showGridLines="0" topLeftCell="C58" zoomScale="85" zoomScaleNormal="85" workbookViewId="0">
      <selection activeCell="K74" sqref="K74:K81"/>
    </sheetView>
  </sheetViews>
  <sheetFormatPr baseColWidth="10" defaultColWidth="11.42578125" defaultRowHeight="15" outlineLevelCol="1" x14ac:dyDescent="0.25"/>
  <cols>
    <col min="1" max="1" width="9.5703125" customWidth="1"/>
    <col min="2" max="2" width="17.85546875" customWidth="1"/>
    <col min="3" max="3" width="52.42578125" customWidth="1"/>
    <col min="4" max="4" width="31.42578125" customWidth="1"/>
    <col min="5" max="5" width="4.140625" customWidth="1"/>
    <col min="6" max="7" width="20.5703125" style="179" customWidth="1" outlineLevel="1"/>
    <col min="8" max="8" width="24" style="179" customWidth="1"/>
    <col min="9" max="10" width="20.5703125" style="179" hidden="1" customWidth="1" outlineLevel="1"/>
    <col min="11" max="11" width="24.85546875" style="179" customWidth="1" collapsed="1"/>
    <col min="12" max="12" width="4.5703125" customWidth="1"/>
    <col min="13" max="13" width="14.42578125" bestFit="1" customWidth="1"/>
    <col min="14" max="14" width="31.42578125" customWidth="1"/>
    <col min="15" max="16" width="24.85546875" style="179" customWidth="1" collapsed="1"/>
  </cols>
  <sheetData>
    <row r="1" spans="1:16" ht="23.25" x14ac:dyDescent="0.25">
      <c r="C1" s="660" t="s">
        <v>36</v>
      </c>
      <c r="D1" s="660"/>
      <c r="E1" s="660"/>
      <c r="F1" s="660"/>
      <c r="G1" s="660"/>
      <c r="H1" s="660"/>
      <c r="I1" s="660"/>
      <c r="J1" s="660"/>
      <c r="K1" s="660"/>
      <c r="N1">
        <f>+N6*59</f>
        <v>11667538464.212477</v>
      </c>
      <c r="O1"/>
      <c r="P1"/>
    </row>
    <row r="2" spans="1:16" x14ac:dyDescent="0.25">
      <c r="C2" s="658" t="s">
        <v>37</v>
      </c>
      <c r="D2" s="658"/>
      <c r="E2" s="658"/>
      <c r="F2" s="658"/>
      <c r="G2" s="658"/>
      <c r="J2" s="179" t="s">
        <v>38</v>
      </c>
      <c r="O2" s="179">
        <v>2956528.3336427039</v>
      </c>
    </row>
    <row r="3" spans="1:16" ht="15.75" thickBot="1" x14ac:dyDescent="0.3">
      <c r="C3" s="659">
        <v>45713</v>
      </c>
      <c r="D3" s="659"/>
      <c r="E3" s="659"/>
      <c r="F3" s="659"/>
      <c r="G3" s="659"/>
      <c r="M3" s="508"/>
    </row>
    <row r="4" spans="1:16" ht="15.75" thickBot="1" x14ac:dyDescent="0.3">
      <c r="C4" s="176" t="s">
        <v>39</v>
      </c>
      <c r="D4" s="321" t="s">
        <v>40</v>
      </c>
      <c r="E4" s="176"/>
      <c r="F4" s="235"/>
      <c r="G4" s="242"/>
      <c r="H4" s="322" t="s">
        <v>41</v>
      </c>
      <c r="I4" s="243"/>
      <c r="J4" s="244"/>
      <c r="K4" s="322" t="s">
        <v>42</v>
      </c>
      <c r="M4" s="510"/>
      <c r="N4" s="661" t="s">
        <v>43</v>
      </c>
      <c r="O4" s="662"/>
      <c r="P4" s="322" t="s">
        <v>42</v>
      </c>
    </row>
    <row r="5" spans="1:16" s="12" customFormat="1" ht="18" thickBot="1" x14ac:dyDescent="0.3">
      <c r="A5" s="177"/>
      <c r="B5" s="177"/>
      <c r="C5" s="178"/>
      <c r="D5" s="245" t="s">
        <v>44</v>
      </c>
      <c r="E5" s="302"/>
      <c r="F5" s="310" t="s">
        <v>45</v>
      </c>
      <c r="G5" s="310" t="s">
        <v>46</v>
      </c>
      <c r="H5" s="306" t="s">
        <v>47</v>
      </c>
      <c r="I5" s="308" t="s">
        <v>48</v>
      </c>
      <c r="J5" s="309" t="s">
        <v>49</v>
      </c>
      <c r="K5" s="307" t="s">
        <v>50</v>
      </c>
      <c r="N5" s="245" t="s">
        <v>44</v>
      </c>
      <c r="O5" s="307" t="s">
        <v>50</v>
      </c>
      <c r="P5" s="307" t="s">
        <v>50</v>
      </c>
    </row>
    <row r="6" spans="1:16" ht="15.75" x14ac:dyDescent="0.25">
      <c r="A6" s="16"/>
      <c r="B6" s="16"/>
      <c r="C6" s="16" t="s">
        <v>51</v>
      </c>
      <c r="D6" s="247">
        <f>D9+D10+D11</f>
        <v>197754889.22394028</v>
      </c>
      <c r="E6" s="16"/>
      <c r="F6" s="246">
        <f t="shared" ref="F6:G6" si="0">SUM(F9:F11)</f>
        <v>171585914.2197403</v>
      </c>
      <c r="G6" s="246">
        <f t="shared" si="0"/>
        <v>0</v>
      </c>
      <c r="H6" s="247">
        <f>G6+F6</f>
        <v>171585914.2197403</v>
      </c>
      <c r="I6" s="248">
        <f>SUM(I9:I11)</f>
        <v>2859765.2369956714</v>
      </c>
      <c r="J6" s="246">
        <f t="shared" ref="J6" si="1">SUM(J9:J11)</f>
        <v>0</v>
      </c>
      <c r="K6" s="247">
        <f>J6+I6</f>
        <v>2859765.2369956714</v>
      </c>
      <c r="N6" s="247">
        <f>N9+N10+N11</f>
        <v>197754889.22394028</v>
      </c>
      <c r="O6" s="247">
        <v>3190259.5857673101</v>
      </c>
      <c r="P6" s="247">
        <f>O6+N6</f>
        <v>200945148.80970758</v>
      </c>
    </row>
    <row r="7" spans="1:16" s="17" customFormat="1" ht="6" x14ac:dyDescent="0.15">
      <c r="D7" s="250"/>
      <c r="F7" s="249"/>
      <c r="G7" s="249"/>
      <c r="H7" s="250"/>
      <c r="I7" s="251"/>
      <c r="J7" s="249"/>
      <c r="K7" s="250"/>
      <c r="N7" s="250"/>
      <c r="O7" s="250"/>
      <c r="P7" s="250"/>
    </row>
    <row r="8" spans="1:16" ht="17.25" x14ac:dyDescent="0.25">
      <c r="A8" s="1"/>
      <c r="B8" s="1"/>
      <c r="C8" s="1" t="s">
        <v>52</v>
      </c>
      <c r="D8" s="253"/>
      <c r="E8" s="303"/>
      <c r="F8" s="252"/>
      <c r="G8" s="252"/>
      <c r="H8" s="253"/>
      <c r="I8" s="254"/>
      <c r="J8" s="252"/>
      <c r="K8" s="253"/>
      <c r="N8" s="253"/>
      <c r="O8" s="253"/>
      <c r="P8" s="253"/>
    </row>
    <row r="9" spans="1:16" x14ac:dyDescent="0.25">
      <c r="A9" s="2"/>
      <c r="B9" s="2"/>
      <c r="C9" s="2" t="s">
        <v>53</v>
      </c>
      <c r="D9" s="255">
        <f>SUMIF(PPto[Gran Part.],$C9,PPto[Total '[USD']])</f>
        <v>195719878.39794028</v>
      </c>
      <c r="E9" s="2"/>
      <c r="F9" s="236">
        <f>SUMIF(PPto[Gran Part.],$C9,PPto[Ppto. OI '[DOP']2])</f>
        <v>169509560.9997403</v>
      </c>
      <c r="G9" s="236">
        <f>SUMIF(PPto[Gran Part.],$C9,PPto[Ppto. Capex '[DOP']])</f>
        <v>0</v>
      </c>
      <c r="H9" s="255">
        <f>G9+F9</f>
        <v>169509560.9997403</v>
      </c>
      <c r="I9" s="256">
        <f>SUMIF(PPto[Gran Part.],C9,PPto[Ppto. OI '[USD']])</f>
        <v>2825159.3499956713</v>
      </c>
      <c r="J9" s="236">
        <f>SUMIF(PPto[Gran Part.],C9,PPto[Ppto. Capex '[USD']])</f>
        <v>0</v>
      </c>
      <c r="K9" s="255">
        <f>J9+I9</f>
        <v>2825159.3499956713</v>
      </c>
      <c r="N9" s="255">
        <f>SUMIF(PPto[Gran Part.],$C9,PPto[Total '[USD']])</f>
        <v>195719878.39794028</v>
      </c>
      <c r="O9" s="255">
        <f>N9+M9</f>
        <v>195719878.39794028</v>
      </c>
      <c r="P9" s="255">
        <f>O9+N9</f>
        <v>391439756.79588056</v>
      </c>
    </row>
    <row r="10" spans="1:16" x14ac:dyDescent="0.25">
      <c r="A10" s="2"/>
      <c r="B10" s="2"/>
      <c r="C10" s="2" t="s">
        <v>54</v>
      </c>
      <c r="D10" s="255">
        <f>SUMIF(PPto[Gran Part.],$C10,PPto[Total '[USD']])</f>
        <v>2035010.8260000001</v>
      </c>
      <c r="E10" s="2"/>
      <c r="F10" s="236">
        <f>SUMIF(PPto[Gran Part.],$C10,PPto[Ppto. OI '[DOP']2])</f>
        <v>2076353.22</v>
      </c>
      <c r="G10" s="236">
        <f>SUMIF(PPto[Gran Part.],$C10,PPto[Ppto. Capex '[DOP']])</f>
        <v>0</v>
      </c>
      <c r="H10" s="255">
        <f t="shared" ref="H10:H12" si="2">G10+F10</f>
        <v>2076353.22</v>
      </c>
      <c r="I10" s="256">
        <f>SUMIF(PPto[Gran Part.],C10,PPto[Ppto. OI '[USD']])</f>
        <v>34605.886999999995</v>
      </c>
      <c r="J10" s="236">
        <f>SUMIF(PPto[Gran Part.],C10,PPto[Ppto. Capex '[USD']])</f>
        <v>0</v>
      </c>
      <c r="K10" s="255">
        <f t="shared" ref="K10:K12" si="3">J10+I10</f>
        <v>34605.886999999995</v>
      </c>
      <c r="N10" s="255">
        <f>SUMIF(PPto[Gran Part.],$C10,PPto[Total '[USD']])</f>
        <v>2035010.8260000001</v>
      </c>
      <c r="O10" s="255">
        <f>N10+M10</f>
        <v>2035010.8260000001</v>
      </c>
      <c r="P10" s="255">
        <f>O10+N10</f>
        <v>4070021.6520000002</v>
      </c>
    </row>
    <row r="11" spans="1:16" x14ac:dyDescent="0.25">
      <c r="A11" s="13"/>
      <c r="B11" s="13"/>
      <c r="C11" s="13" t="s">
        <v>55</v>
      </c>
      <c r="D11" s="257">
        <v>0</v>
      </c>
      <c r="E11" s="2"/>
      <c r="F11" s="237">
        <f>SUMIF(PPto[Gran Part.],$C11,PPto[Ppto. OI '[DOP']2])</f>
        <v>0</v>
      </c>
      <c r="G11" s="237">
        <f>SUMIF(PPto[Gran Part.],$C11,PPto[Ppto. Capex '[DOP']])</f>
        <v>0</v>
      </c>
      <c r="H11" s="257">
        <f t="shared" si="2"/>
        <v>0</v>
      </c>
      <c r="I11" s="258">
        <f>SUMIF(PPto[Gran Part.],C11,PPto[Ppto. OI '[USD']])</f>
        <v>0</v>
      </c>
      <c r="J11" s="237">
        <f>SUMIF(PPto[Gran Part.],C11,PPto[Ppto. Capex '[USD']])</f>
        <v>0</v>
      </c>
      <c r="K11" s="257">
        <f t="shared" si="3"/>
        <v>0</v>
      </c>
      <c r="N11" s="257">
        <v>0</v>
      </c>
      <c r="O11" s="257">
        <f>N11+M11</f>
        <v>0</v>
      </c>
      <c r="P11" s="257">
        <f>O11+N11</f>
        <v>0</v>
      </c>
    </row>
    <row r="12" spans="1:16" x14ac:dyDescent="0.25">
      <c r="A12" s="2"/>
      <c r="B12" s="2"/>
      <c r="C12" s="2" t="s">
        <v>56</v>
      </c>
      <c r="D12" s="259">
        <v>0</v>
      </c>
      <c r="E12" s="2"/>
      <c r="F12" s="236">
        <f>SUMIF(PPto[Gran Part.],$C12,PPto[Ppto. OI '[DOP']2])</f>
        <v>0</v>
      </c>
      <c r="G12" s="236">
        <f>SUMIF(PPto[Gran Part.],$C12,PPto[Ppto. Capex '[DOP']])</f>
        <v>0</v>
      </c>
      <c r="H12" s="259">
        <f t="shared" si="2"/>
        <v>0</v>
      </c>
      <c r="I12" s="256">
        <f>SUMIF(PPto[Gran Part.],C12,PPto[Ppto. OI '[USD']])</f>
        <v>0</v>
      </c>
      <c r="J12" s="236">
        <f>SUMIF(PPto[Gran Part.],C12,PPto[Ppto. Capex '[USD']])</f>
        <v>0</v>
      </c>
      <c r="K12" s="259">
        <f t="shared" si="3"/>
        <v>0</v>
      </c>
      <c r="N12" s="259">
        <v>0</v>
      </c>
      <c r="O12" s="259">
        <f>N12+M12</f>
        <v>0</v>
      </c>
      <c r="P12" s="259">
        <f>O12+N12</f>
        <v>0</v>
      </c>
    </row>
    <row r="13" spans="1:16" s="18" customFormat="1" ht="9" customHeight="1" x14ac:dyDescent="0.15">
      <c r="A13" s="19"/>
      <c r="B13" s="19"/>
      <c r="C13" s="19"/>
      <c r="D13" s="261"/>
      <c r="E13" s="19"/>
      <c r="F13" s="260"/>
      <c r="G13" s="260"/>
      <c r="H13" s="261"/>
      <c r="I13" s="262"/>
      <c r="J13" s="260"/>
      <c r="K13" s="261"/>
      <c r="N13" s="261"/>
      <c r="O13" s="261"/>
      <c r="P13" s="261"/>
    </row>
    <row r="14" spans="1:16" x14ac:dyDescent="0.25">
      <c r="A14" s="3"/>
      <c r="B14" s="3"/>
      <c r="C14" s="3" t="s">
        <v>57</v>
      </c>
      <c r="D14" s="264"/>
      <c r="E14" s="304"/>
      <c r="F14" s="263"/>
      <c r="G14" s="263"/>
      <c r="H14" s="264"/>
      <c r="I14" s="265"/>
      <c r="J14" s="263"/>
      <c r="K14" s="264"/>
      <c r="N14" s="264"/>
      <c r="O14" s="264"/>
      <c r="P14" s="264"/>
    </row>
    <row r="15" spans="1:16" x14ac:dyDescent="0.25">
      <c r="A15" s="2"/>
      <c r="B15" s="2"/>
      <c r="C15" s="2" t="s">
        <v>58</v>
      </c>
      <c r="D15" s="266"/>
      <c r="E15" s="2"/>
      <c r="F15" s="236"/>
      <c r="G15" s="236"/>
      <c r="H15" s="266"/>
      <c r="I15" s="256"/>
      <c r="J15" s="236"/>
      <c r="K15" s="266"/>
      <c r="N15" s="266"/>
      <c r="O15" s="266"/>
      <c r="P15" s="266"/>
    </row>
    <row r="16" spans="1:16" x14ac:dyDescent="0.25">
      <c r="A16" s="2"/>
      <c r="B16" s="2"/>
      <c r="C16" s="2" t="s">
        <v>59</v>
      </c>
      <c r="D16" s="266"/>
      <c r="E16" s="2"/>
      <c r="F16" s="236"/>
      <c r="G16" s="236"/>
      <c r="H16" s="266"/>
      <c r="I16" s="256"/>
      <c r="J16" s="236"/>
      <c r="K16" s="266"/>
      <c r="N16" s="266"/>
      <c r="O16" s="266"/>
      <c r="P16" s="266"/>
    </row>
    <row r="17" spans="1:16" x14ac:dyDescent="0.25">
      <c r="A17" s="2"/>
      <c r="B17" s="2"/>
      <c r="C17" s="2" t="s">
        <v>60</v>
      </c>
      <c r="D17" s="266"/>
      <c r="E17" s="2"/>
      <c r="F17" s="236"/>
      <c r="G17" s="236"/>
      <c r="H17" s="266"/>
      <c r="I17" s="256"/>
      <c r="J17" s="236"/>
      <c r="K17" s="266"/>
      <c r="N17" s="266"/>
      <c r="O17" s="266"/>
      <c r="P17" s="266"/>
    </row>
    <row r="18" spans="1:16" s="18" customFormat="1" ht="6" thickBot="1" x14ac:dyDescent="0.2">
      <c r="A18" s="19"/>
      <c r="B18" s="19"/>
      <c r="C18" s="19"/>
      <c r="D18" s="261"/>
      <c r="E18" s="19"/>
      <c r="F18" s="267" t="s">
        <v>61</v>
      </c>
      <c r="G18" s="267" t="s">
        <v>62</v>
      </c>
      <c r="H18" s="261"/>
      <c r="I18" s="268" t="s">
        <v>61</v>
      </c>
      <c r="J18" s="267" t="s">
        <v>62</v>
      </c>
      <c r="K18" s="261"/>
      <c r="N18" s="261"/>
      <c r="O18" s="261"/>
      <c r="P18" s="261"/>
    </row>
    <row r="19" spans="1:16" x14ac:dyDescent="0.25">
      <c r="A19" s="8" t="s">
        <v>63</v>
      </c>
      <c r="B19" s="8" t="s">
        <v>64</v>
      </c>
      <c r="C19" s="8" t="s">
        <v>65</v>
      </c>
      <c r="D19" s="269" t="s">
        <v>66</v>
      </c>
      <c r="E19" s="304" t="s">
        <v>67</v>
      </c>
      <c r="F19" s="238" t="s">
        <v>68</v>
      </c>
      <c r="G19" s="238" t="s">
        <v>69</v>
      </c>
      <c r="H19" s="269" t="s">
        <v>70</v>
      </c>
      <c r="I19" s="270" t="s">
        <v>71</v>
      </c>
      <c r="J19" s="238" t="s">
        <v>72</v>
      </c>
      <c r="K19" s="269" t="s">
        <v>73</v>
      </c>
      <c r="L19" s="3" t="s">
        <v>74</v>
      </c>
      <c r="N19" s="269" t="s">
        <v>66</v>
      </c>
      <c r="O19" s="269" t="s">
        <v>73</v>
      </c>
      <c r="P19" s="269" t="s">
        <v>73</v>
      </c>
    </row>
    <row r="20" spans="1:16" x14ac:dyDescent="0.25">
      <c r="A20" s="6">
        <v>1</v>
      </c>
      <c r="B20" s="7"/>
      <c r="C20" s="175" t="s">
        <v>75</v>
      </c>
      <c r="D20" s="239">
        <f>SUM(D21:D29)</f>
        <v>0</v>
      </c>
      <c r="E20" s="305"/>
      <c r="F20" s="239">
        <f>SUM(F21:F29)</f>
        <v>0</v>
      </c>
      <c r="G20" s="239">
        <f t="shared" ref="G20" si="4">SUM(G21:G29)</f>
        <v>0</v>
      </c>
      <c r="H20" s="271">
        <f>PPto[[#This Row],[Ppto. Capex '[DOP']]]+PPto[[#This Row],[Ppto. OI '[DOP']2]]</f>
        <v>0</v>
      </c>
      <c r="I20" s="272">
        <f t="shared" ref="I20:J20" si="5">SUM(I21:I29)</f>
        <v>0</v>
      </c>
      <c r="J20" s="239">
        <f t="shared" si="5"/>
        <v>0</v>
      </c>
      <c r="K20" s="271">
        <f>PPto[[#This Row],[Ppto. Capex '[USD']]]+PPto[[#This Row],[Ppto. OI '[USD']]]</f>
        <v>0</v>
      </c>
      <c r="N20" s="239">
        <f>SUM(N21:N29)</f>
        <v>0</v>
      </c>
      <c r="O20" s="271">
        <f>[17]!PPto[[#This Row],[Ppto. Capex '[USD']]]+[17]!PPto[[#This Row],[Ppto. OI '[USD']]]</f>
        <v>0</v>
      </c>
      <c r="P20" s="271">
        <f>PPto[[#This Row],[Ppto. Capex '[USD']]]+PPto[[#This Row],[Ppto. OI '[USD']]]</f>
        <v>0</v>
      </c>
    </row>
    <row r="21" spans="1:16" x14ac:dyDescent="0.25">
      <c r="A21" s="5">
        <v>1.01</v>
      </c>
      <c r="B21" s="12" t="s">
        <v>76</v>
      </c>
      <c r="C21" s="4" t="s">
        <v>77</v>
      </c>
      <c r="D21" s="273">
        <v>0</v>
      </c>
      <c r="E21" s="4"/>
      <c r="F21" s="240">
        <f>SUMIFS(BD.PD[Ppto. Orden Interna '[DOP']],BD.PD[Pos],PPto[[#This Row],[Part.]],BD.PD[Tipo Ppto],F$18)</f>
        <v>0</v>
      </c>
      <c r="G21" s="240">
        <f>SUMIFS(BD.PD[Ppto. Orden Interna '[DOP']],BD.PD[Pos],PPto[[#This Row],[Part.]],BD.PD[Tipo Ppto],G$18)</f>
        <v>0</v>
      </c>
      <c r="H21" s="273">
        <f>PPto[[#This Row],[Ppto. Capex '[DOP']]]+PPto[[#This Row],[Ppto. OI '[DOP']2]]</f>
        <v>0</v>
      </c>
      <c r="I21" s="274">
        <f>SUMIFS(BD.PD[Ppto. Orden Interna '[USD']],BD.PD[Pos],PPto[[#This Row],[Part.]],BD.PD[Tipo Ppto],I$18)</f>
        <v>0</v>
      </c>
      <c r="J21" s="240">
        <f>SUMIFS(BD.PD[Ppto. Orden Interna '[USD']],BD.PD[Pos],PPto[[#This Row],[Part.]],BD.PD[Tipo Ppto],J$18)</f>
        <v>0</v>
      </c>
      <c r="K21" s="273">
        <f>PPto[[#This Row],[Ppto. Capex '[USD']]]+PPto[[#This Row],[Ppto. OI '[USD']]]</f>
        <v>0</v>
      </c>
      <c r="N21" s="273">
        <v>0</v>
      </c>
      <c r="O21" s="273">
        <f>[17]!PPto[[#This Row],[Ppto. Capex '[USD']]]+[17]!PPto[[#This Row],[Ppto. OI '[USD']]]</f>
        <v>0</v>
      </c>
      <c r="P21" s="273">
        <f>PPto[[#This Row],[Ppto. Capex '[USD']]]+PPto[[#This Row],[Ppto. OI '[USD']]]</f>
        <v>0</v>
      </c>
    </row>
    <row r="22" spans="1:16" x14ac:dyDescent="0.25">
      <c r="A22" s="5">
        <v>1.02</v>
      </c>
      <c r="B22" s="12" t="s">
        <v>76</v>
      </c>
      <c r="C22" s="4" t="s">
        <v>78</v>
      </c>
      <c r="D22" s="273">
        <v>0</v>
      </c>
      <c r="E22" s="4"/>
      <c r="F22" s="240">
        <f>SUMIFS(BD.PD[Ppto. Orden Interna '[DOP']],BD.PD[Pos],PPto[[#This Row],[Part.]],BD.PD[Tipo Ppto],F$18)</f>
        <v>0</v>
      </c>
      <c r="G22" s="240">
        <f>SUMIFS(BD.PD[Ppto. Orden Interna '[DOP']],BD.PD[Pos],PPto[[#This Row],[Part.]],BD.PD[Tipo Ppto],G$18)</f>
        <v>0</v>
      </c>
      <c r="H22" s="273">
        <f>PPto[[#This Row],[Ppto. Capex '[DOP']]]+PPto[[#This Row],[Ppto. OI '[DOP']2]]</f>
        <v>0</v>
      </c>
      <c r="I22" s="274">
        <f>SUMIFS(BD.PD[Ppto. Orden Interna '[USD']],BD.PD[Pos],PPto[[#This Row],[Part.]],BD.PD[Tipo Ppto],I$18)</f>
        <v>0</v>
      </c>
      <c r="J22" s="240">
        <f>SUMIFS(BD.PD[Ppto. Orden Interna '[USD']],BD.PD[Pos],PPto[[#This Row],[Part.]],BD.PD[Tipo Ppto],J$18)</f>
        <v>0</v>
      </c>
      <c r="K22" s="273">
        <f>PPto[[#This Row],[Ppto. Capex '[USD']]]+PPto[[#This Row],[Ppto. OI '[USD']]]</f>
        <v>0</v>
      </c>
      <c r="N22" s="273">
        <v>0</v>
      </c>
      <c r="O22" s="273">
        <f>[17]!PPto[[#This Row],[Ppto. Capex '[USD']]]+[17]!PPto[[#This Row],[Ppto. OI '[USD']]]</f>
        <v>0</v>
      </c>
      <c r="P22" s="273">
        <f>PPto[[#This Row],[Ppto. Capex '[USD']]]+PPto[[#This Row],[Ppto. OI '[USD']]]</f>
        <v>0</v>
      </c>
    </row>
    <row r="23" spans="1:16" x14ac:dyDescent="0.25">
      <c r="A23" s="5">
        <v>1.03</v>
      </c>
      <c r="B23" s="12" t="s">
        <v>76</v>
      </c>
      <c r="C23" s="4" t="s">
        <v>79</v>
      </c>
      <c r="D23" s="273">
        <v>0</v>
      </c>
      <c r="E23" s="4"/>
      <c r="F23" s="240">
        <f>SUMIFS(BD.PD[Ppto. Orden Interna '[DOP']],BD.PD[Pos],PPto[[#This Row],[Part.]],BD.PD[Tipo Ppto],F$18)</f>
        <v>0</v>
      </c>
      <c r="G23" s="240">
        <f>SUMIFS(BD.PD[Ppto. Orden Interna '[DOP']],BD.PD[Pos],PPto[[#This Row],[Part.]],BD.PD[Tipo Ppto],G$18)</f>
        <v>0</v>
      </c>
      <c r="H23" s="273">
        <f>PPto[[#This Row],[Ppto. Capex '[DOP']]]+PPto[[#This Row],[Ppto. OI '[DOP']2]]</f>
        <v>0</v>
      </c>
      <c r="I23" s="274">
        <f>SUMIFS(BD.PD[Ppto. Orden Interna '[USD']],BD.PD[Pos],PPto[[#This Row],[Part.]],BD.PD[Tipo Ppto],I$18)</f>
        <v>0</v>
      </c>
      <c r="J23" s="240">
        <f>SUMIFS(BD.PD[Ppto. Orden Interna '[USD']],BD.PD[Pos],PPto[[#This Row],[Part.]],BD.PD[Tipo Ppto],J$18)</f>
        <v>0</v>
      </c>
      <c r="K23" s="273">
        <f>PPto[[#This Row],[Ppto. Capex '[USD']]]+PPto[[#This Row],[Ppto. OI '[USD']]]</f>
        <v>0</v>
      </c>
      <c r="N23" s="273">
        <v>0</v>
      </c>
      <c r="O23" s="273">
        <f>[17]!PPto[[#This Row],[Ppto. Capex '[USD']]]+[17]!PPto[[#This Row],[Ppto. OI '[USD']]]</f>
        <v>0</v>
      </c>
      <c r="P23" s="273">
        <f>PPto[[#This Row],[Ppto. Capex '[USD']]]+PPto[[#This Row],[Ppto. OI '[USD']]]</f>
        <v>0</v>
      </c>
    </row>
    <row r="24" spans="1:16" x14ac:dyDescent="0.25">
      <c r="A24" s="5">
        <v>1.04</v>
      </c>
      <c r="B24" s="12" t="s">
        <v>76</v>
      </c>
      <c r="C24" s="4" t="s">
        <v>80</v>
      </c>
      <c r="D24" s="273">
        <v>0</v>
      </c>
      <c r="E24" s="4"/>
      <c r="F24" s="240">
        <f>SUMIFS(BD.PD[Ppto. Orden Interna '[DOP']],BD.PD[Pos],PPto[[#This Row],[Part.]],BD.PD[Tipo Ppto],F$18)</f>
        <v>0</v>
      </c>
      <c r="G24" s="240">
        <f>SUMIFS(BD.PD[Ppto. Orden Interna '[DOP']],BD.PD[Pos],PPto[[#This Row],[Part.]],BD.PD[Tipo Ppto],G$18)</f>
        <v>0</v>
      </c>
      <c r="H24" s="273">
        <f>PPto[[#This Row],[Ppto. Capex '[DOP']]]+PPto[[#This Row],[Ppto. OI '[DOP']2]]</f>
        <v>0</v>
      </c>
      <c r="I24" s="274">
        <f>SUMIFS(BD.PD[Ppto. Orden Interna '[USD']],BD.PD[Pos],PPto[[#This Row],[Part.]],BD.PD[Tipo Ppto],I$18)</f>
        <v>0</v>
      </c>
      <c r="J24" s="240">
        <f>SUMIFS(BD.PD[Ppto. Orden Interna '[USD']],BD.PD[Pos],PPto[[#This Row],[Part.]],BD.PD[Tipo Ppto],J$18)</f>
        <v>0</v>
      </c>
      <c r="K24" s="273">
        <f>PPto[[#This Row],[Ppto. Capex '[USD']]]+PPto[[#This Row],[Ppto. OI '[USD']]]</f>
        <v>0</v>
      </c>
      <c r="N24" s="273">
        <v>0</v>
      </c>
      <c r="O24" s="273">
        <f>[17]!PPto[[#This Row],[Ppto. Capex '[USD']]]+[17]!PPto[[#This Row],[Ppto. OI '[USD']]]</f>
        <v>0</v>
      </c>
      <c r="P24" s="273">
        <f>PPto[[#This Row],[Ppto. Capex '[USD']]]+PPto[[#This Row],[Ppto. OI '[USD']]]</f>
        <v>0</v>
      </c>
    </row>
    <row r="25" spans="1:16" x14ac:dyDescent="0.25">
      <c r="A25" s="5">
        <v>1.05</v>
      </c>
      <c r="B25" s="12" t="s">
        <v>76</v>
      </c>
      <c r="C25" s="4" t="s">
        <v>81</v>
      </c>
      <c r="D25" s="273">
        <v>0</v>
      </c>
      <c r="E25" s="4"/>
      <c r="F25" s="240">
        <f>SUMIFS(BD.PD[Ppto. Orden Interna '[DOP']],BD.PD[Pos],PPto[[#This Row],[Part.]],BD.PD[Tipo Ppto],F$18)</f>
        <v>0</v>
      </c>
      <c r="G25" s="240">
        <f>SUMIFS(BD.PD[Ppto. Orden Interna '[DOP']],BD.PD[Pos],PPto[[#This Row],[Part.]],BD.PD[Tipo Ppto],G$18)</f>
        <v>0</v>
      </c>
      <c r="H25" s="273">
        <f>PPto[[#This Row],[Ppto. Capex '[DOP']]]+PPto[[#This Row],[Ppto. OI '[DOP']2]]</f>
        <v>0</v>
      </c>
      <c r="I25" s="274">
        <f>SUMIFS(BD.PD[Ppto. Orden Interna '[USD']],BD.PD[Pos],PPto[[#This Row],[Part.]],BD.PD[Tipo Ppto],I$18)</f>
        <v>0</v>
      </c>
      <c r="J25" s="240">
        <f>SUMIFS(BD.PD[Ppto. Orden Interna '[USD']],BD.PD[Pos],PPto[[#This Row],[Part.]],BD.PD[Tipo Ppto],J$18)</f>
        <v>0</v>
      </c>
      <c r="K25" s="273">
        <f>PPto[[#This Row],[Ppto. Capex '[USD']]]+PPto[[#This Row],[Ppto. OI '[USD']]]</f>
        <v>0</v>
      </c>
      <c r="N25" s="273">
        <v>0</v>
      </c>
      <c r="O25" s="273">
        <f>[17]!PPto[[#This Row],[Ppto. Capex '[USD']]]+[17]!PPto[[#This Row],[Ppto. OI '[USD']]]</f>
        <v>0</v>
      </c>
      <c r="P25" s="273">
        <f>PPto[[#This Row],[Ppto. Capex '[USD']]]+PPto[[#This Row],[Ppto. OI '[USD']]]</f>
        <v>0</v>
      </c>
    </row>
    <row r="26" spans="1:16" x14ac:dyDescent="0.25">
      <c r="A26" s="5">
        <v>1.06</v>
      </c>
      <c r="B26" s="12" t="s">
        <v>76</v>
      </c>
      <c r="C26" s="4" t="s">
        <v>82</v>
      </c>
      <c r="D26" s="273">
        <v>0</v>
      </c>
      <c r="E26" s="4"/>
      <c r="F26" s="240">
        <f>SUMIFS(BD.PD[Ppto. Orden Interna '[DOP']],BD.PD[Pos],PPto[[#This Row],[Part.]],BD.PD[Tipo Ppto],F$18)</f>
        <v>0</v>
      </c>
      <c r="G26" s="240">
        <f>SUMIFS(BD.PD[Ppto. Orden Interna '[DOP']],BD.PD[Pos],PPto[[#This Row],[Part.]],BD.PD[Tipo Ppto],G$18)</f>
        <v>0</v>
      </c>
      <c r="H26" s="273">
        <f>PPto[[#This Row],[Ppto. Capex '[DOP']]]+PPto[[#This Row],[Ppto. OI '[DOP']2]]</f>
        <v>0</v>
      </c>
      <c r="I26" s="274">
        <f>SUMIFS(BD.PD[Ppto. Orden Interna '[USD']],BD.PD[Pos],PPto[[#This Row],[Part.]],BD.PD[Tipo Ppto],I$18)</f>
        <v>0</v>
      </c>
      <c r="J26" s="240">
        <f>SUMIFS(BD.PD[Ppto. Orden Interna '[USD']],BD.PD[Pos],PPto[[#This Row],[Part.]],BD.PD[Tipo Ppto],J$18)</f>
        <v>0</v>
      </c>
      <c r="K26" s="273">
        <f>PPto[[#This Row],[Ppto. Capex '[USD']]]+PPto[[#This Row],[Ppto. OI '[USD']]]</f>
        <v>0</v>
      </c>
      <c r="N26" s="273">
        <v>0</v>
      </c>
      <c r="O26" s="273">
        <f>[17]!PPto[[#This Row],[Ppto. Capex '[USD']]]+[17]!PPto[[#This Row],[Ppto. OI '[USD']]]</f>
        <v>0</v>
      </c>
      <c r="P26" s="273">
        <f>PPto[[#This Row],[Ppto. Capex '[USD']]]+PPto[[#This Row],[Ppto. OI '[USD']]]</f>
        <v>0</v>
      </c>
    </row>
    <row r="27" spans="1:16" x14ac:dyDescent="0.25">
      <c r="A27" s="5">
        <v>1.07</v>
      </c>
      <c r="B27" s="12" t="s">
        <v>76</v>
      </c>
      <c r="C27" s="4" t="s">
        <v>83</v>
      </c>
      <c r="D27" s="273">
        <v>0</v>
      </c>
      <c r="E27" s="4"/>
      <c r="F27" s="240">
        <f>SUMIFS(BD.PD[Ppto. Orden Interna '[DOP']],BD.PD[Pos],PPto[[#This Row],[Part.]],BD.PD[Tipo Ppto],F$18)</f>
        <v>0</v>
      </c>
      <c r="G27" s="240">
        <f>SUMIFS(BD.PD[Ppto. Orden Interna '[DOP']],BD.PD[Pos],PPto[[#This Row],[Part.]],BD.PD[Tipo Ppto],G$18)</f>
        <v>0</v>
      </c>
      <c r="H27" s="273">
        <f>PPto[[#This Row],[Ppto. Capex '[DOP']]]+PPto[[#This Row],[Ppto. OI '[DOP']2]]</f>
        <v>0</v>
      </c>
      <c r="I27" s="274">
        <f>SUMIFS(BD.PD[Ppto. Orden Interna '[USD']],BD.PD[Pos],PPto[[#This Row],[Part.]],BD.PD[Tipo Ppto],I$18)</f>
        <v>0</v>
      </c>
      <c r="J27" s="240">
        <f>SUMIFS(BD.PD[Ppto. Orden Interna '[USD']],BD.PD[Pos],PPto[[#This Row],[Part.]],BD.PD[Tipo Ppto],J$18)</f>
        <v>0</v>
      </c>
      <c r="K27" s="273">
        <f>PPto[[#This Row],[Ppto. Capex '[USD']]]+PPto[[#This Row],[Ppto. OI '[USD']]]</f>
        <v>0</v>
      </c>
      <c r="N27" s="273">
        <v>0</v>
      </c>
      <c r="O27" s="273">
        <f>[17]!PPto[[#This Row],[Ppto. Capex '[USD']]]+[17]!PPto[[#This Row],[Ppto. OI '[USD']]]</f>
        <v>0</v>
      </c>
      <c r="P27" s="273">
        <f>PPto[[#This Row],[Ppto. Capex '[USD']]]+PPto[[#This Row],[Ppto. OI '[USD']]]</f>
        <v>0</v>
      </c>
    </row>
    <row r="28" spans="1:16" x14ac:dyDescent="0.25">
      <c r="A28" s="5">
        <v>1.08</v>
      </c>
      <c r="B28" s="12" t="s">
        <v>76</v>
      </c>
      <c r="C28" s="4" t="s">
        <v>84</v>
      </c>
      <c r="D28" s="273">
        <v>0</v>
      </c>
      <c r="E28" s="4"/>
      <c r="F28" s="240">
        <f>SUMIFS(BD.PD[Ppto. Orden Interna '[DOP']],BD.PD[Pos],PPto[[#This Row],[Part.]],BD.PD[Tipo Ppto],F$18)</f>
        <v>0</v>
      </c>
      <c r="G28" s="240">
        <f>SUMIFS(BD.PD[Ppto. Orden Interna '[DOP']],BD.PD[Pos],PPto[[#This Row],[Part.]],BD.PD[Tipo Ppto],G$18)</f>
        <v>0</v>
      </c>
      <c r="H28" s="273">
        <f>PPto[[#This Row],[Ppto. Capex '[DOP']]]+PPto[[#This Row],[Ppto. OI '[DOP']2]]</f>
        <v>0</v>
      </c>
      <c r="I28" s="274">
        <f>SUMIFS(BD.PD[Ppto. Orden Interna '[USD']],BD.PD[Pos],PPto[[#This Row],[Part.]],BD.PD[Tipo Ppto],I$18)</f>
        <v>0</v>
      </c>
      <c r="J28" s="240">
        <f>SUMIFS(BD.PD[Ppto. Orden Interna '[USD']],BD.PD[Pos],PPto[[#This Row],[Part.]],BD.PD[Tipo Ppto],J$18)</f>
        <v>0</v>
      </c>
      <c r="K28" s="273">
        <f>PPto[[#This Row],[Ppto. Capex '[USD']]]+PPto[[#This Row],[Ppto. OI '[USD']]]</f>
        <v>0</v>
      </c>
      <c r="N28" s="273">
        <v>0</v>
      </c>
      <c r="O28" s="273">
        <f>[17]!PPto[[#This Row],[Ppto. Capex '[USD']]]+[17]!PPto[[#This Row],[Ppto. OI '[USD']]]</f>
        <v>0</v>
      </c>
      <c r="P28" s="273">
        <f>PPto[[#This Row],[Ppto. Capex '[USD']]]+PPto[[#This Row],[Ppto. OI '[USD']]]</f>
        <v>0</v>
      </c>
    </row>
    <row r="29" spans="1:16" x14ac:dyDescent="0.25">
      <c r="A29" s="5">
        <v>1.0900000000000001</v>
      </c>
      <c r="B29" s="12" t="s">
        <v>76</v>
      </c>
      <c r="C29" s="4" t="s">
        <v>85</v>
      </c>
      <c r="D29" s="273">
        <v>0</v>
      </c>
      <c r="E29" s="4"/>
      <c r="F29" s="240">
        <f>SUMIFS(BD.PD[Ppto. Orden Interna '[DOP']],BD.PD[Pos],PPto[[#This Row],[Part.]],BD.PD[Tipo Ppto],F$18)</f>
        <v>0</v>
      </c>
      <c r="G29" s="240">
        <f>SUMIFS(BD.PD[Ppto. Orden Interna '[DOP']],BD.PD[Pos],PPto[[#This Row],[Part.]],BD.PD[Tipo Ppto],G$18)</f>
        <v>0</v>
      </c>
      <c r="H29" s="273">
        <f>PPto[[#This Row],[Ppto. Capex '[DOP']]]+PPto[[#This Row],[Ppto. OI '[DOP']2]]</f>
        <v>0</v>
      </c>
      <c r="I29" s="274">
        <f>SUMIFS(BD.PD[Ppto. Orden Interna '[USD']],BD.PD[Pos],PPto[[#This Row],[Part.]],BD.PD[Tipo Ppto],I$18)</f>
        <v>0</v>
      </c>
      <c r="J29" s="240">
        <f>SUMIFS(BD.PD[Ppto. Orden Interna '[USD']],BD.PD[Pos],PPto[[#This Row],[Part.]],BD.PD[Tipo Ppto],J$18)</f>
        <v>0</v>
      </c>
      <c r="K29" s="273">
        <f>PPto[[#This Row],[Ppto. Capex '[USD']]]+PPto[[#This Row],[Ppto. OI '[USD']]]</f>
        <v>0</v>
      </c>
      <c r="N29" s="273">
        <v>0</v>
      </c>
      <c r="O29" s="273">
        <f>[17]!PPto[[#This Row],[Ppto. Capex '[USD']]]+[17]!PPto[[#This Row],[Ppto. OI '[USD']]]</f>
        <v>0</v>
      </c>
      <c r="P29" s="273">
        <f>PPto[[#This Row],[Ppto. Capex '[USD']]]+PPto[[#This Row],[Ppto. OI '[USD']]]</f>
        <v>0</v>
      </c>
    </row>
    <row r="30" spans="1:16" x14ac:dyDescent="0.25">
      <c r="A30" s="6">
        <v>2</v>
      </c>
      <c r="B30" s="7"/>
      <c r="C30" s="175" t="s">
        <v>86</v>
      </c>
      <c r="D30" s="239">
        <f>SUM(D31:D41)</f>
        <v>14401979.374399999</v>
      </c>
      <c r="E30" s="305"/>
      <c r="F30" s="239">
        <f t="shared" ref="F30" si="6">SUM(F31:F41)</f>
        <v>15111603.34</v>
      </c>
      <c r="G30" s="239">
        <f t="shared" ref="G30" si="7">SUM(G31:G41)</f>
        <v>0</v>
      </c>
      <c r="H30" s="271">
        <f>PPto[[#This Row],[Ppto. Capex '[DOP']]]+PPto[[#This Row],[Ppto. OI '[DOP']2]]</f>
        <v>15111603.34</v>
      </c>
      <c r="I30" s="272">
        <f>SUM(I31:I41)</f>
        <v>251860.05566666668</v>
      </c>
      <c r="J30" s="239">
        <f t="shared" ref="J30" si="8">SUM(J31:J41)</f>
        <v>0</v>
      </c>
      <c r="K30" s="271">
        <f>PPto[[#This Row],[Ppto. Capex '[USD']]]+PPto[[#This Row],[Ppto. OI '[USD']]]</f>
        <v>251860.05566666668</v>
      </c>
      <c r="N30" s="239">
        <f>SUM(N31:N41)</f>
        <v>14401979.374399999</v>
      </c>
      <c r="O30" s="271">
        <f>[17]!PPto[[#This Row],[Ppto. Capex '[USD']]]+[17]!PPto[[#This Row],[Ppto. OI '[USD']]]</f>
        <v>250619.67248412702</v>
      </c>
      <c r="P30" s="271">
        <f>PPto[[#This Row],[Ppto. Capex '[USD']]]+PPto[[#This Row],[Ppto. OI '[USD']]]</f>
        <v>251860.05566666668</v>
      </c>
    </row>
    <row r="31" spans="1:16" x14ac:dyDescent="0.25">
      <c r="A31" s="5">
        <v>2.0099999999999998</v>
      </c>
      <c r="B31" s="12" t="s">
        <v>76</v>
      </c>
      <c r="C31" s="4" t="s">
        <v>87</v>
      </c>
      <c r="D31" s="273">
        <v>849589.77599999995</v>
      </c>
      <c r="E31" s="4"/>
      <c r="F31" s="240">
        <f>SUMIFS(BD.PD[Ppto. Orden Interna '[DOP']],BD.PD[Pos],PPto[[#This Row],[Part.]],BD.PD[Tipo Ppto],F$18)</f>
        <v>809133.12</v>
      </c>
      <c r="G31" s="240">
        <f>SUMIFS(BD.PD[Ppto. Orden Interna '[DOP']],BD.PD[Pos],PPto[[#This Row],[Part.]],BD.PD[Tipo Ppto],G$18)</f>
        <v>0</v>
      </c>
      <c r="H31" s="273">
        <f>PPto[[#This Row],[Ppto. Capex '[DOP']]]+PPto[[#This Row],[Ppto. OI '[DOP']2]]</f>
        <v>809133.12</v>
      </c>
      <c r="I31" s="274">
        <f>SUMIFS(BD.PD[Ppto. Orden Interna '[USD']],BD.PD[Pos],PPto[[#This Row],[Part.]],BD.PD[Tipo Ppto],I$18)</f>
        <v>13485.552</v>
      </c>
      <c r="J31" s="240">
        <f>SUMIFS(BD.PD[Ppto. Orden Interna '[USD']],BD.PD[Pos],PPto[[#This Row],[Part.]],BD.PD[Tipo Ppto],J$18)</f>
        <v>0</v>
      </c>
      <c r="K31" s="273">
        <f>PPto[[#This Row],[Ppto. Capex '[USD']]]+PPto[[#This Row],[Ppto. OI '[USD']]]</f>
        <v>13485.552</v>
      </c>
      <c r="N31" s="273">
        <v>849589.77599999995</v>
      </c>
      <c r="O31" s="273">
        <f>[17]!PPto[[#This Row],[Ppto. Capex '[USD']]]+[17]!PPto[[#This Row],[Ppto. OI '[USD']]]</f>
        <v>13485.552</v>
      </c>
      <c r="P31" s="273">
        <f>PPto[[#This Row],[Ppto. Capex '[USD']]]+PPto[[#This Row],[Ppto. OI '[USD']]]</f>
        <v>13485.552</v>
      </c>
    </row>
    <row r="32" spans="1:16" x14ac:dyDescent="0.25">
      <c r="A32" s="5">
        <v>2.02</v>
      </c>
      <c r="B32" s="12" t="s">
        <v>76</v>
      </c>
      <c r="C32" s="4" t="s">
        <v>88</v>
      </c>
      <c r="D32" s="273">
        <v>0</v>
      </c>
      <c r="E32" s="4"/>
      <c r="F32" s="240">
        <f>SUMIFS(BD.PD[Ppto. Orden Interna '[DOP']],BD.PD[Pos],PPto[[#This Row],[Part.]],BD.PD[Tipo Ppto],F$18)</f>
        <v>0</v>
      </c>
      <c r="G32" s="240">
        <f>SUMIFS(BD.PD[Ppto. Orden Interna '[DOP']],BD.PD[Pos],PPto[[#This Row],[Part.]],BD.PD[Tipo Ppto],G$18)</f>
        <v>0</v>
      </c>
      <c r="H32" s="273">
        <f>PPto[[#This Row],[Ppto. Capex '[DOP']]]+PPto[[#This Row],[Ppto. OI '[DOP']2]]</f>
        <v>0</v>
      </c>
      <c r="I32" s="274">
        <f>SUMIFS(BD.PD[Ppto. Orden Interna '[USD']],BD.PD[Pos],PPto[[#This Row],[Part.]],BD.PD[Tipo Ppto],I$18)</f>
        <v>0</v>
      </c>
      <c r="J32" s="240">
        <f>SUMIFS(BD.PD[Ppto. Orden Interna '[USD']],BD.PD[Pos],PPto[[#This Row],[Part.]],BD.PD[Tipo Ppto],J$18)</f>
        <v>0</v>
      </c>
      <c r="K32" s="273">
        <f>PPto[[#This Row],[Ppto. Capex '[USD']]]+PPto[[#This Row],[Ppto. OI '[USD']]]</f>
        <v>0</v>
      </c>
      <c r="N32" s="273">
        <v>0</v>
      </c>
      <c r="O32" s="273">
        <f>[17]!PPto[[#This Row],[Ppto. Capex '[USD']]]+[17]!PPto[[#This Row],[Ppto. OI '[USD']]]</f>
        <v>0</v>
      </c>
      <c r="P32" s="273">
        <f>PPto[[#This Row],[Ppto. Capex '[USD']]]+PPto[[#This Row],[Ppto. OI '[USD']]]</f>
        <v>0</v>
      </c>
    </row>
    <row r="33" spans="1:16" x14ac:dyDescent="0.25">
      <c r="A33" s="5">
        <v>2.0299999999999998</v>
      </c>
      <c r="B33" s="12" t="s">
        <v>76</v>
      </c>
      <c r="C33" s="4" t="s">
        <v>89</v>
      </c>
      <c r="D33" s="273">
        <v>0</v>
      </c>
      <c r="E33" s="4"/>
      <c r="F33" s="240">
        <f>SUMIFS(BD.PD[Ppto. Orden Interna '[DOP']],BD.PD[Pos],PPto[[#This Row],[Part.]],BD.PD[Tipo Ppto],F$18)</f>
        <v>0</v>
      </c>
      <c r="G33" s="240">
        <f>SUMIFS(BD.PD[Ppto. Orden Interna '[DOP']],BD.PD[Pos],PPto[[#This Row],[Part.]],BD.PD[Tipo Ppto],G$18)</f>
        <v>0</v>
      </c>
      <c r="H33" s="273">
        <f>PPto[[#This Row],[Ppto. Capex '[DOP']]]+PPto[[#This Row],[Ppto. OI '[DOP']2]]</f>
        <v>0</v>
      </c>
      <c r="I33" s="274">
        <f>SUMIFS(BD.PD[Ppto. Orden Interna '[USD']],BD.PD[Pos],PPto[[#This Row],[Part.]],BD.PD[Tipo Ppto],I$18)</f>
        <v>0</v>
      </c>
      <c r="J33" s="240">
        <f>SUMIFS(BD.PD[Ppto. Orden Interna '[USD']],BD.PD[Pos],PPto[[#This Row],[Part.]],BD.PD[Tipo Ppto],J$18)</f>
        <v>0</v>
      </c>
      <c r="K33" s="273">
        <f>PPto[[#This Row],[Ppto. Capex '[USD']]]+PPto[[#This Row],[Ppto. OI '[USD']]]</f>
        <v>0</v>
      </c>
      <c r="N33" s="273">
        <v>0</v>
      </c>
      <c r="O33" s="273">
        <f>[17]!PPto[[#This Row],[Ppto. Capex '[USD']]]+[17]!PPto[[#This Row],[Ppto. OI '[USD']]]</f>
        <v>0</v>
      </c>
      <c r="P33" s="273">
        <f>PPto[[#This Row],[Ppto. Capex '[USD']]]+PPto[[#This Row],[Ppto. OI '[USD']]]</f>
        <v>0</v>
      </c>
    </row>
    <row r="34" spans="1:16" x14ac:dyDescent="0.25">
      <c r="A34" s="5">
        <v>2.04</v>
      </c>
      <c r="B34" s="12" t="s">
        <v>76</v>
      </c>
      <c r="C34" s="4" t="s">
        <v>90</v>
      </c>
      <c r="D34" s="273">
        <v>0</v>
      </c>
      <c r="E34" s="4"/>
      <c r="F34" s="240">
        <f>SUMIFS(BD.PD[Ppto. Orden Interna '[DOP']],BD.PD[Pos],PPto[[#This Row],[Part.]],BD.PD[Tipo Ppto],F$18)</f>
        <v>0</v>
      </c>
      <c r="G34" s="240">
        <f>SUMIFS(BD.PD[Ppto. Orden Interna '[DOP']],BD.PD[Pos],PPto[[#This Row],[Part.]],BD.PD[Tipo Ppto],G$18)</f>
        <v>0</v>
      </c>
      <c r="H34" s="273">
        <f>PPto[[#This Row],[Ppto. Capex '[DOP']]]+PPto[[#This Row],[Ppto. OI '[DOP']2]]</f>
        <v>0</v>
      </c>
      <c r="I34" s="274">
        <f>SUMIFS(BD.PD[Ppto. Orden Interna '[USD']],BD.PD[Pos],PPto[[#This Row],[Part.]],BD.PD[Tipo Ppto],I$18)</f>
        <v>0</v>
      </c>
      <c r="J34" s="240">
        <f>SUMIFS(BD.PD[Ppto. Orden Interna '[USD']],BD.PD[Pos],PPto[[#This Row],[Part.]],BD.PD[Tipo Ppto],J$18)</f>
        <v>0</v>
      </c>
      <c r="K34" s="273">
        <f>PPto[[#This Row],[Ppto. Capex '[USD']]]+PPto[[#This Row],[Ppto. OI '[USD']]]</f>
        <v>0</v>
      </c>
      <c r="N34" s="273">
        <v>0</v>
      </c>
      <c r="O34" s="273">
        <f>[17]!PPto[[#This Row],[Ppto. Capex '[USD']]]+[17]!PPto[[#This Row],[Ppto. OI '[USD']]]</f>
        <v>0</v>
      </c>
      <c r="P34" s="273">
        <f>PPto[[#This Row],[Ppto. Capex '[USD']]]+PPto[[#This Row],[Ppto. OI '[USD']]]</f>
        <v>0</v>
      </c>
    </row>
    <row r="35" spans="1:16" x14ac:dyDescent="0.25">
      <c r="A35" s="5">
        <v>2.0499999999999998</v>
      </c>
      <c r="B35" t="s">
        <v>91</v>
      </c>
      <c r="C35" s="4" t="s">
        <v>92</v>
      </c>
      <c r="D35" s="273">
        <v>1071000</v>
      </c>
      <c r="E35" s="4"/>
      <c r="F35" s="240">
        <f>SUMIFS(BD.PD[Ppto. Orden Interna '[DOP']],BD.PD[Pos],PPto[[#This Row],[Part.]],BD.PD[Tipo Ppto],F$18)</f>
        <v>999268.51</v>
      </c>
      <c r="G35" s="240">
        <f>SUMIFS(BD.PD[Ppto. Orden Interna '[DOP']],BD.PD[Pos],PPto[[#This Row],[Part.]],BD.PD[Tipo Ppto],G$18)</f>
        <v>0</v>
      </c>
      <c r="H35" s="273">
        <f>PPto[[#This Row],[Ppto. Capex '[DOP']]]+PPto[[#This Row],[Ppto. OI '[DOP']2]]</f>
        <v>999268.51</v>
      </c>
      <c r="I35" s="274">
        <f>SUMIFS(BD.PD[Ppto. Orden Interna '[USD']],BD.PD[Pos],PPto[[#This Row],[Part.]],BD.PD[Tipo Ppto],I$18)</f>
        <v>16654.475166666667</v>
      </c>
      <c r="J35" s="240">
        <f>SUMIFS(BD.PD[Ppto. Orden Interna '[USD']],BD.PD[Pos],PPto[[#This Row],[Part.]],BD.PD[Tipo Ppto],J$18)</f>
        <v>0</v>
      </c>
      <c r="K35" s="273">
        <f>PPto[[#This Row],[Ppto. Capex '[USD']]]+PPto[[#This Row],[Ppto. OI '[USD']]]</f>
        <v>16654.475166666667</v>
      </c>
      <c r="N35" s="273">
        <v>1071000</v>
      </c>
      <c r="O35" s="273">
        <f>[17]!PPto[[#This Row],[Ppto. Capex '[USD']]]+[17]!PPto[[#This Row],[Ppto. OI '[USD']]]</f>
        <v>19000</v>
      </c>
      <c r="P35" s="273">
        <f>PPto[[#This Row],[Ppto. Capex '[USD']]]+PPto[[#This Row],[Ppto. OI '[USD']]]</f>
        <v>16654.475166666667</v>
      </c>
    </row>
    <row r="36" spans="1:16" x14ac:dyDescent="0.25">
      <c r="A36" s="5">
        <v>2.06</v>
      </c>
      <c r="B36" s="12" t="s">
        <v>76</v>
      </c>
      <c r="C36" s="4" t="s">
        <v>93</v>
      </c>
      <c r="D36" s="273">
        <v>450000</v>
      </c>
      <c r="E36" s="4"/>
      <c r="F36" s="240">
        <f>SUMIFS(BD.PD[Ppto. Orden Interna '[DOP']],BD.PD[Pos],PPto[[#This Row],[Part.]],BD.PD[Tipo Ppto],F$18)</f>
        <v>566819.1</v>
      </c>
      <c r="G36" s="240">
        <f>SUMIFS(BD.PD[Ppto. Orden Interna '[DOP']],BD.PD[Pos],PPto[[#This Row],[Part.]],BD.PD[Tipo Ppto],G$18)</f>
        <v>0</v>
      </c>
      <c r="H36" s="273">
        <f>PPto[[#This Row],[Ppto. Capex '[DOP']]]+PPto[[#This Row],[Ppto. OI '[DOP']2]]</f>
        <v>566819.1</v>
      </c>
      <c r="I36" s="274">
        <f>SUMIFS(BD.PD[Ppto. Orden Interna '[USD']],BD.PD[Pos],PPto[[#This Row],[Part.]],BD.PD[Tipo Ppto],I$18)</f>
        <v>9446.9849999999988</v>
      </c>
      <c r="J36" s="240">
        <f>SUMIFS(BD.PD[Ppto. Orden Interna '[USD']],BD.PD[Pos],PPto[[#This Row],[Part.]],BD.PD[Tipo Ppto],J$18)</f>
        <v>0</v>
      </c>
      <c r="K36" s="273">
        <f>PPto[[#This Row],[Ppto. Capex '[USD']]]+PPto[[#This Row],[Ppto. OI '[USD']]]</f>
        <v>9446.9849999999988</v>
      </c>
      <c r="N36" s="273">
        <v>450000</v>
      </c>
      <c r="O36" s="273">
        <f>[17]!PPto[[#This Row],[Ppto. Capex '[USD']]]+[17]!PPto[[#This Row],[Ppto. OI '[USD']]]</f>
        <v>5709.2063492063489</v>
      </c>
      <c r="P36" s="273">
        <f>PPto[[#This Row],[Ppto. Capex '[USD']]]+PPto[[#This Row],[Ppto. OI '[USD']]]</f>
        <v>9446.9849999999988</v>
      </c>
    </row>
    <row r="37" spans="1:16" x14ac:dyDescent="0.25">
      <c r="A37" s="5">
        <v>2.0699999999999998</v>
      </c>
      <c r="B37" t="s">
        <v>91</v>
      </c>
      <c r="C37" s="4" t="s">
        <v>94</v>
      </c>
      <c r="D37" s="273">
        <v>7220494.2278999994</v>
      </c>
      <c r="E37" s="4"/>
      <c r="F37" s="240">
        <f>SUMIFS(BD.PD[Ppto. Orden Interna '[DOP']],BD.PD[Pos],PPto[[#This Row],[Part.]],BD.PD[Tipo Ppto],F$18)</f>
        <v>6726794.4000000004</v>
      </c>
      <c r="G37" s="240">
        <f>SUMIFS(BD.PD[Ppto. Orden Interna '[DOP']],BD.PD[Pos],PPto[[#This Row],[Part.]],BD.PD[Tipo Ppto],G$18)</f>
        <v>0</v>
      </c>
      <c r="H37" s="273">
        <f>PPto[[#This Row],[Ppto. Capex '[DOP']]]+PPto[[#This Row],[Ppto. OI '[DOP']2]]</f>
        <v>6726794.4000000004</v>
      </c>
      <c r="I37" s="274">
        <f>SUMIFS(BD.PD[Ppto. Orden Interna '[USD']],BD.PD[Pos],PPto[[#This Row],[Part.]],BD.PD[Tipo Ppto],I$18)</f>
        <v>112113.24</v>
      </c>
      <c r="J37" s="240">
        <f>SUMIFS(BD.PD[Ppto. Orden Interna '[USD']],BD.PD[Pos],PPto[[#This Row],[Part.]],BD.PD[Tipo Ppto],J$18)</f>
        <v>0</v>
      </c>
      <c r="K37" s="273">
        <f>PPto[[#This Row],[Ppto. Capex '[USD']]]+PPto[[#This Row],[Ppto. OI '[USD']]]</f>
        <v>112113.24</v>
      </c>
      <c r="N37" s="273">
        <v>7220494.2278999994</v>
      </c>
      <c r="O37" s="273">
        <f>[17]!PPto[[#This Row],[Ppto. Capex '[USD']]]+[17]!PPto[[#This Row],[Ppto. OI '[USD']]]</f>
        <v>106952.38</v>
      </c>
      <c r="P37" s="273">
        <f>PPto[[#This Row],[Ppto. Capex '[USD']]]+PPto[[#This Row],[Ppto. OI '[USD']]]</f>
        <v>112113.24</v>
      </c>
    </row>
    <row r="38" spans="1:16" x14ac:dyDescent="0.25">
      <c r="A38" s="5">
        <v>2.08</v>
      </c>
      <c r="B38" t="s">
        <v>91</v>
      </c>
      <c r="C38" s="4" t="s">
        <v>95</v>
      </c>
      <c r="D38" s="273">
        <v>4075474.3204999999</v>
      </c>
      <c r="E38" s="4"/>
      <c r="F38" s="240">
        <f>SUMIFS(BD.PD[Ppto. Orden Interna '[DOP']],BD.PD[Pos],PPto[[#This Row],[Part.]],BD.PD[Tipo Ppto],F$18)</f>
        <v>5309187.21</v>
      </c>
      <c r="G38" s="240">
        <f>SUMIFS(BD.PD[Ppto. Orden Interna '[DOP']],BD.PD[Pos],PPto[[#This Row],[Part.]],BD.PD[Tipo Ppto],G$18)</f>
        <v>0</v>
      </c>
      <c r="H38" s="273">
        <f>PPto[[#This Row],[Ppto. Capex '[DOP']]]+PPto[[#This Row],[Ppto. OI '[DOP']2]]</f>
        <v>5309187.21</v>
      </c>
      <c r="I38" s="274">
        <f>SUMIFS(BD.PD[Ppto. Orden Interna '[USD']],BD.PD[Pos],PPto[[#This Row],[Part.]],BD.PD[Tipo Ppto],I$18)</f>
        <v>88486.453500000003</v>
      </c>
      <c r="J38" s="240">
        <f>SUMIFS(BD.PD[Ppto. Orden Interna '[USD']],BD.PD[Pos],PPto[[#This Row],[Part.]],BD.PD[Tipo Ppto],J$18)</f>
        <v>0</v>
      </c>
      <c r="K38" s="273">
        <f>PPto[[#This Row],[Ppto. Capex '[USD']]]+PPto[[#This Row],[Ppto. OI '[USD']]]</f>
        <v>88486.453500000003</v>
      </c>
      <c r="N38" s="273">
        <v>4075474.3204999999</v>
      </c>
      <c r="O38" s="273">
        <f>[17]!PPto[[#This Row],[Ppto. Capex '[USD']]]+[17]!PPto[[#This Row],[Ppto. OI '[USD']]]</f>
        <v>93799.184134920637</v>
      </c>
      <c r="P38" s="273">
        <f>PPto[[#This Row],[Ppto. Capex '[USD']]]+PPto[[#This Row],[Ppto. OI '[USD']]]</f>
        <v>88486.453500000003</v>
      </c>
    </row>
    <row r="39" spans="1:16" x14ac:dyDescent="0.25">
      <c r="A39" s="5">
        <v>2.09</v>
      </c>
      <c r="B39" s="12" t="s">
        <v>76</v>
      </c>
      <c r="C39" s="4" t="s">
        <v>96</v>
      </c>
      <c r="D39" s="273">
        <v>735421.05</v>
      </c>
      <c r="E39" s="4"/>
      <c r="F39" s="240">
        <f>SUMIFS(BD.PD[Ppto. Orden Interna '[DOP']],BD.PD[Pos],PPto[[#This Row],[Part.]],BD.PD[Tipo Ppto],F$18)</f>
        <v>700401</v>
      </c>
      <c r="G39" s="240">
        <f>SUMIFS(BD.PD[Ppto. Orden Interna '[DOP']],BD.PD[Pos],PPto[[#This Row],[Part.]],BD.PD[Tipo Ppto],G$18)</f>
        <v>0</v>
      </c>
      <c r="H39" s="273">
        <f>PPto[[#This Row],[Ppto. Capex '[DOP']]]+PPto[[#This Row],[Ppto. OI '[DOP']2]]</f>
        <v>700401</v>
      </c>
      <c r="I39" s="274">
        <f>SUMIFS(BD.PD[Ppto. Orden Interna '[USD']],BD.PD[Pos],PPto[[#This Row],[Part.]],BD.PD[Tipo Ppto],I$18)</f>
        <v>11673.35</v>
      </c>
      <c r="J39" s="240">
        <f>SUMIFS(BD.PD[Ppto. Orden Interna '[USD']],BD.PD[Pos],PPto[[#This Row],[Part.]],BD.PD[Tipo Ppto],J$18)</f>
        <v>0</v>
      </c>
      <c r="K39" s="273">
        <f>PPto[[#This Row],[Ppto. Capex '[USD']]]+PPto[[#This Row],[Ppto. OI '[USD']]]</f>
        <v>11673.35</v>
      </c>
      <c r="N39" s="273">
        <v>735421.05</v>
      </c>
      <c r="O39" s="273">
        <f>[17]!PPto[[#This Row],[Ppto. Capex '[USD']]]+[17]!PPto[[#This Row],[Ppto. OI '[USD']]]</f>
        <v>11673.35</v>
      </c>
      <c r="P39" s="273">
        <f>PPto[[#This Row],[Ppto. Capex '[USD']]]+PPto[[#This Row],[Ppto. OI '[USD']]]</f>
        <v>11673.35</v>
      </c>
    </row>
    <row r="40" spans="1:16" x14ac:dyDescent="0.25">
      <c r="A40" s="5">
        <v>2.1</v>
      </c>
      <c r="B40" s="12" t="s">
        <v>76</v>
      </c>
      <c r="C40" s="4" t="s">
        <v>97</v>
      </c>
      <c r="D40" s="273">
        <v>0</v>
      </c>
      <c r="E40" s="4"/>
      <c r="F40" s="240">
        <f>SUMIFS(BD.PD[Ppto. Orden Interna '[DOP']],BD.PD[Pos],PPto[[#This Row],[Part.]],BD.PD[Tipo Ppto],F$18)</f>
        <v>0</v>
      </c>
      <c r="G40" s="240">
        <f>SUMIFS(BD.PD[Ppto. Orden Interna '[DOP']],BD.PD[Pos],PPto[[#This Row],[Part.]],BD.PD[Tipo Ppto],G$18)</f>
        <v>0</v>
      </c>
      <c r="H40" s="273">
        <f>PPto[[#This Row],[Ppto. Capex '[DOP']]]+PPto[[#This Row],[Ppto. OI '[DOP']2]]</f>
        <v>0</v>
      </c>
      <c r="I40" s="274">
        <f>SUMIFS(BD.PD[Ppto. Orden Interna '[USD']],BD.PD[Pos],PPto[[#This Row],[Part.]],BD.PD[Tipo Ppto],I$18)</f>
        <v>0</v>
      </c>
      <c r="J40" s="240">
        <f>SUMIFS(BD.PD[Ppto. Orden Interna '[USD']],BD.PD[Pos],PPto[[#This Row],[Part.]],BD.PD[Tipo Ppto],J$18)</f>
        <v>0</v>
      </c>
      <c r="K40" s="273">
        <f>PPto[[#This Row],[Ppto. Capex '[USD']]]+PPto[[#This Row],[Ppto. OI '[USD']]]</f>
        <v>0</v>
      </c>
      <c r="N40" s="273">
        <v>0</v>
      </c>
      <c r="O40" s="273">
        <f>[17]!PPto[[#This Row],[Ppto. Capex '[USD']]]+[17]!PPto[[#This Row],[Ppto. OI '[USD']]]</f>
        <v>0</v>
      </c>
      <c r="P40" s="273">
        <f>PPto[[#This Row],[Ppto. Capex '[USD']]]+PPto[[#This Row],[Ppto. OI '[USD']]]</f>
        <v>0</v>
      </c>
    </row>
    <row r="41" spans="1:16" x14ac:dyDescent="0.25">
      <c r="A41" s="5">
        <v>2.11</v>
      </c>
      <c r="B41" s="12" t="s">
        <v>76</v>
      </c>
      <c r="C41" s="4" t="s">
        <v>98</v>
      </c>
      <c r="D41" s="273">
        <v>0</v>
      </c>
      <c r="E41" s="4"/>
      <c r="F41" s="240">
        <f>SUMIFS(BD.PD[Ppto. Orden Interna '[DOP']],BD.PD[Pos],PPto[[#This Row],[Part.]],BD.PD[Tipo Ppto],F$18)</f>
        <v>0</v>
      </c>
      <c r="G41" s="240">
        <f>SUMIFS(BD.PD[Ppto. Orden Interna '[DOP']],BD.PD[Pos],PPto[[#This Row],[Part.]],BD.PD[Tipo Ppto],G$18)</f>
        <v>0</v>
      </c>
      <c r="H41" s="273">
        <f>PPto[[#This Row],[Ppto. Capex '[DOP']]]+PPto[[#This Row],[Ppto. OI '[DOP']2]]</f>
        <v>0</v>
      </c>
      <c r="I41" s="274">
        <f>SUMIFS(BD.PD[Ppto. Orden Interna '[USD']],BD.PD[Pos],PPto[[#This Row],[Part.]],BD.PD[Tipo Ppto],I$18)</f>
        <v>0</v>
      </c>
      <c r="J41" s="240">
        <f>SUMIFS(BD.PD[Ppto. Orden Interna '[USD']],BD.PD[Pos],PPto[[#This Row],[Part.]],BD.PD[Tipo Ppto],J$18)</f>
        <v>0</v>
      </c>
      <c r="K41" s="273">
        <f>PPto[[#This Row],[Ppto. Capex '[USD']]]+PPto[[#This Row],[Ppto. OI '[USD']]]</f>
        <v>0</v>
      </c>
      <c r="N41" s="273">
        <v>0</v>
      </c>
      <c r="O41" s="273">
        <f>[17]!PPto[[#This Row],[Ppto. Capex '[USD']]]+[17]!PPto[[#This Row],[Ppto. OI '[USD']]]</f>
        <v>0</v>
      </c>
      <c r="P41" s="273">
        <f>PPto[[#This Row],[Ppto. Capex '[USD']]]+PPto[[#This Row],[Ppto. OI '[USD']]]</f>
        <v>0</v>
      </c>
    </row>
    <row r="42" spans="1:16" x14ac:dyDescent="0.25">
      <c r="A42" s="6">
        <v>3</v>
      </c>
      <c r="B42" s="7"/>
      <c r="C42" s="175" t="s">
        <v>99</v>
      </c>
      <c r="D42" s="239">
        <f>SUM(D43:D46)</f>
        <v>11758235.718599999</v>
      </c>
      <c r="E42" s="305"/>
      <c r="F42" s="239">
        <f>SUM(F43:F46)</f>
        <v>11049156</v>
      </c>
      <c r="G42" s="239">
        <f t="shared" ref="G42" si="9">SUM(G43:G46)</f>
        <v>0</v>
      </c>
      <c r="H42" s="271">
        <f>PPto[[#This Row],[Ppto. Capex '[DOP']]]+PPto[[#This Row],[Ppto. OI '[DOP']2]]</f>
        <v>11049156</v>
      </c>
      <c r="I42" s="272">
        <f t="shared" ref="I42:J42" si="10">SUM(I43:I46)</f>
        <v>184152.6</v>
      </c>
      <c r="J42" s="239">
        <f t="shared" si="10"/>
        <v>0</v>
      </c>
      <c r="K42" s="271">
        <f>PPto[[#This Row],[Ppto. Capex '[USD']]]+PPto[[#This Row],[Ppto. OI '[USD']]]</f>
        <v>184152.6</v>
      </c>
      <c r="N42" s="239">
        <f>SUM(N43:N46)</f>
        <v>11758235.718599999</v>
      </c>
      <c r="O42" s="271">
        <f>[17]!PPto[[#This Row],[Ppto. Capex '[USD']]]+[17]!PPto[[#This Row],[Ppto. OI '[USD']]]</f>
        <v>186638.66219999999</v>
      </c>
      <c r="P42" s="271">
        <f>PPto[[#This Row],[Ppto. Capex '[USD']]]+PPto[[#This Row],[Ppto. OI '[USD']]]</f>
        <v>184152.6</v>
      </c>
    </row>
    <row r="43" spans="1:16" x14ac:dyDescent="0.25">
      <c r="A43" s="5">
        <v>3.01</v>
      </c>
      <c r="B43" t="s">
        <v>91</v>
      </c>
      <c r="C43" s="4" t="s">
        <v>100</v>
      </c>
      <c r="D43" s="273">
        <v>0</v>
      </c>
      <c r="E43" s="4"/>
      <c r="F43" s="240">
        <f>SUMIFS(BD.PD[Ppto. Orden Interna '[DOP']],BD.PD[Pos],PPto[[#This Row],[Part.]],BD.PD[Tipo Ppto],F$18)</f>
        <v>0</v>
      </c>
      <c r="G43" s="240">
        <f>SUMIFS(BD.PD[Ppto. Orden Interna '[DOP']],BD.PD[Pos],PPto[[#This Row],[Part.]],BD.PD[Tipo Ppto],G$18)</f>
        <v>0</v>
      </c>
      <c r="H43" s="273">
        <f>PPto[[#This Row],[Ppto. Capex '[DOP']]]+PPto[[#This Row],[Ppto. OI '[DOP']2]]</f>
        <v>0</v>
      </c>
      <c r="I43" s="274">
        <f>SUMIFS(BD.PD[Ppto. Orden Interna '[USD']],BD.PD[Pos],PPto[[#This Row],[Part.]],BD.PD[Tipo Ppto],I$18)</f>
        <v>0</v>
      </c>
      <c r="J43" s="240">
        <f>SUMIFS(BD.PD[Ppto. Orden Interna '[USD']],BD.PD[Pos],PPto[[#This Row],[Part.]],BD.PD[Tipo Ppto],J$18)</f>
        <v>0</v>
      </c>
      <c r="K43" s="273">
        <f>PPto[[#This Row],[Ppto. Capex '[USD']]]+PPto[[#This Row],[Ppto. OI '[USD']]]</f>
        <v>0</v>
      </c>
      <c r="N43" s="273">
        <v>0</v>
      </c>
      <c r="O43" s="273">
        <f>[17]!PPto[[#This Row],[Ppto. Capex '[USD']]]+[17]!PPto[[#This Row],[Ppto. OI '[USD']]]</f>
        <v>0</v>
      </c>
      <c r="P43" s="273">
        <f>PPto[[#This Row],[Ppto. Capex '[USD']]]+PPto[[#This Row],[Ppto. OI '[USD']]]</f>
        <v>0</v>
      </c>
    </row>
    <row r="44" spans="1:16" x14ac:dyDescent="0.25">
      <c r="A44" s="5">
        <v>3.02</v>
      </c>
      <c r="B44" t="s">
        <v>91</v>
      </c>
      <c r="C44" s="4" t="s">
        <v>101</v>
      </c>
      <c r="D44" s="273">
        <v>0</v>
      </c>
      <c r="E44" s="4"/>
      <c r="F44" s="240">
        <f>SUMIFS(BD.PD[Ppto. Orden Interna '[DOP']],BD.PD[Pos],PPto[[#This Row],[Part.]],BD.PD[Tipo Ppto],F$18)</f>
        <v>0</v>
      </c>
      <c r="G44" s="240">
        <f>SUMIFS(BD.PD[Ppto. Orden Interna '[DOP']],BD.PD[Pos],PPto[[#This Row],[Part.]],BD.PD[Tipo Ppto],G$18)</f>
        <v>0</v>
      </c>
      <c r="H44" s="273">
        <f>PPto[[#This Row],[Ppto. Capex '[DOP']]]+PPto[[#This Row],[Ppto. OI '[DOP']2]]</f>
        <v>0</v>
      </c>
      <c r="I44" s="274">
        <f>SUMIFS(BD.PD[Ppto. Orden Interna '[USD']],BD.PD[Pos],PPto[[#This Row],[Part.]],BD.PD[Tipo Ppto],I$18)</f>
        <v>0</v>
      </c>
      <c r="J44" s="240">
        <f>SUMIFS(BD.PD[Ppto. Orden Interna '[USD']],BD.PD[Pos],PPto[[#This Row],[Part.]],BD.PD[Tipo Ppto],J$18)</f>
        <v>0</v>
      </c>
      <c r="K44" s="273">
        <f>PPto[[#This Row],[Ppto. Capex '[USD']]]+PPto[[#This Row],[Ppto. OI '[USD']]]</f>
        <v>0</v>
      </c>
      <c r="N44" s="273">
        <v>0</v>
      </c>
      <c r="O44" s="273">
        <f>[17]!PPto[[#This Row],[Ppto. Capex '[USD']]]+[17]!PPto[[#This Row],[Ppto. OI '[USD']]]</f>
        <v>0</v>
      </c>
      <c r="P44" s="273">
        <f>PPto[[#This Row],[Ppto. Capex '[USD']]]+PPto[[#This Row],[Ppto. OI '[USD']]]</f>
        <v>0</v>
      </c>
    </row>
    <row r="45" spans="1:16" x14ac:dyDescent="0.25">
      <c r="A45" s="5">
        <v>3.03</v>
      </c>
      <c r="B45" t="s">
        <v>91</v>
      </c>
      <c r="C45" s="4" t="s">
        <v>102</v>
      </c>
      <c r="D45" s="273">
        <v>10515126.0186</v>
      </c>
      <c r="E45" s="4"/>
      <c r="F45" s="240">
        <f>SUMIFS(BD.PD[Ppto. Orden Interna '[DOP']],BD.PD[Pos],PPto[[#This Row],[Part.]],BD.PD[Tipo Ppto],F$18)</f>
        <v>9915253.1999999993</v>
      </c>
      <c r="G45" s="240">
        <f>SUMIFS(BD.PD[Ppto. Orden Interna '[DOP']],BD.PD[Pos],PPto[[#This Row],[Part.]],BD.PD[Tipo Ppto],G$18)</f>
        <v>0</v>
      </c>
      <c r="H45" s="273">
        <f>PPto[[#This Row],[Ppto. Capex '[DOP']]]+PPto[[#This Row],[Ppto. OI '[DOP']2]]</f>
        <v>9915253.1999999993</v>
      </c>
      <c r="I45" s="274">
        <f>SUMIFS(BD.PD[Ppto. Orden Interna '[USD']],BD.PD[Pos],PPto[[#This Row],[Part.]],BD.PD[Tipo Ppto],I$18)</f>
        <v>165254.22</v>
      </c>
      <c r="J45" s="240">
        <f>SUMIFS(BD.PD[Ppto. Orden Interna '[USD']],BD.PD[Pos],PPto[[#This Row],[Part.]],BD.PD[Tipo Ppto],J$18)</f>
        <v>0</v>
      </c>
      <c r="K45" s="273">
        <f>PPto[[#This Row],[Ppto. Capex '[USD']]]+PPto[[#This Row],[Ppto. OI '[USD']]]</f>
        <v>165254.22</v>
      </c>
      <c r="N45" s="273">
        <v>10515126.0186</v>
      </c>
      <c r="O45" s="273">
        <f>[17]!PPto[[#This Row],[Ppto. Capex '[USD']]]+[17]!PPto[[#This Row],[Ppto. OI '[USD']]]</f>
        <v>166906.7622</v>
      </c>
      <c r="P45" s="273">
        <f>PPto[[#This Row],[Ppto. Capex '[USD']]]+PPto[[#This Row],[Ppto. OI '[USD']]]</f>
        <v>165254.22</v>
      </c>
    </row>
    <row r="46" spans="1:16" x14ac:dyDescent="0.25">
      <c r="A46" s="5">
        <v>3.04</v>
      </c>
      <c r="B46" t="s">
        <v>91</v>
      </c>
      <c r="C46" s="4" t="s">
        <v>103</v>
      </c>
      <c r="D46" s="273">
        <v>1243109.7</v>
      </c>
      <c r="E46" s="4"/>
      <c r="F46" s="240">
        <f>SUMIFS(BD.PD[Ppto. Orden Interna '[DOP']],BD.PD[Pos],PPto[[#This Row],[Part.]],BD.PD[Tipo Ppto],F$18)</f>
        <v>1133902.8</v>
      </c>
      <c r="G46" s="240">
        <f>SUMIFS(BD.PD[Ppto. Orden Interna '[DOP']],BD.PD[Pos],PPto[[#This Row],[Part.]],BD.PD[Tipo Ppto],G$18)</f>
        <v>0</v>
      </c>
      <c r="H46" s="273">
        <f>PPto[[#This Row],[Ppto. Capex '[DOP']]]+PPto[[#This Row],[Ppto. OI '[DOP']2]]</f>
        <v>1133902.8</v>
      </c>
      <c r="I46" s="274">
        <f>SUMIFS(BD.PD[Ppto. Orden Interna '[USD']],BD.PD[Pos],PPto[[#This Row],[Part.]],BD.PD[Tipo Ppto],I$18)</f>
        <v>18898.38</v>
      </c>
      <c r="J46" s="240">
        <f>SUMIFS(BD.PD[Ppto. Orden Interna '[USD']],BD.PD[Pos],PPto[[#This Row],[Part.]],BD.PD[Tipo Ppto],J$18)</f>
        <v>0</v>
      </c>
      <c r="K46" s="273">
        <f>PPto[[#This Row],[Ppto. Capex '[USD']]]+PPto[[#This Row],[Ppto. OI '[USD']]]</f>
        <v>18898.38</v>
      </c>
      <c r="N46" s="273">
        <v>1243109.7</v>
      </c>
      <c r="O46" s="273">
        <f>[17]!PPto[[#This Row],[Ppto. Capex '[USD']]]+[17]!PPto[[#This Row],[Ppto. OI '[USD']]]</f>
        <v>19731.900000000001</v>
      </c>
      <c r="P46" s="273">
        <f>PPto[[#This Row],[Ppto. Capex '[USD']]]+PPto[[#This Row],[Ppto. OI '[USD']]]</f>
        <v>18898.38</v>
      </c>
    </row>
    <row r="47" spans="1:16" x14ac:dyDescent="0.25">
      <c r="A47" s="6">
        <v>4</v>
      </c>
      <c r="B47" s="7"/>
      <c r="C47" s="175" t="s">
        <v>104</v>
      </c>
      <c r="D47" s="239">
        <f>SUM(D48:D50)</f>
        <v>20820349.499999996</v>
      </c>
      <c r="E47" s="305"/>
      <c r="F47" s="239">
        <f t="shared" ref="F47" si="11">SUM(F48:F50)</f>
        <v>7390361</v>
      </c>
      <c r="G47" s="239">
        <f t="shared" ref="G47" si="12">SUM(G48:G50)</f>
        <v>0</v>
      </c>
      <c r="H47" s="271">
        <f>PPto[[#This Row],[Ppto. Capex '[DOP']]]+PPto[[#This Row],[Ppto. OI '[DOP']2]]</f>
        <v>7390361</v>
      </c>
      <c r="I47" s="272">
        <f t="shared" ref="I47:J47" si="13">SUM(I48:I50)</f>
        <v>123172.68333333333</v>
      </c>
      <c r="J47" s="239">
        <f t="shared" si="13"/>
        <v>0</v>
      </c>
      <c r="K47" s="271">
        <f>PPto[[#This Row],[Ppto. Capex '[USD']]]+PPto[[#This Row],[Ppto. OI '[USD']]]</f>
        <v>123172.68333333333</v>
      </c>
      <c r="L47" s="344" t="s">
        <v>105</v>
      </c>
      <c r="N47" s="239">
        <f>SUM(N48:N50)</f>
        <v>20820349.499999996</v>
      </c>
      <c r="O47" s="271">
        <f>[17]!PPto[[#This Row],[Ppto. Capex '[USD']]]+[17]!PPto[[#This Row],[Ppto. OI '[USD']]]</f>
        <v>330481.73809523799</v>
      </c>
      <c r="P47" s="271">
        <f>PPto[[#This Row],[Ppto. Capex '[USD']]]+PPto[[#This Row],[Ppto. OI '[USD']]]</f>
        <v>123172.68333333333</v>
      </c>
    </row>
    <row r="48" spans="1:16" x14ac:dyDescent="0.25">
      <c r="A48" s="5">
        <v>4.01</v>
      </c>
      <c r="B48" t="s">
        <v>91</v>
      </c>
      <c r="C48" s="4" t="s">
        <v>106</v>
      </c>
      <c r="D48" s="273">
        <v>19606432.499999996</v>
      </c>
      <c r="E48" s="4"/>
      <c r="F48" s="240">
        <f>SUMIFS(BD.PD[Ppto. Orden Interna '[DOP']],BD.PD[Pos],PPto[[#This Row],[Part.]],BD.PD[Tipo Ppto],F$18)</f>
        <v>6481125</v>
      </c>
      <c r="G48" s="240">
        <f>SUMIFS(BD.PD[Ppto. Orden Interna '[DOP']],BD.PD[Pos],PPto[[#This Row],[Part.]],BD.PD[Tipo Ppto],G$18)</f>
        <v>0</v>
      </c>
      <c r="H48" s="273">
        <f>PPto[[#This Row],[Ppto. Capex '[DOP']]]+PPto[[#This Row],[Ppto. OI '[DOP']2]]</f>
        <v>6481125</v>
      </c>
      <c r="I48" s="274">
        <f>SUMIFS(BD.PD[Ppto. Orden Interna '[USD']],BD.PD[Pos],PPto[[#This Row],[Part.]],BD.PD[Tipo Ppto],I$18)</f>
        <v>108018.75</v>
      </c>
      <c r="J48" s="240">
        <f>SUMIFS(BD.PD[Ppto. Orden Interna '[USD']],BD.PD[Pos],PPto[[#This Row],[Part.]],BD.PD[Tipo Ppto],J$18)</f>
        <v>0</v>
      </c>
      <c r="K48" s="273">
        <f>PPto[[#This Row],[Ppto. Capex '[USD']]]+PPto[[#This Row],[Ppto. OI '[USD']]]</f>
        <v>108018.75</v>
      </c>
      <c r="L48" t="s">
        <v>107</v>
      </c>
      <c r="N48" s="273">
        <v>19606432.499999996</v>
      </c>
      <c r="O48" s="273">
        <f>[17]!PPto[[#This Row],[Ppto. Capex '[USD']]]+[17]!PPto[[#This Row],[Ppto. OI '[USD']]]</f>
        <v>311213.2142857142</v>
      </c>
      <c r="P48" s="273">
        <f>PPto[[#This Row],[Ppto. Capex '[USD']]]+PPto[[#This Row],[Ppto. OI '[USD']]]</f>
        <v>108018.75</v>
      </c>
    </row>
    <row r="49" spans="1:16" x14ac:dyDescent="0.25">
      <c r="A49" s="5">
        <v>4.0199999999999996</v>
      </c>
      <c r="B49" t="s">
        <v>91</v>
      </c>
      <c r="C49" s="4" t="s">
        <v>108</v>
      </c>
      <c r="D49" s="273">
        <v>0</v>
      </c>
      <c r="E49" s="4"/>
      <c r="F49" s="240">
        <f>SUMIFS(BD.PD[Ppto. Orden Interna '[DOP']],BD.PD[Pos],PPto[[#This Row],[Part.]],BD.PD[Tipo Ppto],F$18)</f>
        <v>0</v>
      </c>
      <c r="G49" s="240">
        <f>SUMIFS(BD.PD[Ppto. Orden Interna '[DOP']],BD.PD[Pos],PPto[[#This Row],[Part.]],BD.PD[Tipo Ppto],G$18)</f>
        <v>0</v>
      </c>
      <c r="H49" s="273">
        <f>PPto[[#This Row],[Ppto. Capex '[DOP']]]+PPto[[#This Row],[Ppto. OI '[DOP']2]]</f>
        <v>0</v>
      </c>
      <c r="I49" s="274">
        <f>SUMIFS(BD.PD[Ppto. Orden Interna '[USD']],BD.PD[Pos],PPto[[#This Row],[Part.]],BD.PD[Tipo Ppto],I$18)</f>
        <v>0</v>
      </c>
      <c r="J49" s="240">
        <f>SUMIFS(BD.PD[Ppto. Orden Interna '[USD']],BD.PD[Pos],PPto[[#This Row],[Part.]],BD.PD[Tipo Ppto],J$18)</f>
        <v>0</v>
      </c>
      <c r="K49" s="273">
        <f>PPto[[#This Row],[Ppto. Capex '[USD']]]+PPto[[#This Row],[Ppto. OI '[USD']]]</f>
        <v>0</v>
      </c>
      <c r="N49" s="273">
        <v>0</v>
      </c>
      <c r="O49" s="273">
        <f>[17]!PPto[[#This Row],[Ppto. Capex '[USD']]]+[17]!PPto[[#This Row],[Ppto. OI '[USD']]]</f>
        <v>0</v>
      </c>
      <c r="P49" s="273">
        <f>PPto[[#This Row],[Ppto. Capex '[USD']]]+PPto[[#This Row],[Ppto. OI '[USD']]]</f>
        <v>0</v>
      </c>
    </row>
    <row r="50" spans="1:16" x14ac:dyDescent="0.25">
      <c r="A50" s="5">
        <v>4.03</v>
      </c>
      <c r="B50" t="s">
        <v>91</v>
      </c>
      <c r="C50" s="4" t="s">
        <v>109</v>
      </c>
      <c r="D50" s="273">
        <v>1213917</v>
      </c>
      <c r="E50" s="4"/>
      <c r="F50" s="240">
        <f>SUMIFS(BD.PD[Ppto. Orden Interna '[DOP']],BD.PD[Pos],PPto[[#This Row],[Part.]],BD.PD[Tipo Ppto],F$18)</f>
        <v>909236</v>
      </c>
      <c r="G50" s="240">
        <f>SUMIFS(BD.PD[Ppto. Orden Interna '[DOP']],BD.PD[Pos],PPto[[#This Row],[Part.]],BD.PD[Tipo Ppto],G$18)</f>
        <v>0</v>
      </c>
      <c r="H50" s="273">
        <f>PPto[[#This Row],[Ppto. Capex '[DOP']]]+PPto[[#This Row],[Ppto. OI '[DOP']2]]</f>
        <v>909236</v>
      </c>
      <c r="I50" s="274">
        <f>SUMIFS(BD.PD[Ppto. Orden Interna '[USD']],BD.PD[Pos],PPto[[#This Row],[Part.]],BD.PD[Tipo Ppto],I$18)</f>
        <v>15153.933333333332</v>
      </c>
      <c r="J50" s="240">
        <f>SUMIFS(BD.PD[Ppto. Orden Interna '[USD']],BD.PD[Pos],PPto[[#This Row],[Part.]],BD.PD[Tipo Ppto],J$18)</f>
        <v>0</v>
      </c>
      <c r="K50" s="273">
        <f>PPto[[#This Row],[Ppto. Capex '[USD']]]+PPto[[#This Row],[Ppto. OI '[USD']]]</f>
        <v>15153.933333333332</v>
      </c>
      <c r="N50" s="273">
        <v>1213917</v>
      </c>
      <c r="O50" s="273">
        <f>[17]!PPto[[#This Row],[Ppto. Capex '[USD']]]+[17]!PPto[[#This Row],[Ppto. OI '[USD']]]</f>
        <v>19268.523809523809</v>
      </c>
      <c r="P50" s="273">
        <f>PPto[[#This Row],[Ppto. Capex '[USD']]]+PPto[[#This Row],[Ppto. OI '[USD']]]</f>
        <v>15153.933333333332</v>
      </c>
    </row>
    <row r="51" spans="1:16" x14ac:dyDescent="0.25">
      <c r="A51" s="6">
        <v>5</v>
      </c>
      <c r="B51" s="7"/>
      <c r="C51" s="175" t="s">
        <v>110</v>
      </c>
      <c r="D51" s="239">
        <f t="shared" ref="D51" si="14">SUM(D52:D58)</f>
        <v>66234752.449999996</v>
      </c>
      <c r="E51" s="305"/>
      <c r="F51" s="239">
        <f t="shared" ref="F51" si="15">SUM(F52:F58)</f>
        <v>70340848.575000003</v>
      </c>
      <c r="G51" s="239">
        <f t="shared" ref="G51" si="16">SUM(G52:G58)</f>
        <v>0</v>
      </c>
      <c r="H51" s="271">
        <f>PPto[[#This Row],[Ppto. Capex '[DOP']]]+PPto[[#This Row],[Ppto. OI '[DOP']2]]</f>
        <v>70340848.575000003</v>
      </c>
      <c r="I51" s="272">
        <f t="shared" ref="I51:J51" si="17">SUM(I52:I58)</f>
        <v>1172347.4762500001</v>
      </c>
      <c r="J51" s="239">
        <f t="shared" si="17"/>
        <v>0</v>
      </c>
      <c r="K51" s="271">
        <f>PPto[[#This Row],[Ppto. Capex '[USD']]]+PPto[[#This Row],[Ppto. OI '[USD']]]</f>
        <v>1172347.4762500001</v>
      </c>
      <c r="N51" s="239">
        <f t="shared" ref="N51" si="18">SUM(N52:N58)</f>
        <v>66234752.449999996</v>
      </c>
      <c r="O51" s="271">
        <f>[17]!PPto[[#This Row],[Ppto. Capex '[USD']]]+[17]!PPto[[#This Row],[Ppto. OI '[USD']]]</f>
        <v>1284255.6489285715</v>
      </c>
      <c r="P51" s="271">
        <f>PPto[[#This Row],[Ppto. Capex '[USD']]]+PPto[[#This Row],[Ppto. OI '[USD']]]</f>
        <v>1172347.4762500001</v>
      </c>
    </row>
    <row r="52" spans="1:16" x14ac:dyDescent="0.25">
      <c r="A52" s="5">
        <v>5.01</v>
      </c>
      <c r="B52" t="s">
        <v>91</v>
      </c>
      <c r="C52" s="4" t="s">
        <v>111</v>
      </c>
      <c r="D52" s="273">
        <v>14301000</v>
      </c>
      <c r="E52" s="4"/>
      <c r="F52" s="240">
        <f>SUMIFS(BD.PD[Ppto. Orden Interna '[DOP']],BD.PD[Pos],PPto[[#This Row],[Part.]],BD.PD[Tipo Ppto],F$18)</f>
        <v>8867386.1999999993</v>
      </c>
      <c r="G52" s="240">
        <f>SUMIFS(BD.PD[Ppto. Orden Interna '[DOP']],BD.PD[Pos],PPto[[#This Row],[Part.]],BD.PD[Tipo Ppto],G$18)</f>
        <v>0</v>
      </c>
      <c r="H52" s="273">
        <f>PPto[[#This Row],[Ppto. Capex '[DOP']]]+PPto[[#This Row],[Ppto. OI '[DOP']2]]</f>
        <v>8867386.1999999993</v>
      </c>
      <c r="I52" s="274">
        <f>SUMIFS(BD.PD[Ppto. Orden Interna '[USD']],BD.PD[Pos],PPto[[#This Row],[Part.]],BD.PD[Tipo Ppto],I$18)</f>
        <v>147789.77000000002</v>
      </c>
      <c r="J52" s="240">
        <f>SUMIFS(BD.PD[Ppto. Orden Interna '[USD']],BD.PD[Pos],PPto[[#This Row],[Part.]],BD.PD[Tipo Ppto],J$18)</f>
        <v>0</v>
      </c>
      <c r="K52" s="273">
        <f>PPto[[#This Row],[Ppto. Capex '[USD']]]+PPto[[#This Row],[Ppto. OI '[USD']]]</f>
        <v>147789.77000000002</v>
      </c>
      <c r="N52" s="273">
        <v>14301000</v>
      </c>
      <c r="O52" s="273">
        <f>[17]!PPto[[#This Row],[Ppto. Capex '[USD']]]+[17]!PPto[[#This Row],[Ppto. OI '[USD']]]</f>
        <v>123496.87</v>
      </c>
      <c r="P52" s="273">
        <f>PPto[[#This Row],[Ppto. Capex '[USD']]]+PPto[[#This Row],[Ppto. OI '[USD']]]</f>
        <v>147789.77000000002</v>
      </c>
    </row>
    <row r="53" spans="1:16" x14ac:dyDescent="0.25">
      <c r="A53" s="5">
        <v>5.0199999999999996</v>
      </c>
      <c r="B53" t="s">
        <v>91</v>
      </c>
      <c r="C53" s="4" t="s">
        <v>112</v>
      </c>
      <c r="D53" s="273">
        <v>0</v>
      </c>
      <c r="E53" s="4"/>
      <c r="F53" s="240">
        <f>SUMIFS(BD.PD[Ppto. Orden Interna '[DOP']],BD.PD[Pos],PPto[[#This Row],[Part.]],BD.PD[Tipo Ppto],F$18)</f>
        <v>1516769.4000000001</v>
      </c>
      <c r="G53" s="240">
        <f>SUMIFS(BD.PD[Ppto. Orden Interna '[DOP']],BD.PD[Pos],PPto[[#This Row],[Part.]],BD.PD[Tipo Ppto],G$18)</f>
        <v>0</v>
      </c>
      <c r="H53" s="273">
        <f>PPto[[#This Row],[Ppto. Capex '[DOP']]]+PPto[[#This Row],[Ppto. OI '[DOP']2]]</f>
        <v>1516769.4000000001</v>
      </c>
      <c r="I53" s="274">
        <f>SUMIFS(BD.PD[Ppto. Orden Interna '[USD']],BD.PD[Pos],PPto[[#This Row],[Part.]],BD.PD[Tipo Ppto],I$18)</f>
        <v>25279.49</v>
      </c>
      <c r="J53" s="240">
        <f>SUMIFS(BD.PD[Ppto. Orden Interna '[USD']],BD.PD[Pos],PPto[[#This Row],[Part.]],BD.PD[Tipo Ppto],J$18)</f>
        <v>0</v>
      </c>
      <c r="K53" s="273">
        <f>PPto[[#This Row],[Ppto. Capex '[USD']]]+PPto[[#This Row],[Ppto. OI '[USD']]]</f>
        <v>25279.49</v>
      </c>
      <c r="N53" s="273">
        <v>0</v>
      </c>
      <c r="O53" s="273">
        <f>[17]!PPto[[#This Row],[Ppto. Capex '[USD']]]+[17]!PPto[[#This Row],[Ppto. OI '[USD']]]</f>
        <v>25279.49</v>
      </c>
      <c r="P53" s="273">
        <f>PPto[[#This Row],[Ppto. Capex '[USD']]]+PPto[[#This Row],[Ppto. OI '[USD']]]</f>
        <v>25279.49</v>
      </c>
    </row>
    <row r="54" spans="1:16" x14ac:dyDescent="0.25">
      <c r="A54" s="5">
        <v>5.03</v>
      </c>
      <c r="B54" t="s">
        <v>91</v>
      </c>
      <c r="C54" s="4" t="s">
        <v>113</v>
      </c>
      <c r="D54" s="273">
        <v>33688492.049999997</v>
      </c>
      <c r="E54" s="4"/>
      <c r="F54" s="240">
        <f>SUMIFS(BD.PD[Ppto. Orden Interna '[DOP']],BD.PD[Pos],PPto[[#This Row],[Part.]],BD.PD[Tipo Ppto],F$18)</f>
        <v>36424389.174999997</v>
      </c>
      <c r="G54" s="240">
        <f>SUMIFS(BD.PD[Ppto. Orden Interna '[DOP']],BD.PD[Pos],PPto[[#This Row],[Part.]],BD.PD[Tipo Ppto],G$18)</f>
        <v>0</v>
      </c>
      <c r="H54" s="273">
        <f>PPto[[#This Row],[Ppto. Capex '[DOP']]]+PPto[[#This Row],[Ppto. OI '[DOP']2]]</f>
        <v>36424389.174999997</v>
      </c>
      <c r="I54" s="274">
        <f>SUMIFS(BD.PD[Ppto. Orden Interna '[USD']],BD.PD[Pos],PPto[[#This Row],[Part.]],BD.PD[Tipo Ppto],I$18)</f>
        <v>607073.1529166667</v>
      </c>
      <c r="J54" s="240">
        <f>SUMIFS(BD.PD[Ppto. Orden Interna '[USD']],BD.PD[Pos],PPto[[#This Row],[Part.]],BD.PD[Tipo Ppto],J$18)</f>
        <v>0</v>
      </c>
      <c r="K54" s="273">
        <f>PPto[[#This Row],[Ppto. Capex '[USD']]]+PPto[[#This Row],[Ppto. OI '[USD']]]</f>
        <v>607073.1529166667</v>
      </c>
      <c r="N54" s="273">
        <v>33688492.049999997</v>
      </c>
      <c r="O54" s="273">
        <f>[17]!PPto[[#This Row],[Ppto. Capex '[USD']]]+[17]!PPto[[#This Row],[Ppto. OI '[USD']]]</f>
        <v>660484.4342460318</v>
      </c>
      <c r="P54" s="273">
        <f>PPto[[#This Row],[Ppto. Capex '[USD']]]+PPto[[#This Row],[Ppto. OI '[USD']]]</f>
        <v>607073.1529166667</v>
      </c>
    </row>
    <row r="55" spans="1:16" x14ac:dyDescent="0.25">
      <c r="A55" s="5">
        <v>5.04</v>
      </c>
      <c r="B55" t="s">
        <v>91</v>
      </c>
      <c r="C55" s="4" t="s">
        <v>114</v>
      </c>
      <c r="D55" s="273">
        <v>1950000</v>
      </c>
      <c r="E55" s="4"/>
      <c r="F55" s="240">
        <f>SUMIFS(BD.PD[Ppto. Orden Interna '[DOP']],BD.PD[Pos],PPto[[#This Row],[Part.]],BD.PD[Tipo Ppto],F$18)</f>
        <v>1861585</v>
      </c>
      <c r="G55" s="240">
        <f>SUMIFS(BD.PD[Ppto. Orden Interna '[DOP']],BD.PD[Pos],PPto[[#This Row],[Part.]],BD.PD[Tipo Ppto],G$18)</f>
        <v>0</v>
      </c>
      <c r="H55" s="273">
        <f>PPto[[#This Row],[Ppto. Capex '[DOP']]]+PPto[[#This Row],[Ppto. OI '[DOP']2]]</f>
        <v>1861585</v>
      </c>
      <c r="I55" s="274">
        <f>SUMIFS(BD.PD[Ppto. Orden Interna '[USD']],BD.PD[Pos],PPto[[#This Row],[Part.]],BD.PD[Tipo Ppto],I$18)</f>
        <v>31026.416666666668</v>
      </c>
      <c r="J55" s="240">
        <f>SUMIFS(BD.PD[Ppto. Orden Interna '[USD']],BD.PD[Pos],PPto[[#This Row],[Part.]],BD.PD[Tipo Ppto],J$18)</f>
        <v>0</v>
      </c>
      <c r="K55" s="273">
        <f>PPto[[#This Row],[Ppto. Capex '[USD']]]+PPto[[#This Row],[Ppto. OI '[USD']]]</f>
        <v>31026.416666666668</v>
      </c>
      <c r="N55" s="273">
        <v>1950000</v>
      </c>
      <c r="O55" s="273">
        <f>[17]!PPto[[#This Row],[Ppto. Capex '[USD']]]+[17]!PPto[[#This Row],[Ppto. OI '[USD']]]</f>
        <v>27422.125</v>
      </c>
      <c r="P55" s="273">
        <f>PPto[[#This Row],[Ppto. Capex '[USD']]]+PPto[[#This Row],[Ppto. OI '[USD']]]</f>
        <v>31026.416666666668</v>
      </c>
    </row>
    <row r="56" spans="1:16" x14ac:dyDescent="0.25">
      <c r="A56" s="5">
        <v>5.05</v>
      </c>
      <c r="B56" t="s">
        <v>91</v>
      </c>
      <c r="C56" s="4" t="s">
        <v>115</v>
      </c>
      <c r="D56" s="273">
        <v>2274300</v>
      </c>
      <c r="E56" s="4"/>
      <c r="F56" s="240">
        <f>SUMIFS(BD.PD[Ppto. Orden Interna '[DOP']],BD.PD[Pos],PPto[[#This Row],[Part.]],BD.PD[Tipo Ppto],F$18)</f>
        <v>2421964.6999999997</v>
      </c>
      <c r="G56" s="240">
        <f>SUMIFS(BD.PD[Ppto. Orden Interna '[DOP']],BD.PD[Pos],PPto[[#This Row],[Part.]],BD.PD[Tipo Ppto],G$18)</f>
        <v>0</v>
      </c>
      <c r="H56" s="273">
        <f>PPto[[#This Row],[Ppto. Capex '[DOP']]]+PPto[[#This Row],[Ppto. OI '[DOP']2]]</f>
        <v>2421964.6999999997</v>
      </c>
      <c r="I56" s="274">
        <f>SUMIFS(BD.PD[Ppto. Orden Interna '[USD']],BD.PD[Pos],PPto[[#This Row],[Part.]],BD.PD[Tipo Ppto],I$18)</f>
        <v>40366.078333333331</v>
      </c>
      <c r="J56" s="240">
        <f>SUMIFS(BD.PD[Ppto. Orden Interna '[USD']],BD.PD[Pos],PPto[[#This Row],[Part.]],BD.PD[Tipo Ppto],J$18)</f>
        <v>0</v>
      </c>
      <c r="K56" s="273">
        <f>PPto[[#This Row],[Ppto. Capex '[USD']]]+PPto[[#This Row],[Ppto. OI '[USD']]]</f>
        <v>40366.078333333331</v>
      </c>
      <c r="N56" s="273">
        <v>2274300</v>
      </c>
      <c r="O56" s="273">
        <f>[17]!PPto[[#This Row],[Ppto. Capex '[USD']]]+[17]!PPto[[#This Row],[Ppto. OI '[USD']]]</f>
        <v>31122.130476190476</v>
      </c>
      <c r="P56" s="273">
        <f>PPto[[#This Row],[Ppto. Capex '[USD']]]+PPto[[#This Row],[Ppto. OI '[USD']]]</f>
        <v>40366.078333333331</v>
      </c>
    </row>
    <row r="57" spans="1:16" x14ac:dyDescent="0.25">
      <c r="A57" s="5">
        <v>5.0599999999999996</v>
      </c>
      <c r="B57" t="s">
        <v>91</v>
      </c>
      <c r="C57" s="4" t="s">
        <v>116</v>
      </c>
      <c r="D57" s="273">
        <v>10487600</v>
      </c>
      <c r="E57" s="4"/>
      <c r="F57" s="240">
        <f>SUMIFS(BD.PD[Ppto. Orden Interna '[DOP']],BD.PD[Pos],PPto[[#This Row],[Part.]],BD.PD[Tipo Ppto],F$18)</f>
        <v>15860314.1</v>
      </c>
      <c r="G57" s="240">
        <f>SUMIFS(BD.PD[Ppto. Orden Interna '[DOP']],BD.PD[Pos],PPto[[#This Row],[Part.]],BD.PD[Tipo Ppto],G$18)</f>
        <v>0</v>
      </c>
      <c r="H57" s="273">
        <f>PPto[[#This Row],[Ppto. Capex '[DOP']]]+PPto[[#This Row],[Ppto. OI '[DOP']2]]</f>
        <v>15860314.1</v>
      </c>
      <c r="I57" s="274">
        <f>SUMIFS(BD.PD[Ppto. Orden Interna '[USD']],BD.PD[Pos],PPto[[#This Row],[Part.]],BD.PD[Tipo Ppto],I$18)</f>
        <v>264338.56833333336</v>
      </c>
      <c r="J57" s="240">
        <f>SUMIFS(BD.PD[Ppto. Orden Interna '[USD']],BD.PD[Pos],PPto[[#This Row],[Part.]],BD.PD[Tipo Ppto],J$18)</f>
        <v>0</v>
      </c>
      <c r="K57" s="273">
        <f>PPto[[#This Row],[Ppto. Capex '[USD']]]+PPto[[#This Row],[Ppto. OI '[USD']]]</f>
        <v>264338.56833333336</v>
      </c>
      <c r="N57" s="273">
        <v>10487600</v>
      </c>
      <c r="O57" s="273">
        <f>[17]!PPto[[#This Row],[Ppto. Capex '[USD']]]+[17]!PPto[[#This Row],[Ppto. OI '[USD']]]</f>
        <v>356634.22920634924</v>
      </c>
      <c r="P57" s="273">
        <f>PPto[[#This Row],[Ppto. Capex '[USD']]]+PPto[[#This Row],[Ppto. OI '[USD']]]</f>
        <v>264338.56833333336</v>
      </c>
    </row>
    <row r="58" spans="1:16" x14ac:dyDescent="0.25">
      <c r="A58" s="5">
        <v>5.07</v>
      </c>
      <c r="B58" t="s">
        <v>91</v>
      </c>
      <c r="C58" s="4" t="s">
        <v>117</v>
      </c>
      <c r="D58" s="273">
        <v>3533360.4</v>
      </c>
      <c r="E58" s="4"/>
      <c r="F58" s="240">
        <f>SUMIFS(BD.PD[Ppto. Orden Interna '[DOP']],BD.PD[Pos],PPto[[#This Row],[Part.]],BD.PD[Tipo Ppto],F$18)</f>
        <v>3388440</v>
      </c>
      <c r="G58" s="240">
        <f>SUMIFS(BD.PD[Ppto. Orden Interna '[DOP']],BD.PD[Pos],PPto[[#This Row],[Part.]],BD.PD[Tipo Ppto],G$18)</f>
        <v>0</v>
      </c>
      <c r="H58" s="273">
        <f>PPto[[#This Row],[Ppto. Capex '[DOP']]]+PPto[[#This Row],[Ppto. OI '[DOP']2]]</f>
        <v>3388440</v>
      </c>
      <c r="I58" s="274">
        <f>SUMIFS(BD.PD[Ppto. Orden Interna '[USD']],BD.PD[Pos],PPto[[#This Row],[Part.]],BD.PD[Tipo Ppto],I$18)</f>
        <v>56474</v>
      </c>
      <c r="J58" s="240">
        <f>SUMIFS(BD.PD[Ppto. Orden Interna '[USD']],BD.PD[Pos],PPto[[#This Row],[Part.]],BD.PD[Tipo Ppto],J$18)</f>
        <v>0</v>
      </c>
      <c r="K58" s="273">
        <f>PPto[[#This Row],[Ppto. Capex '[USD']]]+PPto[[#This Row],[Ppto. OI '[USD']]]</f>
        <v>56474</v>
      </c>
      <c r="N58" s="273">
        <v>3533360.4</v>
      </c>
      <c r="O58" s="273">
        <f>[17]!PPto[[#This Row],[Ppto. Capex '[USD']]]+[17]!PPto[[#This Row],[Ppto. OI '[USD']]]</f>
        <v>59816.37</v>
      </c>
      <c r="P58" s="273">
        <f>PPto[[#This Row],[Ppto. Capex '[USD']]]+PPto[[#This Row],[Ppto. OI '[USD']]]</f>
        <v>56474</v>
      </c>
    </row>
    <row r="59" spans="1:16" x14ac:dyDescent="0.25">
      <c r="A59" s="6">
        <v>6</v>
      </c>
      <c r="B59" s="7"/>
      <c r="C59" s="175" t="s">
        <v>118</v>
      </c>
      <c r="D59" s="239">
        <f>SUM(D60:D64)</f>
        <v>2149080.0300000003</v>
      </c>
      <c r="E59" s="305"/>
      <c r="F59" s="239">
        <f t="shared" ref="F59" si="19">SUM(F60:F64)</f>
        <v>2304669.4</v>
      </c>
      <c r="G59" s="239">
        <f t="shared" ref="G59" si="20">SUM(G60:G64)</f>
        <v>0</v>
      </c>
      <c r="H59" s="271">
        <f>PPto[[#This Row],[Ppto. Capex '[DOP']]]+PPto[[#This Row],[Ppto. OI '[DOP']2]]</f>
        <v>2304669.4</v>
      </c>
      <c r="I59" s="272">
        <f t="shared" ref="I59:J59" si="21">SUM(I60:I64)</f>
        <v>38411.156666666648</v>
      </c>
      <c r="J59" s="239">
        <f t="shared" si="21"/>
        <v>0</v>
      </c>
      <c r="K59" s="271">
        <f>PPto[[#This Row],[Ppto. Capex '[USD']]]+PPto[[#This Row],[Ppto. OI '[USD']]]</f>
        <v>38411.156666666648</v>
      </c>
      <c r="N59" s="239">
        <f>SUM(N60:N64)</f>
        <v>2149080.0300000003</v>
      </c>
      <c r="O59" s="271">
        <f>[17]!PPto[[#This Row],[Ppto. Capex '[USD']]]+[17]!PPto[[#This Row],[Ppto. OI '[USD']]]</f>
        <v>37981.778095238093</v>
      </c>
      <c r="P59" s="271">
        <f>PPto[[#This Row],[Ppto. Capex '[USD']]]+PPto[[#This Row],[Ppto. OI '[USD']]]</f>
        <v>38411.156666666648</v>
      </c>
    </row>
    <row r="60" spans="1:16" x14ac:dyDescent="0.25">
      <c r="A60" s="5">
        <v>6.01</v>
      </c>
      <c r="B60" t="s">
        <v>91</v>
      </c>
      <c r="C60" s="4" t="s">
        <v>119</v>
      </c>
      <c r="D60" s="273">
        <v>0</v>
      </c>
      <c r="E60" s="4"/>
      <c r="F60" s="240">
        <f>SUMIFS(BD.PD[Ppto. Orden Interna '[DOP']],BD.PD[Pos],PPto[[#This Row],[Part.]],BD.PD[Tipo Ppto],F$18)</f>
        <v>0</v>
      </c>
      <c r="G60" s="240">
        <f>SUMIFS(BD.PD[Ppto. Orden Interna '[DOP']],BD.PD[Pos],PPto[[#This Row],[Part.]],BD.PD[Tipo Ppto],G$18)</f>
        <v>0</v>
      </c>
      <c r="H60" s="273">
        <f>PPto[[#This Row],[Ppto. Capex '[DOP']]]+PPto[[#This Row],[Ppto. OI '[DOP']2]]</f>
        <v>0</v>
      </c>
      <c r="I60" s="274">
        <f>SUMIFS(BD.PD[Ppto. Orden Interna '[USD']],BD.PD[Pos],PPto[[#This Row],[Part.]],BD.PD[Tipo Ppto],I$18)</f>
        <v>0</v>
      </c>
      <c r="J60" s="240">
        <f>SUMIFS(BD.PD[Ppto. Orden Interna '[USD']],BD.PD[Pos],PPto[[#This Row],[Part.]],BD.PD[Tipo Ppto],J$18)</f>
        <v>0</v>
      </c>
      <c r="K60" s="273">
        <f>PPto[[#This Row],[Ppto. Capex '[USD']]]+PPto[[#This Row],[Ppto. OI '[USD']]]</f>
        <v>0</v>
      </c>
      <c r="N60" s="273">
        <v>0</v>
      </c>
      <c r="O60" s="273">
        <f>[17]!PPto[[#This Row],[Ppto. Capex '[USD']]]+[17]!PPto[[#This Row],[Ppto. OI '[USD']]]</f>
        <v>0</v>
      </c>
      <c r="P60" s="273">
        <f>PPto[[#This Row],[Ppto. Capex '[USD']]]+PPto[[#This Row],[Ppto. OI '[USD']]]</f>
        <v>0</v>
      </c>
    </row>
    <row r="61" spans="1:16" x14ac:dyDescent="0.25">
      <c r="A61" s="5">
        <v>6.02</v>
      </c>
      <c r="B61" t="s">
        <v>91</v>
      </c>
      <c r="C61" s="4" t="s">
        <v>120</v>
      </c>
      <c r="D61" s="273">
        <v>0</v>
      </c>
      <c r="E61" s="4"/>
      <c r="F61" s="240">
        <f>SUMIFS(BD.PD[Ppto. Orden Interna '[DOP']],BD.PD[Pos],PPto[[#This Row],[Part.]],BD.PD[Tipo Ppto],F$18)</f>
        <v>0</v>
      </c>
      <c r="G61" s="240">
        <f>SUMIFS(BD.PD[Ppto. Orden Interna '[DOP']],BD.PD[Pos],PPto[[#This Row],[Part.]],BD.PD[Tipo Ppto],G$18)</f>
        <v>0</v>
      </c>
      <c r="H61" s="273">
        <f>PPto[[#This Row],[Ppto. Capex '[DOP']]]+PPto[[#This Row],[Ppto. OI '[DOP']2]]</f>
        <v>0</v>
      </c>
      <c r="I61" s="274">
        <f>SUMIFS(BD.PD[Ppto. Orden Interna '[USD']],BD.PD[Pos],PPto[[#This Row],[Part.]],BD.PD[Tipo Ppto],I$18)</f>
        <v>0</v>
      </c>
      <c r="J61" s="240">
        <f>SUMIFS(BD.PD[Ppto. Orden Interna '[USD']],BD.PD[Pos],PPto[[#This Row],[Part.]],BD.PD[Tipo Ppto],J$18)</f>
        <v>0</v>
      </c>
      <c r="K61" s="273">
        <f>PPto[[#This Row],[Ppto. Capex '[USD']]]+PPto[[#This Row],[Ppto. OI '[USD']]]</f>
        <v>0</v>
      </c>
      <c r="N61" s="273">
        <v>0</v>
      </c>
      <c r="O61" s="273">
        <f>[17]!PPto[[#This Row],[Ppto. Capex '[USD']]]+[17]!PPto[[#This Row],[Ppto. OI '[USD']]]</f>
        <v>0</v>
      </c>
      <c r="P61" s="273">
        <f>PPto[[#This Row],[Ppto. Capex '[USD']]]+PPto[[#This Row],[Ppto. OI '[USD']]]</f>
        <v>0</v>
      </c>
    </row>
    <row r="62" spans="1:16" x14ac:dyDescent="0.25">
      <c r="A62" s="5">
        <v>6.03</v>
      </c>
      <c r="B62" t="s">
        <v>91</v>
      </c>
      <c r="C62" s="4" t="s">
        <v>121</v>
      </c>
      <c r="D62" s="273">
        <v>0</v>
      </c>
      <c r="E62" s="4"/>
      <c r="F62" s="240">
        <f>SUMIFS(BD.PD[Ppto. Orden Interna '[DOP']],BD.PD[Pos],PPto[[#This Row],[Part.]],BD.PD[Tipo Ppto],F$18)</f>
        <v>0</v>
      </c>
      <c r="G62" s="240">
        <f>SUMIFS(BD.PD[Ppto. Orden Interna '[DOP']],BD.PD[Pos],PPto[[#This Row],[Part.]],BD.PD[Tipo Ppto],G$18)</f>
        <v>0</v>
      </c>
      <c r="H62" s="273">
        <f>PPto[[#This Row],[Ppto. Capex '[DOP']]]+PPto[[#This Row],[Ppto. OI '[DOP']2]]</f>
        <v>0</v>
      </c>
      <c r="I62" s="274">
        <f>SUMIFS(BD.PD[Ppto. Orden Interna '[USD']],BD.PD[Pos],PPto[[#This Row],[Part.]],BD.PD[Tipo Ppto],I$18)</f>
        <v>0</v>
      </c>
      <c r="J62" s="240">
        <f>SUMIFS(BD.PD[Ppto. Orden Interna '[USD']],BD.PD[Pos],PPto[[#This Row],[Part.]],BD.PD[Tipo Ppto],J$18)</f>
        <v>0</v>
      </c>
      <c r="K62" s="273">
        <f>PPto[[#This Row],[Ppto. Capex '[USD']]]+PPto[[#This Row],[Ppto. OI '[USD']]]</f>
        <v>0</v>
      </c>
      <c r="N62" s="273">
        <v>0</v>
      </c>
      <c r="O62" s="273">
        <f>[17]!PPto[[#This Row],[Ppto. Capex '[USD']]]+[17]!PPto[[#This Row],[Ppto. OI '[USD']]]</f>
        <v>0</v>
      </c>
      <c r="P62" s="273">
        <f>PPto[[#This Row],[Ppto. Capex '[USD']]]+PPto[[#This Row],[Ppto. OI '[USD']]]</f>
        <v>0</v>
      </c>
    </row>
    <row r="63" spans="1:16" x14ac:dyDescent="0.25">
      <c r="A63" s="5">
        <v>6.04</v>
      </c>
      <c r="B63" t="s">
        <v>91</v>
      </c>
      <c r="C63" s="4" t="s">
        <v>122</v>
      </c>
      <c r="D63" s="273">
        <v>0</v>
      </c>
      <c r="E63" s="4"/>
      <c r="F63" s="240">
        <f>SUMIFS(BD.PD[Ppto. Orden Interna '[DOP']],BD.PD[Pos],PPto[[#This Row],[Part.]],BD.PD[Tipo Ppto],F$18)</f>
        <v>0</v>
      </c>
      <c r="G63" s="240">
        <f>SUMIFS(BD.PD[Ppto. Orden Interna '[DOP']],BD.PD[Pos],PPto[[#This Row],[Part.]],BD.PD[Tipo Ppto],G$18)</f>
        <v>0</v>
      </c>
      <c r="H63" s="273">
        <f>PPto[[#This Row],[Ppto. Capex '[DOP']]]+PPto[[#This Row],[Ppto. OI '[DOP']2]]</f>
        <v>0</v>
      </c>
      <c r="I63" s="274">
        <f>SUMIFS(BD.PD[Ppto. Orden Interna '[USD']],BD.PD[Pos],PPto[[#This Row],[Part.]],BD.PD[Tipo Ppto],I$18)</f>
        <v>0</v>
      </c>
      <c r="J63" s="240">
        <f>SUMIFS(BD.PD[Ppto. Orden Interna '[USD']],BD.PD[Pos],PPto[[#This Row],[Part.]],BD.PD[Tipo Ppto],J$18)</f>
        <v>0</v>
      </c>
      <c r="K63" s="273">
        <f>PPto[[#This Row],[Ppto. Capex '[USD']]]+PPto[[#This Row],[Ppto. OI '[USD']]]</f>
        <v>0</v>
      </c>
      <c r="N63" s="273">
        <v>0</v>
      </c>
      <c r="O63" s="273">
        <f>[17]!PPto[[#This Row],[Ppto. Capex '[USD']]]+[17]!PPto[[#This Row],[Ppto. OI '[USD']]]</f>
        <v>0</v>
      </c>
      <c r="P63" s="273">
        <f>PPto[[#This Row],[Ppto. Capex '[USD']]]+PPto[[#This Row],[Ppto. OI '[USD']]]</f>
        <v>0</v>
      </c>
    </row>
    <row r="64" spans="1:16" x14ac:dyDescent="0.25">
      <c r="A64" s="5">
        <v>6.05</v>
      </c>
      <c r="B64" t="s">
        <v>91</v>
      </c>
      <c r="C64" s="4" t="s">
        <v>123</v>
      </c>
      <c r="D64" s="273">
        <v>2149080.0300000003</v>
      </c>
      <c r="E64" s="4"/>
      <c r="F64" s="240">
        <f>SUMIFS(BD.PD[Ppto. Orden Interna '[DOP']],BD.PD[Pos],PPto[[#This Row],[Part.]],BD.PD[Tipo Ppto],F$18)</f>
        <v>2304669.4</v>
      </c>
      <c r="G64" s="240">
        <f>SUMIFS(BD.PD[Ppto. Orden Interna '[DOP']],BD.PD[Pos],PPto[[#This Row],[Part.]],BD.PD[Tipo Ppto],G$18)</f>
        <v>0</v>
      </c>
      <c r="H64" s="273">
        <f>PPto[[#This Row],[Ppto. Capex '[DOP']]]+PPto[[#This Row],[Ppto. OI '[DOP']2]]</f>
        <v>2304669.4</v>
      </c>
      <c r="I64" s="274">
        <f>SUMIFS(BD.PD[Ppto. Orden Interna '[USD']],BD.PD[Pos],PPto[[#This Row],[Part.]],BD.PD[Tipo Ppto],I$18)</f>
        <v>38411.156666666648</v>
      </c>
      <c r="J64" s="240">
        <f>SUMIFS(BD.PD[Ppto. Orden Interna '[USD']],BD.PD[Pos],PPto[[#This Row],[Part.]],BD.PD[Tipo Ppto],J$18)</f>
        <v>0</v>
      </c>
      <c r="K64" s="273">
        <f>PPto[[#This Row],[Ppto. Capex '[USD']]]+PPto[[#This Row],[Ppto. OI '[USD']]]</f>
        <v>38411.156666666648</v>
      </c>
      <c r="N64" s="273">
        <v>2149080.0300000003</v>
      </c>
      <c r="O64" s="273">
        <f>[17]!PPto[[#This Row],[Ppto. Capex '[USD']]]+[17]!PPto[[#This Row],[Ppto. OI '[USD']]]</f>
        <v>37981.778095238093</v>
      </c>
      <c r="P64" s="273">
        <f>PPto[[#This Row],[Ppto. Capex '[USD']]]+PPto[[#This Row],[Ppto. OI '[USD']]]</f>
        <v>38411.156666666648</v>
      </c>
    </row>
    <row r="65" spans="1:16" x14ac:dyDescent="0.25">
      <c r="A65" s="6">
        <v>7</v>
      </c>
      <c r="B65" s="7"/>
      <c r="C65" s="175" t="s">
        <v>124</v>
      </c>
      <c r="D65" s="239">
        <f>SUM(D66:D72)</f>
        <v>26907544.758000001</v>
      </c>
      <c r="E65" s="305"/>
      <c r="F65" s="239">
        <f t="shared" ref="F65" si="22">SUM(F66:F72)</f>
        <v>21430078.340999998</v>
      </c>
      <c r="G65" s="239">
        <f t="shared" ref="G65" si="23">SUM(G66:G72)</f>
        <v>0</v>
      </c>
      <c r="H65" s="271">
        <f>PPto[[#This Row],[Ppto. Capex '[DOP']]]+PPto[[#This Row],[Ppto. OI '[DOP']2]]</f>
        <v>21430078.340999998</v>
      </c>
      <c r="I65" s="272">
        <f t="shared" ref="I65:J65" si="24">SUM(I66:I72)</f>
        <v>357167.97234999994</v>
      </c>
      <c r="J65" s="239">
        <f t="shared" si="24"/>
        <v>0</v>
      </c>
      <c r="K65" s="271">
        <f>PPto[[#This Row],[Ppto. Capex '[USD']]]+PPto[[#This Row],[Ppto. OI '[USD']]]</f>
        <v>357167.97234999994</v>
      </c>
      <c r="N65" s="239">
        <f>SUM(N66:N72)</f>
        <v>26907544.758000001</v>
      </c>
      <c r="O65" s="271">
        <f>[17]!PPto[[#This Row],[Ppto. Capex '[USD']]]+[17]!PPto[[#This Row],[Ppto. OI '[USD']]]</f>
        <v>363712.01687301591</v>
      </c>
      <c r="P65" s="271">
        <f>PPto[[#This Row],[Ppto. Capex '[USD']]]+PPto[[#This Row],[Ppto. OI '[USD']]]</f>
        <v>357167.97234999994</v>
      </c>
    </row>
    <row r="66" spans="1:16" x14ac:dyDescent="0.25">
      <c r="A66" s="5">
        <v>7.01</v>
      </c>
      <c r="B66" t="s">
        <v>91</v>
      </c>
      <c r="C66" s="4" t="s">
        <v>125</v>
      </c>
      <c r="D66" s="273">
        <v>1837309</v>
      </c>
      <c r="E66" s="4"/>
      <c r="F66" s="240">
        <f>SUMIFS(BD.PD[Ppto. Orden Interna '[DOP']],BD.PD[Pos],PPto[[#This Row],[Part.]],BD.PD[Tipo Ppto],F$18)</f>
        <v>1286721.8</v>
      </c>
      <c r="G66" s="240">
        <f>SUMIFS(BD.PD[Ppto. Orden Interna '[DOP']],BD.PD[Pos],PPto[[#This Row],[Part.]],BD.PD[Tipo Ppto],G$18)</f>
        <v>0</v>
      </c>
      <c r="H66" s="273">
        <f>PPto[[#This Row],[Ppto. Capex '[DOP']]]+PPto[[#This Row],[Ppto. OI '[DOP']2]]</f>
        <v>1286721.8</v>
      </c>
      <c r="I66" s="274">
        <f>SUMIFS(BD.PD[Ppto. Orden Interna '[USD']],BD.PD[Pos],PPto[[#This Row],[Part.]],BD.PD[Tipo Ppto],I$18)</f>
        <v>21445.363333333331</v>
      </c>
      <c r="J66" s="240">
        <f>SUMIFS(BD.PD[Ppto. Orden Interna '[USD']],BD.PD[Pos],PPto[[#This Row],[Part.]],BD.PD[Tipo Ppto],J$18)</f>
        <v>0</v>
      </c>
      <c r="K66" s="273">
        <f>PPto[[#This Row],[Ppto. Capex '[USD']]]+PPto[[#This Row],[Ppto. OI '[USD']]]</f>
        <v>21445.363333333331</v>
      </c>
      <c r="N66" s="273">
        <v>1837309</v>
      </c>
      <c r="O66" s="273">
        <f>[17]!PPto[[#This Row],[Ppto. Capex '[USD']]]+[17]!PPto[[#This Row],[Ppto. OI '[USD']]]</f>
        <v>30072.365079365081</v>
      </c>
      <c r="P66" s="273">
        <f>PPto[[#This Row],[Ppto. Capex '[USD']]]+PPto[[#This Row],[Ppto. OI '[USD']]]</f>
        <v>21445.363333333331</v>
      </c>
    </row>
    <row r="67" spans="1:16" x14ac:dyDescent="0.25">
      <c r="A67" s="5">
        <v>7.02</v>
      </c>
      <c r="B67" t="s">
        <v>91</v>
      </c>
      <c r="C67" s="4" t="s">
        <v>126</v>
      </c>
      <c r="D67" s="273">
        <v>2995496.5100000002</v>
      </c>
      <c r="E67" s="4"/>
      <c r="F67" s="240">
        <f>SUMIFS(BD.PD[Ppto. Orden Interna '[DOP']],BD.PD[Pos],PPto[[#This Row],[Part.]],BD.PD[Tipo Ppto],F$18)</f>
        <v>2933748.2</v>
      </c>
      <c r="G67" s="240">
        <f>SUMIFS(BD.PD[Ppto. Orden Interna '[DOP']],BD.PD[Pos],PPto[[#This Row],[Part.]],BD.PD[Tipo Ppto],G$18)</f>
        <v>0</v>
      </c>
      <c r="H67" s="273">
        <f>PPto[[#This Row],[Ppto. Capex '[DOP']]]+PPto[[#This Row],[Ppto. OI '[DOP']2]]</f>
        <v>2933748.2</v>
      </c>
      <c r="I67" s="274">
        <f>SUMIFS(BD.PD[Ppto. Orden Interna '[USD']],BD.PD[Pos],PPto[[#This Row],[Part.]],BD.PD[Tipo Ppto],I$18)</f>
        <v>48895.80333333333</v>
      </c>
      <c r="J67" s="240">
        <f>SUMIFS(BD.PD[Ppto. Orden Interna '[USD']],BD.PD[Pos],PPto[[#This Row],[Part.]],BD.PD[Tipo Ppto],J$18)</f>
        <v>0</v>
      </c>
      <c r="K67" s="273">
        <f>PPto[[#This Row],[Ppto. Capex '[USD']]]+PPto[[#This Row],[Ppto. OI '[USD']]]</f>
        <v>48895.80333333333</v>
      </c>
      <c r="L67" t="s">
        <v>127</v>
      </c>
      <c r="N67" s="273">
        <v>2995496.5100000002</v>
      </c>
      <c r="O67" s="273">
        <f>[17]!PPto[[#This Row],[Ppto. Capex '[USD']]]+[17]!PPto[[#This Row],[Ppto. OI '[USD']]]</f>
        <v>48023.747619047615</v>
      </c>
      <c r="P67" s="273">
        <f>PPto[[#This Row],[Ppto. Capex '[USD']]]+PPto[[#This Row],[Ppto. OI '[USD']]]</f>
        <v>48895.80333333333</v>
      </c>
    </row>
    <row r="68" spans="1:16" x14ac:dyDescent="0.25">
      <c r="A68" s="5">
        <v>7.03</v>
      </c>
      <c r="B68" t="s">
        <v>91</v>
      </c>
      <c r="C68" s="4" t="s">
        <v>128</v>
      </c>
      <c r="D68" s="273">
        <v>3356586.5580000007</v>
      </c>
      <c r="E68" s="4"/>
      <c r="F68" s="240">
        <f>SUMIFS(BD.PD[Ppto. Orden Interna '[DOP']],BD.PD[Pos],PPto[[#This Row],[Part.]],BD.PD[Tipo Ppto],F$18)</f>
        <v>3355730.6219999995</v>
      </c>
      <c r="G68" s="240">
        <f>SUMIFS(BD.PD[Ppto. Orden Interna '[DOP']],BD.PD[Pos],PPto[[#This Row],[Part.]],BD.PD[Tipo Ppto],G$18)</f>
        <v>0</v>
      </c>
      <c r="H68" s="273">
        <f>PPto[[#This Row],[Ppto. Capex '[DOP']]]+PPto[[#This Row],[Ppto. OI '[DOP']2]]</f>
        <v>3355730.6219999995</v>
      </c>
      <c r="I68" s="274">
        <f>SUMIFS(BD.PD[Ppto. Orden Interna '[USD']],BD.PD[Pos],PPto[[#This Row],[Part.]],BD.PD[Tipo Ppto],I$18)</f>
        <v>55928.843699999998</v>
      </c>
      <c r="J68" s="240">
        <f>SUMIFS(BD.PD[Ppto. Orden Interna '[USD']],BD.PD[Pos],PPto[[#This Row],[Part.]],BD.PD[Tipo Ppto],J$18)</f>
        <v>0</v>
      </c>
      <c r="K68" s="273">
        <f>PPto[[#This Row],[Ppto. Capex '[USD']]]+PPto[[#This Row],[Ppto. OI '[USD']]]</f>
        <v>55928.843699999998</v>
      </c>
      <c r="N68" s="273">
        <v>3356586.5580000007</v>
      </c>
      <c r="O68" s="273">
        <f>[17]!PPto[[#This Row],[Ppto. Capex '[USD']]]+[17]!PPto[[#This Row],[Ppto. OI '[USD']]]</f>
        <v>53265.565428571419</v>
      </c>
      <c r="P68" s="273">
        <f>PPto[[#This Row],[Ppto. Capex '[USD']]]+PPto[[#This Row],[Ppto. OI '[USD']]]</f>
        <v>55928.843699999998</v>
      </c>
    </row>
    <row r="69" spans="1:16" x14ac:dyDescent="0.25">
      <c r="A69" s="5">
        <v>7.04</v>
      </c>
      <c r="B69" t="s">
        <v>91</v>
      </c>
      <c r="C69" s="4" t="s">
        <v>129</v>
      </c>
      <c r="D69" s="273">
        <v>13088976.32</v>
      </c>
      <c r="E69" s="4"/>
      <c r="F69" s="240">
        <f>SUMIFS(BD.PD[Ppto. Orden Interna '[DOP']],BD.PD[Pos],PPto[[#This Row],[Part.]],BD.PD[Tipo Ppto],F$18)</f>
        <v>10135110.4</v>
      </c>
      <c r="G69" s="240">
        <f>SUMIFS(BD.PD[Ppto. Orden Interna '[DOP']],BD.PD[Pos],PPto[[#This Row],[Part.]],BD.PD[Tipo Ppto],G$18)</f>
        <v>0</v>
      </c>
      <c r="H69" s="273">
        <f>PPto[[#This Row],[Ppto. Capex '[DOP']]]+PPto[[#This Row],[Ppto. OI '[DOP']2]]</f>
        <v>10135110.4</v>
      </c>
      <c r="I69" s="274">
        <f>SUMIFS(BD.PD[Ppto. Orden Interna '[USD']],BD.PD[Pos],PPto[[#This Row],[Part.]],BD.PD[Tipo Ppto],I$18)</f>
        <v>168918.50666666668</v>
      </c>
      <c r="J69" s="240">
        <f>SUMIFS(BD.PD[Ppto. Orden Interna '[USD']],BD.PD[Pos],PPto[[#This Row],[Part.]],BD.PD[Tipo Ppto],J$18)</f>
        <v>0</v>
      </c>
      <c r="K69" s="273">
        <f>PPto[[#This Row],[Ppto. Capex '[USD']]]+PPto[[#This Row],[Ppto. OI '[USD']]]</f>
        <v>168918.50666666668</v>
      </c>
      <c r="L69" t="s">
        <v>130</v>
      </c>
      <c r="N69" s="273">
        <v>13088976.32</v>
      </c>
      <c r="O69" s="273">
        <f>[17]!PPto[[#This Row],[Ppto. Capex '[USD']]]+[17]!PPto[[#This Row],[Ppto. OI '[USD']]]</f>
        <v>170567.20158730159</v>
      </c>
      <c r="P69" s="273">
        <f>PPto[[#This Row],[Ppto. Capex '[USD']]]+PPto[[#This Row],[Ppto. OI '[USD']]]</f>
        <v>168918.50666666668</v>
      </c>
    </row>
    <row r="70" spans="1:16" x14ac:dyDescent="0.25">
      <c r="A70" s="5">
        <v>7.05</v>
      </c>
      <c r="B70" t="s">
        <v>91</v>
      </c>
      <c r="C70" s="4" t="s">
        <v>131</v>
      </c>
      <c r="D70" s="273">
        <v>5629176.3700000001</v>
      </c>
      <c r="E70" s="4"/>
      <c r="F70" s="240">
        <f>SUMIFS(BD.PD[Ppto. Orden Interna '[DOP']],BD.PD[Pos],PPto[[#This Row],[Part.]],BD.PD[Tipo Ppto],F$18)</f>
        <v>3718767.3189999997</v>
      </c>
      <c r="G70" s="240">
        <f>SUMIFS(BD.PD[Ppto. Orden Interna '[DOP']],BD.PD[Pos],PPto[[#This Row],[Part.]],BD.PD[Tipo Ppto],G$18)</f>
        <v>0</v>
      </c>
      <c r="H70" s="273">
        <f>PPto[[#This Row],[Ppto. Capex '[DOP']]]+PPto[[#This Row],[Ppto. OI '[DOP']2]]</f>
        <v>3718767.3189999997</v>
      </c>
      <c r="I70" s="274">
        <f>SUMIFS(BD.PD[Ppto. Orden Interna '[USD']],BD.PD[Pos],PPto[[#This Row],[Part.]],BD.PD[Tipo Ppto],I$18)</f>
        <v>61979.455316666659</v>
      </c>
      <c r="J70" s="240">
        <f>SUMIFS(BD.PD[Ppto. Orden Interna '[USD']],BD.PD[Pos],PPto[[#This Row],[Part.]],BD.PD[Tipo Ppto],J$18)</f>
        <v>0</v>
      </c>
      <c r="K70" s="273">
        <f>PPto[[#This Row],[Ppto. Capex '[USD']]]+PPto[[#This Row],[Ppto. OI '[USD']]]</f>
        <v>61979.455316666659</v>
      </c>
      <c r="N70" s="273">
        <v>5629176.3700000001</v>
      </c>
      <c r="O70" s="273">
        <f>[17]!PPto[[#This Row],[Ppto. Capex '[USD']]]+[17]!PPto[[#This Row],[Ppto. OI '[USD']]]</f>
        <v>61783.137158730162</v>
      </c>
      <c r="P70" s="273">
        <f>PPto[[#This Row],[Ppto. Capex '[USD']]]+PPto[[#This Row],[Ppto. OI '[USD']]]</f>
        <v>61979.455316666659</v>
      </c>
    </row>
    <row r="71" spans="1:16" x14ac:dyDescent="0.25">
      <c r="A71" s="5">
        <v>7.06</v>
      </c>
      <c r="B71" t="s">
        <v>91</v>
      </c>
      <c r="C71" s="4" t="s">
        <v>132</v>
      </c>
      <c r="D71" s="273">
        <v>0</v>
      </c>
      <c r="E71" s="4"/>
      <c r="F71" s="240">
        <f>SUMIFS(BD.PD[Ppto. Orden Interna '[DOP']],BD.PD[Pos],PPto[[#This Row],[Part.]],BD.PD[Tipo Ppto],F$18)</f>
        <v>0</v>
      </c>
      <c r="G71" s="240">
        <f>SUMIFS(BD.PD[Ppto. Orden Interna '[DOP']],BD.PD[Pos],PPto[[#This Row],[Part.]],BD.PD[Tipo Ppto],G$18)</f>
        <v>0</v>
      </c>
      <c r="H71" s="273">
        <f>PPto[[#This Row],[Ppto. Capex '[DOP']]]+PPto[[#This Row],[Ppto. OI '[DOP']2]]</f>
        <v>0</v>
      </c>
      <c r="I71" s="274">
        <f>SUMIFS(BD.PD[Ppto. Orden Interna '[USD']],BD.PD[Pos],PPto[[#This Row],[Part.]],BD.PD[Tipo Ppto],I$18)</f>
        <v>0</v>
      </c>
      <c r="J71" s="240">
        <f>SUMIFS(BD.PD[Ppto. Orden Interna '[USD']],BD.PD[Pos],PPto[[#This Row],[Part.]],BD.PD[Tipo Ppto],J$18)</f>
        <v>0</v>
      </c>
      <c r="K71" s="273">
        <f>PPto[[#This Row],[Ppto. Capex '[USD']]]+PPto[[#This Row],[Ppto. OI '[USD']]]</f>
        <v>0</v>
      </c>
      <c r="N71" s="273">
        <v>0</v>
      </c>
      <c r="O71" s="273">
        <f>[17]!PPto[[#This Row],[Ppto. Capex '[USD']]]+[17]!PPto[[#This Row],[Ppto. OI '[USD']]]</f>
        <v>0</v>
      </c>
      <c r="P71" s="273">
        <f>PPto[[#This Row],[Ppto. Capex '[USD']]]+PPto[[#This Row],[Ppto. OI '[USD']]]</f>
        <v>0</v>
      </c>
    </row>
    <row r="72" spans="1:16" x14ac:dyDescent="0.25">
      <c r="A72" s="5">
        <v>7.07</v>
      </c>
      <c r="B72" t="s">
        <v>91</v>
      </c>
      <c r="C72" s="4" t="s">
        <v>133</v>
      </c>
      <c r="D72" s="273">
        <v>0</v>
      </c>
      <c r="E72" s="4"/>
      <c r="F72" s="240">
        <f>SUMIFS(BD.PD[Ppto. Orden Interna '[DOP']],BD.PD[Pos],PPto[[#This Row],[Part.]],BD.PD[Tipo Ppto],F$18)</f>
        <v>0</v>
      </c>
      <c r="G72" s="240">
        <f>SUMIFS(BD.PD[Ppto. Orden Interna '[DOP']],BD.PD[Pos],PPto[[#This Row],[Part.]],BD.PD[Tipo Ppto],G$18)</f>
        <v>0</v>
      </c>
      <c r="H72" s="273">
        <f>PPto[[#This Row],[Ppto. Capex '[DOP']]]+PPto[[#This Row],[Ppto. OI '[DOP']2]]</f>
        <v>0</v>
      </c>
      <c r="I72" s="274">
        <f>SUMIFS(BD.PD[Ppto. Orden Interna '[USD']],BD.PD[Pos],PPto[[#This Row],[Part.]],BD.PD[Tipo Ppto],I$18)</f>
        <v>0</v>
      </c>
      <c r="J72" s="240">
        <f>SUMIFS(BD.PD[Ppto. Orden Interna '[USD']],BD.PD[Pos],PPto[[#This Row],[Part.]],BD.PD[Tipo Ppto],J$18)</f>
        <v>0</v>
      </c>
      <c r="K72" s="273">
        <f>PPto[[#This Row],[Ppto. Capex '[USD']]]+PPto[[#This Row],[Ppto. OI '[USD']]]</f>
        <v>0</v>
      </c>
      <c r="N72" s="273">
        <v>0</v>
      </c>
      <c r="O72" s="273">
        <f>[17]!PPto[[#This Row],[Ppto. Capex '[USD']]]+[17]!PPto[[#This Row],[Ppto. OI '[USD']]]</f>
        <v>0</v>
      </c>
      <c r="P72" s="273">
        <f>PPto[[#This Row],[Ppto. Capex '[USD']]]+PPto[[#This Row],[Ppto. OI '[USD']]]</f>
        <v>0</v>
      </c>
    </row>
    <row r="73" spans="1:16" x14ac:dyDescent="0.25">
      <c r="A73" s="6">
        <v>8</v>
      </c>
      <c r="B73" s="7"/>
      <c r="C73" s="175" t="s">
        <v>134</v>
      </c>
      <c r="D73" s="239">
        <f>SUM(D74:D81)</f>
        <v>55482947.39294026</v>
      </c>
      <c r="E73" s="305"/>
      <c r="F73" s="239">
        <f t="shared" ref="F73" si="25">SUM(F74:F81)</f>
        <v>43959197.563740261</v>
      </c>
      <c r="G73" s="239">
        <f t="shared" ref="G73" si="26">SUM(G74:G81)</f>
        <v>0</v>
      </c>
      <c r="H73" s="271">
        <f>PPto[[#This Row],[Ppto. Capex '[DOP']]]+PPto[[#This Row],[Ppto. OI '[DOP']2]]</f>
        <v>43959197.563740261</v>
      </c>
      <c r="I73" s="272">
        <f t="shared" ref="I73:J73" si="27">SUM(I74:I81)</f>
        <v>732653.29272900429</v>
      </c>
      <c r="J73" s="239">
        <f t="shared" si="27"/>
        <v>0</v>
      </c>
      <c r="K73" s="271">
        <f>PPto[[#This Row],[Ppto. Capex '[USD']]]+PPto[[#This Row],[Ppto. OI '[USD']]]</f>
        <v>732653.29272900429</v>
      </c>
      <c r="N73" s="239">
        <f>SUM(N74:N81)</f>
        <v>55482947.39294026</v>
      </c>
      <c r="O73" s="271">
        <f>[17]!PPto[[#This Row],[Ppto. Capex '[USD']]]+[17]!PPto[[#This Row],[Ppto. OI '[USD']]]</f>
        <v>736570.06909111526</v>
      </c>
      <c r="P73" s="271">
        <f>PPto[[#This Row],[Ppto. Capex '[USD']]]+PPto[[#This Row],[Ppto. OI '[USD']]]</f>
        <v>732653.29272900429</v>
      </c>
    </row>
    <row r="74" spans="1:16" x14ac:dyDescent="0.25">
      <c r="A74" s="5">
        <v>8.01</v>
      </c>
      <c r="B74" t="s">
        <v>91</v>
      </c>
      <c r="C74" s="4" t="s">
        <v>135</v>
      </c>
      <c r="D74" s="273">
        <v>28151583.855</v>
      </c>
      <c r="E74" s="4"/>
      <c r="F74" s="240">
        <f>SUMIFS(BD.PD[Ppto. Orden Interna '[DOP']],BD.PD[Pos],PPto[[#This Row],[Part.]],BD.PD[Tipo Ppto],F$18)</f>
        <v>18016578.539999999</v>
      </c>
      <c r="G74" s="240">
        <f>SUMIFS(BD.PD[Ppto. Orden Interna '[DOP']],BD.PD[Pos],PPto[[#This Row],[Part.]],BD.PD[Tipo Ppto],G$18)</f>
        <v>0</v>
      </c>
      <c r="H74" s="273">
        <f>PPto[[#This Row],[Ppto. Capex '[DOP']]]+PPto[[#This Row],[Ppto. OI '[DOP']2]]</f>
        <v>18016578.539999999</v>
      </c>
      <c r="I74" s="274">
        <f>SUMIFS(BD.PD[Ppto. Orden Interna '[USD']],BD.PD[Pos],PPto[[#This Row],[Part.]],BD.PD[Tipo Ppto],I$18)</f>
        <v>300276.30900000001</v>
      </c>
      <c r="J74" s="240">
        <f>SUMIFS(BD.PD[Ppto. Orden Interna '[USD']],BD.PD[Pos],PPto[[#This Row],[Part.]],BD.PD[Tipo Ppto],J$18)</f>
        <v>0</v>
      </c>
      <c r="K74" s="273">
        <f>PPto[[#This Row],[Ppto. Capex '[USD']]]+PPto[[#This Row],[Ppto. OI '[USD']]]</f>
        <v>300276.30900000001</v>
      </c>
      <c r="N74" s="273">
        <v>28151583.855</v>
      </c>
      <c r="O74" s="273">
        <f>[17]!PPto[[#This Row],[Ppto. Capex '[USD']]]+[17]!PPto[[#This Row],[Ppto. OI '[USD']]]</f>
        <v>321324.05109523807</v>
      </c>
      <c r="P74" s="273">
        <f>PPto[[#This Row],[Ppto. Capex '[USD']]]+PPto[[#This Row],[Ppto. OI '[USD']]]</f>
        <v>300276.30900000001</v>
      </c>
    </row>
    <row r="75" spans="1:16" x14ac:dyDescent="0.25">
      <c r="A75" s="5">
        <v>8.02</v>
      </c>
      <c r="B75" t="s">
        <v>91</v>
      </c>
      <c r="C75" s="4" t="s">
        <v>136</v>
      </c>
      <c r="D75" s="273">
        <v>4408217.4400000004</v>
      </c>
      <c r="E75" s="4"/>
      <c r="F75" s="240">
        <f>SUMIFS(BD.PD[Ppto. Orden Interna '[DOP']],BD.PD[Pos],PPto[[#This Row],[Part.]],BD.PD[Tipo Ppto],F$18)</f>
        <v>2073385.59</v>
      </c>
      <c r="G75" s="240">
        <f>SUMIFS(BD.PD[Ppto. Orden Interna '[DOP']],BD.PD[Pos],PPto[[#This Row],[Part.]],BD.PD[Tipo Ppto],G$18)</f>
        <v>0</v>
      </c>
      <c r="H75" s="273">
        <f>PPto[[#This Row],[Ppto. Capex '[DOP']]]+PPto[[#This Row],[Ppto. OI '[DOP']2]]</f>
        <v>2073385.59</v>
      </c>
      <c r="I75" s="274">
        <f>SUMIFS(BD.PD[Ppto. Orden Interna '[USD']],BD.PD[Pos],PPto[[#This Row],[Part.]],BD.PD[Tipo Ppto],I$18)</f>
        <v>34556.426500000001</v>
      </c>
      <c r="J75" s="240">
        <f>SUMIFS(BD.PD[Ppto. Orden Interna '[USD']],BD.PD[Pos],PPto[[#This Row],[Part.]],BD.PD[Tipo Ppto],J$18)</f>
        <v>0</v>
      </c>
      <c r="K75" s="273">
        <f>PPto[[#This Row],[Ppto. Capex '[USD']]]+PPto[[#This Row],[Ppto. OI '[USD']]]</f>
        <v>34556.426500000001</v>
      </c>
      <c r="L75" t="s">
        <v>137</v>
      </c>
      <c r="N75" s="273">
        <v>4408217.4400000004</v>
      </c>
      <c r="O75" s="273">
        <f>[17]!PPto[[#This Row],[Ppto. Capex '[USD']]]+[17]!PPto[[#This Row],[Ppto. OI '[USD']]]</f>
        <v>32910.882380952382</v>
      </c>
      <c r="P75" s="273">
        <f>PPto[[#This Row],[Ppto. Capex '[USD']]]+PPto[[#This Row],[Ppto. OI '[USD']]]</f>
        <v>34556.426500000001</v>
      </c>
    </row>
    <row r="76" spans="1:16" x14ac:dyDescent="0.25">
      <c r="A76" s="5">
        <v>8.0299999999999994</v>
      </c>
      <c r="B76" t="s">
        <v>91</v>
      </c>
      <c r="C76" s="4" t="s">
        <v>138</v>
      </c>
      <c r="D76" s="273">
        <v>3061662.1825402593</v>
      </c>
      <c r="E76" s="4"/>
      <c r="F76" s="240">
        <f>SUMIFS(BD.PD[Ppto. Orden Interna '[DOP']],BD.PD[Pos],PPto[[#This Row],[Part.]],BD.PD[Tipo Ppto],F$18)</f>
        <v>2935800.2107402594</v>
      </c>
      <c r="G76" s="240">
        <f>SUMIFS(BD.PD[Ppto. Orden Interna '[DOP']],BD.PD[Pos],PPto[[#This Row],[Part.]],BD.PD[Tipo Ppto],G$18)</f>
        <v>0</v>
      </c>
      <c r="H76" s="273">
        <f>PPto[[#This Row],[Ppto. Capex '[DOP']]]+PPto[[#This Row],[Ppto. OI '[DOP']2]]</f>
        <v>2935800.2107402594</v>
      </c>
      <c r="I76" s="274">
        <f>SUMIFS(BD.PD[Ppto. Orden Interna '[USD']],BD.PD[Pos],PPto[[#This Row],[Part.]],BD.PD[Tipo Ppto],I$18)</f>
        <v>48930.003512337658</v>
      </c>
      <c r="J76" s="240">
        <f>SUMIFS(BD.PD[Ppto. Orden Interna '[USD']],BD.PD[Pos],PPto[[#This Row],[Part.]],BD.PD[Tipo Ppto],J$18)</f>
        <v>0</v>
      </c>
      <c r="K76" s="273">
        <f>PPto[[#This Row],[Ppto. Capex '[USD']]]+PPto[[#This Row],[Ppto. OI '[USD']]]</f>
        <v>48930.003512337658</v>
      </c>
      <c r="N76" s="273">
        <v>3061662.1825402593</v>
      </c>
      <c r="O76" s="273">
        <f>[17]!PPto[[#This Row],[Ppto. Capex '[USD']]]+[17]!PPto[[#This Row],[Ppto. OI '[USD']]]</f>
        <v>46600.003345083489</v>
      </c>
      <c r="P76" s="273">
        <f>PPto[[#This Row],[Ppto. Capex '[USD']]]+PPto[[#This Row],[Ppto. OI '[USD']]]</f>
        <v>48930.003512337658</v>
      </c>
    </row>
    <row r="77" spans="1:16" x14ac:dyDescent="0.25">
      <c r="A77" s="5">
        <v>8.0399999999999991</v>
      </c>
      <c r="B77" t="s">
        <v>91</v>
      </c>
      <c r="C77" s="4" t="s">
        <v>139</v>
      </c>
      <c r="D77" s="273">
        <v>3475792.5389999999</v>
      </c>
      <c r="E77" s="4"/>
      <c r="F77" s="240">
        <f>SUMIFS(BD.PD[Ppto. Orden Interna '[DOP']],BD.PD[Pos],PPto[[#This Row],[Part.]],BD.PD[Tipo Ppto],F$18)</f>
        <v>1200000</v>
      </c>
      <c r="G77" s="240">
        <f>SUMIFS(BD.PD[Ppto. Orden Interna '[DOP']],BD.PD[Pos],PPto[[#This Row],[Part.]],BD.PD[Tipo Ppto],G$18)</f>
        <v>0</v>
      </c>
      <c r="H77" s="273">
        <f>PPto[[#This Row],[Ppto. Capex '[DOP']]]+PPto[[#This Row],[Ppto. OI '[DOP']2]]</f>
        <v>1200000</v>
      </c>
      <c r="I77" s="274">
        <f>SUMIFS(BD.PD[Ppto. Orden Interna '[USD']],BD.PD[Pos],PPto[[#This Row],[Part.]],BD.PD[Tipo Ppto],I$18)</f>
        <v>20000</v>
      </c>
      <c r="J77" s="240">
        <f>SUMIFS(BD.PD[Ppto. Orden Interna '[USD']],BD.PD[Pos],PPto[[#This Row],[Part.]],BD.PD[Tipo Ppto],J$18)</f>
        <v>0</v>
      </c>
      <c r="K77" s="273">
        <f>PPto[[#This Row],[Ppto. Capex '[USD']]]+PPto[[#This Row],[Ppto. OI '[USD']]]</f>
        <v>20000</v>
      </c>
      <c r="N77" s="273">
        <v>3475792.5389999999</v>
      </c>
      <c r="O77" s="273">
        <f>[17]!PPto[[#This Row],[Ppto. Capex '[USD']]]+[17]!PPto[[#This Row],[Ppto. OI '[USD']]]</f>
        <v>19047.619047619046</v>
      </c>
      <c r="P77" s="273">
        <f>PPto[[#This Row],[Ppto. Capex '[USD']]]+PPto[[#This Row],[Ppto. OI '[USD']]]</f>
        <v>20000</v>
      </c>
    </row>
    <row r="78" spans="1:16" x14ac:dyDescent="0.25">
      <c r="A78" s="5">
        <v>8.0500000000000007</v>
      </c>
      <c r="B78" t="s">
        <v>91</v>
      </c>
      <c r="C78" s="4" t="s">
        <v>140</v>
      </c>
      <c r="D78" s="273">
        <v>4323525.3464000002</v>
      </c>
      <c r="E78" s="4"/>
      <c r="F78" s="240">
        <f>SUMIFS(BD.PD[Ppto. Orden Interna '[DOP']],BD.PD[Pos],PPto[[#This Row],[Part.]],BD.PD[Tipo Ppto],F$18)</f>
        <v>3595840.4599999995</v>
      </c>
      <c r="G78" s="240">
        <f>SUMIFS(BD.PD[Ppto. Orden Interna '[DOP']],BD.PD[Pos],PPto[[#This Row],[Part.]],BD.PD[Tipo Ppto],G$18)</f>
        <v>0</v>
      </c>
      <c r="H78" s="273">
        <f>PPto[[#This Row],[Ppto. Capex '[DOP']]]+PPto[[#This Row],[Ppto. OI '[DOP']2]]</f>
        <v>3595840.4599999995</v>
      </c>
      <c r="I78" s="274">
        <f>SUMIFS(BD.PD[Ppto. Orden Interna '[USD']],BD.PD[Pos],PPto[[#This Row],[Part.]],BD.PD[Tipo Ppto],I$18)</f>
        <v>59930.674333333336</v>
      </c>
      <c r="J78" s="240">
        <f>SUMIFS(BD.PD[Ppto. Orden Interna '[USD']],BD.PD[Pos],PPto[[#This Row],[Part.]],BD.PD[Tipo Ppto],J$18)</f>
        <v>0</v>
      </c>
      <c r="K78" s="273">
        <f>PPto[[#This Row],[Ppto. Capex '[USD']]]+PPto[[#This Row],[Ppto. OI '[USD']]]</f>
        <v>59930.674333333336</v>
      </c>
      <c r="L78" t="s">
        <v>141</v>
      </c>
      <c r="N78" s="273">
        <v>4323525.3464000002</v>
      </c>
      <c r="O78" s="273">
        <f>[17]!PPto[[#This Row],[Ppto. Capex '[USD']]]+[17]!PPto[[#This Row],[Ppto. OI '[USD']]]</f>
        <v>77997.364444444451</v>
      </c>
      <c r="P78" s="273">
        <f>PPto[[#This Row],[Ppto. Capex '[USD']]]+PPto[[#This Row],[Ppto. OI '[USD']]]</f>
        <v>59930.674333333336</v>
      </c>
    </row>
    <row r="79" spans="1:16" x14ac:dyDescent="0.25">
      <c r="A79" s="5">
        <v>8.06</v>
      </c>
      <c r="B79" t="s">
        <v>91</v>
      </c>
      <c r="C79" s="4" t="s">
        <v>142</v>
      </c>
      <c r="D79" s="273">
        <v>1236573.6300000001</v>
      </c>
      <c r="E79" s="4"/>
      <c r="F79" s="240">
        <f>SUMIFS(BD.PD[Ppto. Orden Interna '[DOP']],BD.PD[Pos],PPto[[#This Row],[Part.]],BD.PD[Tipo Ppto],F$18)</f>
        <v>3578590.8630000004</v>
      </c>
      <c r="G79" s="240">
        <f>SUMIFS(BD.PD[Ppto. Orden Interna '[DOP']],BD.PD[Pos],PPto[[#This Row],[Part.]],BD.PD[Tipo Ppto],G$18)</f>
        <v>0</v>
      </c>
      <c r="H79" s="273">
        <f>PPto[[#This Row],[Ppto. Capex '[DOP']]]+PPto[[#This Row],[Ppto. OI '[DOP']2]]</f>
        <v>3578590.8630000004</v>
      </c>
      <c r="I79" s="274">
        <f>SUMIFS(BD.PD[Ppto. Orden Interna '[USD']],BD.PD[Pos],PPto[[#This Row],[Part.]],BD.PD[Tipo Ppto],I$18)</f>
        <v>59643.181049999999</v>
      </c>
      <c r="J79" s="240">
        <f>SUMIFS(BD.PD[Ppto. Orden Interna '[USD']],BD.PD[Pos],PPto[[#This Row],[Part.]],BD.PD[Tipo Ppto],J$18)</f>
        <v>0</v>
      </c>
      <c r="K79" s="273">
        <f>PPto[[#This Row],[Ppto. Capex '[USD']]]+PPto[[#This Row],[Ppto. OI '[USD']]]</f>
        <v>59643.181049999999</v>
      </c>
      <c r="N79" s="273">
        <v>1236573.6300000001</v>
      </c>
      <c r="O79" s="273">
        <f>[17]!PPto[[#This Row],[Ppto. Capex '[USD']]]+[17]!PPto[[#This Row],[Ppto. OI '[USD']]]</f>
        <v>39327.412269841276</v>
      </c>
      <c r="P79" s="273">
        <f>PPto[[#This Row],[Ppto. Capex '[USD']]]+PPto[[#This Row],[Ppto. OI '[USD']]]</f>
        <v>59643.181049999999</v>
      </c>
    </row>
    <row r="80" spans="1:16" x14ac:dyDescent="0.25">
      <c r="A80" s="5">
        <v>8.07</v>
      </c>
      <c r="B80" t="s">
        <v>91</v>
      </c>
      <c r="C80" s="4" t="s">
        <v>143</v>
      </c>
      <c r="D80" s="273">
        <v>6857192.4000000004</v>
      </c>
      <c r="E80" s="4"/>
      <c r="F80" s="240">
        <f>SUMIFS(BD.PD[Ppto. Orden Interna '[DOP']],BD.PD[Pos],PPto[[#This Row],[Part.]],BD.PD[Tipo Ppto],F$18)</f>
        <v>7744691.9000000004</v>
      </c>
      <c r="G80" s="240">
        <f>SUMIFS(BD.PD[Ppto. Orden Interna '[DOP']],BD.PD[Pos],PPto[[#This Row],[Part.]],BD.PD[Tipo Ppto],G$18)</f>
        <v>0</v>
      </c>
      <c r="H80" s="273">
        <f>PPto[[#This Row],[Ppto. Capex '[DOP']]]+PPto[[#This Row],[Ppto. OI '[DOP']2]]</f>
        <v>7744691.9000000004</v>
      </c>
      <c r="I80" s="274">
        <f>SUMIFS(BD.PD[Ppto. Orden Interna '[USD']],BD.PD[Pos],PPto[[#This Row],[Part.]],BD.PD[Tipo Ppto],I$18)</f>
        <v>129078.19833333333</v>
      </c>
      <c r="J80" s="240">
        <f>SUMIFS(BD.PD[Ppto. Orden Interna '[USD']],BD.PD[Pos],PPto[[#This Row],[Part.]],BD.PD[Tipo Ppto],J$18)</f>
        <v>0</v>
      </c>
      <c r="K80" s="273">
        <f>PPto[[#This Row],[Ppto. Capex '[USD']]]+PPto[[#This Row],[Ppto. OI '[USD']]]</f>
        <v>129078.19833333333</v>
      </c>
      <c r="N80" s="273">
        <v>6857192.4000000004</v>
      </c>
      <c r="O80" s="273">
        <f>[17]!PPto[[#This Row],[Ppto. Capex '[USD']]]+[17]!PPto[[#This Row],[Ppto. OI '[USD']]]</f>
        <v>122945.11746031746</v>
      </c>
      <c r="P80" s="273">
        <f>PPto[[#This Row],[Ppto. Capex '[USD']]]+PPto[[#This Row],[Ppto. OI '[USD']]]</f>
        <v>129078.19833333333</v>
      </c>
    </row>
    <row r="81" spans="1:16" x14ac:dyDescent="0.25">
      <c r="A81" s="5">
        <v>8.08</v>
      </c>
      <c r="B81" t="s">
        <v>91</v>
      </c>
      <c r="C81" s="4" t="s">
        <v>144</v>
      </c>
      <c r="D81" s="273">
        <v>3968400</v>
      </c>
      <c r="E81" s="4"/>
      <c r="F81" s="240">
        <f>SUMIFS(BD.PD[Ppto. Orden Interna '[DOP']],BD.PD[Pos],PPto[[#This Row],[Part.]],BD.PD[Tipo Ppto],F$18)</f>
        <v>4814310</v>
      </c>
      <c r="G81" s="240">
        <f>SUMIFS(BD.PD[Ppto. Orden Interna '[DOP']],BD.PD[Pos],PPto[[#This Row],[Part.]],BD.PD[Tipo Ppto],G$18)</f>
        <v>0</v>
      </c>
      <c r="H81" s="273">
        <f>PPto[[#This Row],[Ppto. Capex '[DOP']]]+PPto[[#This Row],[Ppto. OI '[DOP']2]]</f>
        <v>4814310</v>
      </c>
      <c r="I81" s="274">
        <f>SUMIFS(BD.PD[Ppto. Orden Interna '[USD']],BD.PD[Pos],PPto[[#This Row],[Part.]],BD.PD[Tipo Ppto],I$18)</f>
        <v>80238.5</v>
      </c>
      <c r="J81" s="240">
        <f>SUMIFS(BD.PD[Ppto. Orden Interna '[USD']],BD.PD[Pos],PPto[[#This Row],[Part.]],BD.PD[Tipo Ppto],J$18)</f>
        <v>0</v>
      </c>
      <c r="K81" s="273">
        <f>PPto[[#This Row],[Ppto. Capex '[USD']]]+PPto[[#This Row],[Ppto. OI '[USD']]]</f>
        <v>80238.5</v>
      </c>
      <c r="N81" s="273">
        <v>3968400</v>
      </c>
      <c r="O81" s="273">
        <f>[17]!PPto[[#This Row],[Ppto. Capex '[USD']]]+[17]!PPto[[#This Row],[Ppto. OI '[USD']]]</f>
        <v>76417.619047619053</v>
      </c>
      <c r="P81" s="273">
        <f>PPto[[#This Row],[Ppto. Capex '[USD']]]+PPto[[#This Row],[Ppto. OI '[USD']]]</f>
        <v>80238.5</v>
      </c>
    </row>
    <row r="82" spans="1:16" x14ac:dyDescent="0.25">
      <c r="A82" s="6">
        <v>9</v>
      </c>
      <c r="B82" s="7"/>
      <c r="C82" s="175" t="s">
        <v>145</v>
      </c>
      <c r="D82" s="239">
        <f>SUM(D83:D88)</f>
        <v>0</v>
      </c>
      <c r="E82" s="305"/>
      <c r="F82" s="239">
        <f t="shared" ref="F82" si="28">SUM(F83:F88)</f>
        <v>0</v>
      </c>
      <c r="G82" s="239">
        <f t="shared" ref="G82" si="29">SUM(G83:G88)</f>
        <v>0</v>
      </c>
      <c r="H82" s="271">
        <f>PPto[[#This Row],[Ppto. Capex '[DOP']]]+PPto[[#This Row],[Ppto. OI '[DOP']2]]</f>
        <v>0</v>
      </c>
      <c r="I82" s="272">
        <f t="shared" ref="I82:J82" si="30">SUM(I83:I88)</f>
        <v>0</v>
      </c>
      <c r="J82" s="239">
        <f t="shared" si="30"/>
        <v>0</v>
      </c>
      <c r="K82" s="271">
        <f>PPto[[#This Row],[Ppto. Capex '[USD']]]+PPto[[#This Row],[Ppto. OI '[USD']]]</f>
        <v>0</v>
      </c>
      <c r="N82" s="239">
        <f>SUM(N83:N88)</f>
        <v>0</v>
      </c>
      <c r="O82" s="271">
        <f>[17]!PPto[[#This Row],[Ppto. Capex '[USD']]]+[17]!PPto[[#This Row],[Ppto. OI '[USD']]]</f>
        <v>0</v>
      </c>
      <c r="P82" s="271">
        <f>PPto[[#This Row],[Ppto. Capex '[USD']]]+PPto[[#This Row],[Ppto. OI '[USD']]]</f>
        <v>0</v>
      </c>
    </row>
    <row r="83" spans="1:16" x14ac:dyDescent="0.25">
      <c r="A83" s="5">
        <v>9.01</v>
      </c>
      <c r="B83" t="s">
        <v>56</v>
      </c>
      <c r="C83" s="4" t="s">
        <v>146</v>
      </c>
      <c r="D83" s="273">
        <f t="shared" ref="D83" si="31">SUM(D84:D90)</f>
        <v>0</v>
      </c>
      <c r="E83" s="4"/>
      <c r="F83" s="240">
        <f>SUMIFS(BD.PD[Ppto. Orden Interna '[DOP']],BD.PD[Pos],PPto[[#This Row],[Part.]],BD.PD[Tipo Ppto],F$18)</f>
        <v>0</v>
      </c>
      <c r="G83" s="240">
        <f>SUMIFS(BD.PD[Ppto. Orden Interna '[DOP']],BD.PD[Pos],PPto[[#This Row],[Part.]],BD.PD[Tipo Ppto],G$18)</f>
        <v>0</v>
      </c>
      <c r="H83" s="273">
        <f>PPto[[#This Row],[Ppto. Capex '[DOP']]]+PPto[[#This Row],[Ppto. OI '[DOP']2]]</f>
        <v>0</v>
      </c>
      <c r="I83" s="274">
        <f>SUMIFS(BD.PD[Ppto. Orden Interna '[USD']],BD.PD[Pos],PPto[[#This Row],[Part.]],BD.PD[Tipo Ppto],I$18)</f>
        <v>0</v>
      </c>
      <c r="J83" s="240">
        <f>SUMIFS(BD.PD[Ppto. Orden Interna '[USD']],BD.PD[Pos],PPto[[#This Row],[Part.]],BD.PD[Tipo Ppto],J$18)</f>
        <v>0</v>
      </c>
      <c r="K83" s="273">
        <f>PPto[[#This Row],[Ppto. Capex '[USD']]]+PPto[[#This Row],[Ppto. OI '[USD']]]</f>
        <v>0</v>
      </c>
      <c r="N83" s="273">
        <f t="shared" ref="N83:N88" si="32">SUM(N84:N90)</f>
        <v>0</v>
      </c>
      <c r="O83" s="273">
        <f>[17]!PPto[[#This Row],[Ppto. Capex '[USD']]]+[17]!PPto[[#This Row],[Ppto. OI '[USD']]]</f>
        <v>0</v>
      </c>
      <c r="P83" s="273">
        <f>PPto[[#This Row],[Ppto. Capex '[USD']]]+PPto[[#This Row],[Ppto. OI '[USD']]]</f>
        <v>0</v>
      </c>
    </row>
    <row r="84" spans="1:16" x14ac:dyDescent="0.25">
      <c r="A84" s="5">
        <v>9.02</v>
      </c>
      <c r="B84" t="s">
        <v>56</v>
      </c>
      <c r="C84" s="4" t="s">
        <v>147</v>
      </c>
      <c r="D84" s="273">
        <f t="shared" ref="D84:D88" si="33">SUM(D85:D91)</f>
        <v>0</v>
      </c>
      <c r="E84" s="4"/>
      <c r="F84" s="240">
        <f>SUMIFS(BD.PD[Ppto. Orden Interna '[DOP']],BD.PD[Pos],PPto[[#This Row],[Part.]],BD.PD[Tipo Ppto],F$18)</f>
        <v>0</v>
      </c>
      <c r="G84" s="240">
        <f>SUMIFS(BD.PD[Ppto. Orden Interna '[DOP']],BD.PD[Pos],PPto[[#This Row],[Part.]],BD.PD[Tipo Ppto],G$18)</f>
        <v>0</v>
      </c>
      <c r="H84" s="273">
        <f>PPto[[#This Row],[Ppto. Capex '[DOP']]]+PPto[[#This Row],[Ppto. OI '[DOP']2]]</f>
        <v>0</v>
      </c>
      <c r="I84" s="274">
        <f>SUMIFS(BD.PD[Ppto. Orden Interna '[USD']],BD.PD[Pos],PPto[[#This Row],[Part.]],BD.PD[Tipo Ppto],I$18)</f>
        <v>0</v>
      </c>
      <c r="J84" s="240">
        <f>SUMIFS(BD.PD[Ppto. Orden Interna '[USD']],BD.PD[Pos],PPto[[#This Row],[Part.]],BD.PD[Tipo Ppto],J$18)</f>
        <v>0</v>
      </c>
      <c r="K84" s="273">
        <f>PPto[[#This Row],[Ppto. Capex '[USD']]]+PPto[[#This Row],[Ppto. OI '[USD']]]</f>
        <v>0</v>
      </c>
      <c r="N84" s="273">
        <f t="shared" si="32"/>
        <v>0</v>
      </c>
      <c r="O84" s="273">
        <f>[17]!PPto[[#This Row],[Ppto. Capex '[USD']]]+[17]!PPto[[#This Row],[Ppto. OI '[USD']]]</f>
        <v>0</v>
      </c>
      <c r="P84" s="273">
        <f>PPto[[#This Row],[Ppto. Capex '[USD']]]+PPto[[#This Row],[Ppto. OI '[USD']]]</f>
        <v>0</v>
      </c>
    </row>
    <row r="85" spans="1:16" x14ac:dyDescent="0.25">
      <c r="A85" s="5">
        <v>9.0299999999999994</v>
      </c>
      <c r="B85" t="s">
        <v>56</v>
      </c>
      <c r="C85" s="4" t="s">
        <v>148</v>
      </c>
      <c r="D85" s="273">
        <f t="shared" si="33"/>
        <v>0</v>
      </c>
      <c r="E85" s="4"/>
      <c r="F85" s="240">
        <f>SUMIFS(BD.PD[Ppto. Orden Interna '[DOP']],BD.PD[Pos],PPto[[#This Row],[Part.]],BD.PD[Tipo Ppto],F$18)</f>
        <v>0</v>
      </c>
      <c r="G85" s="240">
        <f>SUMIFS(BD.PD[Ppto. Orden Interna '[DOP']],BD.PD[Pos],PPto[[#This Row],[Part.]],BD.PD[Tipo Ppto],G$18)</f>
        <v>0</v>
      </c>
      <c r="H85" s="273">
        <f>PPto[[#This Row],[Ppto. Capex '[DOP']]]+PPto[[#This Row],[Ppto. OI '[DOP']2]]</f>
        <v>0</v>
      </c>
      <c r="I85" s="274">
        <f>SUMIFS(BD.PD[Ppto. Orden Interna '[USD']],BD.PD[Pos],PPto[[#This Row],[Part.]],BD.PD[Tipo Ppto],I$18)</f>
        <v>0</v>
      </c>
      <c r="J85" s="240">
        <f>SUMIFS(BD.PD[Ppto. Orden Interna '[USD']],BD.PD[Pos],PPto[[#This Row],[Part.]],BD.PD[Tipo Ppto],J$18)</f>
        <v>0</v>
      </c>
      <c r="K85" s="273">
        <f>PPto[[#This Row],[Ppto. Capex '[USD']]]+PPto[[#This Row],[Ppto. OI '[USD']]]</f>
        <v>0</v>
      </c>
      <c r="N85" s="273">
        <f t="shared" si="32"/>
        <v>0</v>
      </c>
      <c r="O85" s="273">
        <f>[17]!PPto[[#This Row],[Ppto. Capex '[USD']]]+[17]!PPto[[#This Row],[Ppto. OI '[USD']]]</f>
        <v>0</v>
      </c>
      <c r="P85" s="273">
        <f>PPto[[#This Row],[Ppto. Capex '[USD']]]+PPto[[#This Row],[Ppto. OI '[USD']]]</f>
        <v>0</v>
      </c>
    </row>
    <row r="86" spans="1:16" x14ac:dyDescent="0.25">
      <c r="A86" s="5">
        <v>9.0399999999999991</v>
      </c>
      <c r="B86" t="s">
        <v>56</v>
      </c>
      <c r="C86" s="4" t="s">
        <v>149</v>
      </c>
      <c r="D86" s="273">
        <f t="shared" si="33"/>
        <v>0</v>
      </c>
      <c r="E86" s="4"/>
      <c r="F86" s="240">
        <f>SUMIFS(BD.PD[Ppto. Orden Interna '[DOP']],BD.PD[Pos],PPto[[#This Row],[Part.]],BD.PD[Tipo Ppto],F$18)</f>
        <v>0</v>
      </c>
      <c r="G86" s="240">
        <f>SUMIFS(BD.PD[Ppto. Orden Interna '[DOP']],BD.PD[Pos],PPto[[#This Row],[Part.]],BD.PD[Tipo Ppto],G$18)</f>
        <v>0</v>
      </c>
      <c r="H86" s="273">
        <f>PPto[[#This Row],[Ppto. Capex '[DOP']]]+PPto[[#This Row],[Ppto. OI '[DOP']2]]</f>
        <v>0</v>
      </c>
      <c r="I86" s="274">
        <f>SUMIFS(BD.PD[Ppto. Orden Interna '[USD']],BD.PD[Pos],PPto[[#This Row],[Part.]],BD.PD[Tipo Ppto],I$18)</f>
        <v>0</v>
      </c>
      <c r="J86" s="240">
        <f>SUMIFS(BD.PD[Ppto. Orden Interna '[USD']],BD.PD[Pos],PPto[[#This Row],[Part.]],BD.PD[Tipo Ppto],J$18)</f>
        <v>0</v>
      </c>
      <c r="K86" s="273">
        <f>PPto[[#This Row],[Ppto. Capex '[USD']]]+PPto[[#This Row],[Ppto. OI '[USD']]]</f>
        <v>0</v>
      </c>
      <c r="N86" s="273">
        <f t="shared" si="32"/>
        <v>0</v>
      </c>
      <c r="O86" s="273">
        <f>[17]!PPto[[#This Row],[Ppto. Capex '[USD']]]+[17]!PPto[[#This Row],[Ppto. OI '[USD']]]</f>
        <v>0</v>
      </c>
      <c r="P86" s="273">
        <f>PPto[[#This Row],[Ppto. Capex '[USD']]]+PPto[[#This Row],[Ppto. OI '[USD']]]</f>
        <v>0</v>
      </c>
    </row>
    <row r="87" spans="1:16" x14ac:dyDescent="0.25">
      <c r="A87" s="5">
        <v>9.0499999999999989</v>
      </c>
      <c r="B87" t="s">
        <v>56</v>
      </c>
      <c r="C87" s="4" t="s">
        <v>150</v>
      </c>
      <c r="D87" s="273">
        <f t="shared" si="33"/>
        <v>0</v>
      </c>
      <c r="E87" s="4"/>
      <c r="F87" s="240">
        <f>SUMIFS(BD.PD[Ppto. Orden Interna '[DOP']],BD.PD[Pos],PPto[[#This Row],[Part.]],BD.PD[Tipo Ppto],F$18)</f>
        <v>0</v>
      </c>
      <c r="G87" s="240">
        <f>SUMIFS(BD.PD[Ppto. Orden Interna '[DOP']],BD.PD[Pos],PPto[[#This Row],[Part.]],BD.PD[Tipo Ppto],G$18)</f>
        <v>0</v>
      </c>
      <c r="H87" s="273">
        <f>PPto[[#This Row],[Ppto. Capex '[DOP']]]+PPto[[#This Row],[Ppto. OI '[DOP']2]]</f>
        <v>0</v>
      </c>
      <c r="I87" s="274">
        <f>SUMIFS(BD.PD[Ppto. Orden Interna '[USD']],BD.PD[Pos],PPto[[#This Row],[Part.]],BD.PD[Tipo Ppto],I$18)</f>
        <v>0</v>
      </c>
      <c r="J87" s="240">
        <f>SUMIFS(BD.PD[Ppto. Orden Interna '[USD']],BD.PD[Pos],PPto[[#This Row],[Part.]],BD.PD[Tipo Ppto],J$18)</f>
        <v>0</v>
      </c>
      <c r="K87" s="273">
        <f>PPto[[#This Row],[Ppto. Capex '[USD']]]+PPto[[#This Row],[Ppto. OI '[USD']]]</f>
        <v>0</v>
      </c>
      <c r="N87" s="273">
        <f t="shared" si="32"/>
        <v>0</v>
      </c>
      <c r="O87" s="273">
        <f>[17]!PPto[[#This Row],[Ppto. Capex '[USD']]]+[17]!PPto[[#This Row],[Ppto. OI '[USD']]]</f>
        <v>0</v>
      </c>
      <c r="P87" s="273">
        <f>PPto[[#This Row],[Ppto. Capex '[USD']]]+PPto[[#This Row],[Ppto. OI '[USD']]]</f>
        <v>0</v>
      </c>
    </row>
    <row r="88" spans="1:16" ht="15.75" thickBot="1" x14ac:dyDescent="0.3">
      <c r="A88" s="9">
        <v>9.06</v>
      </c>
      <c r="B88" s="10" t="s">
        <v>56</v>
      </c>
      <c r="C88" s="11" t="s">
        <v>151</v>
      </c>
      <c r="D88" s="275">
        <f t="shared" si="33"/>
        <v>0</v>
      </c>
      <c r="E88" s="4"/>
      <c r="F88" s="241">
        <f>SUMIFS(BD.PD[Ppto. Orden Interna '[DOP']],BD.PD[Pos],PPto[[#This Row],[Part.]],BD.PD[Tipo Ppto],F$18)</f>
        <v>0</v>
      </c>
      <c r="G88" s="241">
        <f>SUMIFS(BD.PD[Ppto. Orden Interna '[DOP']],BD.PD[Pos],PPto[[#This Row],[Part.]],BD.PD[Tipo Ppto],G$18)</f>
        <v>0</v>
      </c>
      <c r="H88" s="275">
        <f>PPto[[#This Row],[Ppto. Capex '[DOP']]]+PPto[[#This Row],[Ppto. OI '[DOP']2]]</f>
        <v>0</v>
      </c>
      <c r="I88" s="276">
        <f>SUMIFS(BD.PD[Ppto. Orden Interna '[USD']],BD.PD[Pos],PPto[[#This Row],[Part.]],BD.PD[Tipo Ppto],I$18)</f>
        <v>0</v>
      </c>
      <c r="J88" s="241">
        <f>SUMIFS(BD.PD[Ppto. Orden Interna '[USD']],BD.PD[Pos],PPto[[#This Row],[Part.]],BD.PD[Tipo Ppto],J$18)</f>
        <v>0</v>
      </c>
      <c r="K88" s="275">
        <f>PPto[[#This Row],[Ppto. Capex '[USD']]]+PPto[[#This Row],[Ppto. OI '[USD']]]</f>
        <v>0</v>
      </c>
      <c r="N88" s="275">
        <f t="shared" si="32"/>
        <v>0</v>
      </c>
      <c r="O88" s="275">
        <f>[17]!PPto[[#This Row],[Ppto. Capex '[USD']]]+[17]!PPto[[#This Row],[Ppto. OI '[USD']]]</f>
        <v>0</v>
      </c>
      <c r="P88" s="275">
        <f>PPto[[#This Row],[Ppto. Capex '[USD']]]+PPto[[#This Row],[Ppto. OI '[USD']]]</f>
        <v>0</v>
      </c>
    </row>
  </sheetData>
  <mergeCells count="4">
    <mergeCell ref="C2:G2"/>
    <mergeCell ref="C3:G3"/>
    <mergeCell ref="C1:K1"/>
    <mergeCell ref="N4:O4"/>
  </mergeCells>
  <phoneticPr fontId="5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5E920-6925-46F8-BAE3-534862B9D2D6}">
  <sheetPr>
    <tabColor rgb="FFC00000"/>
    <pageSetUpPr fitToPage="1"/>
  </sheetPr>
  <dimension ref="A1:M94"/>
  <sheetViews>
    <sheetView showGridLines="0" tabSelected="1" zoomScale="90" zoomScaleNormal="90" workbookViewId="0">
      <selection activeCell="L24" sqref="L24"/>
    </sheetView>
  </sheetViews>
  <sheetFormatPr baseColWidth="10" defaultColWidth="9.140625" defaultRowHeight="12.75" outlineLevelCol="1" x14ac:dyDescent="0.2"/>
  <cols>
    <col min="1" max="1" width="10.140625" style="119" customWidth="1"/>
    <col min="2" max="2" width="44.42578125" style="119" customWidth="1"/>
    <col min="3" max="3" width="5.28515625" style="119" hidden="1" customWidth="1" outlineLevel="1"/>
    <col min="4" max="4" width="4.85546875" style="119" hidden="1" customWidth="1" outlineLevel="1"/>
    <col min="5" max="5" width="6.140625" style="119" hidden="1" customWidth="1" outlineLevel="1"/>
    <col min="6" max="6" width="17.28515625" style="119" hidden="1" customWidth="1" outlineLevel="1"/>
    <col min="7" max="7" width="23.5703125" style="164" customWidth="1" collapsed="1"/>
    <col min="8" max="9" width="23.5703125" style="164" customWidth="1"/>
    <col min="10" max="10" width="12.42578125" style="119" bestFit="1" customWidth="1"/>
    <col min="11" max="11" width="25.42578125" style="119" bestFit="1" customWidth="1"/>
    <col min="12" max="13" width="14.42578125" style="119" bestFit="1" customWidth="1"/>
    <col min="14" max="16384" width="9.140625" style="119"/>
  </cols>
  <sheetData>
    <row r="1" spans="1:13" s="107" customFormat="1" x14ac:dyDescent="0.2">
      <c r="E1" s="108"/>
      <c r="G1" s="160"/>
      <c r="H1" s="160"/>
      <c r="I1" s="160"/>
    </row>
    <row r="2" spans="1:13" s="107" customFormat="1" x14ac:dyDescent="0.2">
      <c r="A2" s="109"/>
      <c r="C2" s="110"/>
      <c r="D2" s="110"/>
      <c r="E2" s="111"/>
      <c r="F2" s="112"/>
      <c r="G2" s="160"/>
      <c r="H2" s="160"/>
      <c r="I2" s="160"/>
    </row>
    <row r="3" spans="1:13" s="312" customFormat="1" ht="21" customHeight="1" thickBot="1" x14ac:dyDescent="0.4">
      <c r="A3" s="311"/>
      <c r="B3" s="663" t="s">
        <v>1700</v>
      </c>
      <c r="C3" s="663"/>
      <c r="D3" s="663"/>
      <c r="E3" s="663"/>
      <c r="F3" s="663"/>
      <c r="G3" s="311"/>
      <c r="H3" s="311"/>
      <c r="I3" s="311"/>
    </row>
    <row r="4" spans="1:13" s="107" customFormat="1" ht="17.25" x14ac:dyDescent="0.2">
      <c r="A4" s="109"/>
      <c r="B4" s="113"/>
      <c r="C4" s="110"/>
      <c r="D4" s="110"/>
      <c r="E4" s="111"/>
      <c r="F4" s="112"/>
      <c r="G4" s="160"/>
      <c r="H4" s="160"/>
      <c r="I4" s="160"/>
      <c r="K4" s="713" t="s">
        <v>1696</v>
      </c>
      <c r="L4" s="714"/>
      <c r="M4" s="715"/>
    </row>
    <row r="5" spans="1:13" s="107" customFormat="1" ht="29.25" thickBot="1" x14ac:dyDescent="0.5">
      <c r="A5" s="109"/>
      <c r="B5" s="114">
        <v>60</v>
      </c>
      <c r="C5" s="110"/>
      <c r="D5" s="110"/>
      <c r="E5" s="111"/>
      <c r="G5" s="161" t="s">
        <v>153</v>
      </c>
      <c r="H5" s="161" t="s">
        <v>153</v>
      </c>
      <c r="I5" s="161"/>
      <c r="K5" s="716">
        <f ca="1">+I7*59</f>
        <v>19499166.577526409</v>
      </c>
      <c r="L5" s="717"/>
      <c r="M5" s="718"/>
    </row>
    <row r="6" spans="1:13" ht="17.25" x14ac:dyDescent="0.2">
      <c r="A6" s="115"/>
      <c r="B6" s="116"/>
      <c r="C6" s="116"/>
      <c r="D6" s="116"/>
      <c r="E6" s="117"/>
      <c r="F6" s="118"/>
      <c r="G6" s="162" t="s">
        <v>1697</v>
      </c>
      <c r="H6" s="162" t="s">
        <v>1698</v>
      </c>
      <c r="I6" s="162" t="s">
        <v>1699</v>
      </c>
    </row>
    <row r="7" spans="1:13" ht="18.75" customHeight="1" x14ac:dyDescent="0.25">
      <c r="A7" s="120"/>
      <c r="B7" s="121" t="s">
        <v>51</v>
      </c>
      <c r="C7" s="121"/>
      <c r="D7" s="122"/>
      <c r="E7" s="122"/>
      <c r="F7" s="123"/>
      <c r="G7" s="163">
        <f>SUM(G10:G12)</f>
        <v>3190259.5857673055</v>
      </c>
      <c r="H7" s="163">
        <f ca="1">SUM(H10:H12)</f>
        <v>2859765.2369956714</v>
      </c>
      <c r="I7" s="163">
        <f ca="1">+G7-H7</f>
        <v>330494.34877163405</v>
      </c>
      <c r="J7" s="719"/>
      <c r="M7" s="498"/>
    </row>
    <row r="8" spans="1:13" x14ac:dyDescent="0.2">
      <c r="B8" s="122"/>
      <c r="C8" s="122"/>
      <c r="D8" s="122"/>
      <c r="E8" s="122"/>
      <c r="J8" s="719"/>
      <c r="K8" s="719"/>
    </row>
    <row r="9" spans="1:13" ht="17.25" x14ac:dyDescent="0.2">
      <c r="A9" s="124"/>
      <c r="B9" s="125" t="s">
        <v>52</v>
      </c>
      <c r="C9" s="126"/>
      <c r="D9" s="126"/>
      <c r="E9" s="127"/>
      <c r="F9" s="128"/>
      <c r="G9" s="165"/>
      <c r="H9" s="165"/>
      <c r="I9" s="165"/>
      <c r="M9" s="498"/>
    </row>
    <row r="10" spans="1:13" x14ac:dyDescent="0.2">
      <c r="A10" s="120"/>
      <c r="B10" s="122" t="s">
        <v>156</v>
      </c>
      <c r="C10" s="122"/>
      <c r="D10" s="122"/>
      <c r="E10" s="122"/>
      <c r="F10" s="129"/>
      <c r="G10" s="166">
        <f>SUMIF($C$18:$C$100,"2",$G$18:$G$100)</f>
        <v>767740.072779365</v>
      </c>
      <c r="H10" s="166">
        <f ca="1">SUMIF($C$18:$C$100,"2",H18:H94)</f>
        <v>559185.33900000004</v>
      </c>
      <c r="I10" s="166"/>
      <c r="J10" s="131"/>
      <c r="L10" s="498"/>
    </row>
    <row r="11" spans="1:13" x14ac:dyDescent="0.2">
      <c r="A11" s="120"/>
      <c r="B11" s="122" t="s">
        <v>53</v>
      </c>
      <c r="C11" s="122"/>
      <c r="D11" s="122"/>
      <c r="E11" s="122"/>
      <c r="F11" s="132"/>
      <c r="G11" s="166">
        <f>SUMIF($C$18:$C$100,"1",$G$18:$G$100)</f>
        <v>2422519.5129879406</v>
      </c>
      <c r="H11" s="166">
        <f ca="1">SUMIF($C$18:$C$100,"1",H18:H94)</f>
        <v>2300579.8979956713</v>
      </c>
      <c r="I11" s="166"/>
      <c r="J11" s="131"/>
    </row>
    <row r="12" spans="1:13" x14ac:dyDescent="0.2">
      <c r="A12" s="120"/>
      <c r="B12" s="122" t="s">
        <v>55</v>
      </c>
      <c r="C12" s="122"/>
      <c r="D12" s="122"/>
      <c r="E12" s="122"/>
      <c r="F12" s="129"/>
      <c r="G12" s="166">
        <v>0</v>
      </c>
      <c r="H12" s="166">
        <v>0</v>
      </c>
      <c r="I12" s="166"/>
      <c r="J12" s="131"/>
    </row>
    <row r="13" spans="1:13" x14ac:dyDescent="0.2">
      <c r="A13" s="133"/>
      <c r="B13" s="134" t="s">
        <v>57</v>
      </c>
      <c r="C13" s="135"/>
      <c r="D13" s="135"/>
      <c r="E13" s="136"/>
      <c r="F13" s="137"/>
      <c r="G13" s="167"/>
      <c r="H13" s="167"/>
      <c r="I13" s="167"/>
    </row>
    <row r="14" spans="1:13" x14ac:dyDescent="0.2">
      <c r="A14" s="120"/>
      <c r="B14" s="122" t="s">
        <v>157</v>
      </c>
      <c r="C14" s="122"/>
      <c r="D14" s="122"/>
      <c r="E14" s="122"/>
      <c r="F14" s="138"/>
      <c r="G14" s="166"/>
      <c r="H14" s="166"/>
      <c r="I14" s="166"/>
    </row>
    <row r="15" spans="1:13" x14ac:dyDescent="0.2">
      <c r="A15" s="120"/>
      <c r="B15" s="122" t="s">
        <v>158</v>
      </c>
      <c r="C15" s="122"/>
      <c r="D15" s="122"/>
      <c r="E15" s="122"/>
      <c r="F15" s="138"/>
      <c r="G15" s="166"/>
      <c r="H15" s="166"/>
      <c r="I15" s="166"/>
    </row>
    <row r="16" spans="1:13" x14ac:dyDescent="0.2">
      <c r="A16" s="120"/>
      <c r="B16" s="122" t="s">
        <v>159</v>
      </c>
      <c r="C16" s="122"/>
      <c r="D16" s="122"/>
      <c r="E16" s="122"/>
      <c r="F16" s="138"/>
      <c r="G16" s="166"/>
      <c r="H16" s="166"/>
      <c r="I16" s="166"/>
    </row>
    <row r="17" spans="1:9" ht="13.5" customHeight="1" x14ac:dyDescent="0.2">
      <c r="A17" s="133"/>
      <c r="B17" s="135" t="s">
        <v>65</v>
      </c>
      <c r="C17" s="135"/>
      <c r="D17" s="135"/>
      <c r="E17" s="136"/>
      <c r="F17" s="139"/>
      <c r="G17" s="168"/>
      <c r="H17" s="168"/>
      <c r="I17" s="168"/>
    </row>
    <row r="18" spans="1:9" x14ac:dyDescent="0.2">
      <c r="A18" s="140">
        <v>1</v>
      </c>
      <c r="B18" s="141" t="s">
        <v>160</v>
      </c>
      <c r="C18" s="142"/>
      <c r="D18" s="142"/>
      <c r="E18" s="142"/>
      <c r="F18" s="142"/>
      <c r="G18" s="169">
        <f>SUM(G19:G27)</f>
        <v>0</v>
      </c>
      <c r="H18" s="169">
        <f>SUM(H19:H27)</f>
        <v>0</v>
      </c>
      <c r="I18" s="169">
        <f>SUM(I19:I27)</f>
        <v>0</v>
      </c>
    </row>
    <row r="19" spans="1:9" x14ac:dyDescent="0.2">
      <c r="A19" s="143">
        <v>1.01</v>
      </c>
      <c r="B19" s="144" t="s">
        <v>161</v>
      </c>
      <c r="C19" s="145">
        <v>2</v>
      </c>
      <c r="D19" s="146" t="s">
        <v>162</v>
      </c>
      <c r="E19" s="147">
        <f t="shared" ref="E19:E27" si="0">IF(D19="USD",1,$B$5)</f>
        <v>1</v>
      </c>
      <c r="F19" s="148">
        <v>0</v>
      </c>
      <c r="G19" s="170">
        <f>IF(D19="DOP",F19/E19,F19)</f>
        <v>0</v>
      </c>
      <c r="H19" s="170">
        <f>IF(E19="DOP",G19/F19,G19)</f>
        <v>0</v>
      </c>
      <c r="I19" s="170">
        <f>IF(F19="DOP",H19/G19,H19)</f>
        <v>0</v>
      </c>
    </row>
    <row r="20" spans="1:9" x14ac:dyDescent="0.2">
      <c r="A20" s="143">
        <v>1.02</v>
      </c>
      <c r="B20" s="144" t="s">
        <v>163</v>
      </c>
      <c r="C20" s="145">
        <v>2</v>
      </c>
      <c r="D20" s="146" t="s">
        <v>162</v>
      </c>
      <c r="E20" s="147">
        <f t="shared" si="0"/>
        <v>1</v>
      </c>
      <c r="F20" s="148">
        <v>0</v>
      </c>
      <c r="G20" s="170">
        <f t="shared" ref="G20:I28" si="1">IF(D20="DOP",F20/E20,F20)</f>
        <v>0</v>
      </c>
      <c r="H20" s="170">
        <f t="shared" si="1"/>
        <v>0</v>
      </c>
      <c r="I20" s="170">
        <f t="shared" si="1"/>
        <v>0</v>
      </c>
    </row>
    <row r="21" spans="1:9" x14ac:dyDescent="0.2">
      <c r="A21" s="143">
        <v>1.03</v>
      </c>
      <c r="B21" s="144" t="s">
        <v>164</v>
      </c>
      <c r="C21" s="145">
        <v>2</v>
      </c>
      <c r="D21" s="146" t="s">
        <v>162</v>
      </c>
      <c r="E21" s="147">
        <f t="shared" si="0"/>
        <v>1</v>
      </c>
      <c r="F21" s="148">
        <v>0</v>
      </c>
      <c r="G21" s="170">
        <f t="shared" si="1"/>
        <v>0</v>
      </c>
      <c r="H21" s="170">
        <f t="shared" si="1"/>
        <v>0</v>
      </c>
      <c r="I21" s="170">
        <f t="shared" si="1"/>
        <v>0</v>
      </c>
    </row>
    <row r="22" spans="1:9" x14ac:dyDescent="0.2">
      <c r="A22" s="143">
        <v>1.04</v>
      </c>
      <c r="B22" s="144" t="s">
        <v>165</v>
      </c>
      <c r="C22" s="145">
        <v>2</v>
      </c>
      <c r="D22" s="146" t="s">
        <v>162</v>
      </c>
      <c r="E22" s="147">
        <f t="shared" si="0"/>
        <v>1</v>
      </c>
      <c r="F22" s="148">
        <v>0</v>
      </c>
      <c r="G22" s="170">
        <f t="shared" si="1"/>
        <v>0</v>
      </c>
      <c r="H22" s="170">
        <f t="shared" si="1"/>
        <v>0</v>
      </c>
      <c r="I22" s="170">
        <f t="shared" si="1"/>
        <v>0</v>
      </c>
    </row>
    <row r="23" spans="1:9" x14ac:dyDescent="0.2">
      <c r="A23" s="143">
        <v>1.08</v>
      </c>
      <c r="B23" s="144" t="s">
        <v>166</v>
      </c>
      <c r="C23" s="145">
        <v>2</v>
      </c>
      <c r="D23" s="146" t="s">
        <v>162</v>
      </c>
      <c r="E23" s="147">
        <f t="shared" si="0"/>
        <v>1</v>
      </c>
      <c r="F23" s="148">
        <v>0</v>
      </c>
      <c r="G23" s="170">
        <f t="shared" si="1"/>
        <v>0</v>
      </c>
      <c r="H23" s="170">
        <f t="shared" si="1"/>
        <v>0</v>
      </c>
      <c r="I23" s="170">
        <f t="shared" si="1"/>
        <v>0</v>
      </c>
    </row>
    <row r="24" spans="1:9" x14ac:dyDescent="0.2">
      <c r="A24" s="143">
        <v>1.0900000000000001</v>
      </c>
      <c r="B24" s="144" t="s">
        <v>167</v>
      </c>
      <c r="C24" s="145">
        <v>2</v>
      </c>
      <c r="D24" s="146" t="s">
        <v>162</v>
      </c>
      <c r="E24" s="147">
        <f t="shared" si="0"/>
        <v>1</v>
      </c>
      <c r="F24" s="148">
        <v>0</v>
      </c>
      <c r="G24" s="170">
        <f t="shared" si="1"/>
        <v>0</v>
      </c>
      <c r="H24" s="170">
        <f t="shared" si="1"/>
        <v>0</v>
      </c>
      <c r="I24" s="170">
        <f t="shared" si="1"/>
        <v>0</v>
      </c>
    </row>
    <row r="25" spans="1:9" x14ac:dyDescent="0.2">
      <c r="A25" s="143">
        <v>1.05</v>
      </c>
      <c r="B25" s="144" t="s">
        <v>168</v>
      </c>
      <c r="C25" s="145">
        <v>2</v>
      </c>
      <c r="D25" s="146" t="s">
        <v>162</v>
      </c>
      <c r="E25" s="147">
        <f t="shared" si="0"/>
        <v>1</v>
      </c>
      <c r="F25" s="148">
        <v>0</v>
      </c>
      <c r="G25" s="170">
        <f t="shared" si="1"/>
        <v>0</v>
      </c>
      <c r="H25" s="170">
        <f t="shared" si="1"/>
        <v>0</v>
      </c>
      <c r="I25" s="170">
        <f t="shared" si="1"/>
        <v>0</v>
      </c>
    </row>
    <row r="26" spans="1:9" x14ac:dyDescent="0.2">
      <c r="A26" s="143">
        <v>1.06</v>
      </c>
      <c r="B26" s="144" t="s">
        <v>169</v>
      </c>
      <c r="C26" s="145">
        <v>2</v>
      </c>
      <c r="D26" s="146" t="s">
        <v>162</v>
      </c>
      <c r="E26" s="147">
        <f t="shared" si="0"/>
        <v>1</v>
      </c>
      <c r="F26" s="148">
        <v>0</v>
      </c>
      <c r="G26" s="170">
        <f t="shared" si="1"/>
        <v>0</v>
      </c>
      <c r="H26" s="170">
        <f t="shared" si="1"/>
        <v>0</v>
      </c>
      <c r="I26" s="170">
        <f t="shared" si="1"/>
        <v>0</v>
      </c>
    </row>
    <row r="27" spans="1:9" x14ac:dyDescent="0.2">
      <c r="A27" s="143">
        <v>1.07</v>
      </c>
      <c r="B27" s="144" t="s">
        <v>170</v>
      </c>
      <c r="C27" s="145">
        <v>2</v>
      </c>
      <c r="D27" s="146" t="s">
        <v>162</v>
      </c>
      <c r="E27" s="147">
        <f t="shared" si="0"/>
        <v>1</v>
      </c>
      <c r="F27" s="148">
        <v>0</v>
      </c>
      <c r="G27" s="170">
        <f t="shared" si="1"/>
        <v>0</v>
      </c>
      <c r="H27" s="170">
        <f t="shared" si="1"/>
        <v>0</v>
      </c>
      <c r="I27" s="170">
        <f t="shared" si="1"/>
        <v>0</v>
      </c>
    </row>
    <row r="28" spans="1:9" ht="7.15" customHeight="1" x14ac:dyDescent="0.2">
      <c r="A28" s="149"/>
      <c r="D28" s="150"/>
      <c r="E28" s="150"/>
      <c r="F28" s="151"/>
      <c r="G28" s="171"/>
      <c r="H28" s="171"/>
      <c r="I28" s="170">
        <f t="shared" si="1"/>
        <v>0</v>
      </c>
    </row>
    <row r="29" spans="1:9" x14ac:dyDescent="0.2">
      <c r="A29" s="140">
        <v>2</v>
      </c>
      <c r="B29" s="141" t="s">
        <v>171</v>
      </c>
      <c r="C29" s="142"/>
      <c r="D29" s="142"/>
      <c r="E29" s="142"/>
      <c r="F29" s="142"/>
      <c r="G29" s="169">
        <f>SUM(G30:G41)</f>
        <v>250619.67248412702</v>
      </c>
      <c r="H29" s="169">
        <f>SUM(H30:H41)</f>
        <v>251860.05566666668</v>
      </c>
      <c r="I29" s="169"/>
    </row>
    <row r="30" spans="1:9" x14ac:dyDescent="0.2">
      <c r="A30" s="143">
        <v>2.0099999999999998</v>
      </c>
      <c r="B30" s="144" t="s">
        <v>172</v>
      </c>
      <c r="C30" s="145">
        <v>2</v>
      </c>
      <c r="D30" s="146" t="s">
        <v>162</v>
      </c>
      <c r="E30" s="147">
        <f t="shared" ref="E30:E36" si="2">IF(D30="USD",1,$B$5)</f>
        <v>1</v>
      </c>
      <c r="F30" s="148">
        <v>20484.939999999995</v>
      </c>
      <c r="G30" s="170">
        <v>13485.552</v>
      </c>
      <c r="H30" s="170">
        <v>13485.552</v>
      </c>
      <c r="I30" s="170">
        <f>+G30-H30</f>
        <v>0</v>
      </c>
    </row>
    <row r="31" spans="1:9" x14ac:dyDescent="0.2">
      <c r="A31" s="143">
        <v>2.02</v>
      </c>
      <c r="B31" s="144" t="s">
        <v>174</v>
      </c>
      <c r="C31" s="145">
        <v>2</v>
      </c>
      <c r="D31" s="146" t="s">
        <v>162</v>
      </c>
      <c r="E31" s="147">
        <f t="shared" si="2"/>
        <v>1</v>
      </c>
      <c r="F31" s="148">
        <v>0</v>
      </c>
      <c r="G31" s="170">
        <v>0</v>
      </c>
      <c r="H31" s="170">
        <v>0</v>
      </c>
      <c r="I31" s="170">
        <f t="shared" ref="I31:I47" si="3">+G31-H31</f>
        <v>0</v>
      </c>
    </row>
    <row r="32" spans="1:9" x14ac:dyDescent="0.2">
      <c r="A32" s="143">
        <v>2.0299999999999998</v>
      </c>
      <c r="B32" s="144" t="s">
        <v>175</v>
      </c>
      <c r="C32" s="145">
        <v>2</v>
      </c>
      <c r="D32" s="146" t="s">
        <v>162</v>
      </c>
      <c r="E32" s="147">
        <f t="shared" si="2"/>
        <v>1</v>
      </c>
      <c r="F32" s="148">
        <v>0</v>
      </c>
      <c r="G32" s="170">
        <v>0</v>
      </c>
      <c r="H32" s="170">
        <v>0</v>
      </c>
      <c r="I32" s="170">
        <f t="shared" si="3"/>
        <v>0</v>
      </c>
    </row>
    <row r="33" spans="1:9" x14ac:dyDescent="0.2">
      <c r="A33" s="143">
        <v>2.04</v>
      </c>
      <c r="B33" s="144" t="s">
        <v>176</v>
      </c>
      <c r="C33" s="145">
        <v>2</v>
      </c>
      <c r="D33" s="146" t="s">
        <v>162</v>
      </c>
      <c r="E33" s="147">
        <f t="shared" si="2"/>
        <v>1</v>
      </c>
      <c r="F33" s="148">
        <v>0</v>
      </c>
      <c r="G33" s="170">
        <v>0</v>
      </c>
      <c r="H33" s="170">
        <v>0</v>
      </c>
      <c r="I33" s="170">
        <f t="shared" si="3"/>
        <v>0</v>
      </c>
    </row>
    <row r="34" spans="1:9" x14ac:dyDescent="0.2">
      <c r="A34" s="143">
        <v>2.0499999999999998</v>
      </c>
      <c r="B34" s="144" t="s">
        <v>177</v>
      </c>
      <c r="C34" s="145">
        <v>2</v>
      </c>
      <c r="D34" s="146" t="s">
        <v>162</v>
      </c>
      <c r="E34" s="147">
        <f t="shared" si="2"/>
        <v>1</v>
      </c>
      <c r="F34" s="148">
        <v>25100</v>
      </c>
      <c r="G34" s="170">
        <v>19000</v>
      </c>
      <c r="H34" s="170">
        <v>16654.475166666667</v>
      </c>
      <c r="I34" s="170">
        <f>+G34-H34</f>
        <v>2345.5248333333329</v>
      </c>
    </row>
    <row r="35" spans="1:9" x14ac:dyDescent="0.2">
      <c r="A35" s="143">
        <v>2.06</v>
      </c>
      <c r="B35" s="144" t="s">
        <v>178</v>
      </c>
      <c r="C35" s="145">
        <v>2</v>
      </c>
      <c r="D35" s="146" t="s">
        <v>162</v>
      </c>
      <c r="E35" s="147">
        <f t="shared" si="2"/>
        <v>1</v>
      </c>
      <c r="F35" s="148">
        <v>7330.6451612903229</v>
      </c>
      <c r="G35" s="170">
        <v>5709.2063492063489</v>
      </c>
      <c r="H35" s="170">
        <v>9446.9849999999988</v>
      </c>
      <c r="I35" s="170">
        <f t="shared" si="3"/>
        <v>-3737.7786507936498</v>
      </c>
    </row>
    <row r="36" spans="1:9" x14ac:dyDescent="0.2">
      <c r="A36" s="143">
        <v>2.0699999999999998</v>
      </c>
      <c r="B36" s="144" t="s">
        <v>179</v>
      </c>
      <c r="C36" s="145">
        <v>2</v>
      </c>
      <c r="D36" s="146" t="s">
        <v>162</v>
      </c>
      <c r="E36" s="147">
        <f t="shared" si="2"/>
        <v>1</v>
      </c>
      <c r="F36" s="148">
        <v>114712.486</v>
      </c>
      <c r="G36" s="170">
        <v>106952.38</v>
      </c>
      <c r="H36" s="170">
        <v>112113.24</v>
      </c>
      <c r="I36" s="170">
        <f t="shared" si="3"/>
        <v>-5160.8600000000006</v>
      </c>
    </row>
    <row r="37" spans="1:9" x14ac:dyDescent="0.2">
      <c r="A37" s="143">
        <v>2.08</v>
      </c>
      <c r="B37" s="144" t="s">
        <v>180</v>
      </c>
      <c r="C37" s="145">
        <v>2</v>
      </c>
      <c r="D37" s="146" t="s">
        <v>162</v>
      </c>
      <c r="E37" s="147">
        <f>IF(D37="USD",1,$B$5)</f>
        <v>1</v>
      </c>
      <c r="F37" s="148">
        <v>80483.864790322579</v>
      </c>
      <c r="G37" s="170">
        <v>93799.184134920637</v>
      </c>
      <c r="H37" s="170">
        <v>88486.453500000003</v>
      </c>
      <c r="I37" s="170">
        <f t="shared" si="3"/>
        <v>5312.7306349206337</v>
      </c>
    </row>
    <row r="38" spans="1:9" x14ac:dyDescent="0.2">
      <c r="A38" s="143">
        <v>2.09</v>
      </c>
      <c r="B38" s="144" t="s">
        <v>181</v>
      </c>
      <c r="C38" s="145">
        <v>2</v>
      </c>
      <c r="D38" s="146" t="s">
        <v>162</v>
      </c>
      <c r="E38" s="147">
        <f>IF(D38="USD",1,$B$5)</f>
        <v>1</v>
      </c>
      <c r="F38" s="148">
        <v>12639.2</v>
      </c>
      <c r="G38" s="170">
        <v>11673.35</v>
      </c>
      <c r="H38" s="170">
        <v>11673.35</v>
      </c>
      <c r="I38" s="170">
        <f t="shared" si="3"/>
        <v>0</v>
      </c>
    </row>
    <row r="39" spans="1:9" x14ac:dyDescent="0.2">
      <c r="A39" s="143">
        <v>2.1</v>
      </c>
      <c r="B39" s="144" t="s">
        <v>182</v>
      </c>
      <c r="C39" s="145">
        <v>2</v>
      </c>
      <c r="D39" s="146" t="s">
        <v>162</v>
      </c>
      <c r="E39" s="147">
        <f>IF(D39="USD",1,$B$5)</f>
        <v>1</v>
      </c>
      <c r="F39" s="148">
        <v>0</v>
      </c>
      <c r="G39" s="170">
        <v>0</v>
      </c>
      <c r="H39" s="170">
        <v>0</v>
      </c>
      <c r="I39" s="170">
        <f t="shared" si="3"/>
        <v>0</v>
      </c>
    </row>
    <row r="40" spans="1:9" x14ac:dyDescent="0.2">
      <c r="A40" s="143">
        <v>2.11</v>
      </c>
      <c r="B40" s="144" t="s">
        <v>183</v>
      </c>
      <c r="C40" s="145">
        <v>2</v>
      </c>
      <c r="D40" s="146" t="s">
        <v>162</v>
      </c>
      <c r="E40" s="147">
        <f>IF(D40="USD",1,$B$5)</f>
        <v>1</v>
      </c>
      <c r="F40" s="148">
        <v>0</v>
      </c>
      <c r="G40" s="170">
        <v>0</v>
      </c>
      <c r="H40" s="170">
        <v>0</v>
      </c>
      <c r="I40" s="170">
        <f t="shared" si="3"/>
        <v>0</v>
      </c>
    </row>
    <row r="41" spans="1:9" ht="7.5" customHeight="1" x14ac:dyDescent="0.2">
      <c r="A41" s="149"/>
      <c r="B41" s="145"/>
      <c r="C41" s="145"/>
      <c r="D41" s="152"/>
      <c r="E41" s="152"/>
      <c r="F41" s="153"/>
      <c r="G41" s="171"/>
      <c r="H41" s="171"/>
      <c r="I41" s="171">
        <f t="shared" si="3"/>
        <v>0</v>
      </c>
    </row>
    <row r="42" spans="1:9" x14ac:dyDescent="0.2">
      <c r="A42" s="140">
        <v>3</v>
      </c>
      <c r="B42" s="141" t="s">
        <v>184</v>
      </c>
      <c r="C42" s="142"/>
      <c r="D42" s="142"/>
      <c r="E42" s="142"/>
      <c r="F42" s="142"/>
      <c r="G42" s="169">
        <f>SUBTOTAL(9,G43:G47)</f>
        <v>186638.66219999999</v>
      </c>
      <c r="H42" s="169">
        <f>SUBTOTAL(9,H43:H47)</f>
        <v>184152.6</v>
      </c>
      <c r="I42" s="169"/>
    </row>
    <row r="43" spans="1:9" x14ac:dyDescent="0.2">
      <c r="A43" s="143">
        <v>3.01</v>
      </c>
      <c r="B43" s="144" t="s">
        <v>185</v>
      </c>
      <c r="C43" s="145">
        <v>2</v>
      </c>
      <c r="D43" s="146" t="s">
        <v>162</v>
      </c>
      <c r="E43" s="147">
        <f>IF(D43="USD",1,$B$5)</f>
        <v>1</v>
      </c>
      <c r="F43" s="148">
        <v>0</v>
      </c>
      <c r="G43" s="170">
        <v>0</v>
      </c>
      <c r="H43" s="170">
        <v>0</v>
      </c>
      <c r="I43" s="170">
        <f t="shared" si="3"/>
        <v>0</v>
      </c>
    </row>
    <row r="44" spans="1:9" x14ac:dyDescent="0.2">
      <c r="A44" s="143">
        <v>3.02</v>
      </c>
      <c r="B44" s="144" t="s">
        <v>186</v>
      </c>
      <c r="C44" s="145">
        <v>2</v>
      </c>
      <c r="D44" s="146" t="s">
        <v>162</v>
      </c>
      <c r="E44" s="147">
        <f>IF(D44="USD",1,$B$5)</f>
        <v>1</v>
      </c>
      <c r="F44" s="148">
        <v>0</v>
      </c>
      <c r="G44" s="170">
        <v>0</v>
      </c>
      <c r="H44" s="170">
        <v>0</v>
      </c>
      <c r="I44" s="170">
        <f t="shared" si="3"/>
        <v>0</v>
      </c>
    </row>
    <row r="45" spans="1:9" x14ac:dyDescent="0.2">
      <c r="A45" s="143">
        <v>3.03</v>
      </c>
      <c r="B45" s="144" t="s">
        <v>187</v>
      </c>
      <c r="C45" s="145">
        <v>2</v>
      </c>
      <c r="D45" s="146" t="s">
        <v>162</v>
      </c>
      <c r="E45" s="147">
        <f>IF(D45="USD",1,$B$5)</f>
        <v>1</v>
      </c>
      <c r="F45" s="148">
        <v>165254.22</v>
      </c>
      <c r="G45" s="170">
        <v>166906.7622</v>
      </c>
      <c r="H45" s="170">
        <v>165254.22</v>
      </c>
      <c r="I45" s="170">
        <f t="shared" si="3"/>
        <v>1652.5421999999962</v>
      </c>
    </row>
    <row r="46" spans="1:9" x14ac:dyDescent="0.2">
      <c r="A46" s="143">
        <v>3.04</v>
      </c>
      <c r="B46" s="144" t="s">
        <v>188</v>
      </c>
      <c r="C46" s="145">
        <v>2</v>
      </c>
      <c r="D46" s="146" t="s">
        <v>162</v>
      </c>
      <c r="E46" s="147">
        <f>IF(D46="USD",1,$B$5)</f>
        <v>1</v>
      </c>
      <c r="F46" s="148">
        <v>15453.025664516128</v>
      </c>
      <c r="G46" s="170">
        <v>19731.900000000001</v>
      </c>
      <c r="H46" s="170">
        <v>18898.38</v>
      </c>
      <c r="I46" s="170">
        <f t="shared" si="3"/>
        <v>833.52000000000044</v>
      </c>
    </row>
    <row r="47" spans="1:9" ht="18.600000000000001" customHeight="1" x14ac:dyDescent="0.2">
      <c r="A47" s="149"/>
      <c r="B47" s="145"/>
      <c r="C47" s="145"/>
      <c r="D47" s="152"/>
      <c r="E47" s="152"/>
      <c r="F47" s="154"/>
      <c r="G47" s="172"/>
      <c r="H47" s="172"/>
      <c r="I47" s="170">
        <f t="shared" si="3"/>
        <v>0</v>
      </c>
    </row>
    <row r="48" spans="1:9" x14ac:dyDescent="0.2">
      <c r="A48" s="140">
        <v>4</v>
      </c>
      <c r="B48" s="141" t="s">
        <v>189</v>
      </c>
      <c r="C48" s="142"/>
      <c r="D48" s="142"/>
      <c r="E48" s="142"/>
      <c r="F48" s="142"/>
      <c r="G48" s="169">
        <f>SUM(G49:G52)</f>
        <v>330481.73809523799</v>
      </c>
      <c r="H48" s="169">
        <f>SUM(H49:H52)</f>
        <v>123172.68333333333</v>
      </c>
      <c r="I48" s="169"/>
    </row>
    <row r="49" spans="1:9" x14ac:dyDescent="0.2">
      <c r="A49" s="143">
        <v>4.01</v>
      </c>
      <c r="B49" s="144" t="s">
        <v>190</v>
      </c>
      <c r="C49" s="145">
        <v>2</v>
      </c>
      <c r="D49" s="146" t="s">
        <v>162</v>
      </c>
      <c r="E49" s="147">
        <f>IF(D49="USD",1,$B$5)</f>
        <v>1</v>
      </c>
      <c r="F49" s="148">
        <v>237554.27370967739</v>
      </c>
      <c r="G49" s="170">
        <v>311213.2142857142</v>
      </c>
      <c r="H49" s="170">
        <v>108018.75</v>
      </c>
      <c r="I49" s="170">
        <f t="shared" ref="I49:I60" si="4">+G49-H49</f>
        <v>203194.4642857142</v>
      </c>
    </row>
    <row r="50" spans="1:9" x14ac:dyDescent="0.2">
      <c r="A50" s="143">
        <v>4.0199999999999996</v>
      </c>
      <c r="B50" s="144" t="s">
        <v>191</v>
      </c>
      <c r="C50" s="145">
        <v>2</v>
      </c>
      <c r="D50" s="146" t="s">
        <v>162</v>
      </c>
      <c r="E50" s="147">
        <f>IF(D50="USD",1,$B$5)</f>
        <v>1</v>
      </c>
      <c r="F50" s="148">
        <v>0</v>
      </c>
      <c r="G50" s="170">
        <v>0</v>
      </c>
      <c r="H50" s="170">
        <v>0</v>
      </c>
      <c r="I50" s="170">
        <f t="shared" si="4"/>
        <v>0</v>
      </c>
    </row>
    <row r="51" spans="1:9" x14ac:dyDescent="0.2">
      <c r="A51" s="143">
        <v>4.03</v>
      </c>
      <c r="B51" s="144" t="s">
        <v>192</v>
      </c>
      <c r="C51" s="145">
        <v>2</v>
      </c>
      <c r="D51" s="146" t="s">
        <v>162</v>
      </c>
      <c r="E51" s="147">
        <f>IF(D51="USD",1,$B$5)</f>
        <v>1</v>
      </c>
      <c r="F51" s="148">
        <v>19149.984677419357</v>
      </c>
      <c r="G51" s="170">
        <v>19268.523809523809</v>
      </c>
      <c r="H51" s="170">
        <v>15153.933333333332</v>
      </c>
      <c r="I51" s="170">
        <f t="shared" si="4"/>
        <v>4114.5904761904767</v>
      </c>
    </row>
    <row r="52" spans="1:9" ht="13.15" customHeight="1" x14ac:dyDescent="0.2">
      <c r="A52" s="149"/>
      <c r="B52" s="145"/>
      <c r="C52" s="145"/>
      <c r="D52" s="152"/>
      <c r="E52" s="152"/>
      <c r="F52" s="153"/>
      <c r="G52" s="171"/>
      <c r="H52" s="171"/>
      <c r="I52" s="171">
        <f t="shared" si="4"/>
        <v>0</v>
      </c>
    </row>
    <row r="53" spans="1:9" x14ac:dyDescent="0.2">
      <c r="A53" s="140">
        <v>5</v>
      </c>
      <c r="B53" s="141" t="s">
        <v>193</v>
      </c>
      <c r="C53" s="142"/>
      <c r="D53" s="142"/>
      <c r="E53" s="142"/>
      <c r="F53" s="142"/>
      <c r="G53" s="169">
        <f>SUM(G54:G61)</f>
        <v>1284255.6489285715</v>
      </c>
      <c r="H53" s="169">
        <f>SUM(H54:H61)</f>
        <v>1172347.4762500001</v>
      </c>
      <c r="I53" s="169"/>
    </row>
    <row r="54" spans="1:9" x14ac:dyDescent="0.2">
      <c r="A54" s="143">
        <v>5.01</v>
      </c>
      <c r="B54" s="144" t="s">
        <v>194</v>
      </c>
      <c r="C54" s="145">
        <v>1</v>
      </c>
      <c r="D54" s="146" t="s">
        <v>162</v>
      </c>
      <c r="E54" s="147">
        <f>IF(D54="USD",1,$B$5)</f>
        <v>1</v>
      </c>
      <c r="F54" s="148">
        <v>178665.78450000001</v>
      </c>
      <c r="G54" s="170">
        <v>123496.87</v>
      </c>
      <c r="H54" s="170">
        <v>147789.77000000002</v>
      </c>
      <c r="I54" s="170">
        <f>+G54-H54</f>
        <v>-24292.900000000023</v>
      </c>
    </row>
    <row r="55" spans="1:9" x14ac:dyDescent="0.2">
      <c r="A55" s="143">
        <v>5.0199999999999996</v>
      </c>
      <c r="B55" s="144" t="s">
        <v>195</v>
      </c>
      <c r="C55" s="145">
        <v>1</v>
      </c>
      <c r="D55" s="146" t="s">
        <v>162</v>
      </c>
      <c r="E55" s="147">
        <f t="shared" ref="E55:E60" si="5">IF(D55="USD",1,$B$5)</f>
        <v>1</v>
      </c>
      <c r="F55" s="148">
        <v>32571.346500000003</v>
      </c>
      <c r="G55" s="170">
        <v>25279.49</v>
      </c>
      <c r="H55" s="170">
        <v>25279.49</v>
      </c>
      <c r="I55" s="170">
        <f t="shared" si="4"/>
        <v>0</v>
      </c>
    </row>
    <row r="56" spans="1:9" x14ac:dyDescent="0.2">
      <c r="A56" s="143">
        <v>5.03</v>
      </c>
      <c r="B56" s="155" t="s">
        <v>196</v>
      </c>
      <c r="C56" s="145">
        <v>1</v>
      </c>
      <c r="D56" s="146" t="s">
        <v>162</v>
      </c>
      <c r="E56" s="147">
        <f t="shared" si="5"/>
        <v>1</v>
      </c>
      <c r="F56" s="148">
        <v>522416.38476129028</v>
      </c>
      <c r="G56" s="170">
        <v>660484.4342460318</v>
      </c>
      <c r="H56" s="170">
        <v>607073.1529166667</v>
      </c>
      <c r="I56" s="170">
        <f t="shared" si="4"/>
        <v>53411.281329365098</v>
      </c>
    </row>
    <row r="57" spans="1:9" x14ac:dyDescent="0.2">
      <c r="A57" s="143">
        <v>5.04</v>
      </c>
      <c r="B57" s="144" t="s">
        <v>197</v>
      </c>
      <c r="C57" s="145">
        <v>1</v>
      </c>
      <c r="D57" s="146" t="s">
        <v>162</v>
      </c>
      <c r="E57" s="147">
        <f t="shared" si="5"/>
        <v>1</v>
      </c>
      <c r="F57" s="148">
        <v>28768.600000000002</v>
      </c>
      <c r="G57" s="170">
        <v>27422.125</v>
      </c>
      <c r="H57" s="170">
        <v>31026.416666666668</v>
      </c>
      <c r="I57" s="170">
        <f t="shared" si="4"/>
        <v>-3604.2916666666679</v>
      </c>
    </row>
    <row r="58" spans="1:9" x14ac:dyDescent="0.2">
      <c r="A58" s="143">
        <v>5.05</v>
      </c>
      <c r="B58" s="144" t="s">
        <v>198</v>
      </c>
      <c r="C58" s="145">
        <v>1</v>
      </c>
      <c r="D58" s="146" t="s">
        <v>162</v>
      </c>
      <c r="E58" s="147">
        <f t="shared" si="5"/>
        <v>1</v>
      </c>
      <c r="F58" s="148">
        <v>37387.096774193546</v>
      </c>
      <c r="G58" s="170">
        <v>31122.130476190476</v>
      </c>
      <c r="H58" s="170">
        <v>40366.078333333331</v>
      </c>
      <c r="I58" s="170">
        <f t="shared" si="4"/>
        <v>-9243.9478571428554</v>
      </c>
    </row>
    <row r="59" spans="1:9" x14ac:dyDescent="0.2">
      <c r="A59" s="143">
        <v>5.0599999999999996</v>
      </c>
      <c r="B59" s="144" t="s">
        <v>199</v>
      </c>
      <c r="C59" s="145">
        <v>1</v>
      </c>
      <c r="D59" s="146" t="s">
        <v>162</v>
      </c>
      <c r="E59" s="147">
        <f t="shared" si="5"/>
        <v>1</v>
      </c>
      <c r="F59" s="148">
        <v>173670.96774193551</v>
      </c>
      <c r="G59" s="170">
        <v>356634.22920634924</v>
      </c>
      <c r="H59" s="170">
        <v>264338.56833333336</v>
      </c>
      <c r="I59" s="170">
        <f t="shared" si="4"/>
        <v>92295.660873015877</v>
      </c>
    </row>
    <row r="60" spans="1:9" x14ac:dyDescent="0.2">
      <c r="A60" s="143">
        <v>5.07</v>
      </c>
      <c r="B60" s="144" t="s">
        <v>200</v>
      </c>
      <c r="C60" s="145">
        <v>1</v>
      </c>
      <c r="D60" s="146" t="s">
        <v>162</v>
      </c>
      <c r="E60" s="147">
        <f t="shared" si="5"/>
        <v>1</v>
      </c>
      <c r="F60" s="148">
        <v>52527.65</v>
      </c>
      <c r="G60" s="170">
        <v>59816.37</v>
      </c>
      <c r="H60" s="170">
        <v>56474</v>
      </c>
      <c r="I60" s="170">
        <f t="shared" si="4"/>
        <v>3342.3700000000026</v>
      </c>
    </row>
    <row r="61" spans="1:9" ht="14.45" customHeight="1" x14ac:dyDescent="0.2">
      <c r="A61" s="149"/>
      <c r="B61" s="145"/>
      <c r="C61" s="145"/>
      <c r="D61" s="152"/>
      <c r="E61" s="152"/>
      <c r="F61" s="154"/>
      <c r="G61" s="172"/>
      <c r="H61" s="172"/>
      <c r="I61" s="171"/>
    </row>
    <row r="62" spans="1:9" x14ac:dyDescent="0.2">
      <c r="A62" s="140">
        <v>6</v>
      </c>
      <c r="B62" s="141" t="s">
        <v>201</v>
      </c>
      <c r="C62" s="142"/>
      <c r="D62" s="142"/>
      <c r="E62" s="142"/>
      <c r="F62" s="142"/>
      <c r="G62" s="169">
        <f>SUM(G63:G68)</f>
        <v>37981.778095238093</v>
      </c>
      <c r="H62" s="169">
        <f>SUM(H63:H68)</f>
        <v>38411.156666666648</v>
      </c>
      <c r="I62" s="169"/>
    </row>
    <row r="63" spans="1:9" x14ac:dyDescent="0.2">
      <c r="A63" s="143">
        <v>6.01</v>
      </c>
      <c r="B63" s="144" t="s">
        <v>202</v>
      </c>
      <c r="C63" s="145">
        <v>1</v>
      </c>
      <c r="D63" s="146" t="s">
        <v>162</v>
      </c>
      <c r="E63" s="147">
        <f>IF(D63="USD",1,$B$5)</f>
        <v>1</v>
      </c>
      <c r="F63" s="148">
        <v>0</v>
      </c>
      <c r="G63" s="173">
        <f t="shared" ref="G63:H66" si="6">IF(D63="DOP",F63/E63,F63)</f>
        <v>0</v>
      </c>
      <c r="H63" s="173">
        <f t="shared" si="6"/>
        <v>0</v>
      </c>
      <c r="I63" s="173"/>
    </row>
    <row r="64" spans="1:9" x14ac:dyDescent="0.2">
      <c r="A64" s="143">
        <v>6.02</v>
      </c>
      <c r="B64" s="144" t="s">
        <v>203</v>
      </c>
      <c r="C64" s="145">
        <v>1</v>
      </c>
      <c r="D64" s="146" t="s">
        <v>162</v>
      </c>
      <c r="E64" s="147">
        <f t="shared" ref="E64:E67" si="7">IF(D64="USD",1,$B$5)</f>
        <v>1</v>
      </c>
      <c r="F64" s="148">
        <v>0</v>
      </c>
      <c r="G64" s="173">
        <f t="shared" si="6"/>
        <v>0</v>
      </c>
      <c r="H64" s="173">
        <f t="shared" si="6"/>
        <v>0</v>
      </c>
      <c r="I64" s="173"/>
    </row>
    <row r="65" spans="1:9" x14ac:dyDescent="0.2">
      <c r="A65" s="143">
        <v>6.03</v>
      </c>
      <c r="B65" s="144" t="s">
        <v>204</v>
      </c>
      <c r="C65" s="145">
        <v>1</v>
      </c>
      <c r="D65" s="146" t="s">
        <v>162</v>
      </c>
      <c r="E65" s="147">
        <f t="shared" si="7"/>
        <v>1</v>
      </c>
      <c r="F65" s="148">
        <v>0</v>
      </c>
      <c r="G65" s="173">
        <f t="shared" si="6"/>
        <v>0</v>
      </c>
      <c r="H65" s="173">
        <f t="shared" si="6"/>
        <v>0</v>
      </c>
      <c r="I65" s="173"/>
    </row>
    <row r="66" spans="1:9" x14ac:dyDescent="0.2">
      <c r="A66" s="143">
        <v>6.04</v>
      </c>
      <c r="B66" s="144" t="s">
        <v>205</v>
      </c>
      <c r="C66" s="145">
        <v>1</v>
      </c>
      <c r="D66" s="146" t="s">
        <v>162</v>
      </c>
      <c r="E66" s="147">
        <f t="shared" si="7"/>
        <v>1</v>
      </c>
      <c r="F66" s="148">
        <v>0</v>
      </c>
      <c r="G66" s="173">
        <f t="shared" si="6"/>
        <v>0</v>
      </c>
      <c r="H66" s="173">
        <f t="shared" si="6"/>
        <v>0</v>
      </c>
      <c r="I66" s="173"/>
    </row>
    <row r="67" spans="1:9" x14ac:dyDescent="0.2">
      <c r="A67" s="143">
        <v>6.05</v>
      </c>
      <c r="B67" s="144" t="s">
        <v>206</v>
      </c>
      <c r="C67" s="145">
        <v>1</v>
      </c>
      <c r="D67" s="146" t="s">
        <v>162</v>
      </c>
      <c r="E67" s="147">
        <f t="shared" si="7"/>
        <v>1</v>
      </c>
      <c r="F67" s="148">
        <v>38599.89322580646</v>
      </c>
      <c r="G67" s="173">
        <v>37981.778095238093</v>
      </c>
      <c r="H67" s="173">
        <v>38411.156666666648</v>
      </c>
      <c r="I67" s="173"/>
    </row>
    <row r="68" spans="1:9" x14ac:dyDescent="0.2">
      <c r="A68" s="149"/>
      <c r="B68" s="156"/>
      <c r="C68" s="145"/>
      <c r="D68" s="152"/>
      <c r="E68" s="157"/>
      <c r="F68" s="158"/>
      <c r="G68" s="171"/>
      <c r="H68" s="171"/>
      <c r="I68" s="171"/>
    </row>
    <row r="69" spans="1:9" x14ac:dyDescent="0.2">
      <c r="A69" s="140">
        <v>7</v>
      </c>
      <c r="B69" s="141" t="s">
        <v>207</v>
      </c>
      <c r="C69" s="142"/>
      <c r="D69" s="142"/>
      <c r="E69" s="142"/>
      <c r="F69" s="142"/>
      <c r="G69" s="169">
        <f>SUM(G70:G77)</f>
        <v>363712.01687301591</v>
      </c>
      <c r="H69" s="169">
        <f>SUM(H70:H77)</f>
        <v>357167.97234999994</v>
      </c>
      <c r="I69" s="169"/>
    </row>
    <row r="70" spans="1:9" s="122" customFormat="1" x14ac:dyDescent="0.2">
      <c r="A70" s="143">
        <v>7.01</v>
      </c>
      <c r="B70" s="144" t="s">
        <v>208</v>
      </c>
      <c r="C70" s="144">
        <v>1</v>
      </c>
      <c r="D70" s="146" t="s">
        <v>162</v>
      </c>
      <c r="E70" s="147">
        <f>IF(D70="USD",1,$B$5)</f>
        <v>1</v>
      </c>
      <c r="F70" s="148">
        <v>30862.977258064511</v>
      </c>
      <c r="G70" s="173">
        <v>30072.365079365081</v>
      </c>
      <c r="H70" s="173">
        <v>21445.363333333331</v>
      </c>
      <c r="I70" s="170">
        <f t="shared" ref="I70:I87" si="8">+G70-H70</f>
        <v>8627.0017460317504</v>
      </c>
    </row>
    <row r="71" spans="1:9" s="122" customFormat="1" x14ac:dyDescent="0.2">
      <c r="A71" s="143">
        <v>7.02</v>
      </c>
      <c r="B71" s="144" t="s">
        <v>209</v>
      </c>
      <c r="C71" s="144">
        <v>1</v>
      </c>
      <c r="D71" s="146" t="s">
        <v>162</v>
      </c>
      <c r="E71" s="147">
        <f t="shared" ref="E71:E76" si="9">IF(D71="USD",1,$B$5)</f>
        <v>1</v>
      </c>
      <c r="F71" s="148">
        <v>74153.174677419374</v>
      </c>
      <c r="G71" s="173">
        <v>48023.747619047615</v>
      </c>
      <c r="H71" s="173">
        <v>48895.80333333333</v>
      </c>
      <c r="I71" s="170">
        <f t="shared" si="8"/>
        <v>-872.0557142857142</v>
      </c>
    </row>
    <row r="72" spans="1:9" s="122" customFormat="1" x14ac:dyDescent="0.2">
      <c r="A72" s="143">
        <v>7.03</v>
      </c>
      <c r="B72" s="144" t="s">
        <v>210</v>
      </c>
      <c r="C72" s="144">
        <v>1</v>
      </c>
      <c r="D72" s="146" t="s">
        <v>162</v>
      </c>
      <c r="E72" s="147">
        <f t="shared" si="9"/>
        <v>1</v>
      </c>
      <c r="F72" s="148">
        <v>54138.492870967741</v>
      </c>
      <c r="G72" s="173">
        <v>53265.565428571419</v>
      </c>
      <c r="H72" s="173">
        <v>55928.843699999998</v>
      </c>
      <c r="I72" s="170">
        <f t="shared" si="8"/>
        <v>-2663.2782714285786</v>
      </c>
    </row>
    <row r="73" spans="1:9" s="122" customFormat="1" x14ac:dyDescent="0.2">
      <c r="A73" s="143">
        <v>7.04</v>
      </c>
      <c r="B73" s="144" t="s">
        <v>211</v>
      </c>
      <c r="C73" s="144">
        <v>1</v>
      </c>
      <c r="D73" s="146" t="s">
        <v>162</v>
      </c>
      <c r="E73" s="147">
        <f t="shared" si="9"/>
        <v>1</v>
      </c>
      <c r="F73" s="148">
        <v>163010.11290322582</v>
      </c>
      <c r="G73" s="173">
        <v>170567.20158730159</v>
      </c>
      <c r="H73" s="173">
        <v>168918.50666666668</v>
      </c>
      <c r="I73" s="170">
        <f t="shared" si="8"/>
        <v>1648.6949206349091</v>
      </c>
    </row>
    <row r="74" spans="1:9" s="122" customFormat="1" x14ac:dyDescent="0.2">
      <c r="A74" s="143">
        <v>7.05</v>
      </c>
      <c r="B74" s="144" t="s">
        <v>212</v>
      </c>
      <c r="C74" s="144">
        <v>1</v>
      </c>
      <c r="D74" s="146" t="s">
        <v>162</v>
      </c>
      <c r="E74" s="147">
        <f t="shared" si="9"/>
        <v>1</v>
      </c>
      <c r="F74" s="148">
        <v>64605.32741935485</v>
      </c>
      <c r="G74" s="173">
        <v>61783.137158730162</v>
      </c>
      <c r="H74" s="173">
        <v>61979.455316666659</v>
      </c>
      <c r="I74" s="170">
        <f t="shared" si="8"/>
        <v>-196.3181579364973</v>
      </c>
    </row>
    <row r="75" spans="1:9" s="122" customFormat="1" x14ac:dyDescent="0.2">
      <c r="A75" s="143">
        <v>7.06</v>
      </c>
      <c r="B75" s="144" t="s">
        <v>213</v>
      </c>
      <c r="C75" s="144">
        <v>1</v>
      </c>
      <c r="D75" s="146" t="s">
        <v>162</v>
      </c>
      <c r="E75" s="147">
        <f t="shared" si="9"/>
        <v>1</v>
      </c>
      <c r="F75" s="148">
        <v>0</v>
      </c>
      <c r="G75" s="173">
        <v>0</v>
      </c>
      <c r="H75" s="173">
        <v>0</v>
      </c>
      <c r="I75" s="170">
        <f t="shared" si="8"/>
        <v>0</v>
      </c>
    </row>
    <row r="76" spans="1:9" s="122" customFormat="1" x14ac:dyDescent="0.2">
      <c r="A76" s="143">
        <v>7.07</v>
      </c>
      <c r="B76" s="144" t="s">
        <v>214</v>
      </c>
      <c r="C76" s="144">
        <v>1</v>
      </c>
      <c r="D76" s="146" t="s">
        <v>162</v>
      </c>
      <c r="E76" s="147">
        <f t="shared" si="9"/>
        <v>1</v>
      </c>
      <c r="F76" s="148">
        <v>0</v>
      </c>
      <c r="G76" s="173">
        <v>0</v>
      </c>
      <c r="H76" s="173">
        <v>0</v>
      </c>
      <c r="I76" s="170">
        <f t="shared" si="8"/>
        <v>0</v>
      </c>
    </row>
    <row r="77" spans="1:9" ht="7.5" customHeight="1" x14ac:dyDescent="0.2">
      <c r="A77" s="149"/>
      <c r="B77" s="145"/>
      <c r="C77" s="145"/>
      <c r="D77" s="152"/>
      <c r="E77" s="152"/>
      <c r="F77" s="159"/>
      <c r="G77" s="174"/>
      <c r="H77" s="174"/>
      <c r="I77" s="170">
        <f t="shared" si="8"/>
        <v>0</v>
      </c>
    </row>
    <row r="78" spans="1:9" x14ac:dyDescent="0.2">
      <c r="A78" s="140">
        <v>8</v>
      </c>
      <c r="B78" s="141" t="s">
        <v>215</v>
      </c>
      <c r="C78" s="142"/>
      <c r="D78" s="142"/>
      <c r="E78" s="142"/>
      <c r="F78" s="142"/>
      <c r="G78" s="169">
        <f>SUM(G79:G87)</f>
        <v>736570.06909111526</v>
      </c>
      <c r="H78" s="169">
        <f>SUM(H79:H87)</f>
        <v>732653.29272900429</v>
      </c>
      <c r="I78" s="169"/>
    </row>
    <row r="79" spans="1:9" s="122" customFormat="1" x14ac:dyDescent="0.2">
      <c r="A79" s="143">
        <v>8.01</v>
      </c>
      <c r="B79" s="144" t="s">
        <v>216</v>
      </c>
      <c r="C79" s="144">
        <v>1</v>
      </c>
      <c r="D79" s="146" t="s">
        <v>162</v>
      </c>
      <c r="E79" s="147">
        <f t="shared" ref="E79:E86" si="10">IF(D79="USD",1,$B$5)</f>
        <v>1</v>
      </c>
      <c r="F79" s="148">
        <v>354682.57651935483</v>
      </c>
      <c r="G79" s="173">
        <v>321324.05109523807</v>
      </c>
      <c r="H79" s="173">
        <v>300276.30900000001</v>
      </c>
      <c r="I79" s="170">
        <f t="shared" si="8"/>
        <v>21047.742095238063</v>
      </c>
    </row>
    <row r="80" spans="1:9" s="122" customFormat="1" x14ac:dyDescent="0.2">
      <c r="A80" s="143">
        <v>8.02</v>
      </c>
      <c r="B80" s="144" t="s">
        <v>217</v>
      </c>
      <c r="C80" s="144">
        <v>1</v>
      </c>
      <c r="D80" s="146" t="s">
        <v>162</v>
      </c>
      <c r="E80" s="147">
        <f t="shared" si="10"/>
        <v>1</v>
      </c>
      <c r="F80" s="148">
        <v>32090.255041935481</v>
      </c>
      <c r="G80" s="173">
        <v>32910.882380952382</v>
      </c>
      <c r="H80" s="173">
        <v>34556.426500000001</v>
      </c>
      <c r="I80" s="170">
        <f t="shared" si="8"/>
        <v>-1645.5441190476195</v>
      </c>
    </row>
    <row r="81" spans="1:9" s="122" customFormat="1" x14ac:dyDescent="0.2">
      <c r="A81" s="143">
        <v>8.0299999999999994</v>
      </c>
      <c r="B81" s="144" t="s">
        <v>218</v>
      </c>
      <c r="C81" s="144">
        <v>1</v>
      </c>
      <c r="D81" s="146" t="s">
        <v>162</v>
      </c>
      <c r="E81" s="147">
        <f t="shared" si="10"/>
        <v>1</v>
      </c>
      <c r="F81" s="148">
        <v>49180.035202262261</v>
      </c>
      <c r="G81" s="173">
        <v>46600.003345083489</v>
      </c>
      <c r="H81" s="173">
        <v>48930.003512337658</v>
      </c>
      <c r="I81" s="170">
        <f t="shared" si="8"/>
        <v>-2330.0001672541694</v>
      </c>
    </row>
    <row r="82" spans="1:9" s="122" customFormat="1" ht="14.25" customHeight="1" x14ac:dyDescent="0.2">
      <c r="A82" s="143">
        <v>8.0399999999999991</v>
      </c>
      <c r="B82" s="144" t="s">
        <v>219</v>
      </c>
      <c r="C82" s="144">
        <v>1</v>
      </c>
      <c r="D82" s="146" t="s">
        <v>162</v>
      </c>
      <c r="E82" s="147">
        <f t="shared" si="10"/>
        <v>1</v>
      </c>
      <c r="F82" s="148">
        <v>52592.265967741936</v>
      </c>
      <c r="G82" s="173">
        <v>19047.619047619046</v>
      </c>
      <c r="H82" s="173">
        <v>20000</v>
      </c>
      <c r="I82" s="170">
        <f t="shared" si="8"/>
        <v>-952.38095238095411</v>
      </c>
    </row>
    <row r="83" spans="1:9" s="122" customFormat="1" x14ac:dyDescent="0.2">
      <c r="A83" s="143">
        <v>8.0500000000000007</v>
      </c>
      <c r="B83" s="144" t="s">
        <v>220</v>
      </c>
      <c r="C83" s="144">
        <v>1</v>
      </c>
      <c r="D83" s="146" t="s">
        <v>162</v>
      </c>
      <c r="E83" s="147">
        <f t="shared" si="10"/>
        <v>1</v>
      </c>
      <c r="F83" s="148">
        <v>107865.2467741935</v>
      </c>
      <c r="G83" s="173">
        <v>77997.364444444451</v>
      </c>
      <c r="H83" s="173">
        <v>59930.674333333336</v>
      </c>
      <c r="I83" s="170">
        <f t="shared" si="8"/>
        <v>18066.690111111115</v>
      </c>
    </row>
    <row r="84" spans="1:9" s="122" customFormat="1" x14ac:dyDescent="0.2">
      <c r="A84" s="143">
        <v>8.06</v>
      </c>
      <c r="B84" s="144" t="s">
        <v>221</v>
      </c>
      <c r="C84" s="144">
        <v>1</v>
      </c>
      <c r="D84" s="146" t="s">
        <v>162</v>
      </c>
      <c r="E84" s="147">
        <f t="shared" si="10"/>
        <v>1</v>
      </c>
      <c r="F84" s="148">
        <v>44922.766451612901</v>
      </c>
      <c r="G84" s="173">
        <v>39327.412269841276</v>
      </c>
      <c r="H84" s="173">
        <v>59643.181049999999</v>
      </c>
      <c r="I84" s="170">
        <f t="shared" si="8"/>
        <v>-20315.768780158724</v>
      </c>
    </row>
    <row r="85" spans="1:9" s="122" customFormat="1" x14ac:dyDescent="0.2">
      <c r="A85" s="143">
        <v>8.07</v>
      </c>
      <c r="B85" s="144" t="s">
        <v>222</v>
      </c>
      <c r="C85" s="144">
        <v>1</v>
      </c>
      <c r="D85" s="146" t="s">
        <v>162</v>
      </c>
      <c r="E85" s="147">
        <f t="shared" si="10"/>
        <v>1</v>
      </c>
      <c r="F85" s="148">
        <v>124637.78064516129</v>
      </c>
      <c r="G85" s="173">
        <v>122945.11746031746</v>
      </c>
      <c r="H85" s="173">
        <v>129078.19833333333</v>
      </c>
      <c r="I85" s="170">
        <f t="shared" si="8"/>
        <v>-6133.0808730158751</v>
      </c>
    </row>
    <row r="86" spans="1:9" s="122" customFormat="1" ht="24" customHeight="1" x14ac:dyDescent="0.2">
      <c r="A86" s="143">
        <v>8.08</v>
      </c>
      <c r="B86" s="144" t="s">
        <v>223</v>
      </c>
      <c r="C86" s="144">
        <v>1</v>
      </c>
      <c r="D86" s="146" t="s">
        <v>162</v>
      </c>
      <c r="E86" s="147">
        <f t="shared" si="10"/>
        <v>1</v>
      </c>
      <c r="F86" s="148">
        <v>71661.290322580637</v>
      </c>
      <c r="G86" s="173">
        <v>76417.619047619053</v>
      </c>
      <c r="H86" s="173">
        <v>80238.5</v>
      </c>
      <c r="I86" s="170">
        <f t="shared" si="8"/>
        <v>-3820.8809523809468</v>
      </c>
    </row>
    <row r="87" spans="1:9" ht="19.149999999999999" customHeight="1" x14ac:dyDescent="0.2">
      <c r="A87" s="149"/>
      <c r="B87" s="145"/>
      <c r="C87" s="145"/>
      <c r="D87" s="152"/>
      <c r="E87" s="152"/>
      <c r="F87" s="159"/>
      <c r="G87" s="174"/>
      <c r="H87" s="174"/>
      <c r="I87" s="170">
        <f t="shared" si="8"/>
        <v>0</v>
      </c>
    </row>
    <row r="88" spans="1:9" x14ac:dyDescent="0.2">
      <c r="A88" s="140">
        <v>9</v>
      </c>
      <c r="B88" s="141" t="s">
        <v>224</v>
      </c>
      <c r="C88" s="142"/>
      <c r="D88" s="142"/>
      <c r="E88" s="142"/>
      <c r="F88" s="142"/>
      <c r="G88" s="169">
        <f>SUM(G89:G93)</f>
        <v>0</v>
      </c>
      <c r="H88" s="169">
        <f>SUM(H89:H93)</f>
        <v>0</v>
      </c>
      <c r="I88" s="169"/>
    </row>
    <row r="89" spans="1:9" s="122" customFormat="1" x14ac:dyDescent="0.2">
      <c r="A89" s="143">
        <v>9.01</v>
      </c>
      <c r="B89" s="144" t="s">
        <v>225</v>
      </c>
      <c r="C89" s="144">
        <v>2</v>
      </c>
      <c r="D89" s="146" t="s">
        <v>162</v>
      </c>
      <c r="E89" s="147">
        <f t="shared" ref="E89:E94" si="11">IF(D89="USD",1,$B$5)</f>
        <v>1</v>
      </c>
      <c r="F89" s="148">
        <v>0</v>
      </c>
      <c r="G89" s="173">
        <f t="shared" ref="G89:H94" si="12">IF(D89="DOP",F89/E89,F89)</f>
        <v>0</v>
      </c>
      <c r="H89" s="173">
        <f t="shared" si="12"/>
        <v>0</v>
      </c>
      <c r="I89" s="173"/>
    </row>
    <row r="90" spans="1:9" s="122" customFormat="1" x14ac:dyDescent="0.2">
      <c r="A90" s="143">
        <v>9.02</v>
      </c>
      <c r="B90" s="144" t="s">
        <v>226</v>
      </c>
      <c r="C90" s="144">
        <v>2</v>
      </c>
      <c r="D90" s="146" t="s">
        <v>162</v>
      </c>
      <c r="E90" s="147">
        <f t="shared" si="11"/>
        <v>1</v>
      </c>
      <c r="F90" s="148">
        <v>0</v>
      </c>
      <c r="G90" s="173">
        <f t="shared" si="12"/>
        <v>0</v>
      </c>
      <c r="H90" s="173">
        <f t="shared" si="12"/>
        <v>0</v>
      </c>
      <c r="I90" s="173"/>
    </row>
    <row r="91" spans="1:9" s="122" customFormat="1" x14ac:dyDescent="0.2">
      <c r="A91" s="143">
        <v>9.0299999999999994</v>
      </c>
      <c r="B91" s="144" t="s">
        <v>227</v>
      </c>
      <c r="C91" s="144">
        <v>2</v>
      </c>
      <c r="D91" s="146" t="s">
        <v>162</v>
      </c>
      <c r="E91" s="147">
        <f t="shared" si="11"/>
        <v>1</v>
      </c>
      <c r="F91" s="148">
        <v>0</v>
      </c>
      <c r="G91" s="173">
        <f t="shared" si="12"/>
        <v>0</v>
      </c>
      <c r="H91" s="173">
        <f t="shared" si="12"/>
        <v>0</v>
      </c>
      <c r="I91" s="173"/>
    </row>
    <row r="92" spans="1:9" s="122" customFormat="1" x14ac:dyDescent="0.2">
      <c r="A92" s="143">
        <v>9.0399999999999991</v>
      </c>
      <c r="B92" s="144" t="s">
        <v>228</v>
      </c>
      <c r="C92" s="144">
        <v>2</v>
      </c>
      <c r="D92" s="146" t="s">
        <v>162</v>
      </c>
      <c r="E92" s="147">
        <f t="shared" si="11"/>
        <v>1</v>
      </c>
      <c r="F92" s="148">
        <v>0</v>
      </c>
      <c r="G92" s="173">
        <f t="shared" si="12"/>
        <v>0</v>
      </c>
      <c r="H92" s="173">
        <f t="shared" si="12"/>
        <v>0</v>
      </c>
      <c r="I92" s="173"/>
    </row>
    <row r="93" spans="1:9" s="122" customFormat="1" x14ac:dyDescent="0.2">
      <c r="A93" s="143">
        <v>9.0499999999999989</v>
      </c>
      <c r="B93" s="144" t="s">
        <v>229</v>
      </c>
      <c r="C93" s="144">
        <v>2</v>
      </c>
      <c r="D93" s="146" t="s">
        <v>162</v>
      </c>
      <c r="E93" s="147">
        <f t="shared" si="11"/>
        <v>1</v>
      </c>
      <c r="F93" s="148">
        <v>0</v>
      </c>
      <c r="G93" s="173">
        <f t="shared" si="12"/>
        <v>0</v>
      </c>
      <c r="H93" s="173">
        <f t="shared" si="12"/>
        <v>0</v>
      </c>
      <c r="I93" s="173"/>
    </row>
    <row r="94" spans="1:9" s="122" customFormat="1" x14ac:dyDescent="0.2">
      <c r="A94" s="143">
        <v>9.06</v>
      </c>
      <c r="B94" s="144" t="s">
        <v>230</v>
      </c>
      <c r="C94" s="144">
        <v>2</v>
      </c>
      <c r="D94" s="146" t="s">
        <v>162</v>
      </c>
      <c r="E94" s="147">
        <f t="shared" si="11"/>
        <v>1</v>
      </c>
      <c r="F94" s="148">
        <v>0</v>
      </c>
      <c r="G94" s="173">
        <f t="shared" si="12"/>
        <v>0</v>
      </c>
      <c r="H94" s="173">
        <f t="shared" si="12"/>
        <v>0</v>
      </c>
      <c r="I94" s="173"/>
    </row>
  </sheetData>
  <mergeCells count="3">
    <mergeCell ref="B3:F3"/>
    <mergeCell ref="K4:M4"/>
    <mergeCell ref="K5:M5"/>
  </mergeCells>
  <printOptions horizontalCentered="1"/>
  <pageMargins left="0.19685039370078741" right="0.19685039370078741" top="0.39370078740157483" bottom="0.39370078740157483" header="0.31496062992125984" footer="0.31496062992125984"/>
  <pageSetup scale="86" fitToHeight="2" orientation="portrait" r:id="rId1"/>
  <headerFooter>
    <oddHeader>&amp;R&amp;G</oddHeader>
    <oddFooter>&amp;L&amp;F&amp;RPág. &amp;P</oddFoot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C9441-D9A5-4E79-B46D-D62FA4EFFD03}">
  <sheetPr codeName="Hoja3">
    <tabColor theme="8"/>
    <pageSetUpPr fitToPage="1"/>
  </sheetPr>
  <dimension ref="A1:J94"/>
  <sheetViews>
    <sheetView showGridLines="0" zoomScale="90" zoomScaleNormal="90" workbookViewId="0">
      <selection activeCell="L30" sqref="L30"/>
    </sheetView>
  </sheetViews>
  <sheetFormatPr baseColWidth="10" defaultColWidth="9.140625" defaultRowHeight="12.75" outlineLevelCol="1" x14ac:dyDescent="0.2"/>
  <cols>
    <col min="1" max="1" width="10.140625" style="119" customWidth="1"/>
    <col min="2" max="2" width="44.42578125" style="119" customWidth="1"/>
    <col min="3" max="3" width="5.42578125" style="119" customWidth="1" outlineLevel="1"/>
    <col min="4" max="4" width="5" style="119" customWidth="1" outlineLevel="1"/>
    <col min="5" max="5" width="6.140625" style="119" customWidth="1" outlineLevel="1"/>
    <col min="6" max="6" width="17.42578125" style="119" customWidth="1" outlineLevel="1"/>
    <col min="7" max="7" width="23.5703125" style="164" customWidth="1"/>
    <col min="8" max="8" width="13" style="119" customWidth="1"/>
    <col min="9" max="9" width="9.140625" style="119"/>
    <col min="10" max="10" width="13.42578125" style="119" bestFit="1" customWidth="1"/>
    <col min="11" max="16384" width="9.140625" style="119"/>
  </cols>
  <sheetData>
    <row r="1" spans="1:10" s="107" customFormat="1" x14ac:dyDescent="0.2">
      <c r="E1" s="108"/>
      <c r="G1" s="160"/>
    </row>
    <row r="2" spans="1:10" s="107" customFormat="1" x14ac:dyDescent="0.2">
      <c r="A2" s="109"/>
      <c r="C2" s="110"/>
      <c r="D2" s="110"/>
      <c r="E2" s="111"/>
      <c r="F2" s="112"/>
      <c r="G2" s="160"/>
    </row>
    <row r="3" spans="1:10" s="312" customFormat="1" ht="21" customHeight="1" x14ac:dyDescent="0.35">
      <c r="A3" s="311"/>
      <c r="B3" s="663" t="s">
        <v>152</v>
      </c>
      <c r="C3" s="663"/>
      <c r="D3" s="663"/>
      <c r="E3" s="663"/>
      <c r="F3" s="663"/>
      <c r="G3" s="311"/>
      <c r="H3" s="311"/>
    </row>
    <row r="4" spans="1:10" s="107" customFormat="1" ht="17.25" x14ac:dyDescent="0.2">
      <c r="A4" s="109"/>
      <c r="B4" s="113"/>
      <c r="C4" s="110"/>
      <c r="D4" s="110"/>
      <c r="E4" s="111"/>
      <c r="F4" s="112"/>
      <c r="G4" s="160"/>
    </row>
    <row r="5" spans="1:10" s="107" customFormat="1" x14ac:dyDescent="0.2">
      <c r="A5" s="109"/>
      <c r="B5" s="114">
        <v>62.35</v>
      </c>
      <c r="C5" s="110"/>
      <c r="D5" s="110"/>
      <c r="E5" s="111"/>
      <c r="G5" s="161" t="s">
        <v>153</v>
      </c>
    </row>
    <row r="6" spans="1:10" ht="17.25" x14ac:dyDescent="0.2">
      <c r="A6" s="115"/>
      <c r="B6" s="116"/>
      <c r="C6" s="116"/>
      <c r="D6" s="116"/>
      <c r="E6" s="117"/>
      <c r="F6" s="118"/>
      <c r="G6" s="162" t="s">
        <v>154</v>
      </c>
      <c r="H6" s="118"/>
      <c r="J6" s="119" t="s">
        <v>155</v>
      </c>
    </row>
    <row r="7" spans="1:10" ht="18.75" customHeight="1" x14ac:dyDescent="0.25">
      <c r="A7" s="120"/>
      <c r="B7" s="121" t="s">
        <v>51</v>
      </c>
      <c r="C7" s="121"/>
      <c r="D7" s="122"/>
      <c r="E7" s="122"/>
      <c r="F7" s="123"/>
      <c r="G7" s="163">
        <f>SUM(G10:G12)</f>
        <v>2978882.8972883653</v>
      </c>
      <c r="J7" s="498">
        <v>2978882.8972883653</v>
      </c>
    </row>
    <row r="8" spans="1:10" x14ac:dyDescent="0.2">
      <c r="B8" s="122"/>
      <c r="C8" s="122"/>
      <c r="D8" s="122"/>
      <c r="E8" s="122"/>
    </row>
    <row r="9" spans="1:10" ht="17.25" x14ac:dyDescent="0.2">
      <c r="A9" s="124"/>
      <c r="B9" s="125" t="s">
        <v>52</v>
      </c>
      <c r="C9" s="126"/>
      <c r="D9" s="126"/>
      <c r="E9" s="127"/>
      <c r="F9" s="128"/>
      <c r="G9" s="165"/>
      <c r="H9" s="128"/>
    </row>
    <row r="10" spans="1:10" x14ac:dyDescent="0.2">
      <c r="A10" s="120"/>
      <c r="B10" s="122" t="s">
        <v>156</v>
      </c>
      <c r="C10" s="122"/>
      <c r="D10" s="122"/>
      <c r="E10" s="122"/>
      <c r="F10" s="129"/>
      <c r="G10" s="166">
        <f>SUMIF($C$18:$C$100,"2",$G$18:$G$100)</f>
        <v>683146.39224344271</v>
      </c>
      <c r="H10" s="130"/>
      <c r="J10" s="131"/>
    </row>
    <row r="11" spans="1:10" x14ac:dyDescent="0.2">
      <c r="A11" s="120"/>
      <c r="B11" s="122" t="s">
        <v>53</v>
      </c>
      <c r="C11" s="122"/>
      <c r="D11" s="122"/>
      <c r="E11" s="122"/>
      <c r="F11" s="132"/>
      <c r="G11" s="166">
        <f>SUMIF($C$18:$C$100,"1",$G$18:$G$100)</f>
        <v>2295736.5050449227</v>
      </c>
      <c r="H11" s="130"/>
      <c r="J11" s="131"/>
    </row>
    <row r="12" spans="1:10" x14ac:dyDescent="0.2">
      <c r="A12" s="120"/>
      <c r="B12" s="122" t="s">
        <v>55</v>
      </c>
      <c r="C12" s="122"/>
      <c r="D12" s="122"/>
      <c r="E12" s="122"/>
      <c r="F12" s="129"/>
      <c r="G12" s="166">
        <v>0</v>
      </c>
      <c r="H12" s="130"/>
      <c r="J12" s="131"/>
    </row>
    <row r="13" spans="1:10" x14ac:dyDescent="0.2">
      <c r="A13" s="133"/>
      <c r="B13" s="134" t="s">
        <v>57</v>
      </c>
      <c r="C13" s="135"/>
      <c r="D13" s="135"/>
      <c r="E13" s="136"/>
      <c r="F13" s="137"/>
      <c r="G13" s="167"/>
      <c r="H13" s="137"/>
    </row>
    <row r="14" spans="1:10" x14ac:dyDescent="0.2">
      <c r="A14" s="120"/>
      <c r="B14" s="122" t="s">
        <v>157</v>
      </c>
      <c r="C14" s="122"/>
      <c r="D14" s="122"/>
      <c r="E14" s="122"/>
      <c r="F14" s="138"/>
      <c r="G14" s="166"/>
    </row>
    <row r="15" spans="1:10" x14ac:dyDescent="0.2">
      <c r="A15" s="120"/>
      <c r="B15" s="122" t="s">
        <v>158</v>
      </c>
      <c r="C15" s="122"/>
      <c r="D15" s="122"/>
      <c r="E15" s="122"/>
      <c r="F15" s="138"/>
      <c r="G15" s="166"/>
    </row>
    <row r="16" spans="1:10" x14ac:dyDescent="0.2">
      <c r="A16" s="120"/>
      <c r="B16" s="122" t="s">
        <v>159</v>
      </c>
      <c r="C16" s="122"/>
      <c r="D16" s="122"/>
      <c r="E16" s="122"/>
      <c r="F16" s="138"/>
      <c r="G16" s="166"/>
    </row>
    <row r="17" spans="1:8" ht="13.5" customHeight="1" x14ac:dyDescent="0.2">
      <c r="A17" s="133"/>
      <c r="B17" s="135" t="s">
        <v>65</v>
      </c>
      <c r="C17" s="135"/>
      <c r="D17" s="135"/>
      <c r="E17" s="136"/>
      <c r="F17" s="139"/>
      <c r="G17" s="168"/>
      <c r="H17" s="139"/>
    </row>
    <row r="18" spans="1:8" x14ac:dyDescent="0.2">
      <c r="A18" s="140">
        <v>1</v>
      </c>
      <c r="B18" s="141" t="s">
        <v>160</v>
      </c>
      <c r="C18" s="142"/>
      <c r="D18" s="142"/>
      <c r="E18" s="142"/>
      <c r="F18" s="142"/>
      <c r="G18" s="169">
        <f>SUM(G19:G27)</f>
        <v>0</v>
      </c>
      <c r="H18" s="142"/>
    </row>
    <row r="19" spans="1:8" x14ac:dyDescent="0.2">
      <c r="A19" s="143">
        <v>1.01</v>
      </c>
      <c r="B19" s="144" t="s">
        <v>161</v>
      </c>
      <c r="C19" s="145">
        <v>2</v>
      </c>
      <c r="D19" s="146" t="s">
        <v>162</v>
      </c>
      <c r="E19" s="147">
        <f t="shared" ref="E19:E27" si="0">IF(D19="USD",1,$B$5)</f>
        <v>1</v>
      </c>
      <c r="F19" s="148">
        <v>0</v>
      </c>
      <c r="G19" s="170">
        <f>IF(D19="DOP",F19/E19,F19)</f>
        <v>0</v>
      </c>
    </row>
    <row r="20" spans="1:8" x14ac:dyDescent="0.2">
      <c r="A20" s="143">
        <v>1.02</v>
      </c>
      <c r="B20" s="144" t="s">
        <v>163</v>
      </c>
      <c r="C20" s="145">
        <v>2</v>
      </c>
      <c r="D20" s="146" t="s">
        <v>162</v>
      </c>
      <c r="E20" s="147">
        <f t="shared" si="0"/>
        <v>1</v>
      </c>
      <c r="F20" s="148">
        <v>0</v>
      </c>
      <c r="G20" s="170">
        <f t="shared" ref="G20:G27" si="1">IF(D20="DOP",F20/E20,F20)</f>
        <v>0</v>
      </c>
    </row>
    <row r="21" spans="1:8" x14ac:dyDescent="0.2">
      <c r="A21" s="143">
        <v>1.03</v>
      </c>
      <c r="B21" s="144" t="s">
        <v>164</v>
      </c>
      <c r="C21" s="145">
        <v>2</v>
      </c>
      <c r="D21" s="146" t="s">
        <v>162</v>
      </c>
      <c r="E21" s="147">
        <f t="shared" si="0"/>
        <v>1</v>
      </c>
      <c r="F21" s="148">
        <v>0</v>
      </c>
      <c r="G21" s="170">
        <f t="shared" si="1"/>
        <v>0</v>
      </c>
    </row>
    <row r="22" spans="1:8" x14ac:dyDescent="0.2">
      <c r="A22" s="143">
        <v>1.04</v>
      </c>
      <c r="B22" s="144" t="s">
        <v>165</v>
      </c>
      <c r="C22" s="145">
        <v>2</v>
      </c>
      <c r="D22" s="146" t="s">
        <v>162</v>
      </c>
      <c r="E22" s="147">
        <f t="shared" si="0"/>
        <v>1</v>
      </c>
      <c r="F22" s="148">
        <v>0</v>
      </c>
      <c r="G22" s="170">
        <f t="shared" si="1"/>
        <v>0</v>
      </c>
    </row>
    <row r="23" spans="1:8" x14ac:dyDescent="0.2">
      <c r="A23" s="143">
        <v>1.08</v>
      </c>
      <c r="B23" s="144" t="s">
        <v>166</v>
      </c>
      <c r="C23" s="145">
        <v>2</v>
      </c>
      <c r="D23" s="146" t="s">
        <v>162</v>
      </c>
      <c r="E23" s="147">
        <f t="shared" si="0"/>
        <v>1</v>
      </c>
      <c r="F23" s="148">
        <v>0</v>
      </c>
      <c r="G23" s="170">
        <f t="shared" si="1"/>
        <v>0</v>
      </c>
    </row>
    <row r="24" spans="1:8" x14ac:dyDescent="0.2">
      <c r="A24" s="143">
        <v>1.0900000000000001</v>
      </c>
      <c r="B24" s="144" t="s">
        <v>167</v>
      </c>
      <c r="C24" s="145">
        <v>2</v>
      </c>
      <c r="D24" s="146" t="s">
        <v>162</v>
      </c>
      <c r="E24" s="147">
        <f t="shared" si="0"/>
        <v>1</v>
      </c>
      <c r="F24" s="148">
        <v>0</v>
      </c>
      <c r="G24" s="170">
        <f t="shared" si="1"/>
        <v>0</v>
      </c>
    </row>
    <row r="25" spans="1:8" x14ac:dyDescent="0.2">
      <c r="A25" s="143">
        <v>1.05</v>
      </c>
      <c r="B25" s="144" t="s">
        <v>168</v>
      </c>
      <c r="C25" s="145">
        <v>2</v>
      </c>
      <c r="D25" s="146" t="s">
        <v>162</v>
      </c>
      <c r="E25" s="147">
        <f t="shared" si="0"/>
        <v>1</v>
      </c>
      <c r="F25" s="148">
        <v>0</v>
      </c>
      <c r="G25" s="170">
        <f t="shared" si="1"/>
        <v>0</v>
      </c>
    </row>
    <row r="26" spans="1:8" x14ac:dyDescent="0.2">
      <c r="A26" s="143">
        <v>1.06</v>
      </c>
      <c r="B26" s="144" t="s">
        <v>169</v>
      </c>
      <c r="C26" s="145">
        <v>2</v>
      </c>
      <c r="D26" s="146" t="s">
        <v>162</v>
      </c>
      <c r="E26" s="147">
        <f t="shared" si="0"/>
        <v>1</v>
      </c>
      <c r="F26" s="148">
        <v>0</v>
      </c>
      <c r="G26" s="170">
        <f t="shared" si="1"/>
        <v>0</v>
      </c>
    </row>
    <row r="27" spans="1:8" x14ac:dyDescent="0.2">
      <c r="A27" s="143">
        <v>1.07</v>
      </c>
      <c r="B27" s="144" t="s">
        <v>170</v>
      </c>
      <c r="C27" s="145">
        <v>2</v>
      </c>
      <c r="D27" s="146" t="s">
        <v>162</v>
      </c>
      <c r="E27" s="147">
        <f t="shared" si="0"/>
        <v>1</v>
      </c>
      <c r="F27" s="148">
        <v>0</v>
      </c>
      <c r="G27" s="170">
        <f t="shared" si="1"/>
        <v>0</v>
      </c>
    </row>
    <row r="28" spans="1:8" ht="7.35" customHeight="1" x14ac:dyDescent="0.2">
      <c r="A28" s="149"/>
      <c r="D28" s="150"/>
      <c r="E28" s="150"/>
      <c r="F28" s="151"/>
      <c r="G28" s="171"/>
    </row>
    <row r="29" spans="1:8" x14ac:dyDescent="0.2">
      <c r="A29" s="140">
        <v>2</v>
      </c>
      <c r="B29" s="141" t="s">
        <v>171</v>
      </c>
      <c r="C29" s="142"/>
      <c r="D29" s="142"/>
      <c r="E29" s="142"/>
      <c r="F29" s="142"/>
      <c r="G29" s="169">
        <f>SUM(G30:G41)</f>
        <v>230425.63076065574</v>
      </c>
      <c r="H29" s="142"/>
    </row>
    <row r="30" spans="1:8" x14ac:dyDescent="0.2">
      <c r="A30" s="143">
        <v>2.0099999999999998</v>
      </c>
      <c r="B30" s="144" t="s">
        <v>172</v>
      </c>
      <c r="C30" s="145">
        <v>2</v>
      </c>
      <c r="D30" s="146" t="s">
        <v>173</v>
      </c>
      <c r="E30" s="147">
        <f t="shared" ref="E30:E36" si="2">IF(D30="USD",1,$B$5)</f>
        <v>62.35</v>
      </c>
      <c r="F30" s="148">
        <v>0</v>
      </c>
      <c r="G30" s="170">
        <v>5285.6559999999999</v>
      </c>
    </row>
    <row r="31" spans="1:8" x14ac:dyDescent="0.2">
      <c r="A31" s="143">
        <v>2.02</v>
      </c>
      <c r="B31" s="144" t="s">
        <v>174</v>
      </c>
      <c r="C31" s="145">
        <v>2</v>
      </c>
      <c r="D31" s="146" t="s">
        <v>173</v>
      </c>
      <c r="E31" s="147">
        <f t="shared" si="2"/>
        <v>62.35</v>
      </c>
      <c r="F31" s="148">
        <v>0</v>
      </c>
      <c r="G31" s="170">
        <v>0</v>
      </c>
    </row>
    <row r="32" spans="1:8" x14ac:dyDescent="0.2">
      <c r="A32" s="143">
        <v>2.0299999999999998</v>
      </c>
      <c r="B32" s="144" t="s">
        <v>175</v>
      </c>
      <c r="C32" s="145">
        <v>2</v>
      </c>
      <c r="D32" s="146" t="s">
        <v>173</v>
      </c>
      <c r="E32" s="147">
        <f t="shared" si="2"/>
        <v>62.35</v>
      </c>
      <c r="F32" s="148">
        <v>0</v>
      </c>
      <c r="G32" s="170">
        <v>0</v>
      </c>
    </row>
    <row r="33" spans="1:8" x14ac:dyDescent="0.2">
      <c r="A33" s="143">
        <v>2.04</v>
      </c>
      <c r="B33" s="144" t="s">
        <v>176</v>
      </c>
      <c r="C33" s="145">
        <v>2</v>
      </c>
      <c r="D33" s="146" t="s">
        <v>173</v>
      </c>
      <c r="E33" s="147">
        <f t="shared" si="2"/>
        <v>62.35</v>
      </c>
      <c r="F33" s="148">
        <v>0</v>
      </c>
      <c r="G33" s="170">
        <v>0</v>
      </c>
    </row>
    <row r="34" spans="1:8" x14ac:dyDescent="0.2">
      <c r="A34" s="143">
        <v>2.0499999999999998</v>
      </c>
      <c r="B34" s="144" t="s">
        <v>177</v>
      </c>
      <c r="C34" s="145">
        <v>2</v>
      </c>
      <c r="D34" s="146" t="s">
        <v>173</v>
      </c>
      <c r="E34" s="147">
        <f t="shared" si="2"/>
        <v>62.35</v>
      </c>
      <c r="F34" s="148">
        <v>0</v>
      </c>
      <c r="G34" s="170">
        <v>25100</v>
      </c>
    </row>
    <row r="35" spans="1:8" x14ac:dyDescent="0.2">
      <c r="A35" s="143">
        <v>2.06</v>
      </c>
      <c r="B35" s="144" t="s">
        <v>178</v>
      </c>
      <c r="C35" s="145">
        <v>2</v>
      </c>
      <c r="D35" s="146" t="s">
        <v>173</v>
      </c>
      <c r="E35" s="147">
        <f t="shared" si="2"/>
        <v>62.35</v>
      </c>
      <c r="F35" s="148">
        <v>0</v>
      </c>
      <c r="G35" s="170">
        <v>7377.0491803278692</v>
      </c>
    </row>
    <row r="36" spans="1:8" x14ac:dyDescent="0.2">
      <c r="A36" s="143">
        <v>2.0699999999999998</v>
      </c>
      <c r="B36" s="144" t="s">
        <v>179</v>
      </c>
      <c r="C36" s="145">
        <v>2</v>
      </c>
      <c r="D36" s="146" t="s">
        <v>173</v>
      </c>
      <c r="E36" s="147">
        <f t="shared" si="2"/>
        <v>62.35</v>
      </c>
      <c r="F36" s="148">
        <v>0</v>
      </c>
      <c r="G36" s="170">
        <v>114915.19258852459</v>
      </c>
    </row>
    <row r="37" spans="1:8" x14ac:dyDescent="0.2">
      <c r="A37" s="143">
        <v>2.08</v>
      </c>
      <c r="B37" s="144" t="s">
        <v>180</v>
      </c>
      <c r="C37" s="145">
        <v>2</v>
      </c>
      <c r="D37" s="146" t="s">
        <v>173</v>
      </c>
      <c r="E37" s="147">
        <f>IF(D37="USD",1,$B$5)</f>
        <v>62.35</v>
      </c>
      <c r="F37" s="148">
        <v>0</v>
      </c>
      <c r="G37" s="170">
        <v>66074.382991803286</v>
      </c>
    </row>
    <row r="38" spans="1:8" x14ac:dyDescent="0.2">
      <c r="A38" s="143">
        <v>2.09</v>
      </c>
      <c r="B38" s="144" t="s">
        <v>181</v>
      </c>
      <c r="C38" s="145">
        <v>2</v>
      </c>
      <c r="D38" s="146" t="s">
        <v>173</v>
      </c>
      <c r="E38" s="147">
        <f>IF(D38="USD",1,$B$5)</f>
        <v>62.35</v>
      </c>
      <c r="F38" s="148">
        <v>0</v>
      </c>
      <c r="G38" s="170">
        <v>11673.35</v>
      </c>
    </row>
    <row r="39" spans="1:8" x14ac:dyDescent="0.2">
      <c r="A39" s="143">
        <v>2.1</v>
      </c>
      <c r="B39" s="144" t="s">
        <v>182</v>
      </c>
      <c r="C39" s="145">
        <v>2</v>
      </c>
      <c r="D39" s="146" t="s">
        <v>173</v>
      </c>
      <c r="E39" s="147">
        <f>IF(D39="USD",1,$B$5)</f>
        <v>62.35</v>
      </c>
      <c r="F39" s="148">
        <v>0</v>
      </c>
      <c r="G39" s="170">
        <v>0</v>
      </c>
    </row>
    <row r="40" spans="1:8" x14ac:dyDescent="0.2">
      <c r="A40" s="143">
        <v>2.11</v>
      </c>
      <c r="B40" s="144" t="s">
        <v>183</v>
      </c>
      <c r="C40" s="145">
        <v>2</v>
      </c>
      <c r="D40" s="146" t="s">
        <v>173</v>
      </c>
      <c r="E40" s="147">
        <f>IF(D40="USD",1,$B$5)</f>
        <v>62.35</v>
      </c>
      <c r="F40" s="148">
        <v>0</v>
      </c>
      <c r="G40" s="170">
        <v>0</v>
      </c>
    </row>
    <row r="41" spans="1:8" ht="7.5" customHeight="1" x14ac:dyDescent="0.2">
      <c r="A41" s="149"/>
      <c r="B41" s="145"/>
      <c r="C41" s="145"/>
      <c r="D41" s="152"/>
      <c r="E41" s="152"/>
      <c r="F41" s="153"/>
      <c r="G41" s="171"/>
    </row>
    <row r="42" spans="1:8" x14ac:dyDescent="0.2">
      <c r="A42" s="140">
        <v>3</v>
      </c>
      <c r="B42" s="141" t="s">
        <v>184</v>
      </c>
      <c r="C42" s="142"/>
      <c r="D42" s="142"/>
      <c r="E42" s="142"/>
      <c r="F42" s="142"/>
      <c r="G42" s="169">
        <f>SUBTOTAL(9,G43:G47)</f>
        <v>182084.40400327867</v>
      </c>
      <c r="H42" s="142"/>
    </row>
    <row r="43" spans="1:8" x14ac:dyDescent="0.2">
      <c r="A43" s="143">
        <v>3.01</v>
      </c>
      <c r="B43" s="144" t="s">
        <v>185</v>
      </c>
      <c r="C43" s="145">
        <v>2</v>
      </c>
      <c r="D43" s="146" t="s">
        <v>173</v>
      </c>
      <c r="E43" s="147">
        <f>IF(D43="USD",1,$B$5)</f>
        <v>62.35</v>
      </c>
      <c r="F43" s="148">
        <v>0</v>
      </c>
      <c r="G43" s="170">
        <v>0</v>
      </c>
    </row>
    <row r="44" spans="1:8" x14ac:dyDescent="0.2">
      <c r="A44" s="143">
        <v>3.02</v>
      </c>
      <c r="B44" s="144" t="s">
        <v>186</v>
      </c>
      <c r="C44" s="145">
        <v>2</v>
      </c>
      <c r="D44" s="146" t="s">
        <v>173</v>
      </c>
      <c r="E44" s="147">
        <f>IF(D44="USD",1,$B$5)</f>
        <v>62.35</v>
      </c>
      <c r="F44" s="148">
        <v>0</v>
      </c>
      <c r="G44" s="170">
        <v>0</v>
      </c>
    </row>
    <row r="45" spans="1:8" x14ac:dyDescent="0.2">
      <c r="A45" s="143">
        <v>3.03</v>
      </c>
      <c r="B45" s="144" t="s">
        <v>187</v>
      </c>
      <c r="C45" s="145">
        <v>2</v>
      </c>
      <c r="D45" s="146" t="s">
        <v>173</v>
      </c>
      <c r="E45" s="147">
        <f>IF(D45="USD",1,$B$5)</f>
        <v>62.35</v>
      </c>
      <c r="F45" s="148">
        <v>0</v>
      </c>
      <c r="G45" s="170">
        <v>166906.7622</v>
      </c>
    </row>
    <row r="46" spans="1:8" x14ac:dyDescent="0.2">
      <c r="A46" s="143">
        <v>3.04</v>
      </c>
      <c r="B46" s="144" t="s">
        <v>188</v>
      </c>
      <c r="C46" s="145">
        <v>2</v>
      </c>
      <c r="D46" s="146" t="s">
        <v>173</v>
      </c>
      <c r="E46" s="147">
        <f>IF(D46="USD",1,$B$5)</f>
        <v>62.35</v>
      </c>
      <c r="F46" s="148">
        <v>0</v>
      </c>
      <c r="G46" s="170">
        <v>15177.641803278688</v>
      </c>
    </row>
    <row r="47" spans="1:8" ht="7.5" customHeight="1" x14ac:dyDescent="0.2">
      <c r="A47" s="149"/>
      <c r="B47" s="145"/>
      <c r="C47" s="145"/>
      <c r="D47" s="152"/>
      <c r="E47" s="152"/>
      <c r="F47" s="154"/>
      <c r="G47" s="172"/>
    </row>
    <row r="48" spans="1:8" x14ac:dyDescent="0.2">
      <c r="A48" s="140">
        <v>4</v>
      </c>
      <c r="B48" s="141" t="s">
        <v>189</v>
      </c>
      <c r="C48" s="142"/>
      <c r="D48" s="142"/>
      <c r="E48" s="142"/>
      <c r="F48" s="142"/>
      <c r="G48" s="169">
        <f>SUM(G49:G52)</f>
        <v>270636.35747950821</v>
      </c>
      <c r="H48" s="142"/>
    </row>
    <row r="49" spans="1:8" x14ac:dyDescent="0.2">
      <c r="A49" s="143">
        <v>4.01</v>
      </c>
      <c r="B49" s="144" t="s">
        <v>190</v>
      </c>
      <c r="C49" s="145">
        <v>2</v>
      </c>
      <c r="D49" s="146" t="s">
        <v>173</v>
      </c>
      <c r="E49" s="147">
        <f>IF(D49="USD",1,$B$5)</f>
        <v>62.35</v>
      </c>
      <c r="F49" s="148">
        <v>0</v>
      </c>
      <c r="G49" s="170">
        <v>251172.43862704921</v>
      </c>
    </row>
    <row r="50" spans="1:8" x14ac:dyDescent="0.2">
      <c r="A50" s="143">
        <v>4.0199999999999996</v>
      </c>
      <c r="B50" s="144" t="s">
        <v>191</v>
      </c>
      <c r="C50" s="145">
        <v>2</v>
      </c>
      <c r="D50" s="146" t="s">
        <v>173</v>
      </c>
      <c r="E50" s="147">
        <f>IF(D50="USD",1,$B$5)</f>
        <v>62.35</v>
      </c>
      <c r="F50" s="148">
        <v>0</v>
      </c>
      <c r="G50" s="170">
        <v>0</v>
      </c>
    </row>
    <row r="51" spans="1:8" x14ac:dyDescent="0.2">
      <c r="A51" s="143">
        <v>4.03</v>
      </c>
      <c r="B51" s="144" t="s">
        <v>192</v>
      </c>
      <c r="C51" s="145">
        <v>2</v>
      </c>
      <c r="D51" s="146" t="s">
        <v>173</v>
      </c>
      <c r="E51" s="147">
        <f>IF(D51="USD",1,$B$5)</f>
        <v>62.35</v>
      </c>
      <c r="F51" s="148">
        <v>0</v>
      </c>
      <c r="G51" s="170">
        <v>19463.918852459014</v>
      </c>
    </row>
    <row r="52" spans="1:8" ht="7.5" customHeight="1" x14ac:dyDescent="0.2">
      <c r="A52" s="149"/>
      <c r="B52" s="145"/>
      <c r="C52" s="145"/>
      <c r="D52" s="152"/>
      <c r="E52" s="152"/>
      <c r="F52" s="153"/>
      <c r="G52" s="171"/>
    </row>
    <row r="53" spans="1:8" x14ac:dyDescent="0.2">
      <c r="A53" s="140">
        <v>5</v>
      </c>
      <c r="B53" s="141" t="s">
        <v>193</v>
      </c>
      <c r="C53" s="142"/>
      <c r="D53" s="142"/>
      <c r="E53" s="142"/>
      <c r="F53" s="142"/>
      <c r="G53" s="169">
        <f>SUM(G54:G61)</f>
        <v>1030554.3831860656</v>
      </c>
      <c r="H53" s="142"/>
    </row>
    <row r="54" spans="1:8" x14ac:dyDescent="0.2">
      <c r="A54" s="143">
        <v>5.01</v>
      </c>
      <c r="B54" s="144" t="s">
        <v>194</v>
      </c>
      <c r="C54" s="145">
        <v>1</v>
      </c>
      <c r="D54" s="146" t="s">
        <v>173</v>
      </c>
      <c r="E54" s="147">
        <f>IF(D54="USD",1,$B$5)</f>
        <v>62.35</v>
      </c>
      <c r="F54" s="148">
        <v>0</v>
      </c>
      <c r="G54" s="170">
        <v>178665.78450000001</v>
      </c>
    </row>
    <row r="55" spans="1:8" x14ac:dyDescent="0.2">
      <c r="A55" s="143">
        <v>5.0199999999999996</v>
      </c>
      <c r="B55" s="144" t="s">
        <v>195</v>
      </c>
      <c r="C55" s="145">
        <v>1</v>
      </c>
      <c r="D55" s="146" t="s">
        <v>173</v>
      </c>
      <c r="E55" s="147">
        <f t="shared" ref="E55:E60" si="3">IF(D55="USD",1,$B$5)</f>
        <v>62.35</v>
      </c>
      <c r="F55" s="148">
        <v>0</v>
      </c>
      <c r="G55" s="170">
        <v>0</v>
      </c>
    </row>
    <row r="56" spans="1:8" x14ac:dyDescent="0.2">
      <c r="A56" s="143">
        <v>5.03</v>
      </c>
      <c r="B56" s="155" t="s">
        <v>196</v>
      </c>
      <c r="C56" s="145">
        <v>1</v>
      </c>
      <c r="D56" s="146" t="s">
        <v>173</v>
      </c>
      <c r="E56" s="147">
        <f t="shared" si="3"/>
        <v>62.35</v>
      </c>
      <c r="F56" s="148">
        <v>0</v>
      </c>
      <c r="G56" s="170">
        <v>536665.16188278678</v>
      </c>
    </row>
    <row r="57" spans="1:8" x14ac:dyDescent="0.2">
      <c r="A57" s="143">
        <v>5.04</v>
      </c>
      <c r="B57" s="144" t="s">
        <v>197</v>
      </c>
      <c r="C57" s="145">
        <v>1</v>
      </c>
      <c r="D57" s="146" t="s">
        <v>173</v>
      </c>
      <c r="E57" s="147">
        <f t="shared" si="3"/>
        <v>62.35</v>
      </c>
      <c r="F57" s="148">
        <v>0</v>
      </c>
      <c r="G57" s="173">
        <v>32500</v>
      </c>
    </row>
    <row r="58" spans="1:8" x14ac:dyDescent="0.2">
      <c r="A58" s="143">
        <v>5.05</v>
      </c>
      <c r="B58" s="144" t="s">
        <v>198</v>
      </c>
      <c r="C58" s="145">
        <v>1</v>
      </c>
      <c r="D58" s="146" t="s">
        <v>173</v>
      </c>
      <c r="E58" s="147">
        <f t="shared" si="3"/>
        <v>62.35</v>
      </c>
      <c r="F58" s="148">
        <v>0</v>
      </c>
      <c r="G58" s="173">
        <v>42971.672131147541</v>
      </c>
    </row>
    <row r="59" spans="1:8" x14ac:dyDescent="0.2">
      <c r="A59" s="143">
        <v>5.0599999999999996</v>
      </c>
      <c r="B59" s="144" t="s">
        <v>199</v>
      </c>
      <c r="C59" s="145">
        <v>1</v>
      </c>
      <c r="D59" s="146" t="s">
        <v>173</v>
      </c>
      <c r="E59" s="147">
        <f t="shared" si="3"/>
        <v>62.35</v>
      </c>
      <c r="F59" s="148">
        <v>0</v>
      </c>
      <c r="G59" s="173">
        <v>172950.81967213115</v>
      </c>
    </row>
    <row r="60" spans="1:8" x14ac:dyDescent="0.2">
      <c r="A60" s="143">
        <v>5.07</v>
      </c>
      <c r="B60" s="144" t="s">
        <v>200</v>
      </c>
      <c r="C60" s="145">
        <v>1</v>
      </c>
      <c r="D60" s="146" t="s">
        <v>173</v>
      </c>
      <c r="E60" s="147">
        <f t="shared" si="3"/>
        <v>62.35</v>
      </c>
      <c r="F60" s="148">
        <v>0</v>
      </c>
      <c r="G60" s="173">
        <v>66800.945000000007</v>
      </c>
    </row>
    <row r="61" spans="1:8" ht="7.5" customHeight="1" x14ac:dyDescent="0.2">
      <c r="A61" s="149"/>
      <c r="B61" s="145"/>
      <c r="C61" s="145"/>
      <c r="D61" s="152"/>
      <c r="E61" s="152"/>
      <c r="F61" s="154"/>
      <c r="G61" s="172"/>
    </row>
    <row r="62" spans="1:8" x14ac:dyDescent="0.2">
      <c r="A62" s="140">
        <v>6</v>
      </c>
      <c r="B62" s="141" t="s">
        <v>201</v>
      </c>
      <c r="C62" s="142"/>
      <c r="D62" s="142"/>
      <c r="E62" s="142"/>
      <c r="F62" s="142"/>
      <c r="G62" s="169">
        <f>SUM(G63:G68)</f>
        <v>38890.364918032777</v>
      </c>
      <c r="H62" s="142"/>
    </row>
    <row r="63" spans="1:8" x14ac:dyDescent="0.2">
      <c r="A63" s="143">
        <v>6.01</v>
      </c>
      <c r="B63" s="144" t="s">
        <v>202</v>
      </c>
      <c r="C63" s="145">
        <v>1</v>
      </c>
      <c r="D63" s="146" t="s">
        <v>173</v>
      </c>
      <c r="E63" s="147">
        <f>IF(D63="USD",1,$B$5)</f>
        <v>62.35</v>
      </c>
      <c r="F63" s="148">
        <v>0</v>
      </c>
      <c r="G63" s="173">
        <f t="shared" ref="G63:G66" si="4">IF(D63="DOP",F63/E63,F63)</f>
        <v>0</v>
      </c>
    </row>
    <row r="64" spans="1:8" x14ac:dyDescent="0.2">
      <c r="A64" s="143">
        <v>6.02</v>
      </c>
      <c r="B64" s="144" t="s">
        <v>203</v>
      </c>
      <c r="C64" s="145">
        <v>1</v>
      </c>
      <c r="D64" s="146" t="s">
        <v>173</v>
      </c>
      <c r="E64" s="147">
        <f t="shared" ref="E64:E67" si="5">IF(D64="USD",1,$B$5)</f>
        <v>62.35</v>
      </c>
      <c r="F64" s="148">
        <v>0</v>
      </c>
      <c r="G64" s="173">
        <f t="shared" si="4"/>
        <v>0</v>
      </c>
    </row>
    <row r="65" spans="1:8" x14ac:dyDescent="0.2">
      <c r="A65" s="143">
        <v>6.03</v>
      </c>
      <c r="B65" s="144" t="s">
        <v>204</v>
      </c>
      <c r="C65" s="145">
        <v>1</v>
      </c>
      <c r="D65" s="146" t="s">
        <v>173</v>
      </c>
      <c r="E65" s="147">
        <f t="shared" si="5"/>
        <v>62.35</v>
      </c>
      <c r="F65" s="148">
        <v>0</v>
      </c>
      <c r="G65" s="173">
        <f t="shared" si="4"/>
        <v>0</v>
      </c>
    </row>
    <row r="66" spans="1:8" x14ac:dyDescent="0.2">
      <c r="A66" s="143">
        <v>6.04</v>
      </c>
      <c r="B66" s="144" t="s">
        <v>205</v>
      </c>
      <c r="C66" s="145">
        <v>1</v>
      </c>
      <c r="D66" s="146" t="s">
        <v>173</v>
      </c>
      <c r="E66" s="147">
        <f t="shared" si="5"/>
        <v>62.35</v>
      </c>
      <c r="F66" s="148">
        <v>0</v>
      </c>
      <c r="G66" s="173">
        <f t="shared" si="4"/>
        <v>0</v>
      </c>
    </row>
    <row r="67" spans="1:8" x14ac:dyDescent="0.2">
      <c r="A67" s="143">
        <v>6.05</v>
      </c>
      <c r="B67" s="144" t="s">
        <v>206</v>
      </c>
      <c r="C67" s="145">
        <v>1</v>
      </c>
      <c r="D67" s="146" t="s">
        <v>173</v>
      </c>
      <c r="E67" s="147">
        <f t="shared" si="5"/>
        <v>62.35</v>
      </c>
      <c r="F67" s="148">
        <v>0</v>
      </c>
      <c r="G67" s="173">
        <v>38890.364918032777</v>
      </c>
    </row>
    <row r="68" spans="1:8" x14ac:dyDescent="0.2">
      <c r="A68" s="149"/>
      <c r="B68" s="156"/>
      <c r="C68" s="145"/>
      <c r="D68" s="152"/>
      <c r="E68" s="157"/>
      <c r="F68" s="158"/>
      <c r="G68" s="171"/>
    </row>
    <row r="69" spans="1:8" x14ac:dyDescent="0.2">
      <c r="A69" s="140">
        <v>7</v>
      </c>
      <c r="B69" s="141" t="s">
        <v>207</v>
      </c>
      <c r="C69" s="142"/>
      <c r="D69" s="142"/>
      <c r="E69" s="142"/>
      <c r="F69" s="142"/>
      <c r="G69" s="169">
        <f>SUM(G70:G77)</f>
        <v>370642.13903278683</v>
      </c>
      <c r="H69" s="142"/>
    </row>
    <row r="70" spans="1:8" s="122" customFormat="1" x14ac:dyDescent="0.2">
      <c r="A70" s="143">
        <v>7.01</v>
      </c>
      <c r="B70" s="144" t="s">
        <v>208</v>
      </c>
      <c r="C70" s="144">
        <v>1</v>
      </c>
      <c r="D70" s="146" t="s">
        <v>173</v>
      </c>
      <c r="E70" s="147">
        <f>IF(D70="USD",1,$B$5)</f>
        <v>62.35</v>
      </c>
      <c r="F70" s="148">
        <v>0</v>
      </c>
      <c r="G70" s="173">
        <v>31058.344262295082</v>
      </c>
    </row>
    <row r="71" spans="1:8" s="122" customFormat="1" x14ac:dyDescent="0.2">
      <c r="A71" s="143">
        <v>7.02</v>
      </c>
      <c r="B71" s="144" t="s">
        <v>209</v>
      </c>
      <c r="C71" s="144">
        <v>1</v>
      </c>
      <c r="D71" s="146" t="s">
        <v>173</v>
      </c>
      <c r="E71" s="147">
        <f t="shared" ref="E71:E72" si="6">IF(D71="USD",1,$B$5)</f>
        <v>62.35</v>
      </c>
      <c r="F71" s="148">
        <v>0</v>
      </c>
      <c r="G71" s="173">
        <v>48868.811475409842</v>
      </c>
    </row>
    <row r="72" spans="1:8" s="122" customFormat="1" x14ac:dyDescent="0.2">
      <c r="A72" s="143">
        <v>7.03</v>
      </c>
      <c r="B72" s="144" t="s">
        <v>210</v>
      </c>
      <c r="C72" s="144">
        <v>1</v>
      </c>
      <c r="D72" s="146" t="s">
        <v>173</v>
      </c>
      <c r="E72" s="147">
        <f t="shared" si="6"/>
        <v>62.35</v>
      </c>
      <c r="F72" s="148">
        <v>0</v>
      </c>
      <c r="G72" s="173">
        <v>55011.977409836065</v>
      </c>
    </row>
    <row r="73" spans="1:8" s="122" customFormat="1" x14ac:dyDescent="0.2">
      <c r="A73" s="143">
        <v>7.04</v>
      </c>
      <c r="B73" s="144" t="s">
        <v>211</v>
      </c>
      <c r="C73" s="144">
        <v>1</v>
      </c>
      <c r="D73" s="146" t="s">
        <v>173</v>
      </c>
      <c r="E73" s="147">
        <f t="shared" ref="E73:E76" si="7">IF(D73="USD",1,$B$5)</f>
        <v>62.35</v>
      </c>
      <c r="F73" s="148">
        <v>0</v>
      </c>
      <c r="G73" s="173">
        <v>170424.86065573769</v>
      </c>
    </row>
    <row r="74" spans="1:8" s="122" customFormat="1" x14ac:dyDescent="0.2">
      <c r="A74" s="143">
        <v>7.05</v>
      </c>
      <c r="B74" s="144" t="s">
        <v>212</v>
      </c>
      <c r="C74" s="144">
        <v>1</v>
      </c>
      <c r="D74" s="146" t="s">
        <v>173</v>
      </c>
      <c r="E74" s="147">
        <f t="shared" si="7"/>
        <v>62.35</v>
      </c>
      <c r="F74" s="148">
        <v>0</v>
      </c>
      <c r="G74" s="173">
        <v>65278.145229508191</v>
      </c>
    </row>
    <row r="75" spans="1:8" s="122" customFormat="1" x14ac:dyDescent="0.2">
      <c r="A75" s="143">
        <v>7.06</v>
      </c>
      <c r="B75" s="144" t="s">
        <v>213</v>
      </c>
      <c r="C75" s="144">
        <v>1</v>
      </c>
      <c r="D75" s="146" t="s">
        <v>173</v>
      </c>
      <c r="E75" s="147">
        <f t="shared" si="7"/>
        <v>62.35</v>
      </c>
      <c r="F75" s="234">
        <v>0</v>
      </c>
      <c r="G75" s="173">
        <v>0</v>
      </c>
    </row>
    <row r="76" spans="1:8" s="122" customFormat="1" x14ac:dyDescent="0.2">
      <c r="A76" s="143">
        <v>7.07</v>
      </c>
      <c r="B76" s="144" t="s">
        <v>214</v>
      </c>
      <c r="C76" s="144">
        <v>1</v>
      </c>
      <c r="D76" s="146" t="s">
        <v>173</v>
      </c>
      <c r="E76" s="147">
        <f t="shared" si="7"/>
        <v>62.35</v>
      </c>
      <c r="F76" s="148">
        <v>0</v>
      </c>
      <c r="G76" s="173">
        <v>0</v>
      </c>
    </row>
    <row r="77" spans="1:8" ht="7.5" customHeight="1" x14ac:dyDescent="0.2">
      <c r="A77" s="149"/>
      <c r="B77" s="145"/>
      <c r="C77" s="145"/>
      <c r="D77" s="152"/>
      <c r="E77" s="152"/>
      <c r="F77" s="159"/>
      <c r="G77" s="174"/>
    </row>
    <row r="78" spans="1:8" x14ac:dyDescent="0.2">
      <c r="A78" s="140">
        <v>8</v>
      </c>
      <c r="B78" s="141" t="s">
        <v>215</v>
      </c>
      <c r="C78" s="142"/>
      <c r="D78" s="142"/>
      <c r="E78" s="142"/>
      <c r="F78" s="142"/>
      <c r="G78" s="169">
        <f>SUM(G79:G87)</f>
        <v>855649.61790803703</v>
      </c>
      <c r="H78" s="142"/>
    </row>
    <row r="79" spans="1:8" s="122" customFormat="1" x14ac:dyDescent="0.2">
      <c r="A79" s="143">
        <v>8.01</v>
      </c>
      <c r="B79" s="144" t="s">
        <v>216</v>
      </c>
      <c r="C79" s="144">
        <v>1</v>
      </c>
      <c r="D79" s="146" t="s">
        <v>173</v>
      </c>
      <c r="E79" s="147">
        <f t="shared" ref="E79:E86" si="8">IF(D79="USD",1,$B$5)</f>
        <v>62.35</v>
      </c>
      <c r="F79" s="148">
        <v>0</v>
      </c>
      <c r="G79" s="173">
        <v>406440.64894672128</v>
      </c>
    </row>
    <row r="80" spans="1:8" s="122" customFormat="1" x14ac:dyDescent="0.2">
      <c r="A80" s="143">
        <v>8.02</v>
      </c>
      <c r="B80" s="144" t="s">
        <v>217</v>
      </c>
      <c r="C80" s="144">
        <v>1</v>
      </c>
      <c r="D80" s="146" t="s">
        <v>173</v>
      </c>
      <c r="E80" s="147">
        <f t="shared" si="8"/>
        <v>62.35</v>
      </c>
      <c r="F80" s="148">
        <v>0</v>
      </c>
      <c r="G80" s="173">
        <v>33115.956434426225</v>
      </c>
    </row>
    <row r="81" spans="1:8" s="122" customFormat="1" x14ac:dyDescent="0.2">
      <c r="A81" s="143">
        <v>8.0299999999999994</v>
      </c>
      <c r="B81" s="144" t="s">
        <v>218</v>
      </c>
      <c r="C81" s="144">
        <v>1</v>
      </c>
      <c r="D81" s="146" t="s">
        <v>173</v>
      </c>
      <c r="E81" s="147">
        <f t="shared" si="8"/>
        <v>62.35</v>
      </c>
      <c r="F81" s="148">
        <v>0</v>
      </c>
      <c r="G81" s="173">
        <v>48127.872307217367</v>
      </c>
    </row>
    <row r="82" spans="1:8" s="122" customFormat="1" ht="14.25" customHeight="1" x14ac:dyDescent="0.2">
      <c r="A82" s="143">
        <v>8.0399999999999991</v>
      </c>
      <c r="B82" s="144" t="s">
        <v>219</v>
      </c>
      <c r="C82" s="144">
        <v>1</v>
      </c>
      <c r="D82" s="146" t="s">
        <v>173</v>
      </c>
      <c r="E82" s="147">
        <f t="shared" si="8"/>
        <v>62.35</v>
      </c>
      <c r="F82" s="148">
        <v>0</v>
      </c>
      <c r="G82" s="173">
        <v>55799.87768852459</v>
      </c>
    </row>
    <row r="83" spans="1:8" s="122" customFormat="1" x14ac:dyDescent="0.2">
      <c r="A83" s="143">
        <v>8.0500000000000007</v>
      </c>
      <c r="B83" s="144" t="s">
        <v>220</v>
      </c>
      <c r="C83" s="144">
        <v>1</v>
      </c>
      <c r="D83" s="146" t="s">
        <v>173</v>
      </c>
      <c r="E83" s="147">
        <f t="shared" si="8"/>
        <v>62.35</v>
      </c>
      <c r="F83" s="148">
        <v>0</v>
      </c>
      <c r="G83" s="173">
        <v>78465.458957377065</v>
      </c>
    </row>
    <row r="84" spans="1:8" s="122" customFormat="1" x14ac:dyDescent="0.2">
      <c r="A84" s="143">
        <v>8.06</v>
      </c>
      <c r="B84" s="144" t="s">
        <v>221</v>
      </c>
      <c r="C84" s="144">
        <v>1</v>
      </c>
      <c r="D84" s="146" t="s">
        <v>173</v>
      </c>
      <c r="E84" s="147">
        <f t="shared" si="8"/>
        <v>62.35</v>
      </c>
      <c r="F84" s="148">
        <v>0</v>
      </c>
      <c r="G84" s="173">
        <v>43225.338000000003</v>
      </c>
    </row>
    <row r="85" spans="1:8" s="122" customFormat="1" x14ac:dyDescent="0.2">
      <c r="A85" s="143">
        <v>8.07</v>
      </c>
      <c r="B85" s="144" t="s">
        <v>222</v>
      </c>
      <c r="C85" s="144">
        <v>1</v>
      </c>
      <c r="D85" s="146" t="s">
        <v>173</v>
      </c>
      <c r="E85" s="147">
        <f t="shared" si="8"/>
        <v>62.35</v>
      </c>
      <c r="F85" s="148">
        <v>0</v>
      </c>
      <c r="G85" s="173">
        <v>126976.1049180328</v>
      </c>
    </row>
    <row r="86" spans="1:8" s="122" customFormat="1" x14ac:dyDescent="0.2">
      <c r="A86" s="143">
        <v>8.08</v>
      </c>
      <c r="B86" s="144" t="s">
        <v>223</v>
      </c>
      <c r="C86" s="144">
        <v>1</v>
      </c>
      <c r="D86" s="146" t="s">
        <v>173</v>
      </c>
      <c r="E86" s="147">
        <f t="shared" si="8"/>
        <v>62.35</v>
      </c>
      <c r="F86" s="148">
        <v>0</v>
      </c>
      <c r="G86" s="173">
        <v>63498.360655737706</v>
      </c>
    </row>
    <row r="87" spans="1:8" ht="7.5" customHeight="1" x14ac:dyDescent="0.2">
      <c r="A87" s="149"/>
      <c r="B87" s="145"/>
      <c r="C87" s="145"/>
      <c r="D87" s="152"/>
      <c r="E87" s="152"/>
      <c r="F87" s="159"/>
      <c r="G87" s="174"/>
    </row>
    <row r="88" spans="1:8" x14ac:dyDescent="0.2">
      <c r="A88" s="140">
        <v>9</v>
      </c>
      <c r="B88" s="141" t="s">
        <v>224</v>
      </c>
      <c r="C88" s="142"/>
      <c r="D88" s="142"/>
      <c r="E88" s="142"/>
      <c r="F88" s="142"/>
      <c r="G88" s="169">
        <f>SUM(G89:G93)</f>
        <v>0</v>
      </c>
      <c r="H88" s="142"/>
    </row>
    <row r="89" spans="1:8" s="122" customFormat="1" x14ac:dyDescent="0.2">
      <c r="A89" s="143">
        <v>9.01</v>
      </c>
      <c r="B89" s="144" t="s">
        <v>225</v>
      </c>
      <c r="C89" s="144">
        <v>2</v>
      </c>
      <c r="D89" s="146" t="s">
        <v>162</v>
      </c>
      <c r="E89" s="147">
        <f t="shared" ref="E89:E94" si="9">IF(D89="USD",1,$B$5)</f>
        <v>1</v>
      </c>
      <c r="F89" s="148">
        <v>0</v>
      </c>
      <c r="G89" s="173">
        <f t="shared" ref="G89:G94" si="10">IF(D89="DOP",F89/E89,F89)</f>
        <v>0</v>
      </c>
    </row>
    <row r="90" spans="1:8" s="122" customFormat="1" x14ac:dyDescent="0.2">
      <c r="A90" s="143">
        <v>9.02</v>
      </c>
      <c r="B90" s="144" t="s">
        <v>226</v>
      </c>
      <c r="C90" s="144">
        <v>2</v>
      </c>
      <c r="D90" s="146" t="s">
        <v>162</v>
      </c>
      <c r="E90" s="147">
        <f t="shared" si="9"/>
        <v>1</v>
      </c>
      <c r="F90" s="148">
        <v>0</v>
      </c>
      <c r="G90" s="173">
        <f t="shared" si="10"/>
        <v>0</v>
      </c>
    </row>
    <row r="91" spans="1:8" s="122" customFormat="1" x14ac:dyDescent="0.2">
      <c r="A91" s="143">
        <v>9.0299999999999994</v>
      </c>
      <c r="B91" s="144" t="s">
        <v>227</v>
      </c>
      <c r="C91" s="144">
        <v>2</v>
      </c>
      <c r="D91" s="146" t="s">
        <v>162</v>
      </c>
      <c r="E91" s="147">
        <f t="shared" si="9"/>
        <v>1</v>
      </c>
      <c r="F91" s="148">
        <v>0</v>
      </c>
      <c r="G91" s="173">
        <f t="shared" si="10"/>
        <v>0</v>
      </c>
    </row>
    <row r="92" spans="1:8" s="122" customFormat="1" x14ac:dyDescent="0.2">
      <c r="A92" s="143">
        <v>9.0399999999999991</v>
      </c>
      <c r="B92" s="144" t="s">
        <v>228</v>
      </c>
      <c r="C92" s="144">
        <v>2</v>
      </c>
      <c r="D92" s="146" t="s">
        <v>162</v>
      </c>
      <c r="E92" s="147">
        <f t="shared" si="9"/>
        <v>1</v>
      </c>
      <c r="F92" s="148">
        <v>0</v>
      </c>
      <c r="G92" s="173">
        <f t="shared" si="10"/>
        <v>0</v>
      </c>
    </row>
    <row r="93" spans="1:8" s="122" customFormat="1" x14ac:dyDescent="0.2">
      <c r="A93" s="143">
        <v>9.0499999999999989</v>
      </c>
      <c r="B93" s="144" t="s">
        <v>229</v>
      </c>
      <c r="C93" s="144">
        <v>2</v>
      </c>
      <c r="D93" s="146" t="s">
        <v>162</v>
      </c>
      <c r="E93" s="147">
        <f t="shared" si="9"/>
        <v>1</v>
      </c>
      <c r="F93" s="148">
        <v>0</v>
      </c>
      <c r="G93" s="173">
        <f t="shared" si="10"/>
        <v>0</v>
      </c>
    </row>
    <row r="94" spans="1:8" s="122" customFormat="1" x14ac:dyDescent="0.2">
      <c r="A94" s="143">
        <v>9.06</v>
      </c>
      <c r="B94" s="144" t="s">
        <v>230</v>
      </c>
      <c r="C94" s="144">
        <v>2</v>
      </c>
      <c r="D94" s="146" t="s">
        <v>162</v>
      </c>
      <c r="E94" s="147">
        <f t="shared" si="9"/>
        <v>1</v>
      </c>
      <c r="F94" s="148">
        <v>0</v>
      </c>
      <c r="G94" s="173">
        <f t="shared" si="10"/>
        <v>0</v>
      </c>
    </row>
  </sheetData>
  <mergeCells count="1">
    <mergeCell ref="B3:F3"/>
  </mergeCells>
  <printOptions horizontalCentered="1"/>
  <pageMargins left="0.19685039370078741" right="0.19685039370078741" top="0.39370078740157483" bottom="0.39370078740157483" header="0.31496062992125984" footer="0.31496062992125984"/>
  <pageSetup scale="86" fitToHeight="2" orientation="portrait" r:id="rId1"/>
  <headerFooter>
    <oddHeader>&amp;R&amp;G</oddHeader>
    <oddFooter>&amp;L&amp;F&amp;RPág. &amp;P</oddFooter>
  </headerFooter>
  <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4636F-C667-4D2E-B008-43E805EFB0D6}">
  <sheetPr codeName="Hoja4">
    <tabColor rgb="FF002060"/>
  </sheetPr>
  <dimension ref="A1:AH80"/>
  <sheetViews>
    <sheetView showGridLines="0" topLeftCell="J1" zoomScale="80" zoomScaleNormal="80" workbookViewId="0">
      <selection activeCell="M1" sqref="M1:M1048576"/>
    </sheetView>
  </sheetViews>
  <sheetFormatPr baseColWidth="10" defaultColWidth="11.42578125" defaultRowHeight="15" customHeight="1" x14ac:dyDescent="0.25"/>
  <cols>
    <col min="1" max="1" width="9.5703125" customWidth="1"/>
    <col min="2" max="2" width="51.42578125" bestFit="1" customWidth="1"/>
    <col min="3" max="3" width="16" customWidth="1"/>
    <col min="4" max="17" width="15.5703125" customWidth="1"/>
    <col min="18" max="18" width="15.42578125" customWidth="1"/>
    <col min="19" max="34" width="15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</row>
    <row r="2" spans="1:34" s="17" customFormat="1" ht="6" x14ac:dyDescent="0.15">
      <c r="AH2" s="666" t="s">
        <v>231</v>
      </c>
    </row>
    <row r="3" spans="1:34" ht="21" x14ac:dyDescent="0.35">
      <c r="B3" s="449" t="s">
        <v>232</v>
      </c>
      <c r="D3" s="664" t="s">
        <v>233</v>
      </c>
      <c r="E3" s="664"/>
      <c r="F3" s="664"/>
      <c r="G3" s="664"/>
      <c r="H3" s="664"/>
      <c r="I3" s="664"/>
      <c r="J3" s="664"/>
      <c r="K3" s="664"/>
      <c r="L3" s="664"/>
      <c r="M3" s="664"/>
      <c r="N3" s="664"/>
      <c r="O3" s="664"/>
      <c r="P3" s="664"/>
      <c r="Q3" s="664"/>
      <c r="R3" s="664"/>
      <c r="S3" s="664"/>
      <c r="T3" s="664"/>
      <c r="U3" s="664"/>
      <c r="V3" s="496"/>
      <c r="W3" s="496"/>
      <c r="X3" s="496"/>
      <c r="Y3" s="496"/>
      <c r="Z3" s="496"/>
      <c r="AA3" s="496"/>
      <c r="AB3" s="496"/>
      <c r="AC3" s="496"/>
      <c r="AD3" s="496"/>
      <c r="AE3" s="496"/>
      <c r="AF3" s="496"/>
      <c r="AG3" s="496"/>
      <c r="AH3" s="666"/>
    </row>
    <row r="4" spans="1:34" s="290" customFormat="1" ht="21" x14ac:dyDescent="0.35">
      <c r="B4" s="665" t="str">
        <f>'Plan OI'!C1</f>
        <v>Presupuesto Detallado - Propuesta para Sirena Compacta</v>
      </c>
      <c r="C4" s="665"/>
      <c r="D4" s="291" t="s">
        <v>234</v>
      </c>
      <c r="E4" s="291" t="s">
        <v>235</v>
      </c>
      <c r="F4" s="291" t="s">
        <v>236</v>
      </c>
      <c r="G4" s="291" t="s">
        <v>237</v>
      </c>
      <c r="H4" s="291" t="s">
        <v>238</v>
      </c>
      <c r="I4" s="291" t="s">
        <v>239</v>
      </c>
      <c r="J4" s="291" t="s">
        <v>240</v>
      </c>
      <c r="K4" s="291" t="s">
        <v>241</v>
      </c>
      <c r="L4" s="291" t="s">
        <v>242</v>
      </c>
      <c r="M4" s="291" t="s">
        <v>243</v>
      </c>
      <c r="N4" s="291" t="s">
        <v>244</v>
      </c>
      <c r="O4" s="291" t="s">
        <v>245</v>
      </c>
      <c r="P4" s="291" t="s">
        <v>246</v>
      </c>
      <c r="Q4" s="291" t="s">
        <v>247</v>
      </c>
      <c r="R4" s="291" t="s">
        <v>236</v>
      </c>
      <c r="S4" s="291" t="s">
        <v>237</v>
      </c>
      <c r="T4" s="291" t="s">
        <v>238</v>
      </c>
      <c r="U4" s="291" t="s">
        <v>239</v>
      </c>
      <c r="V4" s="291" t="s">
        <v>240</v>
      </c>
      <c r="W4" s="291" t="s">
        <v>241</v>
      </c>
      <c r="X4" s="291" t="s">
        <v>242</v>
      </c>
      <c r="Y4" s="291" t="s">
        <v>243</v>
      </c>
      <c r="Z4" s="291"/>
      <c r="AA4" s="291"/>
      <c r="AB4" s="291"/>
      <c r="AC4" s="291"/>
      <c r="AD4" s="291"/>
      <c r="AE4" s="291"/>
      <c r="AF4" s="291"/>
      <c r="AG4" s="291"/>
      <c r="AH4" s="666"/>
    </row>
    <row r="5" spans="1:34" ht="28.5" customHeight="1" x14ac:dyDescent="0.25">
      <c r="A5" s="20" t="s">
        <v>63</v>
      </c>
      <c r="B5" s="20" t="s">
        <v>65</v>
      </c>
      <c r="C5" s="21" t="s">
        <v>45</v>
      </c>
      <c r="D5" s="20" t="s">
        <v>248</v>
      </c>
      <c r="E5" s="20" t="s">
        <v>249</v>
      </c>
      <c r="F5" s="20" t="s">
        <v>250</v>
      </c>
      <c r="G5" s="20" t="s">
        <v>251</v>
      </c>
      <c r="H5" s="20" t="s">
        <v>252</v>
      </c>
      <c r="I5" s="20" t="s">
        <v>253</v>
      </c>
      <c r="J5" s="20" t="s">
        <v>254</v>
      </c>
      <c r="K5" s="20" t="s">
        <v>255</v>
      </c>
      <c r="L5" s="20" t="s">
        <v>256</v>
      </c>
      <c r="M5" s="20" t="s">
        <v>257</v>
      </c>
      <c r="N5" s="20" t="s">
        <v>258</v>
      </c>
      <c r="O5" s="20" t="s">
        <v>259</v>
      </c>
      <c r="P5" s="20" t="s">
        <v>260</v>
      </c>
      <c r="Q5" s="20" t="s">
        <v>261</v>
      </c>
      <c r="R5" s="20" t="s">
        <v>262</v>
      </c>
      <c r="S5" s="20" t="s">
        <v>263</v>
      </c>
      <c r="T5" s="20" t="s">
        <v>264</v>
      </c>
      <c r="U5" s="20" t="s">
        <v>265</v>
      </c>
      <c r="V5" s="20" t="s">
        <v>266</v>
      </c>
      <c r="W5" s="20" t="s">
        <v>267</v>
      </c>
      <c r="X5" s="20" t="s">
        <v>268</v>
      </c>
      <c r="Y5" s="20" t="s">
        <v>269</v>
      </c>
      <c r="Z5" s="20" t="s">
        <v>270</v>
      </c>
      <c r="AA5" s="20" t="s">
        <v>271</v>
      </c>
      <c r="AB5" s="20" t="s">
        <v>272</v>
      </c>
      <c r="AC5" s="20" t="s">
        <v>273</v>
      </c>
      <c r="AD5" s="20" t="s">
        <v>274</v>
      </c>
      <c r="AE5" s="20" t="s">
        <v>275</v>
      </c>
      <c r="AF5" s="20" t="s">
        <v>276</v>
      </c>
      <c r="AG5" s="20" t="s">
        <v>277</v>
      </c>
      <c r="AH5" s="22" t="s">
        <v>278</v>
      </c>
    </row>
    <row r="6" spans="1:34" ht="20.85" hidden="1" customHeight="1" x14ac:dyDescent="0.25">
      <c r="A6" s="24">
        <v>1</v>
      </c>
      <c r="B6" s="25" t="str">
        <f>VLOOKUP(Tabla3[[#This Row],[Part.]],PPto[],3,FALSE)</f>
        <v>1.00 Estudios Preliminares</v>
      </c>
      <c r="C6" s="37">
        <f>SUM(C7:C15)</f>
        <v>0</v>
      </c>
      <c r="D6" s="30">
        <f t="shared" ref="D6:U6" si="0">SUM(D7:D15)</f>
        <v>0</v>
      </c>
      <c r="E6" s="44">
        <f t="shared" si="0"/>
        <v>0</v>
      </c>
      <c r="F6" s="44">
        <f t="shared" si="0"/>
        <v>0</v>
      </c>
      <c r="G6" s="44">
        <f t="shared" si="0"/>
        <v>0</v>
      </c>
      <c r="H6" s="44">
        <f t="shared" si="0"/>
        <v>0</v>
      </c>
      <c r="I6" s="44">
        <f t="shared" si="0"/>
        <v>0</v>
      </c>
      <c r="J6" s="44">
        <f t="shared" si="0"/>
        <v>0</v>
      </c>
      <c r="K6" s="44">
        <f t="shared" si="0"/>
        <v>0</v>
      </c>
      <c r="L6" s="44">
        <f t="shared" si="0"/>
        <v>0</v>
      </c>
      <c r="M6" s="44">
        <f t="shared" si="0"/>
        <v>0</v>
      </c>
      <c r="N6" s="44">
        <f t="shared" si="0"/>
        <v>0</v>
      </c>
      <c r="O6" s="44">
        <f t="shared" si="0"/>
        <v>0</v>
      </c>
      <c r="P6" s="44">
        <f t="shared" si="0"/>
        <v>0</v>
      </c>
      <c r="Q6" s="44">
        <f t="shared" si="0"/>
        <v>0</v>
      </c>
      <c r="R6" s="44">
        <f t="shared" si="0"/>
        <v>0</v>
      </c>
      <c r="S6" s="44">
        <f t="shared" si="0"/>
        <v>0</v>
      </c>
      <c r="T6" s="44">
        <f t="shared" si="0"/>
        <v>0</v>
      </c>
      <c r="U6" s="45">
        <f t="shared" si="0"/>
        <v>0</v>
      </c>
      <c r="V6" s="497">
        <f t="shared" ref="V6" si="1">SUM(V7:V10)</f>
        <v>0</v>
      </c>
      <c r="W6" s="497">
        <f t="shared" ref="W6" si="2">SUM(W7:W10)</f>
        <v>0</v>
      </c>
      <c r="X6" s="497">
        <f t="shared" ref="X6" si="3">SUM(X7:X10)</f>
        <v>0</v>
      </c>
      <c r="Y6" s="497">
        <f t="shared" ref="Y6" si="4">SUM(Y7:Y10)</f>
        <v>0</v>
      </c>
      <c r="Z6" s="497"/>
      <c r="AA6" s="497"/>
      <c r="AB6" s="497"/>
      <c r="AC6" s="497"/>
      <c r="AD6" s="497"/>
      <c r="AE6" s="497"/>
      <c r="AF6" s="497"/>
      <c r="AG6" s="497"/>
      <c r="AH6" s="46">
        <f>SUM(Tabla3[[#This Row],[P1]:[P18]])</f>
        <v>0</v>
      </c>
    </row>
    <row r="7" spans="1:34" x14ac:dyDescent="0.25">
      <c r="A7" s="23">
        <v>1.01</v>
      </c>
      <c r="B7" s="26" t="str">
        <f>VLOOKUP(Tabla3[[#This Row],[Part.]],PPto[],3,FALSE)</f>
        <v>1.01 Diseño arquitectónico</v>
      </c>
      <c r="C7" s="38">
        <f>SUMIF(BD.PD[Pos],Tabla3[[#This Row],[Part.]],BD.PD[Ppto. Orden Interna '[DOP']])</f>
        <v>0</v>
      </c>
      <c r="D7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7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7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7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7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7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7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7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7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7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7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7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7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7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7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7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7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7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7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7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7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7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7" s="632"/>
      <c r="AA7" s="632"/>
      <c r="AB7" s="632"/>
      <c r="AC7" s="632"/>
      <c r="AD7" s="632"/>
      <c r="AE7" s="632"/>
      <c r="AF7" s="632"/>
      <c r="AG7" s="632"/>
      <c r="AH7" s="47">
        <f>SUM(Tabla3[[#This Row],[P1]:[P18]])</f>
        <v>0</v>
      </c>
    </row>
    <row r="8" spans="1:34" x14ac:dyDescent="0.25">
      <c r="A8" s="23">
        <v>1.02</v>
      </c>
      <c r="B8" s="26" t="str">
        <f>VLOOKUP(Tabla3[[#This Row],[Part.]],PPto[],3,FALSE)</f>
        <v>1.02 Diseño estructural</v>
      </c>
      <c r="C8" s="38">
        <f>SUMIF(BD.PD[Pos],Tabla3[[#This Row],[Part.]],BD.PD[Ppto. Orden Interna '[DOP']])</f>
        <v>0</v>
      </c>
      <c r="D8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8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8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8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8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8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8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8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8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8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8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8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8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8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8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8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8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8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8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8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8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8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8" s="632"/>
      <c r="AA8" s="632"/>
      <c r="AB8" s="632"/>
      <c r="AC8" s="632"/>
      <c r="AD8" s="632"/>
      <c r="AE8" s="632"/>
      <c r="AF8" s="632"/>
      <c r="AG8" s="632"/>
      <c r="AH8" s="47">
        <f>SUM(Tabla3[[#This Row],[P1]:[P18]])</f>
        <v>0</v>
      </c>
    </row>
    <row r="9" spans="1:34" x14ac:dyDescent="0.25">
      <c r="A9" s="23">
        <v>1.03</v>
      </c>
      <c r="B9" s="26" t="str">
        <f>VLOOKUP(Tabla3[[#This Row],[Part.]],PPto[],3,FALSE)</f>
        <v>1.03 Diseño electromecánico</v>
      </c>
      <c r="C9" s="38">
        <f>SUMIF(BD.PD[Pos],Tabla3[[#This Row],[Part.]],BD.PD[Ppto. Orden Interna '[DOP']])</f>
        <v>0</v>
      </c>
      <c r="D9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9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9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9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9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9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9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9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9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9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9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9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9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9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9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9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9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9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9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9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9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9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9" s="632"/>
      <c r="AA9" s="632"/>
      <c r="AB9" s="632"/>
      <c r="AC9" s="632"/>
      <c r="AD9" s="632"/>
      <c r="AE9" s="632"/>
      <c r="AF9" s="632"/>
      <c r="AG9" s="632"/>
      <c r="AH9" s="47">
        <f>SUM(Tabla3[[#This Row],[P1]:[P18]])</f>
        <v>0</v>
      </c>
    </row>
    <row r="10" spans="1:34" x14ac:dyDescent="0.25">
      <c r="A10" s="23">
        <v>1.04</v>
      </c>
      <c r="B10" s="26" t="str">
        <f>VLOOKUP(Tabla3[[#This Row],[Part.]],PPto[],3,FALSE)</f>
        <v>1.04 Diseño sanitario</v>
      </c>
      <c r="C10" s="38">
        <f>SUMIF(BD.PD[Pos],Tabla3[[#This Row],[Part.]],BD.PD[Ppto. Orden Interna '[DOP']])</f>
        <v>0</v>
      </c>
      <c r="D10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10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10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10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10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10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10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10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10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10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10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10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10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10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10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10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10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10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10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10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10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10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10" s="632"/>
      <c r="AA10" s="632"/>
      <c r="AB10" s="632"/>
      <c r="AC10" s="632"/>
      <c r="AD10" s="632"/>
      <c r="AE10" s="632"/>
      <c r="AF10" s="632"/>
      <c r="AG10" s="632"/>
      <c r="AH10" s="47">
        <f>SUM(Tabla3[[#This Row],[P1]:[P18]])</f>
        <v>0</v>
      </c>
    </row>
    <row r="11" spans="1:34" x14ac:dyDescent="0.25">
      <c r="A11" s="23">
        <v>1.05</v>
      </c>
      <c r="B11" s="26" t="str">
        <f>VLOOKUP(Tabla3[[#This Row],[Part.]],PPto[],3,FALSE)</f>
        <v>1.05 Estudio Geotécnico</v>
      </c>
      <c r="C11" s="38">
        <f>SUMIF(BD.PD[Pos],Tabla3[[#This Row],[Part.]],BD.PD[Ppto. Orden Interna '[DOP']])</f>
        <v>0</v>
      </c>
      <c r="D11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11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11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11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11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11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11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11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11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11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11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11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11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11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11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11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11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11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11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11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11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11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11" s="632"/>
      <c r="AA11" s="632"/>
      <c r="AB11" s="632"/>
      <c r="AC11" s="632"/>
      <c r="AD11" s="632"/>
      <c r="AE11" s="632"/>
      <c r="AF11" s="632"/>
      <c r="AG11" s="632"/>
      <c r="AH11" s="47">
        <f>SUM(Tabla3[[#This Row],[P1]:[P18]])</f>
        <v>0</v>
      </c>
    </row>
    <row r="12" spans="1:34" x14ac:dyDescent="0.25">
      <c r="A12" s="23">
        <v>1.06</v>
      </c>
      <c r="B12" s="26" t="str">
        <f>VLOOKUP(Tabla3[[#This Row],[Part.]],PPto[],3,FALSE)</f>
        <v>1.06 Levantamiento topográfico</v>
      </c>
      <c r="C12" s="38">
        <f>SUMIF(BD.PD[Pos],Tabla3[[#This Row],[Part.]],BD.PD[Ppto. Orden Interna '[DOP']])</f>
        <v>0</v>
      </c>
      <c r="D12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12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12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12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12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12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12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12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12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12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12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12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12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12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12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12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12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12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12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12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12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12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12" s="632"/>
      <c r="AA12" s="632"/>
      <c r="AB12" s="632"/>
      <c r="AC12" s="632"/>
      <c r="AD12" s="632"/>
      <c r="AE12" s="632"/>
      <c r="AF12" s="632"/>
      <c r="AG12" s="632"/>
      <c r="AH12" s="47">
        <f>SUM(Tabla3[[#This Row],[P1]:[P18]])</f>
        <v>0</v>
      </c>
    </row>
    <row r="13" spans="1:34" x14ac:dyDescent="0.25">
      <c r="A13" s="23">
        <v>1.07</v>
      </c>
      <c r="B13" s="26" t="str">
        <f>VLOOKUP(Tabla3[[#This Row],[Part.]],PPto[],3,FALSE)</f>
        <v>1.07 Permisos</v>
      </c>
      <c r="C13" s="38">
        <f>SUMIF(BD.PD[Pos],Tabla3[[#This Row],[Part.]],BD.PD[Ppto. Orden Interna '[DOP']])</f>
        <v>0</v>
      </c>
      <c r="D13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13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13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13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13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13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13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13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13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13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13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13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13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13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13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13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13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13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13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13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13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13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13" s="632"/>
      <c r="AA13" s="632"/>
      <c r="AB13" s="632"/>
      <c r="AC13" s="632"/>
      <c r="AD13" s="632"/>
      <c r="AE13" s="632"/>
      <c r="AF13" s="632"/>
      <c r="AG13" s="632"/>
      <c r="AH13" s="47">
        <f>SUM(Tabla3[[#This Row],[P1]:[P18]])</f>
        <v>0</v>
      </c>
    </row>
    <row r="14" spans="1:34" x14ac:dyDescent="0.25">
      <c r="A14" s="23">
        <v>1.08</v>
      </c>
      <c r="B14" s="26" t="str">
        <f>VLOOKUP(Tabla3[[#This Row],[Part.]],PPto[],3,FALSE)</f>
        <v>1.08 Diseño sistema contra incendios</v>
      </c>
      <c r="C14" s="38">
        <f>SUMIF(BD.PD[Pos],Tabla3[[#This Row],[Part.]],BD.PD[Ppto. Orden Interna '[DOP']])</f>
        <v>0</v>
      </c>
      <c r="D14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14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14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14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14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14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14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14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14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14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14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14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14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14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14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14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14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14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14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14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14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14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14" s="632"/>
      <c r="AA14" s="632"/>
      <c r="AB14" s="632"/>
      <c r="AC14" s="632"/>
      <c r="AD14" s="632"/>
      <c r="AE14" s="632"/>
      <c r="AF14" s="632"/>
      <c r="AG14" s="632"/>
      <c r="AH14" s="47">
        <f>SUM(Tabla3[[#This Row],[P1]:[P18]])</f>
        <v>0</v>
      </c>
    </row>
    <row r="15" spans="1:34" x14ac:dyDescent="0.25">
      <c r="A15" s="23">
        <v>1.0900000000000001</v>
      </c>
      <c r="B15" s="26" t="str">
        <f>VLOOKUP(Tabla3[[#This Row],[Part.]],PPto[],3,FALSE)</f>
        <v>1.09 Diseño sistema gas</v>
      </c>
      <c r="C15" s="38">
        <f>SUMIF(BD.PD[Pos],Tabla3[[#This Row],[Part.]],BD.PD[Ppto. Orden Interna '[DOP']])</f>
        <v>0</v>
      </c>
      <c r="D15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15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15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15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15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15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15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15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15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15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15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15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15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15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15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15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15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15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15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15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15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15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15" s="632"/>
      <c r="AA15" s="632"/>
      <c r="AB15" s="632"/>
      <c r="AC15" s="632"/>
      <c r="AD15" s="632"/>
      <c r="AE15" s="632"/>
      <c r="AF15" s="632"/>
      <c r="AG15" s="632"/>
      <c r="AH15" s="47">
        <f>SUM(Tabla3[[#This Row],[P1]:[P18]])</f>
        <v>0</v>
      </c>
    </row>
    <row r="16" spans="1:34" ht="42.6" hidden="1" customHeight="1" x14ac:dyDescent="0.25">
      <c r="A16" s="24">
        <v>2</v>
      </c>
      <c r="B16" s="25" t="str">
        <f>VLOOKUP(Tabla3[[#This Row],[Part.]],PPto[],3,FALSE)</f>
        <v>2.00 Obra Civil</v>
      </c>
      <c r="C16" s="37">
        <f>SUM(C17:C27)</f>
        <v>15111603.34</v>
      </c>
      <c r="D16" s="30">
        <f t="shared" ref="D16:U16" si="5">SUM(D17:D27)</f>
        <v>0</v>
      </c>
      <c r="E16" s="44">
        <f t="shared" si="5"/>
        <v>0</v>
      </c>
      <c r="F16" s="44">
        <f t="shared" si="5"/>
        <v>3022307.7</v>
      </c>
      <c r="G16" s="44">
        <f t="shared" si="5"/>
        <v>0</v>
      </c>
      <c r="H16" s="44">
        <f t="shared" si="5"/>
        <v>350200.5</v>
      </c>
      <c r="I16" s="44">
        <f t="shared" si="5"/>
        <v>0</v>
      </c>
      <c r="J16" s="44">
        <f t="shared" si="5"/>
        <v>0</v>
      </c>
      <c r="K16" s="44">
        <f t="shared" si="5"/>
        <v>2563408.77</v>
      </c>
      <c r="L16" s="44">
        <f t="shared" si="5"/>
        <v>0</v>
      </c>
      <c r="M16" s="44">
        <f t="shared" si="5"/>
        <v>0</v>
      </c>
      <c r="N16" s="44">
        <f t="shared" si="5"/>
        <v>0</v>
      </c>
      <c r="O16" s="44">
        <f t="shared" si="5"/>
        <v>2672107.2000000002</v>
      </c>
      <c r="P16" s="44">
        <f t="shared" si="5"/>
        <v>0</v>
      </c>
      <c r="Q16" s="44">
        <f t="shared" si="5"/>
        <v>404566.56</v>
      </c>
      <c r="R16" s="44">
        <f t="shared" si="5"/>
        <v>0</v>
      </c>
      <c r="S16" s="44">
        <f t="shared" si="5"/>
        <v>0</v>
      </c>
      <c r="T16" s="44">
        <f t="shared" si="5"/>
        <v>2405316.3049999997</v>
      </c>
      <c r="U16" s="45">
        <f t="shared" si="5"/>
        <v>0</v>
      </c>
      <c r="V16" s="45">
        <f>SUM(V17:V24)</f>
        <v>565800</v>
      </c>
      <c r="W16" s="45">
        <f>SUM(W17:W27)</f>
        <v>0</v>
      </c>
      <c r="X16" s="45">
        <f>SUM(X17:X27)</f>
        <v>3127896.3049999997</v>
      </c>
      <c r="Y16" s="45">
        <f>SUM(Y17:Y27)</f>
        <v>0</v>
      </c>
      <c r="Z16" s="45"/>
      <c r="AA16" s="45"/>
      <c r="AB16" s="45"/>
      <c r="AC16" s="45"/>
      <c r="AD16" s="45"/>
      <c r="AE16" s="45"/>
      <c r="AF16" s="45"/>
      <c r="AG16" s="45"/>
      <c r="AH16" s="45">
        <f>SUM(AH17:AH27)</f>
        <v>15111603.34</v>
      </c>
    </row>
    <row r="17" spans="1:34" x14ac:dyDescent="0.25">
      <c r="A17" s="23">
        <v>2.0099999999999998</v>
      </c>
      <c r="B17" s="26" t="str">
        <f>VLOOKUP(Tabla3[[#This Row],[Part.]],PPto[],3,FALSE)</f>
        <v xml:space="preserve">2.01 Edificación - Obra Civil </v>
      </c>
      <c r="C17" s="38">
        <f>SUMIF(BD.PD[Pos],Tabla3[[#This Row],[Part.]],BD.PD[Ppto. Orden Interna '[DOP']])</f>
        <v>809133.12</v>
      </c>
      <c r="D17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17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17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17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17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17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17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17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404566.56</v>
      </c>
      <c r="L17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17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17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17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17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17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404566.56</v>
      </c>
      <c r="R17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17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17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17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17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17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17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17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17" s="632"/>
      <c r="AA17" s="632"/>
      <c r="AB17" s="632"/>
      <c r="AC17" s="632"/>
      <c r="AD17" s="632"/>
      <c r="AE17" s="632"/>
      <c r="AF17" s="632"/>
      <c r="AG17" s="632"/>
      <c r="AH17" s="47">
        <f>SUM(Tabla3[[#This Row],[P1]:[P18]])</f>
        <v>809133.12</v>
      </c>
    </row>
    <row r="18" spans="1:34" x14ac:dyDescent="0.25">
      <c r="A18" s="23">
        <v>2.02</v>
      </c>
      <c r="B18" s="26" t="str">
        <f>VLOOKUP(Tabla3[[#This Row],[Part.]],PPto[],3,FALSE)</f>
        <v>2.02 Edificación - Estructura Metálica</v>
      </c>
      <c r="C18" s="38">
        <f>SUMIF(BD.PD[Pos],Tabla3[[#This Row],[Part.]],BD.PD[Ppto. Orden Interna '[DOP']])</f>
        <v>0</v>
      </c>
      <c r="D18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18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18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18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18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18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18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18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18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18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18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18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18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18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18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18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18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18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18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18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18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18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18" s="632"/>
      <c r="AA18" s="632"/>
      <c r="AB18" s="632"/>
      <c r="AC18" s="632"/>
      <c r="AD18" s="632"/>
      <c r="AE18" s="632"/>
      <c r="AF18" s="632"/>
      <c r="AG18" s="632"/>
      <c r="AH18" s="47">
        <f>SUM(Tabla3[[#This Row],[P1]:[P18]])</f>
        <v>0</v>
      </c>
    </row>
    <row r="19" spans="1:34" x14ac:dyDescent="0.25">
      <c r="A19" s="23">
        <v>2.0299999999999998</v>
      </c>
      <c r="B19" s="26" t="str">
        <f>VLOOKUP(Tabla3[[#This Row],[Part.]],PPto[],3,FALSE)</f>
        <v>2.03 Edificación - Techo S.S. y Cerramientos Multipanel</v>
      </c>
      <c r="C19" s="38">
        <f>SUMIF(BD.PD[Pos],Tabla3[[#This Row],[Part.]],BD.PD[Ppto. Orden Interna '[DOP']])</f>
        <v>0</v>
      </c>
      <c r="D19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19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19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19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19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19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19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19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19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19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19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19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19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19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19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19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19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19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19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19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19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19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19" s="632"/>
      <c r="AA19" s="632"/>
      <c r="AB19" s="632"/>
      <c r="AC19" s="632"/>
      <c r="AD19" s="632"/>
      <c r="AE19" s="632"/>
      <c r="AF19" s="632"/>
      <c r="AG19" s="632"/>
      <c r="AH19" s="47">
        <f>SUM(Tabla3[[#This Row],[P1]:[P18]])</f>
        <v>0</v>
      </c>
    </row>
    <row r="20" spans="1:34" x14ac:dyDescent="0.25">
      <c r="A20" s="23">
        <v>2.04</v>
      </c>
      <c r="B20" s="26" t="str">
        <f>VLOOKUP(Tabla3[[#This Row],[Part.]],PPto[],3,FALSE)</f>
        <v>2.04 Edificación - Tragaluces "Skylights"</v>
      </c>
      <c r="C20" s="38">
        <f>SUMIF(BD.PD[Pos],Tabla3[[#This Row],[Part.]],BD.PD[Ppto. Orden Interna '[DOP']])</f>
        <v>0</v>
      </c>
      <c r="D20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20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20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20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20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20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20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20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20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20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20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20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20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20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20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20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20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20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20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20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20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20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20" s="632"/>
      <c r="AA20" s="632"/>
      <c r="AB20" s="632"/>
      <c r="AC20" s="632"/>
      <c r="AD20" s="632"/>
      <c r="AE20" s="632"/>
      <c r="AF20" s="632"/>
      <c r="AG20" s="632"/>
      <c r="AH20" s="47">
        <f>SUM(Tabla3[[#This Row],[P1]:[P18]])</f>
        <v>0</v>
      </c>
    </row>
    <row r="21" spans="1:34" x14ac:dyDescent="0.25">
      <c r="A21" s="23">
        <v>2.0499999999999998</v>
      </c>
      <c r="B21" s="26" t="str">
        <f>VLOOKUP(Tabla3[[#This Row],[Part.]],PPto[],3,FALSE)</f>
        <v>2.05 Instalaciones Sanitarias</v>
      </c>
      <c r="C21" s="38">
        <f>SUMIF(BD.PD[Pos],Tabla3[[#This Row],[Part.]],BD.PD[Ppto. Orden Interna '[DOP']])</f>
        <v>999268.51</v>
      </c>
      <c r="D21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21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21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21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21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21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21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21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21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21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21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21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21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21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21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21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21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499634.255</v>
      </c>
      <c r="U21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21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21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21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499634.255</v>
      </c>
      <c r="Y21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21" s="632"/>
      <c r="AA21" s="632"/>
      <c r="AB21" s="632"/>
      <c r="AC21" s="632"/>
      <c r="AD21" s="632"/>
      <c r="AE21" s="632"/>
      <c r="AF21" s="632"/>
      <c r="AG21" s="632"/>
      <c r="AH21" s="47">
        <f>SUM(Tabla3[[#This Row],[P1]:[P22]])</f>
        <v>999268.51</v>
      </c>
    </row>
    <row r="22" spans="1:34" x14ac:dyDescent="0.25">
      <c r="A22" s="23">
        <v>2.06</v>
      </c>
      <c r="B22" s="26" t="str">
        <f>VLOOKUP(Tabla3[[#This Row],[Part.]],PPto[],3,FALSE)</f>
        <v>2.06 Instalación de Gas</v>
      </c>
      <c r="C22" s="38">
        <f>SUMIF(BD.PD[Pos],Tabla3[[#This Row],[Part.]],BD.PD[Ppto. Orden Interna '[DOP']])</f>
        <v>566819.1</v>
      </c>
      <c r="D22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22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22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22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22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22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22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22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22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22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22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22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22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22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22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22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22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283409.55</v>
      </c>
      <c r="U22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22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22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22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283409.55</v>
      </c>
      <c r="Y22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22" s="632"/>
      <c r="AA22" s="632"/>
      <c r="AB22" s="632"/>
      <c r="AC22" s="632"/>
      <c r="AD22" s="632"/>
      <c r="AE22" s="632"/>
      <c r="AF22" s="632"/>
      <c r="AG22" s="632"/>
      <c r="AH22" s="47">
        <f>SUM(Tabla3[[#This Row],[P1]:[P22]])</f>
        <v>566819.1</v>
      </c>
    </row>
    <row r="23" spans="1:34" x14ac:dyDescent="0.25">
      <c r="A23" s="23">
        <v>2.0699999999999998</v>
      </c>
      <c r="B23" s="26" t="str">
        <f>VLOOKUP(Tabla3[[#This Row],[Part.]],PPto[],3,FALSE)</f>
        <v xml:space="preserve">2.07 Sistema Contra Incendios </v>
      </c>
      <c r="C23" s="38">
        <f>SUMIF(BD.PD[Pos],Tabla3[[#This Row],[Part.]],BD.PD[Ppto. Orden Interna '[DOP']])</f>
        <v>6726794.4000000004</v>
      </c>
      <c r="D23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23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23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2672107.2000000002</v>
      </c>
      <c r="G23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23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23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23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23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23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23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23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23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2672107.2000000002</v>
      </c>
      <c r="P23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23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23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23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23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330000</v>
      </c>
      <c r="U23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23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23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23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1052580</v>
      </c>
      <c r="Y23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23" s="632"/>
      <c r="AA23" s="632"/>
      <c r="AB23" s="632"/>
      <c r="AC23" s="632"/>
      <c r="AD23" s="632"/>
      <c r="AE23" s="632"/>
      <c r="AF23" s="632"/>
      <c r="AG23" s="632"/>
      <c r="AH23" s="47">
        <f>SUM(Tabla3[[#This Row],[P1]:[P22]])</f>
        <v>6726794.4000000004</v>
      </c>
    </row>
    <row r="24" spans="1:34" x14ac:dyDescent="0.25">
      <c r="A24" s="23">
        <v>2.08</v>
      </c>
      <c r="B24" s="26" t="str">
        <f>VLOOKUP(Tabla3[[#This Row],[Part.]],PPto[],3,FALSE)</f>
        <v>2.08 Instalaciones Mecánicas</v>
      </c>
      <c r="C24" s="38">
        <f>SUMIF(BD.PD[Pos],Tabla3[[#This Row],[Part.]],BD.PD[Ppto. Orden Interna '[DOP']])</f>
        <v>5309187.21</v>
      </c>
      <c r="D24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24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24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24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24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24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24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24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2158842.21</v>
      </c>
      <c r="L24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24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24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24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24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24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24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24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24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1292272.5</v>
      </c>
      <c r="U24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24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565800</v>
      </c>
      <c r="W24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24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1292272.5</v>
      </c>
      <c r="Y24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24" s="632"/>
      <c r="AA24" s="632"/>
      <c r="AB24" s="632"/>
      <c r="AC24" s="632"/>
      <c r="AD24" s="632"/>
      <c r="AE24" s="632"/>
      <c r="AF24" s="632"/>
      <c r="AG24" s="632"/>
      <c r="AH24" s="47">
        <f>SUM(Tabla3[[#This Row],[P1]:[P22]])</f>
        <v>5309187.21</v>
      </c>
    </row>
    <row r="25" spans="1:34" x14ac:dyDescent="0.25">
      <c r="A25" s="23">
        <v>2.09</v>
      </c>
      <c r="B25" s="26" t="str">
        <f>VLOOKUP(Tabla3[[#This Row],[Part.]],PPto[],3,FALSE)</f>
        <v>2.09 Rejillas y Sumideros</v>
      </c>
      <c r="C25" s="38">
        <f>SUMIF(BD.PD[Pos],Tabla3[[#This Row],[Part.]],BD.PD[Ppto. Orden Interna '[DOP']])</f>
        <v>700401</v>
      </c>
      <c r="D25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25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25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350200.5</v>
      </c>
      <c r="G25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25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350200.5</v>
      </c>
      <c r="I25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25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25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25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25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25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25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25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25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25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25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25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25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25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25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25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25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25" s="632"/>
      <c r="AA25" s="632"/>
      <c r="AB25" s="632"/>
      <c r="AC25" s="632"/>
      <c r="AD25" s="632"/>
      <c r="AE25" s="632"/>
      <c r="AF25" s="632"/>
      <c r="AG25" s="632"/>
      <c r="AH25" s="47">
        <f>SUM(Tabla3[[#This Row],[P1]:[P18]])</f>
        <v>700401</v>
      </c>
    </row>
    <row r="26" spans="1:34" x14ac:dyDescent="0.25">
      <c r="A26" s="23">
        <v>2.1</v>
      </c>
      <c r="B26" s="26" t="str">
        <f>VLOOKUP(Tabla3[[#This Row],[Part.]],PPto[],3,FALSE)</f>
        <v>2.10 Supervisión Civil y Sanitaria</v>
      </c>
      <c r="C26" s="38">
        <f>SUMIF(BD.PD[Pos],Tabla3[[#This Row],[Part.]],BD.PD[Ppto. Orden Interna '[DOP']])</f>
        <v>0</v>
      </c>
      <c r="D26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26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26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26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26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26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26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26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26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26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26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26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26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26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26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26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26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26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26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26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26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26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26" s="632"/>
      <c r="AA26" s="632"/>
      <c r="AB26" s="632"/>
      <c r="AC26" s="632"/>
      <c r="AD26" s="632"/>
      <c r="AE26" s="632"/>
      <c r="AF26" s="632"/>
      <c r="AG26" s="632"/>
      <c r="AH26" s="47">
        <f>SUM(Tabla3[[#This Row],[P1]:[P18]])</f>
        <v>0</v>
      </c>
    </row>
    <row r="27" spans="1:34" x14ac:dyDescent="0.25">
      <c r="A27" s="23">
        <v>2.11</v>
      </c>
      <c r="B27" s="26" t="str">
        <f>VLOOKUP(Tabla3[[#This Row],[Part.]],PPto[],3,FALSE)</f>
        <v>2.11 Supervisión Arquitectónica</v>
      </c>
      <c r="C27" s="38">
        <f>SUMIF(BD.PD[Pos],Tabla3[[#This Row],[Part.]],BD.PD[Ppto. Orden Interna '[DOP']])</f>
        <v>0</v>
      </c>
      <c r="D27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27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27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27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27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27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27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27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27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27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27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27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27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27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27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27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27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27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27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27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27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27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27" s="632"/>
      <c r="AA27" s="632"/>
      <c r="AB27" s="632"/>
      <c r="AC27" s="632"/>
      <c r="AD27" s="632"/>
      <c r="AE27" s="632"/>
      <c r="AF27" s="632"/>
      <c r="AG27" s="632"/>
      <c r="AH27" s="47">
        <f>SUM(Tabla3[[#This Row],[P1]:[P18]])</f>
        <v>0</v>
      </c>
    </row>
    <row r="28" spans="1:34" ht="33" hidden="1" customHeight="1" x14ac:dyDescent="0.25">
      <c r="A28" s="24">
        <v>3</v>
      </c>
      <c r="B28" s="25" t="str">
        <f>VLOOKUP(Tabla3[[#This Row],[Part.]],PPto[],3,FALSE)</f>
        <v>3.00 Sistema Eléctrico</v>
      </c>
      <c r="C28" s="37">
        <f t="shared" ref="C28:U28" si="6">SUM(C29:C32)</f>
        <v>11049156</v>
      </c>
      <c r="D28" s="30">
        <f t="shared" si="6"/>
        <v>0</v>
      </c>
      <c r="E28" s="44">
        <f t="shared" si="6"/>
        <v>0</v>
      </c>
      <c r="F28" s="44">
        <f t="shared" si="6"/>
        <v>0</v>
      </c>
      <c r="G28" s="44">
        <f t="shared" si="6"/>
        <v>0</v>
      </c>
      <c r="H28" s="44">
        <f t="shared" si="6"/>
        <v>0</v>
      </c>
      <c r="I28" s="44">
        <f t="shared" si="6"/>
        <v>0</v>
      </c>
      <c r="J28" s="44">
        <f t="shared" si="6"/>
        <v>0</v>
      </c>
      <c r="K28" s="44">
        <f t="shared" si="6"/>
        <v>0</v>
      </c>
      <c r="L28" s="44">
        <f t="shared" si="6"/>
        <v>0</v>
      </c>
      <c r="M28" s="44">
        <f t="shared" si="6"/>
        <v>0</v>
      </c>
      <c r="N28" s="44">
        <f t="shared" si="6"/>
        <v>0</v>
      </c>
      <c r="O28" s="44">
        <f t="shared" si="6"/>
        <v>0</v>
      </c>
      <c r="P28" s="44">
        <f t="shared" si="6"/>
        <v>0</v>
      </c>
      <c r="Q28" s="44">
        <f t="shared" si="6"/>
        <v>0</v>
      </c>
      <c r="R28" s="44">
        <f t="shared" si="6"/>
        <v>0</v>
      </c>
      <c r="S28" s="44">
        <f t="shared" si="6"/>
        <v>0</v>
      </c>
      <c r="T28" s="44">
        <f t="shared" si="6"/>
        <v>0</v>
      </c>
      <c r="U28" s="45">
        <f t="shared" si="6"/>
        <v>0</v>
      </c>
      <c r="V28" s="45">
        <f>SUM(V29:V32)</f>
        <v>0</v>
      </c>
      <c r="W28" s="45">
        <f>SUM(W29:W32)</f>
        <v>1133902.8</v>
      </c>
      <c r="X28" s="45">
        <f>SUM(X29:X32)</f>
        <v>9915253.1999999993</v>
      </c>
      <c r="Y28" s="45">
        <f>SUM(Y29:Y32)</f>
        <v>0</v>
      </c>
      <c r="Z28" s="497"/>
      <c r="AA28" s="497"/>
      <c r="AB28" s="497"/>
      <c r="AC28" s="497"/>
      <c r="AD28" s="497"/>
      <c r="AE28" s="497"/>
      <c r="AF28" s="497"/>
      <c r="AG28" s="497"/>
      <c r="AH28" s="46">
        <f>SUM(Tabla3[[#This Row],[P1]:[P22]])</f>
        <v>11049156</v>
      </c>
    </row>
    <row r="29" spans="1:34" x14ac:dyDescent="0.25">
      <c r="A29" s="23">
        <v>3.01</v>
      </c>
      <c r="B29" s="26" t="str">
        <f>VLOOKUP(Tabla3[[#This Row],[Part.]],PPto[],3,FALSE)</f>
        <v>3.01 Instalaciones Eléctricas</v>
      </c>
      <c r="C29" s="38">
        <f>SUMIF(BD.PD[Pos],Tabla3[[#This Row],[Part.]],BD.PD[Ppto. Orden Interna '[DOP']])</f>
        <v>0</v>
      </c>
      <c r="D29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29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29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29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29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29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29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29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29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29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29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29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29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29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29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29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29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29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29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29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29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29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29" s="632"/>
      <c r="AA29" s="632"/>
      <c r="AB29" s="632"/>
      <c r="AC29" s="632"/>
      <c r="AD29" s="632"/>
      <c r="AE29" s="632"/>
      <c r="AF29" s="632"/>
      <c r="AG29" s="632"/>
      <c r="AH29" s="47">
        <f>SUM(Tabla3[[#This Row],[P1]:[P18]])</f>
        <v>0</v>
      </c>
    </row>
    <row r="30" spans="1:34" x14ac:dyDescent="0.25">
      <c r="A30" s="23">
        <v>3.02</v>
      </c>
      <c r="B30" s="26" t="str">
        <f>VLOOKUP(Tabla3[[#This Row],[Part.]],PPto[],3,FALSE)</f>
        <v>3.02 Supervisión Eléctrica</v>
      </c>
      <c r="C30" s="38">
        <f>SUMIF(BD.PD[Pos],Tabla3[[#This Row],[Part.]],BD.PD[Ppto. Orden Interna '[DOP']])</f>
        <v>0</v>
      </c>
      <c r="D30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30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30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30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30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30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30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30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30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30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30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30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30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30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30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30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30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30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30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30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30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30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30" s="632"/>
      <c r="AA30" s="632"/>
      <c r="AB30" s="632"/>
      <c r="AC30" s="632"/>
      <c r="AD30" s="632"/>
      <c r="AE30" s="632"/>
      <c r="AF30" s="632"/>
      <c r="AG30" s="632"/>
      <c r="AH30" s="47">
        <f>SUM(Tabla3[[#This Row],[P1]:[P18]])</f>
        <v>0</v>
      </c>
    </row>
    <row r="31" spans="1:34" x14ac:dyDescent="0.25">
      <c r="A31" s="23">
        <v>3.03</v>
      </c>
      <c r="B31" s="26" t="str">
        <f>VLOOKUP(Tabla3[[#This Row],[Part.]],PPto[],3,FALSE)</f>
        <v>3.03 Generadores</v>
      </c>
      <c r="C31" s="38">
        <f>SUMIF(BD.PD[Pos],Tabla3[[#This Row],[Part.]],BD.PD[Ppto. Orden Interna '[DOP']])</f>
        <v>9915253.1999999993</v>
      </c>
      <c r="D31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31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31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31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31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31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31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31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31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31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31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31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31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31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31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31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31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31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31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31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31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9915253.1999999993</v>
      </c>
      <c r="Y31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31" s="632"/>
      <c r="AA31" s="632"/>
      <c r="AB31" s="632"/>
      <c r="AC31" s="632"/>
      <c r="AD31" s="632"/>
      <c r="AE31" s="632"/>
      <c r="AF31" s="632"/>
      <c r="AG31" s="632"/>
      <c r="AH31" s="47">
        <f>SUM(Tabla3[[#This Row],[P1]:[P22]])</f>
        <v>9915253.1999999993</v>
      </c>
    </row>
    <row r="32" spans="1:34" x14ac:dyDescent="0.25">
      <c r="A32" s="23">
        <v>3.04</v>
      </c>
      <c r="B32" s="26" t="str">
        <f>VLOOKUP(Tabla3[[#This Row],[Part.]],PPto[],3,FALSE)</f>
        <v>3.04 Inversor y UPS</v>
      </c>
      <c r="C32" s="38">
        <f>SUMIF(BD.PD[Pos],Tabla3[[#This Row],[Part.]],BD.PD[Ppto. Orden Interna '[DOP']])</f>
        <v>1133902.8</v>
      </c>
      <c r="D32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32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32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32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32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32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32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32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32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32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32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32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32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32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32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32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32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32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32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32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1133902.8</v>
      </c>
      <c r="X32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32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32" s="632"/>
      <c r="AA32" s="632"/>
      <c r="AB32" s="632"/>
      <c r="AC32" s="632"/>
      <c r="AD32" s="632"/>
      <c r="AE32" s="632"/>
      <c r="AF32" s="632"/>
      <c r="AG32" s="632"/>
      <c r="AH32" s="47">
        <f>SUM(Tabla3[[#This Row],[P1]:[P22]])</f>
        <v>1133902.8</v>
      </c>
    </row>
    <row r="33" spans="1:34" ht="51" hidden="1" customHeight="1" x14ac:dyDescent="0.25">
      <c r="A33" s="24">
        <v>4</v>
      </c>
      <c r="B33" s="25" t="str">
        <f>VLOOKUP(Tabla3[[#This Row],[Part.]],PPto[],3,FALSE)</f>
        <v xml:space="preserve">4.00 Sistema de Climatización   </v>
      </c>
      <c r="C33" s="37">
        <f t="shared" ref="C33:U33" si="7">SUM(C34:C36)</f>
        <v>7390361</v>
      </c>
      <c r="D33" s="30">
        <f t="shared" si="7"/>
        <v>0</v>
      </c>
      <c r="E33" s="44">
        <f t="shared" si="7"/>
        <v>0</v>
      </c>
      <c r="F33" s="44">
        <f t="shared" si="7"/>
        <v>0</v>
      </c>
      <c r="G33" s="44">
        <f t="shared" si="7"/>
        <v>0</v>
      </c>
      <c r="H33" s="44">
        <f t="shared" si="7"/>
        <v>0</v>
      </c>
      <c r="I33" s="44">
        <f t="shared" si="7"/>
        <v>0</v>
      </c>
      <c r="J33" s="44">
        <f t="shared" si="7"/>
        <v>0</v>
      </c>
      <c r="K33" s="44">
        <f t="shared" si="7"/>
        <v>0</v>
      </c>
      <c r="L33" s="44">
        <f t="shared" si="7"/>
        <v>0</v>
      </c>
      <c r="M33" s="44">
        <f t="shared" si="7"/>
        <v>0</v>
      </c>
      <c r="N33" s="44">
        <f t="shared" si="7"/>
        <v>0</v>
      </c>
      <c r="O33" s="44">
        <f t="shared" si="7"/>
        <v>0</v>
      </c>
      <c r="P33" s="44">
        <f t="shared" si="7"/>
        <v>0</v>
      </c>
      <c r="Q33" s="44">
        <f t="shared" si="7"/>
        <v>0</v>
      </c>
      <c r="R33" s="44">
        <f t="shared" si="7"/>
        <v>0</v>
      </c>
      <c r="S33" s="44">
        <f t="shared" si="7"/>
        <v>0</v>
      </c>
      <c r="T33" s="44">
        <f t="shared" si="7"/>
        <v>2398955.5</v>
      </c>
      <c r="U33" s="45">
        <f t="shared" si="7"/>
        <v>0</v>
      </c>
      <c r="V33" s="45">
        <f>SUM(V34:V36)</f>
        <v>4536787.5</v>
      </c>
      <c r="W33" s="45">
        <f>SUM(W34:W36)</f>
        <v>0</v>
      </c>
      <c r="X33" s="45">
        <f>SUM(X34:X36)</f>
        <v>454618</v>
      </c>
      <c r="Y33" s="45">
        <f>SUM(Y34:Y36)</f>
        <v>0</v>
      </c>
      <c r="Z33" s="45"/>
      <c r="AA33" s="45"/>
      <c r="AB33" s="45"/>
      <c r="AC33" s="45"/>
      <c r="AD33" s="45"/>
      <c r="AE33" s="45"/>
      <c r="AF33" s="45"/>
      <c r="AG33" s="45"/>
      <c r="AH33" s="45">
        <f>SUM(Tabla3[[#This Row],[P1]:[P22]])</f>
        <v>7390361</v>
      </c>
    </row>
    <row r="34" spans="1:34" x14ac:dyDescent="0.25">
      <c r="A34" s="23">
        <v>4.01</v>
      </c>
      <c r="B34" s="26" t="str">
        <f>VLOOKUP(Tabla3[[#This Row],[Part.]],PPto[],3,FALSE)</f>
        <v>4.01 Suministro e instalación de Equipos</v>
      </c>
      <c r="C34" s="38">
        <f>SUMIF(BD.PD[Pos],Tabla3[[#This Row],[Part.]],BD.PD[Ppto. Orden Interna '[DOP']])</f>
        <v>6481125</v>
      </c>
      <c r="D34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34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34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34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34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34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34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34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34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34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34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34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34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34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34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34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34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1944337.5</v>
      </c>
      <c r="U34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34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4536787.5</v>
      </c>
      <c r="W34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34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34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34" s="632"/>
      <c r="AA34" s="632"/>
      <c r="AB34" s="632"/>
      <c r="AC34" s="632"/>
      <c r="AD34" s="632"/>
      <c r="AE34" s="632"/>
      <c r="AF34" s="632"/>
      <c r="AG34" s="632"/>
      <c r="AH34" s="47">
        <f>SUM(Tabla3[[#This Row],[P1]:[P22]])</f>
        <v>6481125</v>
      </c>
    </row>
    <row r="35" spans="1:34" x14ac:dyDescent="0.25">
      <c r="A35" s="23">
        <v>4.0199999999999996</v>
      </c>
      <c r="B35" s="26" t="str">
        <f>VLOOKUP(Tabla3[[#This Row],[Part.]],PPto[],3,FALSE)</f>
        <v>4.02 Supervisión Mecánica</v>
      </c>
      <c r="C35" s="38">
        <f>SUMIF(BD.PD[Pos],Tabla3[[#This Row],[Part.]],BD.PD[Ppto. Orden Interna '[DOP']])</f>
        <v>0</v>
      </c>
      <c r="D35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35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35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35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35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35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35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35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35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35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35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35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35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35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35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35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35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35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35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35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35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35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35" s="632"/>
      <c r="AA35" s="632"/>
      <c r="AB35" s="632"/>
      <c r="AC35" s="632"/>
      <c r="AD35" s="632"/>
      <c r="AE35" s="632"/>
      <c r="AF35" s="632"/>
      <c r="AG35" s="632"/>
      <c r="AH35" s="47">
        <f>SUM(Tabla3[[#This Row],[P1]:[P22]])</f>
        <v>0</v>
      </c>
    </row>
    <row r="36" spans="1:34" x14ac:dyDescent="0.25">
      <c r="A36" s="23">
        <v>4.03</v>
      </c>
      <c r="B36" s="26" t="str">
        <f>VLOOKUP(Tabla3[[#This Row],[Part.]],PPto[],3,FALSE)</f>
        <v>4.03 Sistema de Extracción cocina</v>
      </c>
      <c r="C36" s="38">
        <f>SUMIF(BD.PD[Pos],Tabla3[[#This Row],[Part.]],BD.PD[Ppto. Orden Interna '[DOP']])</f>
        <v>909236</v>
      </c>
      <c r="D36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36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36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36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36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36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36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36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36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36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36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36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36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36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36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36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36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454618</v>
      </c>
      <c r="U36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36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36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36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454618</v>
      </c>
      <c r="Y36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36" s="632"/>
      <c r="AA36" s="632"/>
      <c r="AB36" s="632"/>
      <c r="AC36" s="632"/>
      <c r="AD36" s="632"/>
      <c r="AE36" s="632"/>
      <c r="AF36" s="632"/>
      <c r="AG36" s="632"/>
      <c r="AH36" s="47">
        <f>SUM(Tabla3[[#This Row],[P1]:[P22]])</f>
        <v>909236</v>
      </c>
    </row>
    <row r="37" spans="1:34" ht="42" hidden="1" customHeight="1" x14ac:dyDescent="0.25">
      <c r="A37" s="24">
        <v>5</v>
      </c>
      <c r="B37" s="25" t="str">
        <f>VLOOKUP(Tabla3[[#This Row],[Part.]],PPto[],3,FALSE)</f>
        <v>5.00 Frio Alimentario</v>
      </c>
      <c r="C37" s="37">
        <f t="shared" ref="C37:Y37" si="8">SUM(C38:C44)</f>
        <v>70340848.575000003</v>
      </c>
      <c r="D37" s="30">
        <f t="shared" si="8"/>
        <v>0</v>
      </c>
      <c r="E37" s="44">
        <f t="shared" si="8"/>
        <v>0</v>
      </c>
      <c r="F37" s="44">
        <f t="shared" si="8"/>
        <v>0</v>
      </c>
      <c r="G37" s="44">
        <f t="shared" si="8"/>
        <v>0</v>
      </c>
      <c r="H37" s="44">
        <f t="shared" si="8"/>
        <v>0</v>
      </c>
      <c r="I37" s="44">
        <f t="shared" si="8"/>
        <v>366357</v>
      </c>
      <c r="J37" s="44">
        <f t="shared" si="8"/>
        <v>295757</v>
      </c>
      <c r="K37" s="44">
        <f t="shared" si="8"/>
        <v>0</v>
      </c>
      <c r="L37" s="44">
        <f t="shared" si="8"/>
        <v>0</v>
      </c>
      <c r="M37" s="44">
        <f t="shared" si="8"/>
        <v>5970568.2750000004</v>
      </c>
      <c r="N37" s="44">
        <f t="shared" si="8"/>
        <v>0</v>
      </c>
      <c r="O37" s="44">
        <f t="shared" si="8"/>
        <v>295757</v>
      </c>
      <c r="P37" s="44">
        <f t="shared" si="8"/>
        <v>5970568.2750000004</v>
      </c>
      <c r="Q37" s="44">
        <f t="shared" si="8"/>
        <v>366357</v>
      </c>
      <c r="R37" s="44">
        <f t="shared" si="8"/>
        <v>260172</v>
      </c>
      <c r="S37" s="44">
        <f t="shared" si="8"/>
        <v>0</v>
      </c>
      <c r="T37" s="44">
        <f t="shared" si="8"/>
        <v>17714450.537499998</v>
      </c>
      <c r="U37" s="45">
        <f t="shared" si="8"/>
        <v>21469858.949999999</v>
      </c>
      <c r="V37" s="45">
        <f>SUM(V38:V44)</f>
        <v>0</v>
      </c>
      <c r="W37" s="45">
        <f t="shared" si="8"/>
        <v>0</v>
      </c>
      <c r="X37" s="45">
        <f t="shared" si="8"/>
        <v>17548502.537499998</v>
      </c>
      <c r="Y37" s="45">
        <f t="shared" si="8"/>
        <v>0</v>
      </c>
      <c r="Z37" s="45"/>
      <c r="AA37" s="45"/>
      <c r="AB37" s="45"/>
      <c r="AC37" s="45"/>
      <c r="AD37" s="45"/>
      <c r="AE37" s="45"/>
      <c r="AF37" s="45"/>
      <c r="AG37" s="45"/>
      <c r="AH37" s="45">
        <f>SUM(Tabla3[[#This Row],[P1]:[P22]])</f>
        <v>70258348.574999988</v>
      </c>
    </row>
    <row r="38" spans="1:34" x14ac:dyDescent="0.25">
      <c r="A38" s="23">
        <v>5.01</v>
      </c>
      <c r="B38" s="26" t="str">
        <f>VLOOKUP(Tabla3[[#This Row],[Part.]],PPto[],3,FALSE)</f>
        <v>5.01 Paneles</v>
      </c>
      <c r="C38" s="38">
        <f>SUMIF(BD.PD[Pos],Tabla3[[#This Row],[Part.]],BD.PD[Ppto. Orden Interna '[DOP']])</f>
        <v>8867386.1999999993</v>
      </c>
      <c r="D38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38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38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38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38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38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38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38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38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38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38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38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38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38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38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38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38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4433693.0999999996</v>
      </c>
      <c r="U38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38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38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38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4433693.0999999996</v>
      </c>
      <c r="Y38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38" s="632"/>
      <c r="AA38" s="632"/>
      <c r="AB38" s="632"/>
      <c r="AC38" s="632"/>
      <c r="AD38" s="632"/>
      <c r="AE38" s="632"/>
      <c r="AF38" s="632"/>
      <c r="AG38" s="632"/>
      <c r="AH38" s="47">
        <f>SUM(Tabla3[[#This Row],[P1]:[P22]])</f>
        <v>8867386.1999999993</v>
      </c>
    </row>
    <row r="39" spans="1:34" x14ac:dyDescent="0.25">
      <c r="A39" s="23">
        <v>5.0199999999999996</v>
      </c>
      <c r="B39" s="26" t="str">
        <f>VLOOKUP(Tabla3[[#This Row],[Part.]],PPto[],3,FALSE)</f>
        <v>5.02 FRP y Diamond Plate</v>
      </c>
      <c r="C39" s="38">
        <f>SUMIF(BD.PD[Pos],Tabla3[[#This Row],[Part.]],BD.PD[Ppto. Orden Interna '[DOP']])</f>
        <v>1516769.4000000001</v>
      </c>
      <c r="D39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39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39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39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39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39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39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39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39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39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39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39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39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39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39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39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39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758384.70000000007</v>
      </c>
      <c r="U39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39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39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39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758384.70000000007</v>
      </c>
      <c r="Y39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39" s="632"/>
      <c r="AA39" s="632"/>
      <c r="AB39" s="632"/>
      <c r="AC39" s="632"/>
      <c r="AD39" s="632"/>
      <c r="AE39" s="632"/>
      <c r="AF39" s="632"/>
      <c r="AG39" s="632"/>
      <c r="AH39" s="47">
        <f>SUM(Tabla3[[#This Row],[P1]:[P22]])</f>
        <v>1516769.4000000001</v>
      </c>
    </row>
    <row r="40" spans="1:34" x14ac:dyDescent="0.25">
      <c r="A40" s="23">
        <v>5.03</v>
      </c>
      <c r="B40" s="26" t="str">
        <f>VLOOKUP(Tabla3[[#This Row],[Part.]],PPto[],3,FALSE)</f>
        <v>5.03 Neveras, Centrales y Evaporadores</v>
      </c>
      <c r="C40" s="38">
        <f>SUMIF(BD.PD[Pos],Tabla3[[#This Row],[Part.]],BD.PD[Ppto. Orden Interna '[DOP']])</f>
        <v>36424389.174999997</v>
      </c>
      <c r="D40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40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40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40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40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40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366357</v>
      </c>
      <c r="J40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295757</v>
      </c>
      <c r="K40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40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40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5970568.2750000004</v>
      </c>
      <c r="N40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40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295757</v>
      </c>
      <c r="P40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5970568.2750000004</v>
      </c>
      <c r="Q40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366357</v>
      </c>
      <c r="R40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40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40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1430404.7874999999</v>
      </c>
      <c r="U40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20298215.050000001</v>
      </c>
      <c r="V40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40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40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1430404.7874999999</v>
      </c>
      <c r="Y40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40" s="632"/>
      <c r="AA40" s="632"/>
      <c r="AB40" s="632"/>
      <c r="AC40" s="632"/>
      <c r="AD40" s="632"/>
      <c r="AE40" s="632"/>
      <c r="AF40" s="632"/>
      <c r="AG40" s="632"/>
      <c r="AH40" s="47">
        <f>SUM(Tabla3[[#This Row],[P1]:[P22]])</f>
        <v>36424389.175000004</v>
      </c>
    </row>
    <row r="41" spans="1:34" x14ac:dyDescent="0.25">
      <c r="A41" s="23">
        <v>5.04</v>
      </c>
      <c r="B41" s="26" t="str">
        <f>VLOOKUP(Tabla3[[#This Row],[Part.]],PPto[],3,FALSE)</f>
        <v>5.04 Bumpers Mcue/ Rack</v>
      </c>
      <c r="C41" s="38">
        <f>SUMIF(BD.PD[Pos],Tabla3[[#This Row],[Part.]],BD.PD[Ppto. Orden Interna '[DOP']])</f>
        <v>1861585</v>
      </c>
      <c r="D41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41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41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41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41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41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41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41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41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41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41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41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41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41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41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41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41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930792.5</v>
      </c>
      <c r="U41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41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41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41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930792.5</v>
      </c>
      <c r="Y41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41" s="632"/>
      <c r="AA41" s="632"/>
      <c r="AB41" s="632"/>
      <c r="AC41" s="632"/>
      <c r="AD41" s="632"/>
      <c r="AE41" s="632"/>
      <c r="AF41" s="632"/>
      <c r="AG41" s="632"/>
      <c r="AH41" s="47">
        <f>SUM(Tabla3[[#This Row],[P1]:[P22]])</f>
        <v>1861585</v>
      </c>
    </row>
    <row r="42" spans="1:34" x14ac:dyDescent="0.25">
      <c r="A42" s="23">
        <v>5.05</v>
      </c>
      <c r="B42" s="26" t="str">
        <f>VLOOKUP(Tabla3[[#This Row],[Part.]],PPto[],3,FALSE)</f>
        <v xml:space="preserve">5.05 Trameria Cuarto Frio </v>
      </c>
      <c r="C42" s="38">
        <f>SUMIF(BD.PD[Pos],Tabla3[[#This Row],[Part.]],BD.PD[Ppto. Orden Interna '[DOP']])</f>
        <v>2421964.6999999997</v>
      </c>
      <c r="D42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42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42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42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42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42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42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42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42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42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42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42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42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42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42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42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42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670160.39999999991</v>
      </c>
      <c r="U42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1081643.8999999999</v>
      </c>
      <c r="V42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42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42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670160.39999999991</v>
      </c>
      <c r="Y42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42" s="632"/>
      <c r="AA42" s="632"/>
      <c r="AB42" s="632"/>
      <c r="AC42" s="632"/>
      <c r="AD42" s="632"/>
      <c r="AE42" s="632"/>
      <c r="AF42" s="632"/>
      <c r="AG42" s="632"/>
      <c r="AH42" s="47">
        <f>SUM(Tabla3[[#This Row],[P1]:[P22]])</f>
        <v>2421964.6999999997</v>
      </c>
    </row>
    <row r="43" spans="1:34" x14ac:dyDescent="0.25">
      <c r="A43" s="23">
        <v>5.0599999999999996</v>
      </c>
      <c r="B43" s="26" t="str">
        <f>VLOOKUP(Tabla3[[#This Row],[Part.]],PPto[],3,FALSE)</f>
        <v xml:space="preserve">5.06 Instalacion Frio Alimentario </v>
      </c>
      <c r="C43" s="38">
        <f>SUMIF(BD.PD[Pos],Tabla3[[#This Row],[Part.]],BD.PD[Ppto. Orden Interna '[DOP']])</f>
        <v>15860314.1</v>
      </c>
      <c r="D43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43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43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43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43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43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43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43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43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43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43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43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43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43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43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260172</v>
      </c>
      <c r="S43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43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7886795.0499999998</v>
      </c>
      <c r="U43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43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43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43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7630847.0499999998</v>
      </c>
      <c r="Y43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43" s="632"/>
      <c r="AA43" s="632"/>
      <c r="AB43" s="632"/>
      <c r="AC43" s="632"/>
      <c r="AD43" s="632"/>
      <c r="AE43" s="632"/>
      <c r="AF43" s="632"/>
      <c r="AG43" s="632"/>
      <c r="AH43" s="47">
        <f>SUM(Tabla3[[#This Row],[P1]:[P22]])</f>
        <v>15777814.1</v>
      </c>
    </row>
    <row r="44" spans="1:34" x14ac:dyDescent="0.25">
      <c r="A44" s="23">
        <v>5.07</v>
      </c>
      <c r="B44" s="26" t="str">
        <f>VLOOKUP(Tabla3[[#This Row],[Part.]],PPto[],3,FALSE)</f>
        <v>5.07 Chase Doors</v>
      </c>
      <c r="C44" s="38">
        <f>SUMIF(BD.PD[Pos],Tabla3[[#This Row],[Part.]],BD.PD[Ppto. Orden Interna '[DOP']])</f>
        <v>3388440</v>
      </c>
      <c r="D44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44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44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44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44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44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44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44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44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44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44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44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44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44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44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44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44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1604220</v>
      </c>
      <c r="U44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90000</v>
      </c>
      <c r="V44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44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44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1694220</v>
      </c>
      <c r="Y44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44" s="632"/>
      <c r="AA44" s="632"/>
      <c r="AB44" s="632"/>
      <c r="AC44" s="632"/>
      <c r="AD44" s="632"/>
      <c r="AE44" s="632"/>
      <c r="AF44" s="632"/>
      <c r="AG44" s="632"/>
      <c r="AH44" s="47">
        <f>SUM(Tabla3[[#This Row],[P1]:[P22]])</f>
        <v>3388440</v>
      </c>
    </row>
    <row r="45" spans="1:34" ht="35.450000000000003" hidden="1" customHeight="1" x14ac:dyDescent="0.25">
      <c r="A45" s="24">
        <v>6</v>
      </c>
      <c r="B45" s="25" t="str">
        <f>VLOOKUP(Tabla3[[#This Row],[Part.]],PPto[],3,FALSE)</f>
        <v>6.00 Tecnología, Seguridad y Tesorería</v>
      </c>
      <c r="C45" s="37">
        <f t="shared" ref="C45:Y45" si="9">SUM(C46:C50)</f>
        <v>2304669.4</v>
      </c>
      <c r="D45" s="30">
        <f t="shared" si="9"/>
        <v>0</v>
      </c>
      <c r="E45" s="44">
        <f t="shared" si="9"/>
        <v>0</v>
      </c>
      <c r="F45" s="44">
        <f t="shared" si="9"/>
        <v>0</v>
      </c>
      <c r="G45" s="44">
        <f t="shared" si="9"/>
        <v>0</v>
      </c>
      <c r="H45" s="44">
        <f t="shared" si="9"/>
        <v>0</v>
      </c>
      <c r="I45" s="44">
        <f t="shared" si="9"/>
        <v>0</v>
      </c>
      <c r="J45" s="44">
        <f t="shared" si="9"/>
        <v>626433.6</v>
      </c>
      <c r="K45" s="44">
        <f t="shared" si="9"/>
        <v>0</v>
      </c>
      <c r="L45" s="44">
        <f t="shared" si="9"/>
        <v>0</v>
      </c>
      <c r="M45" s="44">
        <f t="shared" si="9"/>
        <v>0</v>
      </c>
      <c r="N45" s="44">
        <f t="shared" si="9"/>
        <v>0</v>
      </c>
      <c r="O45" s="44">
        <f t="shared" si="9"/>
        <v>0</v>
      </c>
      <c r="P45" s="44">
        <f t="shared" si="9"/>
        <v>0</v>
      </c>
      <c r="Q45" s="44">
        <f t="shared" si="9"/>
        <v>0</v>
      </c>
      <c r="R45" s="44">
        <f t="shared" si="9"/>
        <v>0</v>
      </c>
      <c r="S45" s="44">
        <f t="shared" si="9"/>
        <v>0</v>
      </c>
      <c r="T45" s="44">
        <f t="shared" si="9"/>
        <v>0</v>
      </c>
      <c r="U45" s="44">
        <f t="shared" si="9"/>
        <v>64392.600000000006</v>
      </c>
      <c r="V45" s="44">
        <f t="shared" si="9"/>
        <v>197017</v>
      </c>
      <c r="W45" s="44">
        <f t="shared" si="9"/>
        <v>0</v>
      </c>
      <c r="X45" s="44">
        <f t="shared" si="9"/>
        <v>1416826.2</v>
      </c>
      <c r="Y45" s="44">
        <f t="shared" si="9"/>
        <v>0</v>
      </c>
      <c r="Z45" s="633"/>
      <c r="AA45" s="633"/>
      <c r="AB45" s="633"/>
      <c r="AC45" s="633"/>
      <c r="AD45" s="633"/>
      <c r="AE45" s="633"/>
      <c r="AF45" s="633"/>
      <c r="AG45" s="633"/>
      <c r="AH45" s="45">
        <f>SUM(Tabla3[[#This Row],[P1]:[P22]])</f>
        <v>2304669.4</v>
      </c>
    </row>
    <row r="46" spans="1:34" x14ac:dyDescent="0.25">
      <c r="A46" s="23">
        <v>6.01</v>
      </c>
      <c r="B46" s="26" t="str">
        <f>VLOOKUP(Tabla3[[#This Row],[Part.]],PPto[],3,FALSE)</f>
        <v>6.01 Sistema de cámaras CCTV</v>
      </c>
      <c r="C46" s="38">
        <f>SUMIF(BD.PD[Pos],Tabla3[[#This Row],[Part.]],BD.PD[Ppto. Orden Interna '[DOP']])</f>
        <v>0</v>
      </c>
      <c r="D46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46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46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46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46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46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46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46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46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46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46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46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46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46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46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46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46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46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46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46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46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46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46" s="632"/>
      <c r="AA46" s="632"/>
      <c r="AB46" s="632"/>
      <c r="AC46" s="632"/>
      <c r="AD46" s="632"/>
      <c r="AE46" s="632"/>
      <c r="AF46" s="632"/>
      <c r="AG46" s="632"/>
      <c r="AH46" s="47">
        <f>SUM(Tabla3[[#This Row],[P1]:[P18]])</f>
        <v>0</v>
      </c>
    </row>
    <row r="47" spans="1:34" x14ac:dyDescent="0.25">
      <c r="A47" s="23">
        <v>6.02</v>
      </c>
      <c r="B47" s="26" t="str">
        <f>VLOOKUP(Tabla3[[#This Row],[Part.]],PPto[],3,FALSE)</f>
        <v>6.02 Antenas detección de robo</v>
      </c>
      <c r="C47" s="38">
        <f>SUMIF(BD.PD[Pos],Tabla3[[#This Row],[Part.]],BD.PD[Ppto. Orden Interna '[DOP']])</f>
        <v>0</v>
      </c>
      <c r="D47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47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47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47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47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47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47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47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47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47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47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47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47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47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47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47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47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47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47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47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47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47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47" s="632"/>
      <c r="AA47" s="632"/>
      <c r="AB47" s="632"/>
      <c r="AC47" s="632"/>
      <c r="AD47" s="632"/>
      <c r="AE47" s="632"/>
      <c r="AF47" s="632"/>
      <c r="AG47" s="632"/>
      <c r="AH47" s="47">
        <f>SUM(Tabla3[[#This Row],[P1]:[P18]])</f>
        <v>0</v>
      </c>
    </row>
    <row r="48" spans="1:34" x14ac:dyDescent="0.25">
      <c r="A48" s="23">
        <v>6.03</v>
      </c>
      <c r="B48" s="26" t="str">
        <f>VLOOKUP(Tabla3[[#This Row],[Part.]],PPto[],3,FALSE)</f>
        <v>6.03 Puntos de Venta</v>
      </c>
      <c r="C48" s="38">
        <f>SUMIF(BD.PD[Pos],Tabla3[[#This Row],[Part.]],BD.PD[Ppto. Orden Interna '[DOP']])</f>
        <v>0</v>
      </c>
      <c r="D48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48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48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48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48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48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48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48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48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48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48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48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48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48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48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48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48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48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48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48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48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48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48" s="632"/>
      <c r="AA48" s="632"/>
      <c r="AB48" s="632"/>
      <c r="AC48" s="632"/>
      <c r="AD48" s="632"/>
      <c r="AE48" s="632"/>
      <c r="AF48" s="632"/>
      <c r="AG48" s="632"/>
      <c r="AH48" s="47">
        <f>SUM(Tabla3[[#This Row],[P1]:[P18]])</f>
        <v>0</v>
      </c>
    </row>
    <row r="49" spans="1:34" x14ac:dyDescent="0.25">
      <c r="A49" s="23">
        <v>6.04</v>
      </c>
      <c r="B49" s="26" t="str">
        <f>VLOOKUP(Tabla3[[#This Row],[Part.]],PPto[],3,FALSE)</f>
        <v>6.04 Instalación de data y voz / Antenas de techo</v>
      </c>
      <c r="C49" s="38">
        <f>SUMIF(BD.PD[Pos],Tabla3[[#This Row],[Part.]],BD.PD[Ppto. Orden Interna '[DOP']])</f>
        <v>0</v>
      </c>
      <c r="D49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49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49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49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49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49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49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49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49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49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49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49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49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49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49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49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49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49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49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49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49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49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49" s="632"/>
      <c r="AA49" s="632"/>
      <c r="AB49" s="632"/>
      <c r="AC49" s="632"/>
      <c r="AD49" s="632"/>
      <c r="AE49" s="632"/>
      <c r="AF49" s="632"/>
      <c r="AG49" s="632"/>
      <c r="AH49" s="47">
        <f>SUM(Tabla3[[#This Row],[P1]:[P18]])</f>
        <v>0</v>
      </c>
    </row>
    <row r="50" spans="1:34" x14ac:dyDescent="0.25">
      <c r="A50" s="23">
        <v>6.05</v>
      </c>
      <c r="B50" s="26" t="str">
        <f>VLOOKUP(Tabla3[[#This Row],[Part.]],PPto[],3,FALSE)</f>
        <v>6.05 Otros sum e inst Tecnología y Seguridad Y Tesoreria</v>
      </c>
      <c r="C50" s="38">
        <f>SUMIF(BD.PD[Pos],Tabla3[[#This Row],[Part.]],BD.PD[Ppto. Orden Interna '[DOP']])</f>
        <v>2304669.4</v>
      </c>
      <c r="D50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50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50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50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50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50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50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626433.6</v>
      </c>
      <c r="K50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50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50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50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50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50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50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50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50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50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50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64392.600000000006</v>
      </c>
      <c r="V50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197017</v>
      </c>
      <c r="W50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50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1416826.2</v>
      </c>
      <c r="Y50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50" s="632"/>
      <c r="AA50" s="632"/>
      <c r="AB50" s="632"/>
      <c r="AC50" s="632"/>
      <c r="AD50" s="632"/>
      <c r="AE50" s="632"/>
      <c r="AF50" s="632"/>
      <c r="AG50" s="632"/>
      <c r="AH50" s="47">
        <f>SUM(Tabla3[[#This Row],[P1]:[P22]])</f>
        <v>2304669.4</v>
      </c>
    </row>
    <row r="51" spans="1:34" ht="32.450000000000003" hidden="1" customHeight="1" x14ac:dyDescent="0.25">
      <c r="A51" s="24">
        <v>7</v>
      </c>
      <c r="B51" s="25" t="str">
        <f>VLOOKUP(Tabla3[[#This Row],[Part.]],PPto[],3,FALSE)</f>
        <v>7.00 Equipamiento Produccion</v>
      </c>
      <c r="C51" s="37">
        <f t="shared" ref="C51:Y51" si="10">SUM(C52:C58)</f>
        <v>21430078.340999998</v>
      </c>
      <c r="D51" s="30">
        <f t="shared" si="10"/>
        <v>0</v>
      </c>
      <c r="E51" s="44">
        <f t="shared" si="10"/>
        <v>0</v>
      </c>
      <c r="F51" s="44">
        <f t="shared" si="10"/>
        <v>0</v>
      </c>
      <c r="G51" s="44">
        <f t="shared" si="10"/>
        <v>2004059.6400000001</v>
      </c>
      <c r="H51" s="44">
        <f t="shared" si="10"/>
        <v>2440272.2999999998</v>
      </c>
      <c r="I51" s="44">
        <f t="shared" si="10"/>
        <v>2704643.5</v>
      </c>
      <c r="J51" s="44">
        <f t="shared" si="10"/>
        <v>316750</v>
      </c>
      <c r="K51" s="44">
        <f t="shared" si="10"/>
        <v>889116.24099999992</v>
      </c>
      <c r="L51" s="44">
        <f t="shared" si="10"/>
        <v>0</v>
      </c>
      <c r="M51" s="44">
        <f t="shared" si="10"/>
        <v>0</v>
      </c>
      <c r="N51" s="44">
        <f t="shared" si="10"/>
        <v>0</v>
      </c>
      <c r="O51" s="44">
        <f t="shared" si="10"/>
        <v>0</v>
      </c>
      <c r="P51" s="44">
        <f t="shared" si="10"/>
        <v>0</v>
      </c>
      <c r="Q51" s="44">
        <f t="shared" si="10"/>
        <v>3634120.5</v>
      </c>
      <c r="R51" s="44">
        <f t="shared" si="10"/>
        <v>0</v>
      </c>
      <c r="S51" s="44">
        <f t="shared" si="10"/>
        <v>0</v>
      </c>
      <c r="T51" s="44">
        <f t="shared" si="10"/>
        <v>0</v>
      </c>
      <c r="U51" s="45">
        <f t="shared" si="10"/>
        <v>643360.9</v>
      </c>
      <c r="V51" s="45">
        <f t="shared" si="10"/>
        <v>96970.661999999982</v>
      </c>
      <c r="W51" s="45">
        <f t="shared" si="10"/>
        <v>101800</v>
      </c>
      <c r="X51" s="45">
        <f t="shared" si="10"/>
        <v>8598984.5979999993</v>
      </c>
      <c r="Y51" s="45">
        <f t="shared" si="10"/>
        <v>0</v>
      </c>
      <c r="Z51" s="497"/>
      <c r="AA51" s="497"/>
      <c r="AB51" s="497"/>
      <c r="AC51" s="497"/>
      <c r="AD51" s="497"/>
      <c r="AE51" s="497"/>
      <c r="AF51" s="497"/>
      <c r="AG51" s="497"/>
      <c r="AH51" s="46">
        <f>SUM(Tabla3[[#This Row],[P1]:[P22]])</f>
        <v>21430078.340999998</v>
      </c>
    </row>
    <row r="52" spans="1:34" x14ac:dyDescent="0.25">
      <c r="A52" s="23">
        <v>7.01</v>
      </c>
      <c r="B52" s="26" t="str">
        <f>VLOOKUP(Tabla3[[#This Row],[Part.]],PPto[],3,FALSE)</f>
        <v xml:space="preserve">7.01 Equipamiento de Acero Inoxidable </v>
      </c>
      <c r="C52" s="38">
        <f>SUMIF(BD.PD[Pos],Tabla3[[#This Row],[Part.]],BD.PD[Ppto. Orden Interna '[DOP']])</f>
        <v>1286721.8</v>
      </c>
      <c r="D52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52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52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52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52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52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52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52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52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52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52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52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52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52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52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52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52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52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643360.9</v>
      </c>
      <c r="V52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52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52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643360.9</v>
      </c>
      <c r="Y52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52" s="632"/>
      <c r="AA52" s="632"/>
      <c r="AB52" s="632"/>
      <c r="AC52" s="632"/>
      <c r="AD52" s="632"/>
      <c r="AE52" s="632"/>
      <c r="AF52" s="632"/>
      <c r="AG52" s="632"/>
      <c r="AH52" s="47">
        <f>SUM(Tabla3[[#This Row],[P1]:[P22]])</f>
        <v>1286721.8</v>
      </c>
    </row>
    <row r="53" spans="1:34" x14ac:dyDescent="0.25">
      <c r="A53" s="23">
        <v>7.02</v>
      </c>
      <c r="B53" s="26" t="str">
        <f>VLOOKUP(Tabla3[[#This Row],[Part.]],PPto[],3,FALSE)</f>
        <v>7.02 Cocina, Patio Comidas y Rostizería</v>
      </c>
      <c r="C53" s="38">
        <f>SUMIF(BD.PD[Pos],Tabla3[[#This Row],[Part.]],BD.PD[Ppto. Orden Interna '[DOP']])</f>
        <v>2933748.2</v>
      </c>
      <c r="D53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53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53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53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53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800974.8</v>
      </c>
      <c r="I53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53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53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20650.63</v>
      </c>
      <c r="L53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53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53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53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53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53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53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53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53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53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53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2433.33</v>
      </c>
      <c r="W53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53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2109689.4400000004</v>
      </c>
      <c r="Y53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53" s="632"/>
      <c r="AA53" s="632"/>
      <c r="AB53" s="632"/>
      <c r="AC53" s="632"/>
      <c r="AD53" s="632"/>
      <c r="AE53" s="632"/>
      <c r="AF53" s="632"/>
      <c r="AG53" s="632"/>
      <c r="AH53" s="47">
        <f>SUM(Tabla3[[#This Row],[P1]:[P22]])</f>
        <v>2933748.2</v>
      </c>
    </row>
    <row r="54" spans="1:34" x14ac:dyDescent="0.25">
      <c r="A54" s="23">
        <v>7.03</v>
      </c>
      <c r="B54" s="26" t="str">
        <f>VLOOKUP(Tabla3[[#This Row],[Part.]],PPto[],3,FALSE)</f>
        <v>7.03 Equipamiento Carniceria, Pescadería y Delicatesen</v>
      </c>
      <c r="C54" s="38">
        <f>SUMIF(BD.PD[Pos],Tabla3[[#This Row],[Part.]],BD.PD[Ppto. Orden Interna '[DOP']])</f>
        <v>3355730.6219999995</v>
      </c>
      <c r="D54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54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54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54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54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54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54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54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10271.232</v>
      </c>
      <c r="L54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54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54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54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54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54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54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54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54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54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54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54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54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3345459.3899999997</v>
      </c>
      <c r="Y54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54" s="632"/>
      <c r="AA54" s="632"/>
      <c r="AB54" s="632"/>
      <c r="AC54" s="632"/>
      <c r="AD54" s="632"/>
      <c r="AE54" s="632"/>
      <c r="AF54" s="632"/>
      <c r="AG54" s="632"/>
      <c r="AH54" s="47">
        <f>SUM(Tabla3[[#This Row],[P1]:[P22]])</f>
        <v>3355730.6219999995</v>
      </c>
    </row>
    <row r="55" spans="1:34" x14ac:dyDescent="0.25">
      <c r="A55" s="23">
        <v>7.04</v>
      </c>
      <c r="B55" s="26" t="str">
        <f>VLOOKUP(Tabla3[[#This Row],[Part.]],PPto[],3,FALSE)</f>
        <v>7.04 Equipamiento de Panaderia, Reposteria y Rosticería</v>
      </c>
      <c r="C55" s="38">
        <f>SUMIF(BD.PD[Pos],Tabla3[[#This Row],[Part.]],BD.PD[Ppto. Orden Interna '[DOP']])</f>
        <v>10135110.4</v>
      </c>
      <c r="D55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55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55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55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484778.64</v>
      </c>
      <c r="H55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1639297.5</v>
      </c>
      <c r="I55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2704643.5</v>
      </c>
      <c r="J55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316750</v>
      </c>
      <c r="K55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594913.5</v>
      </c>
      <c r="L55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55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55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55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55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55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2114839.5</v>
      </c>
      <c r="R55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55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55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55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55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55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55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2279887.7599999998</v>
      </c>
      <c r="Y55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55" s="632"/>
      <c r="AA55" s="632"/>
      <c r="AB55" s="632"/>
      <c r="AC55" s="632"/>
      <c r="AD55" s="632"/>
      <c r="AE55" s="632"/>
      <c r="AF55" s="632"/>
      <c r="AG55" s="632"/>
      <c r="AH55" s="47">
        <f>SUM(Tabla3[[#This Row],[P1]:[P22]])</f>
        <v>10135110.4</v>
      </c>
    </row>
    <row r="56" spans="1:34" x14ac:dyDescent="0.25">
      <c r="A56" s="23">
        <v>7.05</v>
      </c>
      <c r="B56" s="26" t="str">
        <f>VLOOKUP(Tabla3[[#This Row],[Part.]],PPto[],3,FALSE)</f>
        <v>7.05 Equipamiento de Frutas y Vegetales</v>
      </c>
      <c r="C56" s="38">
        <f>SUMIF(BD.PD[Pos],Tabla3[[#This Row],[Part.]],BD.PD[Ppto. Orden Interna '[DOP']])</f>
        <v>3718767.3189999997</v>
      </c>
      <c r="D56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56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56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56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1519281</v>
      </c>
      <c r="H56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56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56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56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263280.87900000002</v>
      </c>
      <c r="L56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56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56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56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56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56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1519281</v>
      </c>
      <c r="R56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56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56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56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56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94537.33199999998</v>
      </c>
      <c r="W56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101800</v>
      </c>
      <c r="X56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220587.10799999995</v>
      </c>
      <c r="Y56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56" s="632"/>
      <c r="AA56" s="632"/>
      <c r="AB56" s="632"/>
      <c r="AC56" s="632"/>
      <c r="AD56" s="632"/>
      <c r="AE56" s="632"/>
      <c r="AF56" s="632"/>
      <c r="AG56" s="632"/>
      <c r="AH56" s="47">
        <f>SUM(Tabla3[[#This Row],[P1]:[P22]])</f>
        <v>3718767.3189999997</v>
      </c>
    </row>
    <row r="57" spans="1:34" x14ac:dyDescent="0.25">
      <c r="A57" s="23">
        <v>7.06</v>
      </c>
      <c r="B57" s="26" t="str">
        <f>VLOOKUP(Tabla3[[#This Row],[Part.]],PPto[],3,FALSE)</f>
        <v>7.06 Balanzas</v>
      </c>
      <c r="C57" s="38">
        <f>SUMIF(BD.PD[Pos],Tabla3[[#This Row],[Part.]],BD.PD[Ppto. Orden Interna '[DOP']])</f>
        <v>0</v>
      </c>
      <c r="D57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57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57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57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57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57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57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57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57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57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57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57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57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57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57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57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57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57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57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57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57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57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57" s="632"/>
      <c r="AA57" s="632"/>
      <c r="AB57" s="632"/>
      <c r="AC57" s="632"/>
      <c r="AD57" s="632"/>
      <c r="AE57" s="632"/>
      <c r="AF57" s="632"/>
      <c r="AG57" s="632"/>
      <c r="AH57" s="47">
        <f>SUM(Tabla3[[#This Row],[P1]:[P22]])</f>
        <v>0</v>
      </c>
    </row>
    <row r="58" spans="1:34" x14ac:dyDescent="0.25">
      <c r="A58" s="23">
        <v>7.07</v>
      </c>
      <c r="B58" s="26" t="str">
        <f>VLOOKUP(Tabla3[[#This Row],[Part.]],PPto[],3,FALSE)</f>
        <v>7.07 Otros Equipamientos de Producción</v>
      </c>
      <c r="C58" s="38">
        <f>SUMIF(BD.PD[Pos],Tabla3[[#This Row],[Part.]],BD.PD[Ppto. Orden Interna '[DOP']])</f>
        <v>0</v>
      </c>
      <c r="D58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58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58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58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58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58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58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58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58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58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58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58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58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58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58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58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58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58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58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58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58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58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58" s="632"/>
      <c r="AA58" s="632"/>
      <c r="AB58" s="632"/>
      <c r="AC58" s="632"/>
      <c r="AD58" s="632"/>
      <c r="AE58" s="632"/>
      <c r="AF58" s="632"/>
      <c r="AG58" s="632"/>
      <c r="AH58" s="47">
        <f>SUM(Tabla3[[#This Row],[P1]:[P22]])</f>
        <v>0</v>
      </c>
    </row>
    <row r="59" spans="1:34" ht="53.45" hidden="1" customHeight="1" x14ac:dyDescent="0.25">
      <c r="A59" s="24">
        <v>8</v>
      </c>
      <c r="B59" s="25" t="str">
        <f>VLOOKUP(Tabla3[[#This Row],[Part.]],PPto[],3,FALSE)</f>
        <v>8.00 Equipamiento Tienda</v>
      </c>
      <c r="C59" s="37">
        <f t="shared" ref="C59:Y59" si="11">SUM(C60:C67)</f>
        <v>43959197.563740261</v>
      </c>
      <c r="D59" s="30">
        <f t="shared" si="11"/>
        <v>0</v>
      </c>
      <c r="E59" s="44">
        <f t="shared" si="11"/>
        <v>0</v>
      </c>
      <c r="F59" s="44">
        <f t="shared" si="11"/>
        <v>0</v>
      </c>
      <c r="G59" s="44">
        <f t="shared" si="11"/>
        <v>0</v>
      </c>
      <c r="H59" s="44">
        <f t="shared" si="11"/>
        <v>0</v>
      </c>
      <c r="I59" s="44">
        <f t="shared" si="11"/>
        <v>0</v>
      </c>
      <c r="J59" s="44">
        <f t="shared" si="11"/>
        <v>0</v>
      </c>
      <c r="K59" s="44">
        <f t="shared" si="11"/>
        <v>0</v>
      </c>
      <c r="L59" s="44">
        <f t="shared" si="11"/>
        <v>0</v>
      </c>
      <c r="M59" s="44">
        <f t="shared" si="11"/>
        <v>0</v>
      </c>
      <c r="N59" s="44">
        <f t="shared" si="11"/>
        <v>178910.81650000002</v>
      </c>
      <c r="O59" s="44">
        <f t="shared" si="11"/>
        <v>0</v>
      </c>
      <c r="P59" s="44">
        <f t="shared" si="11"/>
        <v>0</v>
      </c>
      <c r="Q59" s="44">
        <f t="shared" si="11"/>
        <v>0</v>
      </c>
      <c r="R59" s="44">
        <f t="shared" si="11"/>
        <v>0</v>
      </c>
      <c r="S59" s="44">
        <f t="shared" si="11"/>
        <v>0</v>
      </c>
      <c r="T59" s="44">
        <f t="shared" si="11"/>
        <v>17758914.625</v>
      </c>
      <c r="U59" s="45">
        <f t="shared" si="11"/>
        <v>1388889.9598701298</v>
      </c>
      <c r="V59" s="45">
        <f t="shared" si="11"/>
        <v>802079.70550000004</v>
      </c>
      <c r="W59" s="45">
        <f t="shared" si="11"/>
        <v>0</v>
      </c>
      <c r="X59" s="45">
        <f t="shared" si="11"/>
        <v>23192902.456870131</v>
      </c>
      <c r="Y59" s="45">
        <f t="shared" si="11"/>
        <v>0</v>
      </c>
      <c r="Z59" s="497"/>
      <c r="AA59" s="497"/>
      <c r="AB59" s="497"/>
      <c r="AC59" s="497"/>
      <c r="AD59" s="497"/>
      <c r="AE59" s="497"/>
      <c r="AF59" s="497"/>
      <c r="AG59" s="497"/>
      <c r="AH59" s="46">
        <f>SUM(Tabla3[[#This Row],[P1]:[P22]])</f>
        <v>43321697.563740261</v>
      </c>
    </row>
    <row r="60" spans="1:34" x14ac:dyDescent="0.25">
      <c r="A60" s="23">
        <v>8.01</v>
      </c>
      <c r="B60" s="26" t="str">
        <f>VLOOKUP(Tabla3[[#This Row],[Part.]],PPto[],3,FALSE)</f>
        <v>8.01 Gondolas</v>
      </c>
      <c r="C60" s="38">
        <f>SUMIF(BD.PD[Pos],Tabla3[[#This Row],[Part.]],BD.PD[Ppto. Orden Interna '[DOP']])</f>
        <v>18016578.539999999</v>
      </c>
      <c r="D60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60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60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60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60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60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60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60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60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60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60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60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60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60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60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60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60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9008289.2699999996</v>
      </c>
      <c r="U60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60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60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60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9008289.2699999996</v>
      </c>
      <c r="Y60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60" s="632"/>
      <c r="AA60" s="632"/>
      <c r="AB60" s="632"/>
      <c r="AC60" s="632"/>
      <c r="AD60" s="632"/>
      <c r="AE60" s="632"/>
      <c r="AF60" s="632"/>
      <c r="AG60" s="632"/>
      <c r="AH60" s="47">
        <f>SUM(Tabla3[[#This Row],[P1]:[P22]])</f>
        <v>18016578.539999999</v>
      </c>
    </row>
    <row r="61" spans="1:34" x14ac:dyDescent="0.25">
      <c r="A61" s="23">
        <v>8.02</v>
      </c>
      <c r="B61" s="26" t="str">
        <f>VLOOKUP(Tabla3[[#This Row],[Part.]],PPto[],3,FALSE)</f>
        <v>8.02 Checkout</v>
      </c>
      <c r="C61" s="38">
        <f>SUMIF(BD.PD[Pos],Tabla3[[#This Row],[Part.]],BD.PD[Ppto. Orden Interna '[DOP']])</f>
        <v>2073385.59</v>
      </c>
      <c r="D61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61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61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61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61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61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61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61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61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61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61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61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61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61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61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61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61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1003192.795</v>
      </c>
      <c r="U61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61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61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61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1070192.7949999999</v>
      </c>
      <c r="Y61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61" s="632"/>
      <c r="AA61" s="632"/>
      <c r="AB61" s="632"/>
      <c r="AC61" s="632"/>
      <c r="AD61" s="632"/>
      <c r="AE61" s="632"/>
      <c r="AF61" s="632"/>
      <c r="AG61" s="632"/>
      <c r="AH61" s="47">
        <f>SUM(Tabla3[[#This Row],[P1]:[P22]])</f>
        <v>2073385.5899999999</v>
      </c>
    </row>
    <row r="62" spans="1:34" x14ac:dyDescent="0.25">
      <c r="A62" s="23">
        <v>8.0299999999999994</v>
      </c>
      <c r="B62" s="26" t="str">
        <f>VLOOKUP(Tabla3[[#This Row],[Part.]],PPto[],3,FALSE)</f>
        <v>8.03 Carritos, Canastas y Accesorios</v>
      </c>
      <c r="C62" s="38">
        <f>SUMIF(BD.PD[Pos],Tabla3[[#This Row],[Part.]],BD.PD[Ppto. Orden Interna '[DOP']])</f>
        <v>2935800.2107402594</v>
      </c>
      <c r="D62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62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62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62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62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62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62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62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62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62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62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62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62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62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62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62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62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62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1385820.3998701298</v>
      </c>
      <c r="V62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82079.705499999996</v>
      </c>
      <c r="W62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62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1467900.1053701297</v>
      </c>
      <c r="Y62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62" s="632"/>
      <c r="AA62" s="632"/>
      <c r="AB62" s="632"/>
      <c r="AC62" s="632"/>
      <c r="AD62" s="632"/>
      <c r="AE62" s="632"/>
      <c r="AF62" s="632"/>
      <c r="AG62" s="632"/>
      <c r="AH62" s="47">
        <f>SUM(Tabla3[[#This Row],[P1]:[P22]])</f>
        <v>2935800.2107402594</v>
      </c>
    </row>
    <row r="63" spans="1:34" x14ac:dyDescent="0.25">
      <c r="A63" s="23">
        <v>8.0399999999999991</v>
      </c>
      <c r="B63" s="26" t="str">
        <f>VLOOKUP(Tabla3[[#This Row],[Part.]],PPto[],3,FALSE)</f>
        <v>8.04 Trameria Almacen</v>
      </c>
      <c r="C63" s="38">
        <f>SUMIF(BD.PD[Pos],Tabla3[[#This Row],[Part.]],BD.PD[Ppto. Orden Interna '[DOP']])</f>
        <v>1200000</v>
      </c>
      <c r="D63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63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63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63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63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63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63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63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63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63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63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63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63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63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63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63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63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63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63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720000</v>
      </c>
      <c r="W63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63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480000</v>
      </c>
      <c r="Y63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63" s="632"/>
      <c r="AA63" s="632"/>
      <c r="AB63" s="632"/>
      <c r="AC63" s="632"/>
      <c r="AD63" s="632"/>
      <c r="AE63" s="632"/>
      <c r="AF63" s="632"/>
      <c r="AG63" s="632"/>
      <c r="AH63" s="47">
        <f>SUM(Tabla3[[#This Row],[P1]:[P22]])</f>
        <v>1200000</v>
      </c>
    </row>
    <row r="64" spans="1:34" x14ac:dyDescent="0.25">
      <c r="A64" s="23">
        <v>8.0500000000000007</v>
      </c>
      <c r="B64" s="26" t="str">
        <f>VLOOKUP(Tabla3[[#This Row],[Part.]],PPto[],3,FALSE)</f>
        <v>8.05 Mobiliario no operacional para Tiendas</v>
      </c>
      <c r="C64" s="38">
        <f>SUMIF(BD.PD[Pos],Tabla3[[#This Row],[Part.]],BD.PD[Ppto. Orden Interna '[DOP']])</f>
        <v>3595840.4599999995</v>
      </c>
      <c r="D64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64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64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64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64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64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64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64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64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64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64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64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64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64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64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64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64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1293981.6099999999</v>
      </c>
      <c r="U64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3069.56</v>
      </c>
      <c r="V64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64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64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2298789.29</v>
      </c>
      <c r="Y64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64" s="632"/>
      <c r="AA64" s="632"/>
      <c r="AB64" s="632"/>
      <c r="AC64" s="632"/>
      <c r="AD64" s="632"/>
      <c r="AE64" s="632"/>
      <c r="AF64" s="632"/>
      <c r="AG64" s="632"/>
      <c r="AH64" s="47">
        <f>SUM(Tabla3[[#This Row],[P1]:[P22]])</f>
        <v>3595840.46</v>
      </c>
    </row>
    <row r="65" spans="1:34" x14ac:dyDescent="0.25">
      <c r="A65" s="23">
        <v>8.06</v>
      </c>
      <c r="B65" s="26" t="str">
        <f>VLOOKUP(Tabla3[[#This Row],[Part.]],PPto[],3,FALSE)</f>
        <v>8.06 Otros Equipamientos de Tienda</v>
      </c>
      <c r="C65" s="38">
        <f>SUMIF(BD.PD[Pos],Tabla3[[#This Row],[Part.]],BD.PD[Ppto. Orden Interna '[DOP']])</f>
        <v>3578590.8630000004</v>
      </c>
      <c r="D65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65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65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65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65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65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65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65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65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65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65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178910.81650000002</v>
      </c>
      <c r="O65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65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65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65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65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65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173950</v>
      </c>
      <c r="U65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65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65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65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2588230.0465000002</v>
      </c>
      <c r="Y65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65" s="632"/>
      <c r="AA65" s="632"/>
      <c r="AB65" s="632"/>
      <c r="AC65" s="632"/>
      <c r="AD65" s="632"/>
      <c r="AE65" s="632"/>
      <c r="AF65" s="632"/>
      <c r="AG65" s="632"/>
      <c r="AH65" s="47">
        <f>SUM(Tabla3[[#This Row],[P1]:[P22]])</f>
        <v>2941090.8630000004</v>
      </c>
    </row>
    <row r="66" spans="1:34" x14ac:dyDescent="0.25">
      <c r="A66" s="23">
        <v>8.07</v>
      </c>
      <c r="B66" s="26" t="str">
        <f>VLOOKUP(Tabla3[[#This Row],[Part.]],PPto[],3,FALSE)</f>
        <v>8.07 Señalizacion interiores</v>
      </c>
      <c r="C66" s="38">
        <f>SUMIF(BD.PD[Pos],Tabla3[[#This Row],[Part.]],BD.PD[Ppto. Orden Interna '[DOP']])</f>
        <v>7744691.9000000004</v>
      </c>
      <c r="D66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66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66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66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66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66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66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66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66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66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66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66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66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66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66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66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66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3872345.95</v>
      </c>
      <c r="U66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66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66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66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3872345.95</v>
      </c>
      <c r="Y66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66" s="632"/>
      <c r="AA66" s="632"/>
      <c r="AB66" s="632"/>
      <c r="AC66" s="632"/>
      <c r="AD66" s="632"/>
      <c r="AE66" s="632"/>
      <c r="AF66" s="632"/>
      <c r="AG66" s="632"/>
      <c r="AH66" s="47">
        <f>SUM(Tabla3[[#This Row],[P1]:[P22]])</f>
        <v>7744691.9000000004</v>
      </c>
    </row>
    <row r="67" spans="1:34" x14ac:dyDescent="0.25">
      <c r="A67" s="23">
        <v>8.08</v>
      </c>
      <c r="B67" s="26" t="str">
        <f>VLOOKUP(Tabla3[[#This Row],[Part.]],PPto[],3,FALSE)</f>
        <v>8.08 Señalizacion exteriores</v>
      </c>
      <c r="C67" s="38">
        <f>SUMIF(BD.PD[Pos],Tabla3[[#This Row],[Part.]],BD.PD[Ppto. Orden Interna '[DOP']])</f>
        <v>4814310</v>
      </c>
      <c r="D67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67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67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67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67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67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67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67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67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67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67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67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67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67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67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67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67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2407155</v>
      </c>
      <c r="U67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67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67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67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2407155</v>
      </c>
      <c r="Y67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67" s="632"/>
      <c r="AA67" s="632"/>
      <c r="AB67" s="632"/>
      <c r="AC67" s="632"/>
      <c r="AD67" s="632"/>
      <c r="AE67" s="632"/>
      <c r="AF67" s="632"/>
      <c r="AG67" s="632"/>
      <c r="AH67" s="47">
        <f>SUM(Tabla3[[#This Row],[P1]:[P22]])</f>
        <v>4814310</v>
      </c>
    </row>
    <row r="68" spans="1:34" hidden="1" x14ac:dyDescent="0.25">
      <c r="A68" s="24">
        <v>9</v>
      </c>
      <c r="B68" s="25" t="str">
        <f>VLOOKUP(Tabla3[[#This Row],[Part.]],PPto[],3,FALSE)</f>
        <v>9.00 Otros</v>
      </c>
      <c r="C68" s="37">
        <f t="shared" ref="C68:U68" si="12">SUM(C69:C74)</f>
        <v>0</v>
      </c>
      <c r="D68" s="30">
        <f t="shared" si="12"/>
        <v>0</v>
      </c>
      <c r="E68" s="44">
        <f t="shared" si="12"/>
        <v>0</v>
      </c>
      <c r="F68" s="44">
        <f t="shared" si="12"/>
        <v>0</v>
      </c>
      <c r="G68" s="44">
        <f t="shared" si="12"/>
        <v>0</v>
      </c>
      <c r="H68" s="44">
        <f t="shared" si="12"/>
        <v>0</v>
      </c>
      <c r="I68" s="44">
        <f t="shared" si="12"/>
        <v>0</v>
      </c>
      <c r="J68" s="44">
        <f t="shared" si="12"/>
        <v>0</v>
      </c>
      <c r="K68" s="44">
        <f t="shared" si="12"/>
        <v>0</v>
      </c>
      <c r="L68" s="44">
        <f t="shared" si="12"/>
        <v>0</v>
      </c>
      <c r="M68" s="44">
        <f t="shared" si="12"/>
        <v>0</v>
      </c>
      <c r="N68" s="44">
        <f t="shared" si="12"/>
        <v>0</v>
      </c>
      <c r="O68" s="44">
        <f t="shared" si="12"/>
        <v>0</v>
      </c>
      <c r="P68" s="44">
        <f t="shared" si="12"/>
        <v>0</v>
      </c>
      <c r="Q68" s="44">
        <f t="shared" si="12"/>
        <v>0</v>
      </c>
      <c r="R68" s="44">
        <f t="shared" si="12"/>
        <v>0</v>
      </c>
      <c r="S68" s="44">
        <f t="shared" si="12"/>
        <v>0</v>
      </c>
      <c r="T68" s="44">
        <f t="shared" si="12"/>
        <v>0</v>
      </c>
      <c r="U68" s="45">
        <f t="shared" si="12"/>
        <v>0</v>
      </c>
      <c r="V68" s="497">
        <f t="shared" ref="V68" si="13">SUM(V69:V72)</f>
        <v>0</v>
      </c>
      <c r="W68" s="497">
        <f t="shared" ref="W68" si="14">SUM(W69:W72)</f>
        <v>0</v>
      </c>
      <c r="X68" s="497">
        <f t="shared" ref="X68" si="15">SUM(X69:X72)</f>
        <v>0</v>
      </c>
      <c r="Y68" s="497">
        <f t="shared" ref="Y68" si="16">SUM(Y69:Y72)</f>
        <v>0</v>
      </c>
      <c r="Z68" s="497"/>
      <c r="AA68" s="497"/>
      <c r="AB68" s="497"/>
      <c r="AC68" s="497"/>
      <c r="AD68" s="497"/>
      <c r="AE68" s="497"/>
      <c r="AF68" s="497"/>
      <c r="AG68" s="497"/>
      <c r="AH68" s="46">
        <f>SUM(Tabla3[[#This Row],[P1]:[P18]])</f>
        <v>0</v>
      </c>
    </row>
    <row r="69" spans="1:34" x14ac:dyDescent="0.25">
      <c r="A69" s="23">
        <v>9.01</v>
      </c>
      <c r="B69" s="26" t="str">
        <f>VLOOKUP(Tabla3[[#This Row],[Part.]],PPto[],3,FALSE)</f>
        <v>9.01 COMERCIALIZACION</v>
      </c>
      <c r="C69" s="38">
        <f>SUMIF(BD.PD[Pos],Tabla3[[#This Row],[Part.]],BD.PD[Ppto. Orden Interna '[DOP']])</f>
        <v>0</v>
      </c>
      <c r="D69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69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69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69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69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69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69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69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69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69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69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69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69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69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69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69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69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69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69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69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69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69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69" s="632"/>
      <c r="AA69" s="632"/>
      <c r="AB69" s="632"/>
      <c r="AC69" s="632"/>
      <c r="AD69" s="632"/>
      <c r="AE69" s="632"/>
      <c r="AF69" s="632"/>
      <c r="AG69" s="632"/>
      <c r="AH69" s="47">
        <f>SUM(Tabla3[[#This Row],[P1]:[P22]])</f>
        <v>0</v>
      </c>
    </row>
    <row r="70" spans="1:34" x14ac:dyDescent="0.25">
      <c r="A70" s="23">
        <v>9.02</v>
      </c>
      <c r="B70" s="26" t="str">
        <f>VLOOKUP(Tabla3[[#This Row],[Part.]],PPto[],3,FALSE)</f>
        <v>9.02 INSUMOS</v>
      </c>
      <c r="C70" s="38">
        <f>SUMIF(BD.PD[Pos],Tabla3[[#This Row],[Part.]],BD.PD[Ppto. Orden Interna '[DOP']])</f>
        <v>0</v>
      </c>
      <c r="D70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70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70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70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70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70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70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70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70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70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70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70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70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70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70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70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70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70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70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70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70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70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70" s="632"/>
      <c r="AA70" s="632"/>
      <c r="AB70" s="632"/>
      <c r="AC70" s="632"/>
      <c r="AD70" s="632"/>
      <c r="AE70" s="632"/>
      <c r="AF70" s="632"/>
      <c r="AG70" s="632"/>
      <c r="AH70" s="47">
        <f>SUM(Tabla3[[#This Row],[P1]:[P22]])</f>
        <v>0</v>
      </c>
    </row>
    <row r="71" spans="1:34" x14ac:dyDescent="0.25">
      <c r="A71" s="23">
        <v>9.0299999999999994</v>
      </c>
      <c r="B71" s="26" t="str">
        <f>VLOOKUP(Tabla3[[#This Row],[Part.]],PPto[],3,FALSE)</f>
        <v>9.03 PUBLICIDAD Y MERCADEO</v>
      </c>
      <c r="C71" s="38">
        <f>SUMIF(BD.PD[Pos],Tabla3[[#This Row],[Part.]],BD.PD[Ppto. Orden Interna '[DOP']])</f>
        <v>0</v>
      </c>
      <c r="D71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71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71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71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71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71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71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71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71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71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71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71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71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71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71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71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71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71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71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71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71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71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71" s="632"/>
      <c r="AA71" s="632"/>
      <c r="AB71" s="632"/>
      <c r="AC71" s="632"/>
      <c r="AD71" s="632"/>
      <c r="AE71" s="632"/>
      <c r="AF71" s="632"/>
      <c r="AG71" s="632"/>
      <c r="AH71" s="47">
        <f>SUM(Tabla3[[#This Row],[P1]:[P22]])</f>
        <v>0</v>
      </c>
    </row>
    <row r="72" spans="1:34" x14ac:dyDescent="0.25">
      <c r="A72" s="23">
        <v>9.0399999999999991</v>
      </c>
      <c r="B72" s="26" t="str">
        <f>VLOOKUP(Tabla3[[#This Row],[Part.]],PPto[],3,FALSE)</f>
        <v>9.04 MONTAJE</v>
      </c>
      <c r="C72" s="38">
        <f>SUMIF(BD.PD[Pos],Tabla3[[#This Row],[Part.]],BD.PD[Ppto. Orden Interna '[DOP']])</f>
        <v>0</v>
      </c>
      <c r="D72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72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72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72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72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72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72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72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72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72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72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72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72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72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72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72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72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72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72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72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72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72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72" s="632"/>
      <c r="AA72" s="632"/>
      <c r="AB72" s="632"/>
      <c r="AC72" s="632"/>
      <c r="AD72" s="632"/>
      <c r="AE72" s="632"/>
      <c r="AF72" s="632"/>
      <c r="AG72" s="632"/>
      <c r="AH72" s="47">
        <f>SUM(Tabla3[[#This Row],[P1]:[P18]])</f>
        <v>0</v>
      </c>
    </row>
    <row r="73" spans="1:34" x14ac:dyDescent="0.25">
      <c r="A73" s="23">
        <v>9.0499999999999989</v>
      </c>
      <c r="B73" s="26" t="str">
        <f>VLOOKUP(Tabla3[[#This Row],[Part.]],PPto[],3,FALSE)</f>
        <v>9.05 DECORACIÓN TEMPORADAS</v>
      </c>
      <c r="C73" s="38">
        <f>SUMIF(BD.PD[Pos],Tabla3[[#This Row],[Part.]],BD.PD[Ppto. Orden Interna '[DOP']])</f>
        <v>0</v>
      </c>
      <c r="D73" s="31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73" s="33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73" s="33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73" s="33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73" s="33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73" s="33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73" s="33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73" s="33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73" s="33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73" s="33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73" s="33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73" s="33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73" s="33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73" s="33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73" s="33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73" s="33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73" s="33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73" s="34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73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73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73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73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73" s="632"/>
      <c r="AA73" s="632"/>
      <c r="AB73" s="632"/>
      <c r="AC73" s="632"/>
      <c r="AD73" s="632"/>
      <c r="AE73" s="632"/>
      <c r="AF73" s="632"/>
      <c r="AG73" s="632"/>
      <c r="AH73" s="47">
        <f>SUM(Tabla3[[#This Row],[P1]:[P18]])</f>
        <v>0</v>
      </c>
    </row>
    <row r="74" spans="1:34" x14ac:dyDescent="0.25">
      <c r="A74" s="27">
        <v>9.06</v>
      </c>
      <c r="B74" s="28" t="str">
        <f>VLOOKUP(Tabla3[[#This Row],[Part.]],PPto[],3,FALSE)</f>
        <v>9.06 -</v>
      </c>
      <c r="C74" s="39">
        <f>SUMIF(BD.PD[Pos],Tabla3[[#This Row],[Part.]],BD.PD[Ppto. Orden Interna '[DOP']])</f>
        <v>0</v>
      </c>
      <c r="D74" s="32">
        <f>SUMIFS(BD.PD[Pago 1],BD.PD[Per.P1],D$1,BD.PD[Pos],Tabla3[[#This Row],[Part.]])+SUMIFS(BD.PD[Pago 2],BD.PD[Per.P2],D$1,BD.PD[Pos],Tabla3[[#This Row],[Part.]])+SUMIFS(BD.PD[Pago 3],BD.PD[Per.P3],D$1,BD.PD[Pos],Tabla3[[#This Row],[Part.]])+SUMIFS(BD.PD[Pago 4],BD.PD[Per.P4],D$1,BD.PD[Pos],Tabla3[[#This Row],[Part.]])+SUMIFS(BD.PD[Pago 5],BD.PD[Per.P5],D$1,BD.PD[Pos],Tabla3[[#This Row],[Part.]])</f>
        <v>0</v>
      </c>
      <c r="E74" s="35">
        <f>SUMIFS(BD.PD[Pago 1],BD.PD[Per.P1],E$1,BD.PD[Pos],Tabla3[[#This Row],[Part.]])+SUMIFS(BD.PD[Pago 2],BD.PD[Per.P2],E$1,BD.PD[Pos],Tabla3[[#This Row],[Part.]])+SUMIFS(BD.PD[Pago 3],BD.PD[Per.P3],E$1,BD.PD[Pos],Tabla3[[#This Row],[Part.]])+SUMIFS(BD.PD[Pago 4],BD.PD[Per.P4],E$1,BD.PD[Pos],Tabla3[[#This Row],[Part.]])+SUMIFS(BD.PD[Pago 5],BD.PD[Per.P5],E$1,BD.PD[Pos],Tabla3[[#This Row],[Part.]])</f>
        <v>0</v>
      </c>
      <c r="F74" s="35">
        <f>SUMIFS(BD.PD[Pago 1],BD.PD[Per.P1],F$1,BD.PD[Pos],Tabla3[[#This Row],[Part.]])+SUMIFS(BD.PD[Pago 2],BD.PD[Per.P2],F$1,BD.PD[Pos],Tabla3[[#This Row],[Part.]])+SUMIFS(BD.PD[Pago 3],BD.PD[Per.P3],F$1,BD.PD[Pos],Tabla3[[#This Row],[Part.]])+SUMIFS(BD.PD[Pago 4],BD.PD[Per.P4],F$1,BD.PD[Pos],Tabla3[[#This Row],[Part.]])+SUMIFS(BD.PD[Pago 5],BD.PD[Per.P5],F$1,BD.PD[Pos],Tabla3[[#This Row],[Part.]])</f>
        <v>0</v>
      </c>
      <c r="G74" s="35">
        <f>SUMIFS(BD.PD[Pago 1],BD.PD[Per.P1],G$1,BD.PD[Pos],Tabla3[[#This Row],[Part.]])+SUMIFS(BD.PD[Pago 2],BD.PD[Per.P2],G$1,BD.PD[Pos],Tabla3[[#This Row],[Part.]])+SUMIFS(BD.PD[Pago 3],BD.PD[Per.P3],G$1,BD.PD[Pos],Tabla3[[#This Row],[Part.]])+SUMIFS(BD.PD[Pago 4],BD.PD[Per.P4],G$1,BD.PD[Pos],Tabla3[[#This Row],[Part.]])+SUMIFS(BD.PD[Pago 5],BD.PD[Per.P5],G$1,BD.PD[Pos],Tabla3[[#This Row],[Part.]])</f>
        <v>0</v>
      </c>
      <c r="H74" s="35">
        <f>SUMIFS(BD.PD[Pago 1],BD.PD[Per.P1],H$1,BD.PD[Pos],Tabla3[[#This Row],[Part.]])+SUMIFS(BD.PD[Pago 2],BD.PD[Per.P2],H$1,BD.PD[Pos],Tabla3[[#This Row],[Part.]])+SUMIFS(BD.PD[Pago 3],BD.PD[Per.P3],H$1,BD.PD[Pos],Tabla3[[#This Row],[Part.]])+SUMIFS(BD.PD[Pago 4],BD.PD[Per.P4],H$1,BD.PD[Pos],Tabla3[[#This Row],[Part.]])+SUMIFS(BD.PD[Pago 5],BD.PD[Per.P5],H$1,BD.PD[Pos],Tabla3[[#This Row],[Part.]])</f>
        <v>0</v>
      </c>
      <c r="I74" s="35">
        <f>SUMIFS(BD.PD[Pago 1],BD.PD[Per.P1],I$1,BD.PD[Pos],Tabla3[[#This Row],[Part.]])+SUMIFS(BD.PD[Pago 2],BD.PD[Per.P2],I$1,BD.PD[Pos],Tabla3[[#This Row],[Part.]])+SUMIFS(BD.PD[Pago 3],BD.PD[Per.P3],I$1,BD.PD[Pos],Tabla3[[#This Row],[Part.]])+SUMIFS(BD.PD[Pago 4],BD.PD[Per.P4],I$1,BD.PD[Pos],Tabla3[[#This Row],[Part.]])+SUMIFS(BD.PD[Pago 5],BD.PD[Per.P5],I$1,BD.PD[Pos],Tabla3[[#This Row],[Part.]])</f>
        <v>0</v>
      </c>
      <c r="J74" s="35">
        <f>SUMIFS(BD.PD[Pago 1],BD.PD[Per.P1],J$1,BD.PD[Pos],Tabla3[[#This Row],[Part.]])+SUMIFS(BD.PD[Pago 2],BD.PD[Per.P2],J$1,BD.PD[Pos],Tabla3[[#This Row],[Part.]])+SUMIFS(BD.PD[Pago 3],BD.PD[Per.P3],J$1,BD.PD[Pos],Tabla3[[#This Row],[Part.]])+SUMIFS(BD.PD[Pago 4],BD.PD[Per.P4],J$1,BD.PD[Pos],Tabla3[[#This Row],[Part.]])+SUMIFS(BD.PD[Pago 5],BD.PD[Per.P5],J$1,BD.PD[Pos],Tabla3[[#This Row],[Part.]])</f>
        <v>0</v>
      </c>
      <c r="K74" s="35">
        <f>SUMIFS(BD.PD[Pago 1],BD.PD[Per.P1],K$1,BD.PD[Pos],Tabla3[[#This Row],[Part.]])+SUMIFS(BD.PD[Pago 2],BD.PD[Per.P2],K$1,BD.PD[Pos],Tabla3[[#This Row],[Part.]])+SUMIFS(BD.PD[Pago 3],BD.PD[Per.P3],K$1,BD.PD[Pos],Tabla3[[#This Row],[Part.]])+SUMIFS(BD.PD[Pago 4],BD.PD[Per.P4],K$1,BD.PD[Pos],Tabla3[[#This Row],[Part.]])+SUMIFS(BD.PD[Pago 5],BD.PD[Per.P5],K$1,BD.PD[Pos],Tabla3[[#This Row],[Part.]])</f>
        <v>0</v>
      </c>
      <c r="L74" s="35">
        <f>SUMIFS(BD.PD[Pago 1],BD.PD[Per.P1],L$1,BD.PD[Pos],Tabla3[[#This Row],[Part.]])+SUMIFS(BD.PD[Pago 2],BD.PD[Per.P2],L$1,BD.PD[Pos],Tabla3[[#This Row],[Part.]])+SUMIFS(BD.PD[Pago 3],BD.PD[Per.P3],L$1,BD.PD[Pos],Tabla3[[#This Row],[Part.]])+SUMIFS(BD.PD[Pago 4],BD.PD[Per.P4],L$1,BD.PD[Pos],Tabla3[[#This Row],[Part.]])+SUMIFS(BD.PD[Pago 5],BD.PD[Per.P5],L$1,BD.PD[Pos],Tabla3[[#This Row],[Part.]])</f>
        <v>0</v>
      </c>
      <c r="M74" s="35">
        <f>SUMIFS(BD.PD[Pago 1],BD.PD[Per.P1],M$1,BD.PD[Pos],Tabla3[[#This Row],[Part.]])+SUMIFS(BD.PD[Pago 2],BD.PD[Per.P2],M$1,BD.PD[Pos],Tabla3[[#This Row],[Part.]])+SUMIFS(BD.PD[Pago 3],BD.PD[Per.P3],M$1,BD.PD[Pos],Tabla3[[#This Row],[Part.]])+SUMIFS(BD.PD[Pago 4],BD.PD[Per.P4],M$1,BD.PD[Pos],Tabla3[[#This Row],[Part.]])+SUMIFS(BD.PD[Pago 5],BD.PD[Per.P5],M$1,BD.PD[Pos],Tabla3[[#This Row],[Part.]])</f>
        <v>0</v>
      </c>
      <c r="N74" s="35">
        <f>SUMIFS(BD.PD[Pago 1],BD.PD[Per.P1],N$1,BD.PD[Pos],Tabla3[[#This Row],[Part.]])+SUMIFS(BD.PD[Pago 2],BD.PD[Per.P2],N$1,BD.PD[Pos],Tabla3[[#This Row],[Part.]])+SUMIFS(BD.PD[Pago 3],BD.PD[Per.P3],N$1,BD.PD[Pos],Tabla3[[#This Row],[Part.]])+SUMIFS(BD.PD[Pago 4],BD.PD[Per.P4],N$1,BD.PD[Pos],Tabla3[[#This Row],[Part.]])+SUMIFS(BD.PD[Pago 5],BD.PD[Per.P5],N$1,BD.PD[Pos],Tabla3[[#This Row],[Part.]])</f>
        <v>0</v>
      </c>
      <c r="O74" s="35">
        <f>SUMIFS(BD.PD[Pago 1],BD.PD[Per.P1],O$1,BD.PD[Pos],Tabla3[[#This Row],[Part.]])+SUMIFS(BD.PD[Pago 2],BD.PD[Per.P2],O$1,BD.PD[Pos],Tabla3[[#This Row],[Part.]])+SUMIFS(BD.PD[Pago 3],BD.PD[Per.P3],O$1,BD.PD[Pos],Tabla3[[#This Row],[Part.]])+SUMIFS(BD.PD[Pago 4],BD.PD[Per.P4],O$1,BD.PD[Pos],Tabla3[[#This Row],[Part.]])+SUMIFS(BD.PD[Pago 5],BD.PD[Per.P5],O$1,BD.PD[Pos],Tabla3[[#This Row],[Part.]])</f>
        <v>0</v>
      </c>
      <c r="P74" s="35">
        <f>SUMIFS(BD.PD[Pago 1],BD.PD[Per.P1],P$1,BD.PD[Pos],Tabla3[[#This Row],[Part.]])+SUMIFS(BD.PD[Pago 2],BD.PD[Per.P2],P$1,BD.PD[Pos],Tabla3[[#This Row],[Part.]])+SUMIFS(BD.PD[Pago 3],BD.PD[Per.P3],P$1,BD.PD[Pos],Tabla3[[#This Row],[Part.]])+SUMIFS(BD.PD[Pago 4],BD.PD[Per.P4],P$1,BD.PD[Pos],Tabla3[[#This Row],[Part.]])+SUMIFS(BD.PD[Pago 5],BD.PD[Per.P5],P$1,BD.PD[Pos],Tabla3[[#This Row],[Part.]])</f>
        <v>0</v>
      </c>
      <c r="Q74" s="35">
        <f>SUMIFS(BD.PD[Pago 1],BD.PD[Per.P1],Q$1,BD.PD[Pos],Tabla3[[#This Row],[Part.]])+SUMIFS(BD.PD[Pago 2],BD.PD[Per.P2],Q$1,BD.PD[Pos],Tabla3[[#This Row],[Part.]])+SUMIFS(BD.PD[Pago 3],BD.PD[Per.P3],Q$1,BD.PD[Pos],Tabla3[[#This Row],[Part.]])+SUMIFS(BD.PD[Pago 4],BD.PD[Per.P4],Q$1,BD.PD[Pos],Tabla3[[#This Row],[Part.]])+SUMIFS(BD.PD[Pago 5],BD.PD[Per.P5],Q$1,BD.PD[Pos],Tabla3[[#This Row],[Part.]])</f>
        <v>0</v>
      </c>
      <c r="R74" s="35">
        <f>SUMIFS(BD.PD[Pago 1],BD.PD[Per.P1],R$1,BD.PD[Pos],Tabla3[[#This Row],[Part.]])+SUMIFS(BD.PD[Pago 2],BD.PD[Per.P2],R$1,BD.PD[Pos],Tabla3[[#This Row],[Part.]])+SUMIFS(BD.PD[Pago 3],BD.PD[Per.P3],R$1,BD.PD[Pos],Tabla3[[#This Row],[Part.]])+SUMIFS(BD.PD[Pago 4],BD.PD[Per.P4],R$1,BD.PD[Pos],Tabla3[[#This Row],[Part.]])+SUMIFS(BD.PD[Pago 5],BD.PD[Per.P5],R$1,BD.PD[Pos],Tabla3[[#This Row],[Part.]])</f>
        <v>0</v>
      </c>
      <c r="S74" s="35">
        <f>SUMIFS(BD.PD[Pago 1],BD.PD[Per.P1],S$1,BD.PD[Pos],Tabla3[[#This Row],[Part.]])+SUMIFS(BD.PD[Pago 2],BD.PD[Per.P2],S$1,BD.PD[Pos],Tabla3[[#This Row],[Part.]])+SUMIFS(BD.PD[Pago 3],BD.PD[Per.P3],S$1,BD.PD[Pos],Tabla3[[#This Row],[Part.]])+SUMIFS(BD.PD[Pago 4],BD.PD[Per.P4],S$1,BD.PD[Pos],Tabla3[[#This Row],[Part.]])+SUMIFS(BD.PD[Pago 5],BD.PD[Per.P5],S$1,BD.PD[Pos],Tabla3[[#This Row],[Part.]])</f>
        <v>0</v>
      </c>
      <c r="T74" s="35">
        <f>SUMIFS(BD.PD[Pago 1],BD.PD[Per.P1],T$1,BD.PD[Pos],Tabla3[[#This Row],[Part.]])+SUMIFS(BD.PD[Pago 2],BD.PD[Per.P2],T$1,BD.PD[Pos],Tabla3[[#This Row],[Part.]])+SUMIFS(BD.PD[Pago 3],BD.PD[Per.P3],T$1,BD.PD[Pos],Tabla3[[#This Row],[Part.]])+SUMIFS(BD.PD[Pago 4],BD.PD[Per.P4],T$1,BD.PD[Pos],Tabla3[[#This Row],[Part.]])+SUMIFS(BD.PD[Pago 5],BD.PD[Per.P5],T$1,BD.PD[Pos],Tabla3[[#This Row],[Part.]])</f>
        <v>0</v>
      </c>
      <c r="U74" s="36">
        <f>SUMIFS(BD.PD[Pago 1],BD.PD[Per.P1],U$1,BD.PD[Pos],Tabla3[[#This Row],[Part.]])+SUMIFS(BD.PD[Pago 2],BD.PD[Per.P2],U$1,BD.PD[Pos],Tabla3[[#This Row],[Part.]])+SUMIFS(BD.PD[Pago 3],BD.PD[Per.P3],U$1,BD.PD[Pos],Tabla3[[#This Row],[Part.]])+SUMIFS(BD.PD[Pago 4],BD.PD[Per.P4],U$1,BD.PD[Pos],Tabla3[[#This Row],[Part.]])+SUMIFS(BD.PD[Pago 5],BD.PD[Per.P5],U$1,BD.PD[Pos],Tabla3[[#This Row],[Part.]])</f>
        <v>0</v>
      </c>
      <c r="V74" s="34">
        <f>SUMIFS(BD.PD[Pago 1],BD.PD[Per.P1],V$1,BD.PD[Pos],Tabla3[[#This Row],[Part.]])+SUMIFS(BD.PD[Pago 2],BD.PD[Per.P2],V$1,BD.PD[Pos],Tabla3[[#This Row],[Part.]])+SUMIFS(BD.PD[Pago 3],BD.PD[Per.P3],V$1,BD.PD[Pos],Tabla3[[#This Row],[Part.]])+SUMIFS(BD.PD[Pago 4],BD.PD[Per.P4],V$1,BD.PD[Pos],Tabla3[[#This Row],[Part.]])+SUMIFS(BD.PD[Pago 5],BD.PD[Per.P5],V$1,BD.PD[Pos],Tabla3[[#This Row],[Part.]])</f>
        <v>0</v>
      </c>
      <c r="W74" s="34">
        <f>SUMIFS(BD.PD[Pago 1],BD.PD[Per.P1],W$1,BD.PD[Pos],Tabla3[[#This Row],[Part.]])+SUMIFS(BD.PD[Pago 2],BD.PD[Per.P2],W$1,BD.PD[Pos],Tabla3[[#This Row],[Part.]])+SUMIFS(BD.PD[Pago 3],BD.PD[Per.P3],W$1,BD.PD[Pos],Tabla3[[#This Row],[Part.]])+SUMIFS(BD.PD[Pago 4],BD.PD[Per.P4],W$1,BD.PD[Pos],Tabla3[[#This Row],[Part.]])+SUMIFS(BD.PD[Pago 5],BD.PD[Per.P5],W$1,BD.PD[Pos],Tabla3[[#This Row],[Part.]])</f>
        <v>0</v>
      </c>
      <c r="X74" s="34">
        <f>SUMIFS(BD.PD[Pago 1],BD.PD[Per.P1],X$1,BD.PD[Pos],Tabla3[[#This Row],[Part.]])+SUMIFS(BD.PD[Pago 2],BD.PD[Per.P2],X$1,BD.PD[Pos],Tabla3[[#This Row],[Part.]])+SUMIFS(BD.PD[Pago 3],BD.PD[Per.P3],X$1,BD.PD[Pos],Tabla3[[#This Row],[Part.]])+SUMIFS(BD.PD[Pago 4],BD.PD[Per.P4],X$1,BD.PD[Pos],Tabla3[[#This Row],[Part.]])+SUMIFS(BD.PD[Pago 5],BD.PD[Per.P5],X$1,BD.PD[Pos],Tabla3[[#This Row],[Part.]])</f>
        <v>0</v>
      </c>
      <c r="Y74" s="34">
        <f>SUMIFS(BD.PD[Pago 1],BD.PD[Per.P1],Y$1,BD.PD[Pos],Tabla3[[#This Row],[Part.]])+SUMIFS(BD.PD[Pago 2],BD.PD[Per.P2],Y$1,BD.PD[Pos],Tabla3[[#This Row],[Part.]])+SUMIFS(BD.PD[Pago 3],BD.PD[Per.P3],Y$1,BD.PD[Pos],Tabla3[[#This Row],[Part.]])+SUMIFS(BD.PD[Pago 4],BD.PD[Per.P4],Y$1,BD.PD[Pos],Tabla3[[#This Row],[Part.]])+SUMIFS(BD.PD[Pago 5],BD.PD[Per.P5],Y$1,BD.PD[Pos],Tabla3[[#This Row],[Part.]])</f>
        <v>0</v>
      </c>
      <c r="Z74" s="634"/>
      <c r="AA74" s="634"/>
      <c r="AB74" s="634"/>
      <c r="AC74" s="634"/>
      <c r="AD74" s="634"/>
      <c r="AE74" s="634"/>
      <c r="AF74" s="634"/>
      <c r="AG74" s="634"/>
      <c r="AH74" s="48">
        <f>SUM(Tabla3[[#This Row],[P1]:[P18]])</f>
        <v>0</v>
      </c>
    </row>
    <row r="75" spans="1:34" x14ac:dyDescent="0.25">
      <c r="A75" s="29" t="s">
        <v>279</v>
      </c>
      <c r="B75" s="49" t="s">
        <v>280</v>
      </c>
      <c r="C75" s="40">
        <f t="shared" ref="C75:AH75" si="17">C68+C59+C51+C45+C37+C33+C28+C16+C6</f>
        <v>171585914.21974027</v>
      </c>
      <c r="D75" s="41">
        <f t="shared" si="17"/>
        <v>0</v>
      </c>
      <c r="E75" s="42">
        <f t="shared" si="17"/>
        <v>0</v>
      </c>
      <c r="F75" s="42">
        <f t="shared" si="17"/>
        <v>3022307.7</v>
      </c>
      <c r="G75" s="42">
        <f t="shared" si="17"/>
        <v>2004059.6400000001</v>
      </c>
      <c r="H75" s="42">
        <f t="shared" si="17"/>
        <v>2790472.8</v>
      </c>
      <c r="I75" s="42">
        <f t="shared" si="17"/>
        <v>3071000.5</v>
      </c>
      <c r="J75" s="42">
        <f t="shared" si="17"/>
        <v>1238940.6000000001</v>
      </c>
      <c r="K75" s="42">
        <f t="shared" si="17"/>
        <v>3452525.0109999999</v>
      </c>
      <c r="L75" s="42">
        <f t="shared" si="17"/>
        <v>0</v>
      </c>
      <c r="M75" s="42">
        <f t="shared" si="17"/>
        <v>5970568.2750000004</v>
      </c>
      <c r="N75" s="42">
        <f t="shared" si="17"/>
        <v>178910.81650000002</v>
      </c>
      <c r="O75" s="42">
        <f t="shared" si="17"/>
        <v>2967864.2</v>
      </c>
      <c r="P75" s="42">
        <f t="shared" si="17"/>
        <v>5970568.2750000004</v>
      </c>
      <c r="Q75" s="42">
        <f t="shared" si="17"/>
        <v>4405044.0599999996</v>
      </c>
      <c r="R75" s="42">
        <f t="shared" si="17"/>
        <v>260172</v>
      </c>
      <c r="S75" s="42">
        <f t="shared" si="17"/>
        <v>0</v>
      </c>
      <c r="T75" s="42">
        <f t="shared" si="17"/>
        <v>40277636.967499994</v>
      </c>
      <c r="U75" s="43">
        <f>U68+U59+U51+U45+U37+U33+U28+U16+U6</f>
        <v>23566502.409870129</v>
      </c>
      <c r="V75" s="43">
        <f>V68+V59+V51+V45+V37+V33+V28+V16+V6</f>
        <v>6198654.8674999997</v>
      </c>
      <c r="W75" s="43">
        <f>W68+W59+W51+W45+W37+W33+W28+W16+W6</f>
        <v>1235702.8</v>
      </c>
      <c r="X75" s="43">
        <f>X68+X59+X51+X45+X37+X33+X28+X16+X6</f>
        <v>64254983.297370128</v>
      </c>
      <c r="Y75" s="43">
        <f>Y68+Y59+Y51+Y45+Y37+Y33+Y28+Y16+Y6</f>
        <v>0</v>
      </c>
      <c r="Z75" s="43"/>
      <c r="AA75" s="43"/>
      <c r="AB75" s="43"/>
      <c r="AC75" s="43"/>
      <c r="AD75" s="43"/>
      <c r="AE75" s="43"/>
      <c r="AF75" s="43"/>
      <c r="AG75" s="43"/>
      <c r="AH75" s="40">
        <f t="shared" si="17"/>
        <v>170865914.21974024</v>
      </c>
    </row>
    <row r="76" spans="1:34" x14ac:dyDescent="0.25">
      <c r="B76" s="14" t="s">
        <v>281</v>
      </c>
      <c r="C76" s="55">
        <f>C75-'BD Plan Detallado'!P3</f>
        <v>152053217.41974026</v>
      </c>
    </row>
    <row r="78" spans="1:34" x14ac:dyDescent="0.25">
      <c r="B78" s="15" t="s">
        <v>282</v>
      </c>
      <c r="C78" s="50">
        <v>63</v>
      </c>
      <c r="D78" s="50">
        <v>63</v>
      </c>
      <c r="E78" s="50">
        <v>63</v>
      </c>
      <c r="F78" s="50">
        <v>63</v>
      </c>
      <c r="G78" s="50">
        <v>63</v>
      </c>
      <c r="H78" s="50">
        <v>63</v>
      </c>
      <c r="I78" s="50">
        <v>63</v>
      </c>
      <c r="J78" s="50">
        <v>63</v>
      </c>
      <c r="K78" s="50">
        <v>63</v>
      </c>
      <c r="L78" s="50">
        <v>63</v>
      </c>
      <c r="M78" s="50">
        <v>63</v>
      </c>
      <c r="N78" s="50">
        <v>63</v>
      </c>
      <c r="O78" s="50">
        <v>63</v>
      </c>
      <c r="P78" s="50">
        <v>63</v>
      </c>
      <c r="Q78" s="50">
        <v>63</v>
      </c>
      <c r="R78" s="50">
        <v>63</v>
      </c>
      <c r="S78" s="50">
        <v>63</v>
      </c>
      <c r="T78" s="50">
        <v>63</v>
      </c>
      <c r="U78" s="50">
        <v>63</v>
      </c>
      <c r="V78" s="50">
        <v>63</v>
      </c>
      <c r="W78" s="50">
        <v>63</v>
      </c>
      <c r="X78" s="50">
        <v>63</v>
      </c>
      <c r="Y78" s="50">
        <v>63</v>
      </c>
      <c r="Z78" s="635"/>
      <c r="AA78" s="635"/>
      <c r="AB78" s="635"/>
      <c r="AC78" s="635"/>
      <c r="AD78" s="635"/>
      <c r="AE78" s="635"/>
      <c r="AF78" s="635"/>
      <c r="AG78" s="635"/>
    </row>
    <row r="79" spans="1:34" x14ac:dyDescent="0.25">
      <c r="B79" s="49" t="s">
        <v>283</v>
      </c>
      <c r="C79" s="51">
        <f t="shared" ref="C79:U79" si="18">C75/C78</f>
        <v>2723585.9399958774</v>
      </c>
      <c r="D79" s="52">
        <f t="shared" si="18"/>
        <v>0</v>
      </c>
      <c r="E79" s="53">
        <f t="shared" si="18"/>
        <v>0</v>
      </c>
      <c r="F79" s="53">
        <f t="shared" si="18"/>
        <v>47973.138095238101</v>
      </c>
      <c r="G79" s="53">
        <f t="shared" si="18"/>
        <v>31810.47047619048</v>
      </c>
      <c r="H79" s="53">
        <f t="shared" si="18"/>
        <v>44293.219047619044</v>
      </c>
      <c r="I79" s="53">
        <f t="shared" si="18"/>
        <v>48746.039682539682</v>
      </c>
      <c r="J79" s="53">
        <f t="shared" si="18"/>
        <v>19665.72380952381</v>
      </c>
      <c r="K79" s="53">
        <f t="shared" si="18"/>
        <v>54801.984301587298</v>
      </c>
      <c r="L79" s="53">
        <f t="shared" si="18"/>
        <v>0</v>
      </c>
      <c r="M79" s="53">
        <f t="shared" si="18"/>
        <v>94770.925000000003</v>
      </c>
      <c r="N79" s="53">
        <f t="shared" si="18"/>
        <v>2839.8542301587304</v>
      </c>
      <c r="O79" s="53">
        <f t="shared" si="18"/>
        <v>47108.955555555556</v>
      </c>
      <c r="P79" s="53">
        <f t="shared" si="18"/>
        <v>94770.925000000003</v>
      </c>
      <c r="Q79" s="53">
        <f t="shared" si="18"/>
        <v>69921.334285714285</v>
      </c>
      <c r="R79" s="53">
        <f t="shared" si="18"/>
        <v>4129.7142857142853</v>
      </c>
      <c r="S79" s="53">
        <f t="shared" si="18"/>
        <v>0</v>
      </c>
      <c r="T79" s="53">
        <f t="shared" si="18"/>
        <v>639327.57091269828</v>
      </c>
      <c r="U79" s="54">
        <f t="shared" si="18"/>
        <v>374071.46682333539</v>
      </c>
      <c r="V79" s="54">
        <f>V75/V78</f>
        <v>98391.347103174601</v>
      </c>
      <c r="W79" s="54">
        <f>W75/W78</f>
        <v>19614.330158730161</v>
      </c>
      <c r="X79" s="54">
        <f>X75/X78</f>
        <v>1019920.3697995258</v>
      </c>
      <c r="Y79" s="54">
        <f>Y75/Y78</f>
        <v>0</v>
      </c>
      <c r="Z79" s="636"/>
      <c r="AA79" s="636"/>
      <c r="AB79" s="636"/>
      <c r="AC79" s="636"/>
      <c r="AD79" s="636"/>
      <c r="AE79" s="636"/>
      <c r="AF79" s="636"/>
      <c r="AG79" s="636"/>
    </row>
    <row r="80" spans="1:34" x14ac:dyDescent="0.25">
      <c r="B80" s="14" t="s">
        <v>281</v>
      </c>
      <c r="C80" s="55">
        <f>C79-'BD Plan Detallado'!Q3</f>
        <v>2398040.9933292107</v>
      </c>
    </row>
  </sheetData>
  <mergeCells count="3">
    <mergeCell ref="D3:U3"/>
    <mergeCell ref="B4:C4"/>
    <mergeCell ref="AH2:AH4"/>
  </mergeCells>
  <phoneticPr fontId="5" type="noConversion"/>
  <conditionalFormatting sqref="AH6:AH15 AH17:AH32 AH34:AH36 AH38:AH44 AH46:AH74">
    <cfRule type="expression" dxfId="151" priority="143">
      <formula>$AH6&lt;&gt;$C6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F7E8E-67F5-4D7E-9E8A-FF646C9BFFFE}">
  <sheetPr codeName="Hoja5">
    <tabColor theme="1"/>
  </sheetPr>
  <dimension ref="A1:IH359"/>
  <sheetViews>
    <sheetView showGridLines="0" zoomScale="112" zoomScaleNormal="112" workbookViewId="0">
      <selection activeCell="C354" sqref="C354"/>
    </sheetView>
  </sheetViews>
  <sheetFormatPr baseColWidth="10" defaultColWidth="8.42578125" defaultRowHeight="15" customHeight="1" x14ac:dyDescent="0.2"/>
  <cols>
    <col min="1" max="1" width="5.42578125" style="361" customWidth="1"/>
    <col min="2" max="2" width="3.5703125" style="361" customWidth="1"/>
    <col min="3" max="3" width="33.28515625" style="361" customWidth="1"/>
    <col min="4" max="4" width="8.42578125" style="361"/>
    <col min="5" max="5" width="20.5703125" style="361" customWidth="1"/>
    <col min="6" max="6" width="41.140625" style="361" customWidth="1"/>
    <col min="7" max="7" width="25.140625" style="361" customWidth="1"/>
    <col min="8" max="8" width="17.5703125" style="361" customWidth="1"/>
    <col min="9" max="9" width="14.42578125" style="361" customWidth="1"/>
    <col min="10" max="11" width="8.42578125" style="361" customWidth="1"/>
    <col min="12" max="12" width="10" style="361" customWidth="1"/>
    <col min="13" max="13" width="16.42578125" style="361" customWidth="1"/>
    <col min="14" max="14" width="30.28515625" style="361" customWidth="1"/>
    <col min="15" max="15" width="7.140625" style="361" customWidth="1"/>
    <col min="16" max="16" width="20.5703125" style="361" customWidth="1"/>
    <col min="17" max="17" width="13.42578125" style="361" customWidth="1"/>
    <col min="18" max="18" width="21.42578125" style="361" customWidth="1"/>
    <col min="19" max="23" width="8.42578125" style="361" customWidth="1"/>
    <col min="24" max="24" width="8.42578125" style="361"/>
    <col min="25" max="25" width="8.42578125" style="364"/>
    <col min="26" max="26" width="11.85546875" style="361" bestFit="1" customWidth="1"/>
    <col min="27" max="27" width="8.42578125" style="364"/>
    <col min="28" max="28" width="8.42578125" style="361"/>
    <col min="29" max="29" width="14" style="361" customWidth="1"/>
    <col min="30" max="31" width="8.42578125" style="361"/>
    <col min="32" max="32" width="11.42578125" style="361" customWidth="1"/>
    <col min="33" max="38" width="8.42578125" style="361"/>
    <col min="39" max="39" width="21.140625" style="361" customWidth="1"/>
    <col min="40" max="242" width="8.42578125" style="365"/>
    <col min="243" max="16384" width="8.42578125" style="361"/>
  </cols>
  <sheetData>
    <row r="1" spans="1:242" ht="15" customHeight="1" x14ac:dyDescent="0.2">
      <c r="A1" s="653" t="s">
        <v>284</v>
      </c>
      <c r="B1" s="653"/>
      <c r="C1" s="653"/>
      <c r="D1" s="653"/>
      <c r="E1" s="653"/>
      <c r="F1" s="653"/>
      <c r="G1" s="360"/>
      <c r="H1" s="360"/>
      <c r="I1" s="360"/>
      <c r="K1" s="362" t="s">
        <v>162</v>
      </c>
      <c r="L1" s="362" t="s">
        <v>285</v>
      </c>
      <c r="R1" s="363" t="s">
        <v>62</v>
      </c>
      <c r="X1" s="361" t="s">
        <v>286</v>
      </c>
      <c r="AM1" s="651" t="s">
        <v>231</v>
      </c>
    </row>
    <row r="2" spans="1:242" ht="15" customHeight="1" x14ac:dyDescent="0.2">
      <c r="A2" s="654">
        <v>45735</v>
      </c>
      <c r="B2" s="654"/>
      <c r="C2" s="653"/>
      <c r="D2" s="653"/>
      <c r="E2" s="653"/>
      <c r="F2" s="653"/>
      <c r="G2" s="360"/>
      <c r="H2" s="360"/>
      <c r="I2" s="360"/>
      <c r="J2" s="362" t="s">
        <v>287</v>
      </c>
      <c r="K2" s="366">
        <v>60</v>
      </c>
      <c r="L2" s="367">
        <v>70</v>
      </c>
      <c r="R2" s="363" t="s">
        <v>61</v>
      </c>
      <c r="X2" s="656" t="s">
        <v>288</v>
      </c>
      <c r="Y2" s="656"/>
      <c r="Z2" s="656"/>
      <c r="AA2" s="656"/>
      <c r="AB2" s="656"/>
      <c r="AC2" s="656"/>
      <c r="AD2" s="656"/>
      <c r="AE2" s="656"/>
      <c r="AF2" s="656"/>
      <c r="AG2" s="656"/>
      <c r="AH2" s="656"/>
      <c r="AI2" s="656"/>
      <c r="AJ2" s="656"/>
      <c r="AK2" s="656"/>
      <c r="AL2" s="656"/>
      <c r="AM2" s="651"/>
    </row>
    <row r="3" spans="1:242" ht="15" customHeight="1" x14ac:dyDescent="0.2">
      <c r="D3" s="361" t="s">
        <v>289</v>
      </c>
      <c r="P3" s="368">
        <f>SUBTOTAL(109,BD.PD[Ppto. Orden Interna '[DOP']])</f>
        <v>19532696.800000001</v>
      </c>
      <c r="Q3" s="369">
        <f>SUBTOTAL(109,BD.PD[Ppto. Orden Interna '[USD']])</f>
        <v>325544.94666666671</v>
      </c>
      <c r="X3" s="652" t="s">
        <v>290</v>
      </c>
      <c r="Y3" s="652"/>
      <c r="Z3" s="655"/>
      <c r="AA3" s="652" t="s">
        <v>291</v>
      </c>
      <c r="AB3" s="652"/>
      <c r="AC3" s="655"/>
      <c r="AD3" s="652" t="s">
        <v>292</v>
      </c>
      <c r="AE3" s="652"/>
      <c r="AF3" s="655"/>
      <c r="AG3" s="652" t="s">
        <v>293</v>
      </c>
      <c r="AH3" s="652"/>
      <c r="AI3" s="655"/>
      <c r="AJ3" s="652" t="s">
        <v>294</v>
      </c>
      <c r="AK3" s="652"/>
      <c r="AL3" s="652"/>
      <c r="AM3" s="651"/>
    </row>
    <row r="4" spans="1:242" s="376" customFormat="1" ht="24" x14ac:dyDescent="0.25">
      <c r="A4" s="370" t="s">
        <v>295</v>
      </c>
      <c r="B4" s="370" t="s">
        <v>296</v>
      </c>
      <c r="C4" s="370" t="s">
        <v>297</v>
      </c>
      <c r="D4" s="370" t="s">
        <v>298</v>
      </c>
      <c r="E4" s="370" t="s">
        <v>299</v>
      </c>
      <c r="F4" s="370" t="s">
        <v>300</v>
      </c>
      <c r="G4" s="370" t="s">
        <v>301</v>
      </c>
      <c r="H4" s="370" t="s">
        <v>302</v>
      </c>
      <c r="I4" s="370" t="s">
        <v>1</v>
      </c>
      <c r="J4" s="370" t="s">
        <v>303</v>
      </c>
      <c r="K4" s="370" t="s">
        <v>304</v>
      </c>
      <c r="L4" s="370" t="s">
        <v>305</v>
      </c>
      <c r="M4" s="370" t="s">
        <v>306</v>
      </c>
      <c r="N4" s="370" t="s">
        <v>307</v>
      </c>
      <c r="O4" s="370" t="s">
        <v>308</v>
      </c>
      <c r="P4" s="370" t="s">
        <v>309</v>
      </c>
      <c r="Q4" s="371" t="s">
        <v>310</v>
      </c>
      <c r="R4" s="370" t="s">
        <v>311</v>
      </c>
      <c r="S4" s="370" t="s">
        <v>312</v>
      </c>
      <c r="T4" s="370" t="s">
        <v>313</v>
      </c>
      <c r="U4" s="370" t="s">
        <v>314</v>
      </c>
      <c r="V4" s="370" t="s">
        <v>315</v>
      </c>
      <c r="W4" s="370" t="s">
        <v>316</v>
      </c>
      <c r="X4" s="370" t="s">
        <v>317</v>
      </c>
      <c r="Y4" s="370" t="s">
        <v>318</v>
      </c>
      <c r="Z4" s="372" t="s">
        <v>319</v>
      </c>
      <c r="AA4" s="370" t="s">
        <v>320</v>
      </c>
      <c r="AB4" s="370" t="s">
        <v>321</v>
      </c>
      <c r="AC4" s="372" t="s">
        <v>322</v>
      </c>
      <c r="AD4" s="370" t="s">
        <v>323</v>
      </c>
      <c r="AE4" s="370" t="s">
        <v>324</v>
      </c>
      <c r="AF4" s="372" t="s">
        <v>325</v>
      </c>
      <c r="AG4" s="370" t="s">
        <v>326</v>
      </c>
      <c r="AH4" s="370" t="s">
        <v>327</v>
      </c>
      <c r="AI4" s="372" t="s">
        <v>328</v>
      </c>
      <c r="AJ4" s="370" t="s">
        <v>329</v>
      </c>
      <c r="AK4" s="370" t="s">
        <v>330</v>
      </c>
      <c r="AL4" s="370" t="s">
        <v>331</v>
      </c>
      <c r="AM4" s="373" t="s">
        <v>332</v>
      </c>
      <c r="AN4" s="374" t="s">
        <v>333</v>
      </c>
      <c r="AO4" s="375"/>
      <c r="AP4" s="375"/>
      <c r="AQ4" s="375"/>
      <c r="AR4" s="375"/>
      <c r="AS4" s="375"/>
      <c r="AT4" s="375"/>
      <c r="AU4" s="375"/>
      <c r="AV4" s="375"/>
      <c r="AW4" s="375"/>
      <c r="AX4" s="375"/>
      <c r="AY4" s="375"/>
      <c r="AZ4" s="375"/>
      <c r="BA4" s="375"/>
      <c r="BB4" s="375"/>
      <c r="BC4" s="375"/>
      <c r="BD4" s="375"/>
      <c r="BE4" s="375"/>
      <c r="BF4" s="375"/>
      <c r="BG4" s="375"/>
      <c r="BH4" s="375"/>
      <c r="BI4" s="375"/>
      <c r="BJ4" s="375"/>
      <c r="BK4" s="375"/>
      <c r="BL4" s="375"/>
      <c r="BM4" s="375"/>
      <c r="BN4" s="375"/>
      <c r="BO4" s="375"/>
      <c r="BP4" s="375"/>
      <c r="BQ4" s="375"/>
      <c r="BR4" s="375"/>
      <c r="BS4" s="375"/>
      <c r="BT4" s="375"/>
      <c r="BU4" s="375"/>
      <c r="BV4" s="375"/>
      <c r="BW4" s="375"/>
      <c r="BX4" s="375"/>
      <c r="BY4" s="375"/>
      <c r="BZ4" s="375"/>
      <c r="CA4" s="375"/>
      <c r="CB4" s="375"/>
      <c r="CC4" s="375"/>
      <c r="CD4" s="375"/>
      <c r="CE4" s="375"/>
      <c r="CF4" s="375"/>
      <c r="CG4" s="375"/>
      <c r="CH4" s="375"/>
      <c r="CI4" s="375"/>
      <c r="CJ4" s="375"/>
      <c r="CK4" s="375"/>
      <c r="CL4" s="375"/>
      <c r="CM4" s="375"/>
      <c r="CN4" s="375"/>
      <c r="CO4" s="375"/>
      <c r="CP4" s="375"/>
      <c r="CQ4" s="375"/>
      <c r="CR4" s="375"/>
      <c r="CS4" s="375"/>
      <c r="CT4" s="375"/>
      <c r="CU4" s="375"/>
      <c r="CV4" s="375"/>
      <c r="CW4" s="375"/>
      <c r="CX4" s="375"/>
      <c r="CY4" s="375"/>
      <c r="CZ4" s="375"/>
      <c r="DA4" s="375"/>
      <c r="DB4" s="375"/>
      <c r="DC4" s="375"/>
      <c r="DD4" s="375"/>
      <c r="DE4" s="375"/>
      <c r="DF4" s="375"/>
      <c r="DG4" s="375"/>
      <c r="DH4" s="375"/>
      <c r="DI4" s="375"/>
      <c r="DJ4" s="375"/>
      <c r="DK4" s="375"/>
      <c r="DL4" s="375"/>
      <c r="DM4" s="375"/>
      <c r="DN4" s="375"/>
      <c r="DO4" s="375"/>
      <c r="DP4" s="375"/>
      <c r="DQ4" s="375"/>
      <c r="DR4" s="375"/>
      <c r="DS4" s="375"/>
      <c r="DT4" s="375"/>
      <c r="DU4" s="375"/>
      <c r="DV4" s="375"/>
      <c r="DW4" s="375"/>
      <c r="DX4" s="375"/>
      <c r="DY4" s="375"/>
      <c r="DZ4" s="375"/>
      <c r="EA4" s="375"/>
      <c r="EB4" s="375"/>
      <c r="EC4" s="375"/>
      <c r="ED4" s="375"/>
      <c r="EE4" s="375"/>
      <c r="EF4" s="375"/>
      <c r="EG4" s="375"/>
      <c r="EH4" s="375"/>
      <c r="EI4" s="375"/>
      <c r="EJ4" s="375"/>
      <c r="EK4" s="375"/>
      <c r="EL4" s="375"/>
      <c r="EM4" s="375"/>
      <c r="EN4" s="375"/>
      <c r="EO4" s="375"/>
      <c r="EP4" s="375"/>
      <c r="EQ4" s="375"/>
      <c r="ER4" s="375"/>
      <c r="ES4" s="375"/>
      <c r="ET4" s="375"/>
      <c r="EU4" s="375"/>
      <c r="EV4" s="375"/>
      <c r="EW4" s="375"/>
      <c r="EX4" s="375"/>
      <c r="EY4" s="375"/>
      <c r="EZ4" s="375"/>
      <c r="FA4" s="375"/>
      <c r="FB4" s="375"/>
      <c r="FC4" s="375"/>
      <c r="FD4" s="375"/>
      <c r="FE4" s="375"/>
      <c r="FF4" s="375"/>
      <c r="FG4" s="375"/>
      <c r="FH4" s="375"/>
      <c r="FI4" s="375"/>
      <c r="FJ4" s="375"/>
      <c r="FK4" s="375"/>
      <c r="FL4" s="375"/>
      <c r="FM4" s="375"/>
      <c r="FN4" s="375"/>
      <c r="FO4" s="375"/>
      <c r="FP4" s="375"/>
      <c r="FQ4" s="375"/>
      <c r="FR4" s="375"/>
      <c r="FS4" s="375"/>
      <c r="FT4" s="375"/>
      <c r="FU4" s="375"/>
      <c r="FV4" s="375"/>
      <c r="FW4" s="375"/>
      <c r="FX4" s="375"/>
      <c r="FY4" s="375"/>
      <c r="FZ4" s="375"/>
      <c r="GA4" s="375"/>
      <c r="GB4" s="375"/>
      <c r="GC4" s="375"/>
      <c r="GD4" s="375"/>
      <c r="GE4" s="375"/>
      <c r="GF4" s="375"/>
      <c r="GG4" s="375"/>
      <c r="GH4" s="375"/>
      <c r="GI4" s="375"/>
      <c r="GJ4" s="375"/>
      <c r="GK4" s="375"/>
      <c r="GL4" s="375"/>
      <c r="GM4" s="375"/>
      <c r="GN4" s="375"/>
      <c r="GO4" s="375"/>
      <c r="GP4" s="375"/>
      <c r="GQ4" s="375"/>
      <c r="GR4" s="375"/>
      <c r="GS4" s="375"/>
      <c r="GT4" s="375"/>
      <c r="GU4" s="375"/>
      <c r="GV4" s="375"/>
      <c r="GW4" s="375"/>
      <c r="GX4" s="375"/>
      <c r="GY4" s="375"/>
      <c r="GZ4" s="375"/>
      <c r="HA4" s="375"/>
      <c r="HB4" s="375"/>
      <c r="HC4" s="375"/>
      <c r="HD4" s="375"/>
      <c r="HE4" s="375"/>
      <c r="HF4" s="375"/>
      <c r="HG4" s="375"/>
      <c r="HH4" s="375"/>
      <c r="HI4" s="375"/>
      <c r="HJ4" s="375"/>
      <c r="HK4" s="375"/>
      <c r="HL4" s="375"/>
      <c r="HM4" s="375"/>
      <c r="HN4" s="375"/>
      <c r="HO4" s="375"/>
      <c r="HP4" s="375"/>
      <c r="HQ4" s="375"/>
      <c r="HR4" s="375"/>
      <c r="HS4" s="375"/>
      <c r="HT4" s="375"/>
      <c r="HU4" s="375"/>
      <c r="HV4" s="375"/>
      <c r="HW4" s="375"/>
      <c r="HX4" s="375"/>
      <c r="HY4" s="375"/>
      <c r="HZ4" s="375"/>
      <c r="IA4" s="375"/>
      <c r="IB4" s="375"/>
      <c r="IC4" s="375"/>
      <c r="ID4" s="375"/>
      <c r="IE4" s="375"/>
      <c r="IF4" s="375"/>
      <c r="IG4" s="375"/>
      <c r="IH4" s="375"/>
    </row>
    <row r="5" spans="1:242" s="397" customFormat="1" ht="15" hidden="1" customHeight="1" x14ac:dyDescent="0.2">
      <c r="A5" s="377">
        <v>1.01</v>
      </c>
      <c r="B5" s="378" t="s">
        <v>334</v>
      </c>
      <c r="C5" s="379" t="str">
        <f>VLOOKUP(BD.PD[[#This Row],[Pos]],PPto[],3,FALSE)</f>
        <v>1.01 Diseño arquitectónico</v>
      </c>
      <c r="D5" s="380" t="s">
        <v>334</v>
      </c>
      <c r="E5" s="381">
        <f>IF(BD.PD[[#This Row],[.]]="*",VLOOKUP(BD.PD[[#This Row],[Pos]],Presupuesto!A:H,7,FALSE),"")</f>
        <v>0</v>
      </c>
      <c r="F5" s="382"/>
      <c r="G5" s="382" t="s">
        <v>299</v>
      </c>
      <c r="H5" s="382"/>
      <c r="I5" s="382"/>
      <c r="J5" s="383"/>
      <c r="K5" s="380" t="s">
        <v>162</v>
      </c>
      <c r="L5" s="384">
        <f>IF(BD.PD[[#This Row],[Mon]]="DOP",1,HLOOKUP(BD.PD[[#This Row],[Mon]],$K$1:$L$2,2,FALSE))</f>
        <v>60</v>
      </c>
      <c r="M5" s="385">
        <v>0</v>
      </c>
      <c r="N5" s="386">
        <f>BD.PD[[#This Row],[Cant.]]*BD.PD[[#This Row],[ Tasa ]]*BD.PD[[#This Row],[ Precio Und.]]</f>
        <v>0</v>
      </c>
      <c r="O5" s="387"/>
      <c r="P5" s="386">
        <f>IF(BD.PD[[#This Row],[Liquid. '[%']]]&lt;&gt;0,(BD.PD[[#This Row],[Valor Neto '[DOP']]]*BD.PD[[#This Row],[Liquid. '[%']]])+BD.PD[[#This Row],[Valor Neto '[DOP']]],BD.PD[[#This Row],[Valor Neto '[DOP']]])</f>
        <v>0</v>
      </c>
      <c r="Q5" s="388">
        <f>BD.PD[[#This Row],[Ppto. Orden Interna '[DOP']]]/HLOOKUP("USD",$K$1:$L$2,2,FALSE)</f>
        <v>0</v>
      </c>
      <c r="R5" s="389"/>
      <c r="S5" s="389"/>
      <c r="T5" s="389"/>
      <c r="U5" s="389"/>
      <c r="V5" s="389"/>
      <c r="W5" s="382"/>
      <c r="X5" s="390"/>
      <c r="Y5" s="391"/>
      <c r="Z5" s="392">
        <f>BD.PD[[#This Row],[Av.P1 '[%']]]*BD.PD[[#This Row],[Ppto. Orden Interna '[DOP']]]</f>
        <v>0</v>
      </c>
      <c r="AA5" s="393"/>
      <c r="AB5" s="394"/>
      <c r="AC5" s="392">
        <f>BD.PD[[#This Row],[Av.P2 '[%']]]*BD.PD[[#This Row],[Ppto. Orden Interna '[DOP']]]</f>
        <v>0</v>
      </c>
      <c r="AD5" s="393"/>
      <c r="AE5" s="394"/>
      <c r="AF5" s="392">
        <f>BD.PD[[#This Row],[Av.P3 '[%']]]*BD.PD[[#This Row],[Ppto. Orden Interna '[DOP']]]</f>
        <v>0</v>
      </c>
      <c r="AG5" s="393"/>
      <c r="AH5" s="394"/>
      <c r="AI5" s="392">
        <f>BD.PD[[#This Row],[Av.P4 '[%']]]*BD.PD[[#This Row],[Ppto. Orden Interna '[DOP']]]</f>
        <v>0</v>
      </c>
      <c r="AJ5" s="393"/>
      <c r="AK5" s="394"/>
      <c r="AL5" s="392">
        <f>BD.PD[[#This Row],[Av.P5 '[%']]]*BD.PD[[#This Row],[Ppto. Orden Interna '[DOP']]]</f>
        <v>0</v>
      </c>
      <c r="AM5" s="395">
        <f>BD.PD[[#This Row],[Pago 5]]+BD.PD[[#This Row],[Pago 4]]+BD.PD[[#This Row],[Pago 3]]+BD.PD[[#This Row],[Pago 2]]+BD.PD[[#This Row],[Pago 1]]</f>
        <v>0</v>
      </c>
      <c r="AN5" s="396"/>
      <c r="AO5" s="396"/>
      <c r="AP5" s="396"/>
      <c r="AQ5" s="396"/>
      <c r="AR5" s="396"/>
      <c r="AS5" s="396"/>
      <c r="AT5" s="396"/>
      <c r="AU5" s="396"/>
      <c r="AV5" s="396"/>
      <c r="AW5" s="396"/>
      <c r="AX5" s="396"/>
      <c r="AY5" s="396"/>
      <c r="AZ5" s="396"/>
      <c r="BA5" s="396"/>
      <c r="BB5" s="396"/>
      <c r="BC5" s="396"/>
      <c r="BD5" s="396"/>
      <c r="BE5" s="396"/>
      <c r="BF5" s="396"/>
      <c r="BG5" s="396"/>
      <c r="BH5" s="396"/>
      <c r="BI5" s="396"/>
      <c r="BJ5" s="396"/>
      <c r="BK5" s="396"/>
      <c r="BL5" s="396"/>
      <c r="BM5" s="396"/>
      <c r="BN5" s="396"/>
      <c r="BO5" s="396"/>
      <c r="BP5" s="396"/>
      <c r="BQ5" s="396"/>
      <c r="BR5" s="396"/>
      <c r="BS5" s="396"/>
      <c r="BT5" s="396"/>
      <c r="BU5" s="396"/>
      <c r="BV5" s="396"/>
      <c r="BW5" s="396"/>
      <c r="BX5" s="396"/>
      <c r="BY5" s="396"/>
      <c r="BZ5" s="396"/>
      <c r="CA5" s="396"/>
      <c r="CB5" s="396"/>
      <c r="CC5" s="396"/>
      <c r="CD5" s="396"/>
      <c r="CE5" s="396"/>
      <c r="CF5" s="396"/>
      <c r="CG5" s="396"/>
      <c r="CH5" s="396"/>
      <c r="CI5" s="396"/>
      <c r="CJ5" s="396"/>
      <c r="CK5" s="396"/>
      <c r="CL5" s="396"/>
      <c r="CM5" s="396"/>
      <c r="CN5" s="396"/>
      <c r="CO5" s="396"/>
      <c r="CP5" s="396"/>
      <c r="CQ5" s="396"/>
      <c r="CR5" s="396"/>
      <c r="CS5" s="396"/>
      <c r="CT5" s="396"/>
      <c r="CU5" s="396"/>
      <c r="CV5" s="396"/>
      <c r="CW5" s="396"/>
      <c r="CX5" s="396"/>
      <c r="CY5" s="396"/>
      <c r="CZ5" s="396"/>
      <c r="DA5" s="396"/>
      <c r="DB5" s="396"/>
      <c r="DC5" s="396"/>
      <c r="DD5" s="396"/>
      <c r="DE5" s="396"/>
      <c r="DF5" s="396"/>
      <c r="DG5" s="396"/>
      <c r="DH5" s="396"/>
      <c r="DI5" s="396"/>
      <c r="DJ5" s="396"/>
      <c r="DK5" s="396"/>
      <c r="DL5" s="396"/>
      <c r="DM5" s="396"/>
      <c r="DN5" s="396"/>
      <c r="DO5" s="396"/>
      <c r="DP5" s="396"/>
      <c r="DQ5" s="396"/>
      <c r="DR5" s="396"/>
      <c r="DS5" s="396"/>
      <c r="DT5" s="396"/>
      <c r="DU5" s="396"/>
      <c r="DV5" s="396"/>
      <c r="DW5" s="396"/>
      <c r="DX5" s="396"/>
      <c r="DY5" s="396"/>
      <c r="DZ5" s="396"/>
      <c r="EA5" s="396"/>
      <c r="EB5" s="396"/>
      <c r="EC5" s="396"/>
      <c r="ED5" s="396"/>
      <c r="EE5" s="396"/>
      <c r="EF5" s="396"/>
      <c r="EG5" s="396"/>
      <c r="EH5" s="396"/>
      <c r="EI5" s="396"/>
      <c r="EJ5" s="396"/>
      <c r="EK5" s="396"/>
      <c r="EL5" s="396"/>
      <c r="EM5" s="396"/>
      <c r="EN5" s="396"/>
      <c r="EO5" s="396"/>
      <c r="EP5" s="396"/>
      <c r="EQ5" s="396"/>
      <c r="ER5" s="396"/>
      <c r="ES5" s="396"/>
      <c r="ET5" s="396"/>
      <c r="EU5" s="396"/>
      <c r="EV5" s="396"/>
      <c r="EW5" s="396"/>
      <c r="EX5" s="396"/>
      <c r="EY5" s="396"/>
      <c r="EZ5" s="396"/>
      <c r="FA5" s="396"/>
      <c r="FB5" s="396"/>
      <c r="FC5" s="396"/>
      <c r="FD5" s="396"/>
      <c r="FE5" s="396"/>
      <c r="FF5" s="396"/>
      <c r="FG5" s="396"/>
      <c r="FH5" s="396"/>
      <c r="FI5" s="396"/>
      <c r="FJ5" s="396"/>
      <c r="FK5" s="396"/>
      <c r="FL5" s="396"/>
      <c r="FM5" s="396"/>
      <c r="FN5" s="396"/>
      <c r="FO5" s="396"/>
      <c r="FP5" s="396"/>
      <c r="FQ5" s="396"/>
      <c r="FR5" s="396"/>
      <c r="FS5" s="396"/>
      <c r="FT5" s="396"/>
      <c r="FU5" s="396"/>
      <c r="FV5" s="396"/>
      <c r="FW5" s="396"/>
      <c r="FX5" s="396"/>
      <c r="FY5" s="396"/>
      <c r="FZ5" s="396"/>
      <c r="GA5" s="396"/>
      <c r="GB5" s="396"/>
      <c r="GC5" s="396"/>
      <c r="GD5" s="396"/>
      <c r="GE5" s="396"/>
      <c r="GF5" s="396"/>
      <c r="GG5" s="396"/>
      <c r="GH5" s="396"/>
      <c r="GI5" s="396"/>
      <c r="GJ5" s="396"/>
      <c r="GK5" s="396"/>
      <c r="GL5" s="396"/>
      <c r="GM5" s="396"/>
      <c r="GN5" s="396"/>
      <c r="GO5" s="396"/>
      <c r="GP5" s="396"/>
      <c r="GQ5" s="396"/>
      <c r="GR5" s="396"/>
      <c r="GS5" s="396"/>
      <c r="GT5" s="396"/>
      <c r="GU5" s="396"/>
      <c r="GV5" s="396"/>
      <c r="GW5" s="396"/>
      <c r="GX5" s="396"/>
      <c r="GY5" s="396"/>
      <c r="GZ5" s="396"/>
      <c r="HA5" s="396"/>
      <c r="HB5" s="396"/>
      <c r="HC5" s="396"/>
      <c r="HD5" s="396"/>
      <c r="HE5" s="396"/>
      <c r="HF5" s="396"/>
      <c r="HG5" s="396"/>
      <c r="HH5" s="396"/>
      <c r="HI5" s="396"/>
      <c r="HJ5" s="396"/>
      <c r="HK5" s="396"/>
      <c r="HL5" s="396"/>
      <c r="HM5" s="396"/>
      <c r="HN5" s="396"/>
      <c r="HO5" s="396"/>
      <c r="HP5" s="396"/>
      <c r="HQ5" s="396"/>
      <c r="HR5" s="396"/>
      <c r="HS5" s="396"/>
      <c r="HT5" s="396"/>
      <c r="HU5" s="396"/>
      <c r="HV5" s="396"/>
      <c r="HW5" s="396"/>
      <c r="HX5" s="396"/>
      <c r="HY5" s="396"/>
      <c r="HZ5" s="396"/>
      <c r="IA5" s="396"/>
      <c r="IB5" s="396"/>
      <c r="IC5" s="396"/>
      <c r="ID5" s="396"/>
      <c r="IE5" s="396"/>
      <c r="IF5" s="396"/>
      <c r="IG5" s="396"/>
      <c r="IH5" s="396"/>
    </row>
    <row r="6" spans="1:242" s="397" customFormat="1" ht="15" hidden="1" customHeight="1" x14ac:dyDescent="0.2">
      <c r="A6" s="377">
        <v>1.02</v>
      </c>
      <c r="B6" s="378" t="s">
        <v>334</v>
      </c>
      <c r="C6" s="379" t="str">
        <f>VLOOKUP(BD.PD[[#This Row],[Pos]],PPto[],3,FALSE)</f>
        <v>1.02 Diseño estructural</v>
      </c>
      <c r="D6" s="380" t="s">
        <v>334</v>
      </c>
      <c r="E6" s="381">
        <f>IF(BD.PD[[#This Row],[.]]="*",VLOOKUP(BD.PD[[#This Row],[Pos]],Presupuesto!A:H,7,FALSE),"")</f>
        <v>0</v>
      </c>
      <c r="F6" s="382"/>
      <c r="G6" s="382" t="s">
        <v>299</v>
      </c>
      <c r="H6" s="382"/>
      <c r="I6" s="382"/>
      <c r="J6" s="383"/>
      <c r="K6" s="380" t="s">
        <v>162</v>
      </c>
      <c r="L6" s="384">
        <f>IF(BD.PD[[#This Row],[Mon]]="DOP",1,HLOOKUP(BD.PD[[#This Row],[Mon]],$K$1:$L$2,2,FALSE))</f>
        <v>60</v>
      </c>
      <c r="M6" s="385">
        <v>0</v>
      </c>
      <c r="N6" s="386">
        <f>BD.PD[[#This Row],[Cant.]]*BD.PD[[#This Row],[ Tasa ]]*BD.PD[[#This Row],[ Precio Und.]]</f>
        <v>0</v>
      </c>
      <c r="O6" s="387"/>
      <c r="P6" s="386">
        <f>IF(BD.PD[[#This Row],[Liquid. '[%']]]&lt;&gt;0,(BD.PD[[#This Row],[Valor Neto '[DOP']]]*BD.PD[[#This Row],[Liquid. '[%']]])+BD.PD[[#This Row],[Valor Neto '[DOP']]],BD.PD[[#This Row],[Valor Neto '[DOP']]])</f>
        <v>0</v>
      </c>
      <c r="Q6" s="388">
        <f>BD.PD[[#This Row],[Ppto. Orden Interna '[DOP']]]/HLOOKUP("USD",$K$1:$L$2,2,FALSE)</f>
        <v>0</v>
      </c>
      <c r="R6" s="389"/>
      <c r="S6" s="389"/>
      <c r="T6" s="389"/>
      <c r="U6" s="389"/>
      <c r="V6" s="389"/>
      <c r="W6" s="382"/>
      <c r="X6" s="390"/>
      <c r="Y6" s="391"/>
      <c r="Z6" s="392">
        <f>BD.PD[[#This Row],[Av.P1 '[%']]]*BD.PD[[#This Row],[Ppto. Orden Interna '[DOP']]]</f>
        <v>0</v>
      </c>
      <c r="AA6" s="393"/>
      <c r="AB6" s="394"/>
      <c r="AC6" s="392">
        <f>BD.PD[[#This Row],[Av.P2 '[%']]]*BD.PD[[#This Row],[Ppto. Orden Interna '[DOP']]]</f>
        <v>0</v>
      </c>
      <c r="AD6" s="393"/>
      <c r="AE6" s="394"/>
      <c r="AF6" s="392">
        <f>BD.PD[[#This Row],[Av.P3 '[%']]]*BD.PD[[#This Row],[Ppto. Orden Interna '[DOP']]]</f>
        <v>0</v>
      </c>
      <c r="AG6" s="393"/>
      <c r="AH6" s="394"/>
      <c r="AI6" s="392">
        <f>BD.PD[[#This Row],[Av.P4 '[%']]]*BD.PD[[#This Row],[Ppto. Orden Interna '[DOP']]]</f>
        <v>0</v>
      </c>
      <c r="AJ6" s="393"/>
      <c r="AK6" s="394"/>
      <c r="AL6" s="392">
        <f>BD.PD[[#This Row],[Av.P5 '[%']]]*BD.PD[[#This Row],[Ppto. Orden Interna '[DOP']]]</f>
        <v>0</v>
      </c>
      <c r="AM6" s="395">
        <f>BD.PD[[#This Row],[Pago 5]]+BD.PD[[#This Row],[Pago 4]]+BD.PD[[#This Row],[Pago 3]]+BD.PD[[#This Row],[Pago 2]]+BD.PD[[#This Row],[Pago 1]]</f>
        <v>0</v>
      </c>
      <c r="AN6" s="396"/>
      <c r="AO6" s="396"/>
      <c r="AP6" s="396"/>
      <c r="AQ6" s="396"/>
      <c r="AR6" s="396"/>
      <c r="AS6" s="396"/>
      <c r="AT6" s="396"/>
      <c r="AU6" s="396"/>
      <c r="AV6" s="396"/>
      <c r="AW6" s="396"/>
      <c r="AX6" s="396"/>
      <c r="AY6" s="396"/>
      <c r="AZ6" s="396"/>
      <c r="BA6" s="396"/>
      <c r="BB6" s="396"/>
      <c r="BC6" s="396"/>
      <c r="BD6" s="396"/>
      <c r="BE6" s="396"/>
      <c r="BF6" s="396"/>
      <c r="BG6" s="396"/>
      <c r="BH6" s="396"/>
      <c r="BI6" s="396"/>
      <c r="BJ6" s="396"/>
      <c r="BK6" s="396"/>
      <c r="BL6" s="396"/>
      <c r="BM6" s="396"/>
      <c r="BN6" s="396"/>
      <c r="BO6" s="396"/>
      <c r="BP6" s="396"/>
      <c r="BQ6" s="396"/>
      <c r="BR6" s="396"/>
      <c r="BS6" s="396"/>
      <c r="BT6" s="396"/>
      <c r="BU6" s="396"/>
      <c r="BV6" s="396"/>
      <c r="BW6" s="396"/>
      <c r="BX6" s="396"/>
      <c r="BY6" s="396"/>
      <c r="BZ6" s="396"/>
      <c r="CA6" s="396"/>
      <c r="CB6" s="396"/>
      <c r="CC6" s="396"/>
      <c r="CD6" s="396"/>
      <c r="CE6" s="396"/>
      <c r="CF6" s="396"/>
      <c r="CG6" s="396"/>
      <c r="CH6" s="396"/>
      <c r="CI6" s="396"/>
      <c r="CJ6" s="396"/>
      <c r="CK6" s="396"/>
      <c r="CL6" s="396"/>
      <c r="CM6" s="396"/>
      <c r="CN6" s="396"/>
      <c r="CO6" s="396"/>
      <c r="CP6" s="396"/>
      <c r="CQ6" s="396"/>
      <c r="CR6" s="396"/>
      <c r="CS6" s="396"/>
      <c r="CT6" s="396"/>
      <c r="CU6" s="396"/>
      <c r="CV6" s="396"/>
      <c r="CW6" s="396"/>
      <c r="CX6" s="396"/>
      <c r="CY6" s="396"/>
      <c r="CZ6" s="396"/>
      <c r="DA6" s="396"/>
      <c r="DB6" s="396"/>
      <c r="DC6" s="396"/>
      <c r="DD6" s="396"/>
      <c r="DE6" s="396"/>
      <c r="DF6" s="396"/>
      <c r="DG6" s="396"/>
      <c r="DH6" s="396"/>
      <c r="DI6" s="396"/>
      <c r="DJ6" s="396"/>
      <c r="DK6" s="396"/>
      <c r="DL6" s="396"/>
      <c r="DM6" s="396"/>
      <c r="DN6" s="396"/>
      <c r="DO6" s="396"/>
      <c r="DP6" s="396"/>
      <c r="DQ6" s="396"/>
      <c r="DR6" s="396"/>
      <c r="DS6" s="396"/>
      <c r="DT6" s="396"/>
      <c r="DU6" s="396"/>
      <c r="DV6" s="396"/>
      <c r="DW6" s="396"/>
      <c r="DX6" s="396"/>
      <c r="DY6" s="396"/>
      <c r="DZ6" s="396"/>
      <c r="EA6" s="396"/>
      <c r="EB6" s="396"/>
      <c r="EC6" s="396"/>
      <c r="ED6" s="396"/>
      <c r="EE6" s="396"/>
      <c r="EF6" s="396"/>
      <c r="EG6" s="396"/>
      <c r="EH6" s="396"/>
      <c r="EI6" s="396"/>
      <c r="EJ6" s="396"/>
      <c r="EK6" s="396"/>
      <c r="EL6" s="396"/>
      <c r="EM6" s="396"/>
      <c r="EN6" s="396"/>
      <c r="EO6" s="396"/>
      <c r="EP6" s="396"/>
      <c r="EQ6" s="396"/>
      <c r="ER6" s="396"/>
      <c r="ES6" s="396"/>
      <c r="ET6" s="396"/>
      <c r="EU6" s="396"/>
      <c r="EV6" s="396"/>
      <c r="EW6" s="396"/>
      <c r="EX6" s="396"/>
      <c r="EY6" s="396"/>
      <c r="EZ6" s="396"/>
      <c r="FA6" s="396"/>
      <c r="FB6" s="396"/>
      <c r="FC6" s="396"/>
      <c r="FD6" s="396"/>
      <c r="FE6" s="396"/>
      <c r="FF6" s="396"/>
      <c r="FG6" s="396"/>
      <c r="FH6" s="396"/>
      <c r="FI6" s="396"/>
      <c r="FJ6" s="396"/>
      <c r="FK6" s="396"/>
      <c r="FL6" s="396"/>
      <c r="FM6" s="396"/>
      <c r="FN6" s="396"/>
      <c r="FO6" s="396"/>
      <c r="FP6" s="396"/>
      <c r="FQ6" s="396"/>
      <c r="FR6" s="396"/>
      <c r="FS6" s="396"/>
      <c r="FT6" s="396"/>
      <c r="FU6" s="396"/>
      <c r="FV6" s="396"/>
      <c r="FW6" s="396"/>
      <c r="FX6" s="396"/>
      <c r="FY6" s="396"/>
      <c r="FZ6" s="396"/>
      <c r="GA6" s="396"/>
      <c r="GB6" s="396"/>
      <c r="GC6" s="396"/>
      <c r="GD6" s="396"/>
      <c r="GE6" s="396"/>
      <c r="GF6" s="396"/>
      <c r="GG6" s="396"/>
      <c r="GH6" s="396"/>
      <c r="GI6" s="396"/>
      <c r="GJ6" s="396"/>
      <c r="GK6" s="396"/>
      <c r="GL6" s="396"/>
      <c r="GM6" s="396"/>
      <c r="GN6" s="396"/>
      <c r="GO6" s="396"/>
      <c r="GP6" s="396"/>
      <c r="GQ6" s="396"/>
      <c r="GR6" s="396"/>
      <c r="GS6" s="396"/>
      <c r="GT6" s="396"/>
      <c r="GU6" s="396"/>
      <c r="GV6" s="396"/>
      <c r="GW6" s="396"/>
      <c r="GX6" s="396"/>
      <c r="GY6" s="396"/>
      <c r="GZ6" s="396"/>
      <c r="HA6" s="396"/>
      <c r="HB6" s="396"/>
      <c r="HC6" s="396"/>
      <c r="HD6" s="396"/>
      <c r="HE6" s="396"/>
      <c r="HF6" s="396"/>
      <c r="HG6" s="396"/>
      <c r="HH6" s="396"/>
      <c r="HI6" s="396"/>
      <c r="HJ6" s="396"/>
      <c r="HK6" s="396"/>
      <c r="HL6" s="396"/>
      <c r="HM6" s="396"/>
      <c r="HN6" s="396"/>
      <c r="HO6" s="396"/>
      <c r="HP6" s="396"/>
      <c r="HQ6" s="396"/>
      <c r="HR6" s="396"/>
      <c r="HS6" s="396"/>
      <c r="HT6" s="396"/>
      <c r="HU6" s="396"/>
      <c r="HV6" s="396"/>
      <c r="HW6" s="396"/>
      <c r="HX6" s="396"/>
      <c r="HY6" s="396"/>
      <c r="HZ6" s="396"/>
      <c r="IA6" s="396"/>
      <c r="IB6" s="396"/>
      <c r="IC6" s="396"/>
      <c r="ID6" s="396"/>
      <c r="IE6" s="396"/>
      <c r="IF6" s="396"/>
      <c r="IG6" s="396"/>
      <c r="IH6" s="396"/>
    </row>
    <row r="7" spans="1:242" s="397" customFormat="1" ht="15" hidden="1" customHeight="1" x14ac:dyDescent="0.2">
      <c r="A7" s="377">
        <v>1.03</v>
      </c>
      <c r="B7" s="378" t="s">
        <v>334</v>
      </c>
      <c r="C7" s="379" t="str">
        <f>VLOOKUP(BD.PD[[#This Row],[Pos]],PPto[],3,FALSE)</f>
        <v>1.03 Diseño electromecánico</v>
      </c>
      <c r="D7" s="380" t="s">
        <v>334</v>
      </c>
      <c r="E7" s="381">
        <f>IF(BD.PD[[#This Row],[.]]="*",VLOOKUP(BD.PD[[#This Row],[Pos]],Presupuesto!A:H,7,FALSE),"")</f>
        <v>0</v>
      </c>
      <c r="F7" s="382"/>
      <c r="G7" s="382" t="s">
        <v>299</v>
      </c>
      <c r="H7" s="382"/>
      <c r="I7" s="382"/>
      <c r="J7" s="383"/>
      <c r="K7" s="380" t="s">
        <v>162</v>
      </c>
      <c r="L7" s="384">
        <f>IF(BD.PD[[#This Row],[Mon]]="DOP",1,HLOOKUP(BD.PD[[#This Row],[Mon]],$K$1:$L$2,2,FALSE))</f>
        <v>60</v>
      </c>
      <c r="M7" s="385">
        <v>0</v>
      </c>
      <c r="N7" s="386">
        <f>BD.PD[[#This Row],[Cant.]]*BD.PD[[#This Row],[ Tasa ]]*BD.PD[[#This Row],[ Precio Und.]]</f>
        <v>0</v>
      </c>
      <c r="O7" s="387"/>
      <c r="P7" s="386">
        <f>IF(BD.PD[[#This Row],[Liquid. '[%']]]&lt;&gt;0,(BD.PD[[#This Row],[Valor Neto '[DOP']]]*BD.PD[[#This Row],[Liquid. '[%']]])+BD.PD[[#This Row],[Valor Neto '[DOP']]],BD.PD[[#This Row],[Valor Neto '[DOP']]])</f>
        <v>0</v>
      </c>
      <c r="Q7" s="388">
        <f>BD.PD[[#This Row],[Ppto. Orden Interna '[DOP']]]/HLOOKUP("USD",$K$1:$L$2,2,FALSE)</f>
        <v>0</v>
      </c>
      <c r="R7" s="389"/>
      <c r="S7" s="389"/>
      <c r="T7" s="389"/>
      <c r="U7" s="389"/>
      <c r="V7" s="389"/>
      <c r="W7" s="382"/>
      <c r="X7" s="390"/>
      <c r="Y7" s="391"/>
      <c r="Z7" s="392">
        <f>BD.PD[[#This Row],[Av.P1 '[%']]]*BD.PD[[#This Row],[Ppto. Orden Interna '[DOP']]]</f>
        <v>0</v>
      </c>
      <c r="AA7" s="393"/>
      <c r="AB7" s="394"/>
      <c r="AC7" s="392">
        <f>BD.PD[[#This Row],[Av.P2 '[%']]]*BD.PD[[#This Row],[Ppto. Orden Interna '[DOP']]]</f>
        <v>0</v>
      </c>
      <c r="AD7" s="393"/>
      <c r="AE7" s="394"/>
      <c r="AF7" s="392">
        <f>BD.PD[[#This Row],[Av.P3 '[%']]]*BD.PD[[#This Row],[Ppto. Orden Interna '[DOP']]]</f>
        <v>0</v>
      </c>
      <c r="AG7" s="393"/>
      <c r="AH7" s="394"/>
      <c r="AI7" s="392">
        <f>BD.PD[[#This Row],[Av.P4 '[%']]]*BD.PD[[#This Row],[Ppto. Orden Interna '[DOP']]]</f>
        <v>0</v>
      </c>
      <c r="AJ7" s="393"/>
      <c r="AK7" s="394"/>
      <c r="AL7" s="392">
        <f>BD.PD[[#This Row],[Av.P5 '[%']]]*BD.PD[[#This Row],[Ppto. Orden Interna '[DOP']]]</f>
        <v>0</v>
      </c>
      <c r="AM7" s="395">
        <f>BD.PD[[#This Row],[Pago 5]]+BD.PD[[#This Row],[Pago 4]]+BD.PD[[#This Row],[Pago 3]]+BD.PD[[#This Row],[Pago 2]]+BD.PD[[#This Row],[Pago 1]]</f>
        <v>0</v>
      </c>
      <c r="AN7" s="396"/>
      <c r="AO7" s="396"/>
      <c r="AP7" s="396"/>
      <c r="AQ7" s="396"/>
      <c r="AR7" s="396"/>
      <c r="AS7" s="396"/>
      <c r="AT7" s="396"/>
      <c r="AU7" s="396"/>
      <c r="AV7" s="396"/>
      <c r="AW7" s="396"/>
      <c r="AX7" s="396"/>
      <c r="AY7" s="396"/>
      <c r="AZ7" s="396"/>
      <c r="BA7" s="396"/>
      <c r="BB7" s="396"/>
      <c r="BC7" s="396"/>
      <c r="BD7" s="396"/>
      <c r="BE7" s="396"/>
      <c r="BF7" s="396"/>
      <c r="BG7" s="396"/>
      <c r="BH7" s="396"/>
      <c r="BI7" s="396"/>
      <c r="BJ7" s="396"/>
      <c r="BK7" s="396"/>
      <c r="BL7" s="396"/>
      <c r="BM7" s="396"/>
      <c r="BN7" s="396"/>
      <c r="BO7" s="396"/>
      <c r="BP7" s="396"/>
      <c r="BQ7" s="396"/>
      <c r="BR7" s="396"/>
      <c r="BS7" s="396"/>
      <c r="BT7" s="396"/>
      <c r="BU7" s="396"/>
      <c r="BV7" s="396"/>
      <c r="BW7" s="396"/>
      <c r="BX7" s="396"/>
      <c r="BY7" s="396"/>
      <c r="BZ7" s="396"/>
      <c r="CA7" s="396"/>
      <c r="CB7" s="396"/>
      <c r="CC7" s="396"/>
      <c r="CD7" s="396"/>
      <c r="CE7" s="396"/>
      <c r="CF7" s="396"/>
      <c r="CG7" s="396"/>
      <c r="CH7" s="396"/>
      <c r="CI7" s="396"/>
      <c r="CJ7" s="396"/>
      <c r="CK7" s="396"/>
      <c r="CL7" s="396"/>
      <c r="CM7" s="396"/>
      <c r="CN7" s="396"/>
      <c r="CO7" s="396"/>
      <c r="CP7" s="396"/>
      <c r="CQ7" s="396"/>
      <c r="CR7" s="396"/>
      <c r="CS7" s="396"/>
      <c r="CT7" s="396"/>
      <c r="CU7" s="396"/>
      <c r="CV7" s="396"/>
      <c r="CW7" s="396"/>
      <c r="CX7" s="396"/>
      <c r="CY7" s="396"/>
      <c r="CZ7" s="396"/>
      <c r="DA7" s="396"/>
      <c r="DB7" s="396"/>
      <c r="DC7" s="396"/>
      <c r="DD7" s="396"/>
      <c r="DE7" s="396"/>
      <c r="DF7" s="396"/>
      <c r="DG7" s="396"/>
      <c r="DH7" s="396"/>
      <c r="DI7" s="396"/>
      <c r="DJ7" s="396"/>
      <c r="DK7" s="396"/>
      <c r="DL7" s="396"/>
      <c r="DM7" s="396"/>
      <c r="DN7" s="396"/>
      <c r="DO7" s="396"/>
      <c r="DP7" s="396"/>
      <c r="DQ7" s="396"/>
      <c r="DR7" s="396"/>
      <c r="DS7" s="396"/>
      <c r="DT7" s="396"/>
      <c r="DU7" s="396"/>
      <c r="DV7" s="396"/>
      <c r="DW7" s="396"/>
      <c r="DX7" s="396"/>
      <c r="DY7" s="396"/>
      <c r="DZ7" s="396"/>
      <c r="EA7" s="396"/>
      <c r="EB7" s="396"/>
      <c r="EC7" s="396"/>
      <c r="ED7" s="396"/>
      <c r="EE7" s="396"/>
      <c r="EF7" s="396"/>
      <c r="EG7" s="396"/>
      <c r="EH7" s="396"/>
      <c r="EI7" s="396"/>
      <c r="EJ7" s="396"/>
      <c r="EK7" s="396"/>
      <c r="EL7" s="396"/>
      <c r="EM7" s="396"/>
      <c r="EN7" s="396"/>
      <c r="EO7" s="396"/>
      <c r="EP7" s="396"/>
      <c r="EQ7" s="396"/>
      <c r="ER7" s="396"/>
      <c r="ES7" s="396"/>
      <c r="ET7" s="396"/>
      <c r="EU7" s="396"/>
      <c r="EV7" s="396"/>
      <c r="EW7" s="396"/>
      <c r="EX7" s="396"/>
      <c r="EY7" s="396"/>
      <c r="EZ7" s="396"/>
      <c r="FA7" s="396"/>
      <c r="FB7" s="396"/>
      <c r="FC7" s="396"/>
      <c r="FD7" s="396"/>
      <c r="FE7" s="396"/>
      <c r="FF7" s="396"/>
      <c r="FG7" s="396"/>
      <c r="FH7" s="396"/>
      <c r="FI7" s="396"/>
      <c r="FJ7" s="396"/>
      <c r="FK7" s="396"/>
      <c r="FL7" s="396"/>
      <c r="FM7" s="396"/>
      <c r="FN7" s="396"/>
      <c r="FO7" s="396"/>
      <c r="FP7" s="396"/>
      <c r="FQ7" s="396"/>
      <c r="FR7" s="396"/>
      <c r="FS7" s="396"/>
      <c r="FT7" s="396"/>
      <c r="FU7" s="396"/>
      <c r="FV7" s="396"/>
      <c r="FW7" s="396"/>
      <c r="FX7" s="396"/>
      <c r="FY7" s="396"/>
      <c r="FZ7" s="396"/>
      <c r="GA7" s="396"/>
      <c r="GB7" s="396"/>
      <c r="GC7" s="396"/>
      <c r="GD7" s="396"/>
      <c r="GE7" s="396"/>
      <c r="GF7" s="396"/>
      <c r="GG7" s="396"/>
      <c r="GH7" s="396"/>
      <c r="GI7" s="396"/>
      <c r="GJ7" s="396"/>
      <c r="GK7" s="396"/>
      <c r="GL7" s="396"/>
      <c r="GM7" s="396"/>
      <c r="GN7" s="396"/>
      <c r="GO7" s="396"/>
      <c r="GP7" s="396"/>
      <c r="GQ7" s="396"/>
      <c r="GR7" s="396"/>
      <c r="GS7" s="396"/>
      <c r="GT7" s="396"/>
      <c r="GU7" s="396"/>
      <c r="GV7" s="396"/>
      <c r="GW7" s="396"/>
      <c r="GX7" s="396"/>
      <c r="GY7" s="396"/>
      <c r="GZ7" s="396"/>
      <c r="HA7" s="396"/>
      <c r="HB7" s="396"/>
      <c r="HC7" s="396"/>
      <c r="HD7" s="396"/>
      <c r="HE7" s="396"/>
      <c r="HF7" s="396"/>
      <c r="HG7" s="396"/>
      <c r="HH7" s="396"/>
      <c r="HI7" s="396"/>
      <c r="HJ7" s="396"/>
      <c r="HK7" s="396"/>
      <c r="HL7" s="396"/>
      <c r="HM7" s="396"/>
      <c r="HN7" s="396"/>
      <c r="HO7" s="396"/>
      <c r="HP7" s="396"/>
      <c r="HQ7" s="396"/>
      <c r="HR7" s="396"/>
      <c r="HS7" s="396"/>
      <c r="HT7" s="396"/>
      <c r="HU7" s="396"/>
      <c r="HV7" s="396"/>
      <c r="HW7" s="396"/>
      <c r="HX7" s="396"/>
      <c r="HY7" s="396"/>
      <c r="HZ7" s="396"/>
      <c r="IA7" s="396"/>
      <c r="IB7" s="396"/>
      <c r="IC7" s="396"/>
      <c r="ID7" s="396"/>
      <c r="IE7" s="396"/>
      <c r="IF7" s="396"/>
      <c r="IG7" s="396"/>
      <c r="IH7" s="396"/>
    </row>
    <row r="8" spans="1:242" s="397" customFormat="1" ht="15" hidden="1" customHeight="1" x14ac:dyDescent="0.2">
      <c r="A8" s="377">
        <v>1.04</v>
      </c>
      <c r="B8" s="378" t="s">
        <v>334</v>
      </c>
      <c r="C8" s="379" t="str">
        <f>VLOOKUP(BD.PD[[#This Row],[Pos]],PPto[],3,FALSE)</f>
        <v>1.04 Diseño sanitario</v>
      </c>
      <c r="D8" s="380" t="s">
        <v>334</v>
      </c>
      <c r="E8" s="381">
        <f>IF(BD.PD[[#This Row],[.]]="*",VLOOKUP(BD.PD[[#This Row],[Pos]],Presupuesto!A:H,7,FALSE),"")</f>
        <v>0</v>
      </c>
      <c r="F8" s="382"/>
      <c r="G8" s="382" t="s">
        <v>299</v>
      </c>
      <c r="H8" s="382"/>
      <c r="I8" s="382"/>
      <c r="J8" s="383"/>
      <c r="K8" s="380" t="s">
        <v>162</v>
      </c>
      <c r="L8" s="384">
        <f>IF(BD.PD[[#This Row],[Mon]]="DOP",1,HLOOKUP(BD.PD[[#This Row],[Mon]],$K$1:$L$2,2,FALSE))</f>
        <v>60</v>
      </c>
      <c r="M8" s="385">
        <v>0</v>
      </c>
      <c r="N8" s="386">
        <f>BD.PD[[#This Row],[Cant.]]*BD.PD[[#This Row],[ Tasa ]]*BD.PD[[#This Row],[ Precio Und.]]</f>
        <v>0</v>
      </c>
      <c r="O8" s="387"/>
      <c r="P8" s="386">
        <f>IF(BD.PD[[#This Row],[Liquid. '[%']]]&lt;&gt;0,(BD.PD[[#This Row],[Valor Neto '[DOP']]]*BD.PD[[#This Row],[Liquid. '[%']]])+BD.PD[[#This Row],[Valor Neto '[DOP']]],BD.PD[[#This Row],[Valor Neto '[DOP']]])</f>
        <v>0</v>
      </c>
      <c r="Q8" s="388">
        <f>BD.PD[[#This Row],[Ppto. Orden Interna '[DOP']]]/HLOOKUP("USD",$K$1:$L$2,2,FALSE)</f>
        <v>0</v>
      </c>
      <c r="R8" s="389"/>
      <c r="S8" s="389"/>
      <c r="T8" s="389"/>
      <c r="U8" s="389"/>
      <c r="V8" s="389"/>
      <c r="W8" s="382"/>
      <c r="X8" s="390"/>
      <c r="Y8" s="391"/>
      <c r="Z8" s="392">
        <f>BD.PD[[#This Row],[Av.P1 '[%']]]*BD.PD[[#This Row],[Ppto. Orden Interna '[DOP']]]</f>
        <v>0</v>
      </c>
      <c r="AA8" s="393"/>
      <c r="AB8" s="394"/>
      <c r="AC8" s="392">
        <f>BD.PD[[#This Row],[Av.P2 '[%']]]*BD.PD[[#This Row],[Ppto. Orden Interna '[DOP']]]</f>
        <v>0</v>
      </c>
      <c r="AD8" s="393"/>
      <c r="AE8" s="394"/>
      <c r="AF8" s="392">
        <f>BD.PD[[#This Row],[Av.P3 '[%']]]*BD.PD[[#This Row],[Ppto. Orden Interna '[DOP']]]</f>
        <v>0</v>
      </c>
      <c r="AG8" s="393"/>
      <c r="AH8" s="394"/>
      <c r="AI8" s="392">
        <f>BD.PD[[#This Row],[Av.P4 '[%']]]*BD.PD[[#This Row],[Ppto. Orden Interna '[DOP']]]</f>
        <v>0</v>
      </c>
      <c r="AJ8" s="393"/>
      <c r="AK8" s="394"/>
      <c r="AL8" s="392">
        <f>BD.PD[[#This Row],[Av.P5 '[%']]]*BD.PD[[#This Row],[Ppto. Orden Interna '[DOP']]]</f>
        <v>0</v>
      </c>
      <c r="AM8" s="395">
        <f>BD.PD[[#This Row],[Pago 5]]+BD.PD[[#This Row],[Pago 4]]+BD.PD[[#This Row],[Pago 3]]+BD.PD[[#This Row],[Pago 2]]+BD.PD[[#This Row],[Pago 1]]</f>
        <v>0</v>
      </c>
      <c r="AN8" s="396"/>
      <c r="AO8" s="396"/>
      <c r="AP8" s="396"/>
      <c r="AQ8" s="396"/>
      <c r="AR8" s="396"/>
      <c r="AS8" s="396"/>
      <c r="AT8" s="396"/>
      <c r="AU8" s="396"/>
      <c r="AV8" s="396"/>
      <c r="AW8" s="396"/>
      <c r="AX8" s="396"/>
      <c r="AY8" s="396"/>
      <c r="AZ8" s="396"/>
      <c r="BA8" s="396"/>
      <c r="BB8" s="396"/>
      <c r="BC8" s="396"/>
      <c r="BD8" s="396"/>
      <c r="BE8" s="396"/>
      <c r="BF8" s="396"/>
      <c r="BG8" s="396"/>
      <c r="BH8" s="396"/>
      <c r="BI8" s="396"/>
      <c r="BJ8" s="396"/>
      <c r="BK8" s="396"/>
      <c r="BL8" s="396"/>
      <c r="BM8" s="396"/>
      <c r="BN8" s="396"/>
      <c r="BO8" s="396"/>
      <c r="BP8" s="396"/>
      <c r="BQ8" s="396"/>
      <c r="BR8" s="396"/>
      <c r="BS8" s="396"/>
      <c r="BT8" s="396"/>
      <c r="BU8" s="396"/>
      <c r="BV8" s="396"/>
      <c r="BW8" s="396"/>
      <c r="BX8" s="396"/>
      <c r="BY8" s="396"/>
      <c r="BZ8" s="396"/>
      <c r="CA8" s="396"/>
      <c r="CB8" s="396"/>
      <c r="CC8" s="396"/>
      <c r="CD8" s="396"/>
      <c r="CE8" s="396"/>
      <c r="CF8" s="396"/>
      <c r="CG8" s="396"/>
      <c r="CH8" s="396"/>
      <c r="CI8" s="396"/>
      <c r="CJ8" s="396"/>
      <c r="CK8" s="396"/>
      <c r="CL8" s="396"/>
      <c r="CM8" s="396"/>
      <c r="CN8" s="396"/>
      <c r="CO8" s="396"/>
      <c r="CP8" s="396"/>
      <c r="CQ8" s="396"/>
      <c r="CR8" s="396"/>
      <c r="CS8" s="396"/>
      <c r="CT8" s="396"/>
      <c r="CU8" s="396"/>
      <c r="CV8" s="396"/>
      <c r="CW8" s="396"/>
      <c r="CX8" s="396"/>
      <c r="CY8" s="396"/>
      <c r="CZ8" s="396"/>
      <c r="DA8" s="396"/>
      <c r="DB8" s="396"/>
      <c r="DC8" s="396"/>
      <c r="DD8" s="396"/>
      <c r="DE8" s="396"/>
      <c r="DF8" s="396"/>
      <c r="DG8" s="396"/>
      <c r="DH8" s="396"/>
      <c r="DI8" s="396"/>
      <c r="DJ8" s="396"/>
      <c r="DK8" s="396"/>
      <c r="DL8" s="396"/>
      <c r="DM8" s="396"/>
      <c r="DN8" s="396"/>
      <c r="DO8" s="396"/>
      <c r="DP8" s="396"/>
      <c r="DQ8" s="396"/>
      <c r="DR8" s="396"/>
      <c r="DS8" s="396"/>
      <c r="DT8" s="396"/>
      <c r="DU8" s="396"/>
      <c r="DV8" s="396"/>
      <c r="DW8" s="396"/>
      <c r="DX8" s="396"/>
      <c r="DY8" s="396"/>
      <c r="DZ8" s="396"/>
      <c r="EA8" s="396"/>
      <c r="EB8" s="396"/>
      <c r="EC8" s="396"/>
      <c r="ED8" s="396"/>
      <c r="EE8" s="396"/>
      <c r="EF8" s="396"/>
      <c r="EG8" s="396"/>
      <c r="EH8" s="396"/>
      <c r="EI8" s="396"/>
      <c r="EJ8" s="396"/>
      <c r="EK8" s="396"/>
      <c r="EL8" s="396"/>
      <c r="EM8" s="396"/>
      <c r="EN8" s="396"/>
      <c r="EO8" s="396"/>
      <c r="EP8" s="396"/>
      <c r="EQ8" s="396"/>
      <c r="ER8" s="396"/>
      <c r="ES8" s="396"/>
      <c r="ET8" s="396"/>
      <c r="EU8" s="396"/>
      <c r="EV8" s="396"/>
      <c r="EW8" s="396"/>
      <c r="EX8" s="396"/>
      <c r="EY8" s="396"/>
      <c r="EZ8" s="396"/>
      <c r="FA8" s="396"/>
      <c r="FB8" s="396"/>
      <c r="FC8" s="396"/>
      <c r="FD8" s="396"/>
      <c r="FE8" s="396"/>
      <c r="FF8" s="396"/>
      <c r="FG8" s="396"/>
      <c r="FH8" s="396"/>
      <c r="FI8" s="396"/>
      <c r="FJ8" s="396"/>
      <c r="FK8" s="396"/>
      <c r="FL8" s="396"/>
      <c r="FM8" s="396"/>
      <c r="FN8" s="396"/>
      <c r="FO8" s="396"/>
      <c r="FP8" s="396"/>
      <c r="FQ8" s="396"/>
      <c r="FR8" s="396"/>
      <c r="FS8" s="396"/>
      <c r="FT8" s="396"/>
      <c r="FU8" s="396"/>
      <c r="FV8" s="396"/>
      <c r="FW8" s="396"/>
      <c r="FX8" s="396"/>
      <c r="FY8" s="396"/>
      <c r="FZ8" s="396"/>
      <c r="GA8" s="396"/>
      <c r="GB8" s="396"/>
      <c r="GC8" s="396"/>
      <c r="GD8" s="396"/>
      <c r="GE8" s="396"/>
      <c r="GF8" s="396"/>
      <c r="GG8" s="396"/>
      <c r="GH8" s="396"/>
      <c r="GI8" s="396"/>
      <c r="GJ8" s="396"/>
      <c r="GK8" s="396"/>
      <c r="GL8" s="396"/>
      <c r="GM8" s="396"/>
      <c r="GN8" s="396"/>
      <c r="GO8" s="396"/>
      <c r="GP8" s="396"/>
      <c r="GQ8" s="396"/>
      <c r="GR8" s="396"/>
      <c r="GS8" s="396"/>
      <c r="GT8" s="396"/>
      <c r="GU8" s="396"/>
      <c r="GV8" s="396"/>
      <c r="GW8" s="396"/>
      <c r="GX8" s="396"/>
      <c r="GY8" s="396"/>
      <c r="GZ8" s="396"/>
      <c r="HA8" s="396"/>
      <c r="HB8" s="396"/>
      <c r="HC8" s="396"/>
      <c r="HD8" s="396"/>
      <c r="HE8" s="396"/>
      <c r="HF8" s="396"/>
      <c r="HG8" s="396"/>
      <c r="HH8" s="396"/>
      <c r="HI8" s="396"/>
      <c r="HJ8" s="396"/>
      <c r="HK8" s="396"/>
      <c r="HL8" s="396"/>
      <c r="HM8" s="396"/>
      <c r="HN8" s="396"/>
      <c r="HO8" s="396"/>
      <c r="HP8" s="396"/>
      <c r="HQ8" s="396"/>
      <c r="HR8" s="396"/>
      <c r="HS8" s="396"/>
      <c r="HT8" s="396"/>
      <c r="HU8" s="396"/>
      <c r="HV8" s="396"/>
      <c r="HW8" s="396"/>
      <c r="HX8" s="396"/>
      <c r="HY8" s="396"/>
      <c r="HZ8" s="396"/>
      <c r="IA8" s="396"/>
      <c r="IB8" s="396"/>
      <c r="IC8" s="396"/>
      <c r="ID8" s="396"/>
      <c r="IE8" s="396"/>
      <c r="IF8" s="396"/>
      <c r="IG8" s="396"/>
      <c r="IH8" s="396"/>
    </row>
    <row r="9" spans="1:242" s="397" customFormat="1" ht="15" hidden="1" customHeight="1" x14ac:dyDescent="0.2">
      <c r="A9" s="377">
        <v>1.05</v>
      </c>
      <c r="B9" s="378" t="s">
        <v>334</v>
      </c>
      <c r="C9" s="379" t="str">
        <f>VLOOKUP(BD.PD[[#This Row],[Pos]],PPto[],3,FALSE)</f>
        <v>1.05 Estudio Geotécnico</v>
      </c>
      <c r="D9" s="380" t="s">
        <v>334</v>
      </c>
      <c r="E9" s="381">
        <f>IF(BD.PD[[#This Row],[.]]="*",VLOOKUP(BD.PD[[#This Row],[Pos]],Presupuesto!A:H,7,FALSE),"")</f>
        <v>0</v>
      </c>
      <c r="F9" s="382"/>
      <c r="G9" s="382" t="s">
        <v>299</v>
      </c>
      <c r="H9" s="382"/>
      <c r="I9" s="382"/>
      <c r="J9" s="383"/>
      <c r="K9" s="380" t="s">
        <v>162</v>
      </c>
      <c r="L9" s="384">
        <f>IF(BD.PD[[#This Row],[Mon]]="DOP",1,HLOOKUP(BD.PD[[#This Row],[Mon]],$K$1:$L$2,2,FALSE))</f>
        <v>60</v>
      </c>
      <c r="M9" s="385">
        <v>0</v>
      </c>
      <c r="N9" s="386">
        <f>BD.PD[[#This Row],[Cant.]]*BD.PD[[#This Row],[ Tasa ]]*BD.PD[[#This Row],[ Precio Und.]]</f>
        <v>0</v>
      </c>
      <c r="O9" s="387"/>
      <c r="P9" s="386">
        <f>IF(BD.PD[[#This Row],[Liquid. '[%']]]&lt;&gt;0,(BD.PD[[#This Row],[Valor Neto '[DOP']]]*BD.PD[[#This Row],[Liquid. '[%']]])+BD.PD[[#This Row],[Valor Neto '[DOP']]],BD.PD[[#This Row],[Valor Neto '[DOP']]])</f>
        <v>0</v>
      </c>
      <c r="Q9" s="388">
        <f>BD.PD[[#This Row],[Ppto. Orden Interna '[DOP']]]/HLOOKUP("USD",$K$1:$L$2,2,FALSE)</f>
        <v>0</v>
      </c>
      <c r="R9" s="389"/>
      <c r="S9" s="389"/>
      <c r="T9" s="389"/>
      <c r="U9" s="389"/>
      <c r="V9" s="389"/>
      <c r="W9" s="382"/>
      <c r="X9" s="390"/>
      <c r="Y9" s="391"/>
      <c r="Z9" s="392">
        <f>BD.PD[[#This Row],[Av.P1 '[%']]]*BD.PD[[#This Row],[Ppto. Orden Interna '[DOP']]]</f>
        <v>0</v>
      </c>
      <c r="AA9" s="393"/>
      <c r="AB9" s="394"/>
      <c r="AC9" s="392">
        <f>BD.PD[[#This Row],[Av.P2 '[%']]]*BD.PD[[#This Row],[Ppto. Orden Interna '[DOP']]]</f>
        <v>0</v>
      </c>
      <c r="AD9" s="393"/>
      <c r="AE9" s="394"/>
      <c r="AF9" s="392">
        <f>BD.PD[[#This Row],[Av.P3 '[%']]]*BD.PD[[#This Row],[Ppto. Orden Interna '[DOP']]]</f>
        <v>0</v>
      </c>
      <c r="AG9" s="393"/>
      <c r="AH9" s="394"/>
      <c r="AI9" s="392">
        <f>BD.PD[[#This Row],[Av.P4 '[%']]]*BD.PD[[#This Row],[Ppto. Orden Interna '[DOP']]]</f>
        <v>0</v>
      </c>
      <c r="AJ9" s="393"/>
      <c r="AK9" s="394"/>
      <c r="AL9" s="392">
        <f>BD.PD[[#This Row],[Av.P5 '[%']]]*BD.PD[[#This Row],[Ppto. Orden Interna '[DOP']]]</f>
        <v>0</v>
      </c>
      <c r="AM9" s="395">
        <f>BD.PD[[#This Row],[Pago 5]]+BD.PD[[#This Row],[Pago 4]]+BD.PD[[#This Row],[Pago 3]]+BD.PD[[#This Row],[Pago 2]]+BD.PD[[#This Row],[Pago 1]]</f>
        <v>0</v>
      </c>
      <c r="AN9" s="396"/>
      <c r="AO9" s="396"/>
      <c r="AP9" s="396"/>
      <c r="AQ9" s="396"/>
      <c r="AR9" s="396"/>
      <c r="AS9" s="396"/>
      <c r="AT9" s="396"/>
      <c r="AU9" s="396"/>
      <c r="AV9" s="396"/>
      <c r="AW9" s="396"/>
      <c r="AX9" s="396"/>
      <c r="AY9" s="396"/>
      <c r="AZ9" s="396"/>
      <c r="BA9" s="396"/>
      <c r="BB9" s="396"/>
      <c r="BC9" s="396"/>
      <c r="BD9" s="396"/>
      <c r="BE9" s="396"/>
      <c r="BF9" s="396"/>
      <c r="BG9" s="396"/>
      <c r="BH9" s="396"/>
      <c r="BI9" s="396"/>
      <c r="BJ9" s="396"/>
      <c r="BK9" s="396"/>
      <c r="BL9" s="396"/>
      <c r="BM9" s="396"/>
      <c r="BN9" s="396"/>
      <c r="BO9" s="396"/>
      <c r="BP9" s="396"/>
      <c r="BQ9" s="396"/>
      <c r="BR9" s="396"/>
      <c r="BS9" s="396"/>
      <c r="BT9" s="396"/>
      <c r="BU9" s="396"/>
      <c r="BV9" s="396"/>
      <c r="BW9" s="396"/>
      <c r="BX9" s="396"/>
      <c r="BY9" s="396"/>
      <c r="BZ9" s="396"/>
      <c r="CA9" s="396"/>
      <c r="CB9" s="396"/>
      <c r="CC9" s="396"/>
      <c r="CD9" s="396"/>
      <c r="CE9" s="396"/>
      <c r="CF9" s="396"/>
      <c r="CG9" s="396"/>
      <c r="CH9" s="396"/>
      <c r="CI9" s="396"/>
      <c r="CJ9" s="396"/>
      <c r="CK9" s="396"/>
      <c r="CL9" s="396"/>
      <c r="CM9" s="396"/>
      <c r="CN9" s="396"/>
      <c r="CO9" s="396"/>
      <c r="CP9" s="396"/>
      <c r="CQ9" s="396"/>
      <c r="CR9" s="396"/>
      <c r="CS9" s="396"/>
      <c r="CT9" s="396"/>
      <c r="CU9" s="396"/>
      <c r="CV9" s="396"/>
      <c r="CW9" s="396"/>
      <c r="CX9" s="396"/>
      <c r="CY9" s="396"/>
      <c r="CZ9" s="396"/>
      <c r="DA9" s="396"/>
      <c r="DB9" s="396"/>
      <c r="DC9" s="396"/>
      <c r="DD9" s="396"/>
      <c r="DE9" s="396"/>
      <c r="DF9" s="396"/>
      <c r="DG9" s="396"/>
      <c r="DH9" s="396"/>
      <c r="DI9" s="396"/>
      <c r="DJ9" s="396"/>
      <c r="DK9" s="396"/>
      <c r="DL9" s="396"/>
      <c r="DM9" s="396"/>
      <c r="DN9" s="396"/>
      <c r="DO9" s="396"/>
      <c r="DP9" s="396"/>
      <c r="DQ9" s="396"/>
      <c r="DR9" s="396"/>
      <c r="DS9" s="396"/>
      <c r="DT9" s="396"/>
      <c r="DU9" s="396"/>
      <c r="DV9" s="396"/>
      <c r="DW9" s="396"/>
      <c r="DX9" s="396"/>
      <c r="DY9" s="396"/>
      <c r="DZ9" s="396"/>
      <c r="EA9" s="396"/>
      <c r="EB9" s="396"/>
      <c r="EC9" s="396"/>
      <c r="ED9" s="396"/>
      <c r="EE9" s="396"/>
      <c r="EF9" s="396"/>
      <c r="EG9" s="396"/>
      <c r="EH9" s="396"/>
      <c r="EI9" s="396"/>
      <c r="EJ9" s="396"/>
      <c r="EK9" s="396"/>
      <c r="EL9" s="396"/>
      <c r="EM9" s="396"/>
      <c r="EN9" s="396"/>
      <c r="EO9" s="396"/>
      <c r="EP9" s="396"/>
      <c r="EQ9" s="396"/>
      <c r="ER9" s="396"/>
      <c r="ES9" s="396"/>
      <c r="ET9" s="396"/>
      <c r="EU9" s="396"/>
      <c r="EV9" s="396"/>
      <c r="EW9" s="396"/>
      <c r="EX9" s="396"/>
      <c r="EY9" s="396"/>
      <c r="EZ9" s="396"/>
      <c r="FA9" s="396"/>
      <c r="FB9" s="396"/>
      <c r="FC9" s="396"/>
      <c r="FD9" s="396"/>
      <c r="FE9" s="396"/>
      <c r="FF9" s="396"/>
      <c r="FG9" s="396"/>
      <c r="FH9" s="396"/>
      <c r="FI9" s="396"/>
      <c r="FJ9" s="396"/>
      <c r="FK9" s="396"/>
      <c r="FL9" s="396"/>
      <c r="FM9" s="396"/>
      <c r="FN9" s="396"/>
      <c r="FO9" s="396"/>
      <c r="FP9" s="396"/>
      <c r="FQ9" s="396"/>
      <c r="FR9" s="396"/>
      <c r="FS9" s="396"/>
      <c r="FT9" s="396"/>
      <c r="FU9" s="396"/>
      <c r="FV9" s="396"/>
      <c r="FW9" s="396"/>
      <c r="FX9" s="396"/>
      <c r="FY9" s="396"/>
      <c r="FZ9" s="396"/>
      <c r="GA9" s="396"/>
      <c r="GB9" s="396"/>
      <c r="GC9" s="396"/>
      <c r="GD9" s="396"/>
      <c r="GE9" s="396"/>
      <c r="GF9" s="396"/>
      <c r="GG9" s="396"/>
      <c r="GH9" s="396"/>
      <c r="GI9" s="396"/>
      <c r="GJ9" s="396"/>
      <c r="GK9" s="396"/>
      <c r="GL9" s="396"/>
      <c r="GM9" s="396"/>
      <c r="GN9" s="396"/>
      <c r="GO9" s="396"/>
      <c r="GP9" s="396"/>
      <c r="GQ9" s="396"/>
      <c r="GR9" s="396"/>
      <c r="GS9" s="396"/>
      <c r="GT9" s="396"/>
      <c r="GU9" s="396"/>
      <c r="GV9" s="396"/>
      <c r="GW9" s="396"/>
      <c r="GX9" s="396"/>
      <c r="GY9" s="396"/>
      <c r="GZ9" s="396"/>
      <c r="HA9" s="396"/>
      <c r="HB9" s="396"/>
      <c r="HC9" s="396"/>
      <c r="HD9" s="396"/>
      <c r="HE9" s="396"/>
      <c r="HF9" s="396"/>
      <c r="HG9" s="396"/>
      <c r="HH9" s="396"/>
      <c r="HI9" s="396"/>
      <c r="HJ9" s="396"/>
      <c r="HK9" s="396"/>
      <c r="HL9" s="396"/>
      <c r="HM9" s="396"/>
      <c r="HN9" s="396"/>
      <c r="HO9" s="396"/>
      <c r="HP9" s="396"/>
      <c r="HQ9" s="396"/>
      <c r="HR9" s="396"/>
      <c r="HS9" s="396"/>
      <c r="HT9" s="396"/>
      <c r="HU9" s="396"/>
      <c r="HV9" s="396"/>
      <c r="HW9" s="396"/>
      <c r="HX9" s="396"/>
      <c r="HY9" s="396"/>
      <c r="HZ9" s="396"/>
      <c r="IA9" s="396"/>
      <c r="IB9" s="396"/>
      <c r="IC9" s="396"/>
      <c r="ID9" s="396"/>
      <c r="IE9" s="396"/>
      <c r="IF9" s="396"/>
      <c r="IG9" s="396"/>
      <c r="IH9" s="396"/>
    </row>
    <row r="10" spans="1:242" s="397" customFormat="1" ht="15" hidden="1" customHeight="1" x14ac:dyDescent="0.2">
      <c r="A10" s="377">
        <v>1.06</v>
      </c>
      <c r="B10" s="378" t="s">
        <v>334</v>
      </c>
      <c r="C10" s="379" t="str">
        <f>VLOOKUP(BD.PD[[#This Row],[Pos]],PPto[],3,FALSE)</f>
        <v>1.06 Levantamiento topográfico</v>
      </c>
      <c r="D10" s="380" t="s">
        <v>334</v>
      </c>
      <c r="E10" s="381">
        <f>IF(BD.PD[[#This Row],[.]]="*",VLOOKUP(BD.PD[[#This Row],[Pos]],Presupuesto!A:H,7,FALSE),"")</f>
        <v>0</v>
      </c>
      <c r="F10" s="382"/>
      <c r="G10" s="382" t="s">
        <v>299</v>
      </c>
      <c r="H10" s="382"/>
      <c r="I10" s="382"/>
      <c r="J10" s="383"/>
      <c r="K10" s="380" t="s">
        <v>162</v>
      </c>
      <c r="L10" s="384">
        <f>IF(BD.PD[[#This Row],[Mon]]="DOP",1,HLOOKUP(BD.PD[[#This Row],[Mon]],$K$1:$L$2,2,FALSE))</f>
        <v>60</v>
      </c>
      <c r="M10" s="385">
        <v>0</v>
      </c>
      <c r="N10" s="386">
        <f>BD.PD[[#This Row],[Cant.]]*BD.PD[[#This Row],[ Tasa ]]*BD.PD[[#This Row],[ Precio Und.]]</f>
        <v>0</v>
      </c>
      <c r="O10" s="387"/>
      <c r="P10" s="386">
        <f>IF(BD.PD[[#This Row],[Liquid. '[%']]]&lt;&gt;0,(BD.PD[[#This Row],[Valor Neto '[DOP']]]*BD.PD[[#This Row],[Liquid. '[%']]])+BD.PD[[#This Row],[Valor Neto '[DOP']]],BD.PD[[#This Row],[Valor Neto '[DOP']]])</f>
        <v>0</v>
      </c>
      <c r="Q10" s="388">
        <f>BD.PD[[#This Row],[Ppto. Orden Interna '[DOP']]]/HLOOKUP("USD",$K$1:$L$2,2,FALSE)</f>
        <v>0</v>
      </c>
      <c r="R10" s="389"/>
      <c r="S10" s="389"/>
      <c r="T10" s="389"/>
      <c r="U10" s="389"/>
      <c r="V10" s="389"/>
      <c r="W10" s="382"/>
      <c r="X10" s="390"/>
      <c r="Y10" s="391"/>
      <c r="Z10" s="392">
        <f>BD.PD[[#This Row],[Av.P1 '[%']]]*BD.PD[[#This Row],[Ppto. Orden Interna '[DOP']]]</f>
        <v>0</v>
      </c>
      <c r="AA10" s="393"/>
      <c r="AB10" s="394"/>
      <c r="AC10" s="392">
        <f>BD.PD[[#This Row],[Av.P2 '[%']]]*BD.PD[[#This Row],[Ppto. Orden Interna '[DOP']]]</f>
        <v>0</v>
      </c>
      <c r="AD10" s="393"/>
      <c r="AE10" s="394"/>
      <c r="AF10" s="392">
        <f>BD.PD[[#This Row],[Av.P3 '[%']]]*BD.PD[[#This Row],[Ppto. Orden Interna '[DOP']]]</f>
        <v>0</v>
      </c>
      <c r="AG10" s="393"/>
      <c r="AH10" s="394"/>
      <c r="AI10" s="392">
        <f>BD.PD[[#This Row],[Av.P4 '[%']]]*BD.PD[[#This Row],[Ppto. Orden Interna '[DOP']]]</f>
        <v>0</v>
      </c>
      <c r="AJ10" s="393"/>
      <c r="AK10" s="394"/>
      <c r="AL10" s="392">
        <f>BD.PD[[#This Row],[Av.P5 '[%']]]*BD.PD[[#This Row],[Ppto. Orden Interna '[DOP']]]</f>
        <v>0</v>
      </c>
      <c r="AM10" s="395">
        <f>BD.PD[[#This Row],[Pago 5]]+BD.PD[[#This Row],[Pago 4]]+BD.PD[[#This Row],[Pago 3]]+BD.PD[[#This Row],[Pago 2]]+BD.PD[[#This Row],[Pago 1]]</f>
        <v>0</v>
      </c>
      <c r="AN10" s="396"/>
      <c r="AO10" s="396"/>
      <c r="AP10" s="396"/>
      <c r="AQ10" s="396"/>
      <c r="AR10" s="396"/>
      <c r="AS10" s="396"/>
      <c r="AT10" s="396"/>
      <c r="AU10" s="396"/>
      <c r="AV10" s="396"/>
      <c r="AW10" s="396"/>
      <c r="AX10" s="396"/>
      <c r="AY10" s="396"/>
      <c r="AZ10" s="396"/>
      <c r="BA10" s="396"/>
      <c r="BB10" s="396"/>
      <c r="BC10" s="396"/>
      <c r="BD10" s="396"/>
      <c r="BE10" s="396"/>
      <c r="BF10" s="396"/>
      <c r="BG10" s="396"/>
      <c r="BH10" s="396"/>
      <c r="BI10" s="396"/>
      <c r="BJ10" s="396"/>
      <c r="BK10" s="396"/>
      <c r="BL10" s="396"/>
      <c r="BM10" s="396"/>
      <c r="BN10" s="396"/>
      <c r="BO10" s="396"/>
      <c r="BP10" s="396"/>
      <c r="BQ10" s="396"/>
      <c r="BR10" s="396"/>
      <c r="BS10" s="396"/>
      <c r="BT10" s="396"/>
      <c r="BU10" s="396"/>
      <c r="BV10" s="396"/>
      <c r="BW10" s="396"/>
      <c r="BX10" s="396"/>
      <c r="BY10" s="396"/>
      <c r="BZ10" s="396"/>
      <c r="CA10" s="396"/>
      <c r="CB10" s="396"/>
      <c r="CC10" s="396"/>
      <c r="CD10" s="396"/>
      <c r="CE10" s="396"/>
      <c r="CF10" s="396"/>
      <c r="CG10" s="396"/>
      <c r="CH10" s="396"/>
      <c r="CI10" s="396"/>
      <c r="CJ10" s="396"/>
      <c r="CK10" s="396"/>
      <c r="CL10" s="396"/>
      <c r="CM10" s="396"/>
      <c r="CN10" s="396"/>
      <c r="CO10" s="396"/>
      <c r="CP10" s="396"/>
      <c r="CQ10" s="396"/>
      <c r="CR10" s="396"/>
      <c r="CS10" s="396"/>
      <c r="CT10" s="396"/>
      <c r="CU10" s="396"/>
      <c r="CV10" s="396"/>
      <c r="CW10" s="396"/>
      <c r="CX10" s="396"/>
      <c r="CY10" s="396"/>
      <c r="CZ10" s="396"/>
      <c r="DA10" s="396"/>
      <c r="DB10" s="396"/>
      <c r="DC10" s="396"/>
      <c r="DD10" s="396"/>
      <c r="DE10" s="396"/>
      <c r="DF10" s="396"/>
      <c r="DG10" s="396"/>
      <c r="DH10" s="396"/>
      <c r="DI10" s="396"/>
      <c r="DJ10" s="396"/>
      <c r="DK10" s="396"/>
      <c r="DL10" s="396"/>
      <c r="DM10" s="396"/>
      <c r="DN10" s="396"/>
      <c r="DO10" s="396"/>
      <c r="DP10" s="396"/>
      <c r="DQ10" s="396"/>
      <c r="DR10" s="396"/>
      <c r="DS10" s="396"/>
      <c r="DT10" s="396"/>
      <c r="DU10" s="396"/>
      <c r="DV10" s="396"/>
      <c r="DW10" s="396"/>
      <c r="DX10" s="396"/>
      <c r="DY10" s="396"/>
      <c r="DZ10" s="396"/>
      <c r="EA10" s="396"/>
      <c r="EB10" s="396"/>
      <c r="EC10" s="396"/>
      <c r="ED10" s="396"/>
      <c r="EE10" s="396"/>
      <c r="EF10" s="396"/>
      <c r="EG10" s="396"/>
      <c r="EH10" s="396"/>
      <c r="EI10" s="396"/>
      <c r="EJ10" s="396"/>
      <c r="EK10" s="396"/>
      <c r="EL10" s="396"/>
      <c r="EM10" s="396"/>
      <c r="EN10" s="396"/>
      <c r="EO10" s="396"/>
      <c r="EP10" s="396"/>
      <c r="EQ10" s="396"/>
      <c r="ER10" s="396"/>
      <c r="ES10" s="396"/>
      <c r="ET10" s="396"/>
      <c r="EU10" s="396"/>
      <c r="EV10" s="396"/>
      <c r="EW10" s="396"/>
      <c r="EX10" s="396"/>
      <c r="EY10" s="396"/>
      <c r="EZ10" s="396"/>
      <c r="FA10" s="396"/>
      <c r="FB10" s="396"/>
      <c r="FC10" s="396"/>
      <c r="FD10" s="396"/>
      <c r="FE10" s="396"/>
      <c r="FF10" s="396"/>
      <c r="FG10" s="396"/>
      <c r="FH10" s="396"/>
      <c r="FI10" s="396"/>
      <c r="FJ10" s="396"/>
      <c r="FK10" s="396"/>
      <c r="FL10" s="396"/>
      <c r="FM10" s="396"/>
      <c r="FN10" s="396"/>
      <c r="FO10" s="396"/>
      <c r="FP10" s="396"/>
      <c r="FQ10" s="396"/>
      <c r="FR10" s="396"/>
      <c r="FS10" s="396"/>
      <c r="FT10" s="396"/>
      <c r="FU10" s="396"/>
      <c r="FV10" s="396"/>
      <c r="FW10" s="396"/>
      <c r="FX10" s="396"/>
      <c r="FY10" s="396"/>
      <c r="FZ10" s="396"/>
      <c r="GA10" s="396"/>
      <c r="GB10" s="396"/>
      <c r="GC10" s="396"/>
      <c r="GD10" s="396"/>
      <c r="GE10" s="396"/>
      <c r="GF10" s="396"/>
      <c r="GG10" s="396"/>
      <c r="GH10" s="396"/>
      <c r="GI10" s="396"/>
      <c r="GJ10" s="396"/>
      <c r="GK10" s="396"/>
      <c r="GL10" s="396"/>
      <c r="GM10" s="396"/>
      <c r="GN10" s="396"/>
      <c r="GO10" s="396"/>
      <c r="GP10" s="396"/>
      <c r="GQ10" s="396"/>
      <c r="GR10" s="396"/>
      <c r="GS10" s="396"/>
      <c r="GT10" s="396"/>
      <c r="GU10" s="396"/>
      <c r="GV10" s="396"/>
      <c r="GW10" s="396"/>
      <c r="GX10" s="396"/>
      <c r="GY10" s="396"/>
      <c r="GZ10" s="396"/>
      <c r="HA10" s="396"/>
      <c r="HB10" s="396"/>
      <c r="HC10" s="396"/>
      <c r="HD10" s="396"/>
      <c r="HE10" s="396"/>
      <c r="HF10" s="396"/>
      <c r="HG10" s="396"/>
      <c r="HH10" s="396"/>
      <c r="HI10" s="396"/>
      <c r="HJ10" s="396"/>
      <c r="HK10" s="396"/>
      <c r="HL10" s="396"/>
      <c r="HM10" s="396"/>
      <c r="HN10" s="396"/>
      <c r="HO10" s="396"/>
      <c r="HP10" s="396"/>
      <c r="HQ10" s="396"/>
      <c r="HR10" s="396"/>
      <c r="HS10" s="396"/>
      <c r="HT10" s="396"/>
      <c r="HU10" s="396"/>
      <c r="HV10" s="396"/>
      <c r="HW10" s="396"/>
      <c r="HX10" s="396"/>
      <c r="HY10" s="396"/>
      <c r="HZ10" s="396"/>
      <c r="IA10" s="396"/>
      <c r="IB10" s="396"/>
      <c r="IC10" s="396"/>
      <c r="ID10" s="396"/>
      <c r="IE10" s="396"/>
      <c r="IF10" s="396"/>
      <c r="IG10" s="396"/>
      <c r="IH10" s="396"/>
    </row>
    <row r="11" spans="1:242" s="397" customFormat="1" ht="15" hidden="1" customHeight="1" x14ac:dyDescent="0.2">
      <c r="A11" s="377">
        <v>1.07</v>
      </c>
      <c r="B11" s="378" t="s">
        <v>334</v>
      </c>
      <c r="C11" s="379" t="str">
        <f>VLOOKUP(BD.PD[[#This Row],[Pos]],PPto[],3,FALSE)</f>
        <v>1.07 Permisos</v>
      </c>
      <c r="D11" s="380" t="s">
        <v>334</v>
      </c>
      <c r="E11" s="381">
        <f>IF(BD.PD[[#This Row],[.]]="*",VLOOKUP(BD.PD[[#This Row],[Pos]],Presupuesto!A:H,7,FALSE),"")</f>
        <v>0</v>
      </c>
      <c r="F11" s="382"/>
      <c r="G11" s="382" t="s">
        <v>299</v>
      </c>
      <c r="H11" s="382"/>
      <c r="I11" s="382"/>
      <c r="J11" s="383"/>
      <c r="K11" s="380" t="s">
        <v>162</v>
      </c>
      <c r="L11" s="384">
        <f>IF(BD.PD[[#This Row],[Mon]]="DOP",1,HLOOKUP(BD.PD[[#This Row],[Mon]],$K$1:$L$2,2,FALSE))</f>
        <v>60</v>
      </c>
      <c r="M11" s="385">
        <v>0</v>
      </c>
      <c r="N11" s="386">
        <f>BD.PD[[#This Row],[Cant.]]*BD.PD[[#This Row],[ Tasa ]]*BD.PD[[#This Row],[ Precio Und.]]</f>
        <v>0</v>
      </c>
      <c r="O11" s="387"/>
      <c r="P11" s="386">
        <f>IF(BD.PD[[#This Row],[Liquid. '[%']]]&lt;&gt;0,(BD.PD[[#This Row],[Valor Neto '[DOP']]]*BD.PD[[#This Row],[Liquid. '[%']]])+BD.PD[[#This Row],[Valor Neto '[DOP']]],BD.PD[[#This Row],[Valor Neto '[DOP']]])</f>
        <v>0</v>
      </c>
      <c r="Q11" s="388">
        <f>BD.PD[[#This Row],[Ppto. Orden Interna '[DOP']]]/HLOOKUP("USD",$K$1:$L$2,2,FALSE)</f>
        <v>0</v>
      </c>
      <c r="R11" s="389"/>
      <c r="S11" s="389"/>
      <c r="T11" s="389"/>
      <c r="U11" s="389"/>
      <c r="V11" s="389"/>
      <c r="W11" s="382"/>
      <c r="X11" s="390"/>
      <c r="Y11" s="391"/>
      <c r="Z11" s="392">
        <f>BD.PD[[#This Row],[Av.P1 '[%']]]*BD.PD[[#This Row],[Ppto. Orden Interna '[DOP']]]</f>
        <v>0</v>
      </c>
      <c r="AA11" s="393"/>
      <c r="AB11" s="394"/>
      <c r="AC11" s="392">
        <f>BD.PD[[#This Row],[Av.P2 '[%']]]*BD.PD[[#This Row],[Ppto. Orden Interna '[DOP']]]</f>
        <v>0</v>
      </c>
      <c r="AD11" s="393"/>
      <c r="AE11" s="394"/>
      <c r="AF11" s="392">
        <f>BD.PD[[#This Row],[Av.P3 '[%']]]*BD.PD[[#This Row],[Ppto. Orden Interna '[DOP']]]</f>
        <v>0</v>
      </c>
      <c r="AG11" s="393"/>
      <c r="AH11" s="394"/>
      <c r="AI11" s="392">
        <f>BD.PD[[#This Row],[Av.P4 '[%']]]*BD.PD[[#This Row],[Ppto. Orden Interna '[DOP']]]</f>
        <v>0</v>
      </c>
      <c r="AJ11" s="393"/>
      <c r="AK11" s="394"/>
      <c r="AL11" s="392">
        <f>BD.PD[[#This Row],[Av.P5 '[%']]]*BD.PD[[#This Row],[Ppto. Orden Interna '[DOP']]]</f>
        <v>0</v>
      </c>
      <c r="AM11" s="395">
        <f>BD.PD[[#This Row],[Pago 5]]+BD.PD[[#This Row],[Pago 4]]+BD.PD[[#This Row],[Pago 3]]+BD.PD[[#This Row],[Pago 2]]+BD.PD[[#This Row],[Pago 1]]</f>
        <v>0</v>
      </c>
      <c r="AN11" s="396"/>
      <c r="AO11" s="396"/>
      <c r="AP11" s="396"/>
      <c r="AQ11" s="396"/>
      <c r="AR11" s="396"/>
      <c r="AS11" s="396"/>
      <c r="AT11" s="396"/>
      <c r="AU11" s="396"/>
      <c r="AV11" s="396"/>
      <c r="AW11" s="396"/>
      <c r="AX11" s="396"/>
      <c r="AY11" s="396"/>
      <c r="AZ11" s="396"/>
      <c r="BA11" s="396"/>
      <c r="BB11" s="396"/>
      <c r="BC11" s="396"/>
      <c r="BD11" s="396"/>
      <c r="BE11" s="396"/>
      <c r="BF11" s="396"/>
      <c r="BG11" s="396"/>
      <c r="BH11" s="396"/>
      <c r="BI11" s="396"/>
      <c r="BJ11" s="396"/>
      <c r="BK11" s="396"/>
      <c r="BL11" s="396"/>
      <c r="BM11" s="396"/>
      <c r="BN11" s="396"/>
      <c r="BO11" s="396"/>
      <c r="BP11" s="396"/>
      <c r="BQ11" s="396"/>
      <c r="BR11" s="396"/>
      <c r="BS11" s="396"/>
      <c r="BT11" s="396"/>
      <c r="BU11" s="396"/>
      <c r="BV11" s="396"/>
      <c r="BW11" s="396"/>
      <c r="BX11" s="396"/>
      <c r="BY11" s="396"/>
      <c r="BZ11" s="396"/>
      <c r="CA11" s="396"/>
      <c r="CB11" s="396"/>
      <c r="CC11" s="396"/>
      <c r="CD11" s="396"/>
      <c r="CE11" s="396"/>
      <c r="CF11" s="396"/>
      <c r="CG11" s="396"/>
      <c r="CH11" s="396"/>
      <c r="CI11" s="396"/>
      <c r="CJ11" s="396"/>
      <c r="CK11" s="396"/>
      <c r="CL11" s="396"/>
      <c r="CM11" s="396"/>
      <c r="CN11" s="396"/>
      <c r="CO11" s="396"/>
      <c r="CP11" s="396"/>
      <c r="CQ11" s="396"/>
      <c r="CR11" s="396"/>
      <c r="CS11" s="396"/>
      <c r="CT11" s="396"/>
      <c r="CU11" s="396"/>
      <c r="CV11" s="396"/>
      <c r="CW11" s="396"/>
      <c r="CX11" s="396"/>
      <c r="CY11" s="396"/>
      <c r="CZ11" s="396"/>
      <c r="DA11" s="396"/>
      <c r="DB11" s="396"/>
      <c r="DC11" s="396"/>
      <c r="DD11" s="396"/>
      <c r="DE11" s="396"/>
      <c r="DF11" s="396"/>
      <c r="DG11" s="396"/>
      <c r="DH11" s="396"/>
      <c r="DI11" s="396"/>
      <c r="DJ11" s="396"/>
      <c r="DK11" s="396"/>
      <c r="DL11" s="396"/>
      <c r="DM11" s="396"/>
      <c r="DN11" s="396"/>
      <c r="DO11" s="396"/>
      <c r="DP11" s="396"/>
      <c r="DQ11" s="396"/>
      <c r="DR11" s="396"/>
      <c r="DS11" s="396"/>
      <c r="DT11" s="396"/>
      <c r="DU11" s="396"/>
      <c r="DV11" s="396"/>
      <c r="DW11" s="396"/>
      <c r="DX11" s="396"/>
      <c r="DY11" s="396"/>
      <c r="DZ11" s="396"/>
      <c r="EA11" s="396"/>
      <c r="EB11" s="396"/>
      <c r="EC11" s="396"/>
      <c r="ED11" s="396"/>
      <c r="EE11" s="396"/>
      <c r="EF11" s="396"/>
      <c r="EG11" s="396"/>
      <c r="EH11" s="396"/>
      <c r="EI11" s="396"/>
      <c r="EJ11" s="396"/>
      <c r="EK11" s="396"/>
      <c r="EL11" s="396"/>
      <c r="EM11" s="396"/>
      <c r="EN11" s="396"/>
      <c r="EO11" s="396"/>
      <c r="EP11" s="396"/>
      <c r="EQ11" s="396"/>
      <c r="ER11" s="396"/>
      <c r="ES11" s="396"/>
      <c r="ET11" s="396"/>
      <c r="EU11" s="396"/>
      <c r="EV11" s="396"/>
      <c r="EW11" s="396"/>
      <c r="EX11" s="396"/>
      <c r="EY11" s="396"/>
      <c r="EZ11" s="396"/>
      <c r="FA11" s="396"/>
      <c r="FB11" s="396"/>
      <c r="FC11" s="396"/>
      <c r="FD11" s="396"/>
      <c r="FE11" s="396"/>
      <c r="FF11" s="396"/>
      <c r="FG11" s="396"/>
      <c r="FH11" s="396"/>
      <c r="FI11" s="396"/>
      <c r="FJ11" s="396"/>
      <c r="FK11" s="396"/>
      <c r="FL11" s="396"/>
      <c r="FM11" s="396"/>
      <c r="FN11" s="396"/>
      <c r="FO11" s="396"/>
      <c r="FP11" s="396"/>
      <c r="FQ11" s="396"/>
      <c r="FR11" s="396"/>
      <c r="FS11" s="396"/>
      <c r="FT11" s="396"/>
      <c r="FU11" s="396"/>
      <c r="FV11" s="396"/>
      <c r="FW11" s="396"/>
      <c r="FX11" s="396"/>
      <c r="FY11" s="396"/>
      <c r="FZ11" s="396"/>
      <c r="GA11" s="396"/>
      <c r="GB11" s="396"/>
      <c r="GC11" s="396"/>
      <c r="GD11" s="396"/>
      <c r="GE11" s="396"/>
      <c r="GF11" s="396"/>
      <c r="GG11" s="396"/>
      <c r="GH11" s="396"/>
      <c r="GI11" s="396"/>
      <c r="GJ11" s="396"/>
      <c r="GK11" s="396"/>
      <c r="GL11" s="396"/>
      <c r="GM11" s="396"/>
      <c r="GN11" s="396"/>
      <c r="GO11" s="396"/>
      <c r="GP11" s="396"/>
      <c r="GQ11" s="396"/>
      <c r="GR11" s="396"/>
      <c r="GS11" s="396"/>
      <c r="GT11" s="396"/>
      <c r="GU11" s="396"/>
      <c r="GV11" s="396"/>
      <c r="GW11" s="396"/>
      <c r="GX11" s="396"/>
      <c r="GY11" s="396"/>
      <c r="GZ11" s="396"/>
      <c r="HA11" s="396"/>
      <c r="HB11" s="396"/>
      <c r="HC11" s="396"/>
      <c r="HD11" s="396"/>
      <c r="HE11" s="396"/>
      <c r="HF11" s="396"/>
      <c r="HG11" s="396"/>
      <c r="HH11" s="396"/>
      <c r="HI11" s="396"/>
      <c r="HJ11" s="396"/>
      <c r="HK11" s="396"/>
      <c r="HL11" s="396"/>
      <c r="HM11" s="396"/>
      <c r="HN11" s="396"/>
      <c r="HO11" s="396"/>
      <c r="HP11" s="396"/>
      <c r="HQ11" s="396"/>
      <c r="HR11" s="396"/>
      <c r="HS11" s="396"/>
      <c r="HT11" s="396"/>
      <c r="HU11" s="396"/>
      <c r="HV11" s="396"/>
      <c r="HW11" s="396"/>
      <c r="HX11" s="396"/>
      <c r="HY11" s="396"/>
      <c r="HZ11" s="396"/>
      <c r="IA11" s="396"/>
      <c r="IB11" s="396"/>
      <c r="IC11" s="396"/>
      <c r="ID11" s="396"/>
      <c r="IE11" s="396"/>
      <c r="IF11" s="396"/>
      <c r="IG11" s="396"/>
      <c r="IH11" s="396"/>
    </row>
    <row r="12" spans="1:242" s="397" customFormat="1" ht="15" hidden="1" customHeight="1" x14ac:dyDescent="0.2">
      <c r="A12" s="377">
        <v>1.08</v>
      </c>
      <c r="B12" s="378" t="s">
        <v>334</v>
      </c>
      <c r="C12" s="379" t="str">
        <f>VLOOKUP(BD.PD[[#This Row],[Pos]],PPto[],3,FALSE)</f>
        <v>1.08 Diseño sistema contra incendios</v>
      </c>
      <c r="D12" s="380" t="s">
        <v>334</v>
      </c>
      <c r="E12" s="381">
        <f>IF(BD.PD[[#This Row],[.]]="*",VLOOKUP(BD.PD[[#This Row],[Pos]],Presupuesto!A:H,7,FALSE),"")</f>
        <v>0</v>
      </c>
      <c r="F12" s="382"/>
      <c r="G12" s="382" t="s">
        <v>299</v>
      </c>
      <c r="H12" s="382"/>
      <c r="I12" s="382"/>
      <c r="J12" s="383"/>
      <c r="K12" s="380" t="s">
        <v>162</v>
      </c>
      <c r="L12" s="384">
        <f>IF(BD.PD[[#This Row],[Mon]]="DOP",1,HLOOKUP(BD.PD[[#This Row],[Mon]],$K$1:$L$2,2,FALSE))</f>
        <v>60</v>
      </c>
      <c r="M12" s="385">
        <v>0</v>
      </c>
      <c r="N12" s="386">
        <f>BD.PD[[#This Row],[Cant.]]*BD.PD[[#This Row],[ Tasa ]]*BD.PD[[#This Row],[ Precio Und.]]</f>
        <v>0</v>
      </c>
      <c r="O12" s="387"/>
      <c r="P12" s="386">
        <f>IF(BD.PD[[#This Row],[Liquid. '[%']]]&lt;&gt;0,(BD.PD[[#This Row],[Valor Neto '[DOP']]]*BD.PD[[#This Row],[Liquid. '[%']]])+BD.PD[[#This Row],[Valor Neto '[DOP']]],BD.PD[[#This Row],[Valor Neto '[DOP']]])</f>
        <v>0</v>
      </c>
      <c r="Q12" s="388">
        <f>BD.PD[[#This Row],[Ppto. Orden Interna '[DOP']]]/HLOOKUP("USD",$K$1:$L$2,2,FALSE)</f>
        <v>0</v>
      </c>
      <c r="R12" s="389"/>
      <c r="S12" s="389"/>
      <c r="T12" s="389"/>
      <c r="U12" s="389"/>
      <c r="V12" s="389"/>
      <c r="W12" s="382"/>
      <c r="X12" s="390"/>
      <c r="Y12" s="391"/>
      <c r="Z12" s="392">
        <f>BD.PD[[#This Row],[Av.P1 '[%']]]*BD.PD[[#This Row],[Ppto. Orden Interna '[DOP']]]</f>
        <v>0</v>
      </c>
      <c r="AA12" s="393"/>
      <c r="AB12" s="394"/>
      <c r="AC12" s="392">
        <f>BD.PD[[#This Row],[Av.P2 '[%']]]*BD.PD[[#This Row],[Ppto. Orden Interna '[DOP']]]</f>
        <v>0</v>
      </c>
      <c r="AD12" s="393"/>
      <c r="AE12" s="394"/>
      <c r="AF12" s="392">
        <f>BD.PD[[#This Row],[Av.P3 '[%']]]*BD.PD[[#This Row],[Ppto. Orden Interna '[DOP']]]</f>
        <v>0</v>
      </c>
      <c r="AG12" s="393"/>
      <c r="AH12" s="394"/>
      <c r="AI12" s="392">
        <f>BD.PD[[#This Row],[Av.P4 '[%']]]*BD.PD[[#This Row],[Ppto. Orden Interna '[DOP']]]</f>
        <v>0</v>
      </c>
      <c r="AJ12" s="393"/>
      <c r="AK12" s="394"/>
      <c r="AL12" s="392">
        <f>BD.PD[[#This Row],[Av.P5 '[%']]]*BD.PD[[#This Row],[Ppto. Orden Interna '[DOP']]]</f>
        <v>0</v>
      </c>
      <c r="AM12" s="395">
        <f>BD.PD[[#This Row],[Pago 5]]+BD.PD[[#This Row],[Pago 4]]+BD.PD[[#This Row],[Pago 3]]+BD.PD[[#This Row],[Pago 2]]+BD.PD[[#This Row],[Pago 1]]</f>
        <v>0</v>
      </c>
      <c r="AN12" s="396"/>
      <c r="AO12" s="396"/>
      <c r="AP12" s="396"/>
      <c r="AQ12" s="396"/>
      <c r="AR12" s="396"/>
      <c r="AS12" s="396"/>
      <c r="AT12" s="396"/>
      <c r="AU12" s="396"/>
      <c r="AV12" s="396"/>
      <c r="AW12" s="396"/>
      <c r="AX12" s="396"/>
      <c r="AY12" s="396"/>
      <c r="AZ12" s="396"/>
      <c r="BA12" s="396"/>
      <c r="BB12" s="396"/>
      <c r="BC12" s="396"/>
      <c r="BD12" s="396"/>
      <c r="BE12" s="396"/>
      <c r="BF12" s="396"/>
      <c r="BG12" s="396"/>
      <c r="BH12" s="396"/>
      <c r="BI12" s="396"/>
      <c r="BJ12" s="396"/>
      <c r="BK12" s="396"/>
      <c r="BL12" s="396"/>
      <c r="BM12" s="396"/>
      <c r="BN12" s="396"/>
      <c r="BO12" s="396"/>
      <c r="BP12" s="396"/>
      <c r="BQ12" s="396"/>
      <c r="BR12" s="396"/>
      <c r="BS12" s="396"/>
      <c r="BT12" s="396"/>
      <c r="BU12" s="396"/>
      <c r="BV12" s="396"/>
      <c r="BW12" s="396"/>
      <c r="BX12" s="396"/>
      <c r="BY12" s="396"/>
      <c r="BZ12" s="396"/>
      <c r="CA12" s="396"/>
      <c r="CB12" s="396"/>
      <c r="CC12" s="396"/>
      <c r="CD12" s="396"/>
      <c r="CE12" s="396"/>
      <c r="CF12" s="396"/>
      <c r="CG12" s="396"/>
      <c r="CH12" s="396"/>
      <c r="CI12" s="396"/>
      <c r="CJ12" s="396"/>
      <c r="CK12" s="396"/>
      <c r="CL12" s="396"/>
      <c r="CM12" s="396"/>
      <c r="CN12" s="396"/>
      <c r="CO12" s="396"/>
      <c r="CP12" s="396"/>
      <c r="CQ12" s="396"/>
      <c r="CR12" s="396"/>
      <c r="CS12" s="396"/>
      <c r="CT12" s="396"/>
      <c r="CU12" s="396"/>
      <c r="CV12" s="396"/>
      <c r="CW12" s="396"/>
      <c r="CX12" s="396"/>
      <c r="CY12" s="396"/>
      <c r="CZ12" s="396"/>
      <c r="DA12" s="396"/>
      <c r="DB12" s="396"/>
      <c r="DC12" s="396"/>
      <c r="DD12" s="396"/>
      <c r="DE12" s="396"/>
      <c r="DF12" s="396"/>
      <c r="DG12" s="396"/>
      <c r="DH12" s="396"/>
      <c r="DI12" s="396"/>
      <c r="DJ12" s="396"/>
      <c r="DK12" s="396"/>
      <c r="DL12" s="396"/>
      <c r="DM12" s="396"/>
      <c r="DN12" s="396"/>
      <c r="DO12" s="396"/>
      <c r="DP12" s="396"/>
      <c r="DQ12" s="396"/>
      <c r="DR12" s="396"/>
      <c r="DS12" s="396"/>
      <c r="DT12" s="396"/>
      <c r="DU12" s="396"/>
      <c r="DV12" s="396"/>
      <c r="DW12" s="396"/>
      <c r="DX12" s="396"/>
      <c r="DY12" s="396"/>
      <c r="DZ12" s="396"/>
      <c r="EA12" s="396"/>
      <c r="EB12" s="396"/>
      <c r="EC12" s="396"/>
      <c r="ED12" s="396"/>
      <c r="EE12" s="396"/>
      <c r="EF12" s="396"/>
      <c r="EG12" s="396"/>
      <c r="EH12" s="396"/>
      <c r="EI12" s="396"/>
      <c r="EJ12" s="396"/>
      <c r="EK12" s="396"/>
      <c r="EL12" s="396"/>
      <c r="EM12" s="396"/>
      <c r="EN12" s="396"/>
      <c r="EO12" s="396"/>
      <c r="EP12" s="396"/>
      <c r="EQ12" s="396"/>
      <c r="ER12" s="396"/>
      <c r="ES12" s="396"/>
      <c r="ET12" s="396"/>
      <c r="EU12" s="396"/>
      <c r="EV12" s="396"/>
      <c r="EW12" s="396"/>
      <c r="EX12" s="396"/>
      <c r="EY12" s="396"/>
      <c r="EZ12" s="396"/>
      <c r="FA12" s="396"/>
      <c r="FB12" s="396"/>
      <c r="FC12" s="396"/>
      <c r="FD12" s="396"/>
      <c r="FE12" s="396"/>
      <c r="FF12" s="396"/>
      <c r="FG12" s="396"/>
      <c r="FH12" s="396"/>
      <c r="FI12" s="396"/>
      <c r="FJ12" s="396"/>
      <c r="FK12" s="396"/>
      <c r="FL12" s="396"/>
      <c r="FM12" s="396"/>
      <c r="FN12" s="396"/>
      <c r="FO12" s="396"/>
      <c r="FP12" s="396"/>
      <c r="FQ12" s="396"/>
      <c r="FR12" s="396"/>
      <c r="FS12" s="396"/>
      <c r="FT12" s="396"/>
      <c r="FU12" s="396"/>
      <c r="FV12" s="396"/>
      <c r="FW12" s="396"/>
      <c r="FX12" s="396"/>
      <c r="FY12" s="396"/>
      <c r="FZ12" s="396"/>
      <c r="GA12" s="396"/>
      <c r="GB12" s="396"/>
      <c r="GC12" s="396"/>
      <c r="GD12" s="396"/>
      <c r="GE12" s="396"/>
      <c r="GF12" s="396"/>
      <c r="GG12" s="396"/>
      <c r="GH12" s="396"/>
      <c r="GI12" s="396"/>
      <c r="GJ12" s="396"/>
      <c r="GK12" s="396"/>
      <c r="GL12" s="396"/>
      <c r="GM12" s="396"/>
      <c r="GN12" s="396"/>
      <c r="GO12" s="396"/>
      <c r="GP12" s="396"/>
      <c r="GQ12" s="396"/>
      <c r="GR12" s="396"/>
      <c r="GS12" s="396"/>
      <c r="GT12" s="396"/>
      <c r="GU12" s="396"/>
      <c r="GV12" s="396"/>
      <c r="GW12" s="396"/>
      <c r="GX12" s="396"/>
      <c r="GY12" s="396"/>
      <c r="GZ12" s="396"/>
      <c r="HA12" s="396"/>
      <c r="HB12" s="396"/>
      <c r="HC12" s="396"/>
      <c r="HD12" s="396"/>
      <c r="HE12" s="396"/>
      <c r="HF12" s="396"/>
      <c r="HG12" s="396"/>
      <c r="HH12" s="396"/>
      <c r="HI12" s="396"/>
      <c r="HJ12" s="396"/>
      <c r="HK12" s="396"/>
      <c r="HL12" s="396"/>
      <c r="HM12" s="396"/>
      <c r="HN12" s="396"/>
      <c r="HO12" s="396"/>
      <c r="HP12" s="396"/>
      <c r="HQ12" s="396"/>
      <c r="HR12" s="396"/>
      <c r="HS12" s="396"/>
      <c r="HT12" s="396"/>
      <c r="HU12" s="396"/>
      <c r="HV12" s="396"/>
      <c r="HW12" s="396"/>
      <c r="HX12" s="396"/>
      <c r="HY12" s="396"/>
      <c r="HZ12" s="396"/>
      <c r="IA12" s="396"/>
      <c r="IB12" s="396"/>
      <c r="IC12" s="396"/>
      <c r="ID12" s="396"/>
      <c r="IE12" s="396"/>
      <c r="IF12" s="396"/>
      <c r="IG12" s="396"/>
      <c r="IH12" s="396"/>
    </row>
    <row r="13" spans="1:242" s="397" customFormat="1" ht="15" hidden="1" customHeight="1" x14ac:dyDescent="0.2">
      <c r="A13" s="377">
        <v>1.0900000000000001</v>
      </c>
      <c r="B13" s="378" t="s">
        <v>334</v>
      </c>
      <c r="C13" s="379" t="str">
        <f>VLOOKUP(BD.PD[[#This Row],[Pos]],PPto[],3,FALSE)</f>
        <v>1.09 Diseño sistema gas</v>
      </c>
      <c r="D13" s="380" t="s">
        <v>334</v>
      </c>
      <c r="E13" s="381">
        <f>IF(BD.PD[[#This Row],[.]]="*",VLOOKUP(BD.PD[[#This Row],[Pos]],Presupuesto!A:H,7,FALSE),"")</f>
        <v>0</v>
      </c>
      <c r="F13" s="382"/>
      <c r="G13" s="382" t="s">
        <v>299</v>
      </c>
      <c r="H13" s="382"/>
      <c r="I13" s="382"/>
      <c r="J13" s="383"/>
      <c r="K13" s="380" t="s">
        <v>162</v>
      </c>
      <c r="L13" s="384">
        <f>IF(BD.PD[[#This Row],[Mon]]="DOP",1,HLOOKUP(BD.PD[[#This Row],[Mon]],$K$1:$L$2,2,FALSE))</f>
        <v>60</v>
      </c>
      <c r="M13" s="385">
        <v>0</v>
      </c>
      <c r="N13" s="386">
        <f>BD.PD[[#This Row],[Cant.]]*BD.PD[[#This Row],[ Tasa ]]*BD.PD[[#This Row],[ Precio Und.]]</f>
        <v>0</v>
      </c>
      <c r="O13" s="387"/>
      <c r="P13" s="386">
        <f>IF(BD.PD[[#This Row],[Liquid. '[%']]]&lt;&gt;0,(BD.PD[[#This Row],[Valor Neto '[DOP']]]*BD.PD[[#This Row],[Liquid. '[%']]])+BD.PD[[#This Row],[Valor Neto '[DOP']]],BD.PD[[#This Row],[Valor Neto '[DOP']]])</f>
        <v>0</v>
      </c>
      <c r="Q13" s="388">
        <f>BD.PD[[#This Row],[Ppto. Orden Interna '[DOP']]]/HLOOKUP("USD",$K$1:$L$2,2,FALSE)</f>
        <v>0</v>
      </c>
      <c r="R13" s="389"/>
      <c r="S13" s="389"/>
      <c r="T13" s="389"/>
      <c r="U13" s="389"/>
      <c r="V13" s="389"/>
      <c r="W13" s="382"/>
      <c r="X13" s="390"/>
      <c r="Y13" s="391"/>
      <c r="Z13" s="392">
        <f>BD.PD[[#This Row],[Av.P1 '[%']]]*BD.PD[[#This Row],[Ppto. Orden Interna '[DOP']]]</f>
        <v>0</v>
      </c>
      <c r="AA13" s="393"/>
      <c r="AB13" s="394"/>
      <c r="AC13" s="392">
        <f>BD.PD[[#This Row],[Av.P2 '[%']]]*BD.PD[[#This Row],[Ppto. Orden Interna '[DOP']]]</f>
        <v>0</v>
      </c>
      <c r="AD13" s="393"/>
      <c r="AE13" s="394"/>
      <c r="AF13" s="392">
        <f>BD.PD[[#This Row],[Av.P3 '[%']]]*BD.PD[[#This Row],[Ppto. Orden Interna '[DOP']]]</f>
        <v>0</v>
      </c>
      <c r="AG13" s="393"/>
      <c r="AH13" s="394"/>
      <c r="AI13" s="392">
        <f>BD.PD[[#This Row],[Av.P4 '[%']]]*BD.PD[[#This Row],[Ppto. Orden Interna '[DOP']]]</f>
        <v>0</v>
      </c>
      <c r="AJ13" s="393"/>
      <c r="AK13" s="394"/>
      <c r="AL13" s="392">
        <f>BD.PD[[#This Row],[Av.P5 '[%']]]*BD.PD[[#This Row],[Ppto. Orden Interna '[DOP']]]</f>
        <v>0</v>
      </c>
      <c r="AM13" s="395">
        <f>BD.PD[[#This Row],[Pago 5]]+BD.PD[[#This Row],[Pago 4]]+BD.PD[[#This Row],[Pago 3]]+BD.PD[[#This Row],[Pago 2]]+BD.PD[[#This Row],[Pago 1]]</f>
        <v>0</v>
      </c>
      <c r="AN13" s="396"/>
      <c r="AO13" s="396"/>
      <c r="AP13" s="396"/>
      <c r="AQ13" s="396"/>
      <c r="AR13" s="396"/>
      <c r="AS13" s="396"/>
      <c r="AT13" s="396"/>
      <c r="AU13" s="396"/>
      <c r="AV13" s="396"/>
      <c r="AW13" s="396"/>
      <c r="AX13" s="396"/>
      <c r="AY13" s="396"/>
      <c r="AZ13" s="396"/>
      <c r="BA13" s="396"/>
      <c r="BB13" s="396"/>
      <c r="BC13" s="396"/>
      <c r="BD13" s="396"/>
      <c r="BE13" s="396"/>
      <c r="BF13" s="396"/>
      <c r="BG13" s="396"/>
      <c r="BH13" s="396"/>
      <c r="BI13" s="396"/>
      <c r="BJ13" s="396"/>
      <c r="BK13" s="396"/>
      <c r="BL13" s="396"/>
      <c r="BM13" s="396"/>
      <c r="BN13" s="396"/>
      <c r="BO13" s="396"/>
      <c r="BP13" s="396"/>
      <c r="BQ13" s="396"/>
      <c r="BR13" s="396"/>
      <c r="BS13" s="396"/>
      <c r="BT13" s="396"/>
      <c r="BU13" s="396"/>
      <c r="BV13" s="396"/>
      <c r="BW13" s="396"/>
      <c r="BX13" s="396"/>
      <c r="BY13" s="396"/>
      <c r="BZ13" s="396"/>
      <c r="CA13" s="396"/>
      <c r="CB13" s="396"/>
      <c r="CC13" s="396"/>
      <c r="CD13" s="396"/>
      <c r="CE13" s="396"/>
      <c r="CF13" s="396"/>
      <c r="CG13" s="396"/>
      <c r="CH13" s="396"/>
      <c r="CI13" s="396"/>
      <c r="CJ13" s="396"/>
      <c r="CK13" s="396"/>
      <c r="CL13" s="396"/>
      <c r="CM13" s="396"/>
      <c r="CN13" s="396"/>
      <c r="CO13" s="396"/>
      <c r="CP13" s="396"/>
      <c r="CQ13" s="396"/>
      <c r="CR13" s="396"/>
      <c r="CS13" s="396"/>
      <c r="CT13" s="396"/>
      <c r="CU13" s="396"/>
      <c r="CV13" s="396"/>
      <c r="CW13" s="396"/>
      <c r="CX13" s="396"/>
      <c r="CY13" s="396"/>
      <c r="CZ13" s="396"/>
      <c r="DA13" s="396"/>
      <c r="DB13" s="396"/>
      <c r="DC13" s="396"/>
      <c r="DD13" s="396"/>
      <c r="DE13" s="396"/>
      <c r="DF13" s="396"/>
      <c r="DG13" s="396"/>
      <c r="DH13" s="396"/>
      <c r="DI13" s="396"/>
      <c r="DJ13" s="396"/>
      <c r="DK13" s="396"/>
      <c r="DL13" s="396"/>
      <c r="DM13" s="396"/>
      <c r="DN13" s="396"/>
      <c r="DO13" s="396"/>
      <c r="DP13" s="396"/>
      <c r="DQ13" s="396"/>
      <c r="DR13" s="396"/>
      <c r="DS13" s="396"/>
      <c r="DT13" s="396"/>
      <c r="DU13" s="396"/>
      <c r="DV13" s="396"/>
      <c r="DW13" s="396"/>
      <c r="DX13" s="396"/>
      <c r="DY13" s="396"/>
      <c r="DZ13" s="396"/>
      <c r="EA13" s="396"/>
      <c r="EB13" s="396"/>
      <c r="EC13" s="396"/>
      <c r="ED13" s="396"/>
      <c r="EE13" s="396"/>
      <c r="EF13" s="396"/>
      <c r="EG13" s="396"/>
      <c r="EH13" s="396"/>
      <c r="EI13" s="396"/>
      <c r="EJ13" s="396"/>
      <c r="EK13" s="396"/>
      <c r="EL13" s="396"/>
      <c r="EM13" s="396"/>
      <c r="EN13" s="396"/>
      <c r="EO13" s="396"/>
      <c r="EP13" s="396"/>
      <c r="EQ13" s="396"/>
      <c r="ER13" s="396"/>
      <c r="ES13" s="396"/>
      <c r="ET13" s="396"/>
      <c r="EU13" s="396"/>
      <c r="EV13" s="396"/>
      <c r="EW13" s="396"/>
      <c r="EX13" s="396"/>
      <c r="EY13" s="396"/>
      <c r="EZ13" s="396"/>
      <c r="FA13" s="396"/>
      <c r="FB13" s="396"/>
      <c r="FC13" s="396"/>
      <c r="FD13" s="396"/>
      <c r="FE13" s="396"/>
      <c r="FF13" s="396"/>
      <c r="FG13" s="396"/>
      <c r="FH13" s="396"/>
      <c r="FI13" s="396"/>
      <c r="FJ13" s="396"/>
      <c r="FK13" s="396"/>
      <c r="FL13" s="396"/>
      <c r="FM13" s="396"/>
      <c r="FN13" s="396"/>
      <c r="FO13" s="396"/>
      <c r="FP13" s="396"/>
      <c r="FQ13" s="396"/>
      <c r="FR13" s="396"/>
      <c r="FS13" s="396"/>
      <c r="FT13" s="396"/>
      <c r="FU13" s="396"/>
      <c r="FV13" s="396"/>
      <c r="FW13" s="396"/>
      <c r="FX13" s="396"/>
      <c r="FY13" s="396"/>
      <c r="FZ13" s="396"/>
      <c r="GA13" s="396"/>
      <c r="GB13" s="396"/>
      <c r="GC13" s="396"/>
      <c r="GD13" s="396"/>
      <c r="GE13" s="396"/>
      <c r="GF13" s="396"/>
      <c r="GG13" s="396"/>
      <c r="GH13" s="396"/>
      <c r="GI13" s="396"/>
      <c r="GJ13" s="396"/>
      <c r="GK13" s="396"/>
      <c r="GL13" s="396"/>
      <c r="GM13" s="396"/>
      <c r="GN13" s="396"/>
      <c r="GO13" s="396"/>
      <c r="GP13" s="396"/>
      <c r="GQ13" s="396"/>
      <c r="GR13" s="396"/>
      <c r="GS13" s="396"/>
      <c r="GT13" s="396"/>
      <c r="GU13" s="396"/>
      <c r="GV13" s="396"/>
      <c r="GW13" s="396"/>
      <c r="GX13" s="396"/>
      <c r="GY13" s="396"/>
      <c r="GZ13" s="396"/>
      <c r="HA13" s="396"/>
      <c r="HB13" s="396"/>
      <c r="HC13" s="396"/>
      <c r="HD13" s="396"/>
      <c r="HE13" s="396"/>
      <c r="HF13" s="396"/>
      <c r="HG13" s="396"/>
      <c r="HH13" s="396"/>
      <c r="HI13" s="396"/>
      <c r="HJ13" s="396"/>
      <c r="HK13" s="396"/>
      <c r="HL13" s="396"/>
      <c r="HM13" s="396"/>
      <c r="HN13" s="396"/>
      <c r="HO13" s="396"/>
      <c r="HP13" s="396"/>
      <c r="HQ13" s="396"/>
      <c r="HR13" s="396"/>
      <c r="HS13" s="396"/>
      <c r="HT13" s="396"/>
      <c r="HU13" s="396"/>
      <c r="HV13" s="396"/>
      <c r="HW13" s="396"/>
      <c r="HX13" s="396"/>
      <c r="HY13" s="396"/>
      <c r="HZ13" s="396"/>
      <c r="IA13" s="396"/>
      <c r="IB13" s="396"/>
      <c r="IC13" s="396"/>
      <c r="ID13" s="396"/>
      <c r="IE13" s="396"/>
      <c r="IF13" s="396"/>
      <c r="IG13" s="396"/>
      <c r="IH13" s="396"/>
    </row>
    <row r="14" spans="1:242" s="397" customFormat="1" ht="15" hidden="1" customHeight="1" x14ac:dyDescent="0.2">
      <c r="A14" s="377">
        <v>2.0099999999999998</v>
      </c>
      <c r="B14" s="378"/>
      <c r="C14" s="379" t="str">
        <f>VLOOKUP(BD.PD[[#This Row],[Pos]],PPto[],3,FALSE)</f>
        <v xml:space="preserve">2.01 Edificación - Obra Civil </v>
      </c>
      <c r="D14" s="377" t="s">
        <v>61</v>
      </c>
      <c r="E14" s="381" t="str">
        <f>IF(BD.PD[[#This Row],[.]]="*",VLOOKUP(BD.PD[[#This Row],[Pos]],Presupuesto!A:H,7,FALSE),"")</f>
        <v/>
      </c>
      <c r="F14" s="398" t="s">
        <v>335</v>
      </c>
      <c r="G14" s="382">
        <v>4512560275</v>
      </c>
      <c r="H14" s="382" t="s">
        <v>336</v>
      </c>
      <c r="I14" s="399">
        <v>45838</v>
      </c>
      <c r="J14" s="400">
        <v>141</v>
      </c>
      <c r="K14" s="380" t="s">
        <v>162</v>
      </c>
      <c r="L14" s="384">
        <f>IF(BD.PD[[#This Row],[Mon]]="DOP",1,HLOOKUP(BD.PD[[#This Row],[Mon]],$K$1:$L$2,2,FALSE))</f>
        <v>60</v>
      </c>
      <c r="M14" s="401">
        <v>23</v>
      </c>
      <c r="N14" s="386">
        <f>BD.PD[[#This Row],[Cant.]]*BD.PD[[#This Row],[ Tasa ]]*BD.PD[[#This Row],[ Precio Und.]]</f>
        <v>194580</v>
      </c>
      <c r="O14" s="402">
        <v>0</v>
      </c>
      <c r="P14" s="386">
        <f>IF(BD.PD[[#This Row],[Liquid. '[%']]]&lt;&gt;0,(BD.PD[[#This Row],[Valor Neto '[DOP']]]*BD.PD[[#This Row],[Liquid. '[%']]])+BD.PD[[#This Row],[Valor Neto '[DOP']]],BD.PD[[#This Row],[Valor Neto '[DOP']]])</f>
        <v>194580</v>
      </c>
      <c r="Q14" s="388">
        <f>BD.PD[[#This Row],[Ppto. Orden Interna '[DOP']]]/HLOOKUP("USD",$K$1:$L$2,2,FALSE)</f>
        <v>3243</v>
      </c>
      <c r="R14" s="389" t="s">
        <v>337</v>
      </c>
      <c r="S14" s="389"/>
      <c r="T14" s="389"/>
      <c r="U14" s="389"/>
      <c r="V14" s="389"/>
      <c r="W14" s="382"/>
      <c r="X14" s="390">
        <v>8</v>
      </c>
      <c r="Y14" s="391">
        <v>0.5</v>
      </c>
      <c r="Z14" s="392">
        <f>BD.PD[[#This Row],[Av.P1 '[%']]]*BD.PD[[#This Row],[Ppto. Orden Interna '[DOP']]]</f>
        <v>97290</v>
      </c>
      <c r="AA14" s="393">
        <v>14</v>
      </c>
      <c r="AB14" s="394">
        <v>0.5</v>
      </c>
      <c r="AC14" s="392">
        <f>BD.PD[[#This Row],[Av.P2 '[%']]]*BD.PD[[#This Row],[Ppto. Orden Interna '[DOP']]]</f>
        <v>97290</v>
      </c>
      <c r="AD14" s="393"/>
      <c r="AE14" s="394"/>
      <c r="AF14" s="392">
        <f>BD.PD[[#This Row],[Av.P3 '[%']]]*BD.PD[[#This Row],[Ppto. Orden Interna '[DOP']]]</f>
        <v>0</v>
      </c>
      <c r="AG14" s="393"/>
      <c r="AH14" s="394"/>
      <c r="AI14" s="392">
        <f>BD.PD[[#This Row],[Av.P4 '[%']]]*BD.PD[[#This Row],[Ppto. Orden Interna '[DOP']]]</f>
        <v>0</v>
      </c>
      <c r="AJ14" s="393"/>
      <c r="AK14" s="394"/>
      <c r="AL14" s="392">
        <f>BD.PD[[#This Row],[Av.P5 '[%']]]*BD.PD[[#This Row],[Ppto. Orden Interna '[DOP']]]</f>
        <v>0</v>
      </c>
      <c r="AM14" s="395">
        <f>BD.PD[[#This Row],[Pago 5]]+BD.PD[[#This Row],[Pago 4]]+BD.PD[[#This Row],[Pago 3]]+BD.PD[[#This Row],[Pago 2]]+BD.PD[[#This Row],[Pago 1]]</f>
        <v>194580</v>
      </c>
      <c r="AN14" s="396"/>
      <c r="AO14" s="396"/>
      <c r="AP14" s="396"/>
      <c r="AQ14" s="396"/>
      <c r="AR14" s="396"/>
      <c r="AS14" s="396"/>
      <c r="AT14" s="396"/>
      <c r="AU14" s="396"/>
      <c r="AV14" s="396"/>
      <c r="AW14" s="396"/>
      <c r="AX14" s="396"/>
      <c r="AY14" s="396"/>
      <c r="AZ14" s="396"/>
      <c r="BA14" s="396"/>
      <c r="BB14" s="396"/>
      <c r="BC14" s="396"/>
      <c r="BD14" s="396"/>
      <c r="BE14" s="396"/>
      <c r="BF14" s="396"/>
      <c r="BG14" s="396"/>
      <c r="BH14" s="396"/>
      <c r="BI14" s="396"/>
      <c r="BJ14" s="396"/>
      <c r="BK14" s="396"/>
      <c r="BL14" s="396"/>
      <c r="BM14" s="396"/>
      <c r="BN14" s="396"/>
      <c r="BO14" s="396"/>
      <c r="BP14" s="396"/>
      <c r="BQ14" s="396"/>
      <c r="BR14" s="396"/>
      <c r="BS14" s="396"/>
      <c r="BT14" s="396"/>
      <c r="BU14" s="396"/>
      <c r="BV14" s="396"/>
      <c r="BW14" s="396"/>
      <c r="BX14" s="396"/>
      <c r="BY14" s="396"/>
      <c r="BZ14" s="396"/>
      <c r="CA14" s="396"/>
      <c r="CB14" s="396"/>
      <c r="CC14" s="396"/>
      <c r="CD14" s="396"/>
      <c r="CE14" s="396"/>
      <c r="CF14" s="396"/>
      <c r="CG14" s="396"/>
      <c r="CH14" s="396"/>
      <c r="CI14" s="396"/>
      <c r="CJ14" s="396"/>
      <c r="CK14" s="396"/>
      <c r="CL14" s="396"/>
      <c r="CM14" s="396"/>
      <c r="CN14" s="396"/>
      <c r="CO14" s="396"/>
      <c r="CP14" s="396"/>
      <c r="CQ14" s="396"/>
      <c r="CR14" s="396"/>
      <c r="CS14" s="396"/>
      <c r="CT14" s="396"/>
      <c r="CU14" s="396"/>
      <c r="CV14" s="396"/>
      <c r="CW14" s="396"/>
      <c r="CX14" s="396"/>
      <c r="CY14" s="396"/>
      <c r="CZ14" s="396"/>
      <c r="DA14" s="396"/>
      <c r="DB14" s="396"/>
      <c r="DC14" s="396"/>
      <c r="DD14" s="396"/>
      <c r="DE14" s="396"/>
      <c r="DF14" s="396"/>
      <c r="DG14" s="396"/>
      <c r="DH14" s="396"/>
      <c r="DI14" s="396"/>
      <c r="DJ14" s="396"/>
      <c r="DK14" s="396"/>
      <c r="DL14" s="396"/>
      <c r="DM14" s="396"/>
      <c r="DN14" s="396"/>
      <c r="DO14" s="396"/>
      <c r="DP14" s="396"/>
      <c r="DQ14" s="396"/>
      <c r="DR14" s="396"/>
      <c r="DS14" s="396"/>
      <c r="DT14" s="396"/>
      <c r="DU14" s="396"/>
      <c r="DV14" s="396"/>
      <c r="DW14" s="396"/>
      <c r="DX14" s="396"/>
      <c r="DY14" s="396"/>
      <c r="DZ14" s="396"/>
      <c r="EA14" s="396"/>
      <c r="EB14" s="396"/>
      <c r="EC14" s="396"/>
      <c r="ED14" s="396"/>
      <c r="EE14" s="396"/>
      <c r="EF14" s="396"/>
      <c r="EG14" s="396"/>
      <c r="EH14" s="396"/>
      <c r="EI14" s="396"/>
      <c r="EJ14" s="396"/>
      <c r="EK14" s="396"/>
      <c r="EL14" s="396"/>
      <c r="EM14" s="396"/>
      <c r="EN14" s="396"/>
      <c r="EO14" s="396"/>
      <c r="EP14" s="396"/>
      <c r="EQ14" s="396"/>
      <c r="ER14" s="396"/>
      <c r="ES14" s="396"/>
      <c r="ET14" s="396"/>
      <c r="EU14" s="396"/>
      <c r="EV14" s="396"/>
      <c r="EW14" s="396"/>
      <c r="EX14" s="396"/>
      <c r="EY14" s="396"/>
      <c r="EZ14" s="396"/>
      <c r="FA14" s="396"/>
      <c r="FB14" s="396"/>
      <c r="FC14" s="396"/>
      <c r="FD14" s="396"/>
      <c r="FE14" s="396"/>
      <c r="FF14" s="396"/>
      <c r="FG14" s="396"/>
      <c r="FH14" s="396"/>
      <c r="FI14" s="396"/>
      <c r="FJ14" s="396"/>
      <c r="FK14" s="396"/>
      <c r="FL14" s="396"/>
      <c r="FM14" s="396"/>
      <c r="FN14" s="396"/>
      <c r="FO14" s="396"/>
      <c r="FP14" s="396"/>
      <c r="FQ14" s="396"/>
      <c r="FR14" s="396"/>
      <c r="FS14" s="396"/>
      <c r="FT14" s="396"/>
      <c r="FU14" s="396"/>
      <c r="FV14" s="396"/>
      <c r="FW14" s="396"/>
      <c r="FX14" s="396"/>
      <c r="FY14" s="396"/>
      <c r="FZ14" s="396"/>
      <c r="GA14" s="396"/>
      <c r="GB14" s="396"/>
      <c r="GC14" s="396"/>
      <c r="GD14" s="396"/>
      <c r="GE14" s="396"/>
      <c r="GF14" s="396"/>
      <c r="GG14" s="396"/>
      <c r="GH14" s="396"/>
      <c r="GI14" s="396"/>
      <c r="GJ14" s="396"/>
      <c r="GK14" s="396"/>
      <c r="GL14" s="396"/>
      <c r="GM14" s="396"/>
      <c r="GN14" s="396"/>
      <c r="GO14" s="396"/>
      <c r="GP14" s="396"/>
      <c r="GQ14" s="396"/>
      <c r="GR14" s="396"/>
      <c r="GS14" s="396"/>
      <c r="GT14" s="396"/>
      <c r="GU14" s="396"/>
      <c r="GV14" s="396"/>
      <c r="GW14" s="396"/>
      <c r="GX14" s="396"/>
      <c r="GY14" s="396"/>
      <c r="GZ14" s="396"/>
      <c r="HA14" s="396"/>
      <c r="HB14" s="396"/>
      <c r="HC14" s="396"/>
      <c r="HD14" s="396"/>
      <c r="HE14" s="396"/>
      <c r="HF14" s="396"/>
      <c r="HG14" s="396"/>
      <c r="HH14" s="396"/>
      <c r="HI14" s="396"/>
      <c r="HJ14" s="396"/>
      <c r="HK14" s="396"/>
      <c r="HL14" s="396"/>
      <c r="HM14" s="396"/>
      <c r="HN14" s="396"/>
      <c r="HO14" s="396"/>
      <c r="HP14" s="396"/>
      <c r="HQ14" s="396"/>
      <c r="HR14" s="396"/>
      <c r="HS14" s="396"/>
      <c r="HT14" s="396"/>
      <c r="HU14" s="396"/>
      <c r="HV14" s="396"/>
      <c r="HW14" s="396"/>
      <c r="HX14" s="396"/>
      <c r="HY14" s="396"/>
      <c r="HZ14" s="396"/>
      <c r="IA14" s="396"/>
      <c r="IB14" s="396"/>
      <c r="IC14" s="396"/>
      <c r="ID14" s="396"/>
      <c r="IE14" s="396"/>
      <c r="IF14" s="396"/>
      <c r="IG14" s="396"/>
      <c r="IH14" s="396"/>
    </row>
    <row r="15" spans="1:242" s="397" customFormat="1" ht="15" hidden="1" customHeight="1" x14ac:dyDescent="0.2">
      <c r="A15" s="377">
        <v>2.0099999999999998</v>
      </c>
      <c r="B15" s="378"/>
      <c r="C15" s="379" t="str">
        <f>VLOOKUP(BD.PD[[#This Row],[Pos]],PPto[],3,FALSE)</f>
        <v xml:space="preserve">2.01 Edificación - Obra Civil </v>
      </c>
      <c r="D15" s="377" t="s">
        <v>61</v>
      </c>
      <c r="E15" s="381" t="str">
        <f>IF(BD.PD[[#This Row],[.]]="*",VLOOKUP(BD.PD[[#This Row],[Pos]],Presupuesto!A:H,7,FALSE),"")</f>
        <v/>
      </c>
      <c r="F15" s="398" t="s">
        <v>338</v>
      </c>
      <c r="G15" s="398">
        <v>4512596525</v>
      </c>
      <c r="H15" s="398" t="s">
        <v>336</v>
      </c>
      <c r="I15" s="399">
        <v>45868</v>
      </c>
      <c r="J15" s="400">
        <v>262.44</v>
      </c>
      <c r="K15" s="380" t="s">
        <v>162</v>
      </c>
      <c r="L15" s="384">
        <f>IF(BD.PD[[#This Row],[Mon]]="DOP",1,HLOOKUP(BD.PD[[#This Row],[Mon]],$K$1:$L$2,2,FALSE))</f>
        <v>60</v>
      </c>
      <c r="M15" s="401">
        <v>25.2</v>
      </c>
      <c r="N15" s="386">
        <f>BD.PD[[#This Row],[Cant.]]*BD.PD[[#This Row],[ Tasa ]]*BD.PD[[#This Row],[ Precio Und.]]</f>
        <v>396809.27999999997</v>
      </c>
      <c r="O15" s="402">
        <v>0</v>
      </c>
      <c r="P15" s="386">
        <f>IF(BD.PD[[#This Row],[Liquid. '[%']]]&lt;&gt;0,(BD.PD[[#This Row],[Valor Neto '[DOP']]]*BD.PD[[#This Row],[Liquid. '[%']]])+BD.PD[[#This Row],[Valor Neto '[DOP']]],BD.PD[[#This Row],[Valor Neto '[DOP']]])</f>
        <v>396809.27999999997</v>
      </c>
      <c r="Q15" s="388">
        <f>BD.PD[[#This Row],[Ppto. Orden Interna '[DOP']]]/HLOOKUP("USD",$K$1:$L$2,2,FALSE)</f>
        <v>6613.4879999999994</v>
      </c>
      <c r="R15" s="389" t="s">
        <v>337</v>
      </c>
      <c r="S15" s="389"/>
      <c r="T15" s="389"/>
      <c r="U15" s="389"/>
      <c r="V15" s="389"/>
      <c r="W15" s="382"/>
      <c r="X15" s="390">
        <v>8</v>
      </c>
      <c r="Y15" s="391">
        <v>0.5</v>
      </c>
      <c r="Z15" s="392">
        <f>BD.PD[[#This Row],[Av.P1 '[%']]]*BD.PD[[#This Row],[Ppto. Orden Interna '[DOP']]]</f>
        <v>198404.63999999998</v>
      </c>
      <c r="AA15" s="393">
        <v>14</v>
      </c>
      <c r="AB15" s="394">
        <v>0.5</v>
      </c>
      <c r="AC15" s="392">
        <f>BD.PD[[#This Row],[Av.P2 '[%']]]*BD.PD[[#This Row],[Ppto. Orden Interna '[DOP']]]</f>
        <v>198404.63999999998</v>
      </c>
      <c r="AD15" s="393"/>
      <c r="AE15" s="394"/>
      <c r="AF15" s="392">
        <f>BD.PD[[#This Row],[Av.P3 '[%']]]*BD.PD[[#This Row],[Ppto. Orden Interna '[DOP']]]</f>
        <v>0</v>
      </c>
      <c r="AG15" s="393"/>
      <c r="AH15" s="394"/>
      <c r="AI15" s="392">
        <f>BD.PD[[#This Row],[Av.P4 '[%']]]*BD.PD[[#This Row],[Ppto. Orden Interna '[DOP']]]</f>
        <v>0</v>
      </c>
      <c r="AJ15" s="393"/>
      <c r="AK15" s="394"/>
      <c r="AL15" s="392">
        <f>BD.PD[[#This Row],[Av.P5 '[%']]]*BD.PD[[#This Row],[Ppto. Orden Interna '[DOP']]]</f>
        <v>0</v>
      </c>
      <c r="AM15" s="395">
        <f>BD.PD[[#This Row],[Pago 5]]+BD.PD[[#This Row],[Pago 4]]+BD.PD[[#This Row],[Pago 3]]+BD.PD[[#This Row],[Pago 2]]+BD.PD[[#This Row],[Pago 1]]</f>
        <v>396809.27999999997</v>
      </c>
      <c r="AN15" s="396"/>
      <c r="AO15" s="396"/>
      <c r="AP15" s="396"/>
      <c r="AQ15" s="396"/>
      <c r="AR15" s="396"/>
      <c r="AS15" s="396"/>
      <c r="AT15" s="396"/>
      <c r="AU15" s="396"/>
      <c r="AV15" s="396"/>
      <c r="AW15" s="396"/>
      <c r="AX15" s="396"/>
      <c r="AY15" s="396"/>
      <c r="AZ15" s="396"/>
      <c r="BA15" s="396"/>
      <c r="BB15" s="396"/>
      <c r="BC15" s="396"/>
      <c r="BD15" s="396"/>
      <c r="BE15" s="396"/>
      <c r="BF15" s="396"/>
      <c r="BG15" s="396"/>
      <c r="BH15" s="396"/>
      <c r="BI15" s="396"/>
      <c r="BJ15" s="396"/>
      <c r="BK15" s="396"/>
      <c r="BL15" s="396"/>
      <c r="BM15" s="396"/>
      <c r="BN15" s="396"/>
      <c r="BO15" s="396"/>
      <c r="BP15" s="396"/>
      <c r="BQ15" s="396"/>
      <c r="BR15" s="396"/>
      <c r="BS15" s="396"/>
      <c r="BT15" s="396"/>
      <c r="BU15" s="396"/>
      <c r="BV15" s="396"/>
      <c r="BW15" s="396"/>
      <c r="BX15" s="396"/>
      <c r="BY15" s="396"/>
      <c r="BZ15" s="396"/>
      <c r="CA15" s="396"/>
      <c r="CB15" s="396"/>
      <c r="CC15" s="396"/>
      <c r="CD15" s="396"/>
      <c r="CE15" s="396"/>
      <c r="CF15" s="396"/>
      <c r="CG15" s="396"/>
      <c r="CH15" s="396"/>
      <c r="CI15" s="396"/>
      <c r="CJ15" s="396"/>
      <c r="CK15" s="396"/>
      <c r="CL15" s="396"/>
      <c r="CM15" s="396"/>
      <c r="CN15" s="396"/>
      <c r="CO15" s="396"/>
      <c r="CP15" s="396"/>
      <c r="CQ15" s="396"/>
      <c r="CR15" s="396"/>
      <c r="CS15" s="396"/>
      <c r="CT15" s="396"/>
      <c r="CU15" s="396"/>
      <c r="CV15" s="396"/>
      <c r="CW15" s="396"/>
      <c r="CX15" s="396"/>
      <c r="CY15" s="396"/>
      <c r="CZ15" s="396"/>
      <c r="DA15" s="396"/>
      <c r="DB15" s="396"/>
      <c r="DC15" s="396"/>
      <c r="DD15" s="396"/>
      <c r="DE15" s="396"/>
      <c r="DF15" s="396"/>
      <c r="DG15" s="396"/>
      <c r="DH15" s="396"/>
      <c r="DI15" s="396"/>
      <c r="DJ15" s="396"/>
      <c r="DK15" s="396"/>
      <c r="DL15" s="396"/>
      <c r="DM15" s="396"/>
      <c r="DN15" s="396"/>
      <c r="DO15" s="396"/>
      <c r="DP15" s="396"/>
      <c r="DQ15" s="396"/>
      <c r="DR15" s="396"/>
      <c r="DS15" s="396"/>
      <c r="DT15" s="396"/>
      <c r="DU15" s="396"/>
      <c r="DV15" s="396"/>
      <c r="DW15" s="396"/>
      <c r="DX15" s="396"/>
      <c r="DY15" s="396"/>
      <c r="DZ15" s="396"/>
      <c r="EA15" s="396"/>
      <c r="EB15" s="396"/>
      <c r="EC15" s="396"/>
      <c r="ED15" s="396"/>
      <c r="EE15" s="396"/>
      <c r="EF15" s="396"/>
      <c r="EG15" s="396"/>
      <c r="EH15" s="396"/>
      <c r="EI15" s="396"/>
      <c r="EJ15" s="396"/>
      <c r="EK15" s="396"/>
      <c r="EL15" s="396"/>
      <c r="EM15" s="396"/>
      <c r="EN15" s="396"/>
      <c r="EO15" s="396"/>
      <c r="EP15" s="396"/>
      <c r="EQ15" s="396"/>
      <c r="ER15" s="396"/>
      <c r="ES15" s="396"/>
      <c r="ET15" s="396"/>
      <c r="EU15" s="396"/>
      <c r="EV15" s="396"/>
      <c r="EW15" s="396"/>
      <c r="EX15" s="396"/>
      <c r="EY15" s="396"/>
      <c r="EZ15" s="396"/>
      <c r="FA15" s="396"/>
      <c r="FB15" s="396"/>
      <c r="FC15" s="396"/>
      <c r="FD15" s="396"/>
      <c r="FE15" s="396"/>
      <c r="FF15" s="396"/>
      <c r="FG15" s="396"/>
      <c r="FH15" s="396"/>
      <c r="FI15" s="396"/>
      <c r="FJ15" s="396"/>
      <c r="FK15" s="396"/>
      <c r="FL15" s="396"/>
      <c r="FM15" s="396"/>
      <c r="FN15" s="396"/>
      <c r="FO15" s="396"/>
      <c r="FP15" s="396"/>
      <c r="FQ15" s="396"/>
      <c r="FR15" s="396"/>
      <c r="FS15" s="396"/>
      <c r="FT15" s="396"/>
      <c r="FU15" s="396"/>
      <c r="FV15" s="396"/>
      <c r="FW15" s="396"/>
      <c r="FX15" s="396"/>
      <c r="FY15" s="396"/>
      <c r="FZ15" s="396"/>
      <c r="GA15" s="396"/>
      <c r="GB15" s="396"/>
      <c r="GC15" s="396"/>
      <c r="GD15" s="396"/>
      <c r="GE15" s="396"/>
      <c r="GF15" s="396"/>
      <c r="GG15" s="396"/>
      <c r="GH15" s="396"/>
      <c r="GI15" s="396"/>
      <c r="GJ15" s="396"/>
      <c r="GK15" s="396"/>
      <c r="GL15" s="396"/>
      <c r="GM15" s="396"/>
      <c r="GN15" s="396"/>
      <c r="GO15" s="396"/>
      <c r="GP15" s="396"/>
      <c r="GQ15" s="396"/>
      <c r="GR15" s="396"/>
      <c r="GS15" s="396"/>
      <c r="GT15" s="396"/>
      <c r="GU15" s="396"/>
      <c r="GV15" s="396"/>
      <c r="GW15" s="396"/>
      <c r="GX15" s="396"/>
      <c r="GY15" s="396"/>
      <c r="GZ15" s="396"/>
      <c r="HA15" s="396"/>
      <c r="HB15" s="396"/>
      <c r="HC15" s="396"/>
      <c r="HD15" s="396"/>
      <c r="HE15" s="396"/>
      <c r="HF15" s="396"/>
      <c r="HG15" s="396"/>
      <c r="HH15" s="396"/>
      <c r="HI15" s="396"/>
      <c r="HJ15" s="396"/>
      <c r="HK15" s="396"/>
      <c r="HL15" s="396"/>
      <c r="HM15" s="396"/>
      <c r="HN15" s="396"/>
      <c r="HO15" s="396"/>
      <c r="HP15" s="396"/>
      <c r="HQ15" s="396"/>
      <c r="HR15" s="396"/>
      <c r="HS15" s="396"/>
      <c r="HT15" s="396"/>
      <c r="HU15" s="396"/>
      <c r="HV15" s="396"/>
      <c r="HW15" s="396"/>
      <c r="HX15" s="396"/>
      <c r="HY15" s="396"/>
      <c r="HZ15" s="396"/>
      <c r="IA15" s="396"/>
      <c r="IB15" s="396"/>
      <c r="IC15" s="396"/>
      <c r="ID15" s="396"/>
      <c r="IE15" s="396"/>
      <c r="IF15" s="396"/>
      <c r="IG15" s="396"/>
      <c r="IH15" s="396"/>
    </row>
    <row r="16" spans="1:242" s="397" customFormat="1" ht="15" hidden="1" customHeight="1" x14ac:dyDescent="0.2">
      <c r="A16" s="377">
        <v>2.0099999999999998</v>
      </c>
      <c r="B16" s="378"/>
      <c r="C16" s="379" t="str">
        <f>VLOOKUP(BD.PD[[#This Row],[Pos]],PPto[],3,FALSE)</f>
        <v xml:space="preserve">2.01 Edificación - Obra Civil </v>
      </c>
      <c r="D16" s="377" t="s">
        <v>61</v>
      </c>
      <c r="E16" s="381" t="str">
        <f>IF(BD.PD[[#This Row],[.]]="*",VLOOKUP(BD.PD[[#This Row],[Pos]],Presupuesto!A:H,7,FALSE),"")</f>
        <v/>
      </c>
      <c r="F16" s="398" t="s">
        <v>339</v>
      </c>
      <c r="G16" s="398">
        <v>4512596525</v>
      </c>
      <c r="H16" s="398" t="s">
        <v>336</v>
      </c>
      <c r="I16" s="399">
        <v>45868</v>
      </c>
      <c r="J16" s="400">
        <v>40.799999999999997</v>
      </c>
      <c r="K16" s="380" t="s">
        <v>162</v>
      </c>
      <c r="L16" s="384">
        <f>IF(BD.PD[[#This Row],[Mon]]="DOP",1,HLOOKUP(BD.PD[[#This Row],[Mon]],$K$1:$L$2,2,FALSE))</f>
        <v>60</v>
      </c>
      <c r="M16" s="401">
        <v>34</v>
      </c>
      <c r="N16" s="386">
        <f>BD.PD[[#This Row],[Cant.]]*BD.PD[[#This Row],[ Tasa ]]*BD.PD[[#This Row],[ Precio Und.]]</f>
        <v>83232</v>
      </c>
      <c r="O16" s="402">
        <v>0</v>
      </c>
      <c r="P16" s="386">
        <f>IF(BD.PD[[#This Row],[Liquid. '[%']]]&lt;&gt;0,(BD.PD[[#This Row],[Valor Neto '[DOP']]]*BD.PD[[#This Row],[Liquid. '[%']]])+BD.PD[[#This Row],[Valor Neto '[DOP']]],BD.PD[[#This Row],[Valor Neto '[DOP']]])</f>
        <v>83232</v>
      </c>
      <c r="Q16" s="388">
        <f>BD.PD[[#This Row],[Ppto. Orden Interna '[DOP']]]/HLOOKUP("USD",$K$1:$L$2,2,FALSE)</f>
        <v>1387.2</v>
      </c>
      <c r="R16" s="389" t="s">
        <v>337</v>
      </c>
      <c r="S16" s="389"/>
      <c r="T16" s="389"/>
      <c r="U16" s="389"/>
      <c r="V16" s="389"/>
      <c r="W16" s="382"/>
      <c r="X16" s="390">
        <v>8</v>
      </c>
      <c r="Y16" s="391">
        <v>0.5</v>
      </c>
      <c r="Z16" s="392">
        <f>BD.PD[[#This Row],[Av.P1 '[%']]]*BD.PD[[#This Row],[Ppto. Orden Interna '[DOP']]]</f>
        <v>41616</v>
      </c>
      <c r="AA16" s="393">
        <v>14</v>
      </c>
      <c r="AB16" s="394">
        <v>0.5</v>
      </c>
      <c r="AC16" s="392">
        <f>BD.PD[[#This Row],[Av.P2 '[%']]]*BD.PD[[#This Row],[Ppto. Orden Interna '[DOP']]]</f>
        <v>41616</v>
      </c>
      <c r="AD16" s="393"/>
      <c r="AE16" s="394"/>
      <c r="AF16" s="392">
        <f>BD.PD[[#This Row],[Av.P3 '[%']]]*BD.PD[[#This Row],[Ppto. Orden Interna '[DOP']]]</f>
        <v>0</v>
      </c>
      <c r="AG16" s="393"/>
      <c r="AH16" s="394"/>
      <c r="AI16" s="392">
        <f>BD.PD[[#This Row],[Av.P4 '[%']]]*BD.PD[[#This Row],[Ppto. Orden Interna '[DOP']]]</f>
        <v>0</v>
      </c>
      <c r="AJ16" s="393"/>
      <c r="AK16" s="394"/>
      <c r="AL16" s="392">
        <f>BD.PD[[#This Row],[Av.P5 '[%']]]*BD.PD[[#This Row],[Ppto. Orden Interna '[DOP']]]</f>
        <v>0</v>
      </c>
      <c r="AM16" s="395">
        <f>BD.PD[[#This Row],[Pago 5]]+BD.PD[[#This Row],[Pago 4]]+BD.PD[[#This Row],[Pago 3]]+BD.PD[[#This Row],[Pago 2]]+BD.PD[[#This Row],[Pago 1]]</f>
        <v>83232</v>
      </c>
      <c r="AN16" s="396"/>
      <c r="AO16" s="396"/>
      <c r="AP16" s="396"/>
      <c r="AQ16" s="396"/>
      <c r="AR16" s="396"/>
      <c r="AS16" s="396"/>
      <c r="AT16" s="396"/>
      <c r="AU16" s="396"/>
      <c r="AV16" s="396"/>
      <c r="AW16" s="396"/>
      <c r="AX16" s="396"/>
      <c r="AY16" s="396"/>
      <c r="AZ16" s="396"/>
      <c r="BA16" s="396"/>
      <c r="BB16" s="396"/>
      <c r="BC16" s="396"/>
      <c r="BD16" s="396"/>
      <c r="BE16" s="396"/>
      <c r="BF16" s="396"/>
      <c r="BG16" s="396"/>
      <c r="BH16" s="396"/>
      <c r="BI16" s="396"/>
      <c r="BJ16" s="396"/>
      <c r="BK16" s="396"/>
      <c r="BL16" s="396"/>
      <c r="BM16" s="396"/>
      <c r="BN16" s="396"/>
      <c r="BO16" s="396"/>
      <c r="BP16" s="396"/>
      <c r="BQ16" s="396"/>
      <c r="BR16" s="396"/>
      <c r="BS16" s="396"/>
      <c r="BT16" s="396"/>
      <c r="BU16" s="396"/>
      <c r="BV16" s="396"/>
      <c r="BW16" s="396"/>
      <c r="BX16" s="396"/>
      <c r="BY16" s="396"/>
      <c r="BZ16" s="396"/>
      <c r="CA16" s="396"/>
      <c r="CB16" s="396"/>
      <c r="CC16" s="396"/>
      <c r="CD16" s="396"/>
      <c r="CE16" s="396"/>
      <c r="CF16" s="396"/>
      <c r="CG16" s="396"/>
      <c r="CH16" s="396"/>
      <c r="CI16" s="396"/>
      <c r="CJ16" s="396"/>
      <c r="CK16" s="396"/>
      <c r="CL16" s="396"/>
      <c r="CM16" s="396"/>
      <c r="CN16" s="396"/>
      <c r="CO16" s="396"/>
      <c r="CP16" s="396"/>
      <c r="CQ16" s="396"/>
      <c r="CR16" s="396"/>
      <c r="CS16" s="396"/>
      <c r="CT16" s="396"/>
      <c r="CU16" s="396"/>
      <c r="CV16" s="396"/>
      <c r="CW16" s="396"/>
      <c r="CX16" s="396"/>
      <c r="CY16" s="396"/>
      <c r="CZ16" s="396"/>
      <c r="DA16" s="396"/>
      <c r="DB16" s="396"/>
      <c r="DC16" s="396"/>
      <c r="DD16" s="396"/>
      <c r="DE16" s="396"/>
      <c r="DF16" s="396"/>
      <c r="DG16" s="396"/>
      <c r="DH16" s="396"/>
      <c r="DI16" s="396"/>
      <c r="DJ16" s="396"/>
      <c r="DK16" s="396"/>
      <c r="DL16" s="396"/>
      <c r="DM16" s="396"/>
      <c r="DN16" s="396"/>
      <c r="DO16" s="396"/>
      <c r="DP16" s="396"/>
      <c r="DQ16" s="396"/>
      <c r="DR16" s="396"/>
      <c r="DS16" s="396"/>
      <c r="DT16" s="396"/>
      <c r="DU16" s="396"/>
      <c r="DV16" s="396"/>
      <c r="DW16" s="396"/>
      <c r="DX16" s="396"/>
      <c r="DY16" s="396"/>
      <c r="DZ16" s="396"/>
      <c r="EA16" s="396"/>
      <c r="EB16" s="396"/>
      <c r="EC16" s="396"/>
      <c r="ED16" s="396"/>
      <c r="EE16" s="396"/>
      <c r="EF16" s="396"/>
      <c r="EG16" s="396"/>
      <c r="EH16" s="396"/>
      <c r="EI16" s="396"/>
      <c r="EJ16" s="396"/>
      <c r="EK16" s="396"/>
      <c r="EL16" s="396"/>
      <c r="EM16" s="396"/>
      <c r="EN16" s="396"/>
      <c r="EO16" s="396"/>
      <c r="EP16" s="396"/>
      <c r="EQ16" s="396"/>
      <c r="ER16" s="396"/>
      <c r="ES16" s="396"/>
      <c r="ET16" s="396"/>
      <c r="EU16" s="396"/>
      <c r="EV16" s="396"/>
      <c r="EW16" s="396"/>
      <c r="EX16" s="396"/>
      <c r="EY16" s="396"/>
      <c r="EZ16" s="396"/>
      <c r="FA16" s="396"/>
      <c r="FB16" s="396"/>
      <c r="FC16" s="396"/>
      <c r="FD16" s="396"/>
      <c r="FE16" s="396"/>
      <c r="FF16" s="396"/>
      <c r="FG16" s="396"/>
      <c r="FH16" s="396"/>
      <c r="FI16" s="396"/>
      <c r="FJ16" s="396"/>
      <c r="FK16" s="396"/>
      <c r="FL16" s="396"/>
      <c r="FM16" s="396"/>
      <c r="FN16" s="396"/>
      <c r="FO16" s="396"/>
      <c r="FP16" s="396"/>
      <c r="FQ16" s="396"/>
      <c r="FR16" s="396"/>
      <c r="FS16" s="396"/>
      <c r="FT16" s="396"/>
      <c r="FU16" s="396"/>
      <c r="FV16" s="396"/>
      <c r="FW16" s="396"/>
      <c r="FX16" s="396"/>
      <c r="FY16" s="396"/>
      <c r="FZ16" s="396"/>
      <c r="GA16" s="396"/>
      <c r="GB16" s="396"/>
      <c r="GC16" s="396"/>
      <c r="GD16" s="396"/>
      <c r="GE16" s="396"/>
      <c r="GF16" s="396"/>
      <c r="GG16" s="396"/>
      <c r="GH16" s="396"/>
      <c r="GI16" s="396"/>
      <c r="GJ16" s="396"/>
      <c r="GK16" s="396"/>
      <c r="GL16" s="396"/>
      <c r="GM16" s="396"/>
      <c r="GN16" s="396"/>
      <c r="GO16" s="396"/>
      <c r="GP16" s="396"/>
      <c r="GQ16" s="396"/>
      <c r="GR16" s="396"/>
      <c r="GS16" s="396"/>
      <c r="GT16" s="396"/>
      <c r="GU16" s="396"/>
      <c r="GV16" s="396"/>
      <c r="GW16" s="396"/>
      <c r="GX16" s="396"/>
      <c r="GY16" s="396"/>
      <c r="GZ16" s="396"/>
      <c r="HA16" s="396"/>
      <c r="HB16" s="396"/>
      <c r="HC16" s="396"/>
      <c r="HD16" s="396"/>
      <c r="HE16" s="396"/>
      <c r="HF16" s="396"/>
      <c r="HG16" s="396"/>
      <c r="HH16" s="396"/>
      <c r="HI16" s="396"/>
      <c r="HJ16" s="396"/>
      <c r="HK16" s="396"/>
      <c r="HL16" s="396"/>
      <c r="HM16" s="396"/>
      <c r="HN16" s="396"/>
      <c r="HO16" s="396"/>
      <c r="HP16" s="396"/>
      <c r="HQ16" s="396"/>
      <c r="HR16" s="396"/>
      <c r="HS16" s="396"/>
      <c r="HT16" s="396"/>
      <c r="HU16" s="396"/>
      <c r="HV16" s="396"/>
      <c r="HW16" s="396"/>
      <c r="HX16" s="396"/>
      <c r="HY16" s="396"/>
      <c r="HZ16" s="396"/>
      <c r="IA16" s="396"/>
      <c r="IB16" s="396"/>
      <c r="IC16" s="396"/>
      <c r="ID16" s="396"/>
      <c r="IE16" s="396"/>
      <c r="IF16" s="396"/>
      <c r="IG16" s="396"/>
      <c r="IH16" s="396"/>
    </row>
    <row r="17" spans="1:242" s="397" customFormat="1" ht="15" hidden="1" customHeight="1" x14ac:dyDescent="0.2">
      <c r="A17" s="377">
        <v>2.0099999999999998</v>
      </c>
      <c r="B17" s="378"/>
      <c r="C17" s="379" t="str">
        <f>VLOOKUP(BD.PD[[#This Row],[Pos]],PPto[],3,FALSE)</f>
        <v xml:space="preserve">2.01 Edificación - Obra Civil </v>
      </c>
      <c r="D17" s="377" t="s">
        <v>61</v>
      </c>
      <c r="E17" s="381" t="str">
        <f>IF(BD.PD[[#This Row],[.]]="*",VLOOKUP(BD.PD[[#This Row],[Pos]],Presupuesto!A:H,7,FALSE),"")</f>
        <v/>
      </c>
      <c r="F17" s="398" t="s">
        <v>340</v>
      </c>
      <c r="G17" s="398">
        <v>4512596525</v>
      </c>
      <c r="H17" s="398" t="s">
        <v>336</v>
      </c>
      <c r="I17" s="399">
        <v>45868</v>
      </c>
      <c r="J17" s="400">
        <v>115.56</v>
      </c>
      <c r="K17" s="380" t="s">
        <v>162</v>
      </c>
      <c r="L17" s="384">
        <f>IF(BD.PD[[#This Row],[Mon]]="DOP",1,HLOOKUP(BD.PD[[#This Row],[Mon]],$K$1:$L$2,2,FALSE))</f>
        <v>60</v>
      </c>
      <c r="M17" s="401">
        <v>19.399999999999999</v>
      </c>
      <c r="N17" s="386">
        <f>BD.PD[[#This Row],[Cant.]]*BD.PD[[#This Row],[ Tasa ]]*BD.PD[[#This Row],[ Precio Und.]]</f>
        <v>134511.84</v>
      </c>
      <c r="O17" s="402">
        <v>0</v>
      </c>
      <c r="P17" s="386">
        <f>IF(BD.PD[[#This Row],[Liquid. '[%']]]&lt;&gt;0,(BD.PD[[#This Row],[Valor Neto '[DOP']]]*BD.PD[[#This Row],[Liquid. '[%']]])+BD.PD[[#This Row],[Valor Neto '[DOP']]],BD.PD[[#This Row],[Valor Neto '[DOP']]])</f>
        <v>134511.84</v>
      </c>
      <c r="Q17" s="388">
        <f>BD.PD[[#This Row],[Ppto. Orden Interna '[DOP']]]/HLOOKUP("USD",$K$1:$L$2,2,FALSE)</f>
        <v>2241.864</v>
      </c>
      <c r="R17" s="389" t="s">
        <v>337</v>
      </c>
      <c r="S17" s="389"/>
      <c r="T17" s="389"/>
      <c r="U17" s="389"/>
      <c r="V17" s="389"/>
      <c r="W17" s="382"/>
      <c r="X17" s="390">
        <v>8</v>
      </c>
      <c r="Y17" s="391">
        <v>0.5</v>
      </c>
      <c r="Z17" s="392">
        <f>BD.PD[[#This Row],[Av.P1 '[%']]]*BD.PD[[#This Row],[Ppto. Orden Interna '[DOP']]]</f>
        <v>67255.92</v>
      </c>
      <c r="AA17" s="393">
        <v>14</v>
      </c>
      <c r="AB17" s="394">
        <v>0.5</v>
      </c>
      <c r="AC17" s="392">
        <f>BD.PD[[#This Row],[Av.P2 '[%']]]*BD.PD[[#This Row],[Ppto. Orden Interna '[DOP']]]</f>
        <v>67255.92</v>
      </c>
      <c r="AD17" s="393"/>
      <c r="AE17" s="394"/>
      <c r="AF17" s="392">
        <f>BD.PD[[#This Row],[Av.P3 '[%']]]*BD.PD[[#This Row],[Ppto. Orden Interna '[DOP']]]</f>
        <v>0</v>
      </c>
      <c r="AG17" s="393"/>
      <c r="AH17" s="394"/>
      <c r="AI17" s="392">
        <f>BD.PD[[#This Row],[Av.P4 '[%']]]*BD.PD[[#This Row],[Ppto. Orden Interna '[DOP']]]</f>
        <v>0</v>
      </c>
      <c r="AJ17" s="393"/>
      <c r="AK17" s="394"/>
      <c r="AL17" s="392">
        <f>BD.PD[[#This Row],[Av.P5 '[%']]]*BD.PD[[#This Row],[Ppto. Orden Interna '[DOP']]]</f>
        <v>0</v>
      </c>
      <c r="AM17" s="395">
        <f>BD.PD[[#This Row],[Pago 5]]+BD.PD[[#This Row],[Pago 4]]+BD.PD[[#This Row],[Pago 3]]+BD.PD[[#This Row],[Pago 2]]+BD.PD[[#This Row],[Pago 1]]</f>
        <v>134511.84</v>
      </c>
      <c r="AN17" s="396"/>
      <c r="AO17" s="396"/>
      <c r="AP17" s="396"/>
      <c r="AQ17" s="396"/>
      <c r="AR17" s="396"/>
      <c r="AS17" s="396"/>
      <c r="AT17" s="396"/>
      <c r="AU17" s="396"/>
      <c r="AV17" s="396"/>
      <c r="AW17" s="396"/>
      <c r="AX17" s="396"/>
      <c r="AY17" s="396"/>
      <c r="AZ17" s="396"/>
      <c r="BA17" s="396"/>
      <c r="BB17" s="396"/>
      <c r="BC17" s="396"/>
      <c r="BD17" s="396"/>
      <c r="BE17" s="396"/>
      <c r="BF17" s="396"/>
      <c r="BG17" s="396"/>
      <c r="BH17" s="396"/>
      <c r="BI17" s="396"/>
      <c r="BJ17" s="396"/>
      <c r="BK17" s="396"/>
      <c r="BL17" s="396"/>
      <c r="BM17" s="396"/>
      <c r="BN17" s="396"/>
      <c r="BO17" s="396"/>
      <c r="BP17" s="396"/>
      <c r="BQ17" s="396"/>
      <c r="BR17" s="396"/>
      <c r="BS17" s="396"/>
      <c r="BT17" s="396"/>
      <c r="BU17" s="396"/>
      <c r="BV17" s="396"/>
      <c r="BW17" s="396"/>
      <c r="BX17" s="396"/>
      <c r="BY17" s="396"/>
      <c r="BZ17" s="396"/>
      <c r="CA17" s="396"/>
      <c r="CB17" s="396"/>
      <c r="CC17" s="396"/>
      <c r="CD17" s="396"/>
      <c r="CE17" s="396"/>
      <c r="CF17" s="396"/>
      <c r="CG17" s="396"/>
      <c r="CH17" s="396"/>
      <c r="CI17" s="396"/>
      <c r="CJ17" s="396"/>
      <c r="CK17" s="396"/>
      <c r="CL17" s="396"/>
      <c r="CM17" s="396"/>
      <c r="CN17" s="396"/>
      <c r="CO17" s="396"/>
      <c r="CP17" s="396"/>
      <c r="CQ17" s="396"/>
      <c r="CR17" s="396"/>
      <c r="CS17" s="396"/>
      <c r="CT17" s="396"/>
      <c r="CU17" s="396"/>
      <c r="CV17" s="396"/>
      <c r="CW17" s="396"/>
      <c r="CX17" s="396"/>
      <c r="CY17" s="396"/>
      <c r="CZ17" s="396"/>
      <c r="DA17" s="396"/>
      <c r="DB17" s="396"/>
      <c r="DC17" s="396"/>
      <c r="DD17" s="396"/>
      <c r="DE17" s="396"/>
      <c r="DF17" s="396"/>
      <c r="DG17" s="396"/>
      <c r="DH17" s="396"/>
      <c r="DI17" s="396"/>
      <c r="DJ17" s="396"/>
      <c r="DK17" s="396"/>
      <c r="DL17" s="396"/>
      <c r="DM17" s="396"/>
      <c r="DN17" s="396"/>
      <c r="DO17" s="396"/>
      <c r="DP17" s="396"/>
      <c r="DQ17" s="396"/>
      <c r="DR17" s="396"/>
      <c r="DS17" s="396"/>
      <c r="DT17" s="396"/>
      <c r="DU17" s="396"/>
      <c r="DV17" s="396"/>
      <c r="DW17" s="396"/>
      <c r="DX17" s="396"/>
      <c r="DY17" s="396"/>
      <c r="DZ17" s="396"/>
      <c r="EA17" s="396"/>
      <c r="EB17" s="396"/>
      <c r="EC17" s="396"/>
      <c r="ED17" s="396"/>
      <c r="EE17" s="396"/>
      <c r="EF17" s="396"/>
      <c r="EG17" s="396"/>
      <c r="EH17" s="396"/>
      <c r="EI17" s="396"/>
      <c r="EJ17" s="396"/>
      <c r="EK17" s="396"/>
      <c r="EL17" s="396"/>
      <c r="EM17" s="396"/>
      <c r="EN17" s="396"/>
      <c r="EO17" s="396"/>
      <c r="EP17" s="396"/>
      <c r="EQ17" s="396"/>
      <c r="ER17" s="396"/>
      <c r="ES17" s="396"/>
      <c r="ET17" s="396"/>
      <c r="EU17" s="396"/>
      <c r="EV17" s="396"/>
      <c r="EW17" s="396"/>
      <c r="EX17" s="396"/>
      <c r="EY17" s="396"/>
      <c r="EZ17" s="396"/>
      <c r="FA17" s="396"/>
      <c r="FB17" s="396"/>
      <c r="FC17" s="396"/>
      <c r="FD17" s="396"/>
      <c r="FE17" s="396"/>
      <c r="FF17" s="396"/>
      <c r="FG17" s="396"/>
      <c r="FH17" s="396"/>
      <c r="FI17" s="396"/>
      <c r="FJ17" s="396"/>
      <c r="FK17" s="396"/>
      <c r="FL17" s="396"/>
      <c r="FM17" s="396"/>
      <c r="FN17" s="396"/>
      <c r="FO17" s="396"/>
      <c r="FP17" s="396"/>
      <c r="FQ17" s="396"/>
      <c r="FR17" s="396"/>
      <c r="FS17" s="396"/>
      <c r="FT17" s="396"/>
      <c r="FU17" s="396"/>
      <c r="FV17" s="396"/>
      <c r="FW17" s="396"/>
      <c r="FX17" s="396"/>
      <c r="FY17" s="396"/>
      <c r="FZ17" s="396"/>
      <c r="GA17" s="396"/>
      <c r="GB17" s="396"/>
      <c r="GC17" s="396"/>
      <c r="GD17" s="396"/>
      <c r="GE17" s="396"/>
      <c r="GF17" s="396"/>
      <c r="GG17" s="396"/>
      <c r="GH17" s="396"/>
      <c r="GI17" s="396"/>
      <c r="GJ17" s="396"/>
      <c r="GK17" s="396"/>
      <c r="GL17" s="396"/>
      <c r="GM17" s="396"/>
      <c r="GN17" s="396"/>
      <c r="GO17" s="396"/>
      <c r="GP17" s="396"/>
      <c r="GQ17" s="396"/>
      <c r="GR17" s="396"/>
      <c r="GS17" s="396"/>
      <c r="GT17" s="396"/>
      <c r="GU17" s="396"/>
      <c r="GV17" s="396"/>
      <c r="GW17" s="396"/>
      <c r="GX17" s="396"/>
      <c r="GY17" s="396"/>
      <c r="GZ17" s="396"/>
      <c r="HA17" s="396"/>
      <c r="HB17" s="396"/>
      <c r="HC17" s="396"/>
      <c r="HD17" s="396"/>
      <c r="HE17" s="396"/>
      <c r="HF17" s="396"/>
      <c r="HG17" s="396"/>
      <c r="HH17" s="396"/>
      <c r="HI17" s="396"/>
      <c r="HJ17" s="396"/>
      <c r="HK17" s="396"/>
      <c r="HL17" s="396"/>
      <c r="HM17" s="396"/>
      <c r="HN17" s="396"/>
      <c r="HO17" s="396"/>
      <c r="HP17" s="396"/>
      <c r="HQ17" s="396"/>
      <c r="HR17" s="396"/>
      <c r="HS17" s="396"/>
      <c r="HT17" s="396"/>
      <c r="HU17" s="396"/>
      <c r="HV17" s="396"/>
      <c r="HW17" s="396"/>
      <c r="HX17" s="396"/>
      <c r="HY17" s="396"/>
      <c r="HZ17" s="396"/>
      <c r="IA17" s="396"/>
      <c r="IB17" s="396"/>
      <c r="IC17" s="396"/>
      <c r="ID17" s="396"/>
      <c r="IE17" s="396"/>
      <c r="IF17" s="396"/>
      <c r="IG17" s="396"/>
      <c r="IH17" s="396"/>
    </row>
    <row r="18" spans="1:242" s="397" customFormat="1" ht="15" hidden="1" customHeight="1" x14ac:dyDescent="0.2">
      <c r="A18" s="377">
        <v>2.02</v>
      </c>
      <c r="B18" s="378" t="s">
        <v>334</v>
      </c>
      <c r="C18" s="379" t="str">
        <f>VLOOKUP(BD.PD[[#This Row],[Pos]],PPto[],3,FALSE)</f>
        <v>2.02 Edificación - Estructura Metálica</v>
      </c>
      <c r="D18" s="380" t="s">
        <v>334</v>
      </c>
      <c r="E18" s="381">
        <f>IF(BD.PD[[#This Row],[.]]="*",VLOOKUP(BD.PD[[#This Row],[Pos]],Presupuesto!A:H,7,FALSE),"")</f>
        <v>0</v>
      </c>
      <c r="F18" s="382"/>
      <c r="G18" s="382" t="s">
        <v>299</v>
      </c>
      <c r="H18" s="382"/>
      <c r="I18" s="382"/>
      <c r="J18" s="383"/>
      <c r="K18" s="380" t="s">
        <v>162</v>
      </c>
      <c r="L18" s="384">
        <f>IF(BD.PD[[#This Row],[Mon]]="DOP",1,HLOOKUP(BD.PD[[#This Row],[Mon]],$K$1:$L$2,2,FALSE))</f>
        <v>60</v>
      </c>
      <c r="M18" s="385">
        <v>0</v>
      </c>
      <c r="N18" s="386">
        <f>BD.PD[[#This Row],[Cant.]]*BD.PD[[#This Row],[ Tasa ]]*BD.PD[[#This Row],[ Precio Und.]]</f>
        <v>0</v>
      </c>
      <c r="O18" s="387"/>
      <c r="P18" s="386">
        <f>IF(BD.PD[[#This Row],[Liquid. '[%']]]&lt;&gt;0,(BD.PD[[#This Row],[Valor Neto '[DOP']]]*BD.PD[[#This Row],[Liquid. '[%']]])+BD.PD[[#This Row],[Valor Neto '[DOP']]],BD.PD[[#This Row],[Valor Neto '[DOP']]])</f>
        <v>0</v>
      </c>
      <c r="Q18" s="388">
        <f>BD.PD[[#This Row],[Ppto. Orden Interna '[DOP']]]/HLOOKUP("USD",$K$1:$L$2,2,FALSE)</f>
        <v>0</v>
      </c>
      <c r="R18" s="389"/>
      <c r="S18" s="389"/>
      <c r="T18" s="389"/>
      <c r="U18" s="389"/>
      <c r="V18" s="389"/>
      <c r="W18" s="382"/>
      <c r="X18" s="390"/>
      <c r="Y18" s="391"/>
      <c r="Z18" s="392">
        <f>BD.PD[[#This Row],[Av.P1 '[%']]]*BD.PD[[#This Row],[Ppto. Orden Interna '[DOP']]]</f>
        <v>0</v>
      </c>
      <c r="AA18" s="393"/>
      <c r="AB18" s="394"/>
      <c r="AC18" s="392">
        <f>BD.PD[[#This Row],[Av.P2 '[%']]]*BD.PD[[#This Row],[Ppto. Orden Interna '[DOP']]]</f>
        <v>0</v>
      </c>
      <c r="AD18" s="393"/>
      <c r="AE18" s="394"/>
      <c r="AF18" s="392">
        <f>BD.PD[[#This Row],[Av.P3 '[%']]]*BD.PD[[#This Row],[Ppto. Orden Interna '[DOP']]]</f>
        <v>0</v>
      </c>
      <c r="AG18" s="393"/>
      <c r="AH18" s="394"/>
      <c r="AI18" s="392">
        <f>BD.PD[[#This Row],[Av.P4 '[%']]]*BD.PD[[#This Row],[Ppto. Orden Interna '[DOP']]]</f>
        <v>0</v>
      </c>
      <c r="AJ18" s="393"/>
      <c r="AK18" s="394"/>
      <c r="AL18" s="392">
        <f>BD.PD[[#This Row],[Av.P5 '[%']]]*BD.PD[[#This Row],[Ppto. Orden Interna '[DOP']]]</f>
        <v>0</v>
      </c>
      <c r="AM18" s="395">
        <f>BD.PD[[#This Row],[Pago 5]]+BD.PD[[#This Row],[Pago 4]]+BD.PD[[#This Row],[Pago 3]]+BD.PD[[#This Row],[Pago 2]]+BD.PD[[#This Row],[Pago 1]]</f>
        <v>0</v>
      </c>
      <c r="AN18" s="396"/>
      <c r="AO18" s="396"/>
      <c r="AP18" s="396"/>
      <c r="AQ18" s="396"/>
      <c r="AR18" s="396"/>
      <c r="AS18" s="396"/>
      <c r="AT18" s="396"/>
      <c r="AU18" s="396"/>
      <c r="AV18" s="396"/>
      <c r="AW18" s="396"/>
      <c r="AX18" s="396"/>
      <c r="AY18" s="396"/>
      <c r="AZ18" s="396"/>
      <c r="BA18" s="396"/>
      <c r="BB18" s="396"/>
      <c r="BC18" s="396"/>
      <c r="BD18" s="396"/>
      <c r="BE18" s="396"/>
      <c r="BF18" s="396"/>
      <c r="BG18" s="396"/>
      <c r="BH18" s="396"/>
      <c r="BI18" s="396"/>
      <c r="BJ18" s="396"/>
      <c r="BK18" s="396"/>
      <c r="BL18" s="396"/>
      <c r="BM18" s="396"/>
      <c r="BN18" s="396"/>
      <c r="BO18" s="396"/>
      <c r="BP18" s="396"/>
      <c r="BQ18" s="396"/>
      <c r="BR18" s="396"/>
      <c r="BS18" s="396"/>
      <c r="BT18" s="396"/>
      <c r="BU18" s="396"/>
      <c r="BV18" s="396"/>
      <c r="BW18" s="396"/>
      <c r="BX18" s="396"/>
      <c r="BY18" s="396"/>
      <c r="BZ18" s="396"/>
      <c r="CA18" s="396"/>
      <c r="CB18" s="396"/>
      <c r="CC18" s="396"/>
      <c r="CD18" s="396"/>
      <c r="CE18" s="396"/>
      <c r="CF18" s="396"/>
      <c r="CG18" s="396"/>
      <c r="CH18" s="396"/>
      <c r="CI18" s="396"/>
      <c r="CJ18" s="396"/>
      <c r="CK18" s="396"/>
      <c r="CL18" s="396"/>
      <c r="CM18" s="396"/>
      <c r="CN18" s="396"/>
      <c r="CO18" s="396"/>
      <c r="CP18" s="396"/>
      <c r="CQ18" s="396"/>
      <c r="CR18" s="396"/>
      <c r="CS18" s="396"/>
      <c r="CT18" s="396"/>
      <c r="CU18" s="396"/>
      <c r="CV18" s="396"/>
      <c r="CW18" s="396"/>
      <c r="CX18" s="396"/>
      <c r="CY18" s="396"/>
      <c r="CZ18" s="396"/>
      <c r="DA18" s="396"/>
      <c r="DB18" s="396"/>
      <c r="DC18" s="396"/>
      <c r="DD18" s="396"/>
      <c r="DE18" s="396"/>
      <c r="DF18" s="396"/>
      <c r="DG18" s="396"/>
      <c r="DH18" s="396"/>
      <c r="DI18" s="396"/>
      <c r="DJ18" s="396"/>
      <c r="DK18" s="396"/>
      <c r="DL18" s="396"/>
      <c r="DM18" s="396"/>
      <c r="DN18" s="396"/>
      <c r="DO18" s="396"/>
      <c r="DP18" s="396"/>
      <c r="DQ18" s="396"/>
      <c r="DR18" s="396"/>
      <c r="DS18" s="396"/>
      <c r="DT18" s="396"/>
      <c r="DU18" s="396"/>
      <c r="DV18" s="396"/>
      <c r="DW18" s="396"/>
      <c r="DX18" s="396"/>
      <c r="DY18" s="396"/>
      <c r="DZ18" s="396"/>
      <c r="EA18" s="396"/>
      <c r="EB18" s="396"/>
      <c r="EC18" s="396"/>
      <c r="ED18" s="396"/>
      <c r="EE18" s="396"/>
      <c r="EF18" s="396"/>
      <c r="EG18" s="396"/>
      <c r="EH18" s="396"/>
      <c r="EI18" s="396"/>
      <c r="EJ18" s="396"/>
      <c r="EK18" s="396"/>
      <c r="EL18" s="396"/>
      <c r="EM18" s="396"/>
      <c r="EN18" s="396"/>
      <c r="EO18" s="396"/>
      <c r="EP18" s="396"/>
      <c r="EQ18" s="396"/>
      <c r="ER18" s="396"/>
      <c r="ES18" s="396"/>
      <c r="ET18" s="396"/>
      <c r="EU18" s="396"/>
      <c r="EV18" s="396"/>
      <c r="EW18" s="396"/>
      <c r="EX18" s="396"/>
      <c r="EY18" s="396"/>
      <c r="EZ18" s="396"/>
      <c r="FA18" s="396"/>
      <c r="FB18" s="396"/>
      <c r="FC18" s="396"/>
      <c r="FD18" s="396"/>
      <c r="FE18" s="396"/>
      <c r="FF18" s="396"/>
      <c r="FG18" s="396"/>
      <c r="FH18" s="396"/>
      <c r="FI18" s="396"/>
      <c r="FJ18" s="396"/>
      <c r="FK18" s="396"/>
      <c r="FL18" s="396"/>
      <c r="FM18" s="396"/>
      <c r="FN18" s="396"/>
      <c r="FO18" s="396"/>
      <c r="FP18" s="396"/>
      <c r="FQ18" s="396"/>
      <c r="FR18" s="396"/>
      <c r="FS18" s="396"/>
      <c r="FT18" s="396"/>
      <c r="FU18" s="396"/>
      <c r="FV18" s="396"/>
      <c r="FW18" s="396"/>
      <c r="FX18" s="396"/>
      <c r="FY18" s="396"/>
      <c r="FZ18" s="396"/>
      <c r="GA18" s="396"/>
      <c r="GB18" s="396"/>
      <c r="GC18" s="396"/>
      <c r="GD18" s="396"/>
      <c r="GE18" s="396"/>
      <c r="GF18" s="396"/>
      <c r="GG18" s="396"/>
      <c r="GH18" s="396"/>
      <c r="GI18" s="396"/>
      <c r="GJ18" s="396"/>
      <c r="GK18" s="396"/>
      <c r="GL18" s="396"/>
      <c r="GM18" s="396"/>
      <c r="GN18" s="396"/>
      <c r="GO18" s="396"/>
      <c r="GP18" s="396"/>
      <c r="GQ18" s="396"/>
      <c r="GR18" s="396"/>
      <c r="GS18" s="396"/>
      <c r="GT18" s="396"/>
      <c r="GU18" s="396"/>
      <c r="GV18" s="396"/>
      <c r="GW18" s="396"/>
      <c r="GX18" s="396"/>
      <c r="GY18" s="396"/>
      <c r="GZ18" s="396"/>
      <c r="HA18" s="396"/>
      <c r="HB18" s="396"/>
      <c r="HC18" s="396"/>
      <c r="HD18" s="396"/>
      <c r="HE18" s="396"/>
      <c r="HF18" s="396"/>
      <c r="HG18" s="396"/>
      <c r="HH18" s="396"/>
      <c r="HI18" s="396"/>
      <c r="HJ18" s="396"/>
      <c r="HK18" s="396"/>
      <c r="HL18" s="396"/>
      <c r="HM18" s="396"/>
      <c r="HN18" s="396"/>
      <c r="HO18" s="396"/>
      <c r="HP18" s="396"/>
      <c r="HQ18" s="396"/>
      <c r="HR18" s="396"/>
      <c r="HS18" s="396"/>
      <c r="HT18" s="396"/>
      <c r="HU18" s="396"/>
      <c r="HV18" s="396"/>
      <c r="HW18" s="396"/>
      <c r="HX18" s="396"/>
      <c r="HY18" s="396"/>
      <c r="HZ18" s="396"/>
      <c r="IA18" s="396"/>
      <c r="IB18" s="396"/>
      <c r="IC18" s="396"/>
      <c r="ID18" s="396"/>
      <c r="IE18" s="396"/>
      <c r="IF18" s="396"/>
      <c r="IG18" s="396"/>
      <c r="IH18" s="396"/>
    </row>
    <row r="19" spans="1:242" s="397" customFormat="1" ht="15" hidden="1" customHeight="1" x14ac:dyDescent="0.2">
      <c r="A19" s="377">
        <v>2.0299999999999998</v>
      </c>
      <c r="B19" s="378" t="s">
        <v>334</v>
      </c>
      <c r="C19" s="379" t="str">
        <f>VLOOKUP(BD.PD[[#This Row],[Pos]],PPto[],3,FALSE)</f>
        <v>2.03 Edificación - Techo S.S. y Cerramientos Multipanel</v>
      </c>
      <c r="D19" s="380" t="s">
        <v>334</v>
      </c>
      <c r="E19" s="381">
        <f>IF(BD.PD[[#This Row],[.]]="*",VLOOKUP(BD.PD[[#This Row],[Pos]],Presupuesto!A:H,7,FALSE),"")</f>
        <v>0</v>
      </c>
      <c r="F19" s="382"/>
      <c r="G19" s="382" t="s">
        <v>299</v>
      </c>
      <c r="H19" s="382"/>
      <c r="I19" s="382"/>
      <c r="J19" s="383"/>
      <c r="K19" s="380" t="s">
        <v>162</v>
      </c>
      <c r="L19" s="384">
        <f>IF(BD.PD[[#This Row],[Mon]]="DOP",1,HLOOKUP(BD.PD[[#This Row],[Mon]],$K$1:$L$2,2,FALSE))</f>
        <v>60</v>
      </c>
      <c r="M19" s="385">
        <v>0</v>
      </c>
      <c r="N19" s="386">
        <f>BD.PD[[#This Row],[Cant.]]*BD.PD[[#This Row],[ Tasa ]]*BD.PD[[#This Row],[ Precio Und.]]</f>
        <v>0</v>
      </c>
      <c r="O19" s="387"/>
      <c r="P19" s="386">
        <f>IF(BD.PD[[#This Row],[Liquid. '[%']]]&lt;&gt;0,(BD.PD[[#This Row],[Valor Neto '[DOP']]]*BD.PD[[#This Row],[Liquid. '[%']]])+BD.PD[[#This Row],[Valor Neto '[DOP']]],BD.PD[[#This Row],[Valor Neto '[DOP']]])</f>
        <v>0</v>
      </c>
      <c r="Q19" s="388">
        <f>BD.PD[[#This Row],[Ppto. Orden Interna '[DOP']]]/HLOOKUP("USD",$K$1:$L$2,2,FALSE)</f>
        <v>0</v>
      </c>
      <c r="R19" s="389"/>
      <c r="S19" s="389"/>
      <c r="T19" s="389"/>
      <c r="U19" s="389"/>
      <c r="V19" s="389"/>
      <c r="W19" s="382"/>
      <c r="X19" s="390"/>
      <c r="Y19" s="391"/>
      <c r="Z19" s="392">
        <f>BD.PD[[#This Row],[Av.P1 '[%']]]*BD.PD[[#This Row],[Ppto. Orden Interna '[DOP']]]</f>
        <v>0</v>
      </c>
      <c r="AA19" s="393"/>
      <c r="AB19" s="394"/>
      <c r="AC19" s="392">
        <f>BD.PD[[#This Row],[Av.P2 '[%']]]*BD.PD[[#This Row],[Ppto. Orden Interna '[DOP']]]</f>
        <v>0</v>
      </c>
      <c r="AD19" s="393"/>
      <c r="AE19" s="394"/>
      <c r="AF19" s="392">
        <f>BD.PD[[#This Row],[Av.P3 '[%']]]*BD.PD[[#This Row],[Ppto. Orden Interna '[DOP']]]</f>
        <v>0</v>
      </c>
      <c r="AG19" s="393"/>
      <c r="AH19" s="394"/>
      <c r="AI19" s="392">
        <f>BD.PD[[#This Row],[Av.P4 '[%']]]*BD.PD[[#This Row],[Ppto. Orden Interna '[DOP']]]</f>
        <v>0</v>
      </c>
      <c r="AJ19" s="393"/>
      <c r="AK19" s="394"/>
      <c r="AL19" s="392">
        <f>BD.PD[[#This Row],[Av.P5 '[%']]]*BD.PD[[#This Row],[Ppto. Orden Interna '[DOP']]]</f>
        <v>0</v>
      </c>
      <c r="AM19" s="395">
        <f>BD.PD[[#This Row],[Pago 5]]+BD.PD[[#This Row],[Pago 4]]+BD.PD[[#This Row],[Pago 3]]+BD.PD[[#This Row],[Pago 2]]+BD.PD[[#This Row],[Pago 1]]</f>
        <v>0</v>
      </c>
      <c r="AN19" s="396"/>
      <c r="AO19" s="396"/>
      <c r="AP19" s="396"/>
      <c r="AQ19" s="396"/>
      <c r="AR19" s="396"/>
      <c r="AS19" s="396"/>
      <c r="AT19" s="396"/>
      <c r="AU19" s="396"/>
      <c r="AV19" s="396"/>
      <c r="AW19" s="396"/>
      <c r="AX19" s="396"/>
      <c r="AY19" s="396"/>
      <c r="AZ19" s="396"/>
      <c r="BA19" s="396"/>
      <c r="BB19" s="396"/>
      <c r="BC19" s="396"/>
      <c r="BD19" s="396"/>
      <c r="BE19" s="396"/>
      <c r="BF19" s="396"/>
      <c r="BG19" s="396"/>
      <c r="BH19" s="396"/>
      <c r="BI19" s="396"/>
      <c r="BJ19" s="396"/>
      <c r="BK19" s="396"/>
      <c r="BL19" s="396"/>
      <c r="BM19" s="396"/>
      <c r="BN19" s="396"/>
      <c r="BO19" s="396"/>
      <c r="BP19" s="396"/>
      <c r="BQ19" s="396"/>
      <c r="BR19" s="396"/>
      <c r="BS19" s="396"/>
      <c r="BT19" s="396"/>
      <c r="BU19" s="396"/>
      <c r="BV19" s="396"/>
      <c r="BW19" s="396"/>
      <c r="BX19" s="396"/>
      <c r="BY19" s="396"/>
      <c r="BZ19" s="396"/>
      <c r="CA19" s="396"/>
      <c r="CB19" s="396"/>
      <c r="CC19" s="396"/>
      <c r="CD19" s="396"/>
      <c r="CE19" s="396"/>
      <c r="CF19" s="396"/>
      <c r="CG19" s="396"/>
      <c r="CH19" s="396"/>
      <c r="CI19" s="396"/>
      <c r="CJ19" s="396"/>
      <c r="CK19" s="396"/>
      <c r="CL19" s="396"/>
      <c r="CM19" s="396"/>
      <c r="CN19" s="396"/>
      <c r="CO19" s="396"/>
      <c r="CP19" s="396"/>
      <c r="CQ19" s="396"/>
      <c r="CR19" s="396"/>
      <c r="CS19" s="396"/>
      <c r="CT19" s="396"/>
      <c r="CU19" s="396"/>
      <c r="CV19" s="396"/>
      <c r="CW19" s="396"/>
      <c r="CX19" s="396"/>
      <c r="CY19" s="396"/>
      <c r="CZ19" s="396"/>
      <c r="DA19" s="396"/>
      <c r="DB19" s="396"/>
      <c r="DC19" s="396"/>
      <c r="DD19" s="396"/>
      <c r="DE19" s="396"/>
      <c r="DF19" s="396"/>
      <c r="DG19" s="396"/>
      <c r="DH19" s="396"/>
      <c r="DI19" s="396"/>
      <c r="DJ19" s="396"/>
      <c r="DK19" s="396"/>
      <c r="DL19" s="396"/>
      <c r="DM19" s="396"/>
      <c r="DN19" s="396"/>
      <c r="DO19" s="396"/>
      <c r="DP19" s="396"/>
      <c r="DQ19" s="396"/>
      <c r="DR19" s="396"/>
      <c r="DS19" s="396"/>
      <c r="DT19" s="396"/>
      <c r="DU19" s="396"/>
      <c r="DV19" s="396"/>
      <c r="DW19" s="396"/>
      <c r="DX19" s="396"/>
      <c r="DY19" s="396"/>
      <c r="DZ19" s="396"/>
      <c r="EA19" s="396"/>
      <c r="EB19" s="396"/>
      <c r="EC19" s="396"/>
      <c r="ED19" s="396"/>
      <c r="EE19" s="396"/>
      <c r="EF19" s="396"/>
      <c r="EG19" s="396"/>
      <c r="EH19" s="396"/>
      <c r="EI19" s="396"/>
      <c r="EJ19" s="396"/>
      <c r="EK19" s="396"/>
      <c r="EL19" s="396"/>
      <c r="EM19" s="396"/>
      <c r="EN19" s="396"/>
      <c r="EO19" s="396"/>
      <c r="EP19" s="396"/>
      <c r="EQ19" s="396"/>
      <c r="ER19" s="396"/>
      <c r="ES19" s="396"/>
      <c r="ET19" s="396"/>
      <c r="EU19" s="396"/>
      <c r="EV19" s="396"/>
      <c r="EW19" s="396"/>
      <c r="EX19" s="396"/>
      <c r="EY19" s="396"/>
      <c r="EZ19" s="396"/>
      <c r="FA19" s="396"/>
      <c r="FB19" s="396"/>
      <c r="FC19" s="396"/>
      <c r="FD19" s="396"/>
      <c r="FE19" s="396"/>
      <c r="FF19" s="396"/>
      <c r="FG19" s="396"/>
      <c r="FH19" s="396"/>
      <c r="FI19" s="396"/>
      <c r="FJ19" s="396"/>
      <c r="FK19" s="396"/>
      <c r="FL19" s="396"/>
      <c r="FM19" s="396"/>
      <c r="FN19" s="396"/>
      <c r="FO19" s="396"/>
      <c r="FP19" s="396"/>
      <c r="FQ19" s="396"/>
      <c r="FR19" s="396"/>
      <c r="FS19" s="396"/>
      <c r="FT19" s="396"/>
      <c r="FU19" s="396"/>
      <c r="FV19" s="396"/>
      <c r="FW19" s="396"/>
      <c r="FX19" s="396"/>
      <c r="FY19" s="396"/>
      <c r="FZ19" s="396"/>
      <c r="GA19" s="396"/>
      <c r="GB19" s="396"/>
      <c r="GC19" s="396"/>
      <c r="GD19" s="396"/>
      <c r="GE19" s="396"/>
      <c r="GF19" s="396"/>
      <c r="GG19" s="396"/>
      <c r="GH19" s="396"/>
      <c r="GI19" s="396"/>
      <c r="GJ19" s="396"/>
      <c r="GK19" s="396"/>
      <c r="GL19" s="396"/>
      <c r="GM19" s="396"/>
      <c r="GN19" s="396"/>
      <c r="GO19" s="396"/>
      <c r="GP19" s="396"/>
      <c r="GQ19" s="396"/>
      <c r="GR19" s="396"/>
      <c r="GS19" s="396"/>
      <c r="GT19" s="396"/>
      <c r="GU19" s="396"/>
      <c r="GV19" s="396"/>
      <c r="GW19" s="396"/>
      <c r="GX19" s="396"/>
      <c r="GY19" s="396"/>
      <c r="GZ19" s="396"/>
      <c r="HA19" s="396"/>
      <c r="HB19" s="396"/>
      <c r="HC19" s="396"/>
      <c r="HD19" s="396"/>
      <c r="HE19" s="396"/>
      <c r="HF19" s="396"/>
      <c r="HG19" s="396"/>
      <c r="HH19" s="396"/>
      <c r="HI19" s="396"/>
      <c r="HJ19" s="396"/>
      <c r="HK19" s="396"/>
      <c r="HL19" s="396"/>
      <c r="HM19" s="396"/>
      <c r="HN19" s="396"/>
      <c r="HO19" s="396"/>
      <c r="HP19" s="396"/>
      <c r="HQ19" s="396"/>
      <c r="HR19" s="396"/>
      <c r="HS19" s="396"/>
      <c r="HT19" s="396"/>
      <c r="HU19" s="396"/>
      <c r="HV19" s="396"/>
      <c r="HW19" s="396"/>
      <c r="HX19" s="396"/>
      <c r="HY19" s="396"/>
      <c r="HZ19" s="396"/>
      <c r="IA19" s="396"/>
      <c r="IB19" s="396"/>
      <c r="IC19" s="396"/>
      <c r="ID19" s="396"/>
      <c r="IE19" s="396"/>
      <c r="IF19" s="396"/>
      <c r="IG19" s="396"/>
      <c r="IH19" s="396"/>
    </row>
    <row r="20" spans="1:242" s="397" customFormat="1" ht="15" hidden="1" customHeight="1" x14ac:dyDescent="0.2">
      <c r="A20" s="377">
        <v>2.04</v>
      </c>
      <c r="B20" s="378" t="s">
        <v>334</v>
      </c>
      <c r="C20" s="379" t="str">
        <f>VLOOKUP(BD.PD[[#This Row],[Pos]],PPto[],3,FALSE)</f>
        <v>2.04 Edificación - Tragaluces "Skylights"</v>
      </c>
      <c r="D20" s="380" t="s">
        <v>334</v>
      </c>
      <c r="E20" s="381">
        <f>IF(BD.PD[[#This Row],[.]]="*",VLOOKUP(BD.PD[[#This Row],[Pos]],Presupuesto!A:H,7,FALSE),"")</f>
        <v>0</v>
      </c>
      <c r="F20" s="382"/>
      <c r="G20" s="382" t="s">
        <v>299</v>
      </c>
      <c r="H20" s="382"/>
      <c r="I20" s="382"/>
      <c r="J20" s="383"/>
      <c r="K20" s="380" t="s">
        <v>162</v>
      </c>
      <c r="L20" s="384">
        <f>IF(BD.PD[[#This Row],[Mon]]="DOP",1,HLOOKUP(BD.PD[[#This Row],[Mon]],$K$1:$L$2,2,FALSE))</f>
        <v>60</v>
      </c>
      <c r="M20" s="385">
        <v>0</v>
      </c>
      <c r="N20" s="386">
        <f>BD.PD[[#This Row],[Cant.]]*BD.PD[[#This Row],[ Tasa ]]*BD.PD[[#This Row],[ Precio Und.]]</f>
        <v>0</v>
      </c>
      <c r="O20" s="387"/>
      <c r="P20" s="386">
        <f>IF(BD.PD[[#This Row],[Liquid. '[%']]]&lt;&gt;0,(BD.PD[[#This Row],[Valor Neto '[DOP']]]*BD.PD[[#This Row],[Liquid. '[%']]])+BD.PD[[#This Row],[Valor Neto '[DOP']]],BD.PD[[#This Row],[Valor Neto '[DOP']]])</f>
        <v>0</v>
      </c>
      <c r="Q20" s="388">
        <f>BD.PD[[#This Row],[Ppto. Orden Interna '[DOP']]]/HLOOKUP("USD",$K$1:$L$2,2,FALSE)</f>
        <v>0</v>
      </c>
      <c r="R20" s="389"/>
      <c r="S20" s="389"/>
      <c r="T20" s="389"/>
      <c r="U20" s="389"/>
      <c r="V20" s="389"/>
      <c r="W20" s="382"/>
      <c r="X20" s="390"/>
      <c r="Y20" s="391"/>
      <c r="Z20" s="392">
        <f>BD.PD[[#This Row],[Av.P1 '[%']]]*BD.PD[[#This Row],[Ppto. Orden Interna '[DOP']]]</f>
        <v>0</v>
      </c>
      <c r="AA20" s="393"/>
      <c r="AB20" s="394"/>
      <c r="AC20" s="392">
        <f>BD.PD[[#This Row],[Av.P2 '[%']]]*BD.PD[[#This Row],[Ppto. Orden Interna '[DOP']]]</f>
        <v>0</v>
      </c>
      <c r="AD20" s="393"/>
      <c r="AE20" s="394"/>
      <c r="AF20" s="392">
        <f>BD.PD[[#This Row],[Av.P3 '[%']]]*BD.PD[[#This Row],[Ppto. Orden Interna '[DOP']]]</f>
        <v>0</v>
      </c>
      <c r="AG20" s="393"/>
      <c r="AH20" s="394"/>
      <c r="AI20" s="392">
        <f>BD.PD[[#This Row],[Av.P4 '[%']]]*BD.PD[[#This Row],[Ppto. Orden Interna '[DOP']]]</f>
        <v>0</v>
      </c>
      <c r="AJ20" s="393"/>
      <c r="AK20" s="394"/>
      <c r="AL20" s="392">
        <f>BD.PD[[#This Row],[Av.P5 '[%']]]*BD.PD[[#This Row],[Ppto. Orden Interna '[DOP']]]</f>
        <v>0</v>
      </c>
      <c r="AM20" s="395">
        <f>BD.PD[[#This Row],[Pago 5]]+BD.PD[[#This Row],[Pago 4]]+BD.PD[[#This Row],[Pago 3]]+BD.PD[[#This Row],[Pago 2]]+BD.PD[[#This Row],[Pago 1]]</f>
        <v>0</v>
      </c>
      <c r="AN20" s="396"/>
      <c r="AO20" s="396"/>
      <c r="AP20" s="396"/>
      <c r="AQ20" s="396"/>
      <c r="AR20" s="396"/>
      <c r="AS20" s="396"/>
      <c r="AT20" s="396"/>
      <c r="AU20" s="396"/>
      <c r="AV20" s="396"/>
      <c r="AW20" s="396"/>
      <c r="AX20" s="396"/>
      <c r="AY20" s="396"/>
      <c r="AZ20" s="396"/>
      <c r="BA20" s="396"/>
      <c r="BB20" s="396"/>
      <c r="BC20" s="396"/>
      <c r="BD20" s="396"/>
      <c r="BE20" s="396"/>
      <c r="BF20" s="396"/>
      <c r="BG20" s="396"/>
      <c r="BH20" s="396"/>
      <c r="BI20" s="396"/>
      <c r="BJ20" s="396"/>
      <c r="BK20" s="396"/>
      <c r="BL20" s="396"/>
      <c r="BM20" s="396"/>
      <c r="BN20" s="396"/>
      <c r="BO20" s="396"/>
      <c r="BP20" s="396"/>
      <c r="BQ20" s="396"/>
      <c r="BR20" s="396"/>
      <c r="BS20" s="396"/>
      <c r="BT20" s="396"/>
      <c r="BU20" s="396"/>
      <c r="BV20" s="396"/>
      <c r="BW20" s="396"/>
      <c r="BX20" s="396"/>
      <c r="BY20" s="396"/>
      <c r="BZ20" s="396"/>
      <c r="CA20" s="396"/>
      <c r="CB20" s="396"/>
      <c r="CC20" s="396"/>
      <c r="CD20" s="396"/>
      <c r="CE20" s="396"/>
      <c r="CF20" s="396"/>
      <c r="CG20" s="396"/>
      <c r="CH20" s="396"/>
      <c r="CI20" s="396"/>
      <c r="CJ20" s="396"/>
      <c r="CK20" s="396"/>
      <c r="CL20" s="396"/>
      <c r="CM20" s="396"/>
      <c r="CN20" s="396"/>
      <c r="CO20" s="396"/>
      <c r="CP20" s="396"/>
      <c r="CQ20" s="396"/>
      <c r="CR20" s="396"/>
      <c r="CS20" s="396"/>
      <c r="CT20" s="396"/>
      <c r="CU20" s="396"/>
      <c r="CV20" s="396"/>
      <c r="CW20" s="396"/>
      <c r="CX20" s="396"/>
      <c r="CY20" s="396"/>
      <c r="CZ20" s="396"/>
      <c r="DA20" s="396"/>
      <c r="DB20" s="396"/>
      <c r="DC20" s="396"/>
      <c r="DD20" s="396"/>
      <c r="DE20" s="396"/>
      <c r="DF20" s="396"/>
      <c r="DG20" s="396"/>
      <c r="DH20" s="396"/>
      <c r="DI20" s="396"/>
      <c r="DJ20" s="396"/>
      <c r="DK20" s="396"/>
      <c r="DL20" s="396"/>
      <c r="DM20" s="396"/>
      <c r="DN20" s="396"/>
      <c r="DO20" s="396"/>
      <c r="DP20" s="396"/>
      <c r="DQ20" s="396"/>
      <c r="DR20" s="396"/>
      <c r="DS20" s="396"/>
      <c r="DT20" s="396"/>
      <c r="DU20" s="396"/>
      <c r="DV20" s="396"/>
      <c r="DW20" s="396"/>
      <c r="DX20" s="396"/>
      <c r="DY20" s="396"/>
      <c r="DZ20" s="396"/>
      <c r="EA20" s="396"/>
      <c r="EB20" s="396"/>
      <c r="EC20" s="396"/>
      <c r="ED20" s="396"/>
      <c r="EE20" s="396"/>
      <c r="EF20" s="396"/>
      <c r="EG20" s="396"/>
      <c r="EH20" s="396"/>
      <c r="EI20" s="396"/>
      <c r="EJ20" s="396"/>
      <c r="EK20" s="396"/>
      <c r="EL20" s="396"/>
      <c r="EM20" s="396"/>
      <c r="EN20" s="396"/>
      <c r="EO20" s="396"/>
      <c r="EP20" s="396"/>
      <c r="EQ20" s="396"/>
      <c r="ER20" s="396"/>
      <c r="ES20" s="396"/>
      <c r="ET20" s="396"/>
      <c r="EU20" s="396"/>
      <c r="EV20" s="396"/>
      <c r="EW20" s="396"/>
      <c r="EX20" s="396"/>
      <c r="EY20" s="396"/>
      <c r="EZ20" s="396"/>
      <c r="FA20" s="396"/>
      <c r="FB20" s="396"/>
      <c r="FC20" s="396"/>
      <c r="FD20" s="396"/>
      <c r="FE20" s="396"/>
      <c r="FF20" s="396"/>
      <c r="FG20" s="396"/>
      <c r="FH20" s="396"/>
      <c r="FI20" s="396"/>
      <c r="FJ20" s="396"/>
      <c r="FK20" s="396"/>
      <c r="FL20" s="396"/>
      <c r="FM20" s="396"/>
      <c r="FN20" s="396"/>
      <c r="FO20" s="396"/>
      <c r="FP20" s="396"/>
      <c r="FQ20" s="396"/>
      <c r="FR20" s="396"/>
      <c r="FS20" s="396"/>
      <c r="FT20" s="396"/>
      <c r="FU20" s="396"/>
      <c r="FV20" s="396"/>
      <c r="FW20" s="396"/>
      <c r="FX20" s="396"/>
      <c r="FY20" s="396"/>
      <c r="FZ20" s="396"/>
      <c r="GA20" s="396"/>
      <c r="GB20" s="396"/>
      <c r="GC20" s="396"/>
      <c r="GD20" s="396"/>
      <c r="GE20" s="396"/>
      <c r="GF20" s="396"/>
      <c r="GG20" s="396"/>
      <c r="GH20" s="396"/>
      <c r="GI20" s="396"/>
      <c r="GJ20" s="396"/>
      <c r="GK20" s="396"/>
      <c r="GL20" s="396"/>
      <c r="GM20" s="396"/>
      <c r="GN20" s="396"/>
      <c r="GO20" s="396"/>
      <c r="GP20" s="396"/>
      <c r="GQ20" s="396"/>
      <c r="GR20" s="396"/>
      <c r="GS20" s="396"/>
      <c r="GT20" s="396"/>
      <c r="GU20" s="396"/>
      <c r="GV20" s="396"/>
      <c r="GW20" s="396"/>
      <c r="GX20" s="396"/>
      <c r="GY20" s="396"/>
      <c r="GZ20" s="396"/>
      <c r="HA20" s="396"/>
      <c r="HB20" s="396"/>
      <c r="HC20" s="396"/>
      <c r="HD20" s="396"/>
      <c r="HE20" s="396"/>
      <c r="HF20" s="396"/>
      <c r="HG20" s="396"/>
      <c r="HH20" s="396"/>
      <c r="HI20" s="396"/>
      <c r="HJ20" s="396"/>
      <c r="HK20" s="396"/>
      <c r="HL20" s="396"/>
      <c r="HM20" s="396"/>
      <c r="HN20" s="396"/>
      <c r="HO20" s="396"/>
      <c r="HP20" s="396"/>
      <c r="HQ20" s="396"/>
      <c r="HR20" s="396"/>
      <c r="HS20" s="396"/>
      <c r="HT20" s="396"/>
      <c r="HU20" s="396"/>
      <c r="HV20" s="396"/>
      <c r="HW20" s="396"/>
      <c r="HX20" s="396"/>
      <c r="HY20" s="396"/>
      <c r="HZ20" s="396"/>
      <c r="IA20" s="396"/>
      <c r="IB20" s="396"/>
      <c r="IC20" s="396"/>
      <c r="ID20" s="396"/>
      <c r="IE20" s="396"/>
      <c r="IF20" s="396"/>
      <c r="IG20" s="396"/>
      <c r="IH20" s="396"/>
    </row>
    <row r="21" spans="1:242" s="397" customFormat="1" ht="15" hidden="1" customHeight="1" x14ac:dyDescent="0.2">
      <c r="A21" s="377">
        <v>2.0499999999999998</v>
      </c>
      <c r="B21" s="378" t="s">
        <v>334</v>
      </c>
      <c r="C21" s="379" t="str">
        <f>VLOOKUP(BD.PD[[#This Row],[Pos]],PPto[],3,FALSE)</f>
        <v>2.05 Instalaciones Sanitarias</v>
      </c>
      <c r="D21" s="380" t="s">
        <v>334</v>
      </c>
      <c r="E21" s="381">
        <f>IF(BD.PD[[#This Row],[.]]="*",VLOOKUP(BD.PD[[#This Row],[Pos]],Presupuesto!A:H,7,FALSE),"")</f>
        <v>25100</v>
      </c>
      <c r="F21" s="382"/>
      <c r="G21" s="382" t="s">
        <v>299</v>
      </c>
      <c r="H21" s="382"/>
      <c r="I21" s="382"/>
      <c r="J21" s="383"/>
      <c r="K21" s="380" t="s">
        <v>162</v>
      </c>
      <c r="L21" s="384">
        <f>IF(BD.PD[[#This Row],[Mon]]="DOP",1,HLOOKUP(BD.PD[[#This Row],[Mon]],$K$1:$L$2,2,FALSE))</f>
        <v>60</v>
      </c>
      <c r="M21" s="385">
        <v>0</v>
      </c>
      <c r="N21" s="386">
        <f>BD.PD[[#This Row],[Cant.]]*BD.PD[[#This Row],[ Tasa ]]*BD.PD[[#This Row],[ Precio Und.]]</f>
        <v>0</v>
      </c>
      <c r="O21" s="387"/>
      <c r="P21" s="386">
        <f>IF(BD.PD[[#This Row],[Liquid. '[%']]]&lt;&gt;0,(BD.PD[[#This Row],[Valor Neto '[DOP']]]*BD.PD[[#This Row],[Liquid. '[%']]])+BD.PD[[#This Row],[Valor Neto '[DOP']]],BD.PD[[#This Row],[Valor Neto '[DOP']]])</f>
        <v>0</v>
      </c>
      <c r="Q21" s="388">
        <f>BD.PD[[#This Row],[Ppto. Orden Interna '[DOP']]]/HLOOKUP("USD",$K$1:$L$2,2,FALSE)</f>
        <v>0</v>
      </c>
      <c r="R21" s="389"/>
      <c r="S21" s="389"/>
      <c r="T21" s="389"/>
      <c r="U21" s="389"/>
      <c r="V21" s="389"/>
      <c r="W21" s="382"/>
      <c r="X21" s="390"/>
      <c r="Y21" s="391"/>
      <c r="Z21" s="392">
        <f>BD.PD[[#This Row],[Av.P1 '[%']]]*BD.PD[[#This Row],[Ppto. Orden Interna '[DOP']]]</f>
        <v>0</v>
      </c>
      <c r="AA21" s="393"/>
      <c r="AB21" s="394"/>
      <c r="AC21" s="392">
        <f>BD.PD[[#This Row],[Av.P2 '[%']]]*BD.PD[[#This Row],[Ppto. Orden Interna '[DOP']]]</f>
        <v>0</v>
      </c>
      <c r="AD21" s="393"/>
      <c r="AE21" s="394"/>
      <c r="AF21" s="392">
        <f>BD.PD[[#This Row],[Av.P3 '[%']]]*BD.PD[[#This Row],[Ppto. Orden Interna '[DOP']]]</f>
        <v>0</v>
      </c>
      <c r="AG21" s="393"/>
      <c r="AH21" s="394"/>
      <c r="AI21" s="392">
        <f>BD.PD[[#This Row],[Av.P4 '[%']]]*BD.PD[[#This Row],[Ppto. Orden Interna '[DOP']]]</f>
        <v>0</v>
      </c>
      <c r="AJ21" s="393"/>
      <c r="AK21" s="394"/>
      <c r="AL21" s="392">
        <f>BD.PD[[#This Row],[Av.P5 '[%']]]*BD.PD[[#This Row],[Ppto. Orden Interna '[DOP']]]</f>
        <v>0</v>
      </c>
      <c r="AM21" s="395">
        <f>BD.PD[[#This Row],[Pago 5]]+BD.PD[[#This Row],[Pago 4]]+BD.PD[[#This Row],[Pago 3]]+BD.PD[[#This Row],[Pago 2]]+BD.PD[[#This Row],[Pago 1]]</f>
        <v>0</v>
      </c>
      <c r="AN21" s="396"/>
      <c r="AO21" s="396"/>
      <c r="AP21" s="396"/>
      <c r="AQ21" s="396"/>
      <c r="AR21" s="396"/>
      <c r="AS21" s="396"/>
      <c r="AT21" s="396"/>
      <c r="AU21" s="396"/>
      <c r="AV21" s="396"/>
      <c r="AW21" s="396"/>
      <c r="AX21" s="396"/>
      <c r="AY21" s="396"/>
      <c r="AZ21" s="396"/>
      <c r="BA21" s="396"/>
      <c r="BB21" s="396"/>
      <c r="BC21" s="396"/>
      <c r="BD21" s="396"/>
      <c r="BE21" s="396"/>
      <c r="BF21" s="396"/>
      <c r="BG21" s="396"/>
      <c r="BH21" s="396"/>
      <c r="BI21" s="396"/>
      <c r="BJ21" s="396"/>
      <c r="BK21" s="396"/>
      <c r="BL21" s="396"/>
      <c r="BM21" s="396"/>
      <c r="BN21" s="396"/>
      <c r="BO21" s="396"/>
      <c r="BP21" s="396"/>
      <c r="BQ21" s="396"/>
      <c r="BR21" s="396"/>
      <c r="BS21" s="396"/>
      <c r="BT21" s="396"/>
      <c r="BU21" s="396"/>
      <c r="BV21" s="396"/>
      <c r="BW21" s="396"/>
      <c r="BX21" s="396"/>
      <c r="BY21" s="396"/>
      <c r="BZ21" s="396"/>
      <c r="CA21" s="396"/>
      <c r="CB21" s="396"/>
      <c r="CC21" s="396"/>
      <c r="CD21" s="396"/>
      <c r="CE21" s="396"/>
      <c r="CF21" s="396"/>
      <c r="CG21" s="396"/>
      <c r="CH21" s="396"/>
      <c r="CI21" s="396"/>
      <c r="CJ21" s="396"/>
      <c r="CK21" s="396"/>
      <c r="CL21" s="396"/>
      <c r="CM21" s="396"/>
      <c r="CN21" s="396"/>
      <c r="CO21" s="396"/>
      <c r="CP21" s="396"/>
      <c r="CQ21" s="396"/>
      <c r="CR21" s="396"/>
      <c r="CS21" s="396"/>
      <c r="CT21" s="396"/>
      <c r="CU21" s="396"/>
      <c r="CV21" s="396"/>
      <c r="CW21" s="396"/>
      <c r="CX21" s="396"/>
      <c r="CY21" s="396"/>
      <c r="CZ21" s="396"/>
      <c r="DA21" s="396"/>
      <c r="DB21" s="396"/>
      <c r="DC21" s="396"/>
      <c r="DD21" s="396"/>
      <c r="DE21" s="396"/>
      <c r="DF21" s="396"/>
      <c r="DG21" s="396"/>
      <c r="DH21" s="396"/>
      <c r="DI21" s="396"/>
      <c r="DJ21" s="396"/>
      <c r="DK21" s="396"/>
      <c r="DL21" s="396"/>
      <c r="DM21" s="396"/>
      <c r="DN21" s="396"/>
      <c r="DO21" s="396"/>
      <c r="DP21" s="396"/>
      <c r="DQ21" s="396"/>
      <c r="DR21" s="396"/>
      <c r="DS21" s="396"/>
      <c r="DT21" s="396"/>
      <c r="DU21" s="396"/>
      <c r="DV21" s="396"/>
      <c r="DW21" s="396"/>
      <c r="DX21" s="396"/>
      <c r="DY21" s="396"/>
      <c r="DZ21" s="396"/>
      <c r="EA21" s="396"/>
      <c r="EB21" s="396"/>
      <c r="EC21" s="396"/>
      <c r="ED21" s="396"/>
      <c r="EE21" s="396"/>
      <c r="EF21" s="396"/>
      <c r="EG21" s="396"/>
      <c r="EH21" s="396"/>
      <c r="EI21" s="396"/>
      <c r="EJ21" s="396"/>
      <c r="EK21" s="396"/>
      <c r="EL21" s="396"/>
      <c r="EM21" s="396"/>
      <c r="EN21" s="396"/>
      <c r="EO21" s="396"/>
      <c r="EP21" s="396"/>
      <c r="EQ21" s="396"/>
      <c r="ER21" s="396"/>
      <c r="ES21" s="396"/>
      <c r="ET21" s="396"/>
      <c r="EU21" s="396"/>
      <c r="EV21" s="396"/>
      <c r="EW21" s="396"/>
      <c r="EX21" s="396"/>
      <c r="EY21" s="396"/>
      <c r="EZ21" s="396"/>
      <c r="FA21" s="396"/>
      <c r="FB21" s="396"/>
      <c r="FC21" s="396"/>
      <c r="FD21" s="396"/>
      <c r="FE21" s="396"/>
      <c r="FF21" s="396"/>
      <c r="FG21" s="396"/>
      <c r="FH21" s="396"/>
      <c r="FI21" s="396"/>
      <c r="FJ21" s="396"/>
      <c r="FK21" s="396"/>
      <c r="FL21" s="396"/>
      <c r="FM21" s="396"/>
      <c r="FN21" s="396"/>
      <c r="FO21" s="396"/>
      <c r="FP21" s="396"/>
      <c r="FQ21" s="396"/>
      <c r="FR21" s="396"/>
      <c r="FS21" s="396"/>
      <c r="FT21" s="396"/>
      <c r="FU21" s="396"/>
      <c r="FV21" s="396"/>
      <c r="FW21" s="396"/>
      <c r="FX21" s="396"/>
      <c r="FY21" s="396"/>
      <c r="FZ21" s="396"/>
      <c r="GA21" s="396"/>
      <c r="GB21" s="396"/>
      <c r="GC21" s="396"/>
      <c r="GD21" s="396"/>
      <c r="GE21" s="396"/>
      <c r="GF21" s="396"/>
      <c r="GG21" s="396"/>
      <c r="GH21" s="396"/>
      <c r="GI21" s="396"/>
      <c r="GJ21" s="396"/>
      <c r="GK21" s="396"/>
      <c r="GL21" s="396"/>
      <c r="GM21" s="396"/>
      <c r="GN21" s="396"/>
      <c r="GO21" s="396"/>
      <c r="GP21" s="396"/>
      <c r="GQ21" s="396"/>
      <c r="GR21" s="396"/>
      <c r="GS21" s="396"/>
      <c r="GT21" s="396"/>
      <c r="GU21" s="396"/>
      <c r="GV21" s="396"/>
      <c r="GW21" s="396"/>
      <c r="GX21" s="396"/>
      <c r="GY21" s="396"/>
      <c r="GZ21" s="396"/>
      <c r="HA21" s="396"/>
      <c r="HB21" s="396"/>
      <c r="HC21" s="396"/>
      <c r="HD21" s="396"/>
      <c r="HE21" s="396"/>
      <c r="HF21" s="396"/>
      <c r="HG21" s="396"/>
      <c r="HH21" s="396"/>
      <c r="HI21" s="396"/>
      <c r="HJ21" s="396"/>
      <c r="HK21" s="396"/>
      <c r="HL21" s="396"/>
      <c r="HM21" s="396"/>
      <c r="HN21" s="396"/>
      <c r="HO21" s="396"/>
      <c r="HP21" s="396"/>
      <c r="HQ21" s="396"/>
      <c r="HR21" s="396"/>
      <c r="HS21" s="396"/>
      <c r="HT21" s="396"/>
      <c r="HU21" s="396"/>
      <c r="HV21" s="396"/>
      <c r="HW21" s="396"/>
      <c r="HX21" s="396"/>
      <c r="HY21" s="396"/>
      <c r="HZ21" s="396"/>
      <c r="IA21" s="396"/>
      <c r="IB21" s="396"/>
      <c r="IC21" s="396"/>
      <c r="ID21" s="396"/>
      <c r="IE21" s="396"/>
      <c r="IF21" s="396"/>
      <c r="IG21" s="396"/>
      <c r="IH21" s="396"/>
    </row>
    <row r="22" spans="1:242" s="397" customFormat="1" ht="15" hidden="1" customHeight="1" x14ac:dyDescent="0.2">
      <c r="A22" s="377">
        <v>2.0499999999999998</v>
      </c>
      <c r="B22" s="378"/>
      <c r="C22" s="379" t="str">
        <f>VLOOKUP(BD.PD[[#This Row],[Pos]],PPto[],3,FALSE)</f>
        <v>2.05 Instalaciones Sanitarias</v>
      </c>
      <c r="D22" s="377" t="s">
        <v>61</v>
      </c>
      <c r="E22" s="381" t="str">
        <f>IF(BD.PD[[#This Row],[.]]="*",VLOOKUP(BD.PD[[#This Row],[Pos]],Presupuesto!A:H,7,FALSE),"")</f>
        <v/>
      </c>
      <c r="F22" s="403" t="s">
        <v>341</v>
      </c>
      <c r="G22" s="382">
        <v>4512898186</v>
      </c>
      <c r="H22" s="399" t="s">
        <v>342</v>
      </c>
      <c r="I22" s="399">
        <v>46120</v>
      </c>
      <c r="J22" s="400">
        <v>1</v>
      </c>
      <c r="K22" s="377" t="s">
        <v>343</v>
      </c>
      <c r="L22" s="384">
        <f>IF(BD.PD[[#This Row],[Mon]]="DOP",1,HLOOKUP(BD.PD[[#This Row],[Mon]],$K$1:$L$2,2,FALSE))</f>
        <v>1</v>
      </c>
      <c r="M22" s="401">
        <v>999268.51</v>
      </c>
      <c r="N22" s="386">
        <f>BD.PD[[#This Row],[Cant.]]*BD.PD[[#This Row],[ Tasa ]]*BD.PD[[#This Row],[ Precio Und.]]</f>
        <v>999268.51</v>
      </c>
      <c r="O22" s="402">
        <v>0</v>
      </c>
      <c r="P22" s="386">
        <f>IF(BD.PD[[#This Row],[Liquid. '[%']]]&lt;&gt;0,(BD.PD[[#This Row],[Valor Neto '[DOP']]]*BD.PD[[#This Row],[Liquid. '[%']]])+BD.PD[[#This Row],[Valor Neto '[DOP']]],BD.PD[[#This Row],[Valor Neto '[DOP']]])</f>
        <v>999268.51</v>
      </c>
      <c r="Q22" s="388">
        <f>BD.PD[[#This Row],[Ppto. Orden Interna '[DOP']]]/HLOOKUP("USD",$K$1:$L$2,2,FALSE)</f>
        <v>16654.475166666667</v>
      </c>
      <c r="R22" s="389" t="s">
        <v>344</v>
      </c>
      <c r="S22" s="389"/>
      <c r="T22" s="389"/>
      <c r="U22" s="389"/>
      <c r="V22" s="389"/>
      <c r="W22" s="382" t="s">
        <v>345</v>
      </c>
      <c r="X22" s="390">
        <v>17</v>
      </c>
      <c r="Y22" s="391">
        <v>0.5</v>
      </c>
      <c r="Z22" s="392">
        <f>BD.PD[[#This Row],[Av.P1 '[%']]]*BD.PD[[#This Row],[Ppto. Orden Interna '[DOP']]]</f>
        <v>499634.255</v>
      </c>
      <c r="AA22" s="393">
        <v>21</v>
      </c>
      <c r="AB22" s="394">
        <v>0.5</v>
      </c>
      <c r="AC22" s="392">
        <f>BD.PD[[#This Row],[Av.P2 '[%']]]*BD.PD[[#This Row],[Ppto. Orden Interna '[DOP']]]</f>
        <v>499634.255</v>
      </c>
      <c r="AD22" s="393"/>
      <c r="AE22" s="394"/>
      <c r="AF22" s="392">
        <f>BD.PD[[#This Row],[Av.P3 '[%']]]*BD.PD[[#This Row],[Ppto. Orden Interna '[DOP']]]</f>
        <v>0</v>
      </c>
      <c r="AG22" s="393"/>
      <c r="AH22" s="394"/>
      <c r="AI22" s="392">
        <f>BD.PD[[#This Row],[Av.P4 '[%']]]*BD.PD[[#This Row],[Ppto. Orden Interna '[DOP']]]</f>
        <v>0</v>
      </c>
      <c r="AJ22" s="393"/>
      <c r="AK22" s="394"/>
      <c r="AL22" s="392">
        <f>BD.PD[[#This Row],[Av.P5 '[%']]]*BD.PD[[#This Row],[Ppto. Orden Interna '[DOP']]]</f>
        <v>0</v>
      </c>
      <c r="AM22" s="395">
        <f>BD.PD[[#This Row],[Pago 5]]+BD.PD[[#This Row],[Pago 4]]+BD.PD[[#This Row],[Pago 3]]+BD.PD[[#This Row],[Pago 2]]+BD.PD[[#This Row],[Pago 1]]</f>
        <v>999268.51</v>
      </c>
      <c r="AN22" s="396"/>
      <c r="AO22" s="396"/>
      <c r="AP22" s="396"/>
      <c r="AQ22" s="396"/>
      <c r="AR22" s="396"/>
      <c r="AS22" s="396"/>
      <c r="AT22" s="396"/>
      <c r="AU22" s="396"/>
      <c r="AV22" s="396"/>
      <c r="AW22" s="396"/>
      <c r="AX22" s="396"/>
      <c r="AY22" s="396"/>
      <c r="AZ22" s="396"/>
      <c r="BA22" s="396"/>
      <c r="BB22" s="396"/>
      <c r="BC22" s="396"/>
      <c r="BD22" s="396"/>
      <c r="BE22" s="396"/>
      <c r="BF22" s="396"/>
      <c r="BG22" s="396"/>
      <c r="BH22" s="396"/>
      <c r="BI22" s="396"/>
      <c r="BJ22" s="396"/>
      <c r="BK22" s="396"/>
      <c r="BL22" s="396"/>
      <c r="BM22" s="396"/>
      <c r="BN22" s="396"/>
      <c r="BO22" s="396"/>
      <c r="BP22" s="396"/>
      <c r="BQ22" s="396"/>
      <c r="BR22" s="396"/>
      <c r="BS22" s="396"/>
      <c r="BT22" s="396"/>
      <c r="BU22" s="396"/>
      <c r="BV22" s="396"/>
      <c r="BW22" s="396"/>
      <c r="BX22" s="396"/>
      <c r="BY22" s="396"/>
      <c r="BZ22" s="396"/>
      <c r="CA22" s="396"/>
      <c r="CB22" s="396"/>
      <c r="CC22" s="396"/>
      <c r="CD22" s="396"/>
      <c r="CE22" s="396"/>
      <c r="CF22" s="396"/>
      <c r="CG22" s="396"/>
      <c r="CH22" s="396"/>
      <c r="CI22" s="396"/>
      <c r="CJ22" s="396"/>
      <c r="CK22" s="396"/>
      <c r="CL22" s="396"/>
      <c r="CM22" s="396"/>
      <c r="CN22" s="396"/>
      <c r="CO22" s="396"/>
      <c r="CP22" s="396"/>
      <c r="CQ22" s="396"/>
      <c r="CR22" s="396"/>
      <c r="CS22" s="396"/>
      <c r="CT22" s="396"/>
      <c r="CU22" s="396"/>
      <c r="CV22" s="396"/>
      <c r="CW22" s="396"/>
      <c r="CX22" s="396"/>
      <c r="CY22" s="396"/>
      <c r="CZ22" s="396"/>
      <c r="DA22" s="396"/>
      <c r="DB22" s="396"/>
      <c r="DC22" s="396"/>
      <c r="DD22" s="396"/>
      <c r="DE22" s="396"/>
      <c r="DF22" s="396"/>
      <c r="DG22" s="396"/>
      <c r="DH22" s="396"/>
      <c r="DI22" s="396"/>
      <c r="DJ22" s="396"/>
      <c r="DK22" s="396"/>
      <c r="DL22" s="396"/>
      <c r="DM22" s="396"/>
      <c r="DN22" s="396"/>
      <c r="DO22" s="396"/>
      <c r="DP22" s="396"/>
      <c r="DQ22" s="396"/>
      <c r="DR22" s="396"/>
      <c r="DS22" s="396"/>
      <c r="DT22" s="396"/>
      <c r="DU22" s="396"/>
      <c r="DV22" s="396"/>
      <c r="DW22" s="396"/>
      <c r="DX22" s="396"/>
      <c r="DY22" s="396"/>
      <c r="DZ22" s="396"/>
      <c r="EA22" s="396"/>
      <c r="EB22" s="396"/>
      <c r="EC22" s="396"/>
      <c r="ED22" s="396"/>
      <c r="EE22" s="396"/>
      <c r="EF22" s="396"/>
      <c r="EG22" s="396"/>
      <c r="EH22" s="396"/>
      <c r="EI22" s="396"/>
      <c r="EJ22" s="396"/>
      <c r="EK22" s="396"/>
      <c r="EL22" s="396"/>
      <c r="EM22" s="396"/>
      <c r="EN22" s="396"/>
      <c r="EO22" s="396"/>
      <c r="EP22" s="396"/>
      <c r="EQ22" s="396"/>
      <c r="ER22" s="396"/>
      <c r="ES22" s="396"/>
      <c r="ET22" s="396"/>
      <c r="EU22" s="396"/>
      <c r="EV22" s="396"/>
      <c r="EW22" s="396"/>
      <c r="EX22" s="396"/>
      <c r="EY22" s="396"/>
      <c r="EZ22" s="396"/>
      <c r="FA22" s="396"/>
      <c r="FB22" s="396"/>
      <c r="FC22" s="396"/>
      <c r="FD22" s="396"/>
      <c r="FE22" s="396"/>
      <c r="FF22" s="396"/>
      <c r="FG22" s="396"/>
      <c r="FH22" s="396"/>
      <c r="FI22" s="396"/>
      <c r="FJ22" s="396"/>
      <c r="FK22" s="396"/>
      <c r="FL22" s="396"/>
      <c r="FM22" s="396"/>
      <c r="FN22" s="396"/>
      <c r="FO22" s="396"/>
      <c r="FP22" s="396"/>
      <c r="FQ22" s="396"/>
      <c r="FR22" s="396"/>
      <c r="FS22" s="396"/>
      <c r="FT22" s="396"/>
      <c r="FU22" s="396"/>
      <c r="FV22" s="396"/>
      <c r="FW22" s="396"/>
      <c r="FX22" s="396"/>
      <c r="FY22" s="396"/>
      <c r="FZ22" s="396"/>
      <c r="GA22" s="396"/>
      <c r="GB22" s="396"/>
      <c r="GC22" s="396"/>
      <c r="GD22" s="396"/>
      <c r="GE22" s="396"/>
      <c r="GF22" s="396"/>
      <c r="GG22" s="396"/>
      <c r="GH22" s="396"/>
      <c r="GI22" s="396"/>
      <c r="GJ22" s="396"/>
      <c r="GK22" s="396"/>
      <c r="GL22" s="396"/>
      <c r="GM22" s="396"/>
      <c r="GN22" s="396"/>
      <c r="GO22" s="396"/>
      <c r="GP22" s="396"/>
      <c r="GQ22" s="396"/>
      <c r="GR22" s="396"/>
      <c r="GS22" s="396"/>
      <c r="GT22" s="396"/>
      <c r="GU22" s="396"/>
      <c r="GV22" s="396"/>
      <c r="GW22" s="396"/>
      <c r="GX22" s="396"/>
      <c r="GY22" s="396"/>
      <c r="GZ22" s="396"/>
      <c r="HA22" s="396"/>
      <c r="HB22" s="396"/>
      <c r="HC22" s="396"/>
      <c r="HD22" s="396"/>
      <c r="HE22" s="396"/>
      <c r="HF22" s="396"/>
      <c r="HG22" s="396"/>
      <c r="HH22" s="396"/>
      <c r="HI22" s="396"/>
      <c r="HJ22" s="396"/>
      <c r="HK22" s="396"/>
      <c r="HL22" s="396"/>
      <c r="HM22" s="396"/>
      <c r="HN22" s="396"/>
      <c r="HO22" s="396"/>
      <c r="HP22" s="396"/>
      <c r="HQ22" s="396"/>
      <c r="HR22" s="396"/>
      <c r="HS22" s="396"/>
      <c r="HT22" s="396"/>
      <c r="HU22" s="396"/>
      <c r="HV22" s="396"/>
      <c r="HW22" s="396"/>
      <c r="HX22" s="396"/>
      <c r="HY22" s="396"/>
      <c r="HZ22" s="396"/>
      <c r="IA22" s="396"/>
      <c r="IB22" s="396"/>
      <c r="IC22" s="396"/>
      <c r="ID22" s="396"/>
      <c r="IE22" s="396"/>
      <c r="IF22" s="396"/>
      <c r="IG22" s="396"/>
      <c r="IH22" s="396"/>
    </row>
    <row r="23" spans="1:242" s="397" customFormat="1" ht="15" hidden="1" customHeight="1" x14ac:dyDescent="0.2">
      <c r="A23" s="377">
        <v>2.06</v>
      </c>
      <c r="B23" s="378" t="s">
        <v>334</v>
      </c>
      <c r="C23" s="379" t="str">
        <f>VLOOKUP(BD.PD[[#This Row],[Pos]],PPto[],3,FALSE)</f>
        <v>2.06 Instalación de Gas</v>
      </c>
      <c r="D23" s="380" t="s">
        <v>334</v>
      </c>
      <c r="E23" s="381">
        <f>IF(BD.PD[[#This Row],[.]]="*",VLOOKUP(BD.PD[[#This Row],[Pos]],Presupuesto!A:H,7,FALSE),"")</f>
        <v>7377.0491803278692</v>
      </c>
      <c r="F23" s="382"/>
      <c r="G23" s="382" t="s">
        <v>299</v>
      </c>
      <c r="H23" s="382"/>
      <c r="I23" s="382"/>
      <c r="J23" s="383"/>
      <c r="K23" s="380" t="s">
        <v>162</v>
      </c>
      <c r="L23" s="384">
        <f>IF(BD.PD[[#This Row],[Mon]]="DOP",1,HLOOKUP(BD.PD[[#This Row],[Mon]],$K$1:$L$2,2,FALSE))</f>
        <v>60</v>
      </c>
      <c r="M23" s="385">
        <v>0</v>
      </c>
      <c r="N23" s="386">
        <f>BD.PD[[#This Row],[Cant.]]*BD.PD[[#This Row],[ Tasa ]]*BD.PD[[#This Row],[ Precio Und.]]</f>
        <v>0</v>
      </c>
      <c r="O23" s="387"/>
      <c r="P23" s="386">
        <f>IF(BD.PD[[#This Row],[Liquid. '[%']]]&lt;&gt;0,(BD.PD[[#This Row],[Valor Neto '[DOP']]]*BD.PD[[#This Row],[Liquid. '[%']]])+BD.PD[[#This Row],[Valor Neto '[DOP']]],BD.PD[[#This Row],[Valor Neto '[DOP']]])</f>
        <v>0</v>
      </c>
      <c r="Q23" s="404">
        <f>BD.PD[[#This Row],[Ppto. Orden Interna '[DOP']]]/HLOOKUP("USD",$K$1:$L$2,2,FALSE)</f>
        <v>0</v>
      </c>
      <c r="R23" s="389"/>
      <c r="S23" s="389"/>
      <c r="T23" s="389"/>
      <c r="U23" s="389"/>
      <c r="V23" s="389"/>
      <c r="W23" s="405"/>
      <c r="X23" s="390"/>
      <c r="Y23" s="391"/>
      <c r="Z23" s="406">
        <f>BD.PD[[#This Row],[Av.P1 '[%']]]*BD.PD[[#This Row],[Ppto. Orden Interna '[DOP']]]</f>
        <v>0</v>
      </c>
      <c r="AA23" s="393"/>
      <c r="AB23" s="394"/>
      <c r="AC23" s="406">
        <f>BD.PD[[#This Row],[Av.P2 '[%']]]*BD.PD[[#This Row],[Ppto. Orden Interna '[DOP']]]</f>
        <v>0</v>
      </c>
      <c r="AD23" s="393"/>
      <c r="AE23" s="394"/>
      <c r="AF23" s="406">
        <f>BD.PD[[#This Row],[Av.P3 '[%']]]*BD.PD[[#This Row],[Ppto. Orden Interna '[DOP']]]</f>
        <v>0</v>
      </c>
      <c r="AG23" s="393"/>
      <c r="AH23" s="394"/>
      <c r="AI23" s="406">
        <f>BD.PD[[#This Row],[Av.P4 '[%']]]*BD.PD[[#This Row],[Ppto. Orden Interna '[DOP']]]</f>
        <v>0</v>
      </c>
      <c r="AJ23" s="393"/>
      <c r="AK23" s="394"/>
      <c r="AL23" s="406">
        <f>BD.PD[[#This Row],[Av.P5 '[%']]]*BD.PD[[#This Row],[Ppto. Orden Interna '[DOP']]]</f>
        <v>0</v>
      </c>
      <c r="AM23" s="395">
        <f>BD.PD[[#This Row],[Pago 5]]+BD.PD[[#This Row],[Pago 4]]+BD.PD[[#This Row],[Pago 3]]+BD.PD[[#This Row],[Pago 2]]+BD.PD[[#This Row],[Pago 1]]</f>
        <v>0</v>
      </c>
      <c r="AN23" s="396"/>
      <c r="AO23" s="396"/>
      <c r="AP23" s="396"/>
      <c r="AQ23" s="396"/>
      <c r="AR23" s="396"/>
      <c r="AS23" s="396"/>
      <c r="AT23" s="396"/>
      <c r="AU23" s="396"/>
      <c r="AV23" s="396"/>
      <c r="AW23" s="396"/>
      <c r="AX23" s="396"/>
      <c r="AY23" s="396"/>
      <c r="AZ23" s="396"/>
      <c r="BA23" s="396"/>
      <c r="BB23" s="396"/>
      <c r="BC23" s="396"/>
      <c r="BD23" s="396"/>
      <c r="BE23" s="396"/>
      <c r="BF23" s="396"/>
      <c r="BG23" s="396"/>
      <c r="BH23" s="396"/>
      <c r="BI23" s="396"/>
      <c r="BJ23" s="396"/>
      <c r="BK23" s="396"/>
      <c r="BL23" s="396"/>
      <c r="BM23" s="396"/>
      <c r="BN23" s="396"/>
      <c r="BO23" s="396"/>
      <c r="BP23" s="396"/>
      <c r="BQ23" s="396"/>
      <c r="BR23" s="396"/>
      <c r="BS23" s="396"/>
      <c r="BT23" s="396"/>
      <c r="BU23" s="396"/>
      <c r="BV23" s="396"/>
      <c r="BW23" s="396"/>
      <c r="BX23" s="396"/>
      <c r="BY23" s="396"/>
      <c r="BZ23" s="396"/>
      <c r="CA23" s="396"/>
      <c r="CB23" s="396"/>
      <c r="CC23" s="396"/>
      <c r="CD23" s="396"/>
      <c r="CE23" s="396"/>
      <c r="CF23" s="396"/>
      <c r="CG23" s="396"/>
      <c r="CH23" s="396"/>
      <c r="CI23" s="396"/>
      <c r="CJ23" s="396"/>
      <c r="CK23" s="396"/>
      <c r="CL23" s="396"/>
      <c r="CM23" s="396"/>
      <c r="CN23" s="396"/>
      <c r="CO23" s="396"/>
      <c r="CP23" s="396"/>
      <c r="CQ23" s="396"/>
      <c r="CR23" s="396"/>
      <c r="CS23" s="396"/>
      <c r="CT23" s="396"/>
      <c r="CU23" s="396"/>
      <c r="CV23" s="396"/>
      <c r="CW23" s="396"/>
      <c r="CX23" s="396"/>
      <c r="CY23" s="396"/>
      <c r="CZ23" s="396"/>
      <c r="DA23" s="396"/>
      <c r="DB23" s="396"/>
      <c r="DC23" s="396"/>
      <c r="DD23" s="396"/>
      <c r="DE23" s="396"/>
      <c r="DF23" s="396"/>
      <c r="DG23" s="396"/>
      <c r="DH23" s="396"/>
      <c r="DI23" s="396"/>
      <c r="DJ23" s="396"/>
      <c r="DK23" s="396"/>
      <c r="DL23" s="396"/>
      <c r="DM23" s="396"/>
      <c r="DN23" s="396"/>
      <c r="DO23" s="396"/>
      <c r="DP23" s="396"/>
      <c r="DQ23" s="396"/>
      <c r="DR23" s="396"/>
      <c r="DS23" s="396"/>
      <c r="DT23" s="396"/>
      <c r="DU23" s="396"/>
      <c r="DV23" s="396"/>
      <c r="DW23" s="396"/>
      <c r="DX23" s="396"/>
      <c r="DY23" s="396"/>
      <c r="DZ23" s="396"/>
      <c r="EA23" s="396"/>
      <c r="EB23" s="396"/>
      <c r="EC23" s="396"/>
      <c r="ED23" s="396"/>
      <c r="EE23" s="396"/>
      <c r="EF23" s="396"/>
      <c r="EG23" s="396"/>
      <c r="EH23" s="396"/>
      <c r="EI23" s="396"/>
      <c r="EJ23" s="396"/>
      <c r="EK23" s="396"/>
      <c r="EL23" s="396"/>
      <c r="EM23" s="396"/>
      <c r="EN23" s="396"/>
      <c r="EO23" s="396"/>
      <c r="EP23" s="396"/>
      <c r="EQ23" s="396"/>
      <c r="ER23" s="396"/>
      <c r="ES23" s="396"/>
      <c r="ET23" s="396"/>
      <c r="EU23" s="396"/>
      <c r="EV23" s="396"/>
      <c r="EW23" s="396"/>
      <c r="EX23" s="396"/>
      <c r="EY23" s="396"/>
      <c r="EZ23" s="396"/>
      <c r="FA23" s="396"/>
      <c r="FB23" s="396"/>
      <c r="FC23" s="396"/>
      <c r="FD23" s="396"/>
      <c r="FE23" s="396"/>
      <c r="FF23" s="396"/>
      <c r="FG23" s="396"/>
      <c r="FH23" s="396"/>
      <c r="FI23" s="396"/>
      <c r="FJ23" s="396"/>
      <c r="FK23" s="396"/>
      <c r="FL23" s="396"/>
      <c r="FM23" s="396"/>
      <c r="FN23" s="396"/>
      <c r="FO23" s="396"/>
      <c r="FP23" s="396"/>
      <c r="FQ23" s="396"/>
      <c r="FR23" s="396"/>
      <c r="FS23" s="396"/>
      <c r="FT23" s="396"/>
      <c r="FU23" s="396"/>
      <c r="FV23" s="396"/>
      <c r="FW23" s="396"/>
      <c r="FX23" s="396"/>
      <c r="FY23" s="396"/>
      <c r="FZ23" s="396"/>
      <c r="GA23" s="396"/>
      <c r="GB23" s="396"/>
      <c r="GC23" s="396"/>
      <c r="GD23" s="396"/>
      <c r="GE23" s="396"/>
      <c r="GF23" s="396"/>
      <c r="GG23" s="396"/>
      <c r="GH23" s="396"/>
      <c r="GI23" s="396"/>
      <c r="GJ23" s="396"/>
      <c r="GK23" s="396"/>
      <c r="GL23" s="396"/>
      <c r="GM23" s="396"/>
      <c r="GN23" s="396"/>
      <c r="GO23" s="396"/>
      <c r="GP23" s="396"/>
      <c r="GQ23" s="396"/>
      <c r="GR23" s="396"/>
      <c r="GS23" s="396"/>
      <c r="GT23" s="396"/>
      <c r="GU23" s="396"/>
      <c r="GV23" s="396"/>
      <c r="GW23" s="396"/>
      <c r="GX23" s="396"/>
      <c r="GY23" s="396"/>
      <c r="GZ23" s="396"/>
      <c r="HA23" s="396"/>
      <c r="HB23" s="396"/>
      <c r="HC23" s="396"/>
      <c r="HD23" s="396"/>
      <c r="HE23" s="396"/>
      <c r="HF23" s="396"/>
      <c r="HG23" s="396"/>
      <c r="HH23" s="396"/>
      <c r="HI23" s="396"/>
      <c r="HJ23" s="396"/>
      <c r="HK23" s="396"/>
      <c r="HL23" s="396"/>
      <c r="HM23" s="396"/>
      <c r="HN23" s="396"/>
      <c r="HO23" s="396"/>
      <c r="HP23" s="396"/>
      <c r="HQ23" s="396"/>
      <c r="HR23" s="396"/>
      <c r="HS23" s="396"/>
      <c r="HT23" s="396"/>
      <c r="HU23" s="396"/>
      <c r="HV23" s="396"/>
      <c r="HW23" s="396"/>
      <c r="HX23" s="396"/>
      <c r="HY23" s="396"/>
      <c r="HZ23" s="396"/>
      <c r="IA23" s="396"/>
      <c r="IB23" s="396"/>
      <c r="IC23" s="396"/>
      <c r="ID23" s="396"/>
      <c r="IE23" s="396"/>
      <c r="IF23" s="396"/>
      <c r="IG23" s="396"/>
      <c r="IH23" s="396"/>
    </row>
    <row r="24" spans="1:242" s="397" customFormat="1" ht="15" hidden="1" customHeight="1" x14ac:dyDescent="0.2">
      <c r="A24" s="377">
        <v>2.06</v>
      </c>
      <c r="B24" s="378"/>
      <c r="C24" s="379" t="str">
        <f>VLOOKUP(BD.PD[[#This Row],[Pos]],PPto[],3,FALSE)</f>
        <v>2.06 Instalación de Gas</v>
      </c>
      <c r="D24" s="377" t="s">
        <v>61</v>
      </c>
      <c r="E24" s="381" t="str">
        <f>IF(BD.PD[[#This Row],[.]]="*",VLOOKUP(BD.PD[[#This Row],[Pos]],Presupuesto!A:H,7,FALSE),"")</f>
        <v/>
      </c>
      <c r="F24" s="285" t="s">
        <v>346</v>
      </c>
      <c r="G24" s="509">
        <v>4512956761</v>
      </c>
      <c r="H24" s="382" t="s">
        <v>342</v>
      </c>
      <c r="I24" s="399">
        <v>46167</v>
      </c>
      <c r="J24" s="400">
        <v>1</v>
      </c>
      <c r="K24" s="377" t="s">
        <v>343</v>
      </c>
      <c r="L24" s="384">
        <f>IF(BD.PD[[#This Row],[Mon]]="DOP",1,HLOOKUP(BD.PD[[#This Row],[Mon]],$K$1:$L$2,2,FALSE))</f>
        <v>1</v>
      </c>
      <c r="M24" s="401">
        <v>566819.1</v>
      </c>
      <c r="N24" s="386">
        <f>BD.PD[[#This Row],[Cant.]]*BD.PD[[#This Row],[ Tasa ]]*BD.PD[[#This Row],[ Precio Und.]]</f>
        <v>566819.1</v>
      </c>
      <c r="O24" s="402">
        <v>0</v>
      </c>
      <c r="P24" s="386">
        <f>IF(BD.PD[[#This Row],[Liquid. '[%']]]&lt;&gt;0,(BD.PD[[#This Row],[Valor Neto '[DOP']]]*BD.PD[[#This Row],[Liquid. '[%']]])+BD.PD[[#This Row],[Valor Neto '[DOP']]],BD.PD[[#This Row],[Valor Neto '[DOP']]])</f>
        <v>566819.1</v>
      </c>
      <c r="Q24" s="404">
        <f>BD.PD[[#This Row],[Ppto. Orden Interna '[DOP']]]/HLOOKUP("USD",$K$1:$L$2,2,FALSE)</f>
        <v>9446.9849999999988</v>
      </c>
      <c r="R24" s="389"/>
      <c r="S24" s="389"/>
      <c r="T24" s="389"/>
      <c r="U24" s="389"/>
      <c r="V24" s="389"/>
      <c r="W24" s="405"/>
      <c r="X24" s="390">
        <v>17</v>
      </c>
      <c r="Y24" s="391">
        <v>0.5</v>
      </c>
      <c r="Z24" s="406">
        <f>BD.PD[[#This Row],[Av.P1 '[%']]]*BD.PD[[#This Row],[Ppto. Orden Interna '[DOP']]]</f>
        <v>283409.55</v>
      </c>
      <c r="AA24" s="393">
        <v>21</v>
      </c>
      <c r="AB24" s="394">
        <v>0.5</v>
      </c>
      <c r="AC24" s="406">
        <f>BD.PD[[#This Row],[Av.P2 '[%']]]*BD.PD[[#This Row],[Ppto. Orden Interna '[DOP']]]</f>
        <v>283409.55</v>
      </c>
      <c r="AD24" s="393"/>
      <c r="AE24" s="394"/>
      <c r="AF24" s="406">
        <f>BD.PD[[#This Row],[Av.P3 '[%']]]*BD.PD[[#This Row],[Ppto. Orden Interna '[DOP']]]</f>
        <v>0</v>
      </c>
      <c r="AG24" s="393"/>
      <c r="AH24" s="394"/>
      <c r="AI24" s="406">
        <f>BD.PD[[#This Row],[Av.P4 '[%']]]*BD.PD[[#This Row],[Ppto. Orden Interna '[DOP']]]</f>
        <v>0</v>
      </c>
      <c r="AJ24" s="393"/>
      <c r="AK24" s="394"/>
      <c r="AL24" s="406">
        <f>BD.PD[[#This Row],[Av.P5 '[%']]]*BD.PD[[#This Row],[Ppto. Orden Interna '[DOP']]]</f>
        <v>0</v>
      </c>
      <c r="AM24" s="395">
        <f>BD.PD[[#This Row],[Pago 5]]+BD.PD[[#This Row],[Pago 4]]+BD.PD[[#This Row],[Pago 3]]+BD.PD[[#This Row],[Pago 2]]+BD.PD[[#This Row],[Pago 1]]</f>
        <v>566819.1</v>
      </c>
      <c r="AN24" s="396"/>
      <c r="AO24" s="396"/>
      <c r="AP24" s="396"/>
      <c r="AQ24" s="396"/>
      <c r="AR24" s="396"/>
      <c r="AS24" s="396"/>
      <c r="AT24" s="396"/>
      <c r="AU24" s="396"/>
      <c r="AV24" s="396"/>
      <c r="AW24" s="396"/>
      <c r="AX24" s="396"/>
      <c r="AY24" s="396"/>
      <c r="AZ24" s="396"/>
      <c r="BA24" s="396"/>
      <c r="BB24" s="396"/>
      <c r="BC24" s="396"/>
      <c r="BD24" s="396"/>
      <c r="BE24" s="396"/>
      <c r="BF24" s="396"/>
      <c r="BG24" s="396"/>
      <c r="BH24" s="396"/>
      <c r="BI24" s="396"/>
      <c r="BJ24" s="396"/>
      <c r="BK24" s="396"/>
      <c r="BL24" s="396"/>
      <c r="BM24" s="396"/>
      <c r="BN24" s="396"/>
      <c r="BO24" s="396"/>
      <c r="BP24" s="396"/>
      <c r="BQ24" s="396"/>
      <c r="BR24" s="396"/>
      <c r="BS24" s="396"/>
      <c r="BT24" s="396"/>
      <c r="BU24" s="396"/>
      <c r="BV24" s="396"/>
      <c r="BW24" s="396"/>
      <c r="BX24" s="396"/>
      <c r="BY24" s="396"/>
      <c r="BZ24" s="396"/>
      <c r="CA24" s="396"/>
      <c r="CB24" s="396"/>
      <c r="CC24" s="396"/>
      <c r="CD24" s="396"/>
      <c r="CE24" s="396"/>
      <c r="CF24" s="396"/>
      <c r="CG24" s="396"/>
      <c r="CH24" s="396"/>
      <c r="CI24" s="396"/>
      <c r="CJ24" s="396"/>
      <c r="CK24" s="396"/>
      <c r="CL24" s="396"/>
      <c r="CM24" s="396"/>
      <c r="CN24" s="396"/>
      <c r="CO24" s="396"/>
      <c r="CP24" s="396"/>
      <c r="CQ24" s="396"/>
      <c r="CR24" s="396"/>
      <c r="CS24" s="396"/>
      <c r="CT24" s="396"/>
      <c r="CU24" s="396"/>
      <c r="CV24" s="396"/>
      <c r="CW24" s="396"/>
      <c r="CX24" s="396"/>
      <c r="CY24" s="396"/>
      <c r="CZ24" s="396"/>
      <c r="DA24" s="396"/>
      <c r="DB24" s="396"/>
      <c r="DC24" s="396"/>
      <c r="DD24" s="396"/>
      <c r="DE24" s="396"/>
      <c r="DF24" s="396"/>
      <c r="DG24" s="396"/>
      <c r="DH24" s="396"/>
      <c r="DI24" s="396"/>
      <c r="DJ24" s="396"/>
      <c r="DK24" s="396"/>
      <c r="DL24" s="396"/>
      <c r="DM24" s="396"/>
      <c r="DN24" s="396"/>
      <c r="DO24" s="396"/>
      <c r="DP24" s="396"/>
      <c r="DQ24" s="396"/>
      <c r="DR24" s="396"/>
      <c r="DS24" s="396"/>
      <c r="DT24" s="396"/>
      <c r="DU24" s="396"/>
      <c r="DV24" s="396"/>
      <c r="DW24" s="396"/>
      <c r="DX24" s="396"/>
      <c r="DY24" s="396"/>
      <c r="DZ24" s="396"/>
      <c r="EA24" s="396"/>
      <c r="EB24" s="396"/>
      <c r="EC24" s="396"/>
      <c r="ED24" s="396"/>
      <c r="EE24" s="396"/>
      <c r="EF24" s="396"/>
      <c r="EG24" s="396"/>
      <c r="EH24" s="396"/>
      <c r="EI24" s="396"/>
      <c r="EJ24" s="396"/>
      <c r="EK24" s="396"/>
      <c r="EL24" s="396"/>
      <c r="EM24" s="396"/>
      <c r="EN24" s="396"/>
      <c r="EO24" s="396"/>
      <c r="EP24" s="396"/>
      <c r="EQ24" s="396"/>
      <c r="ER24" s="396"/>
      <c r="ES24" s="396"/>
      <c r="ET24" s="396"/>
      <c r="EU24" s="396"/>
      <c r="EV24" s="396"/>
      <c r="EW24" s="396"/>
      <c r="EX24" s="396"/>
      <c r="EY24" s="396"/>
      <c r="EZ24" s="396"/>
      <c r="FA24" s="396"/>
      <c r="FB24" s="396"/>
      <c r="FC24" s="396"/>
      <c r="FD24" s="396"/>
      <c r="FE24" s="396"/>
      <c r="FF24" s="396"/>
      <c r="FG24" s="396"/>
      <c r="FH24" s="396"/>
      <c r="FI24" s="396"/>
      <c r="FJ24" s="396"/>
      <c r="FK24" s="396"/>
      <c r="FL24" s="396"/>
      <c r="FM24" s="396"/>
      <c r="FN24" s="396"/>
      <c r="FO24" s="396"/>
      <c r="FP24" s="396"/>
      <c r="FQ24" s="396"/>
      <c r="FR24" s="396"/>
      <c r="FS24" s="396"/>
      <c r="FT24" s="396"/>
      <c r="FU24" s="396"/>
      <c r="FV24" s="396"/>
      <c r="FW24" s="396"/>
      <c r="FX24" s="396"/>
      <c r="FY24" s="396"/>
      <c r="FZ24" s="396"/>
      <c r="GA24" s="396"/>
      <c r="GB24" s="396"/>
      <c r="GC24" s="396"/>
      <c r="GD24" s="396"/>
      <c r="GE24" s="396"/>
      <c r="GF24" s="396"/>
      <c r="GG24" s="396"/>
      <c r="GH24" s="396"/>
      <c r="GI24" s="396"/>
      <c r="GJ24" s="396"/>
      <c r="GK24" s="396"/>
      <c r="GL24" s="396"/>
      <c r="GM24" s="396"/>
      <c r="GN24" s="396"/>
      <c r="GO24" s="396"/>
      <c r="GP24" s="396"/>
      <c r="GQ24" s="396"/>
      <c r="GR24" s="396"/>
      <c r="GS24" s="396"/>
      <c r="GT24" s="396"/>
      <c r="GU24" s="396"/>
      <c r="GV24" s="396"/>
      <c r="GW24" s="396"/>
      <c r="GX24" s="396"/>
      <c r="GY24" s="396"/>
      <c r="GZ24" s="396"/>
      <c r="HA24" s="396"/>
      <c r="HB24" s="396"/>
      <c r="HC24" s="396"/>
      <c r="HD24" s="396"/>
      <c r="HE24" s="396"/>
      <c r="HF24" s="396"/>
      <c r="HG24" s="396"/>
      <c r="HH24" s="396"/>
      <c r="HI24" s="396"/>
      <c r="HJ24" s="396"/>
      <c r="HK24" s="396"/>
      <c r="HL24" s="396"/>
      <c r="HM24" s="396"/>
      <c r="HN24" s="396"/>
      <c r="HO24" s="396"/>
      <c r="HP24" s="396"/>
      <c r="HQ24" s="396"/>
      <c r="HR24" s="396"/>
      <c r="HS24" s="396"/>
      <c r="HT24" s="396"/>
      <c r="HU24" s="396"/>
      <c r="HV24" s="396"/>
      <c r="HW24" s="396"/>
      <c r="HX24" s="396"/>
      <c r="HY24" s="396"/>
      <c r="HZ24" s="396"/>
      <c r="IA24" s="396"/>
      <c r="IB24" s="396"/>
      <c r="IC24" s="396"/>
      <c r="ID24" s="396"/>
      <c r="IE24" s="396"/>
      <c r="IF24" s="396"/>
      <c r="IG24" s="396"/>
      <c r="IH24" s="396"/>
    </row>
    <row r="25" spans="1:242" s="397" customFormat="1" ht="15" hidden="1" customHeight="1" x14ac:dyDescent="0.2">
      <c r="A25" s="377">
        <v>2.0699999999999998</v>
      </c>
      <c r="B25" s="378" t="s">
        <v>334</v>
      </c>
      <c r="C25" s="379" t="str">
        <f>VLOOKUP(BD.PD[[#This Row],[Pos]],PPto[],3,FALSE)</f>
        <v xml:space="preserve">2.07 Sistema Contra Incendios </v>
      </c>
      <c r="D25" s="380" t="s">
        <v>334</v>
      </c>
      <c r="E25" s="381">
        <f>IF(BD.PD[[#This Row],[.]]="*",VLOOKUP(BD.PD[[#This Row],[Pos]],Presupuesto!A:H,7,FALSE),"")</f>
        <v>114915.19258852459</v>
      </c>
      <c r="F25" s="382"/>
      <c r="G25" s="382" t="s">
        <v>299</v>
      </c>
      <c r="H25" s="382"/>
      <c r="I25" s="382"/>
      <c r="J25" s="383"/>
      <c r="K25" s="380" t="s">
        <v>162</v>
      </c>
      <c r="L25" s="384">
        <f>IF(BD.PD[[#This Row],[Mon]]="DOP",1,HLOOKUP(BD.PD[[#This Row],[Mon]],$K$1:$L$2,2,FALSE))</f>
        <v>60</v>
      </c>
      <c r="M25" s="385">
        <v>0</v>
      </c>
      <c r="N25" s="386">
        <f>BD.PD[[#This Row],[Cant.]]*BD.PD[[#This Row],[ Tasa ]]*BD.PD[[#This Row],[ Precio Und.]]</f>
        <v>0</v>
      </c>
      <c r="O25" s="387"/>
      <c r="P25" s="386">
        <f>IF(BD.PD[[#This Row],[Liquid. '[%']]]&lt;&gt;0,(BD.PD[[#This Row],[Valor Neto '[DOP']]]*BD.PD[[#This Row],[Liquid. '[%']]])+BD.PD[[#This Row],[Valor Neto '[DOP']]],BD.PD[[#This Row],[Valor Neto '[DOP']]])</f>
        <v>0</v>
      </c>
      <c r="Q25" s="388">
        <f>BD.PD[[#This Row],[Ppto. Orden Interna '[DOP']]]/HLOOKUP("USD",$K$1:$L$2,2,FALSE)</f>
        <v>0</v>
      </c>
      <c r="R25" s="389"/>
      <c r="S25" s="389"/>
      <c r="T25" s="389"/>
      <c r="U25" s="389"/>
      <c r="V25" s="389"/>
      <c r="W25" s="382"/>
      <c r="X25" s="390"/>
      <c r="Y25" s="391"/>
      <c r="Z25" s="392">
        <f>BD.PD[[#This Row],[Av.P1 '[%']]]*BD.PD[[#This Row],[Ppto. Orden Interna '[DOP']]]</f>
        <v>0</v>
      </c>
      <c r="AA25" s="393"/>
      <c r="AB25" s="394"/>
      <c r="AC25" s="392">
        <f>BD.PD[[#This Row],[Av.P2 '[%']]]*BD.PD[[#This Row],[Ppto. Orden Interna '[DOP']]]</f>
        <v>0</v>
      </c>
      <c r="AD25" s="393"/>
      <c r="AE25" s="394"/>
      <c r="AF25" s="392">
        <f>BD.PD[[#This Row],[Av.P3 '[%']]]*BD.PD[[#This Row],[Ppto. Orden Interna '[DOP']]]</f>
        <v>0</v>
      </c>
      <c r="AG25" s="393"/>
      <c r="AH25" s="394"/>
      <c r="AI25" s="392">
        <f>BD.PD[[#This Row],[Av.P4 '[%']]]*BD.PD[[#This Row],[Ppto. Orden Interna '[DOP']]]</f>
        <v>0</v>
      </c>
      <c r="AJ25" s="393"/>
      <c r="AK25" s="394"/>
      <c r="AL25" s="392">
        <f>BD.PD[[#This Row],[Av.P5 '[%']]]*BD.PD[[#This Row],[Ppto. Orden Interna '[DOP']]]</f>
        <v>0</v>
      </c>
      <c r="AM25" s="395">
        <f>BD.PD[[#This Row],[Pago 5]]+BD.PD[[#This Row],[Pago 4]]+BD.PD[[#This Row],[Pago 3]]+BD.PD[[#This Row],[Pago 2]]+BD.PD[[#This Row],[Pago 1]]</f>
        <v>0</v>
      </c>
      <c r="AN25" s="396"/>
      <c r="AO25" s="396"/>
      <c r="AP25" s="396"/>
      <c r="AQ25" s="396"/>
      <c r="AR25" s="396"/>
      <c r="AS25" s="396"/>
      <c r="AT25" s="396"/>
      <c r="AU25" s="396"/>
      <c r="AV25" s="396"/>
      <c r="AW25" s="396"/>
      <c r="AX25" s="396"/>
      <c r="AY25" s="396"/>
      <c r="AZ25" s="396"/>
      <c r="BA25" s="396"/>
      <c r="BB25" s="396"/>
      <c r="BC25" s="396"/>
      <c r="BD25" s="396"/>
      <c r="BE25" s="396"/>
      <c r="BF25" s="396"/>
      <c r="BG25" s="396"/>
      <c r="BH25" s="396"/>
      <c r="BI25" s="396"/>
      <c r="BJ25" s="396"/>
      <c r="BK25" s="396"/>
      <c r="BL25" s="396"/>
      <c r="BM25" s="396"/>
      <c r="BN25" s="396"/>
      <c r="BO25" s="396"/>
      <c r="BP25" s="396"/>
      <c r="BQ25" s="396"/>
      <c r="BR25" s="396"/>
      <c r="BS25" s="396"/>
      <c r="BT25" s="396"/>
      <c r="BU25" s="396"/>
      <c r="BV25" s="396"/>
      <c r="BW25" s="396"/>
      <c r="BX25" s="396"/>
      <c r="BY25" s="396"/>
      <c r="BZ25" s="396"/>
      <c r="CA25" s="396"/>
      <c r="CB25" s="396"/>
      <c r="CC25" s="396"/>
      <c r="CD25" s="396"/>
      <c r="CE25" s="396"/>
      <c r="CF25" s="396"/>
      <c r="CG25" s="396"/>
      <c r="CH25" s="396"/>
      <c r="CI25" s="396"/>
      <c r="CJ25" s="396"/>
      <c r="CK25" s="396"/>
      <c r="CL25" s="396"/>
      <c r="CM25" s="396"/>
      <c r="CN25" s="396"/>
      <c r="CO25" s="396"/>
      <c r="CP25" s="396"/>
      <c r="CQ25" s="396"/>
      <c r="CR25" s="396"/>
      <c r="CS25" s="396"/>
      <c r="CT25" s="396"/>
      <c r="CU25" s="396"/>
      <c r="CV25" s="396"/>
      <c r="CW25" s="396"/>
      <c r="CX25" s="396"/>
      <c r="CY25" s="396"/>
      <c r="CZ25" s="396"/>
      <c r="DA25" s="396"/>
      <c r="DB25" s="396"/>
      <c r="DC25" s="396"/>
      <c r="DD25" s="396"/>
      <c r="DE25" s="396"/>
      <c r="DF25" s="396"/>
      <c r="DG25" s="396"/>
      <c r="DH25" s="396"/>
      <c r="DI25" s="396"/>
      <c r="DJ25" s="396"/>
      <c r="DK25" s="396"/>
      <c r="DL25" s="396"/>
      <c r="DM25" s="396"/>
      <c r="DN25" s="396"/>
      <c r="DO25" s="396"/>
      <c r="DP25" s="396"/>
      <c r="DQ25" s="396"/>
      <c r="DR25" s="396"/>
      <c r="DS25" s="396"/>
      <c r="DT25" s="396"/>
      <c r="DU25" s="396"/>
      <c r="DV25" s="396"/>
      <c r="DW25" s="396"/>
      <c r="DX25" s="396"/>
      <c r="DY25" s="396"/>
      <c r="DZ25" s="396"/>
      <c r="EA25" s="396"/>
      <c r="EB25" s="396"/>
      <c r="EC25" s="396"/>
      <c r="ED25" s="396"/>
      <c r="EE25" s="396"/>
      <c r="EF25" s="396"/>
      <c r="EG25" s="396"/>
      <c r="EH25" s="396"/>
      <c r="EI25" s="396"/>
      <c r="EJ25" s="396"/>
      <c r="EK25" s="396"/>
      <c r="EL25" s="396"/>
      <c r="EM25" s="396"/>
      <c r="EN25" s="396"/>
      <c r="EO25" s="396"/>
      <c r="EP25" s="396"/>
      <c r="EQ25" s="396"/>
      <c r="ER25" s="396"/>
      <c r="ES25" s="396"/>
      <c r="ET25" s="396"/>
      <c r="EU25" s="396"/>
      <c r="EV25" s="396"/>
      <c r="EW25" s="396"/>
      <c r="EX25" s="396"/>
      <c r="EY25" s="396"/>
      <c r="EZ25" s="396"/>
      <c r="FA25" s="396"/>
      <c r="FB25" s="396"/>
      <c r="FC25" s="396"/>
      <c r="FD25" s="396"/>
      <c r="FE25" s="396"/>
      <c r="FF25" s="396"/>
      <c r="FG25" s="396"/>
      <c r="FH25" s="396"/>
      <c r="FI25" s="396"/>
      <c r="FJ25" s="396"/>
      <c r="FK25" s="396"/>
      <c r="FL25" s="396"/>
      <c r="FM25" s="396"/>
      <c r="FN25" s="396"/>
      <c r="FO25" s="396"/>
      <c r="FP25" s="396"/>
      <c r="FQ25" s="396"/>
      <c r="FR25" s="396"/>
      <c r="FS25" s="396"/>
      <c r="FT25" s="396"/>
      <c r="FU25" s="396"/>
      <c r="FV25" s="396"/>
      <c r="FW25" s="396"/>
      <c r="FX25" s="396"/>
      <c r="FY25" s="396"/>
      <c r="FZ25" s="396"/>
      <c r="GA25" s="396"/>
      <c r="GB25" s="396"/>
      <c r="GC25" s="396"/>
      <c r="GD25" s="396"/>
      <c r="GE25" s="396"/>
      <c r="GF25" s="396"/>
      <c r="GG25" s="396"/>
      <c r="GH25" s="396"/>
      <c r="GI25" s="396"/>
      <c r="GJ25" s="396"/>
      <c r="GK25" s="396"/>
      <c r="GL25" s="396"/>
      <c r="GM25" s="396"/>
      <c r="GN25" s="396"/>
      <c r="GO25" s="396"/>
      <c r="GP25" s="396"/>
      <c r="GQ25" s="396"/>
      <c r="GR25" s="396"/>
      <c r="GS25" s="396"/>
      <c r="GT25" s="396"/>
      <c r="GU25" s="396"/>
      <c r="GV25" s="396"/>
      <c r="GW25" s="396"/>
      <c r="GX25" s="396"/>
      <c r="GY25" s="396"/>
      <c r="GZ25" s="396"/>
      <c r="HA25" s="396"/>
      <c r="HB25" s="396"/>
      <c r="HC25" s="396"/>
      <c r="HD25" s="396"/>
      <c r="HE25" s="396"/>
      <c r="HF25" s="396"/>
      <c r="HG25" s="396"/>
      <c r="HH25" s="396"/>
      <c r="HI25" s="396"/>
      <c r="HJ25" s="396"/>
      <c r="HK25" s="396"/>
      <c r="HL25" s="396"/>
      <c r="HM25" s="396"/>
      <c r="HN25" s="396"/>
      <c r="HO25" s="396"/>
      <c r="HP25" s="396"/>
      <c r="HQ25" s="396"/>
      <c r="HR25" s="396"/>
      <c r="HS25" s="396"/>
      <c r="HT25" s="396"/>
      <c r="HU25" s="396"/>
      <c r="HV25" s="396"/>
      <c r="HW25" s="396"/>
      <c r="HX25" s="396"/>
      <c r="HY25" s="396"/>
      <c r="HZ25" s="396"/>
      <c r="IA25" s="396"/>
      <c r="IB25" s="396"/>
      <c r="IC25" s="396"/>
      <c r="ID25" s="396"/>
      <c r="IE25" s="396"/>
      <c r="IF25" s="396"/>
      <c r="IG25" s="396"/>
      <c r="IH25" s="396"/>
    </row>
    <row r="26" spans="1:242" s="397" customFormat="1" ht="15" hidden="1" customHeight="1" x14ac:dyDescent="0.2">
      <c r="A26" s="377">
        <v>2.0699999999999998</v>
      </c>
      <c r="B26" s="378"/>
      <c r="C26" s="379" t="str">
        <f>VLOOKUP(BD.PD[[#This Row],[Pos]],PPto[],3,FALSE)</f>
        <v xml:space="preserve">2.07 Sistema Contra Incendios </v>
      </c>
      <c r="D26" s="377" t="s">
        <v>61</v>
      </c>
      <c r="E26" s="381" t="str">
        <f>IF(BD.PD[[#This Row],[.]]="*",VLOOKUP(BD.PD[[#This Row],[Pos]],Presupuesto!A:H,7,FALSE),"")</f>
        <v/>
      </c>
      <c r="F26" s="382" t="s">
        <v>347</v>
      </c>
      <c r="G26" s="382">
        <v>4600073044</v>
      </c>
      <c r="H26" s="382" t="s">
        <v>336</v>
      </c>
      <c r="I26" s="399">
        <v>45735</v>
      </c>
      <c r="J26" s="400">
        <v>1</v>
      </c>
      <c r="K26" s="377" t="s">
        <v>162</v>
      </c>
      <c r="L26" s="384">
        <f>IF(BD.PD[[#This Row],[Mon]]="DOP",1,HLOOKUP(BD.PD[[#This Row],[Mon]],$K$1:$L$2,2,FALSE))</f>
        <v>60</v>
      </c>
      <c r="M26" s="401">
        <v>79527</v>
      </c>
      <c r="N26" s="386">
        <f>BD.PD[[#This Row],[Cant.]]*BD.PD[[#This Row],[ Tasa ]]*BD.PD[[#This Row],[ Precio Und.]]</f>
        <v>4771620</v>
      </c>
      <c r="O26" s="402">
        <v>0.12</v>
      </c>
      <c r="P26" s="386">
        <f>IF(BD.PD[[#This Row],[Liquid. '[%']]]&lt;&gt;0,(BD.PD[[#This Row],[Valor Neto '[DOP']]]*BD.PD[[#This Row],[Liquid. '[%']]])+BD.PD[[#This Row],[Valor Neto '[DOP']]],BD.PD[[#This Row],[Valor Neto '[DOP']]])</f>
        <v>5344214.4000000004</v>
      </c>
      <c r="Q26" s="388">
        <f>BD.PD[[#This Row],[Ppto. Orden Interna '[DOP']]]/HLOOKUP("USD",$K$1:$L$2,2,FALSE)</f>
        <v>89070.24</v>
      </c>
      <c r="R26" s="389"/>
      <c r="S26" s="389"/>
      <c r="T26" s="389"/>
      <c r="U26" s="389"/>
      <c r="V26" s="389"/>
      <c r="W26" s="382"/>
      <c r="X26" s="390">
        <v>3</v>
      </c>
      <c r="Y26" s="391">
        <v>0.5</v>
      </c>
      <c r="Z26" s="392">
        <f>BD.PD[[#This Row],[Av.P1 '[%']]]*BD.PD[[#This Row],[Ppto. Orden Interna '[DOP']]]</f>
        <v>2672107.2000000002</v>
      </c>
      <c r="AA26" s="393">
        <v>12</v>
      </c>
      <c r="AB26" s="394">
        <v>0.5</v>
      </c>
      <c r="AC26" s="392">
        <f>BD.PD[[#This Row],[Av.P2 '[%']]]*BD.PD[[#This Row],[Ppto. Orden Interna '[DOP']]]</f>
        <v>2672107.2000000002</v>
      </c>
      <c r="AD26" s="393"/>
      <c r="AE26" s="394"/>
      <c r="AF26" s="392">
        <f>BD.PD[[#This Row],[Av.P3 '[%']]]*BD.PD[[#This Row],[Ppto. Orden Interna '[DOP']]]</f>
        <v>0</v>
      </c>
      <c r="AG26" s="393"/>
      <c r="AH26" s="394"/>
      <c r="AI26" s="392">
        <f>BD.PD[[#This Row],[Av.P4 '[%']]]*BD.PD[[#This Row],[Ppto. Orden Interna '[DOP']]]</f>
        <v>0</v>
      </c>
      <c r="AJ26" s="393"/>
      <c r="AK26" s="394"/>
      <c r="AL26" s="392">
        <f>BD.PD[[#This Row],[Av.P5 '[%']]]*BD.PD[[#This Row],[Ppto. Orden Interna '[DOP']]]</f>
        <v>0</v>
      </c>
      <c r="AM26" s="395">
        <f>BD.PD[[#This Row],[Pago 5]]+BD.PD[[#This Row],[Pago 4]]+BD.PD[[#This Row],[Pago 3]]+BD.PD[[#This Row],[Pago 2]]+BD.PD[[#This Row],[Pago 1]]</f>
        <v>5344214.4000000004</v>
      </c>
      <c r="AN26" s="396"/>
      <c r="AO26" s="396"/>
      <c r="AP26" s="396"/>
      <c r="AQ26" s="396"/>
      <c r="AR26" s="396"/>
      <c r="AS26" s="396"/>
      <c r="AT26" s="396"/>
      <c r="AU26" s="396"/>
      <c r="AV26" s="396"/>
      <c r="AW26" s="396"/>
      <c r="AX26" s="396"/>
      <c r="AY26" s="396"/>
      <c r="AZ26" s="396"/>
      <c r="BA26" s="396"/>
      <c r="BB26" s="396"/>
      <c r="BC26" s="396"/>
      <c r="BD26" s="396"/>
      <c r="BE26" s="396"/>
      <c r="BF26" s="396"/>
      <c r="BG26" s="396"/>
      <c r="BH26" s="396"/>
      <c r="BI26" s="396"/>
      <c r="BJ26" s="396"/>
      <c r="BK26" s="396"/>
      <c r="BL26" s="396"/>
      <c r="BM26" s="396"/>
      <c r="BN26" s="396"/>
      <c r="BO26" s="396"/>
      <c r="BP26" s="396"/>
      <c r="BQ26" s="396"/>
      <c r="BR26" s="396"/>
      <c r="BS26" s="396"/>
      <c r="BT26" s="396"/>
      <c r="BU26" s="396"/>
      <c r="BV26" s="396"/>
      <c r="BW26" s="396"/>
      <c r="BX26" s="396"/>
      <c r="BY26" s="396"/>
      <c r="BZ26" s="396"/>
      <c r="CA26" s="396"/>
      <c r="CB26" s="396"/>
      <c r="CC26" s="396"/>
      <c r="CD26" s="396"/>
      <c r="CE26" s="396"/>
      <c r="CF26" s="396"/>
      <c r="CG26" s="396"/>
      <c r="CH26" s="396"/>
      <c r="CI26" s="396"/>
      <c r="CJ26" s="396"/>
      <c r="CK26" s="396"/>
      <c r="CL26" s="396"/>
      <c r="CM26" s="396"/>
      <c r="CN26" s="396"/>
      <c r="CO26" s="396"/>
      <c r="CP26" s="396"/>
      <c r="CQ26" s="396"/>
      <c r="CR26" s="396"/>
      <c r="CS26" s="396"/>
      <c r="CT26" s="396"/>
      <c r="CU26" s="396"/>
      <c r="CV26" s="396"/>
      <c r="CW26" s="396"/>
      <c r="CX26" s="396"/>
      <c r="CY26" s="396"/>
      <c r="CZ26" s="396"/>
      <c r="DA26" s="396"/>
      <c r="DB26" s="396"/>
      <c r="DC26" s="396"/>
      <c r="DD26" s="396"/>
      <c r="DE26" s="396"/>
      <c r="DF26" s="396"/>
      <c r="DG26" s="396"/>
      <c r="DH26" s="396"/>
      <c r="DI26" s="396"/>
      <c r="DJ26" s="396"/>
      <c r="DK26" s="396"/>
      <c r="DL26" s="396"/>
      <c r="DM26" s="396"/>
      <c r="DN26" s="396"/>
      <c r="DO26" s="396"/>
      <c r="DP26" s="396"/>
      <c r="DQ26" s="396"/>
      <c r="DR26" s="396"/>
      <c r="DS26" s="396"/>
      <c r="DT26" s="396"/>
      <c r="DU26" s="396"/>
      <c r="DV26" s="396"/>
      <c r="DW26" s="396"/>
      <c r="DX26" s="396"/>
      <c r="DY26" s="396"/>
      <c r="DZ26" s="396"/>
      <c r="EA26" s="396"/>
      <c r="EB26" s="396"/>
      <c r="EC26" s="396"/>
      <c r="ED26" s="396"/>
      <c r="EE26" s="396"/>
      <c r="EF26" s="396"/>
      <c r="EG26" s="396"/>
      <c r="EH26" s="396"/>
      <c r="EI26" s="396"/>
      <c r="EJ26" s="396"/>
      <c r="EK26" s="396"/>
      <c r="EL26" s="396"/>
      <c r="EM26" s="396"/>
      <c r="EN26" s="396"/>
      <c r="EO26" s="396"/>
      <c r="EP26" s="396"/>
      <c r="EQ26" s="396"/>
      <c r="ER26" s="396"/>
      <c r="ES26" s="396"/>
      <c r="ET26" s="396"/>
      <c r="EU26" s="396"/>
      <c r="EV26" s="396"/>
      <c r="EW26" s="396"/>
      <c r="EX26" s="396"/>
      <c r="EY26" s="396"/>
      <c r="EZ26" s="396"/>
      <c r="FA26" s="396"/>
      <c r="FB26" s="396"/>
      <c r="FC26" s="396"/>
      <c r="FD26" s="396"/>
      <c r="FE26" s="396"/>
      <c r="FF26" s="396"/>
      <c r="FG26" s="396"/>
      <c r="FH26" s="396"/>
      <c r="FI26" s="396"/>
      <c r="FJ26" s="396"/>
      <c r="FK26" s="396"/>
      <c r="FL26" s="396"/>
      <c r="FM26" s="396"/>
      <c r="FN26" s="396"/>
      <c r="FO26" s="396"/>
      <c r="FP26" s="396"/>
      <c r="FQ26" s="396"/>
      <c r="FR26" s="396"/>
      <c r="FS26" s="396"/>
      <c r="FT26" s="396"/>
      <c r="FU26" s="396"/>
      <c r="FV26" s="396"/>
      <c r="FW26" s="396"/>
      <c r="FX26" s="396"/>
      <c r="FY26" s="396"/>
      <c r="FZ26" s="396"/>
      <c r="GA26" s="396"/>
      <c r="GB26" s="396"/>
      <c r="GC26" s="396"/>
      <c r="GD26" s="396"/>
      <c r="GE26" s="396"/>
      <c r="GF26" s="396"/>
      <c r="GG26" s="396"/>
      <c r="GH26" s="396"/>
      <c r="GI26" s="396"/>
      <c r="GJ26" s="396"/>
      <c r="GK26" s="396"/>
      <c r="GL26" s="396"/>
      <c r="GM26" s="396"/>
      <c r="GN26" s="396"/>
      <c r="GO26" s="396"/>
      <c r="GP26" s="396"/>
      <c r="GQ26" s="396"/>
      <c r="GR26" s="396"/>
      <c r="GS26" s="396"/>
      <c r="GT26" s="396"/>
      <c r="GU26" s="396"/>
      <c r="GV26" s="396"/>
      <c r="GW26" s="396"/>
      <c r="GX26" s="396"/>
      <c r="GY26" s="396"/>
      <c r="GZ26" s="396"/>
      <c r="HA26" s="396"/>
      <c r="HB26" s="396"/>
      <c r="HC26" s="396"/>
      <c r="HD26" s="396"/>
      <c r="HE26" s="396"/>
      <c r="HF26" s="396"/>
      <c r="HG26" s="396"/>
      <c r="HH26" s="396"/>
      <c r="HI26" s="396"/>
      <c r="HJ26" s="396"/>
      <c r="HK26" s="396"/>
      <c r="HL26" s="396"/>
      <c r="HM26" s="396"/>
      <c r="HN26" s="396"/>
      <c r="HO26" s="396"/>
      <c r="HP26" s="396"/>
      <c r="HQ26" s="396"/>
      <c r="HR26" s="396"/>
      <c r="HS26" s="396"/>
      <c r="HT26" s="396"/>
      <c r="HU26" s="396"/>
      <c r="HV26" s="396"/>
      <c r="HW26" s="396"/>
      <c r="HX26" s="396"/>
      <c r="HY26" s="396"/>
      <c r="HZ26" s="396"/>
      <c r="IA26" s="396"/>
      <c r="IB26" s="396"/>
      <c r="IC26" s="396"/>
      <c r="ID26" s="396"/>
      <c r="IE26" s="396"/>
      <c r="IF26" s="396"/>
      <c r="IG26" s="396"/>
      <c r="IH26" s="396"/>
    </row>
    <row r="27" spans="1:242" s="397" customFormat="1" ht="15" hidden="1" customHeight="1" x14ac:dyDescent="0.2">
      <c r="A27" s="377">
        <v>2.0699999999999998</v>
      </c>
      <c r="B27" s="378"/>
      <c r="C27" s="379" t="str">
        <f>VLOOKUP(BD.PD[[#This Row],[Pos]],PPto[],3,FALSE)</f>
        <v xml:space="preserve">2.07 Sistema Contra Incendios </v>
      </c>
      <c r="D27" s="377" t="s">
        <v>61</v>
      </c>
      <c r="E27" s="381" t="str">
        <f>IF(BD.PD[[#This Row],[.]]="*",VLOOKUP(BD.PD[[#This Row],[Pos]],Presupuesto!A:H,7,FALSE),"")</f>
        <v/>
      </c>
      <c r="F27" s="509" t="s">
        <v>348</v>
      </c>
      <c r="G27" s="509">
        <v>4512936100</v>
      </c>
      <c r="H27" s="382" t="s">
        <v>342</v>
      </c>
      <c r="I27" s="399">
        <v>45921</v>
      </c>
      <c r="J27" s="400">
        <v>12</v>
      </c>
      <c r="K27" s="377" t="s">
        <v>162</v>
      </c>
      <c r="L27" s="384">
        <f>IF(BD.PD[[#This Row],[Mon]]="DOP",1,HLOOKUP(BD.PD[[#This Row],[Mon]],$K$1:$L$2,2,FALSE))</f>
        <v>60</v>
      </c>
      <c r="M27" s="401">
        <v>100</v>
      </c>
      <c r="N27" s="386">
        <f>BD.PD[[#This Row],[Cant.]]*BD.PD[[#This Row],[ Tasa ]]*BD.PD[[#This Row],[ Precio Und.]]</f>
        <v>72000</v>
      </c>
      <c r="O27" s="402">
        <v>0</v>
      </c>
      <c r="P27" s="386">
        <f>IF(BD.PD[[#This Row],[Liquid. '[%']]]&lt;&gt;0,(BD.PD[[#This Row],[Valor Neto '[DOP']]]*BD.PD[[#This Row],[Liquid. '[%']]])+BD.PD[[#This Row],[Valor Neto '[DOP']]],BD.PD[[#This Row],[Valor Neto '[DOP']]])</f>
        <v>72000</v>
      </c>
      <c r="Q27" s="388">
        <f>BD.PD[[#This Row],[Ppto. Orden Interna '[DOP']]]/HLOOKUP("USD",$K$1:$L$2,2,FALSE)</f>
        <v>1200</v>
      </c>
      <c r="R27" s="389" t="s">
        <v>349</v>
      </c>
      <c r="S27" s="389"/>
      <c r="T27" s="389"/>
      <c r="U27" s="389"/>
      <c r="V27" s="389"/>
      <c r="W27" s="382" t="s">
        <v>350</v>
      </c>
      <c r="X27" s="390">
        <v>21</v>
      </c>
      <c r="Y27" s="391">
        <v>1</v>
      </c>
      <c r="Z27" s="392">
        <f>BD.PD[[#This Row],[Av.P1 '[%']]]*BD.PD[[#This Row],[Ppto. Orden Interna '[DOP']]]</f>
        <v>72000</v>
      </c>
      <c r="AA27" s="393"/>
      <c r="AB27" s="394"/>
      <c r="AC27" s="392">
        <f>BD.PD[[#This Row],[Av.P2 '[%']]]*BD.PD[[#This Row],[Ppto. Orden Interna '[DOP']]]</f>
        <v>0</v>
      </c>
      <c r="AD27" s="393"/>
      <c r="AE27" s="394"/>
      <c r="AF27" s="392">
        <f>BD.PD[[#This Row],[Av.P3 '[%']]]*BD.PD[[#This Row],[Ppto. Orden Interna '[DOP']]]</f>
        <v>0</v>
      </c>
      <c r="AG27" s="393"/>
      <c r="AH27" s="394"/>
      <c r="AI27" s="392">
        <f>BD.PD[[#This Row],[Av.P4 '[%']]]*BD.PD[[#This Row],[Ppto. Orden Interna '[DOP']]]</f>
        <v>0</v>
      </c>
      <c r="AJ27" s="393"/>
      <c r="AK27" s="394"/>
      <c r="AL27" s="392">
        <f>BD.PD[[#This Row],[Av.P5 '[%']]]*BD.PD[[#This Row],[Ppto. Orden Interna '[DOP']]]</f>
        <v>0</v>
      </c>
      <c r="AM27" s="395">
        <f>BD.PD[[#This Row],[Pago 5]]+BD.PD[[#This Row],[Pago 4]]+BD.PD[[#This Row],[Pago 3]]+BD.PD[[#This Row],[Pago 2]]+BD.PD[[#This Row],[Pago 1]]</f>
        <v>72000</v>
      </c>
      <c r="AN27" s="396"/>
      <c r="AO27" s="396"/>
      <c r="AP27" s="396"/>
      <c r="AQ27" s="396"/>
      <c r="AR27" s="396"/>
      <c r="AS27" s="396"/>
      <c r="AT27" s="396"/>
      <c r="AU27" s="396"/>
      <c r="AV27" s="396"/>
      <c r="AW27" s="396"/>
      <c r="AX27" s="396"/>
      <c r="AY27" s="396"/>
      <c r="AZ27" s="396"/>
      <c r="BA27" s="396"/>
      <c r="BB27" s="396"/>
      <c r="BC27" s="396"/>
      <c r="BD27" s="396"/>
      <c r="BE27" s="396"/>
      <c r="BF27" s="396"/>
      <c r="BG27" s="396"/>
      <c r="BH27" s="396"/>
      <c r="BI27" s="396"/>
      <c r="BJ27" s="396"/>
      <c r="BK27" s="396"/>
      <c r="BL27" s="396"/>
      <c r="BM27" s="396"/>
      <c r="BN27" s="396"/>
      <c r="BO27" s="396"/>
      <c r="BP27" s="396"/>
      <c r="BQ27" s="396"/>
      <c r="BR27" s="396"/>
      <c r="BS27" s="396"/>
      <c r="BT27" s="396"/>
      <c r="BU27" s="396"/>
      <c r="BV27" s="396"/>
      <c r="BW27" s="396"/>
      <c r="BX27" s="396"/>
      <c r="BY27" s="396"/>
      <c r="BZ27" s="396"/>
      <c r="CA27" s="396"/>
      <c r="CB27" s="396"/>
      <c r="CC27" s="396"/>
      <c r="CD27" s="396"/>
      <c r="CE27" s="396"/>
      <c r="CF27" s="396"/>
      <c r="CG27" s="396"/>
      <c r="CH27" s="396"/>
      <c r="CI27" s="396"/>
      <c r="CJ27" s="396"/>
      <c r="CK27" s="396"/>
      <c r="CL27" s="396"/>
      <c r="CM27" s="396"/>
      <c r="CN27" s="396"/>
      <c r="CO27" s="396"/>
      <c r="CP27" s="396"/>
      <c r="CQ27" s="396"/>
      <c r="CR27" s="396"/>
      <c r="CS27" s="396"/>
      <c r="CT27" s="396"/>
      <c r="CU27" s="396"/>
      <c r="CV27" s="396"/>
      <c r="CW27" s="396"/>
      <c r="CX27" s="396"/>
      <c r="CY27" s="396"/>
      <c r="CZ27" s="396"/>
      <c r="DA27" s="396"/>
      <c r="DB27" s="396"/>
      <c r="DC27" s="396"/>
      <c r="DD27" s="396"/>
      <c r="DE27" s="396"/>
      <c r="DF27" s="396"/>
      <c r="DG27" s="396"/>
      <c r="DH27" s="396"/>
      <c r="DI27" s="396"/>
      <c r="DJ27" s="396"/>
      <c r="DK27" s="396"/>
      <c r="DL27" s="396"/>
      <c r="DM27" s="396"/>
      <c r="DN27" s="396"/>
      <c r="DO27" s="396"/>
      <c r="DP27" s="396"/>
      <c r="DQ27" s="396"/>
      <c r="DR27" s="396"/>
      <c r="DS27" s="396"/>
      <c r="DT27" s="396"/>
      <c r="DU27" s="396"/>
      <c r="DV27" s="396"/>
      <c r="DW27" s="396"/>
      <c r="DX27" s="396"/>
      <c r="DY27" s="396"/>
      <c r="DZ27" s="396"/>
      <c r="EA27" s="396"/>
      <c r="EB27" s="396"/>
      <c r="EC27" s="396"/>
      <c r="ED27" s="396"/>
      <c r="EE27" s="396"/>
      <c r="EF27" s="396"/>
      <c r="EG27" s="396"/>
      <c r="EH27" s="396"/>
      <c r="EI27" s="396"/>
      <c r="EJ27" s="396"/>
      <c r="EK27" s="396"/>
      <c r="EL27" s="396"/>
      <c r="EM27" s="396"/>
      <c r="EN27" s="396"/>
      <c r="EO27" s="396"/>
      <c r="EP27" s="396"/>
      <c r="EQ27" s="396"/>
      <c r="ER27" s="396"/>
      <c r="ES27" s="396"/>
      <c r="ET27" s="396"/>
      <c r="EU27" s="396"/>
      <c r="EV27" s="396"/>
      <c r="EW27" s="396"/>
      <c r="EX27" s="396"/>
      <c r="EY27" s="396"/>
      <c r="EZ27" s="396"/>
      <c r="FA27" s="396"/>
      <c r="FB27" s="396"/>
      <c r="FC27" s="396"/>
      <c r="FD27" s="396"/>
      <c r="FE27" s="396"/>
      <c r="FF27" s="396"/>
      <c r="FG27" s="396"/>
      <c r="FH27" s="396"/>
      <c r="FI27" s="396"/>
      <c r="FJ27" s="396"/>
      <c r="FK27" s="396"/>
      <c r="FL27" s="396"/>
      <c r="FM27" s="396"/>
      <c r="FN27" s="396"/>
      <c r="FO27" s="396"/>
      <c r="FP27" s="396"/>
      <c r="FQ27" s="396"/>
      <c r="FR27" s="396"/>
      <c r="FS27" s="396"/>
      <c r="FT27" s="396"/>
      <c r="FU27" s="396"/>
      <c r="FV27" s="396"/>
      <c r="FW27" s="396"/>
      <c r="FX27" s="396"/>
      <c r="FY27" s="396"/>
      <c r="FZ27" s="396"/>
      <c r="GA27" s="396"/>
      <c r="GB27" s="396"/>
      <c r="GC27" s="396"/>
      <c r="GD27" s="396"/>
      <c r="GE27" s="396"/>
      <c r="GF27" s="396"/>
      <c r="GG27" s="396"/>
      <c r="GH27" s="396"/>
      <c r="GI27" s="396"/>
      <c r="GJ27" s="396"/>
      <c r="GK27" s="396"/>
      <c r="GL27" s="396"/>
      <c r="GM27" s="396"/>
      <c r="GN27" s="396"/>
      <c r="GO27" s="396"/>
      <c r="GP27" s="396"/>
      <c r="GQ27" s="396"/>
      <c r="GR27" s="396"/>
      <c r="GS27" s="396"/>
      <c r="GT27" s="396"/>
      <c r="GU27" s="396"/>
      <c r="GV27" s="396"/>
      <c r="GW27" s="396"/>
      <c r="GX27" s="396"/>
      <c r="GY27" s="396"/>
      <c r="GZ27" s="396"/>
      <c r="HA27" s="396"/>
      <c r="HB27" s="396"/>
      <c r="HC27" s="396"/>
      <c r="HD27" s="396"/>
      <c r="HE27" s="396"/>
      <c r="HF27" s="396"/>
      <c r="HG27" s="396"/>
      <c r="HH27" s="396"/>
      <c r="HI27" s="396"/>
      <c r="HJ27" s="396"/>
      <c r="HK27" s="396"/>
      <c r="HL27" s="396"/>
      <c r="HM27" s="396"/>
      <c r="HN27" s="396"/>
      <c r="HO27" s="396"/>
      <c r="HP27" s="396"/>
      <c r="HQ27" s="396"/>
      <c r="HR27" s="396"/>
      <c r="HS27" s="396"/>
      <c r="HT27" s="396"/>
      <c r="HU27" s="396"/>
      <c r="HV27" s="396"/>
      <c r="HW27" s="396"/>
      <c r="HX27" s="396"/>
      <c r="HY27" s="396"/>
      <c r="HZ27" s="396"/>
      <c r="IA27" s="396"/>
      <c r="IB27" s="396"/>
      <c r="IC27" s="396"/>
      <c r="ID27" s="396"/>
      <c r="IE27" s="396"/>
      <c r="IF27" s="396"/>
      <c r="IG27" s="396"/>
      <c r="IH27" s="396"/>
    </row>
    <row r="28" spans="1:242" s="397" customFormat="1" ht="15" hidden="1" customHeight="1" x14ac:dyDescent="0.2">
      <c r="A28" s="377">
        <v>2.0699999999999998</v>
      </c>
      <c r="B28" s="378"/>
      <c r="C28" s="379" t="str">
        <f>VLOOKUP(BD.PD[[#This Row],[Pos]],PPto[],3,FALSE)</f>
        <v xml:space="preserve">2.07 Sistema Contra Incendios </v>
      </c>
      <c r="D28" s="377" t="s">
        <v>61</v>
      </c>
      <c r="E28" s="381" t="str">
        <f>IF(BD.PD[[#This Row],[.]]="*",VLOOKUP(BD.PD[[#This Row],[Pos]],Presupuesto!A:H,7,FALSE),"")</f>
        <v/>
      </c>
      <c r="F28" s="509" t="s">
        <v>351</v>
      </c>
      <c r="G28" s="509">
        <v>4512936100</v>
      </c>
      <c r="H28" s="382" t="s">
        <v>342</v>
      </c>
      <c r="I28" s="399">
        <v>45921</v>
      </c>
      <c r="J28" s="400">
        <v>6</v>
      </c>
      <c r="K28" s="377" t="s">
        <v>162</v>
      </c>
      <c r="L28" s="384">
        <f>IF(BD.PD[[#This Row],[Mon]]="DOP",1,HLOOKUP(BD.PD[[#This Row],[Mon]],$K$1:$L$2,2,FALSE))</f>
        <v>60</v>
      </c>
      <c r="M28" s="401">
        <v>175</v>
      </c>
      <c r="N28" s="386">
        <f>BD.PD[[#This Row],[Cant.]]*BD.PD[[#This Row],[ Tasa ]]*BD.PD[[#This Row],[ Precio Und.]]</f>
        <v>63000</v>
      </c>
      <c r="O28" s="402">
        <v>0</v>
      </c>
      <c r="P28" s="386">
        <f>IF(BD.PD[[#This Row],[Liquid. '[%']]]&lt;&gt;0,(BD.PD[[#This Row],[Valor Neto '[DOP']]]*BD.PD[[#This Row],[Liquid. '[%']]])+BD.PD[[#This Row],[Valor Neto '[DOP']]],BD.PD[[#This Row],[Valor Neto '[DOP']]])</f>
        <v>63000</v>
      </c>
      <c r="Q28" s="388">
        <f>BD.PD[[#This Row],[Ppto. Orden Interna '[DOP']]]/HLOOKUP("USD",$K$1:$L$2,2,FALSE)</f>
        <v>1050</v>
      </c>
      <c r="R28" s="389" t="s">
        <v>349</v>
      </c>
      <c r="S28" s="389"/>
      <c r="T28" s="389"/>
      <c r="U28" s="389"/>
      <c r="V28" s="389"/>
      <c r="W28" s="382" t="s">
        <v>350</v>
      </c>
      <c r="X28" s="390">
        <v>21</v>
      </c>
      <c r="Y28" s="391">
        <v>1</v>
      </c>
      <c r="Z28" s="392">
        <f>BD.PD[[#This Row],[Av.P1 '[%']]]*BD.PD[[#This Row],[Ppto. Orden Interna '[DOP']]]</f>
        <v>63000</v>
      </c>
      <c r="AA28" s="393"/>
      <c r="AB28" s="394"/>
      <c r="AC28" s="392">
        <f>BD.PD[[#This Row],[Av.P2 '[%']]]*BD.PD[[#This Row],[Ppto. Orden Interna '[DOP']]]</f>
        <v>0</v>
      </c>
      <c r="AD28" s="393"/>
      <c r="AE28" s="394"/>
      <c r="AF28" s="392">
        <f>BD.PD[[#This Row],[Av.P3 '[%']]]*BD.PD[[#This Row],[Ppto. Orden Interna '[DOP']]]</f>
        <v>0</v>
      </c>
      <c r="AG28" s="393"/>
      <c r="AH28" s="394"/>
      <c r="AI28" s="392">
        <f>BD.PD[[#This Row],[Av.P4 '[%']]]*BD.PD[[#This Row],[Ppto. Orden Interna '[DOP']]]</f>
        <v>0</v>
      </c>
      <c r="AJ28" s="393"/>
      <c r="AK28" s="394"/>
      <c r="AL28" s="392">
        <f>BD.PD[[#This Row],[Av.P5 '[%']]]*BD.PD[[#This Row],[Ppto. Orden Interna '[DOP']]]</f>
        <v>0</v>
      </c>
      <c r="AM28" s="395">
        <f>BD.PD[[#This Row],[Pago 5]]+BD.PD[[#This Row],[Pago 4]]+BD.PD[[#This Row],[Pago 3]]+BD.PD[[#This Row],[Pago 2]]+BD.PD[[#This Row],[Pago 1]]</f>
        <v>63000</v>
      </c>
      <c r="AN28" s="396"/>
      <c r="AO28" s="396"/>
      <c r="AP28" s="396"/>
      <c r="AQ28" s="396"/>
      <c r="AR28" s="396"/>
      <c r="AS28" s="396"/>
      <c r="AT28" s="396"/>
      <c r="AU28" s="396"/>
      <c r="AV28" s="396"/>
      <c r="AW28" s="396"/>
      <c r="AX28" s="396"/>
      <c r="AY28" s="396"/>
      <c r="AZ28" s="396"/>
      <c r="BA28" s="396"/>
      <c r="BB28" s="396"/>
      <c r="BC28" s="396"/>
      <c r="BD28" s="396"/>
      <c r="BE28" s="396"/>
      <c r="BF28" s="396"/>
      <c r="BG28" s="396"/>
      <c r="BH28" s="396"/>
      <c r="BI28" s="396"/>
      <c r="BJ28" s="396"/>
      <c r="BK28" s="396"/>
      <c r="BL28" s="396"/>
      <c r="BM28" s="396"/>
      <c r="BN28" s="396"/>
      <c r="BO28" s="396"/>
      <c r="BP28" s="396"/>
      <c r="BQ28" s="396"/>
      <c r="BR28" s="396"/>
      <c r="BS28" s="396"/>
      <c r="BT28" s="396"/>
      <c r="BU28" s="396"/>
      <c r="BV28" s="396"/>
      <c r="BW28" s="396"/>
      <c r="BX28" s="396"/>
      <c r="BY28" s="396"/>
      <c r="BZ28" s="396"/>
      <c r="CA28" s="396"/>
      <c r="CB28" s="396"/>
      <c r="CC28" s="396"/>
      <c r="CD28" s="396"/>
      <c r="CE28" s="396"/>
      <c r="CF28" s="396"/>
      <c r="CG28" s="396"/>
      <c r="CH28" s="396"/>
      <c r="CI28" s="396"/>
      <c r="CJ28" s="396"/>
      <c r="CK28" s="396"/>
      <c r="CL28" s="396"/>
      <c r="CM28" s="396"/>
      <c r="CN28" s="396"/>
      <c r="CO28" s="396"/>
      <c r="CP28" s="396"/>
      <c r="CQ28" s="396"/>
      <c r="CR28" s="396"/>
      <c r="CS28" s="396"/>
      <c r="CT28" s="396"/>
      <c r="CU28" s="396"/>
      <c r="CV28" s="396"/>
      <c r="CW28" s="396"/>
      <c r="CX28" s="396"/>
      <c r="CY28" s="396"/>
      <c r="CZ28" s="396"/>
      <c r="DA28" s="396"/>
      <c r="DB28" s="396"/>
      <c r="DC28" s="396"/>
      <c r="DD28" s="396"/>
      <c r="DE28" s="396"/>
      <c r="DF28" s="396"/>
      <c r="DG28" s="396"/>
      <c r="DH28" s="396"/>
      <c r="DI28" s="396"/>
      <c r="DJ28" s="396"/>
      <c r="DK28" s="396"/>
      <c r="DL28" s="396"/>
      <c r="DM28" s="396"/>
      <c r="DN28" s="396"/>
      <c r="DO28" s="396"/>
      <c r="DP28" s="396"/>
      <c r="DQ28" s="396"/>
      <c r="DR28" s="396"/>
      <c r="DS28" s="396"/>
      <c r="DT28" s="396"/>
      <c r="DU28" s="396"/>
      <c r="DV28" s="396"/>
      <c r="DW28" s="396"/>
      <c r="DX28" s="396"/>
      <c r="DY28" s="396"/>
      <c r="DZ28" s="396"/>
      <c r="EA28" s="396"/>
      <c r="EB28" s="396"/>
      <c r="EC28" s="396"/>
      <c r="ED28" s="396"/>
      <c r="EE28" s="396"/>
      <c r="EF28" s="396"/>
      <c r="EG28" s="396"/>
      <c r="EH28" s="396"/>
      <c r="EI28" s="396"/>
      <c r="EJ28" s="396"/>
      <c r="EK28" s="396"/>
      <c r="EL28" s="396"/>
      <c r="EM28" s="396"/>
      <c r="EN28" s="396"/>
      <c r="EO28" s="396"/>
      <c r="EP28" s="396"/>
      <c r="EQ28" s="396"/>
      <c r="ER28" s="396"/>
      <c r="ES28" s="396"/>
      <c r="ET28" s="396"/>
      <c r="EU28" s="396"/>
      <c r="EV28" s="396"/>
      <c r="EW28" s="396"/>
      <c r="EX28" s="396"/>
      <c r="EY28" s="396"/>
      <c r="EZ28" s="396"/>
      <c r="FA28" s="396"/>
      <c r="FB28" s="396"/>
      <c r="FC28" s="396"/>
      <c r="FD28" s="396"/>
      <c r="FE28" s="396"/>
      <c r="FF28" s="396"/>
      <c r="FG28" s="396"/>
      <c r="FH28" s="396"/>
      <c r="FI28" s="396"/>
      <c r="FJ28" s="396"/>
      <c r="FK28" s="396"/>
      <c r="FL28" s="396"/>
      <c r="FM28" s="396"/>
      <c r="FN28" s="396"/>
      <c r="FO28" s="396"/>
      <c r="FP28" s="396"/>
      <c r="FQ28" s="396"/>
      <c r="FR28" s="396"/>
      <c r="FS28" s="396"/>
      <c r="FT28" s="396"/>
      <c r="FU28" s="396"/>
      <c r="FV28" s="396"/>
      <c r="FW28" s="396"/>
      <c r="FX28" s="396"/>
      <c r="FY28" s="396"/>
      <c r="FZ28" s="396"/>
      <c r="GA28" s="396"/>
      <c r="GB28" s="396"/>
      <c r="GC28" s="396"/>
      <c r="GD28" s="396"/>
      <c r="GE28" s="396"/>
      <c r="GF28" s="396"/>
      <c r="GG28" s="396"/>
      <c r="GH28" s="396"/>
      <c r="GI28" s="396"/>
      <c r="GJ28" s="396"/>
      <c r="GK28" s="396"/>
      <c r="GL28" s="396"/>
      <c r="GM28" s="396"/>
      <c r="GN28" s="396"/>
      <c r="GO28" s="396"/>
      <c r="GP28" s="396"/>
      <c r="GQ28" s="396"/>
      <c r="GR28" s="396"/>
      <c r="GS28" s="396"/>
      <c r="GT28" s="396"/>
      <c r="GU28" s="396"/>
      <c r="GV28" s="396"/>
      <c r="GW28" s="396"/>
      <c r="GX28" s="396"/>
      <c r="GY28" s="396"/>
      <c r="GZ28" s="396"/>
      <c r="HA28" s="396"/>
      <c r="HB28" s="396"/>
      <c r="HC28" s="396"/>
      <c r="HD28" s="396"/>
      <c r="HE28" s="396"/>
      <c r="HF28" s="396"/>
      <c r="HG28" s="396"/>
      <c r="HH28" s="396"/>
      <c r="HI28" s="396"/>
      <c r="HJ28" s="396"/>
      <c r="HK28" s="396"/>
      <c r="HL28" s="396"/>
      <c r="HM28" s="396"/>
      <c r="HN28" s="396"/>
      <c r="HO28" s="396"/>
      <c r="HP28" s="396"/>
      <c r="HQ28" s="396"/>
      <c r="HR28" s="396"/>
      <c r="HS28" s="396"/>
      <c r="HT28" s="396"/>
      <c r="HU28" s="396"/>
      <c r="HV28" s="396"/>
      <c r="HW28" s="396"/>
      <c r="HX28" s="396"/>
      <c r="HY28" s="396"/>
      <c r="HZ28" s="396"/>
      <c r="IA28" s="396"/>
      <c r="IB28" s="396"/>
      <c r="IC28" s="396"/>
      <c r="ID28" s="396"/>
      <c r="IE28" s="396"/>
      <c r="IF28" s="396"/>
      <c r="IG28" s="396"/>
      <c r="IH28" s="396"/>
    </row>
    <row r="29" spans="1:242" s="397" customFormat="1" ht="15" hidden="1" customHeight="1" x14ac:dyDescent="0.2">
      <c r="A29" s="377">
        <v>2.0699999999999998</v>
      </c>
      <c r="B29" s="378"/>
      <c r="C29" s="379" t="str">
        <f>VLOOKUP(BD.PD[[#This Row],[Pos]],PPto[],3,FALSE)</f>
        <v xml:space="preserve">2.07 Sistema Contra Incendios </v>
      </c>
      <c r="D29" s="377" t="s">
        <v>61</v>
      </c>
      <c r="E29" s="381" t="str">
        <f>IF(BD.PD[[#This Row],[.]]="*",VLOOKUP(BD.PD[[#This Row],[Pos]],Presupuesto!A:H,7,FALSE),"")</f>
        <v/>
      </c>
      <c r="F29" s="509" t="s">
        <v>352</v>
      </c>
      <c r="G29" s="509">
        <v>4512936100</v>
      </c>
      <c r="H29" s="382" t="s">
        <v>342</v>
      </c>
      <c r="I29" s="399">
        <v>45921</v>
      </c>
      <c r="J29" s="400">
        <v>2</v>
      </c>
      <c r="K29" s="377" t="s">
        <v>162</v>
      </c>
      <c r="L29" s="384">
        <f>IF(BD.PD[[#This Row],[Mon]]="DOP",1,HLOOKUP(BD.PD[[#This Row],[Mon]],$K$1:$L$2,2,FALSE))</f>
        <v>60</v>
      </c>
      <c r="M29" s="401">
        <v>290</v>
      </c>
      <c r="N29" s="386">
        <f>BD.PD[[#This Row],[Cant.]]*BD.PD[[#This Row],[ Tasa ]]*BD.PD[[#This Row],[ Precio Und.]]</f>
        <v>34800</v>
      </c>
      <c r="O29" s="402">
        <v>0</v>
      </c>
      <c r="P29" s="386">
        <f>IF(BD.PD[[#This Row],[Liquid. '[%']]]&lt;&gt;0,(BD.PD[[#This Row],[Valor Neto '[DOP']]]*BD.PD[[#This Row],[Liquid. '[%']]])+BD.PD[[#This Row],[Valor Neto '[DOP']]],BD.PD[[#This Row],[Valor Neto '[DOP']]])</f>
        <v>34800</v>
      </c>
      <c r="Q29" s="388">
        <f>BD.PD[[#This Row],[Ppto. Orden Interna '[DOP']]]/HLOOKUP("USD",$K$1:$L$2,2,FALSE)</f>
        <v>580</v>
      </c>
      <c r="R29" s="389" t="s">
        <v>349</v>
      </c>
      <c r="S29" s="389"/>
      <c r="T29" s="389"/>
      <c r="U29" s="389"/>
      <c r="V29" s="389"/>
      <c r="W29" s="382" t="s">
        <v>350</v>
      </c>
      <c r="X29" s="390">
        <v>21</v>
      </c>
      <c r="Y29" s="391">
        <v>1</v>
      </c>
      <c r="Z29" s="392">
        <f>BD.PD[[#This Row],[Av.P1 '[%']]]*BD.PD[[#This Row],[Ppto. Orden Interna '[DOP']]]</f>
        <v>34800</v>
      </c>
      <c r="AA29" s="393"/>
      <c r="AB29" s="394"/>
      <c r="AC29" s="392">
        <f>BD.PD[[#This Row],[Av.P2 '[%']]]*BD.PD[[#This Row],[Ppto. Orden Interna '[DOP']]]</f>
        <v>0</v>
      </c>
      <c r="AD29" s="393"/>
      <c r="AE29" s="394"/>
      <c r="AF29" s="392">
        <f>BD.PD[[#This Row],[Av.P3 '[%']]]*BD.PD[[#This Row],[Ppto. Orden Interna '[DOP']]]</f>
        <v>0</v>
      </c>
      <c r="AG29" s="393"/>
      <c r="AH29" s="394"/>
      <c r="AI29" s="392">
        <f>BD.PD[[#This Row],[Av.P4 '[%']]]*BD.PD[[#This Row],[Ppto. Orden Interna '[DOP']]]</f>
        <v>0</v>
      </c>
      <c r="AJ29" s="393"/>
      <c r="AK29" s="394"/>
      <c r="AL29" s="392">
        <f>BD.PD[[#This Row],[Av.P5 '[%']]]*BD.PD[[#This Row],[Ppto. Orden Interna '[DOP']]]</f>
        <v>0</v>
      </c>
      <c r="AM29" s="395">
        <f>BD.PD[[#This Row],[Pago 5]]+BD.PD[[#This Row],[Pago 4]]+BD.PD[[#This Row],[Pago 3]]+BD.PD[[#This Row],[Pago 2]]+BD.PD[[#This Row],[Pago 1]]</f>
        <v>34800</v>
      </c>
      <c r="AN29" s="396"/>
      <c r="AO29" s="396"/>
      <c r="AP29" s="396"/>
      <c r="AQ29" s="396"/>
      <c r="AR29" s="396"/>
      <c r="AS29" s="396"/>
      <c r="AT29" s="396"/>
      <c r="AU29" s="396"/>
      <c r="AV29" s="396"/>
      <c r="AW29" s="396"/>
      <c r="AX29" s="396"/>
      <c r="AY29" s="396"/>
      <c r="AZ29" s="396"/>
      <c r="BA29" s="396"/>
      <c r="BB29" s="396"/>
      <c r="BC29" s="396"/>
      <c r="BD29" s="396"/>
      <c r="BE29" s="396"/>
      <c r="BF29" s="396"/>
      <c r="BG29" s="396"/>
      <c r="BH29" s="396"/>
      <c r="BI29" s="396"/>
      <c r="BJ29" s="396"/>
      <c r="BK29" s="396"/>
      <c r="BL29" s="396"/>
      <c r="BM29" s="396"/>
      <c r="BN29" s="396"/>
      <c r="BO29" s="396"/>
      <c r="BP29" s="396"/>
      <c r="BQ29" s="396"/>
      <c r="BR29" s="396"/>
      <c r="BS29" s="396"/>
      <c r="BT29" s="396"/>
      <c r="BU29" s="396"/>
      <c r="BV29" s="396"/>
      <c r="BW29" s="396"/>
      <c r="BX29" s="396"/>
      <c r="BY29" s="396"/>
      <c r="BZ29" s="396"/>
      <c r="CA29" s="396"/>
      <c r="CB29" s="396"/>
      <c r="CC29" s="396"/>
      <c r="CD29" s="396"/>
      <c r="CE29" s="396"/>
      <c r="CF29" s="396"/>
      <c r="CG29" s="396"/>
      <c r="CH29" s="396"/>
      <c r="CI29" s="396"/>
      <c r="CJ29" s="396"/>
      <c r="CK29" s="396"/>
      <c r="CL29" s="396"/>
      <c r="CM29" s="396"/>
      <c r="CN29" s="396"/>
      <c r="CO29" s="396"/>
      <c r="CP29" s="396"/>
      <c r="CQ29" s="396"/>
      <c r="CR29" s="396"/>
      <c r="CS29" s="396"/>
      <c r="CT29" s="396"/>
      <c r="CU29" s="396"/>
      <c r="CV29" s="396"/>
      <c r="CW29" s="396"/>
      <c r="CX29" s="396"/>
      <c r="CY29" s="396"/>
      <c r="CZ29" s="396"/>
      <c r="DA29" s="396"/>
      <c r="DB29" s="396"/>
      <c r="DC29" s="396"/>
      <c r="DD29" s="396"/>
      <c r="DE29" s="396"/>
      <c r="DF29" s="396"/>
      <c r="DG29" s="396"/>
      <c r="DH29" s="396"/>
      <c r="DI29" s="396"/>
      <c r="DJ29" s="396"/>
      <c r="DK29" s="396"/>
      <c r="DL29" s="396"/>
      <c r="DM29" s="396"/>
      <c r="DN29" s="396"/>
      <c r="DO29" s="396"/>
      <c r="DP29" s="396"/>
      <c r="DQ29" s="396"/>
      <c r="DR29" s="396"/>
      <c r="DS29" s="396"/>
      <c r="DT29" s="396"/>
      <c r="DU29" s="396"/>
      <c r="DV29" s="396"/>
      <c r="DW29" s="396"/>
      <c r="DX29" s="396"/>
      <c r="DY29" s="396"/>
      <c r="DZ29" s="396"/>
      <c r="EA29" s="396"/>
      <c r="EB29" s="396"/>
      <c r="EC29" s="396"/>
      <c r="ED29" s="396"/>
      <c r="EE29" s="396"/>
      <c r="EF29" s="396"/>
      <c r="EG29" s="396"/>
      <c r="EH29" s="396"/>
      <c r="EI29" s="396"/>
      <c r="EJ29" s="396"/>
      <c r="EK29" s="396"/>
      <c r="EL29" s="396"/>
      <c r="EM29" s="396"/>
      <c r="EN29" s="396"/>
      <c r="EO29" s="396"/>
      <c r="EP29" s="396"/>
      <c r="EQ29" s="396"/>
      <c r="ER29" s="396"/>
      <c r="ES29" s="396"/>
      <c r="ET29" s="396"/>
      <c r="EU29" s="396"/>
      <c r="EV29" s="396"/>
      <c r="EW29" s="396"/>
      <c r="EX29" s="396"/>
      <c r="EY29" s="396"/>
      <c r="EZ29" s="396"/>
      <c r="FA29" s="396"/>
      <c r="FB29" s="396"/>
      <c r="FC29" s="396"/>
      <c r="FD29" s="396"/>
      <c r="FE29" s="396"/>
      <c r="FF29" s="396"/>
      <c r="FG29" s="396"/>
      <c r="FH29" s="396"/>
      <c r="FI29" s="396"/>
      <c r="FJ29" s="396"/>
      <c r="FK29" s="396"/>
      <c r="FL29" s="396"/>
      <c r="FM29" s="396"/>
      <c r="FN29" s="396"/>
      <c r="FO29" s="396"/>
      <c r="FP29" s="396"/>
      <c r="FQ29" s="396"/>
      <c r="FR29" s="396"/>
      <c r="FS29" s="396"/>
      <c r="FT29" s="396"/>
      <c r="FU29" s="396"/>
      <c r="FV29" s="396"/>
      <c r="FW29" s="396"/>
      <c r="FX29" s="396"/>
      <c r="FY29" s="396"/>
      <c r="FZ29" s="396"/>
      <c r="GA29" s="396"/>
      <c r="GB29" s="396"/>
      <c r="GC29" s="396"/>
      <c r="GD29" s="396"/>
      <c r="GE29" s="396"/>
      <c r="GF29" s="396"/>
      <c r="GG29" s="396"/>
      <c r="GH29" s="396"/>
      <c r="GI29" s="396"/>
      <c r="GJ29" s="396"/>
      <c r="GK29" s="396"/>
      <c r="GL29" s="396"/>
      <c r="GM29" s="396"/>
      <c r="GN29" s="396"/>
      <c r="GO29" s="396"/>
      <c r="GP29" s="396"/>
      <c r="GQ29" s="396"/>
      <c r="GR29" s="396"/>
      <c r="GS29" s="396"/>
      <c r="GT29" s="396"/>
      <c r="GU29" s="396"/>
      <c r="GV29" s="396"/>
      <c r="GW29" s="396"/>
      <c r="GX29" s="396"/>
      <c r="GY29" s="396"/>
      <c r="GZ29" s="396"/>
      <c r="HA29" s="396"/>
      <c r="HB29" s="396"/>
      <c r="HC29" s="396"/>
      <c r="HD29" s="396"/>
      <c r="HE29" s="396"/>
      <c r="HF29" s="396"/>
      <c r="HG29" s="396"/>
      <c r="HH29" s="396"/>
      <c r="HI29" s="396"/>
      <c r="HJ29" s="396"/>
      <c r="HK29" s="396"/>
      <c r="HL29" s="396"/>
      <c r="HM29" s="396"/>
      <c r="HN29" s="396"/>
      <c r="HO29" s="396"/>
      <c r="HP29" s="396"/>
      <c r="HQ29" s="396"/>
      <c r="HR29" s="396"/>
      <c r="HS29" s="396"/>
      <c r="HT29" s="396"/>
      <c r="HU29" s="396"/>
      <c r="HV29" s="396"/>
      <c r="HW29" s="396"/>
      <c r="HX29" s="396"/>
      <c r="HY29" s="396"/>
      <c r="HZ29" s="396"/>
      <c r="IA29" s="396"/>
      <c r="IB29" s="396"/>
      <c r="IC29" s="396"/>
      <c r="ID29" s="396"/>
      <c r="IE29" s="396"/>
      <c r="IF29" s="396"/>
      <c r="IG29" s="396"/>
      <c r="IH29" s="396"/>
    </row>
    <row r="30" spans="1:242" s="397" customFormat="1" ht="15" hidden="1" customHeight="1" x14ac:dyDescent="0.2">
      <c r="A30" s="377">
        <v>2.0699999999999998</v>
      </c>
      <c r="B30" s="378"/>
      <c r="C30" s="379" t="str">
        <f>VLOOKUP(BD.PD[[#This Row],[Pos]],PPto[],3,FALSE)</f>
        <v xml:space="preserve">2.07 Sistema Contra Incendios </v>
      </c>
      <c r="D30" s="377" t="s">
        <v>61</v>
      </c>
      <c r="E30" s="381" t="str">
        <f>IF(BD.PD[[#This Row],[.]]="*",VLOOKUP(BD.PD[[#This Row],[Pos]],Presupuesto!A:H,7,FALSE),"")</f>
        <v/>
      </c>
      <c r="F30" s="509" t="s">
        <v>353</v>
      </c>
      <c r="G30" s="509">
        <v>4512936100</v>
      </c>
      <c r="H30" s="382" t="s">
        <v>342</v>
      </c>
      <c r="I30" s="399">
        <v>45921</v>
      </c>
      <c r="J30" s="400">
        <v>8</v>
      </c>
      <c r="K30" s="377" t="s">
        <v>162</v>
      </c>
      <c r="L30" s="384">
        <f>IF(BD.PD[[#This Row],[Mon]]="DOP",1,HLOOKUP(BD.PD[[#This Row],[Mon]],$K$1:$L$2,2,FALSE))</f>
        <v>60</v>
      </c>
      <c r="M30" s="401">
        <v>335</v>
      </c>
      <c r="N30" s="386">
        <f>BD.PD[[#This Row],[Cant.]]*BD.PD[[#This Row],[ Tasa ]]*BD.PD[[#This Row],[ Precio Und.]]</f>
        <v>160800</v>
      </c>
      <c r="O30" s="402">
        <v>0</v>
      </c>
      <c r="P30" s="386">
        <f>IF(BD.PD[[#This Row],[Liquid. '[%']]]&lt;&gt;0,(BD.PD[[#This Row],[Valor Neto '[DOP']]]*BD.PD[[#This Row],[Liquid. '[%']]])+BD.PD[[#This Row],[Valor Neto '[DOP']]],BD.PD[[#This Row],[Valor Neto '[DOP']]])</f>
        <v>160800</v>
      </c>
      <c r="Q30" s="388">
        <f>BD.PD[[#This Row],[Ppto. Orden Interna '[DOP']]]/HLOOKUP("USD",$K$1:$L$2,2,FALSE)</f>
        <v>2680</v>
      </c>
      <c r="R30" s="389" t="s">
        <v>349</v>
      </c>
      <c r="S30" s="389"/>
      <c r="T30" s="389"/>
      <c r="U30" s="389"/>
      <c r="V30" s="389"/>
      <c r="W30" s="382" t="s">
        <v>350</v>
      </c>
      <c r="X30" s="390">
        <v>21</v>
      </c>
      <c r="Y30" s="391">
        <v>1</v>
      </c>
      <c r="Z30" s="392">
        <f>BD.PD[[#This Row],[Av.P1 '[%']]]*BD.PD[[#This Row],[Ppto. Orden Interna '[DOP']]]</f>
        <v>160800</v>
      </c>
      <c r="AA30" s="393"/>
      <c r="AB30" s="394"/>
      <c r="AC30" s="392">
        <f>BD.PD[[#This Row],[Av.P2 '[%']]]*BD.PD[[#This Row],[Ppto. Orden Interna '[DOP']]]</f>
        <v>0</v>
      </c>
      <c r="AD30" s="393"/>
      <c r="AE30" s="394"/>
      <c r="AF30" s="392">
        <f>BD.PD[[#This Row],[Av.P3 '[%']]]*BD.PD[[#This Row],[Ppto. Orden Interna '[DOP']]]</f>
        <v>0</v>
      </c>
      <c r="AG30" s="393"/>
      <c r="AH30" s="394"/>
      <c r="AI30" s="392">
        <f>BD.PD[[#This Row],[Av.P4 '[%']]]*BD.PD[[#This Row],[Ppto. Orden Interna '[DOP']]]</f>
        <v>0</v>
      </c>
      <c r="AJ30" s="393"/>
      <c r="AK30" s="394"/>
      <c r="AL30" s="392">
        <f>BD.PD[[#This Row],[Av.P5 '[%']]]*BD.PD[[#This Row],[Ppto. Orden Interna '[DOP']]]</f>
        <v>0</v>
      </c>
      <c r="AM30" s="395">
        <f>BD.PD[[#This Row],[Pago 5]]+BD.PD[[#This Row],[Pago 4]]+BD.PD[[#This Row],[Pago 3]]+BD.PD[[#This Row],[Pago 2]]+BD.PD[[#This Row],[Pago 1]]</f>
        <v>160800</v>
      </c>
      <c r="AN30" s="396"/>
      <c r="AO30" s="396"/>
      <c r="AP30" s="396"/>
      <c r="AQ30" s="396"/>
      <c r="AR30" s="396"/>
      <c r="AS30" s="396"/>
      <c r="AT30" s="396"/>
      <c r="AU30" s="396"/>
      <c r="AV30" s="396"/>
      <c r="AW30" s="396"/>
      <c r="AX30" s="396"/>
      <c r="AY30" s="396"/>
      <c r="AZ30" s="396"/>
      <c r="BA30" s="396"/>
      <c r="BB30" s="396"/>
      <c r="BC30" s="396"/>
      <c r="BD30" s="396"/>
      <c r="BE30" s="396"/>
      <c r="BF30" s="396"/>
      <c r="BG30" s="396"/>
      <c r="BH30" s="396"/>
      <c r="BI30" s="396"/>
      <c r="BJ30" s="396"/>
      <c r="BK30" s="396"/>
      <c r="BL30" s="396"/>
      <c r="BM30" s="396"/>
      <c r="BN30" s="396"/>
      <c r="BO30" s="396"/>
      <c r="BP30" s="396"/>
      <c r="BQ30" s="396"/>
      <c r="BR30" s="396"/>
      <c r="BS30" s="396"/>
      <c r="BT30" s="396"/>
      <c r="BU30" s="396"/>
      <c r="BV30" s="396"/>
      <c r="BW30" s="396"/>
      <c r="BX30" s="396"/>
      <c r="BY30" s="396"/>
      <c r="BZ30" s="396"/>
      <c r="CA30" s="396"/>
      <c r="CB30" s="396"/>
      <c r="CC30" s="396"/>
      <c r="CD30" s="396"/>
      <c r="CE30" s="396"/>
      <c r="CF30" s="396"/>
      <c r="CG30" s="396"/>
      <c r="CH30" s="396"/>
      <c r="CI30" s="396"/>
      <c r="CJ30" s="396"/>
      <c r="CK30" s="396"/>
      <c r="CL30" s="396"/>
      <c r="CM30" s="396"/>
      <c r="CN30" s="396"/>
      <c r="CO30" s="396"/>
      <c r="CP30" s="396"/>
      <c r="CQ30" s="396"/>
      <c r="CR30" s="396"/>
      <c r="CS30" s="396"/>
      <c r="CT30" s="396"/>
      <c r="CU30" s="396"/>
      <c r="CV30" s="396"/>
      <c r="CW30" s="396"/>
      <c r="CX30" s="396"/>
      <c r="CY30" s="396"/>
      <c r="CZ30" s="396"/>
      <c r="DA30" s="396"/>
      <c r="DB30" s="396"/>
      <c r="DC30" s="396"/>
      <c r="DD30" s="396"/>
      <c r="DE30" s="396"/>
      <c r="DF30" s="396"/>
      <c r="DG30" s="396"/>
      <c r="DH30" s="396"/>
      <c r="DI30" s="396"/>
      <c r="DJ30" s="396"/>
      <c r="DK30" s="396"/>
      <c r="DL30" s="396"/>
      <c r="DM30" s="396"/>
      <c r="DN30" s="396"/>
      <c r="DO30" s="396"/>
      <c r="DP30" s="396"/>
      <c r="DQ30" s="396"/>
      <c r="DR30" s="396"/>
      <c r="DS30" s="396"/>
      <c r="DT30" s="396"/>
      <c r="DU30" s="396"/>
      <c r="DV30" s="396"/>
      <c r="DW30" s="396"/>
      <c r="DX30" s="396"/>
      <c r="DY30" s="396"/>
      <c r="DZ30" s="396"/>
      <c r="EA30" s="396"/>
      <c r="EB30" s="396"/>
      <c r="EC30" s="396"/>
      <c r="ED30" s="396"/>
      <c r="EE30" s="396"/>
      <c r="EF30" s="396"/>
      <c r="EG30" s="396"/>
      <c r="EH30" s="396"/>
      <c r="EI30" s="396"/>
      <c r="EJ30" s="396"/>
      <c r="EK30" s="396"/>
      <c r="EL30" s="396"/>
      <c r="EM30" s="396"/>
      <c r="EN30" s="396"/>
      <c r="EO30" s="396"/>
      <c r="EP30" s="396"/>
      <c r="EQ30" s="396"/>
      <c r="ER30" s="396"/>
      <c r="ES30" s="396"/>
      <c r="ET30" s="396"/>
      <c r="EU30" s="396"/>
      <c r="EV30" s="396"/>
      <c r="EW30" s="396"/>
      <c r="EX30" s="396"/>
      <c r="EY30" s="396"/>
      <c r="EZ30" s="396"/>
      <c r="FA30" s="396"/>
      <c r="FB30" s="396"/>
      <c r="FC30" s="396"/>
      <c r="FD30" s="396"/>
      <c r="FE30" s="396"/>
      <c r="FF30" s="396"/>
      <c r="FG30" s="396"/>
      <c r="FH30" s="396"/>
      <c r="FI30" s="396"/>
      <c r="FJ30" s="396"/>
      <c r="FK30" s="396"/>
      <c r="FL30" s="396"/>
      <c r="FM30" s="396"/>
      <c r="FN30" s="396"/>
      <c r="FO30" s="396"/>
      <c r="FP30" s="396"/>
      <c r="FQ30" s="396"/>
      <c r="FR30" s="396"/>
      <c r="FS30" s="396"/>
      <c r="FT30" s="396"/>
      <c r="FU30" s="396"/>
      <c r="FV30" s="396"/>
      <c r="FW30" s="396"/>
      <c r="FX30" s="396"/>
      <c r="FY30" s="396"/>
      <c r="FZ30" s="396"/>
      <c r="GA30" s="396"/>
      <c r="GB30" s="396"/>
      <c r="GC30" s="396"/>
      <c r="GD30" s="396"/>
      <c r="GE30" s="396"/>
      <c r="GF30" s="396"/>
      <c r="GG30" s="396"/>
      <c r="GH30" s="396"/>
      <c r="GI30" s="396"/>
      <c r="GJ30" s="396"/>
      <c r="GK30" s="396"/>
      <c r="GL30" s="396"/>
      <c r="GM30" s="396"/>
      <c r="GN30" s="396"/>
      <c r="GO30" s="396"/>
      <c r="GP30" s="396"/>
      <c r="GQ30" s="396"/>
      <c r="GR30" s="396"/>
      <c r="GS30" s="396"/>
      <c r="GT30" s="396"/>
      <c r="GU30" s="396"/>
      <c r="GV30" s="396"/>
      <c r="GW30" s="396"/>
      <c r="GX30" s="396"/>
      <c r="GY30" s="396"/>
      <c r="GZ30" s="396"/>
      <c r="HA30" s="396"/>
      <c r="HB30" s="396"/>
      <c r="HC30" s="396"/>
      <c r="HD30" s="396"/>
      <c r="HE30" s="396"/>
      <c r="HF30" s="396"/>
      <c r="HG30" s="396"/>
      <c r="HH30" s="396"/>
      <c r="HI30" s="396"/>
      <c r="HJ30" s="396"/>
      <c r="HK30" s="396"/>
      <c r="HL30" s="396"/>
      <c r="HM30" s="396"/>
      <c r="HN30" s="396"/>
      <c r="HO30" s="396"/>
      <c r="HP30" s="396"/>
      <c r="HQ30" s="396"/>
      <c r="HR30" s="396"/>
      <c r="HS30" s="396"/>
      <c r="HT30" s="396"/>
      <c r="HU30" s="396"/>
      <c r="HV30" s="396"/>
      <c r="HW30" s="396"/>
      <c r="HX30" s="396"/>
      <c r="HY30" s="396"/>
      <c r="HZ30" s="396"/>
      <c r="IA30" s="396"/>
      <c r="IB30" s="396"/>
      <c r="IC30" s="396"/>
      <c r="ID30" s="396"/>
      <c r="IE30" s="396"/>
      <c r="IF30" s="396"/>
      <c r="IG30" s="396"/>
      <c r="IH30" s="396"/>
    </row>
    <row r="31" spans="1:242" s="397" customFormat="1" ht="15" hidden="1" customHeight="1" x14ac:dyDescent="0.2">
      <c r="A31" s="377">
        <v>2.0699999999999998</v>
      </c>
      <c r="B31" s="378"/>
      <c r="C31" s="379" t="str">
        <f>VLOOKUP(BD.PD[[#This Row],[Pos]],PPto[],3,FALSE)</f>
        <v xml:space="preserve">2.07 Sistema Contra Incendios </v>
      </c>
      <c r="D31" s="377" t="s">
        <v>61</v>
      </c>
      <c r="E31" s="381" t="str">
        <f>IF(BD.PD[[#This Row],[.]]="*",VLOOKUP(BD.PD[[#This Row],[Pos]],Presupuesto!A:H,7,FALSE),"")</f>
        <v/>
      </c>
      <c r="F31" s="509" t="s">
        <v>354</v>
      </c>
      <c r="G31" s="509">
        <v>4512936100</v>
      </c>
      <c r="H31" s="382" t="s">
        <v>342</v>
      </c>
      <c r="I31" s="399">
        <v>45921</v>
      </c>
      <c r="J31" s="400">
        <v>5</v>
      </c>
      <c r="K31" s="377" t="s">
        <v>162</v>
      </c>
      <c r="L31" s="384">
        <f>IF(BD.PD[[#This Row],[Mon]]="DOP",1,HLOOKUP(BD.PD[[#This Row],[Mon]],$K$1:$L$2,2,FALSE))</f>
        <v>60</v>
      </c>
      <c r="M31" s="401">
        <v>40</v>
      </c>
      <c r="N31" s="386">
        <f>BD.PD[[#This Row],[Cant.]]*BD.PD[[#This Row],[ Tasa ]]*BD.PD[[#This Row],[ Precio Und.]]</f>
        <v>12000</v>
      </c>
      <c r="O31" s="402">
        <v>0</v>
      </c>
      <c r="P31" s="386">
        <f>IF(BD.PD[[#This Row],[Liquid. '[%']]]&lt;&gt;0,(BD.PD[[#This Row],[Valor Neto '[DOP']]]*BD.PD[[#This Row],[Liquid. '[%']]])+BD.PD[[#This Row],[Valor Neto '[DOP']]],BD.PD[[#This Row],[Valor Neto '[DOP']]])</f>
        <v>12000</v>
      </c>
      <c r="Q31" s="388">
        <f>BD.PD[[#This Row],[Ppto. Orden Interna '[DOP']]]/HLOOKUP("USD",$K$1:$L$2,2,FALSE)</f>
        <v>200</v>
      </c>
      <c r="R31" s="389" t="s">
        <v>349</v>
      </c>
      <c r="S31" s="389"/>
      <c r="T31" s="389"/>
      <c r="U31" s="389"/>
      <c r="V31" s="389"/>
      <c r="W31" s="382" t="s">
        <v>350</v>
      </c>
      <c r="X31" s="390">
        <v>21</v>
      </c>
      <c r="Y31" s="391">
        <v>1</v>
      </c>
      <c r="Z31" s="392">
        <f>BD.PD[[#This Row],[Av.P1 '[%']]]*BD.PD[[#This Row],[Ppto. Orden Interna '[DOP']]]</f>
        <v>12000</v>
      </c>
      <c r="AA31" s="393"/>
      <c r="AB31" s="394"/>
      <c r="AC31" s="392">
        <f>BD.PD[[#This Row],[Av.P2 '[%']]]*BD.PD[[#This Row],[Ppto. Orden Interna '[DOP']]]</f>
        <v>0</v>
      </c>
      <c r="AD31" s="393"/>
      <c r="AE31" s="394"/>
      <c r="AF31" s="392">
        <f>BD.PD[[#This Row],[Av.P3 '[%']]]*BD.PD[[#This Row],[Ppto. Orden Interna '[DOP']]]</f>
        <v>0</v>
      </c>
      <c r="AG31" s="393"/>
      <c r="AH31" s="394"/>
      <c r="AI31" s="392">
        <f>BD.PD[[#This Row],[Av.P4 '[%']]]*BD.PD[[#This Row],[Ppto. Orden Interna '[DOP']]]</f>
        <v>0</v>
      </c>
      <c r="AJ31" s="393"/>
      <c r="AK31" s="394"/>
      <c r="AL31" s="392">
        <f>BD.PD[[#This Row],[Av.P5 '[%']]]*BD.PD[[#This Row],[Ppto. Orden Interna '[DOP']]]</f>
        <v>0</v>
      </c>
      <c r="AM31" s="395">
        <f>BD.PD[[#This Row],[Pago 5]]+BD.PD[[#This Row],[Pago 4]]+BD.PD[[#This Row],[Pago 3]]+BD.PD[[#This Row],[Pago 2]]+BD.PD[[#This Row],[Pago 1]]</f>
        <v>12000</v>
      </c>
      <c r="AN31" s="396"/>
      <c r="AO31" s="396"/>
      <c r="AP31" s="396"/>
      <c r="AQ31" s="396"/>
      <c r="AR31" s="396"/>
      <c r="AS31" s="396"/>
      <c r="AT31" s="396"/>
      <c r="AU31" s="396"/>
      <c r="AV31" s="396"/>
      <c r="AW31" s="396"/>
      <c r="AX31" s="396"/>
      <c r="AY31" s="396"/>
      <c r="AZ31" s="396"/>
      <c r="BA31" s="396"/>
      <c r="BB31" s="396"/>
      <c r="BC31" s="396"/>
      <c r="BD31" s="396"/>
      <c r="BE31" s="396"/>
      <c r="BF31" s="396"/>
      <c r="BG31" s="396"/>
      <c r="BH31" s="396"/>
      <c r="BI31" s="396"/>
      <c r="BJ31" s="396"/>
      <c r="BK31" s="396"/>
      <c r="BL31" s="396"/>
      <c r="BM31" s="396"/>
      <c r="BN31" s="396"/>
      <c r="BO31" s="396"/>
      <c r="BP31" s="396"/>
      <c r="BQ31" s="396"/>
      <c r="BR31" s="396"/>
      <c r="BS31" s="396"/>
      <c r="BT31" s="396"/>
      <c r="BU31" s="396"/>
      <c r="BV31" s="396"/>
      <c r="BW31" s="396"/>
      <c r="BX31" s="396"/>
      <c r="BY31" s="396"/>
      <c r="BZ31" s="396"/>
      <c r="CA31" s="396"/>
      <c r="CB31" s="396"/>
      <c r="CC31" s="396"/>
      <c r="CD31" s="396"/>
      <c r="CE31" s="396"/>
      <c r="CF31" s="396"/>
      <c r="CG31" s="396"/>
      <c r="CH31" s="396"/>
      <c r="CI31" s="396"/>
      <c r="CJ31" s="396"/>
      <c r="CK31" s="396"/>
      <c r="CL31" s="396"/>
      <c r="CM31" s="396"/>
      <c r="CN31" s="396"/>
      <c r="CO31" s="396"/>
      <c r="CP31" s="396"/>
      <c r="CQ31" s="396"/>
      <c r="CR31" s="396"/>
      <c r="CS31" s="396"/>
      <c r="CT31" s="396"/>
      <c r="CU31" s="396"/>
      <c r="CV31" s="396"/>
      <c r="CW31" s="396"/>
      <c r="CX31" s="396"/>
      <c r="CY31" s="396"/>
      <c r="CZ31" s="396"/>
      <c r="DA31" s="396"/>
      <c r="DB31" s="396"/>
      <c r="DC31" s="396"/>
      <c r="DD31" s="396"/>
      <c r="DE31" s="396"/>
      <c r="DF31" s="396"/>
      <c r="DG31" s="396"/>
      <c r="DH31" s="396"/>
      <c r="DI31" s="396"/>
      <c r="DJ31" s="396"/>
      <c r="DK31" s="396"/>
      <c r="DL31" s="396"/>
      <c r="DM31" s="396"/>
      <c r="DN31" s="396"/>
      <c r="DO31" s="396"/>
      <c r="DP31" s="396"/>
      <c r="DQ31" s="396"/>
      <c r="DR31" s="396"/>
      <c r="DS31" s="396"/>
      <c r="DT31" s="396"/>
      <c r="DU31" s="396"/>
      <c r="DV31" s="396"/>
      <c r="DW31" s="396"/>
      <c r="DX31" s="396"/>
      <c r="DY31" s="396"/>
      <c r="DZ31" s="396"/>
      <c r="EA31" s="396"/>
      <c r="EB31" s="396"/>
      <c r="EC31" s="396"/>
      <c r="ED31" s="396"/>
      <c r="EE31" s="396"/>
      <c r="EF31" s="396"/>
      <c r="EG31" s="396"/>
      <c r="EH31" s="396"/>
      <c r="EI31" s="396"/>
      <c r="EJ31" s="396"/>
      <c r="EK31" s="396"/>
      <c r="EL31" s="396"/>
      <c r="EM31" s="396"/>
      <c r="EN31" s="396"/>
      <c r="EO31" s="396"/>
      <c r="EP31" s="396"/>
      <c r="EQ31" s="396"/>
      <c r="ER31" s="396"/>
      <c r="ES31" s="396"/>
      <c r="ET31" s="396"/>
      <c r="EU31" s="396"/>
      <c r="EV31" s="396"/>
      <c r="EW31" s="396"/>
      <c r="EX31" s="396"/>
      <c r="EY31" s="396"/>
      <c r="EZ31" s="396"/>
      <c r="FA31" s="396"/>
      <c r="FB31" s="396"/>
      <c r="FC31" s="396"/>
      <c r="FD31" s="396"/>
      <c r="FE31" s="396"/>
      <c r="FF31" s="396"/>
      <c r="FG31" s="396"/>
      <c r="FH31" s="396"/>
      <c r="FI31" s="396"/>
      <c r="FJ31" s="396"/>
      <c r="FK31" s="396"/>
      <c r="FL31" s="396"/>
      <c r="FM31" s="396"/>
      <c r="FN31" s="396"/>
      <c r="FO31" s="396"/>
      <c r="FP31" s="396"/>
      <c r="FQ31" s="396"/>
      <c r="FR31" s="396"/>
      <c r="FS31" s="396"/>
      <c r="FT31" s="396"/>
      <c r="FU31" s="396"/>
      <c r="FV31" s="396"/>
      <c r="FW31" s="396"/>
      <c r="FX31" s="396"/>
      <c r="FY31" s="396"/>
      <c r="FZ31" s="396"/>
      <c r="GA31" s="396"/>
      <c r="GB31" s="396"/>
      <c r="GC31" s="396"/>
      <c r="GD31" s="396"/>
      <c r="GE31" s="396"/>
      <c r="GF31" s="396"/>
      <c r="GG31" s="396"/>
      <c r="GH31" s="396"/>
      <c r="GI31" s="396"/>
      <c r="GJ31" s="396"/>
      <c r="GK31" s="396"/>
      <c r="GL31" s="396"/>
      <c r="GM31" s="396"/>
      <c r="GN31" s="396"/>
      <c r="GO31" s="396"/>
      <c r="GP31" s="396"/>
      <c r="GQ31" s="396"/>
      <c r="GR31" s="396"/>
      <c r="GS31" s="396"/>
      <c r="GT31" s="396"/>
      <c r="GU31" s="396"/>
      <c r="GV31" s="396"/>
      <c r="GW31" s="396"/>
      <c r="GX31" s="396"/>
      <c r="GY31" s="396"/>
      <c r="GZ31" s="396"/>
      <c r="HA31" s="396"/>
      <c r="HB31" s="396"/>
      <c r="HC31" s="396"/>
      <c r="HD31" s="396"/>
      <c r="HE31" s="396"/>
      <c r="HF31" s="396"/>
      <c r="HG31" s="396"/>
      <c r="HH31" s="396"/>
      <c r="HI31" s="396"/>
      <c r="HJ31" s="396"/>
      <c r="HK31" s="396"/>
      <c r="HL31" s="396"/>
      <c r="HM31" s="396"/>
      <c r="HN31" s="396"/>
      <c r="HO31" s="396"/>
      <c r="HP31" s="396"/>
      <c r="HQ31" s="396"/>
      <c r="HR31" s="396"/>
      <c r="HS31" s="396"/>
      <c r="HT31" s="396"/>
      <c r="HU31" s="396"/>
      <c r="HV31" s="396"/>
      <c r="HW31" s="396"/>
      <c r="HX31" s="396"/>
      <c r="HY31" s="396"/>
      <c r="HZ31" s="396"/>
      <c r="IA31" s="396"/>
      <c r="IB31" s="396"/>
      <c r="IC31" s="396"/>
      <c r="ID31" s="396"/>
      <c r="IE31" s="396"/>
      <c r="IF31" s="396"/>
      <c r="IG31" s="396"/>
      <c r="IH31" s="396"/>
    </row>
    <row r="32" spans="1:242" s="397" customFormat="1" ht="15" hidden="1" customHeight="1" x14ac:dyDescent="0.2">
      <c r="A32" s="377">
        <v>2.0699999999999998</v>
      </c>
      <c r="B32" s="378"/>
      <c r="C32" s="379" t="str">
        <f>VLOOKUP(BD.PD[[#This Row],[Pos]],PPto[],3,FALSE)</f>
        <v xml:space="preserve">2.07 Sistema Contra Incendios </v>
      </c>
      <c r="D32" s="377" t="s">
        <v>61</v>
      </c>
      <c r="E32" s="381" t="str">
        <f>IF(BD.PD[[#This Row],[.]]="*",VLOOKUP(BD.PD[[#This Row],[Pos]],Presupuesto!A:H,7,FALSE),"")</f>
        <v/>
      </c>
      <c r="F32" s="509" t="s">
        <v>355</v>
      </c>
      <c r="G32" s="509">
        <v>4512936100</v>
      </c>
      <c r="H32" s="382" t="s">
        <v>342</v>
      </c>
      <c r="I32" s="399">
        <v>45921</v>
      </c>
      <c r="J32" s="400">
        <v>4</v>
      </c>
      <c r="K32" s="377" t="s">
        <v>162</v>
      </c>
      <c r="L32" s="384">
        <f>IF(BD.PD[[#This Row],[Mon]]="DOP",1,HLOOKUP(BD.PD[[#This Row],[Mon]],$K$1:$L$2,2,FALSE))</f>
        <v>60</v>
      </c>
      <c r="M32" s="401">
        <v>1485</v>
      </c>
      <c r="N32" s="386">
        <f>BD.PD[[#This Row],[Cant.]]*BD.PD[[#This Row],[ Tasa ]]*BD.PD[[#This Row],[ Precio Und.]]</f>
        <v>356400</v>
      </c>
      <c r="O32" s="402">
        <v>0</v>
      </c>
      <c r="P32" s="386">
        <f>IF(BD.PD[[#This Row],[Liquid. '[%']]]&lt;&gt;0,(BD.PD[[#This Row],[Valor Neto '[DOP']]]*BD.PD[[#This Row],[Liquid. '[%']]])+BD.PD[[#This Row],[Valor Neto '[DOP']]],BD.PD[[#This Row],[Valor Neto '[DOP']]])</f>
        <v>356400</v>
      </c>
      <c r="Q32" s="388">
        <f>BD.PD[[#This Row],[Ppto. Orden Interna '[DOP']]]/HLOOKUP("USD",$K$1:$L$2,2,FALSE)</f>
        <v>5940</v>
      </c>
      <c r="R32" s="389" t="s">
        <v>349</v>
      </c>
      <c r="S32" s="389"/>
      <c r="T32" s="389"/>
      <c r="U32" s="389"/>
      <c r="V32" s="389"/>
      <c r="W32" s="382" t="s">
        <v>350</v>
      </c>
      <c r="X32" s="390">
        <v>21</v>
      </c>
      <c r="Y32" s="391">
        <v>1</v>
      </c>
      <c r="Z32" s="392">
        <f>BD.PD[[#This Row],[Av.P1 '[%']]]*BD.PD[[#This Row],[Ppto. Orden Interna '[DOP']]]</f>
        <v>356400</v>
      </c>
      <c r="AA32" s="393"/>
      <c r="AB32" s="394"/>
      <c r="AC32" s="392">
        <f>BD.PD[[#This Row],[Av.P2 '[%']]]*BD.PD[[#This Row],[Ppto. Orden Interna '[DOP']]]</f>
        <v>0</v>
      </c>
      <c r="AD32" s="393"/>
      <c r="AE32" s="394"/>
      <c r="AF32" s="392">
        <f>BD.PD[[#This Row],[Av.P3 '[%']]]*BD.PD[[#This Row],[Ppto. Orden Interna '[DOP']]]</f>
        <v>0</v>
      </c>
      <c r="AG32" s="393"/>
      <c r="AH32" s="394"/>
      <c r="AI32" s="392">
        <f>BD.PD[[#This Row],[Av.P4 '[%']]]*BD.PD[[#This Row],[Ppto. Orden Interna '[DOP']]]</f>
        <v>0</v>
      </c>
      <c r="AJ32" s="393"/>
      <c r="AK32" s="394"/>
      <c r="AL32" s="392">
        <f>BD.PD[[#This Row],[Av.P5 '[%']]]*BD.PD[[#This Row],[Ppto. Orden Interna '[DOP']]]</f>
        <v>0</v>
      </c>
      <c r="AM32" s="395">
        <f>BD.PD[[#This Row],[Pago 5]]+BD.PD[[#This Row],[Pago 4]]+BD.PD[[#This Row],[Pago 3]]+BD.PD[[#This Row],[Pago 2]]+BD.PD[[#This Row],[Pago 1]]</f>
        <v>356400</v>
      </c>
      <c r="AN32" s="396"/>
      <c r="AO32" s="396"/>
      <c r="AP32" s="396"/>
      <c r="AQ32" s="396"/>
      <c r="AR32" s="396"/>
      <c r="AS32" s="396"/>
      <c r="AT32" s="396"/>
      <c r="AU32" s="396"/>
      <c r="AV32" s="396"/>
      <c r="AW32" s="396"/>
      <c r="AX32" s="396"/>
      <c r="AY32" s="396"/>
      <c r="AZ32" s="396"/>
      <c r="BA32" s="396"/>
      <c r="BB32" s="396"/>
      <c r="BC32" s="396"/>
      <c r="BD32" s="396"/>
      <c r="BE32" s="396"/>
      <c r="BF32" s="396"/>
      <c r="BG32" s="396"/>
      <c r="BH32" s="396"/>
      <c r="BI32" s="396"/>
      <c r="BJ32" s="396"/>
      <c r="BK32" s="396"/>
      <c r="BL32" s="396"/>
      <c r="BM32" s="396"/>
      <c r="BN32" s="396"/>
      <c r="BO32" s="396"/>
      <c r="BP32" s="396"/>
      <c r="BQ32" s="396"/>
      <c r="BR32" s="396"/>
      <c r="BS32" s="396"/>
      <c r="BT32" s="396"/>
      <c r="BU32" s="396"/>
      <c r="BV32" s="396"/>
      <c r="BW32" s="396"/>
      <c r="BX32" s="396"/>
      <c r="BY32" s="396"/>
      <c r="BZ32" s="396"/>
      <c r="CA32" s="396"/>
      <c r="CB32" s="396"/>
      <c r="CC32" s="396"/>
      <c r="CD32" s="396"/>
      <c r="CE32" s="396"/>
      <c r="CF32" s="396"/>
      <c r="CG32" s="396"/>
      <c r="CH32" s="396"/>
      <c r="CI32" s="396"/>
      <c r="CJ32" s="396"/>
      <c r="CK32" s="396"/>
      <c r="CL32" s="396"/>
      <c r="CM32" s="396"/>
      <c r="CN32" s="396"/>
      <c r="CO32" s="396"/>
      <c r="CP32" s="396"/>
      <c r="CQ32" s="396"/>
      <c r="CR32" s="396"/>
      <c r="CS32" s="396"/>
      <c r="CT32" s="396"/>
      <c r="CU32" s="396"/>
      <c r="CV32" s="396"/>
      <c r="CW32" s="396"/>
      <c r="CX32" s="396"/>
      <c r="CY32" s="396"/>
      <c r="CZ32" s="396"/>
      <c r="DA32" s="396"/>
      <c r="DB32" s="396"/>
      <c r="DC32" s="396"/>
      <c r="DD32" s="396"/>
      <c r="DE32" s="396"/>
      <c r="DF32" s="396"/>
      <c r="DG32" s="396"/>
      <c r="DH32" s="396"/>
      <c r="DI32" s="396"/>
      <c r="DJ32" s="396"/>
      <c r="DK32" s="396"/>
      <c r="DL32" s="396"/>
      <c r="DM32" s="396"/>
      <c r="DN32" s="396"/>
      <c r="DO32" s="396"/>
      <c r="DP32" s="396"/>
      <c r="DQ32" s="396"/>
      <c r="DR32" s="396"/>
      <c r="DS32" s="396"/>
      <c r="DT32" s="396"/>
      <c r="DU32" s="396"/>
      <c r="DV32" s="396"/>
      <c r="DW32" s="396"/>
      <c r="DX32" s="396"/>
      <c r="DY32" s="396"/>
      <c r="DZ32" s="396"/>
      <c r="EA32" s="396"/>
      <c r="EB32" s="396"/>
      <c r="EC32" s="396"/>
      <c r="ED32" s="396"/>
      <c r="EE32" s="396"/>
      <c r="EF32" s="396"/>
      <c r="EG32" s="396"/>
      <c r="EH32" s="396"/>
      <c r="EI32" s="396"/>
      <c r="EJ32" s="396"/>
      <c r="EK32" s="396"/>
      <c r="EL32" s="396"/>
      <c r="EM32" s="396"/>
      <c r="EN32" s="396"/>
      <c r="EO32" s="396"/>
      <c r="EP32" s="396"/>
      <c r="EQ32" s="396"/>
      <c r="ER32" s="396"/>
      <c r="ES32" s="396"/>
      <c r="ET32" s="396"/>
      <c r="EU32" s="396"/>
      <c r="EV32" s="396"/>
      <c r="EW32" s="396"/>
      <c r="EX32" s="396"/>
      <c r="EY32" s="396"/>
      <c r="EZ32" s="396"/>
      <c r="FA32" s="396"/>
      <c r="FB32" s="396"/>
      <c r="FC32" s="396"/>
      <c r="FD32" s="396"/>
      <c r="FE32" s="396"/>
      <c r="FF32" s="396"/>
      <c r="FG32" s="396"/>
      <c r="FH32" s="396"/>
      <c r="FI32" s="396"/>
      <c r="FJ32" s="396"/>
      <c r="FK32" s="396"/>
      <c r="FL32" s="396"/>
      <c r="FM32" s="396"/>
      <c r="FN32" s="396"/>
      <c r="FO32" s="396"/>
      <c r="FP32" s="396"/>
      <c r="FQ32" s="396"/>
      <c r="FR32" s="396"/>
      <c r="FS32" s="396"/>
      <c r="FT32" s="396"/>
      <c r="FU32" s="396"/>
      <c r="FV32" s="396"/>
      <c r="FW32" s="396"/>
      <c r="FX32" s="396"/>
      <c r="FY32" s="396"/>
      <c r="FZ32" s="396"/>
      <c r="GA32" s="396"/>
      <c r="GB32" s="396"/>
      <c r="GC32" s="396"/>
      <c r="GD32" s="396"/>
      <c r="GE32" s="396"/>
      <c r="GF32" s="396"/>
      <c r="GG32" s="396"/>
      <c r="GH32" s="396"/>
      <c r="GI32" s="396"/>
      <c r="GJ32" s="396"/>
      <c r="GK32" s="396"/>
      <c r="GL32" s="396"/>
      <c r="GM32" s="396"/>
      <c r="GN32" s="396"/>
      <c r="GO32" s="396"/>
      <c r="GP32" s="396"/>
      <c r="GQ32" s="396"/>
      <c r="GR32" s="396"/>
      <c r="GS32" s="396"/>
      <c r="GT32" s="396"/>
      <c r="GU32" s="396"/>
      <c r="GV32" s="396"/>
      <c r="GW32" s="396"/>
      <c r="GX32" s="396"/>
      <c r="GY32" s="396"/>
      <c r="GZ32" s="396"/>
      <c r="HA32" s="396"/>
      <c r="HB32" s="396"/>
      <c r="HC32" s="396"/>
      <c r="HD32" s="396"/>
      <c r="HE32" s="396"/>
      <c r="HF32" s="396"/>
      <c r="HG32" s="396"/>
      <c r="HH32" s="396"/>
      <c r="HI32" s="396"/>
      <c r="HJ32" s="396"/>
      <c r="HK32" s="396"/>
      <c r="HL32" s="396"/>
      <c r="HM32" s="396"/>
      <c r="HN32" s="396"/>
      <c r="HO32" s="396"/>
      <c r="HP32" s="396"/>
      <c r="HQ32" s="396"/>
      <c r="HR32" s="396"/>
      <c r="HS32" s="396"/>
      <c r="HT32" s="396"/>
      <c r="HU32" s="396"/>
      <c r="HV32" s="396"/>
      <c r="HW32" s="396"/>
      <c r="HX32" s="396"/>
      <c r="HY32" s="396"/>
      <c r="HZ32" s="396"/>
      <c r="IA32" s="396"/>
      <c r="IB32" s="396"/>
      <c r="IC32" s="396"/>
      <c r="ID32" s="396"/>
      <c r="IE32" s="396"/>
      <c r="IF32" s="396"/>
      <c r="IG32" s="396"/>
      <c r="IH32" s="396"/>
    </row>
    <row r="33" spans="1:242" s="397" customFormat="1" ht="15" hidden="1" customHeight="1" x14ac:dyDescent="0.2">
      <c r="A33" s="377">
        <v>2.0699999999999998</v>
      </c>
      <c r="B33" s="378"/>
      <c r="C33" s="379" t="str">
        <f>VLOOKUP(BD.PD[[#This Row],[Pos]],PPto[],3,FALSE)</f>
        <v xml:space="preserve">2.07 Sistema Contra Incendios </v>
      </c>
      <c r="D33" s="377" t="s">
        <v>61</v>
      </c>
      <c r="E33" s="381" t="str">
        <f>IF(BD.PD[[#This Row],[.]]="*",VLOOKUP(BD.PD[[#This Row],[Pos]],Presupuesto!A:H,7,FALSE),"")</f>
        <v/>
      </c>
      <c r="F33" s="509" t="s">
        <v>356</v>
      </c>
      <c r="G33" s="509">
        <v>4512936100</v>
      </c>
      <c r="H33" s="382" t="s">
        <v>342</v>
      </c>
      <c r="I33" s="399">
        <v>45921</v>
      </c>
      <c r="J33" s="400">
        <v>3</v>
      </c>
      <c r="K33" s="377" t="s">
        <v>162</v>
      </c>
      <c r="L33" s="384">
        <f>IF(BD.PD[[#This Row],[Mon]]="DOP",1,HLOOKUP(BD.PD[[#This Row],[Mon]],$K$1:$L$2,2,FALSE))</f>
        <v>60</v>
      </c>
      <c r="M33" s="401">
        <v>131</v>
      </c>
      <c r="N33" s="386">
        <f>BD.PD[[#This Row],[Cant.]]*BD.PD[[#This Row],[ Tasa ]]*BD.PD[[#This Row],[ Precio Und.]]</f>
        <v>23580</v>
      </c>
      <c r="O33" s="402">
        <v>0</v>
      </c>
      <c r="P33" s="386">
        <f>IF(BD.PD[[#This Row],[Liquid. '[%']]]&lt;&gt;0,(BD.PD[[#This Row],[Valor Neto '[DOP']]]*BD.PD[[#This Row],[Liquid. '[%']]])+BD.PD[[#This Row],[Valor Neto '[DOP']]],BD.PD[[#This Row],[Valor Neto '[DOP']]])</f>
        <v>23580</v>
      </c>
      <c r="Q33" s="388">
        <f>BD.PD[[#This Row],[Ppto. Orden Interna '[DOP']]]/HLOOKUP("USD",$K$1:$L$2,2,FALSE)</f>
        <v>393</v>
      </c>
      <c r="R33" s="389" t="s">
        <v>349</v>
      </c>
      <c r="S33" s="389"/>
      <c r="T33" s="389"/>
      <c r="U33" s="389"/>
      <c r="V33" s="389"/>
      <c r="W33" s="382" t="s">
        <v>350</v>
      </c>
      <c r="X33" s="390">
        <v>21</v>
      </c>
      <c r="Y33" s="391">
        <v>1</v>
      </c>
      <c r="Z33" s="392">
        <f>BD.PD[[#This Row],[Av.P1 '[%']]]*BD.PD[[#This Row],[Ppto. Orden Interna '[DOP']]]</f>
        <v>23580</v>
      </c>
      <c r="AA33" s="393"/>
      <c r="AB33" s="394"/>
      <c r="AC33" s="392">
        <f>BD.PD[[#This Row],[Av.P2 '[%']]]*BD.PD[[#This Row],[Ppto. Orden Interna '[DOP']]]</f>
        <v>0</v>
      </c>
      <c r="AD33" s="393"/>
      <c r="AE33" s="394"/>
      <c r="AF33" s="392">
        <f>BD.PD[[#This Row],[Av.P3 '[%']]]*BD.PD[[#This Row],[Ppto. Orden Interna '[DOP']]]</f>
        <v>0</v>
      </c>
      <c r="AG33" s="393"/>
      <c r="AH33" s="394"/>
      <c r="AI33" s="392">
        <f>BD.PD[[#This Row],[Av.P4 '[%']]]*BD.PD[[#This Row],[Ppto. Orden Interna '[DOP']]]</f>
        <v>0</v>
      </c>
      <c r="AJ33" s="393"/>
      <c r="AK33" s="394"/>
      <c r="AL33" s="392">
        <f>BD.PD[[#This Row],[Av.P5 '[%']]]*BD.PD[[#This Row],[Ppto. Orden Interna '[DOP']]]</f>
        <v>0</v>
      </c>
      <c r="AM33" s="395">
        <f>BD.PD[[#This Row],[Pago 5]]+BD.PD[[#This Row],[Pago 4]]+BD.PD[[#This Row],[Pago 3]]+BD.PD[[#This Row],[Pago 2]]+BD.PD[[#This Row],[Pago 1]]</f>
        <v>23580</v>
      </c>
      <c r="AN33" s="396"/>
      <c r="AO33" s="396"/>
      <c r="AP33" s="396"/>
      <c r="AQ33" s="396"/>
      <c r="AR33" s="396"/>
      <c r="AS33" s="396"/>
      <c r="AT33" s="396"/>
      <c r="AU33" s="396"/>
      <c r="AV33" s="396"/>
      <c r="AW33" s="396"/>
      <c r="AX33" s="396"/>
      <c r="AY33" s="396"/>
      <c r="AZ33" s="396"/>
      <c r="BA33" s="396"/>
      <c r="BB33" s="396"/>
      <c r="BC33" s="396"/>
      <c r="BD33" s="396"/>
      <c r="BE33" s="396"/>
      <c r="BF33" s="396"/>
      <c r="BG33" s="396"/>
      <c r="BH33" s="396"/>
      <c r="BI33" s="396"/>
      <c r="BJ33" s="396"/>
      <c r="BK33" s="396"/>
      <c r="BL33" s="396"/>
      <c r="BM33" s="396"/>
      <c r="BN33" s="396"/>
      <c r="BO33" s="396"/>
      <c r="BP33" s="396"/>
      <c r="BQ33" s="396"/>
      <c r="BR33" s="396"/>
      <c r="BS33" s="396"/>
      <c r="BT33" s="396"/>
      <c r="BU33" s="396"/>
      <c r="BV33" s="396"/>
      <c r="BW33" s="396"/>
      <c r="BX33" s="396"/>
      <c r="BY33" s="396"/>
      <c r="BZ33" s="396"/>
      <c r="CA33" s="396"/>
      <c r="CB33" s="396"/>
      <c r="CC33" s="396"/>
      <c r="CD33" s="396"/>
      <c r="CE33" s="396"/>
      <c r="CF33" s="396"/>
      <c r="CG33" s="396"/>
      <c r="CH33" s="396"/>
      <c r="CI33" s="396"/>
      <c r="CJ33" s="396"/>
      <c r="CK33" s="396"/>
      <c r="CL33" s="396"/>
      <c r="CM33" s="396"/>
      <c r="CN33" s="396"/>
      <c r="CO33" s="396"/>
      <c r="CP33" s="396"/>
      <c r="CQ33" s="396"/>
      <c r="CR33" s="396"/>
      <c r="CS33" s="396"/>
      <c r="CT33" s="396"/>
      <c r="CU33" s="396"/>
      <c r="CV33" s="396"/>
      <c r="CW33" s="396"/>
      <c r="CX33" s="396"/>
      <c r="CY33" s="396"/>
      <c r="CZ33" s="396"/>
      <c r="DA33" s="396"/>
      <c r="DB33" s="396"/>
      <c r="DC33" s="396"/>
      <c r="DD33" s="396"/>
      <c r="DE33" s="396"/>
      <c r="DF33" s="396"/>
      <c r="DG33" s="396"/>
      <c r="DH33" s="396"/>
      <c r="DI33" s="396"/>
      <c r="DJ33" s="396"/>
      <c r="DK33" s="396"/>
      <c r="DL33" s="396"/>
      <c r="DM33" s="396"/>
      <c r="DN33" s="396"/>
      <c r="DO33" s="396"/>
      <c r="DP33" s="396"/>
      <c r="DQ33" s="396"/>
      <c r="DR33" s="396"/>
      <c r="DS33" s="396"/>
      <c r="DT33" s="396"/>
      <c r="DU33" s="396"/>
      <c r="DV33" s="396"/>
      <c r="DW33" s="396"/>
      <c r="DX33" s="396"/>
      <c r="DY33" s="396"/>
      <c r="DZ33" s="396"/>
      <c r="EA33" s="396"/>
      <c r="EB33" s="396"/>
      <c r="EC33" s="396"/>
      <c r="ED33" s="396"/>
      <c r="EE33" s="396"/>
      <c r="EF33" s="396"/>
      <c r="EG33" s="396"/>
      <c r="EH33" s="396"/>
      <c r="EI33" s="396"/>
      <c r="EJ33" s="396"/>
      <c r="EK33" s="396"/>
      <c r="EL33" s="396"/>
      <c r="EM33" s="396"/>
      <c r="EN33" s="396"/>
      <c r="EO33" s="396"/>
      <c r="EP33" s="396"/>
      <c r="EQ33" s="396"/>
      <c r="ER33" s="396"/>
      <c r="ES33" s="396"/>
      <c r="ET33" s="396"/>
      <c r="EU33" s="396"/>
      <c r="EV33" s="396"/>
      <c r="EW33" s="396"/>
      <c r="EX33" s="396"/>
      <c r="EY33" s="396"/>
      <c r="EZ33" s="396"/>
      <c r="FA33" s="396"/>
      <c r="FB33" s="396"/>
      <c r="FC33" s="396"/>
      <c r="FD33" s="396"/>
      <c r="FE33" s="396"/>
      <c r="FF33" s="396"/>
      <c r="FG33" s="396"/>
      <c r="FH33" s="396"/>
      <c r="FI33" s="396"/>
      <c r="FJ33" s="396"/>
      <c r="FK33" s="396"/>
      <c r="FL33" s="396"/>
      <c r="FM33" s="396"/>
      <c r="FN33" s="396"/>
      <c r="FO33" s="396"/>
      <c r="FP33" s="396"/>
      <c r="FQ33" s="396"/>
      <c r="FR33" s="396"/>
      <c r="FS33" s="396"/>
      <c r="FT33" s="396"/>
      <c r="FU33" s="396"/>
      <c r="FV33" s="396"/>
      <c r="FW33" s="396"/>
      <c r="FX33" s="396"/>
      <c r="FY33" s="396"/>
      <c r="FZ33" s="396"/>
      <c r="GA33" s="396"/>
      <c r="GB33" s="396"/>
      <c r="GC33" s="396"/>
      <c r="GD33" s="396"/>
      <c r="GE33" s="396"/>
      <c r="GF33" s="396"/>
      <c r="GG33" s="396"/>
      <c r="GH33" s="396"/>
      <c r="GI33" s="396"/>
      <c r="GJ33" s="396"/>
      <c r="GK33" s="396"/>
      <c r="GL33" s="396"/>
      <c r="GM33" s="396"/>
      <c r="GN33" s="396"/>
      <c r="GO33" s="396"/>
      <c r="GP33" s="396"/>
      <c r="GQ33" s="396"/>
      <c r="GR33" s="396"/>
      <c r="GS33" s="396"/>
      <c r="GT33" s="396"/>
      <c r="GU33" s="396"/>
      <c r="GV33" s="396"/>
      <c r="GW33" s="396"/>
      <c r="GX33" s="396"/>
      <c r="GY33" s="396"/>
      <c r="GZ33" s="396"/>
      <c r="HA33" s="396"/>
      <c r="HB33" s="396"/>
      <c r="HC33" s="396"/>
      <c r="HD33" s="396"/>
      <c r="HE33" s="396"/>
      <c r="HF33" s="396"/>
      <c r="HG33" s="396"/>
      <c r="HH33" s="396"/>
      <c r="HI33" s="396"/>
      <c r="HJ33" s="396"/>
      <c r="HK33" s="396"/>
      <c r="HL33" s="396"/>
      <c r="HM33" s="396"/>
      <c r="HN33" s="396"/>
      <c r="HO33" s="396"/>
      <c r="HP33" s="396"/>
      <c r="HQ33" s="396"/>
      <c r="HR33" s="396"/>
      <c r="HS33" s="396"/>
      <c r="HT33" s="396"/>
      <c r="HU33" s="396"/>
      <c r="HV33" s="396"/>
      <c r="HW33" s="396"/>
      <c r="HX33" s="396"/>
      <c r="HY33" s="396"/>
      <c r="HZ33" s="396"/>
      <c r="IA33" s="396"/>
      <c r="IB33" s="396"/>
      <c r="IC33" s="396"/>
      <c r="ID33" s="396"/>
      <c r="IE33" s="396"/>
      <c r="IF33" s="396"/>
      <c r="IG33" s="396"/>
      <c r="IH33" s="396"/>
    </row>
    <row r="34" spans="1:242" s="397" customFormat="1" ht="15" hidden="1" customHeight="1" x14ac:dyDescent="0.2">
      <c r="A34" s="377">
        <v>2.0699999999999998</v>
      </c>
      <c r="B34" s="378"/>
      <c r="C34" s="379" t="str">
        <f>VLOOKUP(BD.PD[[#This Row],[Pos]],PPto[],3,FALSE)</f>
        <v xml:space="preserve">2.07 Sistema Contra Incendios </v>
      </c>
      <c r="D34" s="377" t="s">
        <v>61</v>
      </c>
      <c r="E34" s="381" t="str">
        <f>IF(BD.PD[[#This Row],[.]]="*",VLOOKUP(BD.PD[[#This Row],[Pos]],Presupuesto!A:H,7,FALSE),"")</f>
        <v/>
      </c>
      <c r="F34" s="382" t="s">
        <v>357</v>
      </c>
      <c r="G34" s="509">
        <v>4512847923</v>
      </c>
      <c r="H34" s="382" t="s">
        <v>342</v>
      </c>
      <c r="I34" s="399">
        <v>46078</v>
      </c>
      <c r="J34" s="400">
        <v>1</v>
      </c>
      <c r="K34" s="377" t="s">
        <v>162</v>
      </c>
      <c r="L34" s="384">
        <f>IF(BD.PD[[#This Row],[Mon]]="DOP",1,HLOOKUP(BD.PD[[#This Row],[Mon]],$K$1:$L$2,2,FALSE))</f>
        <v>60</v>
      </c>
      <c r="M34" s="401">
        <v>11000</v>
      </c>
      <c r="N34" s="386">
        <f>BD.PD[[#This Row],[Cant.]]*BD.PD[[#This Row],[ Tasa ]]*BD.PD[[#This Row],[ Precio Und.]]</f>
        <v>660000</v>
      </c>
      <c r="O34" s="402">
        <v>0</v>
      </c>
      <c r="P34" s="386">
        <f>IF(BD.PD[[#This Row],[Liquid. '[%']]]&lt;&gt;0,(BD.PD[[#This Row],[Valor Neto '[DOP']]]*BD.PD[[#This Row],[Liquid. '[%']]])+BD.PD[[#This Row],[Valor Neto '[DOP']]],BD.PD[[#This Row],[Valor Neto '[DOP']]])</f>
        <v>660000</v>
      </c>
      <c r="Q34" s="388">
        <f>BD.PD[[#This Row],[Ppto. Orden Interna '[DOP']]]/HLOOKUP("USD",$K$1:$L$2,2,FALSE)</f>
        <v>11000</v>
      </c>
      <c r="R34" s="389"/>
      <c r="S34" s="389"/>
      <c r="T34" s="389"/>
      <c r="U34" s="389"/>
      <c r="V34" s="389"/>
      <c r="W34" s="382"/>
      <c r="X34" s="390">
        <v>17</v>
      </c>
      <c r="Y34" s="391">
        <v>0.5</v>
      </c>
      <c r="Z34" s="392">
        <f>BD.PD[[#This Row],[Av.P1 '[%']]]*BD.PD[[#This Row],[Ppto. Orden Interna '[DOP']]]</f>
        <v>330000</v>
      </c>
      <c r="AA34" s="393">
        <v>21</v>
      </c>
      <c r="AB34" s="394">
        <v>0.5</v>
      </c>
      <c r="AC34" s="392">
        <f>BD.PD[[#This Row],[Av.P2 '[%']]]*BD.PD[[#This Row],[Ppto. Orden Interna '[DOP']]]</f>
        <v>330000</v>
      </c>
      <c r="AD34" s="393"/>
      <c r="AE34" s="394"/>
      <c r="AF34" s="392">
        <f>BD.PD[[#This Row],[Av.P3 '[%']]]*BD.PD[[#This Row],[Ppto. Orden Interna '[DOP']]]</f>
        <v>0</v>
      </c>
      <c r="AG34" s="393"/>
      <c r="AH34" s="394"/>
      <c r="AI34" s="392">
        <f>BD.PD[[#This Row],[Av.P4 '[%']]]*BD.PD[[#This Row],[Ppto. Orden Interna '[DOP']]]</f>
        <v>0</v>
      </c>
      <c r="AJ34" s="393"/>
      <c r="AK34" s="394"/>
      <c r="AL34" s="392">
        <f>BD.PD[[#This Row],[Av.P5 '[%']]]*BD.PD[[#This Row],[Ppto. Orden Interna '[DOP']]]</f>
        <v>0</v>
      </c>
      <c r="AM34" s="395">
        <f>BD.PD[[#This Row],[Pago 5]]+BD.PD[[#This Row],[Pago 4]]+BD.PD[[#This Row],[Pago 3]]+BD.PD[[#This Row],[Pago 2]]+BD.PD[[#This Row],[Pago 1]]</f>
        <v>660000</v>
      </c>
      <c r="AN34" s="396"/>
      <c r="AO34" s="396"/>
      <c r="AP34" s="396"/>
      <c r="AQ34" s="396"/>
      <c r="AR34" s="396"/>
      <c r="AS34" s="396"/>
      <c r="AT34" s="396"/>
      <c r="AU34" s="396"/>
      <c r="AV34" s="396"/>
      <c r="AW34" s="396"/>
      <c r="AX34" s="396"/>
      <c r="AY34" s="396"/>
      <c r="AZ34" s="396"/>
      <c r="BA34" s="396"/>
      <c r="BB34" s="396"/>
      <c r="BC34" s="396"/>
      <c r="BD34" s="396"/>
      <c r="BE34" s="396"/>
      <c r="BF34" s="396"/>
      <c r="BG34" s="396"/>
      <c r="BH34" s="396"/>
      <c r="BI34" s="396"/>
      <c r="BJ34" s="396"/>
      <c r="BK34" s="396"/>
      <c r="BL34" s="396"/>
      <c r="BM34" s="396"/>
      <c r="BN34" s="396"/>
      <c r="BO34" s="396"/>
      <c r="BP34" s="396"/>
      <c r="BQ34" s="396"/>
      <c r="BR34" s="396"/>
      <c r="BS34" s="396"/>
      <c r="BT34" s="396"/>
      <c r="BU34" s="396"/>
      <c r="BV34" s="396"/>
      <c r="BW34" s="396"/>
      <c r="BX34" s="396"/>
      <c r="BY34" s="396"/>
      <c r="BZ34" s="396"/>
      <c r="CA34" s="396"/>
      <c r="CB34" s="396"/>
      <c r="CC34" s="396"/>
      <c r="CD34" s="396"/>
      <c r="CE34" s="396"/>
      <c r="CF34" s="396"/>
      <c r="CG34" s="396"/>
      <c r="CH34" s="396"/>
      <c r="CI34" s="396"/>
      <c r="CJ34" s="396"/>
      <c r="CK34" s="396"/>
      <c r="CL34" s="396"/>
      <c r="CM34" s="396"/>
      <c r="CN34" s="396"/>
      <c r="CO34" s="396"/>
      <c r="CP34" s="396"/>
      <c r="CQ34" s="396"/>
      <c r="CR34" s="396"/>
      <c r="CS34" s="396"/>
      <c r="CT34" s="396"/>
      <c r="CU34" s="396"/>
      <c r="CV34" s="396"/>
      <c r="CW34" s="396"/>
      <c r="CX34" s="396"/>
      <c r="CY34" s="396"/>
      <c r="CZ34" s="396"/>
      <c r="DA34" s="396"/>
      <c r="DB34" s="396"/>
      <c r="DC34" s="396"/>
      <c r="DD34" s="396"/>
      <c r="DE34" s="396"/>
      <c r="DF34" s="396"/>
      <c r="DG34" s="396"/>
      <c r="DH34" s="396"/>
      <c r="DI34" s="396"/>
      <c r="DJ34" s="396"/>
      <c r="DK34" s="396"/>
      <c r="DL34" s="396"/>
      <c r="DM34" s="396"/>
      <c r="DN34" s="396"/>
      <c r="DO34" s="396"/>
      <c r="DP34" s="396"/>
      <c r="DQ34" s="396"/>
      <c r="DR34" s="396"/>
      <c r="DS34" s="396"/>
      <c r="DT34" s="396"/>
      <c r="DU34" s="396"/>
      <c r="DV34" s="396"/>
      <c r="DW34" s="396"/>
      <c r="DX34" s="396"/>
      <c r="DY34" s="396"/>
      <c r="DZ34" s="396"/>
      <c r="EA34" s="396"/>
      <c r="EB34" s="396"/>
      <c r="EC34" s="396"/>
      <c r="ED34" s="396"/>
      <c r="EE34" s="396"/>
      <c r="EF34" s="396"/>
      <c r="EG34" s="396"/>
      <c r="EH34" s="396"/>
      <c r="EI34" s="396"/>
      <c r="EJ34" s="396"/>
      <c r="EK34" s="396"/>
      <c r="EL34" s="396"/>
      <c r="EM34" s="396"/>
      <c r="EN34" s="396"/>
      <c r="EO34" s="396"/>
      <c r="EP34" s="396"/>
      <c r="EQ34" s="396"/>
      <c r="ER34" s="396"/>
      <c r="ES34" s="396"/>
      <c r="ET34" s="396"/>
      <c r="EU34" s="396"/>
      <c r="EV34" s="396"/>
      <c r="EW34" s="396"/>
      <c r="EX34" s="396"/>
      <c r="EY34" s="396"/>
      <c r="EZ34" s="396"/>
      <c r="FA34" s="396"/>
      <c r="FB34" s="396"/>
      <c r="FC34" s="396"/>
      <c r="FD34" s="396"/>
      <c r="FE34" s="396"/>
      <c r="FF34" s="396"/>
      <c r="FG34" s="396"/>
      <c r="FH34" s="396"/>
      <c r="FI34" s="396"/>
      <c r="FJ34" s="396"/>
      <c r="FK34" s="396"/>
      <c r="FL34" s="396"/>
      <c r="FM34" s="396"/>
      <c r="FN34" s="396"/>
      <c r="FO34" s="396"/>
      <c r="FP34" s="396"/>
      <c r="FQ34" s="396"/>
      <c r="FR34" s="396"/>
      <c r="FS34" s="396"/>
      <c r="FT34" s="396"/>
      <c r="FU34" s="396"/>
      <c r="FV34" s="396"/>
      <c r="FW34" s="396"/>
      <c r="FX34" s="396"/>
      <c r="FY34" s="396"/>
      <c r="FZ34" s="396"/>
      <c r="GA34" s="396"/>
      <c r="GB34" s="396"/>
      <c r="GC34" s="396"/>
      <c r="GD34" s="396"/>
      <c r="GE34" s="396"/>
      <c r="GF34" s="396"/>
      <c r="GG34" s="396"/>
      <c r="GH34" s="396"/>
      <c r="GI34" s="396"/>
      <c r="GJ34" s="396"/>
      <c r="GK34" s="396"/>
      <c r="GL34" s="396"/>
      <c r="GM34" s="396"/>
      <c r="GN34" s="396"/>
      <c r="GO34" s="396"/>
      <c r="GP34" s="396"/>
      <c r="GQ34" s="396"/>
      <c r="GR34" s="396"/>
      <c r="GS34" s="396"/>
      <c r="GT34" s="396"/>
      <c r="GU34" s="396"/>
      <c r="GV34" s="396"/>
      <c r="GW34" s="396"/>
      <c r="GX34" s="396"/>
      <c r="GY34" s="396"/>
      <c r="GZ34" s="396"/>
      <c r="HA34" s="396"/>
      <c r="HB34" s="396"/>
      <c r="HC34" s="396"/>
      <c r="HD34" s="396"/>
      <c r="HE34" s="396"/>
      <c r="HF34" s="396"/>
      <c r="HG34" s="396"/>
      <c r="HH34" s="396"/>
      <c r="HI34" s="396"/>
      <c r="HJ34" s="396"/>
      <c r="HK34" s="396"/>
      <c r="HL34" s="396"/>
      <c r="HM34" s="396"/>
      <c r="HN34" s="396"/>
      <c r="HO34" s="396"/>
      <c r="HP34" s="396"/>
      <c r="HQ34" s="396"/>
      <c r="HR34" s="396"/>
      <c r="HS34" s="396"/>
      <c r="HT34" s="396"/>
      <c r="HU34" s="396"/>
      <c r="HV34" s="396"/>
      <c r="HW34" s="396"/>
      <c r="HX34" s="396"/>
      <c r="HY34" s="396"/>
      <c r="HZ34" s="396"/>
      <c r="IA34" s="396"/>
      <c r="IB34" s="396"/>
      <c r="IC34" s="396"/>
      <c r="ID34" s="396"/>
      <c r="IE34" s="396"/>
      <c r="IF34" s="396"/>
      <c r="IG34" s="396"/>
      <c r="IH34" s="396"/>
    </row>
    <row r="35" spans="1:242" s="397" customFormat="1" ht="15" hidden="1" customHeight="1" x14ac:dyDescent="0.2">
      <c r="A35" s="377">
        <v>2.08</v>
      </c>
      <c r="B35" s="378" t="s">
        <v>334</v>
      </c>
      <c r="C35" s="379" t="str">
        <f>VLOOKUP(BD.PD[[#This Row],[Pos]],PPto[],3,FALSE)</f>
        <v>2.08 Instalaciones Mecánicas</v>
      </c>
      <c r="D35" s="380" t="s">
        <v>334</v>
      </c>
      <c r="E35" s="381">
        <f>IF(BD.PD[[#This Row],[.]]="*",VLOOKUP(BD.PD[[#This Row],[Pos]],Presupuesto!A:H,7,FALSE),"")</f>
        <v>66074.382991803286</v>
      </c>
      <c r="F35" s="382"/>
      <c r="G35" s="382" t="s">
        <v>299</v>
      </c>
      <c r="H35" s="382"/>
      <c r="I35" s="399"/>
      <c r="J35" s="383"/>
      <c r="K35" s="380" t="s">
        <v>162</v>
      </c>
      <c r="L35" s="384">
        <f>IF(BD.PD[[#This Row],[Mon]]="DOP",1,HLOOKUP(BD.PD[[#This Row],[Mon]],$K$1:$L$2,2,FALSE))</f>
        <v>60</v>
      </c>
      <c r="M35" s="385">
        <v>0</v>
      </c>
      <c r="N35" s="386">
        <f>BD.PD[[#This Row],[Cant.]]*BD.PD[[#This Row],[ Tasa ]]*BD.PD[[#This Row],[ Precio Und.]]</f>
        <v>0</v>
      </c>
      <c r="O35" s="387"/>
      <c r="P35" s="386">
        <f>IF(BD.PD[[#This Row],[Liquid. '[%']]]&lt;&gt;0,(BD.PD[[#This Row],[Valor Neto '[DOP']]]*BD.PD[[#This Row],[Liquid. '[%']]])+BD.PD[[#This Row],[Valor Neto '[DOP']]],BD.PD[[#This Row],[Valor Neto '[DOP']]])</f>
        <v>0</v>
      </c>
      <c r="Q35" s="388">
        <f>BD.PD[[#This Row],[Ppto. Orden Interna '[DOP']]]/HLOOKUP("USD",$K$1:$L$2,2,FALSE)</f>
        <v>0</v>
      </c>
      <c r="R35" s="389"/>
      <c r="S35" s="389"/>
      <c r="T35" s="389"/>
      <c r="U35" s="389"/>
      <c r="V35" s="389"/>
      <c r="W35" s="382"/>
      <c r="X35" s="390"/>
      <c r="Y35" s="391"/>
      <c r="Z35" s="392">
        <f>BD.PD[[#This Row],[Av.P1 '[%']]]*BD.PD[[#This Row],[Ppto. Orden Interna '[DOP']]]</f>
        <v>0</v>
      </c>
      <c r="AA35" s="393"/>
      <c r="AB35" s="394"/>
      <c r="AC35" s="392">
        <f>BD.PD[[#This Row],[Av.P2 '[%']]]*BD.PD[[#This Row],[Ppto. Orden Interna '[DOP']]]</f>
        <v>0</v>
      </c>
      <c r="AD35" s="393"/>
      <c r="AE35" s="394"/>
      <c r="AF35" s="392">
        <f>BD.PD[[#This Row],[Av.P3 '[%']]]*BD.PD[[#This Row],[Ppto. Orden Interna '[DOP']]]</f>
        <v>0</v>
      </c>
      <c r="AG35" s="393"/>
      <c r="AH35" s="394"/>
      <c r="AI35" s="392">
        <f>BD.PD[[#This Row],[Av.P4 '[%']]]*BD.PD[[#This Row],[Ppto. Orden Interna '[DOP']]]</f>
        <v>0</v>
      </c>
      <c r="AJ35" s="393"/>
      <c r="AK35" s="394"/>
      <c r="AL35" s="392">
        <f>BD.PD[[#This Row],[Av.P5 '[%']]]*BD.PD[[#This Row],[Ppto. Orden Interna '[DOP']]]</f>
        <v>0</v>
      </c>
      <c r="AM35" s="395">
        <f>BD.PD[[#This Row],[Pago 5]]+BD.PD[[#This Row],[Pago 4]]+BD.PD[[#This Row],[Pago 3]]+BD.PD[[#This Row],[Pago 2]]+BD.PD[[#This Row],[Pago 1]]</f>
        <v>0</v>
      </c>
      <c r="AN35" s="396"/>
      <c r="AO35" s="396"/>
      <c r="AP35" s="396"/>
      <c r="AQ35" s="396"/>
      <c r="AR35" s="396"/>
      <c r="AS35" s="396"/>
      <c r="AT35" s="396"/>
      <c r="AU35" s="396"/>
      <c r="AV35" s="396"/>
      <c r="AW35" s="396"/>
      <c r="AX35" s="396"/>
      <c r="AY35" s="396"/>
      <c r="AZ35" s="396"/>
      <c r="BA35" s="396"/>
      <c r="BB35" s="396"/>
      <c r="BC35" s="396"/>
      <c r="BD35" s="396"/>
      <c r="BE35" s="396"/>
      <c r="BF35" s="396"/>
      <c r="BG35" s="396"/>
      <c r="BH35" s="396"/>
      <c r="BI35" s="396"/>
      <c r="BJ35" s="396"/>
      <c r="BK35" s="396"/>
      <c r="BL35" s="396"/>
      <c r="BM35" s="396"/>
      <c r="BN35" s="396"/>
      <c r="BO35" s="396"/>
      <c r="BP35" s="396"/>
      <c r="BQ35" s="396"/>
      <c r="BR35" s="396"/>
      <c r="BS35" s="396"/>
      <c r="BT35" s="396"/>
      <c r="BU35" s="396"/>
      <c r="BV35" s="396"/>
      <c r="BW35" s="396"/>
      <c r="BX35" s="396"/>
      <c r="BY35" s="396"/>
      <c r="BZ35" s="396"/>
      <c r="CA35" s="396"/>
      <c r="CB35" s="396"/>
      <c r="CC35" s="396"/>
      <c r="CD35" s="396"/>
      <c r="CE35" s="396"/>
      <c r="CF35" s="396"/>
      <c r="CG35" s="396"/>
      <c r="CH35" s="396"/>
      <c r="CI35" s="396"/>
      <c r="CJ35" s="396"/>
      <c r="CK35" s="396"/>
      <c r="CL35" s="396"/>
      <c r="CM35" s="396"/>
      <c r="CN35" s="396"/>
      <c r="CO35" s="396"/>
      <c r="CP35" s="396"/>
      <c r="CQ35" s="396"/>
      <c r="CR35" s="396"/>
      <c r="CS35" s="396"/>
      <c r="CT35" s="396"/>
      <c r="CU35" s="396"/>
      <c r="CV35" s="396"/>
      <c r="CW35" s="396"/>
      <c r="CX35" s="396"/>
      <c r="CY35" s="396"/>
      <c r="CZ35" s="396"/>
      <c r="DA35" s="396"/>
      <c r="DB35" s="396"/>
      <c r="DC35" s="396"/>
      <c r="DD35" s="396"/>
      <c r="DE35" s="396"/>
      <c r="DF35" s="396"/>
      <c r="DG35" s="396"/>
      <c r="DH35" s="396"/>
      <c r="DI35" s="396"/>
      <c r="DJ35" s="396"/>
      <c r="DK35" s="396"/>
      <c r="DL35" s="396"/>
      <c r="DM35" s="396"/>
      <c r="DN35" s="396"/>
      <c r="DO35" s="396"/>
      <c r="DP35" s="396"/>
      <c r="DQ35" s="396"/>
      <c r="DR35" s="396"/>
      <c r="DS35" s="396"/>
      <c r="DT35" s="396"/>
      <c r="DU35" s="396"/>
      <c r="DV35" s="396"/>
      <c r="DW35" s="396"/>
      <c r="DX35" s="396"/>
      <c r="DY35" s="396"/>
      <c r="DZ35" s="396"/>
      <c r="EA35" s="396"/>
      <c r="EB35" s="396"/>
      <c r="EC35" s="396"/>
      <c r="ED35" s="396"/>
      <c r="EE35" s="396"/>
      <c r="EF35" s="396"/>
      <c r="EG35" s="396"/>
      <c r="EH35" s="396"/>
      <c r="EI35" s="396"/>
      <c r="EJ35" s="396"/>
      <c r="EK35" s="396"/>
      <c r="EL35" s="396"/>
      <c r="EM35" s="396"/>
      <c r="EN35" s="396"/>
      <c r="EO35" s="396"/>
      <c r="EP35" s="396"/>
      <c r="EQ35" s="396"/>
      <c r="ER35" s="396"/>
      <c r="ES35" s="396"/>
      <c r="ET35" s="396"/>
      <c r="EU35" s="396"/>
      <c r="EV35" s="396"/>
      <c r="EW35" s="396"/>
      <c r="EX35" s="396"/>
      <c r="EY35" s="396"/>
      <c r="EZ35" s="396"/>
      <c r="FA35" s="396"/>
      <c r="FB35" s="396"/>
      <c r="FC35" s="396"/>
      <c r="FD35" s="396"/>
      <c r="FE35" s="396"/>
      <c r="FF35" s="396"/>
      <c r="FG35" s="396"/>
      <c r="FH35" s="396"/>
      <c r="FI35" s="396"/>
      <c r="FJ35" s="396"/>
      <c r="FK35" s="396"/>
      <c r="FL35" s="396"/>
      <c r="FM35" s="396"/>
      <c r="FN35" s="396"/>
      <c r="FO35" s="396"/>
      <c r="FP35" s="396"/>
      <c r="FQ35" s="396"/>
      <c r="FR35" s="396"/>
      <c r="FS35" s="396"/>
      <c r="FT35" s="396"/>
      <c r="FU35" s="396"/>
      <c r="FV35" s="396"/>
      <c r="FW35" s="396"/>
      <c r="FX35" s="396"/>
      <c r="FY35" s="396"/>
      <c r="FZ35" s="396"/>
      <c r="GA35" s="396"/>
      <c r="GB35" s="396"/>
      <c r="GC35" s="396"/>
      <c r="GD35" s="396"/>
      <c r="GE35" s="396"/>
      <c r="GF35" s="396"/>
      <c r="GG35" s="396"/>
      <c r="GH35" s="396"/>
      <c r="GI35" s="396"/>
      <c r="GJ35" s="396"/>
      <c r="GK35" s="396"/>
      <c r="GL35" s="396"/>
      <c r="GM35" s="396"/>
      <c r="GN35" s="396"/>
      <c r="GO35" s="396"/>
      <c r="GP35" s="396"/>
      <c r="GQ35" s="396"/>
      <c r="GR35" s="396"/>
      <c r="GS35" s="396"/>
      <c r="GT35" s="396"/>
      <c r="GU35" s="396"/>
      <c r="GV35" s="396"/>
      <c r="GW35" s="396"/>
      <c r="GX35" s="396"/>
      <c r="GY35" s="396"/>
      <c r="GZ35" s="396"/>
      <c r="HA35" s="396"/>
      <c r="HB35" s="396"/>
      <c r="HC35" s="396"/>
      <c r="HD35" s="396"/>
      <c r="HE35" s="396"/>
      <c r="HF35" s="396"/>
      <c r="HG35" s="396"/>
      <c r="HH35" s="396"/>
      <c r="HI35" s="396"/>
      <c r="HJ35" s="396"/>
      <c r="HK35" s="396"/>
      <c r="HL35" s="396"/>
      <c r="HM35" s="396"/>
      <c r="HN35" s="396"/>
      <c r="HO35" s="396"/>
      <c r="HP35" s="396"/>
      <c r="HQ35" s="396"/>
      <c r="HR35" s="396"/>
      <c r="HS35" s="396"/>
      <c r="HT35" s="396"/>
      <c r="HU35" s="396"/>
      <c r="HV35" s="396"/>
      <c r="HW35" s="396"/>
      <c r="HX35" s="396"/>
      <c r="HY35" s="396"/>
      <c r="HZ35" s="396"/>
      <c r="IA35" s="396"/>
      <c r="IB35" s="396"/>
      <c r="IC35" s="396"/>
      <c r="ID35" s="396"/>
      <c r="IE35" s="396"/>
      <c r="IF35" s="396"/>
      <c r="IG35" s="396"/>
      <c r="IH35" s="396"/>
    </row>
    <row r="36" spans="1:242" s="397" customFormat="1" ht="15" hidden="1" customHeight="1" x14ac:dyDescent="0.2">
      <c r="A36" s="377">
        <v>2.08</v>
      </c>
      <c r="B36" s="378"/>
      <c r="C36" s="379" t="str">
        <f>VLOOKUP(BD.PD[[#This Row],[Pos]],PPto[],3,FALSE)</f>
        <v>2.08 Instalaciones Mecánicas</v>
      </c>
      <c r="D36" s="377" t="s">
        <v>61</v>
      </c>
      <c r="E36" s="381" t="str">
        <f>IF(BD.PD[[#This Row],[.]]="*",VLOOKUP(BD.PD[[#This Row],[Pos]],Presupuesto!A:H,7,FALSE),"")</f>
        <v/>
      </c>
      <c r="F36" s="407" t="s">
        <v>358</v>
      </c>
      <c r="G36" s="382">
        <v>4600072912</v>
      </c>
      <c r="H36" s="382" t="s">
        <v>336</v>
      </c>
      <c r="I36" s="399">
        <v>45729</v>
      </c>
      <c r="J36" s="400">
        <v>1</v>
      </c>
      <c r="K36" s="377" t="s">
        <v>162</v>
      </c>
      <c r="L36" s="384">
        <f>IF(BD.PD[[#This Row],[Mon]]="DOP",1,HLOOKUP(BD.PD[[#This Row],[Mon]],$K$1:$L$2,2,FALSE))</f>
        <v>60</v>
      </c>
      <c r="M36" s="401">
        <v>21470</v>
      </c>
      <c r="N36" s="386">
        <f>BD.PD[[#This Row],[Cant.]]*BD.PD[[#This Row],[ Tasa ]]*BD.PD[[#This Row],[ Precio Und.]]</f>
        <v>1288200</v>
      </c>
      <c r="O36" s="402">
        <v>0.2</v>
      </c>
      <c r="P36" s="386">
        <f>IF(BD.PD[[#This Row],[Liquid. '[%']]]&lt;&gt;0,(BD.PD[[#This Row],[Valor Neto '[DOP']]]*BD.PD[[#This Row],[Liquid. '[%']]])+BD.PD[[#This Row],[Valor Neto '[DOP']]],BD.PD[[#This Row],[Valor Neto '[DOP']]])</f>
        <v>1545840</v>
      </c>
      <c r="Q36" s="388">
        <f>BD.PD[[#This Row],[Ppto. Orden Interna '[DOP']]]/HLOOKUP("USD",$K$1:$L$2,2,FALSE)</f>
        <v>25764</v>
      </c>
      <c r="R36" s="389" t="s">
        <v>359</v>
      </c>
      <c r="S36" s="389"/>
      <c r="T36" s="389"/>
      <c r="U36" s="389"/>
      <c r="V36" s="389"/>
      <c r="W36" s="382" t="s">
        <v>360</v>
      </c>
      <c r="X36" s="390">
        <v>8</v>
      </c>
      <c r="Y36" s="391">
        <v>1</v>
      </c>
      <c r="Z36" s="392">
        <f>BD.PD[[#This Row],[Av.P1 '[%']]]*BD.PD[[#This Row],[Ppto. Orden Interna '[DOP']]]</f>
        <v>1545840</v>
      </c>
      <c r="AA36" s="393"/>
      <c r="AB36" s="394"/>
      <c r="AC36" s="392">
        <f>BD.PD[[#This Row],[Av.P2 '[%']]]*BD.PD[[#This Row],[Ppto. Orden Interna '[DOP']]]</f>
        <v>0</v>
      </c>
      <c r="AD36" s="393"/>
      <c r="AE36" s="394"/>
      <c r="AF36" s="392">
        <f>BD.PD[[#This Row],[Av.P3 '[%']]]*BD.PD[[#This Row],[Ppto. Orden Interna '[DOP']]]</f>
        <v>0</v>
      </c>
      <c r="AG36" s="393"/>
      <c r="AH36" s="394"/>
      <c r="AI36" s="392">
        <f>BD.PD[[#This Row],[Av.P4 '[%']]]*BD.PD[[#This Row],[Ppto. Orden Interna '[DOP']]]</f>
        <v>0</v>
      </c>
      <c r="AJ36" s="393"/>
      <c r="AK36" s="394"/>
      <c r="AL36" s="392">
        <f>BD.PD[[#This Row],[Av.P5 '[%']]]*BD.PD[[#This Row],[Ppto. Orden Interna '[DOP']]]</f>
        <v>0</v>
      </c>
      <c r="AM36" s="395">
        <f>BD.PD[[#This Row],[Pago 5]]+BD.PD[[#This Row],[Pago 4]]+BD.PD[[#This Row],[Pago 3]]+BD.PD[[#This Row],[Pago 2]]+BD.PD[[#This Row],[Pago 1]]</f>
        <v>1545840</v>
      </c>
      <c r="AN36" s="396"/>
      <c r="AO36" s="396"/>
      <c r="AP36" s="396"/>
      <c r="AQ36" s="396"/>
      <c r="AR36" s="396"/>
      <c r="AS36" s="396"/>
      <c r="AT36" s="396"/>
      <c r="AU36" s="396"/>
      <c r="AV36" s="396"/>
      <c r="AW36" s="396"/>
      <c r="AX36" s="396"/>
      <c r="AY36" s="396"/>
      <c r="AZ36" s="396"/>
      <c r="BA36" s="396"/>
      <c r="BB36" s="396"/>
      <c r="BC36" s="396"/>
      <c r="BD36" s="396"/>
      <c r="BE36" s="396"/>
      <c r="BF36" s="396"/>
      <c r="BG36" s="396"/>
      <c r="BH36" s="396"/>
      <c r="BI36" s="396"/>
      <c r="BJ36" s="396"/>
      <c r="BK36" s="396"/>
      <c r="BL36" s="396"/>
      <c r="BM36" s="396"/>
      <c r="BN36" s="396"/>
      <c r="BO36" s="396"/>
      <c r="BP36" s="396"/>
      <c r="BQ36" s="396"/>
      <c r="BR36" s="396"/>
      <c r="BS36" s="396"/>
      <c r="BT36" s="396"/>
      <c r="BU36" s="396"/>
      <c r="BV36" s="396"/>
      <c r="BW36" s="396"/>
      <c r="BX36" s="396"/>
      <c r="BY36" s="396"/>
      <c r="BZ36" s="396"/>
      <c r="CA36" s="396"/>
      <c r="CB36" s="396"/>
      <c r="CC36" s="396"/>
      <c r="CD36" s="396"/>
      <c r="CE36" s="396"/>
      <c r="CF36" s="396"/>
      <c r="CG36" s="396"/>
      <c r="CH36" s="396"/>
      <c r="CI36" s="396"/>
      <c r="CJ36" s="396"/>
      <c r="CK36" s="396"/>
      <c r="CL36" s="396"/>
      <c r="CM36" s="396"/>
      <c r="CN36" s="396"/>
      <c r="CO36" s="396"/>
      <c r="CP36" s="396"/>
      <c r="CQ36" s="396"/>
      <c r="CR36" s="396"/>
      <c r="CS36" s="396"/>
      <c r="CT36" s="396"/>
      <c r="CU36" s="396"/>
      <c r="CV36" s="396"/>
      <c r="CW36" s="396"/>
      <c r="CX36" s="396"/>
      <c r="CY36" s="396"/>
      <c r="CZ36" s="396"/>
      <c r="DA36" s="396"/>
      <c r="DB36" s="396"/>
      <c r="DC36" s="396"/>
      <c r="DD36" s="396"/>
      <c r="DE36" s="396"/>
      <c r="DF36" s="396"/>
      <c r="DG36" s="396"/>
      <c r="DH36" s="396"/>
      <c r="DI36" s="396"/>
      <c r="DJ36" s="396"/>
      <c r="DK36" s="396"/>
      <c r="DL36" s="396"/>
      <c r="DM36" s="396"/>
      <c r="DN36" s="396"/>
      <c r="DO36" s="396"/>
      <c r="DP36" s="396"/>
      <c r="DQ36" s="396"/>
      <c r="DR36" s="396"/>
      <c r="DS36" s="396"/>
      <c r="DT36" s="396"/>
      <c r="DU36" s="396"/>
      <c r="DV36" s="396"/>
      <c r="DW36" s="396"/>
      <c r="DX36" s="396"/>
      <c r="DY36" s="396"/>
      <c r="DZ36" s="396"/>
      <c r="EA36" s="396"/>
      <c r="EB36" s="396"/>
      <c r="EC36" s="396"/>
      <c r="ED36" s="396"/>
      <c r="EE36" s="396"/>
      <c r="EF36" s="396"/>
      <c r="EG36" s="396"/>
      <c r="EH36" s="396"/>
      <c r="EI36" s="396"/>
      <c r="EJ36" s="396"/>
      <c r="EK36" s="396"/>
      <c r="EL36" s="396"/>
      <c r="EM36" s="396"/>
      <c r="EN36" s="396"/>
      <c r="EO36" s="396"/>
      <c r="EP36" s="396"/>
      <c r="EQ36" s="396"/>
      <c r="ER36" s="396"/>
      <c r="ES36" s="396"/>
      <c r="ET36" s="396"/>
      <c r="EU36" s="396"/>
      <c r="EV36" s="396"/>
      <c r="EW36" s="396"/>
      <c r="EX36" s="396"/>
      <c r="EY36" s="396"/>
      <c r="EZ36" s="396"/>
      <c r="FA36" s="396"/>
      <c r="FB36" s="396"/>
      <c r="FC36" s="396"/>
      <c r="FD36" s="396"/>
      <c r="FE36" s="396"/>
      <c r="FF36" s="396"/>
      <c r="FG36" s="396"/>
      <c r="FH36" s="396"/>
      <c r="FI36" s="396"/>
      <c r="FJ36" s="396"/>
      <c r="FK36" s="396"/>
      <c r="FL36" s="396"/>
      <c r="FM36" s="396"/>
      <c r="FN36" s="396"/>
      <c r="FO36" s="396"/>
      <c r="FP36" s="396"/>
      <c r="FQ36" s="396"/>
      <c r="FR36" s="396"/>
      <c r="FS36" s="396"/>
      <c r="FT36" s="396"/>
      <c r="FU36" s="396"/>
      <c r="FV36" s="396"/>
      <c r="FW36" s="396"/>
      <c r="FX36" s="396"/>
      <c r="FY36" s="396"/>
      <c r="FZ36" s="396"/>
      <c r="GA36" s="396"/>
      <c r="GB36" s="396"/>
      <c r="GC36" s="396"/>
      <c r="GD36" s="396"/>
      <c r="GE36" s="396"/>
      <c r="GF36" s="396"/>
      <c r="GG36" s="396"/>
      <c r="GH36" s="396"/>
      <c r="GI36" s="396"/>
      <c r="GJ36" s="396"/>
      <c r="GK36" s="396"/>
      <c r="GL36" s="396"/>
      <c r="GM36" s="396"/>
      <c r="GN36" s="396"/>
      <c r="GO36" s="396"/>
      <c r="GP36" s="396"/>
      <c r="GQ36" s="396"/>
      <c r="GR36" s="396"/>
      <c r="GS36" s="396"/>
      <c r="GT36" s="396"/>
      <c r="GU36" s="396"/>
      <c r="GV36" s="396"/>
      <c r="GW36" s="396"/>
      <c r="GX36" s="396"/>
      <c r="GY36" s="396"/>
      <c r="GZ36" s="396"/>
      <c r="HA36" s="396"/>
      <c r="HB36" s="396"/>
      <c r="HC36" s="396"/>
      <c r="HD36" s="396"/>
      <c r="HE36" s="396"/>
      <c r="HF36" s="396"/>
      <c r="HG36" s="396"/>
      <c r="HH36" s="396"/>
      <c r="HI36" s="396"/>
      <c r="HJ36" s="396"/>
      <c r="HK36" s="396"/>
      <c r="HL36" s="396"/>
      <c r="HM36" s="396"/>
      <c r="HN36" s="396"/>
      <c r="HO36" s="396"/>
      <c r="HP36" s="396"/>
      <c r="HQ36" s="396"/>
      <c r="HR36" s="396"/>
      <c r="HS36" s="396"/>
      <c r="HT36" s="396"/>
      <c r="HU36" s="396"/>
      <c r="HV36" s="396"/>
      <c r="HW36" s="396"/>
      <c r="HX36" s="396"/>
      <c r="HY36" s="396"/>
      <c r="HZ36" s="396"/>
      <c r="IA36" s="396"/>
      <c r="IB36" s="396"/>
      <c r="IC36" s="396"/>
      <c r="ID36" s="396"/>
      <c r="IE36" s="396"/>
      <c r="IF36" s="396"/>
      <c r="IG36" s="396"/>
      <c r="IH36" s="396"/>
    </row>
    <row r="37" spans="1:242" s="397" customFormat="1" ht="15" hidden="1" customHeight="1" x14ac:dyDescent="0.2">
      <c r="A37" s="377">
        <v>2.08</v>
      </c>
      <c r="B37" s="378"/>
      <c r="C37" s="379" t="str">
        <f>VLOOKUP(BD.PD[[#This Row],[Pos]],PPto[],3,FALSE)</f>
        <v>2.08 Instalaciones Mecánicas</v>
      </c>
      <c r="D37" s="377" t="s">
        <v>61</v>
      </c>
      <c r="E37" s="381" t="str">
        <f>IF(BD.PD[[#This Row],[.]]="*",VLOOKUP(BD.PD[[#This Row],[Pos]],Presupuesto!A:H,7,FALSE),"")</f>
        <v/>
      </c>
      <c r="F37" s="408" t="s">
        <v>361</v>
      </c>
      <c r="G37" s="382">
        <v>4600072915</v>
      </c>
      <c r="H37" s="382" t="s">
        <v>336</v>
      </c>
      <c r="I37" s="399">
        <v>45729</v>
      </c>
      <c r="J37" s="400">
        <v>1</v>
      </c>
      <c r="K37" s="377" t="s">
        <v>162</v>
      </c>
      <c r="L37" s="384">
        <f>IF(BD.PD[[#This Row],[Mon]]="DOP",1,HLOOKUP(BD.PD[[#This Row],[Mon]],$K$1:$L$2,2,FALSE))</f>
        <v>60</v>
      </c>
      <c r="M37" s="401">
        <v>8884.09</v>
      </c>
      <c r="N37" s="386">
        <f>BD.PD[[#This Row],[Cant.]]*BD.PD[[#This Row],[ Tasa ]]*BD.PD[[#This Row],[ Precio Und.]]</f>
        <v>533045.4</v>
      </c>
      <c r="O37" s="402">
        <v>0.15</v>
      </c>
      <c r="P37" s="386">
        <f>IF(BD.PD[[#This Row],[Liquid. '[%']]]&lt;&gt;0,(BD.PD[[#This Row],[Valor Neto '[DOP']]]*BD.PD[[#This Row],[Liquid. '[%']]])+BD.PD[[#This Row],[Valor Neto '[DOP']]],BD.PD[[#This Row],[Valor Neto '[DOP']]])</f>
        <v>613002.21</v>
      </c>
      <c r="Q37" s="388">
        <f>BD.PD[[#This Row],[Ppto. Orden Interna '[DOP']]]/HLOOKUP("USD",$K$1:$L$2,2,FALSE)</f>
        <v>10216.7035</v>
      </c>
      <c r="R37" s="389" t="s">
        <v>359</v>
      </c>
      <c r="S37" s="389"/>
      <c r="T37" s="389"/>
      <c r="U37" s="389"/>
      <c r="V37" s="389"/>
      <c r="W37" s="405" t="s">
        <v>360</v>
      </c>
      <c r="X37" s="390">
        <v>8</v>
      </c>
      <c r="Y37" s="391">
        <v>1</v>
      </c>
      <c r="Z37" s="406">
        <f>BD.PD[[#This Row],[Av.P1 '[%']]]*BD.PD[[#This Row],[Ppto. Orden Interna '[DOP']]]</f>
        <v>613002.21</v>
      </c>
      <c r="AA37" s="393"/>
      <c r="AB37" s="394"/>
      <c r="AC37" s="406">
        <f>BD.PD[[#This Row],[Av.P2 '[%']]]*BD.PD[[#This Row],[Ppto. Orden Interna '[DOP']]]</f>
        <v>0</v>
      </c>
      <c r="AD37" s="393"/>
      <c r="AE37" s="394"/>
      <c r="AF37" s="406">
        <f>BD.PD[[#This Row],[Av.P3 '[%']]]*BD.PD[[#This Row],[Ppto. Orden Interna '[DOP']]]</f>
        <v>0</v>
      </c>
      <c r="AG37" s="393"/>
      <c r="AH37" s="394"/>
      <c r="AI37" s="406">
        <f>BD.PD[[#This Row],[Av.P4 '[%']]]*BD.PD[[#This Row],[Ppto. Orden Interna '[DOP']]]</f>
        <v>0</v>
      </c>
      <c r="AJ37" s="393"/>
      <c r="AK37" s="394"/>
      <c r="AL37" s="406">
        <f>BD.PD[[#This Row],[Av.P5 '[%']]]*BD.PD[[#This Row],[Ppto. Orden Interna '[DOP']]]</f>
        <v>0</v>
      </c>
      <c r="AM37" s="395">
        <f>BD.PD[[#This Row],[Pago 5]]+BD.PD[[#This Row],[Pago 4]]+BD.PD[[#This Row],[Pago 3]]+BD.PD[[#This Row],[Pago 2]]+BD.PD[[#This Row],[Pago 1]]</f>
        <v>613002.21</v>
      </c>
      <c r="AN37" s="396"/>
      <c r="AO37" s="396"/>
      <c r="AP37" s="396"/>
      <c r="AQ37" s="396"/>
      <c r="AR37" s="396"/>
      <c r="AS37" s="396"/>
      <c r="AT37" s="396"/>
      <c r="AU37" s="396"/>
      <c r="AV37" s="396"/>
      <c r="AW37" s="396"/>
      <c r="AX37" s="396"/>
      <c r="AY37" s="396"/>
      <c r="AZ37" s="396"/>
      <c r="BA37" s="396"/>
      <c r="BB37" s="396"/>
      <c r="BC37" s="396"/>
      <c r="BD37" s="396"/>
      <c r="BE37" s="396"/>
      <c r="BF37" s="396"/>
      <c r="BG37" s="396"/>
      <c r="BH37" s="396"/>
      <c r="BI37" s="396"/>
      <c r="BJ37" s="396"/>
      <c r="BK37" s="396"/>
      <c r="BL37" s="396"/>
      <c r="BM37" s="396"/>
      <c r="BN37" s="396"/>
      <c r="BO37" s="396"/>
      <c r="BP37" s="396"/>
      <c r="BQ37" s="396"/>
      <c r="BR37" s="396"/>
      <c r="BS37" s="396"/>
      <c r="BT37" s="396"/>
      <c r="BU37" s="396"/>
      <c r="BV37" s="396"/>
      <c r="BW37" s="396"/>
      <c r="BX37" s="396"/>
      <c r="BY37" s="396"/>
      <c r="BZ37" s="396"/>
      <c r="CA37" s="396"/>
      <c r="CB37" s="396"/>
      <c r="CC37" s="396"/>
      <c r="CD37" s="396"/>
      <c r="CE37" s="396"/>
      <c r="CF37" s="396"/>
      <c r="CG37" s="396"/>
      <c r="CH37" s="396"/>
      <c r="CI37" s="396"/>
      <c r="CJ37" s="396"/>
      <c r="CK37" s="396"/>
      <c r="CL37" s="396"/>
      <c r="CM37" s="396"/>
      <c r="CN37" s="396"/>
      <c r="CO37" s="396"/>
      <c r="CP37" s="396"/>
      <c r="CQ37" s="396"/>
      <c r="CR37" s="396"/>
      <c r="CS37" s="396"/>
      <c r="CT37" s="396"/>
      <c r="CU37" s="396"/>
      <c r="CV37" s="396"/>
      <c r="CW37" s="396"/>
      <c r="CX37" s="396"/>
      <c r="CY37" s="396"/>
      <c r="CZ37" s="396"/>
      <c r="DA37" s="396"/>
      <c r="DB37" s="396"/>
      <c r="DC37" s="396"/>
      <c r="DD37" s="396"/>
      <c r="DE37" s="396"/>
      <c r="DF37" s="396"/>
      <c r="DG37" s="396"/>
      <c r="DH37" s="396"/>
      <c r="DI37" s="396"/>
      <c r="DJ37" s="396"/>
      <c r="DK37" s="396"/>
      <c r="DL37" s="396"/>
      <c r="DM37" s="396"/>
      <c r="DN37" s="396"/>
      <c r="DO37" s="396"/>
      <c r="DP37" s="396"/>
      <c r="DQ37" s="396"/>
      <c r="DR37" s="396"/>
      <c r="DS37" s="396"/>
      <c r="DT37" s="396"/>
      <c r="DU37" s="396"/>
      <c r="DV37" s="396"/>
      <c r="DW37" s="396"/>
      <c r="DX37" s="396"/>
      <c r="DY37" s="396"/>
      <c r="DZ37" s="396"/>
      <c r="EA37" s="396"/>
      <c r="EB37" s="396"/>
      <c r="EC37" s="396"/>
      <c r="ED37" s="396"/>
      <c r="EE37" s="396"/>
      <c r="EF37" s="396"/>
      <c r="EG37" s="396"/>
      <c r="EH37" s="396"/>
      <c r="EI37" s="396"/>
      <c r="EJ37" s="396"/>
      <c r="EK37" s="396"/>
      <c r="EL37" s="396"/>
      <c r="EM37" s="396"/>
      <c r="EN37" s="396"/>
      <c r="EO37" s="396"/>
      <c r="EP37" s="396"/>
      <c r="EQ37" s="396"/>
      <c r="ER37" s="396"/>
      <c r="ES37" s="396"/>
      <c r="ET37" s="396"/>
      <c r="EU37" s="396"/>
      <c r="EV37" s="396"/>
      <c r="EW37" s="396"/>
      <c r="EX37" s="396"/>
      <c r="EY37" s="396"/>
      <c r="EZ37" s="396"/>
      <c r="FA37" s="396"/>
      <c r="FB37" s="396"/>
      <c r="FC37" s="396"/>
      <c r="FD37" s="396"/>
      <c r="FE37" s="396"/>
      <c r="FF37" s="396"/>
      <c r="FG37" s="396"/>
      <c r="FH37" s="396"/>
      <c r="FI37" s="396"/>
      <c r="FJ37" s="396"/>
      <c r="FK37" s="396"/>
      <c r="FL37" s="396"/>
      <c r="FM37" s="396"/>
      <c r="FN37" s="396"/>
      <c r="FO37" s="396"/>
      <c r="FP37" s="396"/>
      <c r="FQ37" s="396"/>
      <c r="FR37" s="396"/>
      <c r="FS37" s="396"/>
      <c r="FT37" s="396"/>
      <c r="FU37" s="396"/>
      <c r="FV37" s="396"/>
      <c r="FW37" s="396"/>
      <c r="FX37" s="396"/>
      <c r="FY37" s="396"/>
      <c r="FZ37" s="396"/>
      <c r="GA37" s="396"/>
      <c r="GB37" s="396"/>
      <c r="GC37" s="396"/>
      <c r="GD37" s="396"/>
      <c r="GE37" s="396"/>
      <c r="GF37" s="396"/>
      <c r="GG37" s="396"/>
      <c r="GH37" s="396"/>
      <c r="GI37" s="396"/>
      <c r="GJ37" s="396"/>
      <c r="GK37" s="396"/>
      <c r="GL37" s="396"/>
      <c r="GM37" s="396"/>
      <c r="GN37" s="396"/>
      <c r="GO37" s="396"/>
      <c r="GP37" s="396"/>
      <c r="GQ37" s="396"/>
      <c r="GR37" s="396"/>
      <c r="GS37" s="396"/>
      <c r="GT37" s="396"/>
      <c r="GU37" s="396"/>
      <c r="GV37" s="396"/>
      <c r="GW37" s="396"/>
      <c r="GX37" s="396"/>
      <c r="GY37" s="396"/>
      <c r="GZ37" s="396"/>
      <c r="HA37" s="396"/>
      <c r="HB37" s="396"/>
      <c r="HC37" s="396"/>
      <c r="HD37" s="396"/>
      <c r="HE37" s="396"/>
      <c r="HF37" s="396"/>
      <c r="HG37" s="396"/>
      <c r="HH37" s="396"/>
      <c r="HI37" s="396"/>
      <c r="HJ37" s="396"/>
      <c r="HK37" s="396"/>
      <c r="HL37" s="396"/>
      <c r="HM37" s="396"/>
      <c r="HN37" s="396"/>
      <c r="HO37" s="396"/>
      <c r="HP37" s="396"/>
      <c r="HQ37" s="396"/>
      <c r="HR37" s="396"/>
      <c r="HS37" s="396"/>
      <c r="HT37" s="396"/>
      <c r="HU37" s="396"/>
      <c r="HV37" s="396"/>
      <c r="HW37" s="396"/>
      <c r="HX37" s="396"/>
      <c r="HY37" s="396"/>
      <c r="HZ37" s="396"/>
      <c r="IA37" s="396"/>
      <c r="IB37" s="396"/>
      <c r="IC37" s="396"/>
      <c r="ID37" s="396"/>
      <c r="IE37" s="396"/>
      <c r="IF37" s="396"/>
      <c r="IG37" s="396"/>
      <c r="IH37" s="396"/>
    </row>
    <row r="38" spans="1:242" s="397" customFormat="1" ht="15" hidden="1" customHeight="1" x14ac:dyDescent="0.2">
      <c r="A38" s="377">
        <v>2.08</v>
      </c>
      <c r="B38" s="378"/>
      <c r="C38" s="379" t="str">
        <f>VLOOKUP(BD.PD[[#This Row],[Pos]],PPto[],3,FALSE)</f>
        <v>2.08 Instalaciones Mecánicas</v>
      </c>
      <c r="D38" s="377" t="s">
        <v>61</v>
      </c>
      <c r="E38" s="381" t="str">
        <f>IF(BD.PD[[#This Row],[.]]="*",VLOOKUP(BD.PD[[#This Row],[Pos]],Presupuesto!A:H,7,FALSE),"")</f>
        <v/>
      </c>
      <c r="F38" s="409" t="s">
        <v>362</v>
      </c>
      <c r="G38" s="509" t="s">
        <v>363</v>
      </c>
      <c r="H38" s="509" t="s">
        <v>336</v>
      </c>
      <c r="I38" s="399">
        <v>45921</v>
      </c>
      <c r="J38" s="400">
        <v>2</v>
      </c>
      <c r="K38" s="377" t="s">
        <v>162</v>
      </c>
      <c r="L38" s="384">
        <f>IF(BD.PD[[#This Row],[Mon]]="DOP",1,HLOOKUP(BD.PD[[#This Row],[Mon]],$K$1:$L$2,2,FALSE))</f>
        <v>60</v>
      </c>
      <c r="M38" s="401">
        <v>4100</v>
      </c>
      <c r="N38" s="386">
        <f>BD.PD[[#This Row],[Cant.]]*BD.PD[[#This Row],[ Tasa ]]*BD.PD[[#This Row],[ Precio Und.]]</f>
        <v>492000</v>
      </c>
      <c r="O38" s="402">
        <v>0.15</v>
      </c>
      <c r="P38" s="386">
        <f>IF(BD.PD[[#This Row],[Liquid. '[%']]]&lt;&gt;0,(BD.PD[[#This Row],[Valor Neto '[DOP']]]*BD.PD[[#This Row],[Liquid. '[%']]])+BD.PD[[#This Row],[Valor Neto '[DOP']]],BD.PD[[#This Row],[Valor Neto '[DOP']]])</f>
        <v>565800</v>
      </c>
      <c r="Q38" s="388">
        <f>BD.PD[[#This Row],[Ppto. Orden Interna '[DOP']]]/HLOOKUP("USD",$K$1:$L$2,2,FALSE)</f>
        <v>9430</v>
      </c>
      <c r="R38" s="389" t="s">
        <v>359</v>
      </c>
      <c r="S38" s="389" t="s">
        <v>364</v>
      </c>
      <c r="T38" s="389"/>
      <c r="U38" s="389"/>
      <c r="V38" s="389"/>
      <c r="W38" s="405" t="s">
        <v>360</v>
      </c>
      <c r="X38" s="390">
        <v>19</v>
      </c>
      <c r="Y38" s="391">
        <v>1</v>
      </c>
      <c r="Z38" s="406">
        <f>BD.PD[[#This Row],[Av.P1 '[%']]]*BD.PD[[#This Row],[Ppto. Orden Interna '[DOP']]]</f>
        <v>565800</v>
      </c>
      <c r="AA38" s="393"/>
      <c r="AB38" s="394"/>
      <c r="AC38" s="406">
        <f>BD.PD[[#This Row],[Av.P2 '[%']]]*BD.PD[[#This Row],[Ppto. Orden Interna '[DOP']]]</f>
        <v>0</v>
      </c>
      <c r="AD38" s="393"/>
      <c r="AE38" s="394"/>
      <c r="AF38" s="406">
        <f>BD.PD[[#This Row],[Av.P3 '[%']]]*BD.PD[[#This Row],[Ppto. Orden Interna '[DOP']]]</f>
        <v>0</v>
      </c>
      <c r="AG38" s="393"/>
      <c r="AH38" s="394"/>
      <c r="AI38" s="406">
        <f>BD.PD[[#This Row],[Av.P4 '[%']]]*BD.PD[[#This Row],[Ppto. Orden Interna '[DOP']]]</f>
        <v>0</v>
      </c>
      <c r="AJ38" s="393"/>
      <c r="AK38" s="394"/>
      <c r="AL38" s="406">
        <f>BD.PD[[#This Row],[Av.P5 '[%']]]*BD.PD[[#This Row],[Ppto. Orden Interna '[DOP']]]</f>
        <v>0</v>
      </c>
      <c r="AM38" s="395">
        <f>BD.PD[[#This Row],[Pago 5]]+BD.PD[[#This Row],[Pago 4]]+BD.PD[[#This Row],[Pago 3]]+BD.PD[[#This Row],[Pago 2]]+BD.PD[[#This Row],[Pago 1]]</f>
        <v>565800</v>
      </c>
      <c r="AN38" s="396"/>
      <c r="AO38" s="396"/>
      <c r="AP38" s="396"/>
      <c r="AQ38" s="396"/>
      <c r="AR38" s="396"/>
      <c r="AS38" s="396"/>
      <c r="AT38" s="396"/>
      <c r="AU38" s="396"/>
      <c r="AV38" s="396"/>
      <c r="AW38" s="396"/>
      <c r="AX38" s="396"/>
      <c r="AY38" s="396"/>
      <c r="AZ38" s="396"/>
      <c r="BA38" s="396"/>
      <c r="BB38" s="396"/>
      <c r="BC38" s="396"/>
      <c r="BD38" s="396"/>
      <c r="BE38" s="396"/>
      <c r="BF38" s="396"/>
      <c r="BG38" s="396"/>
      <c r="BH38" s="396"/>
      <c r="BI38" s="396"/>
      <c r="BJ38" s="396"/>
      <c r="BK38" s="396"/>
      <c r="BL38" s="396"/>
      <c r="BM38" s="396"/>
      <c r="BN38" s="396"/>
      <c r="BO38" s="396"/>
      <c r="BP38" s="396"/>
      <c r="BQ38" s="396"/>
      <c r="BR38" s="396"/>
      <c r="BS38" s="396"/>
      <c r="BT38" s="396"/>
      <c r="BU38" s="396"/>
      <c r="BV38" s="396"/>
      <c r="BW38" s="396"/>
      <c r="BX38" s="396"/>
      <c r="BY38" s="396"/>
      <c r="BZ38" s="396"/>
      <c r="CA38" s="396"/>
      <c r="CB38" s="396"/>
      <c r="CC38" s="396"/>
      <c r="CD38" s="396"/>
      <c r="CE38" s="396"/>
      <c r="CF38" s="396"/>
      <c r="CG38" s="396"/>
      <c r="CH38" s="396"/>
      <c r="CI38" s="396"/>
      <c r="CJ38" s="396"/>
      <c r="CK38" s="396"/>
      <c r="CL38" s="396"/>
      <c r="CM38" s="396"/>
      <c r="CN38" s="396"/>
      <c r="CO38" s="396"/>
      <c r="CP38" s="396"/>
      <c r="CQ38" s="396"/>
      <c r="CR38" s="396"/>
      <c r="CS38" s="396"/>
      <c r="CT38" s="396"/>
      <c r="CU38" s="396"/>
      <c r="CV38" s="396"/>
      <c r="CW38" s="396"/>
      <c r="CX38" s="396"/>
      <c r="CY38" s="396"/>
      <c r="CZ38" s="396"/>
      <c r="DA38" s="396"/>
      <c r="DB38" s="396"/>
      <c r="DC38" s="396"/>
      <c r="DD38" s="396"/>
      <c r="DE38" s="396"/>
      <c r="DF38" s="396"/>
      <c r="DG38" s="396"/>
      <c r="DH38" s="396"/>
      <c r="DI38" s="396"/>
      <c r="DJ38" s="396"/>
      <c r="DK38" s="396"/>
      <c r="DL38" s="396"/>
      <c r="DM38" s="396"/>
      <c r="DN38" s="396"/>
      <c r="DO38" s="396"/>
      <c r="DP38" s="396"/>
      <c r="DQ38" s="396"/>
      <c r="DR38" s="396"/>
      <c r="DS38" s="396"/>
      <c r="DT38" s="396"/>
      <c r="DU38" s="396"/>
      <c r="DV38" s="396"/>
      <c r="DW38" s="396"/>
      <c r="DX38" s="396"/>
      <c r="DY38" s="396"/>
      <c r="DZ38" s="396"/>
      <c r="EA38" s="396"/>
      <c r="EB38" s="396"/>
      <c r="EC38" s="396"/>
      <c r="ED38" s="396"/>
      <c r="EE38" s="396"/>
      <c r="EF38" s="396"/>
      <c r="EG38" s="396"/>
      <c r="EH38" s="396"/>
      <c r="EI38" s="396"/>
      <c r="EJ38" s="396"/>
      <c r="EK38" s="396"/>
      <c r="EL38" s="396"/>
      <c r="EM38" s="396"/>
      <c r="EN38" s="396"/>
      <c r="EO38" s="396"/>
      <c r="EP38" s="396"/>
      <c r="EQ38" s="396"/>
      <c r="ER38" s="396"/>
      <c r="ES38" s="396"/>
      <c r="ET38" s="396"/>
      <c r="EU38" s="396"/>
      <c r="EV38" s="396"/>
      <c r="EW38" s="396"/>
      <c r="EX38" s="396"/>
      <c r="EY38" s="396"/>
      <c r="EZ38" s="396"/>
      <c r="FA38" s="396"/>
      <c r="FB38" s="396"/>
      <c r="FC38" s="396"/>
      <c r="FD38" s="396"/>
      <c r="FE38" s="396"/>
      <c r="FF38" s="396"/>
      <c r="FG38" s="396"/>
      <c r="FH38" s="396"/>
      <c r="FI38" s="396"/>
      <c r="FJ38" s="396"/>
      <c r="FK38" s="396"/>
      <c r="FL38" s="396"/>
      <c r="FM38" s="396"/>
      <c r="FN38" s="396"/>
      <c r="FO38" s="396"/>
      <c r="FP38" s="396"/>
      <c r="FQ38" s="396"/>
      <c r="FR38" s="396"/>
      <c r="FS38" s="396"/>
      <c r="FT38" s="396"/>
      <c r="FU38" s="396"/>
      <c r="FV38" s="396"/>
      <c r="FW38" s="396"/>
      <c r="FX38" s="396"/>
      <c r="FY38" s="396"/>
      <c r="FZ38" s="396"/>
      <c r="GA38" s="396"/>
      <c r="GB38" s="396"/>
      <c r="GC38" s="396"/>
      <c r="GD38" s="396"/>
      <c r="GE38" s="396"/>
      <c r="GF38" s="396"/>
      <c r="GG38" s="396"/>
      <c r="GH38" s="396"/>
      <c r="GI38" s="396"/>
      <c r="GJ38" s="396"/>
      <c r="GK38" s="396"/>
      <c r="GL38" s="396"/>
      <c r="GM38" s="396"/>
      <c r="GN38" s="396"/>
      <c r="GO38" s="396"/>
      <c r="GP38" s="396"/>
      <c r="GQ38" s="396"/>
      <c r="GR38" s="396"/>
      <c r="GS38" s="396"/>
      <c r="GT38" s="396"/>
      <c r="GU38" s="396"/>
      <c r="GV38" s="396"/>
      <c r="GW38" s="396"/>
      <c r="GX38" s="396"/>
      <c r="GY38" s="396"/>
      <c r="GZ38" s="396"/>
      <c r="HA38" s="396"/>
      <c r="HB38" s="396"/>
      <c r="HC38" s="396"/>
      <c r="HD38" s="396"/>
      <c r="HE38" s="396"/>
      <c r="HF38" s="396"/>
      <c r="HG38" s="396"/>
      <c r="HH38" s="396"/>
      <c r="HI38" s="396"/>
      <c r="HJ38" s="396"/>
      <c r="HK38" s="396"/>
      <c r="HL38" s="396"/>
      <c r="HM38" s="396"/>
      <c r="HN38" s="396"/>
      <c r="HO38" s="396"/>
      <c r="HP38" s="396"/>
      <c r="HQ38" s="396"/>
      <c r="HR38" s="396"/>
      <c r="HS38" s="396"/>
      <c r="HT38" s="396"/>
      <c r="HU38" s="396"/>
      <c r="HV38" s="396"/>
      <c r="HW38" s="396"/>
      <c r="HX38" s="396"/>
      <c r="HY38" s="396"/>
      <c r="HZ38" s="396"/>
      <c r="IA38" s="396"/>
      <c r="IB38" s="396"/>
      <c r="IC38" s="396"/>
      <c r="ID38" s="396"/>
      <c r="IE38" s="396"/>
      <c r="IF38" s="396"/>
      <c r="IG38" s="396"/>
      <c r="IH38" s="396"/>
    </row>
    <row r="39" spans="1:242" s="397" customFormat="1" ht="15" hidden="1" customHeight="1" x14ac:dyDescent="0.2">
      <c r="A39" s="377">
        <v>2.08</v>
      </c>
      <c r="B39" s="378"/>
      <c r="C39" s="379" t="str">
        <f>VLOOKUP(BD.PD[[#This Row],[Pos]],PPto[],3,FALSE)</f>
        <v>2.08 Instalaciones Mecánicas</v>
      </c>
      <c r="D39" s="377" t="s">
        <v>61</v>
      </c>
      <c r="E39" s="381" t="str">
        <f>IF(BD.PD[[#This Row],[.]]="*",VLOOKUP(BD.PD[[#This Row],[Pos]],Presupuesto!A:H,7,FALSE),"")</f>
        <v/>
      </c>
      <c r="F39" s="382" t="s">
        <v>365</v>
      </c>
      <c r="G39" s="509">
        <v>4512948976</v>
      </c>
      <c r="H39" s="382" t="s">
        <v>342</v>
      </c>
      <c r="I39" s="399" t="s">
        <v>366</v>
      </c>
      <c r="J39" s="400">
        <v>1</v>
      </c>
      <c r="K39" s="377" t="s">
        <v>343</v>
      </c>
      <c r="L39" s="384">
        <f>IF(BD.PD[[#This Row],[Mon]]="DOP",1,HLOOKUP(BD.PD[[#This Row],[Mon]],$K$1:$L$2,2,FALSE))</f>
        <v>1</v>
      </c>
      <c r="M39" s="401">
        <v>909800</v>
      </c>
      <c r="N39" s="386">
        <f>BD.PD[[#This Row],[Cant.]]*BD.PD[[#This Row],[ Tasa ]]*BD.PD[[#This Row],[ Precio Und.]]</f>
        <v>909800</v>
      </c>
      <c r="O39" s="402">
        <v>0</v>
      </c>
      <c r="P39" s="386">
        <f>IF(BD.PD[[#This Row],[Liquid. '[%']]]&lt;&gt;0,(BD.PD[[#This Row],[Valor Neto '[DOP']]]*BD.PD[[#This Row],[Liquid. '[%']]])+BD.PD[[#This Row],[Valor Neto '[DOP']]],BD.PD[[#This Row],[Valor Neto '[DOP']]])</f>
        <v>909800</v>
      </c>
      <c r="Q39" s="388">
        <f>BD.PD[[#This Row],[Ppto. Orden Interna '[DOP']]]/HLOOKUP("USD",$K$1:$L$2,2,FALSE)</f>
        <v>15163.333333333334</v>
      </c>
      <c r="R39" s="389" t="s">
        <v>367</v>
      </c>
      <c r="S39" s="389"/>
      <c r="T39" s="389"/>
      <c r="U39" s="389"/>
      <c r="V39" s="389"/>
      <c r="W39" s="405" t="s">
        <v>368</v>
      </c>
      <c r="X39" s="390">
        <v>17</v>
      </c>
      <c r="Y39" s="391">
        <v>0.5</v>
      </c>
      <c r="Z39" s="406">
        <f>BD.PD[[#This Row],[Av.P1 '[%']]]*BD.PD[[#This Row],[Ppto. Orden Interna '[DOP']]]</f>
        <v>454900</v>
      </c>
      <c r="AA39" s="393">
        <v>21</v>
      </c>
      <c r="AB39" s="394">
        <v>0.5</v>
      </c>
      <c r="AC39" s="406">
        <f>BD.PD[[#This Row],[Av.P2 '[%']]]*BD.PD[[#This Row],[Ppto. Orden Interna '[DOP']]]</f>
        <v>454900</v>
      </c>
      <c r="AD39" s="393"/>
      <c r="AE39" s="394"/>
      <c r="AF39" s="406">
        <f>BD.PD[[#This Row],[Av.P3 '[%']]]*BD.PD[[#This Row],[Ppto. Orden Interna '[DOP']]]</f>
        <v>0</v>
      </c>
      <c r="AG39" s="393"/>
      <c r="AH39" s="394"/>
      <c r="AI39" s="406">
        <f>BD.PD[[#This Row],[Av.P4 '[%']]]*BD.PD[[#This Row],[Ppto. Orden Interna '[DOP']]]</f>
        <v>0</v>
      </c>
      <c r="AJ39" s="393"/>
      <c r="AK39" s="394"/>
      <c r="AL39" s="406">
        <f>BD.PD[[#This Row],[Av.P5 '[%']]]*BD.PD[[#This Row],[Ppto. Orden Interna '[DOP']]]</f>
        <v>0</v>
      </c>
      <c r="AM39" s="395">
        <f>BD.PD[[#This Row],[Pago 5]]+BD.PD[[#This Row],[Pago 4]]+BD.PD[[#This Row],[Pago 3]]+BD.PD[[#This Row],[Pago 2]]+BD.PD[[#This Row],[Pago 1]]</f>
        <v>909800</v>
      </c>
      <c r="AN39" s="396"/>
      <c r="AO39" s="396"/>
      <c r="AP39" s="396"/>
      <c r="AQ39" s="396"/>
      <c r="AR39" s="396"/>
      <c r="AS39" s="396"/>
      <c r="AT39" s="396"/>
      <c r="AU39" s="396"/>
      <c r="AV39" s="396"/>
      <c r="AW39" s="396"/>
      <c r="AX39" s="396"/>
      <c r="AY39" s="396"/>
      <c r="AZ39" s="396"/>
      <c r="BA39" s="396"/>
      <c r="BB39" s="396"/>
      <c r="BC39" s="396"/>
      <c r="BD39" s="396"/>
      <c r="BE39" s="396"/>
      <c r="BF39" s="396"/>
      <c r="BG39" s="396"/>
      <c r="BH39" s="396"/>
      <c r="BI39" s="396"/>
      <c r="BJ39" s="396"/>
      <c r="BK39" s="396"/>
      <c r="BL39" s="396"/>
      <c r="BM39" s="396"/>
      <c r="BN39" s="396"/>
      <c r="BO39" s="396"/>
      <c r="BP39" s="396"/>
      <c r="BQ39" s="396"/>
      <c r="BR39" s="396"/>
      <c r="BS39" s="396"/>
      <c r="BT39" s="396"/>
      <c r="BU39" s="396"/>
      <c r="BV39" s="396"/>
      <c r="BW39" s="396"/>
      <c r="BX39" s="396"/>
      <c r="BY39" s="396"/>
      <c r="BZ39" s="396"/>
      <c r="CA39" s="396"/>
      <c r="CB39" s="396"/>
      <c r="CC39" s="396"/>
      <c r="CD39" s="396"/>
      <c r="CE39" s="396"/>
      <c r="CF39" s="396"/>
      <c r="CG39" s="396"/>
      <c r="CH39" s="396"/>
      <c r="CI39" s="396"/>
      <c r="CJ39" s="396"/>
      <c r="CK39" s="396"/>
      <c r="CL39" s="396"/>
      <c r="CM39" s="396"/>
      <c r="CN39" s="396"/>
      <c r="CO39" s="396"/>
      <c r="CP39" s="396"/>
      <c r="CQ39" s="396"/>
      <c r="CR39" s="396"/>
      <c r="CS39" s="396"/>
      <c r="CT39" s="396"/>
      <c r="CU39" s="396"/>
      <c r="CV39" s="396"/>
      <c r="CW39" s="396"/>
      <c r="CX39" s="396"/>
      <c r="CY39" s="396"/>
      <c r="CZ39" s="396"/>
      <c r="DA39" s="396"/>
      <c r="DB39" s="396"/>
      <c r="DC39" s="396"/>
      <c r="DD39" s="396"/>
      <c r="DE39" s="396"/>
      <c r="DF39" s="396"/>
      <c r="DG39" s="396"/>
      <c r="DH39" s="396"/>
      <c r="DI39" s="396"/>
      <c r="DJ39" s="396"/>
      <c r="DK39" s="396"/>
      <c r="DL39" s="396"/>
      <c r="DM39" s="396"/>
      <c r="DN39" s="396"/>
      <c r="DO39" s="396"/>
      <c r="DP39" s="396"/>
      <c r="DQ39" s="396"/>
      <c r="DR39" s="396"/>
      <c r="DS39" s="396"/>
      <c r="DT39" s="396"/>
      <c r="DU39" s="396"/>
      <c r="DV39" s="396"/>
      <c r="DW39" s="396"/>
      <c r="DX39" s="396"/>
      <c r="DY39" s="396"/>
      <c r="DZ39" s="396"/>
      <c r="EA39" s="396"/>
      <c r="EB39" s="396"/>
      <c r="EC39" s="396"/>
      <c r="ED39" s="396"/>
      <c r="EE39" s="396"/>
      <c r="EF39" s="396"/>
      <c r="EG39" s="396"/>
      <c r="EH39" s="396"/>
      <c r="EI39" s="396"/>
      <c r="EJ39" s="396"/>
      <c r="EK39" s="396"/>
      <c r="EL39" s="396"/>
      <c r="EM39" s="396"/>
      <c r="EN39" s="396"/>
      <c r="EO39" s="396"/>
      <c r="EP39" s="396"/>
      <c r="EQ39" s="396"/>
      <c r="ER39" s="396"/>
      <c r="ES39" s="396"/>
      <c r="ET39" s="396"/>
      <c r="EU39" s="396"/>
      <c r="EV39" s="396"/>
      <c r="EW39" s="396"/>
      <c r="EX39" s="396"/>
      <c r="EY39" s="396"/>
      <c r="EZ39" s="396"/>
      <c r="FA39" s="396"/>
      <c r="FB39" s="396"/>
      <c r="FC39" s="396"/>
      <c r="FD39" s="396"/>
      <c r="FE39" s="396"/>
      <c r="FF39" s="396"/>
      <c r="FG39" s="396"/>
      <c r="FH39" s="396"/>
      <c r="FI39" s="396"/>
      <c r="FJ39" s="396"/>
      <c r="FK39" s="396"/>
      <c r="FL39" s="396"/>
      <c r="FM39" s="396"/>
      <c r="FN39" s="396"/>
      <c r="FO39" s="396"/>
      <c r="FP39" s="396"/>
      <c r="FQ39" s="396"/>
      <c r="FR39" s="396"/>
      <c r="FS39" s="396"/>
      <c r="FT39" s="396"/>
      <c r="FU39" s="396"/>
      <c r="FV39" s="396"/>
      <c r="FW39" s="396"/>
      <c r="FX39" s="396"/>
      <c r="FY39" s="396"/>
      <c r="FZ39" s="396"/>
      <c r="GA39" s="396"/>
      <c r="GB39" s="396"/>
      <c r="GC39" s="396"/>
      <c r="GD39" s="396"/>
      <c r="GE39" s="396"/>
      <c r="GF39" s="396"/>
      <c r="GG39" s="396"/>
      <c r="GH39" s="396"/>
      <c r="GI39" s="396"/>
      <c r="GJ39" s="396"/>
      <c r="GK39" s="396"/>
      <c r="GL39" s="396"/>
      <c r="GM39" s="396"/>
      <c r="GN39" s="396"/>
      <c r="GO39" s="396"/>
      <c r="GP39" s="396"/>
      <c r="GQ39" s="396"/>
      <c r="GR39" s="396"/>
      <c r="GS39" s="396"/>
      <c r="GT39" s="396"/>
      <c r="GU39" s="396"/>
      <c r="GV39" s="396"/>
      <c r="GW39" s="396"/>
      <c r="GX39" s="396"/>
      <c r="GY39" s="396"/>
      <c r="GZ39" s="396"/>
      <c r="HA39" s="396"/>
      <c r="HB39" s="396"/>
      <c r="HC39" s="396"/>
      <c r="HD39" s="396"/>
      <c r="HE39" s="396"/>
      <c r="HF39" s="396"/>
      <c r="HG39" s="396"/>
      <c r="HH39" s="396"/>
      <c r="HI39" s="396"/>
      <c r="HJ39" s="396"/>
      <c r="HK39" s="396"/>
      <c r="HL39" s="396"/>
      <c r="HM39" s="396"/>
      <c r="HN39" s="396"/>
      <c r="HO39" s="396"/>
      <c r="HP39" s="396"/>
      <c r="HQ39" s="396"/>
      <c r="HR39" s="396"/>
      <c r="HS39" s="396"/>
      <c r="HT39" s="396"/>
      <c r="HU39" s="396"/>
      <c r="HV39" s="396"/>
      <c r="HW39" s="396"/>
      <c r="HX39" s="396"/>
      <c r="HY39" s="396"/>
      <c r="HZ39" s="396"/>
      <c r="IA39" s="396"/>
      <c r="IB39" s="396"/>
      <c r="IC39" s="396"/>
      <c r="ID39" s="396"/>
      <c r="IE39" s="396"/>
      <c r="IF39" s="396"/>
      <c r="IG39" s="396"/>
      <c r="IH39" s="396"/>
    </row>
    <row r="40" spans="1:242" s="397" customFormat="1" ht="15" hidden="1" customHeight="1" x14ac:dyDescent="0.2">
      <c r="A40" s="377">
        <v>2.08</v>
      </c>
      <c r="B40" s="378"/>
      <c r="C40" s="379" t="str">
        <f>VLOOKUP(BD.PD[[#This Row],[Pos]],PPto[],3,FALSE)</f>
        <v>2.08 Instalaciones Mecánicas</v>
      </c>
      <c r="D40" s="377" t="s">
        <v>61</v>
      </c>
      <c r="E40" s="381" t="str">
        <f>IF(BD.PD[[#This Row],[.]]="*",VLOOKUP(BD.PD[[#This Row],[Pos]],Presupuesto!A:H,7,FALSE),"")</f>
        <v/>
      </c>
      <c r="F40" s="511" t="s">
        <v>369</v>
      </c>
      <c r="G40" s="509">
        <v>4512949050</v>
      </c>
      <c r="H40" s="382" t="s">
        <v>342</v>
      </c>
      <c r="I40" s="399" t="s">
        <v>366</v>
      </c>
      <c r="J40" s="400">
        <v>1</v>
      </c>
      <c r="K40" s="377" t="s">
        <v>343</v>
      </c>
      <c r="L40" s="384">
        <f>IF(BD.PD[[#This Row],[Mon]]="DOP",1,HLOOKUP(BD.PD[[#This Row],[Mon]],$K$1:$L$2,2,FALSE))</f>
        <v>1</v>
      </c>
      <c r="M40" s="401">
        <v>1015370</v>
      </c>
      <c r="N40" s="386">
        <f>BD.PD[[#This Row],[Cant.]]*BD.PD[[#This Row],[ Tasa ]]*BD.PD[[#This Row],[ Precio Und.]]</f>
        <v>1015370</v>
      </c>
      <c r="O40" s="402">
        <v>0</v>
      </c>
      <c r="P40" s="386">
        <f>IF(BD.PD[[#This Row],[Liquid. '[%']]]&lt;&gt;0,(BD.PD[[#This Row],[Valor Neto '[DOP']]]*BD.PD[[#This Row],[Liquid. '[%']]])+BD.PD[[#This Row],[Valor Neto '[DOP']]],BD.PD[[#This Row],[Valor Neto '[DOP']]])</f>
        <v>1015370</v>
      </c>
      <c r="Q40" s="388">
        <f>BD.PD[[#This Row],[Ppto. Orden Interna '[DOP']]]/HLOOKUP("USD",$K$1:$L$2,2,FALSE)</f>
        <v>16922.833333333332</v>
      </c>
      <c r="R40" s="389" t="s">
        <v>367</v>
      </c>
      <c r="S40" s="389"/>
      <c r="T40" s="389"/>
      <c r="U40" s="389"/>
      <c r="V40" s="389"/>
      <c r="W40" s="405" t="s">
        <v>368</v>
      </c>
      <c r="X40" s="390">
        <v>17</v>
      </c>
      <c r="Y40" s="391">
        <v>0.5</v>
      </c>
      <c r="Z40" s="406">
        <f>BD.PD[[#This Row],[Av.P1 '[%']]]*BD.PD[[#This Row],[Ppto. Orden Interna '[DOP']]]</f>
        <v>507685</v>
      </c>
      <c r="AA40" s="393">
        <v>21</v>
      </c>
      <c r="AB40" s="394">
        <v>0.5</v>
      </c>
      <c r="AC40" s="406">
        <f>BD.PD[[#This Row],[Av.P2 '[%']]]*BD.PD[[#This Row],[Ppto. Orden Interna '[DOP']]]</f>
        <v>507685</v>
      </c>
      <c r="AD40" s="393"/>
      <c r="AE40" s="394"/>
      <c r="AF40" s="406">
        <f>BD.PD[[#This Row],[Av.P3 '[%']]]*BD.PD[[#This Row],[Ppto. Orden Interna '[DOP']]]</f>
        <v>0</v>
      </c>
      <c r="AG40" s="393"/>
      <c r="AH40" s="394"/>
      <c r="AI40" s="406">
        <f>BD.PD[[#This Row],[Av.P4 '[%']]]*BD.PD[[#This Row],[Ppto. Orden Interna '[DOP']]]</f>
        <v>0</v>
      </c>
      <c r="AJ40" s="393"/>
      <c r="AK40" s="394"/>
      <c r="AL40" s="406">
        <f>BD.PD[[#This Row],[Av.P5 '[%']]]*BD.PD[[#This Row],[Ppto. Orden Interna '[DOP']]]</f>
        <v>0</v>
      </c>
      <c r="AM40" s="395">
        <f>BD.PD[[#This Row],[Pago 5]]+BD.PD[[#This Row],[Pago 4]]+BD.PD[[#This Row],[Pago 3]]+BD.PD[[#This Row],[Pago 2]]+BD.PD[[#This Row],[Pago 1]]</f>
        <v>1015370</v>
      </c>
      <c r="AN40" s="396"/>
      <c r="AO40" s="396"/>
      <c r="AP40" s="396"/>
      <c r="AQ40" s="396"/>
      <c r="AR40" s="396"/>
      <c r="AS40" s="396"/>
      <c r="AT40" s="396"/>
      <c r="AU40" s="396"/>
      <c r="AV40" s="396"/>
      <c r="AW40" s="396"/>
      <c r="AX40" s="396"/>
      <c r="AY40" s="396"/>
      <c r="AZ40" s="396"/>
      <c r="BA40" s="396"/>
      <c r="BB40" s="396"/>
      <c r="BC40" s="396"/>
      <c r="BD40" s="396"/>
      <c r="BE40" s="396"/>
      <c r="BF40" s="396"/>
      <c r="BG40" s="396"/>
      <c r="BH40" s="396"/>
      <c r="BI40" s="396"/>
      <c r="BJ40" s="396"/>
      <c r="BK40" s="396"/>
      <c r="BL40" s="396"/>
      <c r="BM40" s="396"/>
      <c r="BN40" s="396"/>
      <c r="BO40" s="396"/>
      <c r="BP40" s="396"/>
      <c r="BQ40" s="396"/>
      <c r="BR40" s="396"/>
      <c r="BS40" s="396"/>
      <c r="BT40" s="396"/>
      <c r="BU40" s="396"/>
      <c r="BV40" s="396"/>
      <c r="BW40" s="396"/>
      <c r="BX40" s="396"/>
      <c r="BY40" s="396"/>
      <c r="BZ40" s="396"/>
      <c r="CA40" s="396"/>
      <c r="CB40" s="396"/>
      <c r="CC40" s="396"/>
      <c r="CD40" s="396"/>
      <c r="CE40" s="396"/>
      <c r="CF40" s="396"/>
      <c r="CG40" s="396"/>
      <c r="CH40" s="396"/>
      <c r="CI40" s="396"/>
      <c r="CJ40" s="396"/>
      <c r="CK40" s="396"/>
      <c r="CL40" s="396"/>
      <c r="CM40" s="396"/>
      <c r="CN40" s="396"/>
      <c r="CO40" s="396"/>
      <c r="CP40" s="396"/>
      <c r="CQ40" s="396"/>
      <c r="CR40" s="396"/>
      <c r="CS40" s="396"/>
      <c r="CT40" s="396"/>
      <c r="CU40" s="396"/>
      <c r="CV40" s="396"/>
      <c r="CW40" s="396"/>
      <c r="CX40" s="396"/>
      <c r="CY40" s="396"/>
      <c r="CZ40" s="396"/>
      <c r="DA40" s="396"/>
      <c r="DB40" s="396"/>
      <c r="DC40" s="396"/>
      <c r="DD40" s="396"/>
      <c r="DE40" s="396"/>
      <c r="DF40" s="396"/>
      <c r="DG40" s="396"/>
      <c r="DH40" s="396"/>
      <c r="DI40" s="396"/>
      <c r="DJ40" s="396"/>
      <c r="DK40" s="396"/>
      <c r="DL40" s="396"/>
      <c r="DM40" s="396"/>
      <c r="DN40" s="396"/>
      <c r="DO40" s="396"/>
      <c r="DP40" s="396"/>
      <c r="DQ40" s="396"/>
      <c r="DR40" s="396"/>
      <c r="DS40" s="396"/>
      <c r="DT40" s="396"/>
      <c r="DU40" s="396"/>
      <c r="DV40" s="396"/>
      <c r="DW40" s="396"/>
      <c r="DX40" s="396"/>
      <c r="DY40" s="396"/>
      <c r="DZ40" s="396"/>
      <c r="EA40" s="396"/>
      <c r="EB40" s="396"/>
      <c r="EC40" s="396"/>
      <c r="ED40" s="396"/>
      <c r="EE40" s="396"/>
      <c r="EF40" s="396"/>
      <c r="EG40" s="396"/>
      <c r="EH40" s="396"/>
      <c r="EI40" s="396"/>
      <c r="EJ40" s="396"/>
      <c r="EK40" s="396"/>
      <c r="EL40" s="396"/>
      <c r="EM40" s="396"/>
      <c r="EN40" s="396"/>
      <c r="EO40" s="396"/>
      <c r="EP40" s="396"/>
      <c r="EQ40" s="396"/>
      <c r="ER40" s="396"/>
      <c r="ES40" s="396"/>
      <c r="ET40" s="396"/>
      <c r="EU40" s="396"/>
      <c r="EV40" s="396"/>
      <c r="EW40" s="396"/>
      <c r="EX40" s="396"/>
      <c r="EY40" s="396"/>
      <c r="EZ40" s="396"/>
      <c r="FA40" s="396"/>
      <c r="FB40" s="396"/>
      <c r="FC40" s="396"/>
      <c r="FD40" s="396"/>
      <c r="FE40" s="396"/>
      <c r="FF40" s="396"/>
      <c r="FG40" s="396"/>
      <c r="FH40" s="396"/>
      <c r="FI40" s="396"/>
      <c r="FJ40" s="396"/>
      <c r="FK40" s="396"/>
      <c r="FL40" s="396"/>
      <c r="FM40" s="396"/>
      <c r="FN40" s="396"/>
      <c r="FO40" s="396"/>
      <c r="FP40" s="396"/>
      <c r="FQ40" s="396"/>
      <c r="FR40" s="396"/>
      <c r="FS40" s="396"/>
      <c r="FT40" s="396"/>
      <c r="FU40" s="396"/>
      <c r="FV40" s="396"/>
      <c r="FW40" s="396"/>
      <c r="FX40" s="396"/>
      <c r="FY40" s="396"/>
      <c r="FZ40" s="396"/>
      <c r="GA40" s="396"/>
      <c r="GB40" s="396"/>
      <c r="GC40" s="396"/>
      <c r="GD40" s="396"/>
      <c r="GE40" s="396"/>
      <c r="GF40" s="396"/>
      <c r="GG40" s="396"/>
      <c r="GH40" s="396"/>
      <c r="GI40" s="396"/>
      <c r="GJ40" s="396"/>
      <c r="GK40" s="396"/>
      <c r="GL40" s="396"/>
      <c r="GM40" s="396"/>
      <c r="GN40" s="396"/>
      <c r="GO40" s="396"/>
      <c r="GP40" s="396"/>
      <c r="GQ40" s="396"/>
      <c r="GR40" s="396"/>
      <c r="GS40" s="396"/>
      <c r="GT40" s="396"/>
      <c r="GU40" s="396"/>
      <c r="GV40" s="396"/>
      <c r="GW40" s="396"/>
      <c r="GX40" s="396"/>
      <c r="GY40" s="396"/>
      <c r="GZ40" s="396"/>
      <c r="HA40" s="396"/>
      <c r="HB40" s="396"/>
      <c r="HC40" s="396"/>
      <c r="HD40" s="396"/>
      <c r="HE40" s="396"/>
      <c r="HF40" s="396"/>
      <c r="HG40" s="396"/>
      <c r="HH40" s="396"/>
      <c r="HI40" s="396"/>
      <c r="HJ40" s="396"/>
      <c r="HK40" s="396"/>
      <c r="HL40" s="396"/>
      <c r="HM40" s="396"/>
      <c r="HN40" s="396"/>
      <c r="HO40" s="396"/>
      <c r="HP40" s="396"/>
      <c r="HQ40" s="396"/>
      <c r="HR40" s="396"/>
      <c r="HS40" s="396"/>
      <c r="HT40" s="396"/>
      <c r="HU40" s="396"/>
      <c r="HV40" s="396"/>
      <c r="HW40" s="396"/>
      <c r="HX40" s="396"/>
      <c r="HY40" s="396"/>
      <c r="HZ40" s="396"/>
      <c r="IA40" s="396"/>
      <c r="IB40" s="396"/>
      <c r="IC40" s="396"/>
      <c r="ID40" s="396"/>
      <c r="IE40" s="396"/>
      <c r="IF40" s="396"/>
      <c r="IG40" s="396"/>
      <c r="IH40" s="396"/>
    </row>
    <row r="41" spans="1:242" s="397" customFormat="1" ht="15" hidden="1" customHeight="1" x14ac:dyDescent="0.2">
      <c r="A41" s="377">
        <v>2.08</v>
      </c>
      <c r="B41" s="378"/>
      <c r="C41" s="379" t="str">
        <f>VLOOKUP(BD.PD[[#This Row],[Pos]],PPto[],3,FALSE)</f>
        <v>2.08 Instalaciones Mecánicas</v>
      </c>
      <c r="D41" s="377" t="s">
        <v>61</v>
      </c>
      <c r="E41" s="381" t="str">
        <f>IF(BD.PD[[#This Row],[.]]="*",VLOOKUP(BD.PD[[#This Row],[Pos]],Presupuesto!A:H,7,FALSE),"")</f>
        <v/>
      </c>
      <c r="F41" s="511" t="s">
        <v>370</v>
      </c>
      <c r="G41" s="509">
        <v>4512948878</v>
      </c>
      <c r="H41" s="382" t="s">
        <v>342</v>
      </c>
      <c r="I41" s="399" t="s">
        <v>366</v>
      </c>
      <c r="J41" s="400">
        <v>1</v>
      </c>
      <c r="K41" s="377" t="s">
        <v>343</v>
      </c>
      <c r="L41" s="384">
        <f>IF(BD.PD[[#This Row],[Mon]]="DOP",1,HLOOKUP(BD.PD[[#This Row],[Mon]],$K$1:$L$2,2,FALSE))</f>
        <v>1</v>
      </c>
      <c r="M41" s="401">
        <v>556775</v>
      </c>
      <c r="N41" s="386">
        <f>BD.PD[[#This Row],[Cant.]]*BD.PD[[#This Row],[ Tasa ]]*BD.PD[[#This Row],[ Precio Und.]]</f>
        <v>556775</v>
      </c>
      <c r="O41" s="402">
        <v>0</v>
      </c>
      <c r="P41" s="386">
        <f>IF(BD.PD[[#This Row],[Liquid. '[%']]]&lt;&gt;0,(BD.PD[[#This Row],[Valor Neto '[DOP']]]*BD.PD[[#This Row],[Liquid. '[%']]])+BD.PD[[#This Row],[Valor Neto '[DOP']]],BD.PD[[#This Row],[Valor Neto '[DOP']]])</f>
        <v>556775</v>
      </c>
      <c r="Q41" s="388">
        <f>BD.PD[[#This Row],[Ppto. Orden Interna '[DOP']]]/HLOOKUP("USD",$K$1:$L$2,2,FALSE)</f>
        <v>9279.5833333333339</v>
      </c>
      <c r="R41" s="389" t="s">
        <v>367</v>
      </c>
      <c r="S41" s="389"/>
      <c r="T41" s="389"/>
      <c r="U41" s="389"/>
      <c r="V41" s="389"/>
      <c r="W41" s="405" t="s">
        <v>368</v>
      </c>
      <c r="X41" s="390">
        <v>17</v>
      </c>
      <c r="Y41" s="391">
        <v>0.5</v>
      </c>
      <c r="Z41" s="406">
        <f>BD.PD[[#This Row],[Av.P1 '[%']]]*BD.PD[[#This Row],[Ppto. Orden Interna '[DOP']]]</f>
        <v>278387.5</v>
      </c>
      <c r="AA41" s="393">
        <v>21</v>
      </c>
      <c r="AB41" s="394">
        <v>0.5</v>
      </c>
      <c r="AC41" s="406">
        <f>BD.PD[[#This Row],[Av.P2 '[%']]]*BD.PD[[#This Row],[Ppto. Orden Interna '[DOP']]]</f>
        <v>278387.5</v>
      </c>
      <c r="AD41" s="393"/>
      <c r="AE41" s="394"/>
      <c r="AF41" s="406">
        <f>BD.PD[[#This Row],[Av.P3 '[%']]]*BD.PD[[#This Row],[Ppto. Orden Interna '[DOP']]]</f>
        <v>0</v>
      </c>
      <c r="AG41" s="393"/>
      <c r="AH41" s="394"/>
      <c r="AI41" s="406">
        <f>BD.PD[[#This Row],[Av.P4 '[%']]]*BD.PD[[#This Row],[Ppto. Orden Interna '[DOP']]]</f>
        <v>0</v>
      </c>
      <c r="AJ41" s="393"/>
      <c r="AK41" s="394"/>
      <c r="AL41" s="406">
        <f>BD.PD[[#This Row],[Av.P5 '[%']]]*BD.PD[[#This Row],[Ppto. Orden Interna '[DOP']]]</f>
        <v>0</v>
      </c>
      <c r="AM41" s="395">
        <f>BD.PD[[#This Row],[Pago 5]]+BD.PD[[#This Row],[Pago 4]]+BD.PD[[#This Row],[Pago 3]]+BD.PD[[#This Row],[Pago 2]]+BD.PD[[#This Row],[Pago 1]]</f>
        <v>556775</v>
      </c>
      <c r="AN41" s="396"/>
      <c r="AO41" s="396"/>
      <c r="AP41" s="396"/>
      <c r="AQ41" s="396"/>
      <c r="AR41" s="396"/>
      <c r="AS41" s="396"/>
      <c r="AT41" s="396"/>
      <c r="AU41" s="396"/>
      <c r="AV41" s="396"/>
      <c r="AW41" s="396"/>
      <c r="AX41" s="396"/>
      <c r="AY41" s="396"/>
      <c r="AZ41" s="396"/>
      <c r="BA41" s="396"/>
      <c r="BB41" s="396"/>
      <c r="BC41" s="396"/>
      <c r="BD41" s="396"/>
      <c r="BE41" s="396"/>
      <c r="BF41" s="396"/>
      <c r="BG41" s="396"/>
      <c r="BH41" s="396"/>
      <c r="BI41" s="396"/>
      <c r="BJ41" s="396"/>
      <c r="BK41" s="396"/>
      <c r="BL41" s="396"/>
      <c r="BM41" s="396"/>
      <c r="BN41" s="396"/>
      <c r="BO41" s="396"/>
      <c r="BP41" s="396"/>
      <c r="BQ41" s="396"/>
      <c r="BR41" s="396"/>
      <c r="BS41" s="396"/>
      <c r="BT41" s="396"/>
      <c r="BU41" s="396"/>
      <c r="BV41" s="396"/>
      <c r="BW41" s="396"/>
      <c r="BX41" s="396"/>
      <c r="BY41" s="396"/>
      <c r="BZ41" s="396"/>
      <c r="CA41" s="396"/>
      <c r="CB41" s="396"/>
      <c r="CC41" s="396"/>
      <c r="CD41" s="396"/>
      <c r="CE41" s="396"/>
      <c r="CF41" s="396"/>
      <c r="CG41" s="396"/>
      <c r="CH41" s="396"/>
      <c r="CI41" s="396"/>
      <c r="CJ41" s="396"/>
      <c r="CK41" s="396"/>
      <c r="CL41" s="396"/>
      <c r="CM41" s="396"/>
      <c r="CN41" s="396"/>
      <c r="CO41" s="396"/>
      <c r="CP41" s="396"/>
      <c r="CQ41" s="396"/>
      <c r="CR41" s="396"/>
      <c r="CS41" s="396"/>
      <c r="CT41" s="396"/>
      <c r="CU41" s="396"/>
      <c r="CV41" s="396"/>
      <c r="CW41" s="396"/>
      <c r="CX41" s="396"/>
      <c r="CY41" s="396"/>
      <c r="CZ41" s="396"/>
      <c r="DA41" s="396"/>
      <c r="DB41" s="396"/>
      <c r="DC41" s="396"/>
      <c r="DD41" s="396"/>
      <c r="DE41" s="396"/>
      <c r="DF41" s="396"/>
      <c r="DG41" s="396"/>
      <c r="DH41" s="396"/>
      <c r="DI41" s="396"/>
      <c r="DJ41" s="396"/>
      <c r="DK41" s="396"/>
      <c r="DL41" s="396"/>
      <c r="DM41" s="396"/>
      <c r="DN41" s="396"/>
      <c r="DO41" s="396"/>
      <c r="DP41" s="396"/>
      <c r="DQ41" s="396"/>
      <c r="DR41" s="396"/>
      <c r="DS41" s="396"/>
      <c r="DT41" s="396"/>
      <c r="DU41" s="396"/>
      <c r="DV41" s="396"/>
      <c r="DW41" s="396"/>
      <c r="DX41" s="396"/>
      <c r="DY41" s="396"/>
      <c r="DZ41" s="396"/>
      <c r="EA41" s="396"/>
      <c r="EB41" s="396"/>
      <c r="EC41" s="396"/>
      <c r="ED41" s="396"/>
      <c r="EE41" s="396"/>
      <c r="EF41" s="396"/>
      <c r="EG41" s="396"/>
      <c r="EH41" s="396"/>
      <c r="EI41" s="396"/>
      <c r="EJ41" s="396"/>
      <c r="EK41" s="396"/>
      <c r="EL41" s="396"/>
      <c r="EM41" s="396"/>
      <c r="EN41" s="396"/>
      <c r="EO41" s="396"/>
      <c r="EP41" s="396"/>
      <c r="EQ41" s="396"/>
      <c r="ER41" s="396"/>
      <c r="ES41" s="396"/>
      <c r="ET41" s="396"/>
      <c r="EU41" s="396"/>
      <c r="EV41" s="396"/>
      <c r="EW41" s="396"/>
      <c r="EX41" s="396"/>
      <c r="EY41" s="396"/>
      <c r="EZ41" s="396"/>
      <c r="FA41" s="396"/>
      <c r="FB41" s="396"/>
      <c r="FC41" s="396"/>
      <c r="FD41" s="396"/>
      <c r="FE41" s="396"/>
      <c r="FF41" s="396"/>
      <c r="FG41" s="396"/>
      <c r="FH41" s="396"/>
      <c r="FI41" s="396"/>
      <c r="FJ41" s="396"/>
      <c r="FK41" s="396"/>
      <c r="FL41" s="396"/>
      <c r="FM41" s="396"/>
      <c r="FN41" s="396"/>
      <c r="FO41" s="396"/>
      <c r="FP41" s="396"/>
      <c r="FQ41" s="396"/>
      <c r="FR41" s="396"/>
      <c r="FS41" s="396"/>
      <c r="FT41" s="396"/>
      <c r="FU41" s="396"/>
      <c r="FV41" s="396"/>
      <c r="FW41" s="396"/>
      <c r="FX41" s="396"/>
      <c r="FY41" s="396"/>
      <c r="FZ41" s="396"/>
      <c r="GA41" s="396"/>
      <c r="GB41" s="396"/>
      <c r="GC41" s="396"/>
      <c r="GD41" s="396"/>
      <c r="GE41" s="396"/>
      <c r="GF41" s="396"/>
      <c r="GG41" s="396"/>
      <c r="GH41" s="396"/>
      <c r="GI41" s="396"/>
      <c r="GJ41" s="396"/>
      <c r="GK41" s="396"/>
      <c r="GL41" s="396"/>
      <c r="GM41" s="396"/>
      <c r="GN41" s="396"/>
      <c r="GO41" s="396"/>
      <c r="GP41" s="396"/>
      <c r="GQ41" s="396"/>
      <c r="GR41" s="396"/>
      <c r="GS41" s="396"/>
      <c r="GT41" s="396"/>
      <c r="GU41" s="396"/>
      <c r="GV41" s="396"/>
      <c r="GW41" s="396"/>
      <c r="GX41" s="396"/>
      <c r="GY41" s="396"/>
      <c r="GZ41" s="396"/>
      <c r="HA41" s="396"/>
      <c r="HB41" s="396"/>
      <c r="HC41" s="396"/>
      <c r="HD41" s="396"/>
      <c r="HE41" s="396"/>
      <c r="HF41" s="396"/>
      <c r="HG41" s="396"/>
      <c r="HH41" s="396"/>
      <c r="HI41" s="396"/>
      <c r="HJ41" s="396"/>
      <c r="HK41" s="396"/>
      <c r="HL41" s="396"/>
      <c r="HM41" s="396"/>
      <c r="HN41" s="396"/>
      <c r="HO41" s="396"/>
      <c r="HP41" s="396"/>
      <c r="HQ41" s="396"/>
      <c r="HR41" s="396"/>
      <c r="HS41" s="396"/>
      <c r="HT41" s="396"/>
      <c r="HU41" s="396"/>
      <c r="HV41" s="396"/>
      <c r="HW41" s="396"/>
      <c r="HX41" s="396"/>
      <c r="HY41" s="396"/>
      <c r="HZ41" s="396"/>
      <c r="IA41" s="396"/>
      <c r="IB41" s="396"/>
      <c r="IC41" s="396"/>
      <c r="ID41" s="396"/>
      <c r="IE41" s="396"/>
      <c r="IF41" s="396"/>
      <c r="IG41" s="396"/>
      <c r="IH41" s="396"/>
    </row>
    <row r="42" spans="1:242" s="397" customFormat="1" ht="15" hidden="1" customHeight="1" x14ac:dyDescent="0.2">
      <c r="A42" s="377">
        <v>2.08</v>
      </c>
      <c r="B42" s="378"/>
      <c r="C42" s="379" t="str">
        <f>VLOOKUP(BD.PD[[#This Row],[Pos]],PPto[],3,FALSE)</f>
        <v>2.08 Instalaciones Mecánicas</v>
      </c>
      <c r="D42" s="377" t="s">
        <v>61</v>
      </c>
      <c r="E42" s="381" t="str">
        <f>IF(BD.PD[[#This Row],[.]]="*",VLOOKUP(BD.PD[[#This Row],[Pos]],Presupuesto!A:H,7,FALSE),"")</f>
        <v/>
      </c>
      <c r="F42" s="409" t="s">
        <v>371</v>
      </c>
      <c r="G42" s="509">
        <v>4512907300</v>
      </c>
      <c r="H42" s="382" t="s">
        <v>342</v>
      </c>
      <c r="I42" s="399">
        <v>46172</v>
      </c>
      <c r="J42" s="400">
        <v>1</v>
      </c>
      <c r="K42" s="377" t="s">
        <v>162</v>
      </c>
      <c r="L42" s="384">
        <f>IF(BD.PD[[#This Row],[Mon]]="DOP",1,HLOOKUP(BD.PD[[#This Row],[Mon]],$K$1:$L$2,2,FALSE))</f>
        <v>60</v>
      </c>
      <c r="M42" s="401">
        <v>1710</v>
      </c>
      <c r="N42" s="386">
        <f>BD.PD[[#This Row],[Cant.]]*BD.PD[[#This Row],[ Tasa ]]*BD.PD[[#This Row],[ Precio Und.]]</f>
        <v>102600</v>
      </c>
      <c r="O42" s="402">
        <v>0</v>
      </c>
      <c r="P42" s="386">
        <f>IF(BD.PD[[#This Row],[Liquid. '[%']]]&lt;&gt;0,(BD.PD[[#This Row],[Valor Neto '[DOP']]]*BD.PD[[#This Row],[Liquid. '[%']]])+BD.PD[[#This Row],[Valor Neto '[DOP']]],BD.PD[[#This Row],[Valor Neto '[DOP']]])</f>
        <v>102600</v>
      </c>
      <c r="Q42" s="388">
        <f>BD.PD[[#This Row],[Ppto. Orden Interna '[DOP']]]/HLOOKUP("USD",$K$1:$L$2,2,FALSE)</f>
        <v>1710</v>
      </c>
      <c r="R42" s="389" t="s">
        <v>359</v>
      </c>
      <c r="S42" s="389" t="s">
        <v>364</v>
      </c>
      <c r="T42" s="389"/>
      <c r="U42" s="389"/>
      <c r="V42" s="389"/>
      <c r="W42" s="405" t="s">
        <v>360</v>
      </c>
      <c r="X42" s="390">
        <v>17</v>
      </c>
      <c r="Y42" s="391">
        <v>0.5</v>
      </c>
      <c r="Z42" s="406">
        <f>BD.PD[[#This Row],[Av.P1 '[%']]]*BD.PD[[#This Row],[Ppto. Orden Interna '[DOP']]]</f>
        <v>51300</v>
      </c>
      <c r="AA42" s="393">
        <v>21</v>
      </c>
      <c r="AB42" s="394">
        <v>0.5</v>
      </c>
      <c r="AC42" s="406">
        <f>BD.PD[[#This Row],[Av.P2 '[%']]]*BD.PD[[#This Row],[Ppto. Orden Interna '[DOP']]]</f>
        <v>51300</v>
      </c>
      <c r="AD42" s="393"/>
      <c r="AE42" s="394"/>
      <c r="AF42" s="406">
        <f>BD.PD[[#This Row],[Av.P3 '[%']]]*BD.PD[[#This Row],[Ppto. Orden Interna '[DOP']]]</f>
        <v>0</v>
      </c>
      <c r="AG42" s="393"/>
      <c r="AH42" s="394"/>
      <c r="AI42" s="406">
        <f>BD.PD[[#This Row],[Av.P4 '[%']]]*BD.PD[[#This Row],[Ppto. Orden Interna '[DOP']]]</f>
        <v>0</v>
      </c>
      <c r="AJ42" s="393"/>
      <c r="AK42" s="394"/>
      <c r="AL42" s="406">
        <f>BD.PD[[#This Row],[Av.P5 '[%']]]*BD.PD[[#This Row],[Ppto. Orden Interna '[DOP']]]</f>
        <v>0</v>
      </c>
      <c r="AM42" s="395">
        <f>BD.PD[[#This Row],[Pago 5]]+BD.PD[[#This Row],[Pago 4]]+BD.PD[[#This Row],[Pago 3]]+BD.PD[[#This Row],[Pago 2]]+BD.PD[[#This Row],[Pago 1]]</f>
        <v>102600</v>
      </c>
      <c r="AN42" s="396"/>
      <c r="AO42" s="396"/>
      <c r="AP42" s="396"/>
      <c r="AQ42" s="396"/>
      <c r="AR42" s="396"/>
      <c r="AS42" s="396"/>
      <c r="AT42" s="396"/>
      <c r="AU42" s="396"/>
      <c r="AV42" s="396"/>
      <c r="AW42" s="396"/>
      <c r="AX42" s="396"/>
      <c r="AY42" s="396"/>
      <c r="AZ42" s="396"/>
      <c r="BA42" s="396"/>
      <c r="BB42" s="396"/>
      <c r="BC42" s="396"/>
      <c r="BD42" s="396"/>
      <c r="BE42" s="396"/>
      <c r="BF42" s="396"/>
      <c r="BG42" s="396"/>
      <c r="BH42" s="396"/>
      <c r="BI42" s="396"/>
      <c r="BJ42" s="396"/>
      <c r="BK42" s="396"/>
      <c r="BL42" s="396"/>
      <c r="BM42" s="396"/>
      <c r="BN42" s="396"/>
      <c r="BO42" s="396"/>
      <c r="BP42" s="396"/>
      <c r="BQ42" s="396"/>
      <c r="BR42" s="396"/>
      <c r="BS42" s="396"/>
      <c r="BT42" s="396"/>
      <c r="BU42" s="396"/>
      <c r="BV42" s="396"/>
      <c r="BW42" s="396"/>
      <c r="BX42" s="396"/>
      <c r="BY42" s="396"/>
      <c r="BZ42" s="396"/>
      <c r="CA42" s="396"/>
      <c r="CB42" s="396"/>
      <c r="CC42" s="396"/>
      <c r="CD42" s="396"/>
      <c r="CE42" s="396"/>
      <c r="CF42" s="396"/>
      <c r="CG42" s="396"/>
      <c r="CH42" s="396"/>
      <c r="CI42" s="396"/>
      <c r="CJ42" s="396"/>
      <c r="CK42" s="396"/>
      <c r="CL42" s="396"/>
      <c r="CM42" s="396"/>
      <c r="CN42" s="396"/>
      <c r="CO42" s="396"/>
      <c r="CP42" s="396"/>
      <c r="CQ42" s="396"/>
      <c r="CR42" s="396"/>
      <c r="CS42" s="396"/>
      <c r="CT42" s="396"/>
      <c r="CU42" s="396"/>
      <c r="CV42" s="396"/>
      <c r="CW42" s="396"/>
      <c r="CX42" s="396"/>
      <c r="CY42" s="396"/>
      <c r="CZ42" s="396"/>
      <c r="DA42" s="396"/>
      <c r="DB42" s="396"/>
      <c r="DC42" s="396"/>
      <c r="DD42" s="396"/>
      <c r="DE42" s="396"/>
      <c r="DF42" s="396"/>
      <c r="DG42" s="396"/>
      <c r="DH42" s="396"/>
      <c r="DI42" s="396"/>
      <c r="DJ42" s="396"/>
      <c r="DK42" s="396"/>
      <c r="DL42" s="396"/>
      <c r="DM42" s="396"/>
      <c r="DN42" s="396"/>
      <c r="DO42" s="396"/>
      <c r="DP42" s="396"/>
      <c r="DQ42" s="396"/>
      <c r="DR42" s="396"/>
      <c r="DS42" s="396"/>
      <c r="DT42" s="396"/>
      <c r="DU42" s="396"/>
      <c r="DV42" s="396"/>
      <c r="DW42" s="396"/>
      <c r="DX42" s="396"/>
      <c r="DY42" s="396"/>
      <c r="DZ42" s="396"/>
      <c r="EA42" s="396"/>
      <c r="EB42" s="396"/>
      <c r="EC42" s="396"/>
      <c r="ED42" s="396"/>
      <c r="EE42" s="396"/>
      <c r="EF42" s="396"/>
      <c r="EG42" s="396"/>
      <c r="EH42" s="396"/>
      <c r="EI42" s="396"/>
      <c r="EJ42" s="396"/>
      <c r="EK42" s="396"/>
      <c r="EL42" s="396"/>
      <c r="EM42" s="396"/>
      <c r="EN42" s="396"/>
      <c r="EO42" s="396"/>
      <c r="EP42" s="396"/>
      <c r="EQ42" s="396"/>
      <c r="ER42" s="396"/>
      <c r="ES42" s="396"/>
      <c r="ET42" s="396"/>
      <c r="EU42" s="396"/>
      <c r="EV42" s="396"/>
      <c r="EW42" s="396"/>
      <c r="EX42" s="396"/>
      <c r="EY42" s="396"/>
      <c r="EZ42" s="396"/>
      <c r="FA42" s="396"/>
      <c r="FB42" s="396"/>
      <c r="FC42" s="396"/>
      <c r="FD42" s="396"/>
      <c r="FE42" s="396"/>
      <c r="FF42" s="396"/>
      <c r="FG42" s="396"/>
      <c r="FH42" s="396"/>
      <c r="FI42" s="396"/>
      <c r="FJ42" s="396"/>
      <c r="FK42" s="396"/>
      <c r="FL42" s="396"/>
      <c r="FM42" s="396"/>
      <c r="FN42" s="396"/>
      <c r="FO42" s="396"/>
      <c r="FP42" s="396"/>
      <c r="FQ42" s="396"/>
      <c r="FR42" s="396"/>
      <c r="FS42" s="396"/>
      <c r="FT42" s="396"/>
      <c r="FU42" s="396"/>
      <c r="FV42" s="396"/>
      <c r="FW42" s="396"/>
      <c r="FX42" s="396"/>
      <c r="FY42" s="396"/>
      <c r="FZ42" s="396"/>
      <c r="GA42" s="396"/>
      <c r="GB42" s="396"/>
      <c r="GC42" s="396"/>
      <c r="GD42" s="396"/>
      <c r="GE42" s="396"/>
      <c r="GF42" s="396"/>
      <c r="GG42" s="396"/>
      <c r="GH42" s="396"/>
      <c r="GI42" s="396"/>
      <c r="GJ42" s="396"/>
      <c r="GK42" s="396"/>
      <c r="GL42" s="396"/>
      <c r="GM42" s="396"/>
      <c r="GN42" s="396"/>
      <c r="GO42" s="396"/>
      <c r="GP42" s="396"/>
      <c r="GQ42" s="396"/>
      <c r="GR42" s="396"/>
      <c r="GS42" s="396"/>
      <c r="GT42" s="396"/>
      <c r="GU42" s="396"/>
      <c r="GV42" s="396"/>
      <c r="GW42" s="396"/>
      <c r="GX42" s="396"/>
      <c r="GY42" s="396"/>
      <c r="GZ42" s="396"/>
      <c r="HA42" s="396"/>
      <c r="HB42" s="396"/>
      <c r="HC42" s="396"/>
      <c r="HD42" s="396"/>
      <c r="HE42" s="396"/>
      <c r="HF42" s="396"/>
      <c r="HG42" s="396"/>
      <c r="HH42" s="396"/>
      <c r="HI42" s="396"/>
      <c r="HJ42" s="396"/>
      <c r="HK42" s="396"/>
      <c r="HL42" s="396"/>
      <c r="HM42" s="396"/>
      <c r="HN42" s="396"/>
      <c r="HO42" s="396"/>
      <c r="HP42" s="396"/>
      <c r="HQ42" s="396"/>
      <c r="HR42" s="396"/>
      <c r="HS42" s="396"/>
      <c r="HT42" s="396"/>
      <c r="HU42" s="396"/>
      <c r="HV42" s="396"/>
      <c r="HW42" s="396"/>
      <c r="HX42" s="396"/>
      <c r="HY42" s="396"/>
      <c r="HZ42" s="396"/>
      <c r="IA42" s="396"/>
      <c r="IB42" s="396"/>
      <c r="IC42" s="396"/>
      <c r="ID42" s="396"/>
      <c r="IE42" s="396"/>
      <c r="IF42" s="396"/>
      <c r="IG42" s="396"/>
      <c r="IH42" s="396"/>
    </row>
    <row r="43" spans="1:242" s="397" customFormat="1" ht="15" hidden="1" customHeight="1" x14ac:dyDescent="0.2">
      <c r="A43" s="377">
        <v>2.09</v>
      </c>
      <c r="B43" s="378" t="s">
        <v>334</v>
      </c>
      <c r="C43" s="379" t="str">
        <f>VLOOKUP(BD.PD[[#This Row],[Pos]],PPto[],3,FALSE)</f>
        <v>2.09 Rejillas y Sumideros</v>
      </c>
      <c r="D43" s="380" t="s">
        <v>334</v>
      </c>
      <c r="E43" s="381">
        <f>IF(BD.PD[[#This Row],[.]]="*",VLOOKUP(BD.PD[[#This Row],[Pos]],Presupuesto!A:H,7,FALSE),"")</f>
        <v>11673.35</v>
      </c>
      <c r="F43" s="382"/>
      <c r="G43" s="382" t="s">
        <v>299</v>
      </c>
      <c r="H43" s="382"/>
      <c r="I43" s="399"/>
      <c r="J43" s="383"/>
      <c r="K43" s="380" t="s">
        <v>162</v>
      </c>
      <c r="L43" s="384">
        <f>IF(BD.PD[[#This Row],[Mon]]="DOP",1,HLOOKUP(BD.PD[[#This Row],[Mon]],$K$1:$L$2,2,FALSE))</f>
        <v>60</v>
      </c>
      <c r="M43" s="385">
        <v>0</v>
      </c>
      <c r="N43" s="386">
        <f>BD.PD[[#This Row],[Cant.]]*BD.PD[[#This Row],[ Tasa ]]*BD.PD[[#This Row],[ Precio Und.]]</f>
        <v>0</v>
      </c>
      <c r="O43" s="387"/>
      <c r="P43" s="386">
        <f>IF(BD.PD[[#This Row],[Liquid. '[%']]]&lt;&gt;0,(BD.PD[[#This Row],[Valor Neto '[DOP']]]*BD.PD[[#This Row],[Liquid. '[%']]])+BD.PD[[#This Row],[Valor Neto '[DOP']]],BD.PD[[#This Row],[Valor Neto '[DOP']]])</f>
        <v>0</v>
      </c>
      <c r="Q43" s="404">
        <f>BD.PD[[#This Row],[Ppto. Orden Interna '[DOP']]]/HLOOKUP("USD",$K$1:$L$2,2,FALSE)</f>
        <v>0</v>
      </c>
      <c r="R43" s="389"/>
      <c r="S43" s="389"/>
      <c r="T43" s="389"/>
      <c r="U43" s="389"/>
      <c r="V43" s="389"/>
      <c r="W43" s="405"/>
      <c r="X43" s="390"/>
      <c r="Y43" s="391"/>
      <c r="Z43" s="406">
        <f>BD.PD[[#This Row],[Av.P1 '[%']]]*BD.PD[[#This Row],[Ppto. Orden Interna '[DOP']]]</f>
        <v>0</v>
      </c>
      <c r="AA43" s="393"/>
      <c r="AB43" s="394"/>
      <c r="AC43" s="406">
        <f>BD.PD[[#This Row],[Av.P2 '[%']]]*BD.PD[[#This Row],[Ppto. Orden Interna '[DOP']]]</f>
        <v>0</v>
      </c>
      <c r="AD43" s="393"/>
      <c r="AE43" s="394"/>
      <c r="AF43" s="406">
        <f>BD.PD[[#This Row],[Av.P3 '[%']]]*BD.PD[[#This Row],[Ppto. Orden Interna '[DOP']]]</f>
        <v>0</v>
      </c>
      <c r="AG43" s="393"/>
      <c r="AH43" s="394"/>
      <c r="AI43" s="406">
        <f>BD.PD[[#This Row],[Av.P4 '[%']]]*BD.PD[[#This Row],[Ppto. Orden Interna '[DOP']]]</f>
        <v>0</v>
      </c>
      <c r="AJ43" s="393"/>
      <c r="AK43" s="394"/>
      <c r="AL43" s="406">
        <f>BD.PD[[#This Row],[Av.P5 '[%']]]*BD.PD[[#This Row],[Ppto. Orden Interna '[DOP']]]</f>
        <v>0</v>
      </c>
      <c r="AM43" s="395">
        <f>BD.PD[[#This Row],[Pago 5]]+BD.PD[[#This Row],[Pago 4]]+BD.PD[[#This Row],[Pago 3]]+BD.PD[[#This Row],[Pago 2]]+BD.PD[[#This Row],[Pago 1]]</f>
        <v>0</v>
      </c>
      <c r="AN43" s="396"/>
      <c r="AO43" s="396"/>
      <c r="AP43" s="396"/>
      <c r="AQ43" s="396"/>
      <c r="AR43" s="396"/>
      <c r="AS43" s="396"/>
      <c r="AT43" s="396"/>
      <c r="AU43" s="396"/>
      <c r="AV43" s="396"/>
      <c r="AW43" s="396"/>
      <c r="AX43" s="396"/>
      <c r="AY43" s="396"/>
      <c r="AZ43" s="396"/>
      <c r="BA43" s="396"/>
      <c r="BB43" s="396"/>
      <c r="BC43" s="396"/>
      <c r="BD43" s="396"/>
      <c r="BE43" s="396"/>
      <c r="BF43" s="396"/>
      <c r="BG43" s="396"/>
      <c r="BH43" s="396"/>
      <c r="BI43" s="396"/>
      <c r="BJ43" s="396"/>
      <c r="BK43" s="396"/>
      <c r="BL43" s="396"/>
      <c r="BM43" s="396"/>
      <c r="BN43" s="396"/>
      <c r="BO43" s="396"/>
      <c r="BP43" s="396"/>
      <c r="BQ43" s="396"/>
      <c r="BR43" s="396"/>
      <c r="BS43" s="396"/>
      <c r="BT43" s="396"/>
      <c r="BU43" s="396"/>
      <c r="BV43" s="396"/>
      <c r="BW43" s="396"/>
      <c r="BX43" s="396"/>
      <c r="BY43" s="396"/>
      <c r="BZ43" s="396"/>
      <c r="CA43" s="396"/>
      <c r="CB43" s="396"/>
      <c r="CC43" s="396"/>
      <c r="CD43" s="396"/>
      <c r="CE43" s="396"/>
      <c r="CF43" s="396"/>
      <c r="CG43" s="396"/>
      <c r="CH43" s="396"/>
      <c r="CI43" s="396"/>
      <c r="CJ43" s="396"/>
      <c r="CK43" s="396"/>
      <c r="CL43" s="396"/>
      <c r="CM43" s="396"/>
      <c r="CN43" s="396"/>
      <c r="CO43" s="396"/>
      <c r="CP43" s="396"/>
      <c r="CQ43" s="396"/>
      <c r="CR43" s="396"/>
      <c r="CS43" s="396"/>
      <c r="CT43" s="396"/>
      <c r="CU43" s="396"/>
      <c r="CV43" s="396"/>
      <c r="CW43" s="396"/>
      <c r="CX43" s="396"/>
      <c r="CY43" s="396"/>
      <c r="CZ43" s="396"/>
      <c r="DA43" s="396"/>
      <c r="DB43" s="396"/>
      <c r="DC43" s="396"/>
      <c r="DD43" s="396"/>
      <c r="DE43" s="396"/>
      <c r="DF43" s="396"/>
      <c r="DG43" s="396"/>
      <c r="DH43" s="396"/>
      <c r="DI43" s="396"/>
      <c r="DJ43" s="396"/>
      <c r="DK43" s="396"/>
      <c r="DL43" s="396"/>
      <c r="DM43" s="396"/>
      <c r="DN43" s="396"/>
      <c r="DO43" s="396"/>
      <c r="DP43" s="396"/>
      <c r="DQ43" s="396"/>
      <c r="DR43" s="396"/>
      <c r="DS43" s="396"/>
      <c r="DT43" s="396"/>
      <c r="DU43" s="396"/>
      <c r="DV43" s="396"/>
      <c r="DW43" s="396"/>
      <c r="DX43" s="396"/>
      <c r="DY43" s="396"/>
      <c r="DZ43" s="396"/>
      <c r="EA43" s="396"/>
      <c r="EB43" s="396"/>
      <c r="EC43" s="396"/>
      <c r="ED43" s="396"/>
      <c r="EE43" s="396"/>
      <c r="EF43" s="396"/>
      <c r="EG43" s="396"/>
      <c r="EH43" s="396"/>
      <c r="EI43" s="396"/>
      <c r="EJ43" s="396"/>
      <c r="EK43" s="396"/>
      <c r="EL43" s="396"/>
      <c r="EM43" s="396"/>
      <c r="EN43" s="396"/>
      <c r="EO43" s="396"/>
      <c r="EP43" s="396"/>
      <c r="EQ43" s="396"/>
      <c r="ER43" s="396"/>
      <c r="ES43" s="396"/>
      <c r="ET43" s="396"/>
      <c r="EU43" s="396"/>
      <c r="EV43" s="396"/>
      <c r="EW43" s="396"/>
      <c r="EX43" s="396"/>
      <c r="EY43" s="396"/>
      <c r="EZ43" s="396"/>
      <c r="FA43" s="396"/>
      <c r="FB43" s="396"/>
      <c r="FC43" s="396"/>
      <c r="FD43" s="396"/>
      <c r="FE43" s="396"/>
      <c r="FF43" s="396"/>
      <c r="FG43" s="396"/>
      <c r="FH43" s="396"/>
      <c r="FI43" s="396"/>
      <c r="FJ43" s="396"/>
      <c r="FK43" s="396"/>
      <c r="FL43" s="396"/>
      <c r="FM43" s="396"/>
      <c r="FN43" s="396"/>
      <c r="FO43" s="396"/>
      <c r="FP43" s="396"/>
      <c r="FQ43" s="396"/>
      <c r="FR43" s="396"/>
      <c r="FS43" s="396"/>
      <c r="FT43" s="396"/>
      <c r="FU43" s="396"/>
      <c r="FV43" s="396"/>
      <c r="FW43" s="396"/>
      <c r="FX43" s="396"/>
      <c r="FY43" s="396"/>
      <c r="FZ43" s="396"/>
      <c r="GA43" s="396"/>
      <c r="GB43" s="396"/>
      <c r="GC43" s="396"/>
      <c r="GD43" s="396"/>
      <c r="GE43" s="396"/>
      <c r="GF43" s="396"/>
      <c r="GG43" s="396"/>
      <c r="GH43" s="396"/>
      <c r="GI43" s="396"/>
      <c r="GJ43" s="396"/>
      <c r="GK43" s="396"/>
      <c r="GL43" s="396"/>
      <c r="GM43" s="396"/>
      <c r="GN43" s="396"/>
      <c r="GO43" s="396"/>
      <c r="GP43" s="396"/>
      <c r="GQ43" s="396"/>
      <c r="GR43" s="396"/>
      <c r="GS43" s="396"/>
      <c r="GT43" s="396"/>
      <c r="GU43" s="396"/>
      <c r="GV43" s="396"/>
      <c r="GW43" s="396"/>
      <c r="GX43" s="396"/>
      <c r="GY43" s="396"/>
      <c r="GZ43" s="396"/>
      <c r="HA43" s="396"/>
      <c r="HB43" s="396"/>
      <c r="HC43" s="396"/>
      <c r="HD43" s="396"/>
      <c r="HE43" s="396"/>
      <c r="HF43" s="396"/>
      <c r="HG43" s="396"/>
      <c r="HH43" s="396"/>
      <c r="HI43" s="396"/>
      <c r="HJ43" s="396"/>
      <c r="HK43" s="396"/>
      <c r="HL43" s="396"/>
      <c r="HM43" s="396"/>
      <c r="HN43" s="396"/>
      <c r="HO43" s="396"/>
      <c r="HP43" s="396"/>
      <c r="HQ43" s="396"/>
      <c r="HR43" s="396"/>
      <c r="HS43" s="396"/>
      <c r="HT43" s="396"/>
      <c r="HU43" s="396"/>
      <c r="HV43" s="396"/>
      <c r="HW43" s="396"/>
      <c r="HX43" s="396"/>
      <c r="HY43" s="396"/>
      <c r="HZ43" s="396"/>
      <c r="IA43" s="396"/>
      <c r="IB43" s="396"/>
      <c r="IC43" s="396"/>
      <c r="ID43" s="396"/>
      <c r="IE43" s="396"/>
      <c r="IF43" s="396"/>
      <c r="IG43" s="396"/>
      <c r="IH43" s="396"/>
    </row>
    <row r="44" spans="1:242" s="397" customFormat="1" ht="15" hidden="1" customHeight="1" x14ac:dyDescent="0.2">
      <c r="A44" s="377">
        <v>2.09</v>
      </c>
      <c r="B44" s="378"/>
      <c r="C44" s="379" t="str">
        <f>VLOOKUP(BD.PD[[#This Row],[Pos]],PPto[],3,FALSE)</f>
        <v>2.09 Rejillas y Sumideros</v>
      </c>
      <c r="D44" s="377" t="s">
        <v>61</v>
      </c>
      <c r="E44" s="381" t="str">
        <f>IF(BD.PD[[#This Row],[.]]="*",VLOOKUP(BD.PD[[#This Row],[Pos]],Presupuesto!A:H,7,FALSE),"")</f>
        <v/>
      </c>
      <c r="F44" s="382" t="s">
        <v>372</v>
      </c>
      <c r="G44" s="382">
        <v>4600072801</v>
      </c>
      <c r="H44" s="382" t="s">
        <v>336</v>
      </c>
      <c r="I44" s="399">
        <v>45726</v>
      </c>
      <c r="J44" s="400">
        <v>4</v>
      </c>
      <c r="K44" s="377" t="s">
        <v>162</v>
      </c>
      <c r="L44" s="384">
        <f>IF(BD.PD[[#This Row],[Mon]]="DOP",1,HLOOKUP(BD.PD[[#This Row],[Mon]],$K$1:$L$2,2,FALSE))</f>
        <v>60</v>
      </c>
      <c r="M44" s="401">
        <v>321.95</v>
      </c>
      <c r="N44" s="386">
        <f>BD.PD[[#This Row],[Cant.]]*BD.PD[[#This Row],[ Tasa ]]*BD.PD[[#This Row],[ Precio Und.]]</f>
        <v>77268</v>
      </c>
      <c r="O44" s="402">
        <v>0</v>
      </c>
      <c r="P44" s="386">
        <f>IF(BD.PD[[#This Row],[Liquid. '[%']]]&lt;&gt;0,(BD.PD[[#This Row],[Valor Neto '[DOP']]]*BD.PD[[#This Row],[Liquid. '[%']]])+BD.PD[[#This Row],[Valor Neto '[DOP']]],BD.PD[[#This Row],[Valor Neto '[DOP']]])</f>
        <v>77268</v>
      </c>
      <c r="Q44" s="404">
        <f>BD.PD[[#This Row],[Ppto. Orden Interna '[DOP']]]/HLOOKUP("USD",$K$1:$L$2,2,FALSE)</f>
        <v>1287.8</v>
      </c>
      <c r="R44" s="389"/>
      <c r="S44" s="389"/>
      <c r="T44" s="389"/>
      <c r="U44" s="389"/>
      <c r="V44" s="389"/>
      <c r="W44" s="405"/>
      <c r="X44" s="390">
        <v>3</v>
      </c>
      <c r="Y44" s="391">
        <v>0.5</v>
      </c>
      <c r="Z44" s="406">
        <f>BD.PD[[#This Row],[Av.P1 '[%']]]*BD.PD[[#This Row],[Ppto. Orden Interna '[DOP']]]</f>
        <v>38634</v>
      </c>
      <c r="AA44" s="393">
        <v>5</v>
      </c>
      <c r="AB44" s="394">
        <v>0.5</v>
      </c>
      <c r="AC44" s="406">
        <f>BD.PD[[#This Row],[Av.P2 '[%']]]*BD.PD[[#This Row],[Ppto. Orden Interna '[DOP']]]</f>
        <v>38634</v>
      </c>
      <c r="AD44" s="393"/>
      <c r="AE44" s="394"/>
      <c r="AF44" s="406">
        <f>BD.PD[[#This Row],[Av.P3 '[%']]]*BD.PD[[#This Row],[Ppto. Orden Interna '[DOP']]]</f>
        <v>0</v>
      </c>
      <c r="AG44" s="393"/>
      <c r="AH44" s="394"/>
      <c r="AI44" s="406">
        <f>BD.PD[[#This Row],[Av.P4 '[%']]]*BD.PD[[#This Row],[Ppto. Orden Interna '[DOP']]]</f>
        <v>0</v>
      </c>
      <c r="AJ44" s="393"/>
      <c r="AK44" s="394"/>
      <c r="AL44" s="406">
        <f>BD.PD[[#This Row],[Av.P5 '[%']]]*BD.PD[[#This Row],[Ppto. Orden Interna '[DOP']]]</f>
        <v>0</v>
      </c>
      <c r="AM44" s="395">
        <f>BD.PD[[#This Row],[Pago 5]]+BD.PD[[#This Row],[Pago 4]]+BD.PD[[#This Row],[Pago 3]]+BD.PD[[#This Row],[Pago 2]]+BD.PD[[#This Row],[Pago 1]]</f>
        <v>77268</v>
      </c>
      <c r="AN44" s="396"/>
      <c r="AO44" s="396"/>
      <c r="AP44" s="396"/>
      <c r="AQ44" s="396"/>
      <c r="AR44" s="396"/>
      <c r="AS44" s="396"/>
      <c r="AT44" s="396"/>
      <c r="AU44" s="396"/>
      <c r="AV44" s="396"/>
      <c r="AW44" s="396"/>
      <c r="AX44" s="396"/>
      <c r="AY44" s="396"/>
      <c r="AZ44" s="396"/>
      <c r="BA44" s="396"/>
      <c r="BB44" s="396"/>
      <c r="BC44" s="396"/>
      <c r="BD44" s="396"/>
      <c r="BE44" s="396"/>
      <c r="BF44" s="396"/>
      <c r="BG44" s="396"/>
      <c r="BH44" s="396"/>
      <c r="BI44" s="396"/>
      <c r="BJ44" s="396"/>
      <c r="BK44" s="396"/>
      <c r="BL44" s="396"/>
      <c r="BM44" s="396"/>
      <c r="BN44" s="396"/>
      <c r="BO44" s="396"/>
      <c r="BP44" s="396"/>
      <c r="BQ44" s="396"/>
      <c r="BR44" s="396"/>
      <c r="BS44" s="396"/>
      <c r="BT44" s="396"/>
      <c r="BU44" s="396"/>
      <c r="BV44" s="396"/>
      <c r="BW44" s="396"/>
      <c r="BX44" s="396"/>
      <c r="BY44" s="396"/>
      <c r="BZ44" s="396"/>
      <c r="CA44" s="396"/>
      <c r="CB44" s="396"/>
      <c r="CC44" s="396"/>
      <c r="CD44" s="396"/>
      <c r="CE44" s="396"/>
      <c r="CF44" s="396"/>
      <c r="CG44" s="396"/>
      <c r="CH44" s="396"/>
      <c r="CI44" s="396"/>
      <c r="CJ44" s="396"/>
      <c r="CK44" s="396"/>
      <c r="CL44" s="396"/>
      <c r="CM44" s="396"/>
      <c r="CN44" s="396"/>
      <c r="CO44" s="396"/>
      <c r="CP44" s="396"/>
      <c r="CQ44" s="396"/>
      <c r="CR44" s="396"/>
      <c r="CS44" s="396"/>
      <c r="CT44" s="396"/>
      <c r="CU44" s="396"/>
      <c r="CV44" s="396"/>
      <c r="CW44" s="396"/>
      <c r="CX44" s="396"/>
      <c r="CY44" s="396"/>
      <c r="CZ44" s="396"/>
      <c r="DA44" s="396"/>
      <c r="DB44" s="396"/>
      <c r="DC44" s="396"/>
      <c r="DD44" s="396"/>
      <c r="DE44" s="396"/>
      <c r="DF44" s="396"/>
      <c r="DG44" s="396"/>
      <c r="DH44" s="396"/>
      <c r="DI44" s="396"/>
      <c r="DJ44" s="396"/>
      <c r="DK44" s="396"/>
      <c r="DL44" s="396"/>
      <c r="DM44" s="396"/>
      <c r="DN44" s="396"/>
      <c r="DO44" s="396"/>
      <c r="DP44" s="396"/>
      <c r="DQ44" s="396"/>
      <c r="DR44" s="396"/>
      <c r="DS44" s="396"/>
      <c r="DT44" s="396"/>
      <c r="DU44" s="396"/>
      <c r="DV44" s="396"/>
      <c r="DW44" s="396"/>
      <c r="DX44" s="396"/>
      <c r="DY44" s="396"/>
      <c r="DZ44" s="396"/>
      <c r="EA44" s="396"/>
      <c r="EB44" s="396"/>
      <c r="EC44" s="396"/>
      <c r="ED44" s="396"/>
      <c r="EE44" s="396"/>
      <c r="EF44" s="396"/>
      <c r="EG44" s="396"/>
      <c r="EH44" s="396"/>
      <c r="EI44" s="396"/>
      <c r="EJ44" s="396"/>
      <c r="EK44" s="396"/>
      <c r="EL44" s="396"/>
      <c r="EM44" s="396"/>
      <c r="EN44" s="396"/>
      <c r="EO44" s="396"/>
      <c r="EP44" s="396"/>
      <c r="EQ44" s="396"/>
      <c r="ER44" s="396"/>
      <c r="ES44" s="396"/>
      <c r="ET44" s="396"/>
      <c r="EU44" s="396"/>
      <c r="EV44" s="396"/>
      <c r="EW44" s="396"/>
      <c r="EX44" s="396"/>
      <c r="EY44" s="396"/>
      <c r="EZ44" s="396"/>
      <c r="FA44" s="396"/>
      <c r="FB44" s="396"/>
      <c r="FC44" s="396"/>
      <c r="FD44" s="396"/>
      <c r="FE44" s="396"/>
      <c r="FF44" s="396"/>
      <c r="FG44" s="396"/>
      <c r="FH44" s="396"/>
      <c r="FI44" s="396"/>
      <c r="FJ44" s="396"/>
      <c r="FK44" s="396"/>
      <c r="FL44" s="396"/>
      <c r="FM44" s="396"/>
      <c r="FN44" s="396"/>
      <c r="FO44" s="396"/>
      <c r="FP44" s="396"/>
      <c r="FQ44" s="396"/>
      <c r="FR44" s="396"/>
      <c r="FS44" s="396"/>
      <c r="FT44" s="396"/>
      <c r="FU44" s="396"/>
      <c r="FV44" s="396"/>
      <c r="FW44" s="396"/>
      <c r="FX44" s="396"/>
      <c r="FY44" s="396"/>
      <c r="FZ44" s="396"/>
      <c r="GA44" s="396"/>
      <c r="GB44" s="396"/>
      <c r="GC44" s="396"/>
      <c r="GD44" s="396"/>
      <c r="GE44" s="396"/>
      <c r="GF44" s="396"/>
      <c r="GG44" s="396"/>
      <c r="GH44" s="396"/>
      <c r="GI44" s="396"/>
      <c r="GJ44" s="396"/>
      <c r="GK44" s="396"/>
      <c r="GL44" s="396"/>
      <c r="GM44" s="396"/>
      <c r="GN44" s="396"/>
      <c r="GO44" s="396"/>
      <c r="GP44" s="396"/>
      <c r="GQ44" s="396"/>
      <c r="GR44" s="396"/>
      <c r="GS44" s="396"/>
      <c r="GT44" s="396"/>
      <c r="GU44" s="396"/>
      <c r="GV44" s="396"/>
      <c r="GW44" s="396"/>
      <c r="GX44" s="396"/>
      <c r="GY44" s="396"/>
      <c r="GZ44" s="396"/>
      <c r="HA44" s="396"/>
      <c r="HB44" s="396"/>
      <c r="HC44" s="396"/>
      <c r="HD44" s="396"/>
      <c r="HE44" s="396"/>
      <c r="HF44" s="396"/>
      <c r="HG44" s="396"/>
      <c r="HH44" s="396"/>
      <c r="HI44" s="396"/>
      <c r="HJ44" s="396"/>
      <c r="HK44" s="396"/>
      <c r="HL44" s="396"/>
      <c r="HM44" s="396"/>
      <c r="HN44" s="396"/>
      <c r="HO44" s="396"/>
      <c r="HP44" s="396"/>
      <c r="HQ44" s="396"/>
      <c r="HR44" s="396"/>
      <c r="HS44" s="396"/>
      <c r="HT44" s="396"/>
      <c r="HU44" s="396"/>
      <c r="HV44" s="396"/>
      <c r="HW44" s="396"/>
      <c r="HX44" s="396"/>
      <c r="HY44" s="396"/>
      <c r="HZ44" s="396"/>
      <c r="IA44" s="396"/>
      <c r="IB44" s="396"/>
      <c r="IC44" s="396"/>
      <c r="ID44" s="396"/>
      <c r="IE44" s="396"/>
      <c r="IF44" s="396"/>
      <c r="IG44" s="396"/>
      <c r="IH44" s="396"/>
    </row>
    <row r="45" spans="1:242" s="397" customFormat="1" ht="15" hidden="1" customHeight="1" x14ac:dyDescent="0.2">
      <c r="A45" s="377">
        <v>2.09</v>
      </c>
      <c r="B45" s="378"/>
      <c r="C45" s="379" t="str">
        <f>VLOOKUP(BD.PD[[#This Row],[Pos]],PPto[],3,FALSE)</f>
        <v>2.09 Rejillas y Sumideros</v>
      </c>
      <c r="D45" s="377" t="s">
        <v>61</v>
      </c>
      <c r="E45" s="381" t="str">
        <f>IF(BD.PD[[#This Row],[.]]="*",VLOOKUP(BD.PD[[#This Row],[Pos]],Presupuesto!A:H,7,FALSE),"")</f>
        <v/>
      </c>
      <c r="F45" s="382" t="s">
        <v>373</v>
      </c>
      <c r="G45" s="382">
        <v>4600072801</v>
      </c>
      <c r="H45" s="382" t="s">
        <v>336</v>
      </c>
      <c r="I45" s="399">
        <v>45726</v>
      </c>
      <c r="J45" s="400">
        <v>11</v>
      </c>
      <c r="K45" s="377" t="s">
        <v>162</v>
      </c>
      <c r="L45" s="384">
        <f>IF(BD.PD[[#This Row],[Mon]]="DOP",1,HLOOKUP(BD.PD[[#This Row],[Mon]],$K$1:$L$2,2,FALSE))</f>
        <v>60</v>
      </c>
      <c r="M45" s="401">
        <v>494.55</v>
      </c>
      <c r="N45" s="386">
        <f>BD.PD[[#This Row],[Cant.]]*BD.PD[[#This Row],[ Tasa ]]*BD.PD[[#This Row],[ Precio Und.]]</f>
        <v>326403</v>
      </c>
      <c r="O45" s="402">
        <v>0</v>
      </c>
      <c r="P45" s="386">
        <f>IF(BD.PD[[#This Row],[Liquid. '[%']]]&lt;&gt;0,(BD.PD[[#This Row],[Valor Neto '[DOP']]]*BD.PD[[#This Row],[Liquid. '[%']]])+BD.PD[[#This Row],[Valor Neto '[DOP']]],BD.PD[[#This Row],[Valor Neto '[DOP']]])</f>
        <v>326403</v>
      </c>
      <c r="Q45" s="404">
        <f>BD.PD[[#This Row],[Ppto. Orden Interna '[DOP']]]/HLOOKUP("USD",$K$1:$L$2,2,FALSE)</f>
        <v>5440.05</v>
      </c>
      <c r="R45" s="389"/>
      <c r="S45" s="389"/>
      <c r="T45" s="389"/>
      <c r="U45" s="389"/>
      <c r="V45" s="389"/>
      <c r="W45" s="405"/>
      <c r="X45" s="390">
        <v>3</v>
      </c>
      <c r="Y45" s="391">
        <v>0.5</v>
      </c>
      <c r="Z45" s="406">
        <f>BD.PD[[#This Row],[Av.P1 '[%']]]*BD.PD[[#This Row],[Ppto. Orden Interna '[DOP']]]</f>
        <v>163201.5</v>
      </c>
      <c r="AA45" s="393">
        <v>5</v>
      </c>
      <c r="AB45" s="394">
        <v>0.5</v>
      </c>
      <c r="AC45" s="406">
        <f>BD.PD[[#This Row],[Av.P2 '[%']]]*BD.PD[[#This Row],[Ppto. Orden Interna '[DOP']]]</f>
        <v>163201.5</v>
      </c>
      <c r="AD45" s="393"/>
      <c r="AE45" s="394"/>
      <c r="AF45" s="406">
        <f>BD.PD[[#This Row],[Av.P3 '[%']]]*BD.PD[[#This Row],[Ppto. Orden Interna '[DOP']]]</f>
        <v>0</v>
      </c>
      <c r="AG45" s="393"/>
      <c r="AH45" s="394"/>
      <c r="AI45" s="406">
        <f>BD.PD[[#This Row],[Av.P4 '[%']]]*BD.PD[[#This Row],[Ppto. Orden Interna '[DOP']]]</f>
        <v>0</v>
      </c>
      <c r="AJ45" s="393"/>
      <c r="AK45" s="394"/>
      <c r="AL45" s="406">
        <f>BD.PD[[#This Row],[Av.P5 '[%']]]*BD.PD[[#This Row],[Ppto. Orden Interna '[DOP']]]</f>
        <v>0</v>
      </c>
      <c r="AM45" s="395">
        <f>BD.PD[[#This Row],[Pago 5]]+BD.PD[[#This Row],[Pago 4]]+BD.PD[[#This Row],[Pago 3]]+BD.PD[[#This Row],[Pago 2]]+BD.PD[[#This Row],[Pago 1]]</f>
        <v>326403</v>
      </c>
      <c r="AN45" s="396"/>
      <c r="AO45" s="396"/>
      <c r="AP45" s="396"/>
      <c r="AQ45" s="396"/>
      <c r="AR45" s="396"/>
      <c r="AS45" s="396"/>
      <c r="AT45" s="396"/>
      <c r="AU45" s="396"/>
      <c r="AV45" s="396"/>
      <c r="AW45" s="396"/>
      <c r="AX45" s="396"/>
      <c r="AY45" s="396"/>
      <c r="AZ45" s="396"/>
      <c r="BA45" s="396"/>
      <c r="BB45" s="396"/>
      <c r="BC45" s="396"/>
      <c r="BD45" s="396"/>
      <c r="BE45" s="396"/>
      <c r="BF45" s="396"/>
      <c r="BG45" s="396"/>
      <c r="BH45" s="396"/>
      <c r="BI45" s="396"/>
      <c r="BJ45" s="396"/>
      <c r="BK45" s="396"/>
      <c r="BL45" s="396"/>
      <c r="BM45" s="396"/>
      <c r="BN45" s="396"/>
      <c r="BO45" s="396"/>
      <c r="BP45" s="396"/>
      <c r="BQ45" s="396"/>
      <c r="BR45" s="396"/>
      <c r="BS45" s="396"/>
      <c r="BT45" s="396"/>
      <c r="BU45" s="396"/>
      <c r="BV45" s="396"/>
      <c r="BW45" s="396"/>
      <c r="BX45" s="396"/>
      <c r="BY45" s="396"/>
      <c r="BZ45" s="396"/>
      <c r="CA45" s="396"/>
      <c r="CB45" s="396"/>
      <c r="CC45" s="396"/>
      <c r="CD45" s="396"/>
      <c r="CE45" s="396"/>
      <c r="CF45" s="396"/>
      <c r="CG45" s="396"/>
      <c r="CH45" s="396"/>
      <c r="CI45" s="396"/>
      <c r="CJ45" s="396"/>
      <c r="CK45" s="396"/>
      <c r="CL45" s="396"/>
      <c r="CM45" s="396"/>
      <c r="CN45" s="396"/>
      <c r="CO45" s="396"/>
      <c r="CP45" s="396"/>
      <c r="CQ45" s="396"/>
      <c r="CR45" s="396"/>
      <c r="CS45" s="396"/>
      <c r="CT45" s="396"/>
      <c r="CU45" s="396"/>
      <c r="CV45" s="396"/>
      <c r="CW45" s="396"/>
      <c r="CX45" s="396"/>
      <c r="CY45" s="396"/>
      <c r="CZ45" s="396"/>
      <c r="DA45" s="396"/>
      <c r="DB45" s="396"/>
      <c r="DC45" s="396"/>
      <c r="DD45" s="396"/>
      <c r="DE45" s="396"/>
      <c r="DF45" s="396"/>
      <c r="DG45" s="396"/>
      <c r="DH45" s="396"/>
      <c r="DI45" s="396"/>
      <c r="DJ45" s="396"/>
      <c r="DK45" s="396"/>
      <c r="DL45" s="396"/>
      <c r="DM45" s="396"/>
      <c r="DN45" s="396"/>
      <c r="DO45" s="396"/>
      <c r="DP45" s="396"/>
      <c r="DQ45" s="396"/>
      <c r="DR45" s="396"/>
      <c r="DS45" s="396"/>
      <c r="DT45" s="396"/>
      <c r="DU45" s="396"/>
      <c r="DV45" s="396"/>
      <c r="DW45" s="396"/>
      <c r="DX45" s="396"/>
      <c r="DY45" s="396"/>
      <c r="DZ45" s="396"/>
      <c r="EA45" s="396"/>
      <c r="EB45" s="396"/>
      <c r="EC45" s="396"/>
      <c r="ED45" s="396"/>
      <c r="EE45" s="396"/>
      <c r="EF45" s="396"/>
      <c r="EG45" s="396"/>
      <c r="EH45" s="396"/>
      <c r="EI45" s="396"/>
      <c r="EJ45" s="396"/>
      <c r="EK45" s="396"/>
      <c r="EL45" s="396"/>
      <c r="EM45" s="396"/>
      <c r="EN45" s="396"/>
      <c r="EO45" s="396"/>
      <c r="EP45" s="396"/>
      <c r="EQ45" s="396"/>
      <c r="ER45" s="396"/>
      <c r="ES45" s="396"/>
      <c r="ET45" s="396"/>
      <c r="EU45" s="396"/>
      <c r="EV45" s="396"/>
      <c r="EW45" s="396"/>
      <c r="EX45" s="396"/>
      <c r="EY45" s="396"/>
      <c r="EZ45" s="396"/>
      <c r="FA45" s="396"/>
      <c r="FB45" s="396"/>
      <c r="FC45" s="396"/>
      <c r="FD45" s="396"/>
      <c r="FE45" s="396"/>
      <c r="FF45" s="396"/>
      <c r="FG45" s="396"/>
      <c r="FH45" s="396"/>
      <c r="FI45" s="396"/>
      <c r="FJ45" s="396"/>
      <c r="FK45" s="396"/>
      <c r="FL45" s="396"/>
      <c r="FM45" s="396"/>
      <c r="FN45" s="396"/>
      <c r="FO45" s="396"/>
      <c r="FP45" s="396"/>
      <c r="FQ45" s="396"/>
      <c r="FR45" s="396"/>
      <c r="FS45" s="396"/>
      <c r="FT45" s="396"/>
      <c r="FU45" s="396"/>
      <c r="FV45" s="396"/>
      <c r="FW45" s="396"/>
      <c r="FX45" s="396"/>
      <c r="FY45" s="396"/>
      <c r="FZ45" s="396"/>
      <c r="GA45" s="396"/>
      <c r="GB45" s="396"/>
      <c r="GC45" s="396"/>
      <c r="GD45" s="396"/>
      <c r="GE45" s="396"/>
      <c r="GF45" s="396"/>
      <c r="GG45" s="396"/>
      <c r="GH45" s="396"/>
      <c r="GI45" s="396"/>
      <c r="GJ45" s="396"/>
      <c r="GK45" s="396"/>
      <c r="GL45" s="396"/>
      <c r="GM45" s="396"/>
      <c r="GN45" s="396"/>
      <c r="GO45" s="396"/>
      <c r="GP45" s="396"/>
      <c r="GQ45" s="396"/>
      <c r="GR45" s="396"/>
      <c r="GS45" s="396"/>
      <c r="GT45" s="396"/>
      <c r="GU45" s="396"/>
      <c r="GV45" s="396"/>
      <c r="GW45" s="396"/>
      <c r="GX45" s="396"/>
      <c r="GY45" s="396"/>
      <c r="GZ45" s="396"/>
      <c r="HA45" s="396"/>
      <c r="HB45" s="396"/>
      <c r="HC45" s="396"/>
      <c r="HD45" s="396"/>
      <c r="HE45" s="396"/>
      <c r="HF45" s="396"/>
      <c r="HG45" s="396"/>
      <c r="HH45" s="396"/>
      <c r="HI45" s="396"/>
      <c r="HJ45" s="396"/>
      <c r="HK45" s="396"/>
      <c r="HL45" s="396"/>
      <c r="HM45" s="396"/>
      <c r="HN45" s="396"/>
      <c r="HO45" s="396"/>
      <c r="HP45" s="396"/>
      <c r="HQ45" s="396"/>
      <c r="HR45" s="396"/>
      <c r="HS45" s="396"/>
      <c r="HT45" s="396"/>
      <c r="HU45" s="396"/>
      <c r="HV45" s="396"/>
      <c r="HW45" s="396"/>
      <c r="HX45" s="396"/>
      <c r="HY45" s="396"/>
      <c r="HZ45" s="396"/>
      <c r="IA45" s="396"/>
      <c r="IB45" s="396"/>
      <c r="IC45" s="396"/>
      <c r="ID45" s="396"/>
      <c r="IE45" s="396"/>
      <c r="IF45" s="396"/>
      <c r="IG45" s="396"/>
      <c r="IH45" s="396"/>
    </row>
    <row r="46" spans="1:242" s="397" customFormat="1" ht="15" hidden="1" customHeight="1" x14ac:dyDescent="0.2">
      <c r="A46" s="377">
        <v>2.09</v>
      </c>
      <c r="B46" s="378"/>
      <c r="C46" s="379" t="str">
        <f>VLOOKUP(BD.PD[[#This Row],[Pos]],PPto[],3,FALSE)</f>
        <v>2.09 Rejillas y Sumideros</v>
      </c>
      <c r="D46" s="377" t="s">
        <v>61</v>
      </c>
      <c r="E46" s="381" t="str">
        <f>IF(BD.PD[[#This Row],[.]]="*",VLOOKUP(BD.PD[[#This Row],[Pos]],Presupuesto!A:H,7,FALSE),"")</f>
        <v/>
      </c>
      <c r="F46" s="382" t="s">
        <v>374</v>
      </c>
      <c r="G46" s="382">
        <v>4600072801</v>
      </c>
      <c r="H46" s="382" t="s">
        <v>336</v>
      </c>
      <c r="I46" s="399">
        <v>45726</v>
      </c>
      <c r="J46" s="400">
        <v>10</v>
      </c>
      <c r="K46" s="377" t="s">
        <v>162</v>
      </c>
      <c r="L46" s="384">
        <f>IF(BD.PD[[#This Row],[Mon]]="DOP",1,HLOOKUP(BD.PD[[#This Row],[Mon]],$K$1:$L$2,2,FALSE))</f>
        <v>60</v>
      </c>
      <c r="M46" s="401">
        <v>494.55</v>
      </c>
      <c r="N46" s="386">
        <f>BD.PD[[#This Row],[Cant.]]*BD.PD[[#This Row],[ Tasa ]]*BD.PD[[#This Row],[ Precio Und.]]</f>
        <v>296730</v>
      </c>
      <c r="O46" s="402">
        <v>0</v>
      </c>
      <c r="P46" s="386">
        <f>IF(BD.PD[[#This Row],[Liquid. '[%']]]&lt;&gt;0,(BD.PD[[#This Row],[Valor Neto '[DOP']]]*BD.PD[[#This Row],[Liquid. '[%']]])+BD.PD[[#This Row],[Valor Neto '[DOP']]],BD.PD[[#This Row],[Valor Neto '[DOP']]])</f>
        <v>296730</v>
      </c>
      <c r="Q46" s="404">
        <f>BD.PD[[#This Row],[Ppto. Orden Interna '[DOP']]]/HLOOKUP("USD",$K$1:$L$2,2,FALSE)</f>
        <v>4945.5</v>
      </c>
      <c r="R46" s="389"/>
      <c r="S46" s="389"/>
      <c r="T46" s="389"/>
      <c r="U46" s="389"/>
      <c r="V46" s="389"/>
      <c r="W46" s="405"/>
      <c r="X46" s="390">
        <v>3</v>
      </c>
      <c r="Y46" s="391">
        <v>0.5</v>
      </c>
      <c r="Z46" s="406">
        <f>BD.PD[[#This Row],[Av.P1 '[%']]]*BD.PD[[#This Row],[Ppto. Orden Interna '[DOP']]]</f>
        <v>148365</v>
      </c>
      <c r="AA46" s="393">
        <v>5</v>
      </c>
      <c r="AB46" s="394">
        <v>0.5</v>
      </c>
      <c r="AC46" s="406">
        <f>BD.PD[[#This Row],[Av.P2 '[%']]]*BD.PD[[#This Row],[Ppto. Orden Interna '[DOP']]]</f>
        <v>148365</v>
      </c>
      <c r="AD46" s="393"/>
      <c r="AE46" s="394"/>
      <c r="AF46" s="406">
        <f>BD.PD[[#This Row],[Av.P3 '[%']]]*BD.PD[[#This Row],[Ppto. Orden Interna '[DOP']]]</f>
        <v>0</v>
      </c>
      <c r="AG46" s="393"/>
      <c r="AH46" s="394"/>
      <c r="AI46" s="406">
        <f>BD.PD[[#This Row],[Av.P4 '[%']]]*BD.PD[[#This Row],[Ppto. Orden Interna '[DOP']]]</f>
        <v>0</v>
      </c>
      <c r="AJ46" s="393"/>
      <c r="AK46" s="394"/>
      <c r="AL46" s="406">
        <f>BD.PD[[#This Row],[Av.P5 '[%']]]*BD.PD[[#This Row],[Ppto. Orden Interna '[DOP']]]</f>
        <v>0</v>
      </c>
      <c r="AM46" s="395">
        <f>BD.PD[[#This Row],[Pago 5]]+BD.PD[[#This Row],[Pago 4]]+BD.PD[[#This Row],[Pago 3]]+BD.PD[[#This Row],[Pago 2]]+BD.PD[[#This Row],[Pago 1]]</f>
        <v>296730</v>
      </c>
      <c r="AN46" s="396"/>
      <c r="AO46" s="396"/>
      <c r="AP46" s="396"/>
      <c r="AQ46" s="396"/>
      <c r="AR46" s="396"/>
      <c r="AS46" s="396"/>
      <c r="AT46" s="396"/>
      <c r="AU46" s="396"/>
      <c r="AV46" s="396"/>
      <c r="AW46" s="396"/>
      <c r="AX46" s="396"/>
      <c r="AY46" s="396"/>
      <c r="AZ46" s="396"/>
      <c r="BA46" s="396"/>
      <c r="BB46" s="396"/>
      <c r="BC46" s="396"/>
      <c r="BD46" s="396"/>
      <c r="BE46" s="396"/>
      <c r="BF46" s="396"/>
      <c r="BG46" s="396"/>
      <c r="BH46" s="396"/>
      <c r="BI46" s="396"/>
      <c r="BJ46" s="396"/>
      <c r="BK46" s="396"/>
      <c r="BL46" s="396"/>
      <c r="BM46" s="396"/>
      <c r="BN46" s="396"/>
      <c r="BO46" s="396"/>
      <c r="BP46" s="396"/>
      <c r="BQ46" s="396"/>
      <c r="BR46" s="396"/>
      <c r="BS46" s="396"/>
      <c r="BT46" s="396"/>
      <c r="BU46" s="396"/>
      <c r="BV46" s="396"/>
      <c r="BW46" s="396"/>
      <c r="BX46" s="396"/>
      <c r="BY46" s="396"/>
      <c r="BZ46" s="396"/>
      <c r="CA46" s="396"/>
      <c r="CB46" s="396"/>
      <c r="CC46" s="396"/>
      <c r="CD46" s="396"/>
      <c r="CE46" s="396"/>
      <c r="CF46" s="396"/>
      <c r="CG46" s="396"/>
      <c r="CH46" s="396"/>
      <c r="CI46" s="396"/>
      <c r="CJ46" s="396"/>
      <c r="CK46" s="396"/>
      <c r="CL46" s="396"/>
      <c r="CM46" s="396"/>
      <c r="CN46" s="396"/>
      <c r="CO46" s="396"/>
      <c r="CP46" s="396"/>
      <c r="CQ46" s="396"/>
      <c r="CR46" s="396"/>
      <c r="CS46" s="396"/>
      <c r="CT46" s="396"/>
      <c r="CU46" s="396"/>
      <c r="CV46" s="396"/>
      <c r="CW46" s="396"/>
      <c r="CX46" s="396"/>
      <c r="CY46" s="396"/>
      <c r="CZ46" s="396"/>
      <c r="DA46" s="396"/>
      <c r="DB46" s="396"/>
      <c r="DC46" s="396"/>
      <c r="DD46" s="396"/>
      <c r="DE46" s="396"/>
      <c r="DF46" s="396"/>
      <c r="DG46" s="396"/>
      <c r="DH46" s="396"/>
      <c r="DI46" s="396"/>
      <c r="DJ46" s="396"/>
      <c r="DK46" s="396"/>
      <c r="DL46" s="396"/>
      <c r="DM46" s="396"/>
      <c r="DN46" s="396"/>
      <c r="DO46" s="396"/>
      <c r="DP46" s="396"/>
      <c r="DQ46" s="396"/>
      <c r="DR46" s="396"/>
      <c r="DS46" s="396"/>
      <c r="DT46" s="396"/>
      <c r="DU46" s="396"/>
      <c r="DV46" s="396"/>
      <c r="DW46" s="396"/>
      <c r="DX46" s="396"/>
      <c r="DY46" s="396"/>
      <c r="DZ46" s="396"/>
      <c r="EA46" s="396"/>
      <c r="EB46" s="396"/>
      <c r="EC46" s="396"/>
      <c r="ED46" s="396"/>
      <c r="EE46" s="396"/>
      <c r="EF46" s="396"/>
      <c r="EG46" s="396"/>
      <c r="EH46" s="396"/>
      <c r="EI46" s="396"/>
      <c r="EJ46" s="396"/>
      <c r="EK46" s="396"/>
      <c r="EL46" s="396"/>
      <c r="EM46" s="396"/>
      <c r="EN46" s="396"/>
      <c r="EO46" s="396"/>
      <c r="EP46" s="396"/>
      <c r="EQ46" s="396"/>
      <c r="ER46" s="396"/>
      <c r="ES46" s="396"/>
      <c r="ET46" s="396"/>
      <c r="EU46" s="396"/>
      <c r="EV46" s="396"/>
      <c r="EW46" s="396"/>
      <c r="EX46" s="396"/>
      <c r="EY46" s="396"/>
      <c r="EZ46" s="396"/>
      <c r="FA46" s="396"/>
      <c r="FB46" s="396"/>
      <c r="FC46" s="396"/>
      <c r="FD46" s="396"/>
      <c r="FE46" s="396"/>
      <c r="FF46" s="396"/>
      <c r="FG46" s="396"/>
      <c r="FH46" s="396"/>
      <c r="FI46" s="396"/>
      <c r="FJ46" s="396"/>
      <c r="FK46" s="396"/>
      <c r="FL46" s="396"/>
      <c r="FM46" s="396"/>
      <c r="FN46" s="396"/>
      <c r="FO46" s="396"/>
      <c r="FP46" s="396"/>
      <c r="FQ46" s="396"/>
      <c r="FR46" s="396"/>
      <c r="FS46" s="396"/>
      <c r="FT46" s="396"/>
      <c r="FU46" s="396"/>
      <c r="FV46" s="396"/>
      <c r="FW46" s="396"/>
      <c r="FX46" s="396"/>
      <c r="FY46" s="396"/>
      <c r="FZ46" s="396"/>
      <c r="GA46" s="396"/>
      <c r="GB46" s="396"/>
      <c r="GC46" s="396"/>
      <c r="GD46" s="396"/>
      <c r="GE46" s="396"/>
      <c r="GF46" s="396"/>
      <c r="GG46" s="396"/>
      <c r="GH46" s="396"/>
      <c r="GI46" s="396"/>
      <c r="GJ46" s="396"/>
      <c r="GK46" s="396"/>
      <c r="GL46" s="396"/>
      <c r="GM46" s="396"/>
      <c r="GN46" s="396"/>
      <c r="GO46" s="396"/>
      <c r="GP46" s="396"/>
      <c r="GQ46" s="396"/>
      <c r="GR46" s="396"/>
      <c r="GS46" s="396"/>
      <c r="GT46" s="396"/>
      <c r="GU46" s="396"/>
      <c r="GV46" s="396"/>
      <c r="GW46" s="396"/>
      <c r="GX46" s="396"/>
      <c r="GY46" s="396"/>
      <c r="GZ46" s="396"/>
      <c r="HA46" s="396"/>
      <c r="HB46" s="396"/>
      <c r="HC46" s="396"/>
      <c r="HD46" s="396"/>
      <c r="HE46" s="396"/>
      <c r="HF46" s="396"/>
      <c r="HG46" s="396"/>
      <c r="HH46" s="396"/>
      <c r="HI46" s="396"/>
      <c r="HJ46" s="396"/>
      <c r="HK46" s="396"/>
      <c r="HL46" s="396"/>
      <c r="HM46" s="396"/>
      <c r="HN46" s="396"/>
      <c r="HO46" s="396"/>
      <c r="HP46" s="396"/>
      <c r="HQ46" s="396"/>
      <c r="HR46" s="396"/>
      <c r="HS46" s="396"/>
      <c r="HT46" s="396"/>
      <c r="HU46" s="396"/>
      <c r="HV46" s="396"/>
      <c r="HW46" s="396"/>
      <c r="HX46" s="396"/>
      <c r="HY46" s="396"/>
      <c r="HZ46" s="396"/>
      <c r="IA46" s="396"/>
      <c r="IB46" s="396"/>
      <c r="IC46" s="396"/>
      <c r="ID46" s="396"/>
      <c r="IE46" s="396"/>
      <c r="IF46" s="396"/>
      <c r="IG46" s="396"/>
      <c r="IH46" s="396"/>
    </row>
    <row r="47" spans="1:242" s="397" customFormat="1" ht="15" hidden="1" customHeight="1" x14ac:dyDescent="0.2">
      <c r="A47" s="377">
        <v>2.1</v>
      </c>
      <c r="B47" s="378" t="s">
        <v>334</v>
      </c>
      <c r="C47" s="379" t="str">
        <f>VLOOKUP(BD.PD[[#This Row],[Pos]],PPto[],3,FALSE)</f>
        <v>2.10 Supervisión Civil y Sanitaria</v>
      </c>
      <c r="D47" s="380" t="s">
        <v>334</v>
      </c>
      <c r="E47" s="381">
        <f>IF(BD.PD[[#This Row],[.]]="*",VLOOKUP(BD.PD[[#This Row],[Pos]],Presupuesto!A:H,7,FALSE),"")</f>
        <v>0</v>
      </c>
      <c r="F47" s="382"/>
      <c r="G47" s="382" t="s">
        <v>299</v>
      </c>
      <c r="H47" s="382"/>
      <c r="I47" s="399"/>
      <c r="J47" s="383"/>
      <c r="K47" s="380" t="s">
        <v>162</v>
      </c>
      <c r="L47" s="384">
        <f>IF(BD.PD[[#This Row],[Mon]]="DOP",1,HLOOKUP(BD.PD[[#This Row],[Mon]],$K$1:$L$2,2,FALSE))</f>
        <v>60</v>
      </c>
      <c r="M47" s="385">
        <v>0</v>
      </c>
      <c r="N47" s="386">
        <f>BD.PD[[#This Row],[Cant.]]*BD.PD[[#This Row],[ Tasa ]]*BD.PD[[#This Row],[ Precio Und.]]</f>
        <v>0</v>
      </c>
      <c r="O47" s="387"/>
      <c r="P47" s="386">
        <f>IF(BD.PD[[#This Row],[Liquid. '[%']]]&lt;&gt;0,(BD.PD[[#This Row],[Valor Neto '[DOP']]]*BD.PD[[#This Row],[Liquid. '[%']]])+BD.PD[[#This Row],[Valor Neto '[DOP']]],BD.PD[[#This Row],[Valor Neto '[DOP']]])</f>
        <v>0</v>
      </c>
      <c r="Q47" s="388">
        <f>BD.PD[[#This Row],[Ppto. Orden Interna '[DOP']]]/HLOOKUP("USD",$K$1:$L$2,2,FALSE)</f>
        <v>0</v>
      </c>
      <c r="R47" s="389"/>
      <c r="S47" s="389"/>
      <c r="T47" s="389"/>
      <c r="U47" s="389"/>
      <c r="V47" s="389"/>
      <c r="W47" s="405"/>
      <c r="X47" s="390"/>
      <c r="Y47" s="391"/>
      <c r="Z47" s="406">
        <f>BD.PD[[#This Row],[Av.P1 '[%']]]*BD.PD[[#This Row],[Ppto. Orden Interna '[DOP']]]</f>
        <v>0</v>
      </c>
      <c r="AA47" s="393"/>
      <c r="AB47" s="394"/>
      <c r="AC47" s="406">
        <f>BD.PD[[#This Row],[Av.P2 '[%']]]*BD.PD[[#This Row],[Ppto. Orden Interna '[DOP']]]</f>
        <v>0</v>
      </c>
      <c r="AD47" s="393"/>
      <c r="AE47" s="394"/>
      <c r="AF47" s="406">
        <f>BD.PD[[#This Row],[Av.P3 '[%']]]*BD.PD[[#This Row],[Ppto. Orden Interna '[DOP']]]</f>
        <v>0</v>
      </c>
      <c r="AG47" s="393"/>
      <c r="AH47" s="394"/>
      <c r="AI47" s="406">
        <f>BD.PD[[#This Row],[Av.P4 '[%']]]*BD.PD[[#This Row],[Ppto. Orden Interna '[DOP']]]</f>
        <v>0</v>
      </c>
      <c r="AJ47" s="393"/>
      <c r="AK47" s="394"/>
      <c r="AL47" s="406">
        <f>BD.PD[[#This Row],[Av.P5 '[%']]]*BD.PD[[#This Row],[Ppto. Orden Interna '[DOP']]]</f>
        <v>0</v>
      </c>
      <c r="AM47" s="395">
        <f>BD.PD[[#This Row],[Pago 5]]+BD.PD[[#This Row],[Pago 4]]+BD.PD[[#This Row],[Pago 3]]+BD.PD[[#This Row],[Pago 2]]+BD.PD[[#This Row],[Pago 1]]</f>
        <v>0</v>
      </c>
      <c r="AN47" s="396"/>
      <c r="AO47" s="396"/>
      <c r="AP47" s="396"/>
      <c r="AQ47" s="396"/>
      <c r="AR47" s="396"/>
      <c r="AS47" s="396"/>
      <c r="AT47" s="396"/>
      <c r="AU47" s="396"/>
      <c r="AV47" s="396"/>
      <c r="AW47" s="396"/>
      <c r="AX47" s="396"/>
      <c r="AY47" s="396"/>
      <c r="AZ47" s="396"/>
      <c r="BA47" s="396"/>
      <c r="BB47" s="396"/>
      <c r="BC47" s="396"/>
      <c r="BD47" s="396"/>
      <c r="BE47" s="396"/>
      <c r="BF47" s="396"/>
      <c r="BG47" s="396"/>
      <c r="BH47" s="396"/>
      <c r="BI47" s="396"/>
      <c r="BJ47" s="396"/>
      <c r="BK47" s="396"/>
      <c r="BL47" s="396"/>
      <c r="BM47" s="396"/>
      <c r="BN47" s="396"/>
      <c r="BO47" s="396"/>
      <c r="BP47" s="396"/>
      <c r="BQ47" s="396"/>
      <c r="BR47" s="396"/>
      <c r="BS47" s="396"/>
      <c r="BT47" s="396"/>
      <c r="BU47" s="396"/>
      <c r="BV47" s="396"/>
      <c r="BW47" s="396"/>
      <c r="BX47" s="396"/>
      <c r="BY47" s="396"/>
      <c r="BZ47" s="396"/>
      <c r="CA47" s="396"/>
      <c r="CB47" s="396"/>
      <c r="CC47" s="396"/>
      <c r="CD47" s="396"/>
      <c r="CE47" s="396"/>
      <c r="CF47" s="396"/>
      <c r="CG47" s="396"/>
      <c r="CH47" s="396"/>
      <c r="CI47" s="396"/>
      <c r="CJ47" s="396"/>
      <c r="CK47" s="396"/>
      <c r="CL47" s="396"/>
      <c r="CM47" s="396"/>
      <c r="CN47" s="396"/>
      <c r="CO47" s="396"/>
      <c r="CP47" s="396"/>
      <c r="CQ47" s="396"/>
      <c r="CR47" s="396"/>
      <c r="CS47" s="396"/>
      <c r="CT47" s="396"/>
      <c r="CU47" s="396"/>
      <c r="CV47" s="396"/>
      <c r="CW47" s="396"/>
      <c r="CX47" s="396"/>
      <c r="CY47" s="396"/>
      <c r="CZ47" s="396"/>
      <c r="DA47" s="396"/>
      <c r="DB47" s="396"/>
      <c r="DC47" s="396"/>
      <c r="DD47" s="396"/>
      <c r="DE47" s="396"/>
      <c r="DF47" s="396"/>
      <c r="DG47" s="396"/>
      <c r="DH47" s="396"/>
      <c r="DI47" s="396"/>
      <c r="DJ47" s="396"/>
      <c r="DK47" s="396"/>
      <c r="DL47" s="396"/>
      <c r="DM47" s="396"/>
      <c r="DN47" s="396"/>
      <c r="DO47" s="396"/>
      <c r="DP47" s="396"/>
      <c r="DQ47" s="396"/>
      <c r="DR47" s="396"/>
      <c r="DS47" s="396"/>
      <c r="DT47" s="396"/>
      <c r="DU47" s="396"/>
      <c r="DV47" s="396"/>
      <c r="DW47" s="396"/>
      <c r="DX47" s="396"/>
      <c r="DY47" s="396"/>
      <c r="DZ47" s="396"/>
      <c r="EA47" s="396"/>
      <c r="EB47" s="396"/>
      <c r="EC47" s="396"/>
      <c r="ED47" s="396"/>
      <c r="EE47" s="396"/>
      <c r="EF47" s="396"/>
      <c r="EG47" s="396"/>
      <c r="EH47" s="396"/>
      <c r="EI47" s="396"/>
      <c r="EJ47" s="396"/>
      <c r="EK47" s="396"/>
      <c r="EL47" s="396"/>
      <c r="EM47" s="396"/>
      <c r="EN47" s="396"/>
      <c r="EO47" s="396"/>
      <c r="EP47" s="396"/>
      <c r="EQ47" s="396"/>
      <c r="ER47" s="396"/>
      <c r="ES47" s="396"/>
      <c r="ET47" s="396"/>
      <c r="EU47" s="396"/>
      <c r="EV47" s="396"/>
      <c r="EW47" s="396"/>
      <c r="EX47" s="396"/>
      <c r="EY47" s="396"/>
      <c r="EZ47" s="396"/>
      <c r="FA47" s="396"/>
      <c r="FB47" s="396"/>
      <c r="FC47" s="396"/>
      <c r="FD47" s="396"/>
      <c r="FE47" s="396"/>
      <c r="FF47" s="396"/>
      <c r="FG47" s="396"/>
      <c r="FH47" s="396"/>
      <c r="FI47" s="396"/>
      <c r="FJ47" s="396"/>
      <c r="FK47" s="396"/>
      <c r="FL47" s="396"/>
      <c r="FM47" s="396"/>
      <c r="FN47" s="396"/>
      <c r="FO47" s="396"/>
      <c r="FP47" s="396"/>
      <c r="FQ47" s="396"/>
      <c r="FR47" s="396"/>
      <c r="FS47" s="396"/>
      <c r="FT47" s="396"/>
      <c r="FU47" s="396"/>
      <c r="FV47" s="396"/>
      <c r="FW47" s="396"/>
      <c r="FX47" s="396"/>
      <c r="FY47" s="396"/>
      <c r="FZ47" s="396"/>
      <c r="GA47" s="396"/>
      <c r="GB47" s="396"/>
      <c r="GC47" s="396"/>
      <c r="GD47" s="396"/>
      <c r="GE47" s="396"/>
      <c r="GF47" s="396"/>
      <c r="GG47" s="396"/>
      <c r="GH47" s="396"/>
      <c r="GI47" s="396"/>
      <c r="GJ47" s="396"/>
      <c r="GK47" s="396"/>
      <c r="GL47" s="396"/>
      <c r="GM47" s="396"/>
      <c r="GN47" s="396"/>
      <c r="GO47" s="396"/>
      <c r="GP47" s="396"/>
      <c r="GQ47" s="396"/>
      <c r="GR47" s="396"/>
      <c r="GS47" s="396"/>
      <c r="GT47" s="396"/>
      <c r="GU47" s="396"/>
      <c r="GV47" s="396"/>
      <c r="GW47" s="396"/>
      <c r="GX47" s="396"/>
      <c r="GY47" s="396"/>
      <c r="GZ47" s="396"/>
      <c r="HA47" s="396"/>
      <c r="HB47" s="396"/>
      <c r="HC47" s="396"/>
      <c r="HD47" s="396"/>
      <c r="HE47" s="396"/>
      <c r="HF47" s="396"/>
      <c r="HG47" s="396"/>
      <c r="HH47" s="396"/>
      <c r="HI47" s="396"/>
      <c r="HJ47" s="396"/>
      <c r="HK47" s="396"/>
      <c r="HL47" s="396"/>
      <c r="HM47" s="396"/>
      <c r="HN47" s="396"/>
      <c r="HO47" s="396"/>
      <c r="HP47" s="396"/>
      <c r="HQ47" s="396"/>
      <c r="HR47" s="396"/>
      <c r="HS47" s="396"/>
      <c r="HT47" s="396"/>
      <c r="HU47" s="396"/>
      <c r="HV47" s="396"/>
      <c r="HW47" s="396"/>
      <c r="HX47" s="396"/>
      <c r="HY47" s="396"/>
      <c r="HZ47" s="396"/>
      <c r="IA47" s="396"/>
      <c r="IB47" s="396"/>
      <c r="IC47" s="396"/>
      <c r="ID47" s="396"/>
      <c r="IE47" s="396"/>
      <c r="IF47" s="396"/>
      <c r="IG47" s="396"/>
      <c r="IH47" s="396"/>
    </row>
    <row r="48" spans="1:242" s="397" customFormat="1" ht="15" hidden="1" customHeight="1" x14ac:dyDescent="0.2">
      <c r="A48" s="377">
        <v>2.11</v>
      </c>
      <c r="B48" s="378" t="s">
        <v>334</v>
      </c>
      <c r="C48" s="379" t="str">
        <f>VLOOKUP(BD.PD[[#This Row],[Pos]],PPto[],3,FALSE)</f>
        <v>2.11 Supervisión Arquitectónica</v>
      </c>
      <c r="D48" s="380" t="s">
        <v>334</v>
      </c>
      <c r="E48" s="381">
        <f>IF(BD.PD[[#This Row],[.]]="*",VLOOKUP(BD.PD[[#This Row],[Pos]],Presupuesto!A:H,7,FALSE),"")</f>
        <v>0</v>
      </c>
      <c r="F48" s="382"/>
      <c r="G48" s="382" t="s">
        <v>299</v>
      </c>
      <c r="H48" s="382"/>
      <c r="I48" s="399"/>
      <c r="J48" s="383"/>
      <c r="K48" s="380" t="s">
        <v>162</v>
      </c>
      <c r="L48" s="384">
        <f>IF(BD.PD[[#This Row],[Mon]]="DOP",1,HLOOKUP(BD.PD[[#This Row],[Mon]],$K$1:$L$2,2,FALSE))</f>
        <v>60</v>
      </c>
      <c r="M48" s="385">
        <v>0</v>
      </c>
      <c r="N48" s="386">
        <f>BD.PD[[#This Row],[Cant.]]*BD.PD[[#This Row],[ Tasa ]]*BD.PD[[#This Row],[ Precio Und.]]</f>
        <v>0</v>
      </c>
      <c r="O48" s="387"/>
      <c r="P48" s="386">
        <f>IF(BD.PD[[#This Row],[Liquid. '[%']]]&lt;&gt;0,(BD.PD[[#This Row],[Valor Neto '[DOP']]]*BD.PD[[#This Row],[Liquid. '[%']]])+BD.PD[[#This Row],[Valor Neto '[DOP']]],BD.PD[[#This Row],[Valor Neto '[DOP']]])</f>
        <v>0</v>
      </c>
      <c r="Q48" s="388">
        <f>BD.PD[[#This Row],[Ppto. Orden Interna '[DOP']]]/HLOOKUP("USD",$K$1:$L$2,2,FALSE)</f>
        <v>0</v>
      </c>
      <c r="R48" s="389"/>
      <c r="S48" s="389"/>
      <c r="T48" s="389"/>
      <c r="U48" s="389"/>
      <c r="V48" s="389"/>
      <c r="W48" s="405"/>
      <c r="X48" s="390"/>
      <c r="Y48" s="391"/>
      <c r="Z48" s="406">
        <f>BD.PD[[#This Row],[Av.P1 '[%']]]*BD.PD[[#This Row],[Ppto. Orden Interna '[DOP']]]</f>
        <v>0</v>
      </c>
      <c r="AA48" s="393"/>
      <c r="AB48" s="394"/>
      <c r="AC48" s="406">
        <f>BD.PD[[#This Row],[Av.P2 '[%']]]*BD.PD[[#This Row],[Ppto. Orden Interna '[DOP']]]</f>
        <v>0</v>
      </c>
      <c r="AD48" s="393"/>
      <c r="AE48" s="394"/>
      <c r="AF48" s="406">
        <f>BD.PD[[#This Row],[Av.P3 '[%']]]*BD.PD[[#This Row],[Ppto. Orden Interna '[DOP']]]</f>
        <v>0</v>
      </c>
      <c r="AG48" s="393"/>
      <c r="AH48" s="394"/>
      <c r="AI48" s="406">
        <f>BD.PD[[#This Row],[Av.P4 '[%']]]*BD.PD[[#This Row],[Ppto. Orden Interna '[DOP']]]</f>
        <v>0</v>
      </c>
      <c r="AJ48" s="393"/>
      <c r="AK48" s="394"/>
      <c r="AL48" s="406">
        <f>BD.PD[[#This Row],[Av.P5 '[%']]]*BD.PD[[#This Row],[Ppto. Orden Interna '[DOP']]]</f>
        <v>0</v>
      </c>
      <c r="AM48" s="395">
        <f>BD.PD[[#This Row],[Pago 5]]+BD.PD[[#This Row],[Pago 4]]+BD.PD[[#This Row],[Pago 3]]+BD.PD[[#This Row],[Pago 2]]+BD.PD[[#This Row],[Pago 1]]</f>
        <v>0</v>
      </c>
      <c r="AN48" s="396"/>
      <c r="AO48" s="396"/>
      <c r="AP48" s="396"/>
      <c r="AQ48" s="396"/>
      <c r="AR48" s="396"/>
      <c r="AS48" s="396"/>
      <c r="AT48" s="396"/>
      <c r="AU48" s="396"/>
      <c r="AV48" s="396"/>
      <c r="AW48" s="396"/>
      <c r="AX48" s="396"/>
      <c r="AY48" s="396"/>
      <c r="AZ48" s="396"/>
      <c r="BA48" s="396"/>
      <c r="BB48" s="396"/>
      <c r="BC48" s="396"/>
      <c r="BD48" s="396"/>
      <c r="BE48" s="396"/>
      <c r="BF48" s="396"/>
      <c r="BG48" s="396"/>
      <c r="BH48" s="396"/>
      <c r="BI48" s="396"/>
      <c r="BJ48" s="396"/>
      <c r="BK48" s="396"/>
      <c r="BL48" s="396"/>
      <c r="BM48" s="396"/>
      <c r="BN48" s="396"/>
      <c r="BO48" s="396"/>
      <c r="BP48" s="396"/>
      <c r="BQ48" s="396"/>
      <c r="BR48" s="396"/>
      <c r="BS48" s="396"/>
      <c r="BT48" s="396"/>
      <c r="BU48" s="396"/>
      <c r="BV48" s="396"/>
      <c r="BW48" s="396"/>
      <c r="BX48" s="396"/>
      <c r="BY48" s="396"/>
      <c r="BZ48" s="396"/>
      <c r="CA48" s="396"/>
      <c r="CB48" s="396"/>
      <c r="CC48" s="396"/>
      <c r="CD48" s="396"/>
      <c r="CE48" s="396"/>
      <c r="CF48" s="396"/>
      <c r="CG48" s="396"/>
      <c r="CH48" s="396"/>
      <c r="CI48" s="396"/>
      <c r="CJ48" s="396"/>
      <c r="CK48" s="396"/>
      <c r="CL48" s="396"/>
      <c r="CM48" s="396"/>
      <c r="CN48" s="396"/>
      <c r="CO48" s="396"/>
      <c r="CP48" s="396"/>
      <c r="CQ48" s="396"/>
      <c r="CR48" s="396"/>
      <c r="CS48" s="396"/>
      <c r="CT48" s="396"/>
      <c r="CU48" s="396"/>
      <c r="CV48" s="396"/>
      <c r="CW48" s="396"/>
      <c r="CX48" s="396"/>
      <c r="CY48" s="396"/>
      <c r="CZ48" s="396"/>
      <c r="DA48" s="396"/>
      <c r="DB48" s="396"/>
      <c r="DC48" s="396"/>
      <c r="DD48" s="396"/>
      <c r="DE48" s="396"/>
      <c r="DF48" s="396"/>
      <c r="DG48" s="396"/>
      <c r="DH48" s="396"/>
      <c r="DI48" s="396"/>
      <c r="DJ48" s="396"/>
      <c r="DK48" s="396"/>
      <c r="DL48" s="396"/>
      <c r="DM48" s="396"/>
      <c r="DN48" s="396"/>
      <c r="DO48" s="396"/>
      <c r="DP48" s="396"/>
      <c r="DQ48" s="396"/>
      <c r="DR48" s="396"/>
      <c r="DS48" s="396"/>
      <c r="DT48" s="396"/>
      <c r="DU48" s="396"/>
      <c r="DV48" s="396"/>
      <c r="DW48" s="396"/>
      <c r="DX48" s="396"/>
      <c r="DY48" s="396"/>
      <c r="DZ48" s="396"/>
      <c r="EA48" s="396"/>
      <c r="EB48" s="396"/>
      <c r="EC48" s="396"/>
      <c r="ED48" s="396"/>
      <c r="EE48" s="396"/>
      <c r="EF48" s="396"/>
      <c r="EG48" s="396"/>
      <c r="EH48" s="396"/>
      <c r="EI48" s="396"/>
      <c r="EJ48" s="396"/>
      <c r="EK48" s="396"/>
      <c r="EL48" s="396"/>
      <c r="EM48" s="396"/>
      <c r="EN48" s="396"/>
      <c r="EO48" s="396"/>
      <c r="EP48" s="396"/>
      <c r="EQ48" s="396"/>
      <c r="ER48" s="396"/>
      <c r="ES48" s="396"/>
      <c r="ET48" s="396"/>
      <c r="EU48" s="396"/>
      <c r="EV48" s="396"/>
      <c r="EW48" s="396"/>
      <c r="EX48" s="396"/>
      <c r="EY48" s="396"/>
      <c r="EZ48" s="396"/>
      <c r="FA48" s="396"/>
      <c r="FB48" s="396"/>
      <c r="FC48" s="396"/>
      <c r="FD48" s="396"/>
      <c r="FE48" s="396"/>
      <c r="FF48" s="396"/>
      <c r="FG48" s="396"/>
      <c r="FH48" s="396"/>
      <c r="FI48" s="396"/>
      <c r="FJ48" s="396"/>
      <c r="FK48" s="396"/>
      <c r="FL48" s="396"/>
      <c r="FM48" s="396"/>
      <c r="FN48" s="396"/>
      <c r="FO48" s="396"/>
      <c r="FP48" s="396"/>
      <c r="FQ48" s="396"/>
      <c r="FR48" s="396"/>
      <c r="FS48" s="396"/>
      <c r="FT48" s="396"/>
      <c r="FU48" s="396"/>
      <c r="FV48" s="396"/>
      <c r="FW48" s="396"/>
      <c r="FX48" s="396"/>
      <c r="FY48" s="396"/>
      <c r="FZ48" s="396"/>
      <c r="GA48" s="396"/>
      <c r="GB48" s="396"/>
      <c r="GC48" s="396"/>
      <c r="GD48" s="396"/>
      <c r="GE48" s="396"/>
      <c r="GF48" s="396"/>
      <c r="GG48" s="396"/>
      <c r="GH48" s="396"/>
      <c r="GI48" s="396"/>
      <c r="GJ48" s="396"/>
      <c r="GK48" s="396"/>
      <c r="GL48" s="396"/>
      <c r="GM48" s="396"/>
      <c r="GN48" s="396"/>
      <c r="GO48" s="396"/>
      <c r="GP48" s="396"/>
      <c r="GQ48" s="396"/>
      <c r="GR48" s="396"/>
      <c r="GS48" s="396"/>
      <c r="GT48" s="396"/>
      <c r="GU48" s="396"/>
      <c r="GV48" s="396"/>
      <c r="GW48" s="396"/>
      <c r="GX48" s="396"/>
      <c r="GY48" s="396"/>
      <c r="GZ48" s="396"/>
      <c r="HA48" s="396"/>
      <c r="HB48" s="396"/>
      <c r="HC48" s="396"/>
      <c r="HD48" s="396"/>
      <c r="HE48" s="396"/>
      <c r="HF48" s="396"/>
      <c r="HG48" s="396"/>
      <c r="HH48" s="396"/>
      <c r="HI48" s="396"/>
      <c r="HJ48" s="396"/>
      <c r="HK48" s="396"/>
      <c r="HL48" s="396"/>
      <c r="HM48" s="396"/>
      <c r="HN48" s="396"/>
      <c r="HO48" s="396"/>
      <c r="HP48" s="396"/>
      <c r="HQ48" s="396"/>
      <c r="HR48" s="396"/>
      <c r="HS48" s="396"/>
      <c r="HT48" s="396"/>
      <c r="HU48" s="396"/>
      <c r="HV48" s="396"/>
      <c r="HW48" s="396"/>
      <c r="HX48" s="396"/>
      <c r="HY48" s="396"/>
      <c r="HZ48" s="396"/>
      <c r="IA48" s="396"/>
      <c r="IB48" s="396"/>
      <c r="IC48" s="396"/>
      <c r="ID48" s="396"/>
      <c r="IE48" s="396"/>
      <c r="IF48" s="396"/>
      <c r="IG48" s="396"/>
      <c r="IH48" s="396"/>
    </row>
    <row r="49" spans="1:242" s="397" customFormat="1" ht="15" hidden="1" customHeight="1" x14ac:dyDescent="0.2">
      <c r="A49" s="377">
        <v>3.01</v>
      </c>
      <c r="B49" s="378" t="s">
        <v>334</v>
      </c>
      <c r="C49" s="379" t="str">
        <f>VLOOKUP(BD.PD[[#This Row],[Pos]],PPto[],3,FALSE)</f>
        <v>3.01 Instalaciones Eléctricas</v>
      </c>
      <c r="D49" s="380" t="s">
        <v>334</v>
      </c>
      <c r="E49" s="381">
        <f>IF(BD.PD[[#This Row],[.]]="*",VLOOKUP(BD.PD[[#This Row],[Pos]],Presupuesto!A:H,7,FALSE),"")</f>
        <v>0</v>
      </c>
      <c r="F49" s="382"/>
      <c r="G49" s="382" t="s">
        <v>299</v>
      </c>
      <c r="H49" s="382"/>
      <c r="I49" s="399"/>
      <c r="J49" s="383"/>
      <c r="K49" s="380" t="s">
        <v>162</v>
      </c>
      <c r="L49" s="384">
        <f>IF(BD.PD[[#This Row],[Mon]]="DOP",1,HLOOKUP(BD.PD[[#This Row],[Mon]],$K$1:$L$2,2,FALSE))</f>
        <v>60</v>
      </c>
      <c r="M49" s="385">
        <v>0</v>
      </c>
      <c r="N49" s="386">
        <f>BD.PD[[#This Row],[Cant.]]*BD.PD[[#This Row],[ Tasa ]]*BD.PD[[#This Row],[ Precio Und.]]</f>
        <v>0</v>
      </c>
      <c r="O49" s="387"/>
      <c r="P49" s="386">
        <f>IF(BD.PD[[#This Row],[Liquid. '[%']]]&lt;&gt;0,(BD.PD[[#This Row],[Valor Neto '[DOP']]]*BD.PD[[#This Row],[Liquid. '[%']]])+BD.PD[[#This Row],[Valor Neto '[DOP']]],BD.PD[[#This Row],[Valor Neto '[DOP']]])</f>
        <v>0</v>
      </c>
      <c r="Q49" s="388">
        <f>BD.PD[[#This Row],[Ppto. Orden Interna '[DOP']]]/HLOOKUP("USD",$K$1:$L$2,2,FALSE)</f>
        <v>0</v>
      </c>
      <c r="R49" s="389"/>
      <c r="S49" s="389"/>
      <c r="T49" s="389"/>
      <c r="U49" s="389"/>
      <c r="V49" s="389"/>
      <c r="W49" s="405"/>
      <c r="X49" s="390"/>
      <c r="Y49" s="391"/>
      <c r="Z49" s="406">
        <f>BD.PD[[#This Row],[Av.P1 '[%']]]*BD.PD[[#This Row],[Ppto. Orden Interna '[DOP']]]</f>
        <v>0</v>
      </c>
      <c r="AA49" s="393"/>
      <c r="AB49" s="394"/>
      <c r="AC49" s="406">
        <f>BD.PD[[#This Row],[Av.P2 '[%']]]*BD.PD[[#This Row],[Ppto. Orden Interna '[DOP']]]</f>
        <v>0</v>
      </c>
      <c r="AD49" s="393"/>
      <c r="AE49" s="394"/>
      <c r="AF49" s="406">
        <f>BD.PD[[#This Row],[Av.P3 '[%']]]*BD.PD[[#This Row],[Ppto. Orden Interna '[DOP']]]</f>
        <v>0</v>
      </c>
      <c r="AG49" s="393"/>
      <c r="AH49" s="394"/>
      <c r="AI49" s="406">
        <f>BD.PD[[#This Row],[Av.P4 '[%']]]*BD.PD[[#This Row],[Ppto. Orden Interna '[DOP']]]</f>
        <v>0</v>
      </c>
      <c r="AJ49" s="393"/>
      <c r="AK49" s="394"/>
      <c r="AL49" s="406">
        <f>BD.PD[[#This Row],[Av.P5 '[%']]]*BD.PD[[#This Row],[Ppto. Orden Interna '[DOP']]]</f>
        <v>0</v>
      </c>
      <c r="AM49" s="395">
        <f>BD.PD[[#This Row],[Pago 5]]+BD.PD[[#This Row],[Pago 4]]+BD.PD[[#This Row],[Pago 3]]+BD.PD[[#This Row],[Pago 2]]+BD.PD[[#This Row],[Pago 1]]</f>
        <v>0</v>
      </c>
      <c r="AN49" s="396"/>
      <c r="AO49" s="396"/>
      <c r="AP49" s="396"/>
      <c r="AQ49" s="396"/>
      <c r="AR49" s="396"/>
      <c r="AS49" s="396"/>
      <c r="AT49" s="396"/>
      <c r="AU49" s="396"/>
      <c r="AV49" s="396"/>
      <c r="AW49" s="396"/>
      <c r="AX49" s="396"/>
      <c r="AY49" s="396"/>
      <c r="AZ49" s="396"/>
      <c r="BA49" s="396"/>
      <c r="BB49" s="396"/>
      <c r="BC49" s="396"/>
      <c r="BD49" s="396"/>
      <c r="BE49" s="396"/>
      <c r="BF49" s="396"/>
      <c r="BG49" s="396"/>
      <c r="BH49" s="396"/>
      <c r="BI49" s="396"/>
      <c r="BJ49" s="396"/>
      <c r="BK49" s="396"/>
      <c r="BL49" s="396"/>
      <c r="BM49" s="396"/>
      <c r="BN49" s="396"/>
      <c r="BO49" s="396"/>
      <c r="BP49" s="396"/>
      <c r="BQ49" s="396"/>
      <c r="BR49" s="396"/>
      <c r="BS49" s="396"/>
      <c r="BT49" s="396"/>
      <c r="BU49" s="396"/>
      <c r="BV49" s="396"/>
      <c r="BW49" s="396"/>
      <c r="BX49" s="396"/>
      <c r="BY49" s="396"/>
      <c r="BZ49" s="396"/>
      <c r="CA49" s="396"/>
      <c r="CB49" s="396"/>
      <c r="CC49" s="396"/>
      <c r="CD49" s="396"/>
      <c r="CE49" s="396"/>
      <c r="CF49" s="396"/>
      <c r="CG49" s="396"/>
      <c r="CH49" s="396"/>
      <c r="CI49" s="396"/>
      <c r="CJ49" s="396"/>
      <c r="CK49" s="396"/>
      <c r="CL49" s="396"/>
      <c r="CM49" s="396"/>
      <c r="CN49" s="396"/>
      <c r="CO49" s="396"/>
      <c r="CP49" s="396"/>
      <c r="CQ49" s="396"/>
      <c r="CR49" s="396"/>
      <c r="CS49" s="396"/>
      <c r="CT49" s="396"/>
      <c r="CU49" s="396"/>
      <c r="CV49" s="396"/>
      <c r="CW49" s="396"/>
      <c r="CX49" s="396"/>
      <c r="CY49" s="396"/>
      <c r="CZ49" s="396"/>
      <c r="DA49" s="396"/>
      <c r="DB49" s="396"/>
      <c r="DC49" s="396"/>
      <c r="DD49" s="396"/>
      <c r="DE49" s="396"/>
      <c r="DF49" s="396"/>
      <c r="DG49" s="396"/>
      <c r="DH49" s="396"/>
      <c r="DI49" s="396"/>
      <c r="DJ49" s="396"/>
      <c r="DK49" s="396"/>
      <c r="DL49" s="396"/>
      <c r="DM49" s="396"/>
      <c r="DN49" s="396"/>
      <c r="DO49" s="396"/>
      <c r="DP49" s="396"/>
      <c r="DQ49" s="396"/>
      <c r="DR49" s="396"/>
      <c r="DS49" s="396"/>
      <c r="DT49" s="396"/>
      <c r="DU49" s="396"/>
      <c r="DV49" s="396"/>
      <c r="DW49" s="396"/>
      <c r="DX49" s="396"/>
      <c r="DY49" s="396"/>
      <c r="DZ49" s="396"/>
      <c r="EA49" s="396"/>
      <c r="EB49" s="396"/>
      <c r="EC49" s="396"/>
      <c r="ED49" s="396"/>
      <c r="EE49" s="396"/>
      <c r="EF49" s="396"/>
      <c r="EG49" s="396"/>
      <c r="EH49" s="396"/>
      <c r="EI49" s="396"/>
      <c r="EJ49" s="396"/>
      <c r="EK49" s="396"/>
      <c r="EL49" s="396"/>
      <c r="EM49" s="396"/>
      <c r="EN49" s="396"/>
      <c r="EO49" s="396"/>
      <c r="EP49" s="396"/>
      <c r="EQ49" s="396"/>
      <c r="ER49" s="396"/>
      <c r="ES49" s="396"/>
      <c r="ET49" s="396"/>
      <c r="EU49" s="396"/>
      <c r="EV49" s="396"/>
      <c r="EW49" s="396"/>
      <c r="EX49" s="396"/>
      <c r="EY49" s="396"/>
      <c r="EZ49" s="396"/>
      <c r="FA49" s="396"/>
      <c r="FB49" s="396"/>
      <c r="FC49" s="396"/>
      <c r="FD49" s="396"/>
      <c r="FE49" s="396"/>
      <c r="FF49" s="396"/>
      <c r="FG49" s="396"/>
      <c r="FH49" s="396"/>
      <c r="FI49" s="396"/>
      <c r="FJ49" s="396"/>
      <c r="FK49" s="396"/>
      <c r="FL49" s="396"/>
      <c r="FM49" s="396"/>
      <c r="FN49" s="396"/>
      <c r="FO49" s="396"/>
      <c r="FP49" s="396"/>
      <c r="FQ49" s="396"/>
      <c r="FR49" s="396"/>
      <c r="FS49" s="396"/>
      <c r="FT49" s="396"/>
      <c r="FU49" s="396"/>
      <c r="FV49" s="396"/>
      <c r="FW49" s="396"/>
      <c r="FX49" s="396"/>
      <c r="FY49" s="396"/>
      <c r="FZ49" s="396"/>
      <c r="GA49" s="396"/>
      <c r="GB49" s="396"/>
      <c r="GC49" s="396"/>
      <c r="GD49" s="396"/>
      <c r="GE49" s="396"/>
      <c r="GF49" s="396"/>
      <c r="GG49" s="396"/>
      <c r="GH49" s="396"/>
      <c r="GI49" s="396"/>
      <c r="GJ49" s="396"/>
      <c r="GK49" s="396"/>
      <c r="GL49" s="396"/>
      <c r="GM49" s="396"/>
      <c r="GN49" s="396"/>
      <c r="GO49" s="396"/>
      <c r="GP49" s="396"/>
      <c r="GQ49" s="396"/>
      <c r="GR49" s="396"/>
      <c r="GS49" s="396"/>
      <c r="GT49" s="396"/>
      <c r="GU49" s="396"/>
      <c r="GV49" s="396"/>
      <c r="GW49" s="396"/>
      <c r="GX49" s="396"/>
      <c r="GY49" s="396"/>
      <c r="GZ49" s="396"/>
      <c r="HA49" s="396"/>
      <c r="HB49" s="396"/>
      <c r="HC49" s="396"/>
      <c r="HD49" s="396"/>
      <c r="HE49" s="396"/>
      <c r="HF49" s="396"/>
      <c r="HG49" s="396"/>
      <c r="HH49" s="396"/>
      <c r="HI49" s="396"/>
      <c r="HJ49" s="396"/>
      <c r="HK49" s="396"/>
      <c r="HL49" s="396"/>
      <c r="HM49" s="396"/>
      <c r="HN49" s="396"/>
      <c r="HO49" s="396"/>
      <c r="HP49" s="396"/>
      <c r="HQ49" s="396"/>
      <c r="HR49" s="396"/>
      <c r="HS49" s="396"/>
      <c r="HT49" s="396"/>
      <c r="HU49" s="396"/>
      <c r="HV49" s="396"/>
      <c r="HW49" s="396"/>
      <c r="HX49" s="396"/>
      <c r="HY49" s="396"/>
      <c r="HZ49" s="396"/>
      <c r="IA49" s="396"/>
      <c r="IB49" s="396"/>
      <c r="IC49" s="396"/>
      <c r="ID49" s="396"/>
      <c r="IE49" s="396"/>
      <c r="IF49" s="396"/>
      <c r="IG49" s="396"/>
      <c r="IH49" s="396"/>
    </row>
    <row r="50" spans="1:242" s="397" customFormat="1" ht="15" hidden="1" customHeight="1" x14ac:dyDescent="0.2">
      <c r="A50" s="377">
        <v>3.01</v>
      </c>
      <c r="B50" s="378" t="s">
        <v>334</v>
      </c>
      <c r="C50" s="379" t="str">
        <f>VLOOKUP(BD.PD[[#This Row],[Pos]],PPto[],3,FALSE)</f>
        <v>3.01 Instalaciones Eléctricas</v>
      </c>
      <c r="D50" s="380" t="s">
        <v>334</v>
      </c>
      <c r="E50" s="381">
        <f>IF(BD.PD[[#This Row],[.]]="*",VLOOKUP(BD.PD[[#This Row],[Pos]],Presupuesto!A:H,7,FALSE),"")</f>
        <v>0</v>
      </c>
      <c r="F50" s="382"/>
      <c r="G50" s="382" t="s">
        <v>299</v>
      </c>
      <c r="H50" s="382"/>
      <c r="I50" s="399"/>
      <c r="J50" s="383"/>
      <c r="K50" s="380" t="s">
        <v>162</v>
      </c>
      <c r="L50" s="384">
        <f>IF(BD.PD[[#This Row],[Mon]]="DOP",1,HLOOKUP(BD.PD[[#This Row],[Mon]],$K$1:$L$2,2,FALSE))</f>
        <v>60</v>
      </c>
      <c r="M50" s="385">
        <v>0</v>
      </c>
      <c r="N50" s="386">
        <f>BD.PD[[#This Row],[Cant.]]*BD.PD[[#This Row],[ Tasa ]]*BD.PD[[#This Row],[ Precio Und.]]</f>
        <v>0</v>
      </c>
      <c r="O50" s="387"/>
      <c r="P50" s="386">
        <f>IF(BD.PD[[#This Row],[Liquid. '[%']]]&lt;&gt;0,(BD.PD[[#This Row],[Valor Neto '[DOP']]]*BD.PD[[#This Row],[Liquid. '[%']]])+BD.PD[[#This Row],[Valor Neto '[DOP']]],BD.PD[[#This Row],[Valor Neto '[DOP']]])</f>
        <v>0</v>
      </c>
      <c r="Q50" s="388">
        <f>BD.PD[[#This Row],[Ppto. Orden Interna '[DOP']]]/HLOOKUP("USD",$K$1:$L$2,2,FALSE)</f>
        <v>0</v>
      </c>
      <c r="R50" s="389"/>
      <c r="S50" s="389"/>
      <c r="T50" s="389"/>
      <c r="U50" s="389"/>
      <c r="V50" s="389"/>
      <c r="W50" s="405"/>
      <c r="X50" s="390"/>
      <c r="Y50" s="391"/>
      <c r="Z50" s="406">
        <f>BD.PD[[#This Row],[Av.P1 '[%']]]*BD.PD[[#This Row],[Ppto. Orden Interna '[DOP']]]</f>
        <v>0</v>
      </c>
      <c r="AA50" s="393"/>
      <c r="AB50" s="394"/>
      <c r="AC50" s="406">
        <f>BD.PD[[#This Row],[Av.P2 '[%']]]*BD.PD[[#This Row],[Ppto. Orden Interna '[DOP']]]</f>
        <v>0</v>
      </c>
      <c r="AD50" s="393"/>
      <c r="AE50" s="394"/>
      <c r="AF50" s="406">
        <f>BD.PD[[#This Row],[Av.P3 '[%']]]*BD.PD[[#This Row],[Ppto. Orden Interna '[DOP']]]</f>
        <v>0</v>
      </c>
      <c r="AG50" s="393"/>
      <c r="AH50" s="394"/>
      <c r="AI50" s="406">
        <f>BD.PD[[#This Row],[Av.P4 '[%']]]*BD.PD[[#This Row],[Ppto. Orden Interna '[DOP']]]</f>
        <v>0</v>
      </c>
      <c r="AJ50" s="393"/>
      <c r="AK50" s="394"/>
      <c r="AL50" s="406">
        <f>BD.PD[[#This Row],[Av.P5 '[%']]]*BD.PD[[#This Row],[Ppto. Orden Interna '[DOP']]]</f>
        <v>0</v>
      </c>
      <c r="AM50" s="395">
        <f>BD.PD[[#This Row],[Pago 5]]+BD.PD[[#This Row],[Pago 4]]+BD.PD[[#This Row],[Pago 3]]+BD.PD[[#This Row],[Pago 2]]+BD.PD[[#This Row],[Pago 1]]</f>
        <v>0</v>
      </c>
      <c r="AN50" s="396"/>
      <c r="AO50" s="396"/>
      <c r="AP50" s="396"/>
      <c r="AQ50" s="396"/>
      <c r="AR50" s="396"/>
      <c r="AS50" s="396"/>
      <c r="AT50" s="396"/>
      <c r="AU50" s="396"/>
      <c r="AV50" s="396"/>
      <c r="AW50" s="396"/>
      <c r="AX50" s="396"/>
      <c r="AY50" s="396"/>
      <c r="AZ50" s="396"/>
      <c r="BA50" s="396"/>
      <c r="BB50" s="396"/>
      <c r="BC50" s="396"/>
      <c r="BD50" s="396"/>
      <c r="BE50" s="396"/>
      <c r="BF50" s="396"/>
      <c r="BG50" s="396"/>
      <c r="BH50" s="396"/>
      <c r="BI50" s="396"/>
      <c r="BJ50" s="396"/>
      <c r="BK50" s="396"/>
      <c r="BL50" s="396"/>
      <c r="BM50" s="396"/>
      <c r="BN50" s="396"/>
      <c r="BO50" s="396"/>
      <c r="BP50" s="396"/>
      <c r="BQ50" s="396"/>
      <c r="BR50" s="396"/>
      <c r="BS50" s="396"/>
      <c r="BT50" s="396"/>
      <c r="BU50" s="396"/>
      <c r="BV50" s="396"/>
      <c r="BW50" s="396"/>
      <c r="BX50" s="396"/>
      <c r="BY50" s="396"/>
      <c r="BZ50" s="396"/>
      <c r="CA50" s="396"/>
      <c r="CB50" s="396"/>
      <c r="CC50" s="396"/>
      <c r="CD50" s="396"/>
      <c r="CE50" s="396"/>
      <c r="CF50" s="396"/>
      <c r="CG50" s="396"/>
      <c r="CH50" s="396"/>
      <c r="CI50" s="396"/>
      <c r="CJ50" s="396"/>
      <c r="CK50" s="396"/>
      <c r="CL50" s="396"/>
      <c r="CM50" s="396"/>
      <c r="CN50" s="396"/>
      <c r="CO50" s="396"/>
      <c r="CP50" s="396"/>
      <c r="CQ50" s="396"/>
      <c r="CR50" s="396"/>
      <c r="CS50" s="396"/>
      <c r="CT50" s="396"/>
      <c r="CU50" s="396"/>
      <c r="CV50" s="396"/>
      <c r="CW50" s="396"/>
      <c r="CX50" s="396"/>
      <c r="CY50" s="396"/>
      <c r="CZ50" s="396"/>
      <c r="DA50" s="396"/>
      <c r="DB50" s="396"/>
      <c r="DC50" s="396"/>
      <c r="DD50" s="396"/>
      <c r="DE50" s="396"/>
      <c r="DF50" s="396"/>
      <c r="DG50" s="396"/>
      <c r="DH50" s="396"/>
      <c r="DI50" s="396"/>
      <c r="DJ50" s="396"/>
      <c r="DK50" s="396"/>
      <c r="DL50" s="396"/>
      <c r="DM50" s="396"/>
      <c r="DN50" s="396"/>
      <c r="DO50" s="396"/>
      <c r="DP50" s="396"/>
      <c r="DQ50" s="396"/>
      <c r="DR50" s="396"/>
      <c r="DS50" s="396"/>
      <c r="DT50" s="396"/>
      <c r="DU50" s="396"/>
      <c r="DV50" s="396"/>
      <c r="DW50" s="396"/>
      <c r="DX50" s="396"/>
      <c r="DY50" s="396"/>
      <c r="DZ50" s="396"/>
      <c r="EA50" s="396"/>
      <c r="EB50" s="396"/>
      <c r="EC50" s="396"/>
      <c r="ED50" s="396"/>
      <c r="EE50" s="396"/>
      <c r="EF50" s="396"/>
      <c r="EG50" s="396"/>
      <c r="EH50" s="396"/>
      <c r="EI50" s="396"/>
      <c r="EJ50" s="396"/>
      <c r="EK50" s="396"/>
      <c r="EL50" s="396"/>
      <c r="EM50" s="396"/>
      <c r="EN50" s="396"/>
      <c r="EO50" s="396"/>
      <c r="EP50" s="396"/>
      <c r="EQ50" s="396"/>
      <c r="ER50" s="396"/>
      <c r="ES50" s="396"/>
      <c r="ET50" s="396"/>
      <c r="EU50" s="396"/>
      <c r="EV50" s="396"/>
      <c r="EW50" s="396"/>
      <c r="EX50" s="396"/>
      <c r="EY50" s="396"/>
      <c r="EZ50" s="396"/>
      <c r="FA50" s="396"/>
      <c r="FB50" s="396"/>
      <c r="FC50" s="396"/>
      <c r="FD50" s="396"/>
      <c r="FE50" s="396"/>
      <c r="FF50" s="396"/>
      <c r="FG50" s="396"/>
      <c r="FH50" s="396"/>
      <c r="FI50" s="396"/>
      <c r="FJ50" s="396"/>
      <c r="FK50" s="396"/>
      <c r="FL50" s="396"/>
      <c r="FM50" s="396"/>
      <c r="FN50" s="396"/>
      <c r="FO50" s="396"/>
      <c r="FP50" s="396"/>
      <c r="FQ50" s="396"/>
      <c r="FR50" s="396"/>
      <c r="FS50" s="396"/>
      <c r="FT50" s="396"/>
      <c r="FU50" s="396"/>
      <c r="FV50" s="396"/>
      <c r="FW50" s="396"/>
      <c r="FX50" s="396"/>
      <c r="FY50" s="396"/>
      <c r="FZ50" s="396"/>
      <c r="GA50" s="396"/>
      <c r="GB50" s="396"/>
      <c r="GC50" s="396"/>
      <c r="GD50" s="396"/>
      <c r="GE50" s="396"/>
      <c r="GF50" s="396"/>
      <c r="GG50" s="396"/>
      <c r="GH50" s="396"/>
      <c r="GI50" s="396"/>
      <c r="GJ50" s="396"/>
      <c r="GK50" s="396"/>
      <c r="GL50" s="396"/>
      <c r="GM50" s="396"/>
      <c r="GN50" s="396"/>
      <c r="GO50" s="396"/>
      <c r="GP50" s="396"/>
      <c r="GQ50" s="396"/>
      <c r="GR50" s="396"/>
      <c r="GS50" s="396"/>
      <c r="GT50" s="396"/>
      <c r="GU50" s="396"/>
      <c r="GV50" s="396"/>
      <c r="GW50" s="396"/>
      <c r="GX50" s="396"/>
      <c r="GY50" s="396"/>
      <c r="GZ50" s="396"/>
      <c r="HA50" s="396"/>
      <c r="HB50" s="396"/>
      <c r="HC50" s="396"/>
      <c r="HD50" s="396"/>
      <c r="HE50" s="396"/>
      <c r="HF50" s="396"/>
      <c r="HG50" s="396"/>
      <c r="HH50" s="396"/>
      <c r="HI50" s="396"/>
      <c r="HJ50" s="396"/>
      <c r="HK50" s="396"/>
      <c r="HL50" s="396"/>
      <c r="HM50" s="396"/>
      <c r="HN50" s="396"/>
      <c r="HO50" s="396"/>
      <c r="HP50" s="396"/>
      <c r="HQ50" s="396"/>
      <c r="HR50" s="396"/>
      <c r="HS50" s="396"/>
      <c r="HT50" s="396"/>
      <c r="HU50" s="396"/>
      <c r="HV50" s="396"/>
      <c r="HW50" s="396"/>
      <c r="HX50" s="396"/>
      <c r="HY50" s="396"/>
      <c r="HZ50" s="396"/>
      <c r="IA50" s="396"/>
      <c r="IB50" s="396"/>
      <c r="IC50" s="396"/>
      <c r="ID50" s="396"/>
      <c r="IE50" s="396"/>
      <c r="IF50" s="396"/>
      <c r="IG50" s="396"/>
      <c r="IH50" s="396"/>
    </row>
    <row r="51" spans="1:242" s="397" customFormat="1" ht="15" hidden="1" customHeight="1" x14ac:dyDescent="0.2">
      <c r="A51" s="377">
        <v>3.02</v>
      </c>
      <c r="B51" s="378" t="s">
        <v>334</v>
      </c>
      <c r="C51" s="379" t="str">
        <f>VLOOKUP(BD.PD[[#This Row],[Pos]],PPto[],3,FALSE)</f>
        <v>3.02 Supervisión Eléctrica</v>
      </c>
      <c r="D51" s="380" t="s">
        <v>334</v>
      </c>
      <c r="E51" s="381">
        <f>IF(BD.PD[[#This Row],[.]]="*",VLOOKUP(BD.PD[[#This Row],[Pos]],Presupuesto!A:H,7,FALSE),"")</f>
        <v>0</v>
      </c>
      <c r="F51" s="382"/>
      <c r="G51" s="382" t="s">
        <v>299</v>
      </c>
      <c r="H51" s="382"/>
      <c r="I51" s="399"/>
      <c r="J51" s="383"/>
      <c r="K51" s="380" t="s">
        <v>162</v>
      </c>
      <c r="L51" s="384">
        <f>IF(BD.PD[[#This Row],[Mon]]="DOP",1,HLOOKUP(BD.PD[[#This Row],[Mon]],$K$1:$L$2,2,FALSE))</f>
        <v>60</v>
      </c>
      <c r="M51" s="385">
        <v>0</v>
      </c>
      <c r="N51" s="386">
        <f>BD.PD[[#This Row],[Cant.]]*BD.PD[[#This Row],[ Tasa ]]*BD.PD[[#This Row],[ Precio Und.]]</f>
        <v>0</v>
      </c>
      <c r="O51" s="387"/>
      <c r="P51" s="386">
        <f>IF(BD.PD[[#This Row],[Liquid. '[%']]]&lt;&gt;0,(BD.PD[[#This Row],[Valor Neto '[DOP']]]*BD.PD[[#This Row],[Liquid. '[%']]])+BD.PD[[#This Row],[Valor Neto '[DOP']]],BD.PD[[#This Row],[Valor Neto '[DOP']]])</f>
        <v>0</v>
      </c>
      <c r="Q51" s="388">
        <f>BD.PD[[#This Row],[Ppto. Orden Interna '[DOP']]]/HLOOKUP("USD",$K$1:$L$2,2,FALSE)</f>
        <v>0</v>
      </c>
      <c r="R51" s="389"/>
      <c r="S51" s="389"/>
      <c r="T51" s="389"/>
      <c r="U51" s="389"/>
      <c r="V51" s="389"/>
      <c r="W51" s="405"/>
      <c r="X51" s="390"/>
      <c r="Y51" s="391"/>
      <c r="Z51" s="406">
        <f>BD.PD[[#This Row],[Av.P1 '[%']]]*BD.PD[[#This Row],[Ppto. Orden Interna '[DOP']]]</f>
        <v>0</v>
      </c>
      <c r="AA51" s="393"/>
      <c r="AB51" s="394"/>
      <c r="AC51" s="406">
        <f>BD.PD[[#This Row],[Av.P2 '[%']]]*BD.PD[[#This Row],[Ppto. Orden Interna '[DOP']]]</f>
        <v>0</v>
      </c>
      <c r="AD51" s="393"/>
      <c r="AE51" s="394"/>
      <c r="AF51" s="406">
        <f>BD.PD[[#This Row],[Av.P3 '[%']]]*BD.PD[[#This Row],[Ppto. Orden Interna '[DOP']]]</f>
        <v>0</v>
      </c>
      <c r="AG51" s="393"/>
      <c r="AH51" s="394"/>
      <c r="AI51" s="406">
        <f>BD.PD[[#This Row],[Av.P4 '[%']]]*BD.PD[[#This Row],[Ppto. Orden Interna '[DOP']]]</f>
        <v>0</v>
      </c>
      <c r="AJ51" s="393"/>
      <c r="AK51" s="394"/>
      <c r="AL51" s="406">
        <f>BD.PD[[#This Row],[Av.P5 '[%']]]*BD.PD[[#This Row],[Ppto. Orden Interna '[DOP']]]</f>
        <v>0</v>
      </c>
      <c r="AM51" s="395">
        <f>BD.PD[[#This Row],[Pago 5]]+BD.PD[[#This Row],[Pago 4]]+BD.PD[[#This Row],[Pago 3]]+BD.PD[[#This Row],[Pago 2]]+BD.PD[[#This Row],[Pago 1]]</f>
        <v>0</v>
      </c>
      <c r="AN51" s="396"/>
      <c r="AO51" s="396"/>
      <c r="AP51" s="396"/>
      <c r="AQ51" s="396"/>
      <c r="AR51" s="396"/>
      <c r="AS51" s="396"/>
      <c r="AT51" s="396"/>
      <c r="AU51" s="396"/>
      <c r="AV51" s="396"/>
      <c r="AW51" s="396"/>
      <c r="AX51" s="396"/>
      <c r="AY51" s="396"/>
      <c r="AZ51" s="396"/>
      <c r="BA51" s="396"/>
      <c r="BB51" s="396"/>
      <c r="BC51" s="396"/>
      <c r="BD51" s="396"/>
      <c r="BE51" s="396"/>
      <c r="BF51" s="396"/>
      <c r="BG51" s="396"/>
      <c r="BH51" s="396"/>
      <c r="BI51" s="396"/>
      <c r="BJ51" s="396"/>
      <c r="BK51" s="396"/>
      <c r="BL51" s="396"/>
      <c r="BM51" s="396"/>
      <c r="BN51" s="396"/>
      <c r="BO51" s="396"/>
      <c r="BP51" s="396"/>
      <c r="BQ51" s="396"/>
      <c r="BR51" s="396"/>
      <c r="BS51" s="396"/>
      <c r="BT51" s="396"/>
      <c r="BU51" s="396"/>
      <c r="BV51" s="396"/>
      <c r="BW51" s="396"/>
      <c r="BX51" s="396"/>
      <c r="BY51" s="396"/>
      <c r="BZ51" s="396"/>
      <c r="CA51" s="396"/>
      <c r="CB51" s="396"/>
      <c r="CC51" s="396"/>
      <c r="CD51" s="396"/>
      <c r="CE51" s="396"/>
      <c r="CF51" s="396"/>
      <c r="CG51" s="396"/>
      <c r="CH51" s="396"/>
      <c r="CI51" s="396"/>
      <c r="CJ51" s="396"/>
      <c r="CK51" s="396"/>
      <c r="CL51" s="396"/>
      <c r="CM51" s="396"/>
      <c r="CN51" s="396"/>
      <c r="CO51" s="396"/>
      <c r="CP51" s="396"/>
      <c r="CQ51" s="396"/>
      <c r="CR51" s="396"/>
      <c r="CS51" s="396"/>
      <c r="CT51" s="396"/>
      <c r="CU51" s="396"/>
      <c r="CV51" s="396"/>
      <c r="CW51" s="396"/>
      <c r="CX51" s="396"/>
      <c r="CY51" s="396"/>
      <c r="CZ51" s="396"/>
      <c r="DA51" s="396"/>
      <c r="DB51" s="396"/>
      <c r="DC51" s="396"/>
      <c r="DD51" s="396"/>
      <c r="DE51" s="396"/>
      <c r="DF51" s="396"/>
      <c r="DG51" s="396"/>
      <c r="DH51" s="396"/>
      <c r="DI51" s="396"/>
      <c r="DJ51" s="396"/>
      <c r="DK51" s="396"/>
      <c r="DL51" s="396"/>
      <c r="DM51" s="396"/>
      <c r="DN51" s="396"/>
      <c r="DO51" s="396"/>
      <c r="DP51" s="396"/>
      <c r="DQ51" s="396"/>
      <c r="DR51" s="396"/>
      <c r="DS51" s="396"/>
      <c r="DT51" s="396"/>
      <c r="DU51" s="396"/>
      <c r="DV51" s="396"/>
      <c r="DW51" s="396"/>
      <c r="DX51" s="396"/>
      <c r="DY51" s="396"/>
      <c r="DZ51" s="396"/>
      <c r="EA51" s="396"/>
      <c r="EB51" s="396"/>
      <c r="EC51" s="396"/>
      <c r="ED51" s="396"/>
      <c r="EE51" s="396"/>
      <c r="EF51" s="396"/>
      <c r="EG51" s="396"/>
      <c r="EH51" s="396"/>
      <c r="EI51" s="396"/>
      <c r="EJ51" s="396"/>
      <c r="EK51" s="396"/>
      <c r="EL51" s="396"/>
      <c r="EM51" s="396"/>
      <c r="EN51" s="396"/>
      <c r="EO51" s="396"/>
      <c r="EP51" s="396"/>
      <c r="EQ51" s="396"/>
      <c r="ER51" s="396"/>
      <c r="ES51" s="396"/>
      <c r="ET51" s="396"/>
      <c r="EU51" s="396"/>
      <c r="EV51" s="396"/>
      <c r="EW51" s="396"/>
      <c r="EX51" s="396"/>
      <c r="EY51" s="396"/>
      <c r="EZ51" s="396"/>
      <c r="FA51" s="396"/>
      <c r="FB51" s="396"/>
      <c r="FC51" s="396"/>
      <c r="FD51" s="396"/>
      <c r="FE51" s="396"/>
      <c r="FF51" s="396"/>
      <c r="FG51" s="396"/>
      <c r="FH51" s="396"/>
      <c r="FI51" s="396"/>
      <c r="FJ51" s="396"/>
      <c r="FK51" s="396"/>
      <c r="FL51" s="396"/>
      <c r="FM51" s="396"/>
      <c r="FN51" s="396"/>
      <c r="FO51" s="396"/>
      <c r="FP51" s="396"/>
      <c r="FQ51" s="396"/>
      <c r="FR51" s="396"/>
      <c r="FS51" s="396"/>
      <c r="FT51" s="396"/>
      <c r="FU51" s="396"/>
      <c r="FV51" s="396"/>
      <c r="FW51" s="396"/>
      <c r="FX51" s="396"/>
      <c r="FY51" s="396"/>
      <c r="FZ51" s="396"/>
      <c r="GA51" s="396"/>
      <c r="GB51" s="396"/>
      <c r="GC51" s="396"/>
      <c r="GD51" s="396"/>
      <c r="GE51" s="396"/>
      <c r="GF51" s="396"/>
      <c r="GG51" s="396"/>
      <c r="GH51" s="396"/>
      <c r="GI51" s="396"/>
      <c r="GJ51" s="396"/>
      <c r="GK51" s="396"/>
      <c r="GL51" s="396"/>
      <c r="GM51" s="396"/>
      <c r="GN51" s="396"/>
      <c r="GO51" s="396"/>
      <c r="GP51" s="396"/>
      <c r="GQ51" s="396"/>
      <c r="GR51" s="396"/>
      <c r="GS51" s="396"/>
      <c r="GT51" s="396"/>
      <c r="GU51" s="396"/>
      <c r="GV51" s="396"/>
      <c r="GW51" s="396"/>
      <c r="GX51" s="396"/>
      <c r="GY51" s="396"/>
      <c r="GZ51" s="396"/>
      <c r="HA51" s="396"/>
      <c r="HB51" s="396"/>
      <c r="HC51" s="396"/>
      <c r="HD51" s="396"/>
      <c r="HE51" s="396"/>
      <c r="HF51" s="396"/>
      <c r="HG51" s="396"/>
      <c r="HH51" s="396"/>
      <c r="HI51" s="396"/>
      <c r="HJ51" s="396"/>
      <c r="HK51" s="396"/>
      <c r="HL51" s="396"/>
      <c r="HM51" s="396"/>
      <c r="HN51" s="396"/>
      <c r="HO51" s="396"/>
      <c r="HP51" s="396"/>
      <c r="HQ51" s="396"/>
      <c r="HR51" s="396"/>
      <c r="HS51" s="396"/>
      <c r="HT51" s="396"/>
      <c r="HU51" s="396"/>
      <c r="HV51" s="396"/>
      <c r="HW51" s="396"/>
      <c r="HX51" s="396"/>
      <c r="HY51" s="396"/>
      <c r="HZ51" s="396"/>
      <c r="IA51" s="396"/>
      <c r="IB51" s="396"/>
      <c r="IC51" s="396"/>
      <c r="ID51" s="396"/>
      <c r="IE51" s="396"/>
      <c r="IF51" s="396"/>
      <c r="IG51" s="396"/>
      <c r="IH51" s="396"/>
    </row>
    <row r="52" spans="1:242" s="397" customFormat="1" ht="15" hidden="1" customHeight="1" x14ac:dyDescent="0.2">
      <c r="A52" s="377">
        <v>3.03</v>
      </c>
      <c r="B52" s="378" t="s">
        <v>334</v>
      </c>
      <c r="C52" s="379" t="str">
        <f>VLOOKUP(BD.PD[[#This Row],[Pos]],PPto[],3,FALSE)</f>
        <v>3.03 Generadores</v>
      </c>
      <c r="D52" s="380" t="s">
        <v>334</v>
      </c>
      <c r="E52" s="381">
        <f>IF(BD.PD[[#This Row],[.]]="*",VLOOKUP(BD.PD[[#This Row],[Pos]],Presupuesto!A:H,7,FALSE),"")</f>
        <v>166906.7622</v>
      </c>
      <c r="F52" s="382"/>
      <c r="G52" s="382" t="s">
        <v>299</v>
      </c>
      <c r="H52" s="382"/>
      <c r="I52" s="399"/>
      <c r="J52" s="383"/>
      <c r="K52" s="380" t="s">
        <v>162</v>
      </c>
      <c r="L52" s="384">
        <f>IF(BD.PD[[#This Row],[Mon]]="DOP",1,HLOOKUP(BD.PD[[#This Row],[Mon]],$K$1:$L$2,2,FALSE))</f>
        <v>60</v>
      </c>
      <c r="M52" s="385">
        <v>0</v>
      </c>
      <c r="N52" s="386">
        <f>BD.PD[[#This Row],[Cant.]]*BD.PD[[#This Row],[ Tasa ]]*BD.PD[[#This Row],[ Precio Und.]]</f>
        <v>0</v>
      </c>
      <c r="O52" s="387"/>
      <c r="P52" s="386">
        <f>IF(BD.PD[[#This Row],[Liquid. '[%']]]&lt;&gt;0,(BD.PD[[#This Row],[Valor Neto '[DOP']]]*BD.PD[[#This Row],[Liquid. '[%']]])+BD.PD[[#This Row],[Valor Neto '[DOP']]],BD.PD[[#This Row],[Valor Neto '[DOP']]])</f>
        <v>0</v>
      </c>
      <c r="Q52" s="388">
        <f>BD.PD[[#This Row],[Ppto. Orden Interna '[DOP']]]/HLOOKUP("USD",$K$1:$L$2,2,FALSE)</f>
        <v>0</v>
      </c>
      <c r="R52" s="389"/>
      <c r="S52" s="389"/>
      <c r="T52" s="389"/>
      <c r="U52" s="389"/>
      <c r="V52" s="389"/>
      <c r="W52" s="405"/>
      <c r="X52" s="390"/>
      <c r="Y52" s="391"/>
      <c r="Z52" s="406">
        <f>BD.PD[[#This Row],[Av.P1 '[%']]]*BD.PD[[#This Row],[Ppto. Orden Interna '[DOP']]]</f>
        <v>0</v>
      </c>
      <c r="AA52" s="393"/>
      <c r="AB52" s="394"/>
      <c r="AC52" s="406">
        <f>BD.PD[[#This Row],[Av.P2 '[%']]]*BD.PD[[#This Row],[Ppto. Orden Interna '[DOP']]]</f>
        <v>0</v>
      </c>
      <c r="AD52" s="393"/>
      <c r="AE52" s="394"/>
      <c r="AF52" s="406">
        <f>BD.PD[[#This Row],[Av.P3 '[%']]]*BD.PD[[#This Row],[Ppto. Orden Interna '[DOP']]]</f>
        <v>0</v>
      </c>
      <c r="AG52" s="393"/>
      <c r="AH52" s="394"/>
      <c r="AI52" s="406">
        <f>BD.PD[[#This Row],[Av.P4 '[%']]]*BD.PD[[#This Row],[Ppto. Orden Interna '[DOP']]]</f>
        <v>0</v>
      </c>
      <c r="AJ52" s="393"/>
      <c r="AK52" s="394"/>
      <c r="AL52" s="406">
        <f>BD.PD[[#This Row],[Av.P5 '[%']]]*BD.PD[[#This Row],[Ppto. Orden Interna '[DOP']]]</f>
        <v>0</v>
      </c>
      <c r="AM52" s="395">
        <f>BD.PD[[#This Row],[Pago 5]]+BD.PD[[#This Row],[Pago 4]]+BD.PD[[#This Row],[Pago 3]]+BD.PD[[#This Row],[Pago 2]]+BD.PD[[#This Row],[Pago 1]]</f>
        <v>0</v>
      </c>
      <c r="AN52" s="396"/>
      <c r="AO52" s="396"/>
      <c r="AP52" s="396"/>
      <c r="AQ52" s="396"/>
      <c r="AR52" s="396"/>
      <c r="AS52" s="396"/>
      <c r="AT52" s="396"/>
      <c r="AU52" s="396"/>
      <c r="AV52" s="396"/>
      <c r="AW52" s="396"/>
      <c r="AX52" s="396"/>
      <c r="AY52" s="396"/>
      <c r="AZ52" s="396"/>
      <c r="BA52" s="396"/>
      <c r="BB52" s="396"/>
      <c r="BC52" s="396"/>
      <c r="BD52" s="396"/>
      <c r="BE52" s="396"/>
      <c r="BF52" s="396"/>
      <c r="BG52" s="396"/>
      <c r="BH52" s="396"/>
      <c r="BI52" s="396"/>
      <c r="BJ52" s="396"/>
      <c r="BK52" s="396"/>
      <c r="BL52" s="396"/>
      <c r="BM52" s="396"/>
      <c r="BN52" s="396"/>
      <c r="BO52" s="396"/>
      <c r="BP52" s="396"/>
      <c r="BQ52" s="396"/>
      <c r="BR52" s="396"/>
      <c r="BS52" s="396"/>
      <c r="BT52" s="396"/>
      <c r="BU52" s="396"/>
      <c r="BV52" s="396"/>
      <c r="BW52" s="396"/>
      <c r="BX52" s="396"/>
      <c r="BY52" s="396"/>
      <c r="BZ52" s="396"/>
      <c r="CA52" s="396"/>
      <c r="CB52" s="396"/>
      <c r="CC52" s="396"/>
      <c r="CD52" s="396"/>
      <c r="CE52" s="396"/>
      <c r="CF52" s="396"/>
      <c r="CG52" s="396"/>
      <c r="CH52" s="396"/>
      <c r="CI52" s="396"/>
      <c r="CJ52" s="396"/>
      <c r="CK52" s="396"/>
      <c r="CL52" s="396"/>
      <c r="CM52" s="396"/>
      <c r="CN52" s="396"/>
      <c r="CO52" s="396"/>
      <c r="CP52" s="396"/>
      <c r="CQ52" s="396"/>
      <c r="CR52" s="396"/>
      <c r="CS52" s="396"/>
      <c r="CT52" s="396"/>
      <c r="CU52" s="396"/>
      <c r="CV52" s="396"/>
      <c r="CW52" s="396"/>
      <c r="CX52" s="396"/>
      <c r="CY52" s="396"/>
      <c r="CZ52" s="396"/>
      <c r="DA52" s="396"/>
      <c r="DB52" s="396"/>
      <c r="DC52" s="396"/>
      <c r="DD52" s="396"/>
      <c r="DE52" s="396"/>
      <c r="DF52" s="396"/>
      <c r="DG52" s="396"/>
      <c r="DH52" s="396"/>
      <c r="DI52" s="396"/>
      <c r="DJ52" s="396"/>
      <c r="DK52" s="396"/>
      <c r="DL52" s="396"/>
      <c r="DM52" s="396"/>
      <c r="DN52" s="396"/>
      <c r="DO52" s="396"/>
      <c r="DP52" s="396"/>
      <c r="DQ52" s="396"/>
      <c r="DR52" s="396"/>
      <c r="DS52" s="396"/>
      <c r="DT52" s="396"/>
      <c r="DU52" s="396"/>
      <c r="DV52" s="396"/>
      <c r="DW52" s="396"/>
      <c r="DX52" s="396"/>
      <c r="DY52" s="396"/>
      <c r="DZ52" s="396"/>
      <c r="EA52" s="396"/>
      <c r="EB52" s="396"/>
      <c r="EC52" s="396"/>
      <c r="ED52" s="396"/>
      <c r="EE52" s="396"/>
      <c r="EF52" s="396"/>
      <c r="EG52" s="396"/>
      <c r="EH52" s="396"/>
      <c r="EI52" s="396"/>
      <c r="EJ52" s="396"/>
      <c r="EK52" s="396"/>
      <c r="EL52" s="396"/>
      <c r="EM52" s="396"/>
      <c r="EN52" s="396"/>
      <c r="EO52" s="396"/>
      <c r="EP52" s="396"/>
      <c r="EQ52" s="396"/>
      <c r="ER52" s="396"/>
      <c r="ES52" s="396"/>
      <c r="ET52" s="396"/>
      <c r="EU52" s="396"/>
      <c r="EV52" s="396"/>
      <c r="EW52" s="396"/>
      <c r="EX52" s="396"/>
      <c r="EY52" s="396"/>
      <c r="EZ52" s="396"/>
      <c r="FA52" s="396"/>
      <c r="FB52" s="396"/>
      <c r="FC52" s="396"/>
      <c r="FD52" s="396"/>
      <c r="FE52" s="396"/>
      <c r="FF52" s="396"/>
      <c r="FG52" s="396"/>
      <c r="FH52" s="396"/>
      <c r="FI52" s="396"/>
      <c r="FJ52" s="396"/>
      <c r="FK52" s="396"/>
      <c r="FL52" s="396"/>
      <c r="FM52" s="396"/>
      <c r="FN52" s="396"/>
      <c r="FO52" s="396"/>
      <c r="FP52" s="396"/>
      <c r="FQ52" s="396"/>
      <c r="FR52" s="396"/>
      <c r="FS52" s="396"/>
      <c r="FT52" s="396"/>
      <c r="FU52" s="396"/>
      <c r="FV52" s="396"/>
      <c r="FW52" s="396"/>
      <c r="FX52" s="396"/>
      <c r="FY52" s="396"/>
      <c r="FZ52" s="396"/>
      <c r="GA52" s="396"/>
      <c r="GB52" s="396"/>
      <c r="GC52" s="396"/>
      <c r="GD52" s="396"/>
      <c r="GE52" s="396"/>
      <c r="GF52" s="396"/>
      <c r="GG52" s="396"/>
      <c r="GH52" s="396"/>
      <c r="GI52" s="396"/>
      <c r="GJ52" s="396"/>
      <c r="GK52" s="396"/>
      <c r="GL52" s="396"/>
      <c r="GM52" s="396"/>
      <c r="GN52" s="396"/>
      <c r="GO52" s="396"/>
      <c r="GP52" s="396"/>
      <c r="GQ52" s="396"/>
      <c r="GR52" s="396"/>
      <c r="GS52" s="396"/>
      <c r="GT52" s="396"/>
      <c r="GU52" s="396"/>
      <c r="GV52" s="396"/>
      <c r="GW52" s="396"/>
      <c r="GX52" s="396"/>
      <c r="GY52" s="396"/>
      <c r="GZ52" s="396"/>
      <c r="HA52" s="396"/>
      <c r="HB52" s="396"/>
      <c r="HC52" s="396"/>
      <c r="HD52" s="396"/>
      <c r="HE52" s="396"/>
      <c r="HF52" s="396"/>
      <c r="HG52" s="396"/>
      <c r="HH52" s="396"/>
      <c r="HI52" s="396"/>
      <c r="HJ52" s="396"/>
      <c r="HK52" s="396"/>
      <c r="HL52" s="396"/>
      <c r="HM52" s="396"/>
      <c r="HN52" s="396"/>
      <c r="HO52" s="396"/>
      <c r="HP52" s="396"/>
      <c r="HQ52" s="396"/>
      <c r="HR52" s="396"/>
      <c r="HS52" s="396"/>
      <c r="HT52" s="396"/>
      <c r="HU52" s="396"/>
      <c r="HV52" s="396"/>
      <c r="HW52" s="396"/>
      <c r="HX52" s="396"/>
      <c r="HY52" s="396"/>
      <c r="HZ52" s="396"/>
      <c r="IA52" s="396"/>
      <c r="IB52" s="396"/>
      <c r="IC52" s="396"/>
      <c r="ID52" s="396"/>
      <c r="IE52" s="396"/>
      <c r="IF52" s="396"/>
      <c r="IG52" s="396"/>
      <c r="IH52" s="396"/>
    </row>
    <row r="53" spans="1:242" s="397" customFormat="1" ht="15" hidden="1" customHeight="1" x14ac:dyDescent="0.2">
      <c r="A53" s="377">
        <v>3.03</v>
      </c>
      <c r="B53" s="378"/>
      <c r="C53" s="379" t="s">
        <v>102</v>
      </c>
      <c r="D53" s="377" t="s">
        <v>61</v>
      </c>
      <c r="E53" s="381" t="str">
        <f>IF(BD.PD[[#This Row],[.]]="*",VLOOKUP(BD.PD[[#This Row],[Pos]],Presupuesto!A:H,7,FALSE),"")</f>
        <v/>
      </c>
      <c r="F53" s="382" t="s">
        <v>375</v>
      </c>
      <c r="G53" s="382">
        <v>4512415674</v>
      </c>
      <c r="H53" s="382" t="s">
        <v>342</v>
      </c>
      <c r="I53" s="399">
        <v>45921</v>
      </c>
      <c r="J53" s="400">
        <v>2</v>
      </c>
      <c r="K53" s="377" t="s">
        <v>162</v>
      </c>
      <c r="L53" s="384">
        <f>IF(BD.PD[[#This Row],[Mon]]="DOP",1,HLOOKUP(BD.PD[[#This Row],[Mon]],$K$1:$L$2,2,FALSE))</f>
        <v>60</v>
      </c>
      <c r="M53" s="401">
        <v>82627.11</v>
      </c>
      <c r="N53" s="386">
        <f>BD.PD[[#This Row],[Cant.]]*BD.PD[[#This Row],[ Tasa ]]*BD.PD[[#This Row],[ Precio Und.]]</f>
        <v>9915253.1999999993</v>
      </c>
      <c r="O53" s="402">
        <v>0</v>
      </c>
      <c r="P53" s="386">
        <f>IF(BD.PD[[#This Row],[Liquid. '[%']]]&lt;&gt;0,(BD.PD[[#This Row],[Valor Neto '[DOP']]]*BD.PD[[#This Row],[Liquid. '[%']]])+BD.PD[[#This Row],[Valor Neto '[DOP']]],BD.PD[[#This Row],[Valor Neto '[DOP']]])</f>
        <v>9915253.1999999993</v>
      </c>
      <c r="Q53" s="404">
        <f>BD.PD[[#This Row],[Ppto. Orden Interna '[DOP']]]/HLOOKUP("USD",$K$1:$L$2,2,FALSE)</f>
        <v>165254.22</v>
      </c>
      <c r="R53" s="389" t="s">
        <v>359</v>
      </c>
      <c r="S53" s="389" t="s">
        <v>364</v>
      </c>
      <c r="T53" s="389"/>
      <c r="U53" s="389"/>
      <c r="V53" s="389"/>
      <c r="W53" s="405" t="s">
        <v>376</v>
      </c>
      <c r="X53" s="390">
        <v>21</v>
      </c>
      <c r="Y53" s="391">
        <v>1</v>
      </c>
      <c r="Z53" s="406">
        <f>BD.PD[[#This Row],[Av.P1 '[%']]]*BD.PD[[#This Row],[Ppto. Orden Interna '[DOP']]]</f>
        <v>9915253.1999999993</v>
      </c>
      <c r="AA53" s="393"/>
      <c r="AB53" s="394"/>
      <c r="AC53" s="406">
        <f>BD.PD[[#This Row],[Av.P2 '[%']]]*BD.PD[[#This Row],[Ppto. Orden Interna '[DOP']]]</f>
        <v>0</v>
      </c>
      <c r="AD53" s="393"/>
      <c r="AE53" s="394"/>
      <c r="AF53" s="406">
        <f>BD.PD[[#This Row],[Av.P3 '[%']]]*BD.PD[[#This Row],[Ppto. Orden Interna '[DOP']]]</f>
        <v>0</v>
      </c>
      <c r="AG53" s="393"/>
      <c r="AH53" s="394"/>
      <c r="AI53" s="406">
        <f>BD.PD[[#This Row],[Av.P4 '[%']]]*BD.PD[[#This Row],[Ppto. Orden Interna '[DOP']]]</f>
        <v>0</v>
      </c>
      <c r="AJ53" s="393"/>
      <c r="AK53" s="394"/>
      <c r="AL53" s="406">
        <f>BD.PD[[#This Row],[Av.P5 '[%']]]*BD.PD[[#This Row],[Ppto. Orden Interna '[DOP']]]</f>
        <v>0</v>
      </c>
      <c r="AM53" s="395">
        <f>BD.PD[[#This Row],[Pago 5]]+BD.PD[[#This Row],[Pago 4]]+BD.PD[[#This Row],[Pago 3]]+BD.PD[[#This Row],[Pago 2]]+BD.PD[[#This Row],[Pago 1]]</f>
        <v>9915253.1999999993</v>
      </c>
      <c r="AN53" s="396"/>
      <c r="AO53" s="396"/>
      <c r="AP53" s="396"/>
      <c r="AQ53" s="396"/>
      <c r="AR53" s="396"/>
      <c r="AS53" s="396"/>
      <c r="AT53" s="396"/>
      <c r="AU53" s="396"/>
      <c r="AV53" s="396"/>
      <c r="AW53" s="396"/>
      <c r="AX53" s="396"/>
      <c r="AY53" s="396"/>
      <c r="AZ53" s="396"/>
      <c r="BA53" s="396"/>
      <c r="BB53" s="396"/>
      <c r="BC53" s="396"/>
      <c r="BD53" s="396"/>
      <c r="BE53" s="396"/>
      <c r="BF53" s="396"/>
      <c r="BG53" s="396"/>
      <c r="BH53" s="396"/>
      <c r="BI53" s="396"/>
      <c r="BJ53" s="396"/>
      <c r="BK53" s="396"/>
      <c r="BL53" s="396"/>
      <c r="BM53" s="396"/>
      <c r="BN53" s="396"/>
      <c r="BO53" s="396"/>
      <c r="BP53" s="396"/>
      <c r="BQ53" s="396"/>
      <c r="BR53" s="396"/>
      <c r="BS53" s="396"/>
      <c r="BT53" s="396"/>
      <c r="BU53" s="396"/>
      <c r="BV53" s="396"/>
      <c r="BW53" s="396"/>
      <c r="BX53" s="396"/>
      <c r="BY53" s="396"/>
      <c r="BZ53" s="396"/>
      <c r="CA53" s="396"/>
      <c r="CB53" s="396"/>
      <c r="CC53" s="396"/>
      <c r="CD53" s="396"/>
      <c r="CE53" s="396"/>
      <c r="CF53" s="396"/>
      <c r="CG53" s="396"/>
      <c r="CH53" s="396"/>
      <c r="CI53" s="396"/>
      <c r="CJ53" s="396"/>
      <c r="CK53" s="396"/>
      <c r="CL53" s="396"/>
      <c r="CM53" s="396"/>
      <c r="CN53" s="396"/>
      <c r="CO53" s="396"/>
      <c r="CP53" s="396"/>
      <c r="CQ53" s="396"/>
      <c r="CR53" s="396"/>
      <c r="CS53" s="396"/>
      <c r="CT53" s="396"/>
      <c r="CU53" s="396"/>
      <c r="CV53" s="396"/>
      <c r="CW53" s="396"/>
      <c r="CX53" s="396"/>
      <c r="CY53" s="396"/>
      <c r="CZ53" s="396"/>
      <c r="DA53" s="396"/>
      <c r="DB53" s="396"/>
      <c r="DC53" s="396"/>
      <c r="DD53" s="396"/>
      <c r="DE53" s="396"/>
      <c r="DF53" s="396"/>
      <c r="DG53" s="396"/>
      <c r="DH53" s="396"/>
      <c r="DI53" s="396"/>
      <c r="DJ53" s="396"/>
      <c r="DK53" s="396"/>
      <c r="DL53" s="396"/>
      <c r="DM53" s="396"/>
      <c r="DN53" s="396"/>
      <c r="DO53" s="396"/>
      <c r="DP53" s="396"/>
      <c r="DQ53" s="396"/>
      <c r="DR53" s="396"/>
      <c r="DS53" s="396"/>
      <c r="DT53" s="396"/>
      <c r="DU53" s="396"/>
      <c r="DV53" s="396"/>
      <c r="DW53" s="396"/>
      <c r="DX53" s="396"/>
      <c r="DY53" s="396"/>
      <c r="DZ53" s="396"/>
      <c r="EA53" s="396"/>
      <c r="EB53" s="396"/>
      <c r="EC53" s="396"/>
      <c r="ED53" s="396"/>
      <c r="EE53" s="396"/>
      <c r="EF53" s="396"/>
      <c r="EG53" s="396"/>
      <c r="EH53" s="396"/>
      <c r="EI53" s="396"/>
      <c r="EJ53" s="396"/>
      <c r="EK53" s="396"/>
      <c r="EL53" s="396"/>
      <c r="EM53" s="396"/>
      <c r="EN53" s="396"/>
      <c r="EO53" s="396"/>
      <c r="EP53" s="396"/>
      <c r="EQ53" s="396"/>
      <c r="ER53" s="396"/>
      <c r="ES53" s="396"/>
      <c r="ET53" s="396"/>
      <c r="EU53" s="396"/>
      <c r="EV53" s="396"/>
      <c r="EW53" s="396"/>
      <c r="EX53" s="396"/>
      <c r="EY53" s="396"/>
      <c r="EZ53" s="396"/>
      <c r="FA53" s="396"/>
      <c r="FB53" s="396"/>
      <c r="FC53" s="396"/>
      <c r="FD53" s="396"/>
      <c r="FE53" s="396"/>
      <c r="FF53" s="396"/>
      <c r="FG53" s="396"/>
      <c r="FH53" s="396"/>
      <c r="FI53" s="396"/>
      <c r="FJ53" s="396"/>
      <c r="FK53" s="396"/>
      <c r="FL53" s="396"/>
      <c r="FM53" s="396"/>
      <c r="FN53" s="396"/>
      <c r="FO53" s="396"/>
      <c r="FP53" s="396"/>
      <c r="FQ53" s="396"/>
      <c r="FR53" s="396"/>
      <c r="FS53" s="396"/>
      <c r="FT53" s="396"/>
      <c r="FU53" s="396"/>
      <c r="FV53" s="396"/>
      <c r="FW53" s="396"/>
      <c r="FX53" s="396"/>
      <c r="FY53" s="396"/>
      <c r="FZ53" s="396"/>
      <c r="GA53" s="396"/>
      <c r="GB53" s="396"/>
      <c r="GC53" s="396"/>
      <c r="GD53" s="396"/>
      <c r="GE53" s="396"/>
      <c r="GF53" s="396"/>
      <c r="GG53" s="396"/>
      <c r="GH53" s="396"/>
      <c r="GI53" s="396"/>
      <c r="GJ53" s="396"/>
      <c r="GK53" s="396"/>
      <c r="GL53" s="396"/>
      <c r="GM53" s="396"/>
      <c r="GN53" s="396"/>
      <c r="GO53" s="396"/>
      <c r="GP53" s="396"/>
      <c r="GQ53" s="396"/>
      <c r="GR53" s="396"/>
      <c r="GS53" s="396"/>
      <c r="GT53" s="396"/>
      <c r="GU53" s="396"/>
      <c r="GV53" s="396"/>
      <c r="GW53" s="396"/>
      <c r="GX53" s="396"/>
      <c r="GY53" s="396"/>
      <c r="GZ53" s="396"/>
      <c r="HA53" s="396"/>
      <c r="HB53" s="396"/>
      <c r="HC53" s="396"/>
      <c r="HD53" s="396"/>
      <c r="HE53" s="396"/>
      <c r="HF53" s="396"/>
      <c r="HG53" s="396"/>
      <c r="HH53" s="396"/>
      <c r="HI53" s="396"/>
      <c r="HJ53" s="396"/>
      <c r="HK53" s="396"/>
      <c r="HL53" s="396"/>
      <c r="HM53" s="396"/>
      <c r="HN53" s="396"/>
      <c r="HO53" s="396"/>
      <c r="HP53" s="396"/>
      <c r="HQ53" s="396"/>
      <c r="HR53" s="396"/>
      <c r="HS53" s="396"/>
      <c r="HT53" s="396"/>
      <c r="HU53" s="396"/>
      <c r="HV53" s="396"/>
      <c r="HW53" s="396"/>
      <c r="HX53" s="396"/>
      <c r="HY53" s="396"/>
      <c r="HZ53" s="396"/>
      <c r="IA53" s="396"/>
      <c r="IB53" s="396"/>
      <c r="IC53" s="396"/>
      <c r="ID53" s="396"/>
      <c r="IE53" s="396"/>
      <c r="IF53" s="396"/>
      <c r="IG53" s="396"/>
      <c r="IH53" s="396"/>
    </row>
    <row r="54" spans="1:242" s="397" customFormat="1" ht="15" hidden="1" customHeight="1" x14ac:dyDescent="0.2">
      <c r="A54" s="377">
        <v>3.04</v>
      </c>
      <c r="B54" s="378" t="s">
        <v>334</v>
      </c>
      <c r="C54" s="379" t="str">
        <f>VLOOKUP(BD.PD[[#This Row],[Pos]],PPto[],3,FALSE)</f>
        <v>3.04 Inversor y UPS</v>
      </c>
      <c r="D54" s="380" t="s">
        <v>334</v>
      </c>
      <c r="E54" s="381">
        <f>IF(BD.PD[[#This Row],[.]]="*",VLOOKUP(BD.PD[[#This Row],[Pos]],Presupuesto!A:H,7,FALSE),"")</f>
        <v>15177.641803278688</v>
      </c>
      <c r="F54" s="382"/>
      <c r="G54" s="382" t="s">
        <v>299</v>
      </c>
      <c r="H54" s="382"/>
      <c r="I54" s="399"/>
      <c r="J54" s="383"/>
      <c r="K54" s="380" t="s">
        <v>162</v>
      </c>
      <c r="L54" s="384">
        <f>IF(BD.PD[[#This Row],[Mon]]="DOP",1,HLOOKUP(BD.PD[[#This Row],[Mon]],$K$1:$L$2,2,FALSE))</f>
        <v>60</v>
      </c>
      <c r="M54" s="385">
        <v>0</v>
      </c>
      <c r="N54" s="386">
        <f>BD.PD[[#This Row],[Cant.]]*BD.PD[[#This Row],[ Tasa ]]*BD.PD[[#This Row],[ Precio Und.]]</f>
        <v>0</v>
      </c>
      <c r="O54" s="387"/>
      <c r="P54" s="386">
        <f>IF(BD.PD[[#This Row],[Liquid. '[%']]]&lt;&gt;0,(BD.PD[[#This Row],[Valor Neto '[DOP']]]*BD.PD[[#This Row],[Liquid. '[%']]])+BD.PD[[#This Row],[Valor Neto '[DOP']]],BD.PD[[#This Row],[Valor Neto '[DOP']]])</f>
        <v>0</v>
      </c>
      <c r="Q54" s="404">
        <f>BD.PD[[#This Row],[Ppto. Orden Interna '[DOP']]]/HLOOKUP("USD",$K$1:$L$2,2,FALSE)</f>
        <v>0</v>
      </c>
      <c r="R54" s="389"/>
      <c r="S54" s="389"/>
      <c r="T54" s="389"/>
      <c r="U54" s="389"/>
      <c r="V54" s="389"/>
      <c r="W54" s="405"/>
      <c r="X54" s="390"/>
      <c r="Y54" s="391"/>
      <c r="Z54" s="406">
        <f>BD.PD[[#This Row],[Av.P1 '[%']]]*BD.PD[[#This Row],[Ppto. Orden Interna '[DOP']]]</f>
        <v>0</v>
      </c>
      <c r="AA54" s="393"/>
      <c r="AB54" s="394"/>
      <c r="AC54" s="406">
        <f>BD.PD[[#This Row],[Av.P2 '[%']]]*BD.PD[[#This Row],[Ppto. Orden Interna '[DOP']]]</f>
        <v>0</v>
      </c>
      <c r="AD54" s="393"/>
      <c r="AE54" s="394"/>
      <c r="AF54" s="406">
        <f>BD.PD[[#This Row],[Av.P3 '[%']]]*BD.PD[[#This Row],[Ppto. Orden Interna '[DOP']]]</f>
        <v>0</v>
      </c>
      <c r="AG54" s="393"/>
      <c r="AH54" s="394"/>
      <c r="AI54" s="406">
        <f>BD.PD[[#This Row],[Av.P4 '[%']]]*BD.PD[[#This Row],[Ppto. Orden Interna '[DOP']]]</f>
        <v>0</v>
      </c>
      <c r="AJ54" s="393"/>
      <c r="AK54" s="394"/>
      <c r="AL54" s="406">
        <f>BD.PD[[#This Row],[Av.P5 '[%']]]*BD.PD[[#This Row],[Ppto. Orden Interna '[DOP']]]</f>
        <v>0</v>
      </c>
      <c r="AM54" s="395">
        <f>BD.PD[[#This Row],[Pago 5]]+BD.PD[[#This Row],[Pago 4]]+BD.PD[[#This Row],[Pago 3]]+BD.PD[[#This Row],[Pago 2]]+BD.PD[[#This Row],[Pago 1]]</f>
        <v>0</v>
      </c>
      <c r="AN54" s="396"/>
      <c r="AO54" s="396"/>
      <c r="AP54" s="396"/>
      <c r="AQ54" s="396"/>
      <c r="AR54" s="396"/>
      <c r="AS54" s="396"/>
      <c r="AT54" s="396"/>
      <c r="AU54" s="396"/>
      <c r="AV54" s="396"/>
      <c r="AW54" s="396"/>
      <c r="AX54" s="396"/>
      <c r="AY54" s="396"/>
      <c r="AZ54" s="396"/>
      <c r="BA54" s="396"/>
      <c r="BB54" s="396"/>
      <c r="BC54" s="396"/>
      <c r="BD54" s="396"/>
      <c r="BE54" s="396"/>
      <c r="BF54" s="396"/>
      <c r="BG54" s="396"/>
      <c r="BH54" s="396"/>
      <c r="BI54" s="396"/>
      <c r="BJ54" s="396"/>
      <c r="BK54" s="396"/>
      <c r="BL54" s="396"/>
      <c r="BM54" s="396"/>
      <c r="BN54" s="396"/>
      <c r="BO54" s="396"/>
      <c r="BP54" s="396"/>
      <c r="BQ54" s="396"/>
      <c r="BR54" s="396"/>
      <c r="BS54" s="396"/>
      <c r="BT54" s="396"/>
      <c r="BU54" s="396"/>
      <c r="BV54" s="396"/>
      <c r="BW54" s="396"/>
      <c r="BX54" s="396"/>
      <c r="BY54" s="396"/>
      <c r="BZ54" s="396"/>
      <c r="CA54" s="396"/>
      <c r="CB54" s="396"/>
      <c r="CC54" s="396"/>
      <c r="CD54" s="396"/>
      <c r="CE54" s="396"/>
      <c r="CF54" s="396"/>
      <c r="CG54" s="396"/>
      <c r="CH54" s="396"/>
      <c r="CI54" s="396"/>
      <c r="CJ54" s="396"/>
      <c r="CK54" s="396"/>
      <c r="CL54" s="396"/>
      <c r="CM54" s="396"/>
      <c r="CN54" s="396"/>
      <c r="CO54" s="396"/>
      <c r="CP54" s="396"/>
      <c r="CQ54" s="396"/>
      <c r="CR54" s="396"/>
      <c r="CS54" s="396"/>
      <c r="CT54" s="396"/>
      <c r="CU54" s="396"/>
      <c r="CV54" s="396"/>
      <c r="CW54" s="396"/>
      <c r="CX54" s="396"/>
      <c r="CY54" s="396"/>
      <c r="CZ54" s="396"/>
      <c r="DA54" s="396"/>
      <c r="DB54" s="396"/>
      <c r="DC54" s="396"/>
      <c r="DD54" s="396"/>
      <c r="DE54" s="396"/>
      <c r="DF54" s="396"/>
      <c r="DG54" s="396"/>
      <c r="DH54" s="396"/>
      <c r="DI54" s="396"/>
      <c r="DJ54" s="396"/>
      <c r="DK54" s="396"/>
      <c r="DL54" s="396"/>
      <c r="DM54" s="396"/>
      <c r="DN54" s="396"/>
      <c r="DO54" s="396"/>
      <c r="DP54" s="396"/>
      <c r="DQ54" s="396"/>
      <c r="DR54" s="396"/>
      <c r="DS54" s="396"/>
      <c r="DT54" s="396"/>
      <c r="DU54" s="396"/>
      <c r="DV54" s="396"/>
      <c r="DW54" s="396"/>
      <c r="DX54" s="396"/>
      <c r="DY54" s="396"/>
      <c r="DZ54" s="396"/>
      <c r="EA54" s="396"/>
      <c r="EB54" s="396"/>
      <c r="EC54" s="396"/>
      <c r="ED54" s="396"/>
      <c r="EE54" s="396"/>
      <c r="EF54" s="396"/>
      <c r="EG54" s="396"/>
      <c r="EH54" s="396"/>
      <c r="EI54" s="396"/>
      <c r="EJ54" s="396"/>
      <c r="EK54" s="396"/>
      <c r="EL54" s="396"/>
      <c r="EM54" s="396"/>
      <c r="EN54" s="396"/>
      <c r="EO54" s="396"/>
      <c r="EP54" s="396"/>
      <c r="EQ54" s="396"/>
      <c r="ER54" s="396"/>
      <c r="ES54" s="396"/>
      <c r="ET54" s="396"/>
      <c r="EU54" s="396"/>
      <c r="EV54" s="396"/>
      <c r="EW54" s="396"/>
      <c r="EX54" s="396"/>
      <c r="EY54" s="396"/>
      <c r="EZ54" s="396"/>
      <c r="FA54" s="396"/>
      <c r="FB54" s="396"/>
      <c r="FC54" s="396"/>
      <c r="FD54" s="396"/>
      <c r="FE54" s="396"/>
      <c r="FF54" s="396"/>
      <c r="FG54" s="396"/>
      <c r="FH54" s="396"/>
      <c r="FI54" s="396"/>
      <c r="FJ54" s="396"/>
      <c r="FK54" s="396"/>
      <c r="FL54" s="396"/>
      <c r="FM54" s="396"/>
      <c r="FN54" s="396"/>
      <c r="FO54" s="396"/>
      <c r="FP54" s="396"/>
      <c r="FQ54" s="396"/>
      <c r="FR54" s="396"/>
      <c r="FS54" s="396"/>
      <c r="FT54" s="396"/>
      <c r="FU54" s="396"/>
      <c r="FV54" s="396"/>
      <c r="FW54" s="396"/>
      <c r="FX54" s="396"/>
      <c r="FY54" s="396"/>
      <c r="FZ54" s="396"/>
      <c r="GA54" s="396"/>
      <c r="GB54" s="396"/>
      <c r="GC54" s="396"/>
      <c r="GD54" s="396"/>
      <c r="GE54" s="396"/>
      <c r="GF54" s="396"/>
      <c r="GG54" s="396"/>
      <c r="GH54" s="396"/>
      <c r="GI54" s="396"/>
      <c r="GJ54" s="396"/>
      <c r="GK54" s="396"/>
      <c r="GL54" s="396"/>
      <c r="GM54" s="396"/>
      <c r="GN54" s="396"/>
      <c r="GO54" s="396"/>
      <c r="GP54" s="396"/>
      <c r="GQ54" s="396"/>
      <c r="GR54" s="396"/>
      <c r="GS54" s="396"/>
      <c r="GT54" s="396"/>
      <c r="GU54" s="396"/>
      <c r="GV54" s="396"/>
      <c r="GW54" s="396"/>
      <c r="GX54" s="396"/>
      <c r="GY54" s="396"/>
      <c r="GZ54" s="396"/>
      <c r="HA54" s="396"/>
      <c r="HB54" s="396"/>
      <c r="HC54" s="396"/>
      <c r="HD54" s="396"/>
      <c r="HE54" s="396"/>
      <c r="HF54" s="396"/>
      <c r="HG54" s="396"/>
      <c r="HH54" s="396"/>
      <c r="HI54" s="396"/>
      <c r="HJ54" s="396"/>
      <c r="HK54" s="396"/>
      <c r="HL54" s="396"/>
      <c r="HM54" s="396"/>
      <c r="HN54" s="396"/>
      <c r="HO54" s="396"/>
      <c r="HP54" s="396"/>
      <c r="HQ54" s="396"/>
      <c r="HR54" s="396"/>
      <c r="HS54" s="396"/>
      <c r="HT54" s="396"/>
      <c r="HU54" s="396"/>
      <c r="HV54" s="396"/>
      <c r="HW54" s="396"/>
      <c r="HX54" s="396"/>
      <c r="HY54" s="396"/>
      <c r="HZ54" s="396"/>
      <c r="IA54" s="396"/>
      <c r="IB54" s="396"/>
      <c r="IC54" s="396"/>
      <c r="ID54" s="396"/>
      <c r="IE54" s="396"/>
      <c r="IF54" s="396"/>
      <c r="IG54" s="396"/>
      <c r="IH54" s="396"/>
    </row>
    <row r="55" spans="1:242" s="397" customFormat="1" ht="15" hidden="1" customHeight="1" x14ac:dyDescent="0.2">
      <c r="A55" s="377">
        <v>3.04</v>
      </c>
      <c r="B55" s="378"/>
      <c r="C55" s="379" t="str">
        <f>VLOOKUP(BD.PD[[#This Row],[Pos]],PPto[],3,FALSE)</f>
        <v>3.04 Inversor y UPS</v>
      </c>
      <c r="D55" s="377" t="s">
        <v>61</v>
      </c>
      <c r="E55" s="381" t="str">
        <f>IF(BD.PD[[#This Row],[.]]="*",VLOOKUP(BD.PD[[#This Row],[Pos]],Presupuesto!A:H,7,FALSE),"")</f>
        <v/>
      </c>
      <c r="F55" s="489" t="s">
        <v>1688</v>
      </c>
      <c r="G55" s="382">
        <v>4513006745</v>
      </c>
      <c r="H55" s="382" t="s">
        <v>379</v>
      </c>
      <c r="I55" s="399" t="s">
        <v>1693</v>
      </c>
      <c r="J55" s="490">
        <v>1</v>
      </c>
      <c r="K55" s="377" t="s">
        <v>162</v>
      </c>
      <c r="L55" s="384">
        <f>IF(BD.PD[[#This Row],[Mon]]="DOP",1,HLOOKUP(BD.PD[[#This Row],[Mon]],$K$1:$L$2,2,FALSE))</f>
        <v>60</v>
      </c>
      <c r="M55" s="401">
        <v>2250</v>
      </c>
      <c r="N55" s="386">
        <f>BD.PD[[#This Row],[Cant.]]*BD.PD[[#This Row],[ Tasa ]]*BD.PD[[#This Row],[ Precio Und.]]</f>
        <v>135000</v>
      </c>
      <c r="O55" s="402">
        <v>0</v>
      </c>
      <c r="P55" s="386">
        <f>IF(BD.PD[[#This Row],[Liquid. '[%']]]&lt;&gt;0,(BD.PD[[#This Row],[Valor Neto '[DOP']]]*BD.PD[[#This Row],[Liquid. '[%']]])+BD.PD[[#This Row],[Valor Neto '[DOP']]],BD.PD[[#This Row],[Valor Neto '[DOP']]])</f>
        <v>135000</v>
      </c>
      <c r="Q55" s="404">
        <f>BD.PD[[#This Row],[Ppto. Orden Interna '[DOP']]]/HLOOKUP("USD",$K$1:$L$2,2,FALSE)</f>
        <v>2250</v>
      </c>
      <c r="R55" s="389" t="s">
        <v>380</v>
      </c>
      <c r="S55" s="389"/>
      <c r="T55" s="389"/>
      <c r="U55" s="389"/>
      <c r="V55" s="389"/>
      <c r="W55" s="405" t="s">
        <v>381</v>
      </c>
      <c r="X55" s="390">
        <v>20</v>
      </c>
      <c r="Y55" s="391">
        <v>1</v>
      </c>
      <c r="Z55" s="406">
        <f>BD.PD[[#This Row],[Av.P1 '[%']]]*BD.PD[[#This Row],[Ppto. Orden Interna '[DOP']]]</f>
        <v>135000</v>
      </c>
      <c r="AA55" s="393"/>
      <c r="AB55" s="394"/>
      <c r="AC55" s="406">
        <f>BD.PD[[#This Row],[Av.P2 '[%']]]*BD.PD[[#This Row],[Ppto. Orden Interna '[DOP']]]</f>
        <v>0</v>
      </c>
      <c r="AD55" s="393"/>
      <c r="AE55" s="394"/>
      <c r="AF55" s="406">
        <f>BD.PD[[#This Row],[Av.P3 '[%']]]*BD.PD[[#This Row],[Ppto. Orden Interna '[DOP']]]</f>
        <v>0</v>
      </c>
      <c r="AG55" s="393"/>
      <c r="AH55" s="394"/>
      <c r="AI55" s="406">
        <f>BD.PD[[#This Row],[Av.P4 '[%']]]*BD.PD[[#This Row],[Ppto. Orden Interna '[DOP']]]</f>
        <v>0</v>
      </c>
      <c r="AJ55" s="393"/>
      <c r="AK55" s="394"/>
      <c r="AL55" s="406">
        <f>BD.PD[[#This Row],[Av.P5 '[%']]]*BD.PD[[#This Row],[Ppto. Orden Interna '[DOP']]]</f>
        <v>0</v>
      </c>
      <c r="AM55" s="395">
        <f>BD.PD[[#This Row],[Pago 5]]+BD.PD[[#This Row],[Pago 4]]+BD.PD[[#This Row],[Pago 3]]+BD.PD[[#This Row],[Pago 2]]+BD.PD[[#This Row],[Pago 1]]</f>
        <v>135000</v>
      </c>
      <c r="AN55" s="396"/>
      <c r="AO55" s="396"/>
      <c r="AP55" s="396"/>
      <c r="AQ55" s="396"/>
      <c r="AR55" s="396"/>
      <c r="AS55" s="396"/>
      <c r="AT55" s="396"/>
      <c r="AU55" s="396"/>
      <c r="AV55" s="396"/>
      <c r="AW55" s="396"/>
      <c r="AX55" s="396"/>
      <c r="AY55" s="396"/>
      <c r="AZ55" s="396"/>
      <c r="BA55" s="396"/>
      <c r="BB55" s="396"/>
      <c r="BC55" s="396"/>
      <c r="BD55" s="396"/>
      <c r="BE55" s="396"/>
      <c r="BF55" s="396"/>
      <c r="BG55" s="396"/>
      <c r="BH55" s="396"/>
      <c r="BI55" s="396"/>
      <c r="BJ55" s="396"/>
      <c r="BK55" s="396"/>
      <c r="BL55" s="396"/>
      <c r="BM55" s="396"/>
      <c r="BN55" s="396"/>
      <c r="BO55" s="396"/>
      <c r="BP55" s="396"/>
      <c r="BQ55" s="396"/>
      <c r="BR55" s="396"/>
      <c r="BS55" s="396"/>
      <c r="BT55" s="396"/>
      <c r="BU55" s="396"/>
      <c r="BV55" s="396"/>
      <c r="BW55" s="396"/>
      <c r="BX55" s="396"/>
      <c r="BY55" s="396"/>
      <c r="BZ55" s="396"/>
      <c r="CA55" s="396"/>
      <c r="CB55" s="396"/>
      <c r="CC55" s="396"/>
      <c r="CD55" s="396"/>
      <c r="CE55" s="396"/>
      <c r="CF55" s="396"/>
      <c r="CG55" s="396"/>
      <c r="CH55" s="396"/>
      <c r="CI55" s="396"/>
      <c r="CJ55" s="396"/>
      <c r="CK55" s="396"/>
      <c r="CL55" s="396"/>
      <c r="CM55" s="396"/>
      <c r="CN55" s="396"/>
      <c r="CO55" s="396"/>
      <c r="CP55" s="396"/>
      <c r="CQ55" s="396"/>
      <c r="CR55" s="396"/>
      <c r="CS55" s="396"/>
      <c r="CT55" s="396"/>
      <c r="CU55" s="396"/>
      <c r="CV55" s="396"/>
      <c r="CW55" s="396"/>
      <c r="CX55" s="396"/>
      <c r="CY55" s="396"/>
      <c r="CZ55" s="396"/>
      <c r="DA55" s="396"/>
      <c r="DB55" s="396"/>
      <c r="DC55" s="396"/>
      <c r="DD55" s="396"/>
      <c r="DE55" s="396"/>
      <c r="DF55" s="396"/>
      <c r="DG55" s="396"/>
      <c r="DH55" s="396"/>
      <c r="DI55" s="396"/>
      <c r="DJ55" s="396"/>
      <c r="DK55" s="396"/>
      <c r="DL55" s="396"/>
      <c r="DM55" s="396"/>
      <c r="DN55" s="396"/>
      <c r="DO55" s="396"/>
      <c r="DP55" s="396"/>
      <c r="DQ55" s="396"/>
      <c r="DR55" s="396"/>
      <c r="DS55" s="396"/>
      <c r="DT55" s="396"/>
      <c r="DU55" s="396"/>
      <c r="DV55" s="396"/>
      <c r="DW55" s="396"/>
      <c r="DX55" s="396"/>
      <c r="DY55" s="396"/>
      <c r="DZ55" s="396"/>
      <c r="EA55" s="396"/>
      <c r="EB55" s="396"/>
      <c r="EC55" s="396"/>
      <c r="ED55" s="396"/>
      <c r="EE55" s="396"/>
      <c r="EF55" s="396"/>
      <c r="EG55" s="396"/>
      <c r="EH55" s="396"/>
      <c r="EI55" s="396"/>
      <c r="EJ55" s="396"/>
      <c r="EK55" s="396"/>
      <c r="EL55" s="396"/>
      <c r="EM55" s="396"/>
      <c r="EN55" s="396"/>
      <c r="EO55" s="396"/>
      <c r="EP55" s="396"/>
      <c r="EQ55" s="396"/>
      <c r="ER55" s="396"/>
      <c r="ES55" s="396"/>
      <c r="ET55" s="396"/>
      <c r="EU55" s="396"/>
      <c r="EV55" s="396"/>
      <c r="EW55" s="396"/>
      <c r="EX55" s="396"/>
      <c r="EY55" s="396"/>
      <c r="EZ55" s="396"/>
      <c r="FA55" s="396"/>
      <c r="FB55" s="396"/>
      <c r="FC55" s="396"/>
      <c r="FD55" s="396"/>
      <c r="FE55" s="396"/>
      <c r="FF55" s="396"/>
      <c r="FG55" s="396"/>
      <c r="FH55" s="396"/>
      <c r="FI55" s="396"/>
      <c r="FJ55" s="396"/>
      <c r="FK55" s="396"/>
      <c r="FL55" s="396"/>
      <c r="FM55" s="396"/>
      <c r="FN55" s="396"/>
      <c r="FO55" s="396"/>
      <c r="FP55" s="396"/>
      <c r="FQ55" s="396"/>
      <c r="FR55" s="396"/>
      <c r="FS55" s="396"/>
      <c r="FT55" s="396"/>
      <c r="FU55" s="396"/>
      <c r="FV55" s="396"/>
      <c r="FW55" s="396"/>
      <c r="FX55" s="396"/>
      <c r="FY55" s="396"/>
      <c r="FZ55" s="396"/>
      <c r="GA55" s="396"/>
      <c r="GB55" s="396"/>
      <c r="GC55" s="396"/>
      <c r="GD55" s="396"/>
      <c r="GE55" s="396"/>
      <c r="GF55" s="396"/>
      <c r="GG55" s="396"/>
      <c r="GH55" s="396"/>
      <c r="GI55" s="396"/>
      <c r="GJ55" s="396"/>
      <c r="GK55" s="396"/>
      <c r="GL55" s="396"/>
      <c r="GM55" s="396"/>
      <c r="GN55" s="396"/>
      <c r="GO55" s="396"/>
      <c r="GP55" s="396"/>
      <c r="GQ55" s="396"/>
      <c r="GR55" s="396"/>
      <c r="GS55" s="396"/>
      <c r="GT55" s="396"/>
      <c r="GU55" s="396"/>
      <c r="GV55" s="396"/>
      <c r="GW55" s="396"/>
      <c r="GX55" s="396"/>
      <c r="GY55" s="396"/>
      <c r="GZ55" s="396"/>
      <c r="HA55" s="396"/>
      <c r="HB55" s="396"/>
      <c r="HC55" s="396"/>
      <c r="HD55" s="396"/>
      <c r="HE55" s="396"/>
      <c r="HF55" s="396"/>
      <c r="HG55" s="396"/>
      <c r="HH55" s="396"/>
      <c r="HI55" s="396"/>
      <c r="HJ55" s="396"/>
      <c r="HK55" s="396"/>
      <c r="HL55" s="396"/>
      <c r="HM55" s="396"/>
      <c r="HN55" s="396"/>
      <c r="HO55" s="396"/>
      <c r="HP55" s="396"/>
      <c r="HQ55" s="396"/>
      <c r="HR55" s="396"/>
      <c r="HS55" s="396"/>
      <c r="HT55" s="396"/>
      <c r="HU55" s="396"/>
      <c r="HV55" s="396"/>
      <c r="HW55" s="396"/>
      <c r="HX55" s="396"/>
      <c r="HY55" s="396"/>
      <c r="HZ55" s="396"/>
      <c r="IA55" s="396"/>
      <c r="IB55" s="396"/>
      <c r="IC55" s="396"/>
      <c r="ID55" s="396"/>
      <c r="IE55" s="396"/>
      <c r="IF55" s="396"/>
      <c r="IG55" s="396"/>
      <c r="IH55" s="396"/>
    </row>
    <row r="56" spans="1:242" s="397" customFormat="1" ht="15" hidden="1" customHeight="1" x14ac:dyDescent="0.2">
      <c r="A56" s="377">
        <v>3.04</v>
      </c>
      <c r="B56" s="378"/>
      <c r="C56" s="379" t="str">
        <f>VLOOKUP(BD.PD[[#This Row],[Pos]],PPto[],3,FALSE)</f>
        <v>3.04 Inversor y UPS</v>
      </c>
      <c r="D56" s="377" t="s">
        <v>61</v>
      </c>
      <c r="E56" s="381" t="str">
        <f>IF(BD.PD[[#This Row],[.]]="*",VLOOKUP(BD.PD[[#This Row],[Pos]],Presupuesto!A:H,7,FALSE),"")</f>
        <v/>
      </c>
      <c r="F56" s="489" t="s">
        <v>1689</v>
      </c>
      <c r="G56" s="382">
        <v>4513006745</v>
      </c>
      <c r="H56" s="382" t="s">
        <v>379</v>
      </c>
      <c r="I56" s="399" t="s">
        <v>1693</v>
      </c>
      <c r="J56" s="490">
        <v>1</v>
      </c>
      <c r="K56" s="377" t="s">
        <v>162</v>
      </c>
      <c r="L56" s="384">
        <f>IF(BD.PD[[#This Row],[Mon]]="DOP",1,HLOOKUP(BD.PD[[#This Row],[Mon]],$K$1:$L$2,2,FALSE))</f>
        <v>60</v>
      </c>
      <c r="M56" s="401">
        <v>2923.38</v>
      </c>
      <c r="N56" s="386">
        <f>BD.PD[[#This Row],[Cant.]]*BD.PD[[#This Row],[ Tasa ]]*BD.PD[[#This Row],[ Precio Und.]]</f>
        <v>175402.80000000002</v>
      </c>
      <c r="O56" s="402">
        <v>0</v>
      </c>
      <c r="P56" s="386">
        <f>IF(BD.PD[[#This Row],[Liquid. '[%']]]&lt;&gt;0,(BD.PD[[#This Row],[Valor Neto '[DOP']]]*BD.PD[[#This Row],[Liquid. '[%']]])+BD.PD[[#This Row],[Valor Neto '[DOP']]],BD.PD[[#This Row],[Valor Neto '[DOP']]])</f>
        <v>175402.80000000002</v>
      </c>
      <c r="Q56" s="404">
        <f>BD.PD[[#This Row],[Ppto. Orden Interna '[DOP']]]/HLOOKUP("USD",$K$1:$L$2,2,FALSE)</f>
        <v>2923.38</v>
      </c>
      <c r="R56" s="389" t="s">
        <v>380</v>
      </c>
      <c r="S56" s="389"/>
      <c r="T56" s="389"/>
      <c r="U56" s="389"/>
      <c r="V56" s="389"/>
      <c r="W56" s="405" t="s">
        <v>381</v>
      </c>
      <c r="X56" s="390">
        <v>20</v>
      </c>
      <c r="Y56" s="391">
        <v>1</v>
      </c>
      <c r="Z56" s="406">
        <f>BD.PD[[#This Row],[Av.P1 '[%']]]*BD.PD[[#This Row],[Ppto. Orden Interna '[DOP']]]</f>
        <v>175402.80000000002</v>
      </c>
      <c r="AA56" s="393"/>
      <c r="AB56" s="394"/>
      <c r="AC56" s="406">
        <f>BD.PD[[#This Row],[Av.P2 '[%']]]*BD.PD[[#This Row],[Ppto. Orden Interna '[DOP']]]</f>
        <v>0</v>
      </c>
      <c r="AD56" s="393"/>
      <c r="AE56" s="394"/>
      <c r="AF56" s="406">
        <f>BD.PD[[#This Row],[Av.P3 '[%']]]*BD.PD[[#This Row],[Ppto. Orden Interna '[DOP']]]</f>
        <v>0</v>
      </c>
      <c r="AG56" s="393"/>
      <c r="AH56" s="394"/>
      <c r="AI56" s="406">
        <f>BD.PD[[#This Row],[Av.P4 '[%']]]*BD.PD[[#This Row],[Ppto. Orden Interna '[DOP']]]</f>
        <v>0</v>
      </c>
      <c r="AJ56" s="393"/>
      <c r="AK56" s="394"/>
      <c r="AL56" s="406">
        <f>BD.PD[[#This Row],[Av.P5 '[%']]]*BD.PD[[#This Row],[Ppto. Orden Interna '[DOP']]]</f>
        <v>0</v>
      </c>
      <c r="AM56" s="395">
        <f>BD.PD[[#This Row],[Pago 5]]+BD.PD[[#This Row],[Pago 4]]+BD.PD[[#This Row],[Pago 3]]+BD.PD[[#This Row],[Pago 2]]+BD.PD[[#This Row],[Pago 1]]</f>
        <v>175402.80000000002</v>
      </c>
      <c r="AN56" s="396"/>
      <c r="AO56" s="396"/>
      <c r="AP56" s="396"/>
      <c r="AQ56" s="396"/>
      <c r="AR56" s="396"/>
      <c r="AS56" s="396"/>
      <c r="AT56" s="396"/>
      <c r="AU56" s="396"/>
      <c r="AV56" s="396"/>
      <c r="AW56" s="396"/>
      <c r="AX56" s="396"/>
      <c r="AY56" s="396"/>
      <c r="AZ56" s="396"/>
      <c r="BA56" s="396"/>
      <c r="BB56" s="396"/>
      <c r="BC56" s="396"/>
      <c r="BD56" s="396"/>
      <c r="BE56" s="396"/>
      <c r="BF56" s="396"/>
      <c r="BG56" s="396"/>
      <c r="BH56" s="396"/>
      <c r="BI56" s="396"/>
      <c r="BJ56" s="396"/>
      <c r="BK56" s="396"/>
      <c r="BL56" s="396"/>
      <c r="BM56" s="396"/>
      <c r="BN56" s="396"/>
      <c r="BO56" s="396"/>
      <c r="BP56" s="396"/>
      <c r="BQ56" s="396"/>
      <c r="BR56" s="396"/>
      <c r="BS56" s="396"/>
      <c r="BT56" s="396"/>
      <c r="BU56" s="396"/>
      <c r="BV56" s="396"/>
      <c r="BW56" s="396"/>
      <c r="BX56" s="396"/>
      <c r="BY56" s="396"/>
      <c r="BZ56" s="396"/>
      <c r="CA56" s="396"/>
      <c r="CB56" s="396"/>
      <c r="CC56" s="396"/>
      <c r="CD56" s="396"/>
      <c r="CE56" s="396"/>
      <c r="CF56" s="396"/>
      <c r="CG56" s="396"/>
      <c r="CH56" s="396"/>
      <c r="CI56" s="396"/>
      <c r="CJ56" s="396"/>
      <c r="CK56" s="396"/>
      <c r="CL56" s="396"/>
      <c r="CM56" s="396"/>
      <c r="CN56" s="396"/>
      <c r="CO56" s="396"/>
      <c r="CP56" s="396"/>
      <c r="CQ56" s="396"/>
      <c r="CR56" s="396"/>
      <c r="CS56" s="396"/>
      <c r="CT56" s="396"/>
      <c r="CU56" s="396"/>
      <c r="CV56" s="396"/>
      <c r="CW56" s="396"/>
      <c r="CX56" s="396"/>
      <c r="CY56" s="396"/>
      <c r="CZ56" s="396"/>
      <c r="DA56" s="396"/>
      <c r="DB56" s="396"/>
      <c r="DC56" s="396"/>
      <c r="DD56" s="396"/>
      <c r="DE56" s="396"/>
      <c r="DF56" s="396"/>
      <c r="DG56" s="396"/>
      <c r="DH56" s="396"/>
      <c r="DI56" s="396"/>
      <c r="DJ56" s="396"/>
      <c r="DK56" s="396"/>
      <c r="DL56" s="396"/>
      <c r="DM56" s="396"/>
      <c r="DN56" s="396"/>
      <c r="DO56" s="396"/>
      <c r="DP56" s="396"/>
      <c r="DQ56" s="396"/>
      <c r="DR56" s="396"/>
      <c r="DS56" s="396"/>
      <c r="DT56" s="396"/>
      <c r="DU56" s="396"/>
      <c r="DV56" s="396"/>
      <c r="DW56" s="396"/>
      <c r="DX56" s="396"/>
      <c r="DY56" s="396"/>
      <c r="DZ56" s="396"/>
      <c r="EA56" s="396"/>
      <c r="EB56" s="396"/>
      <c r="EC56" s="396"/>
      <c r="ED56" s="396"/>
      <c r="EE56" s="396"/>
      <c r="EF56" s="396"/>
      <c r="EG56" s="396"/>
      <c r="EH56" s="396"/>
      <c r="EI56" s="396"/>
      <c r="EJ56" s="396"/>
      <c r="EK56" s="396"/>
      <c r="EL56" s="396"/>
      <c r="EM56" s="396"/>
      <c r="EN56" s="396"/>
      <c r="EO56" s="396"/>
      <c r="EP56" s="396"/>
      <c r="EQ56" s="396"/>
      <c r="ER56" s="396"/>
      <c r="ES56" s="396"/>
      <c r="ET56" s="396"/>
      <c r="EU56" s="396"/>
      <c r="EV56" s="396"/>
      <c r="EW56" s="396"/>
      <c r="EX56" s="396"/>
      <c r="EY56" s="396"/>
      <c r="EZ56" s="396"/>
      <c r="FA56" s="396"/>
      <c r="FB56" s="396"/>
      <c r="FC56" s="396"/>
      <c r="FD56" s="396"/>
      <c r="FE56" s="396"/>
      <c r="FF56" s="396"/>
      <c r="FG56" s="396"/>
      <c r="FH56" s="396"/>
      <c r="FI56" s="396"/>
      <c r="FJ56" s="396"/>
      <c r="FK56" s="396"/>
      <c r="FL56" s="396"/>
      <c r="FM56" s="396"/>
      <c r="FN56" s="396"/>
      <c r="FO56" s="396"/>
      <c r="FP56" s="396"/>
      <c r="FQ56" s="396"/>
      <c r="FR56" s="396"/>
      <c r="FS56" s="396"/>
      <c r="FT56" s="396"/>
      <c r="FU56" s="396"/>
      <c r="FV56" s="396"/>
      <c r="FW56" s="396"/>
      <c r="FX56" s="396"/>
      <c r="FY56" s="396"/>
      <c r="FZ56" s="396"/>
      <c r="GA56" s="396"/>
      <c r="GB56" s="396"/>
      <c r="GC56" s="396"/>
      <c r="GD56" s="396"/>
      <c r="GE56" s="396"/>
      <c r="GF56" s="396"/>
      <c r="GG56" s="396"/>
      <c r="GH56" s="396"/>
      <c r="GI56" s="396"/>
      <c r="GJ56" s="396"/>
      <c r="GK56" s="396"/>
      <c r="GL56" s="396"/>
      <c r="GM56" s="396"/>
      <c r="GN56" s="396"/>
      <c r="GO56" s="396"/>
      <c r="GP56" s="396"/>
      <c r="GQ56" s="396"/>
      <c r="GR56" s="396"/>
      <c r="GS56" s="396"/>
      <c r="GT56" s="396"/>
      <c r="GU56" s="396"/>
      <c r="GV56" s="396"/>
      <c r="GW56" s="396"/>
      <c r="GX56" s="396"/>
      <c r="GY56" s="396"/>
      <c r="GZ56" s="396"/>
      <c r="HA56" s="396"/>
      <c r="HB56" s="396"/>
      <c r="HC56" s="396"/>
      <c r="HD56" s="396"/>
      <c r="HE56" s="396"/>
      <c r="HF56" s="396"/>
      <c r="HG56" s="396"/>
      <c r="HH56" s="396"/>
      <c r="HI56" s="396"/>
      <c r="HJ56" s="396"/>
      <c r="HK56" s="396"/>
      <c r="HL56" s="396"/>
      <c r="HM56" s="396"/>
      <c r="HN56" s="396"/>
      <c r="HO56" s="396"/>
      <c r="HP56" s="396"/>
      <c r="HQ56" s="396"/>
      <c r="HR56" s="396"/>
      <c r="HS56" s="396"/>
      <c r="HT56" s="396"/>
      <c r="HU56" s="396"/>
      <c r="HV56" s="396"/>
      <c r="HW56" s="396"/>
      <c r="HX56" s="396"/>
      <c r="HY56" s="396"/>
      <c r="HZ56" s="396"/>
      <c r="IA56" s="396"/>
      <c r="IB56" s="396"/>
      <c r="IC56" s="396"/>
      <c r="ID56" s="396"/>
      <c r="IE56" s="396"/>
      <c r="IF56" s="396"/>
      <c r="IG56" s="396"/>
      <c r="IH56" s="396"/>
    </row>
    <row r="57" spans="1:242" s="397" customFormat="1" ht="15" hidden="1" customHeight="1" x14ac:dyDescent="0.2">
      <c r="A57" s="377">
        <v>3.04</v>
      </c>
      <c r="B57" s="378"/>
      <c r="C57" s="379" t="str">
        <f>VLOOKUP(BD.PD[[#This Row],[Pos]],PPto[],3,FALSE)</f>
        <v>3.04 Inversor y UPS</v>
      </c>
      <c r="D57" s="377" t="s">
        <v>61</v>
      </c>
      <c r="E57" s="381" t="str">
        <f>IF(BD.PD[[#This Row],[.]]="*",VLOOKUP(BD.PD[[#This Row],[Pos]],Presupuesto!A:H,7,FALSE),"")</f>
        <v/>
      </c>
      <c r="F57" s="489" t="s">
        <v>1690</v>
      </c>
      <c r="G57" s="382">
        <v>4513006745</v>
      </c>
      <c r="H57" s="382" t="s">
        <v>379</v>
      </c>
      <c r="I57" s="399" t="s">
        <v>1693</v>
      </c>
      <c r="J57" s="490">
        <v>5</v>
      </c>
      <c r="K57" s="377" t="s">
        <v>162</v>
      </c>
      <c r="L57" s="384">
        <f>IF(BD.PD[[#This Row],[Mon]]="DOP",1,HLOOKUP(BD.PD[[#This Row],[Mon]],$K$1:$L$2,2,FALSE))</f>
        <v>60</v>
      </c>
      <c r="M57" s="401">
        <v>475</v>
      </c>
      <c r="N57" s="386">
        <f>BD.PD[[#This Row],[Cant.]]*BD.PD[[#This Row],[ Tasa ]]*BD.PD[[#This Row],[ Precio Und.]]</f>
        <v>142500</v>
      </c>
      <c r="O57" s="402">
        <v>0</v>
      </c>
      <c r="P57" s="386">
        <f>IF(BD.PD[[#This Row],[Liquid. '[%']]]&lt;&gt;0,(BD.PD[[#This Row],[Valor Neto '[DOP']]]*BD.PD[[#This Row],[Liquid. '[%']]])+BD.PD[[#This Row],[Valor Neto '[DOP']]],BD.PD[[#This Row],[Valor Neto '[DOP']]])</f>
        <v>142500</v>
      </c>
      <c r="Q57" s="404">
        <f>BD.PD[[#This Row],[Ppto. Orden Interna '[DOP']]]/HLOOKUP("USD",$K$1:$L$2,2,FALSE)</f>
        <v>2375</v>
      </c>
      <c r="R57" s="389" t="s">
        <v>380</v>
      </c>
      <c r="S57" s="389"/>
      <c r="T57" s="389"/>
      <c r="U57" s="389"/>
      <c r="V57" s="389"/>
      <c r="W57" s="405" t="s">
        <v>381</v>
      </c>
      <c r="X57" s="390">
        <v>20</v>
      </c>
      <c r="Y57" s="391">
        <v>1</v>
      </c>
      <c r="Z57" s="406">
        <f>BD.PD[[#This Row],[Av.P1 '[%']]]*BD.PD[[#This Row],[Ppto. Orden Interna '[DOP']]]</f>
        <v>142500</v>
      </c>
      <c r="AA57" s="393"/>
      <c r="AB57" s="394"/>
      <c r="AC57" s="406">
        <f>BD.PD[[#This Row],[Av.P2 '[%']]]*BD.PD[[#This Row],[Ppto. Orden Interna '[DOP']]]</f>
        <v>0</v>
      </c>
      <c r="AD57" s="393"/>
      <c r="AE57" s="394"/>
      <c r="AF57" s="406">
        <f>BD.PD[[#This Row],[Av.P3 '[%']]]*BD.PD[[#This Row],[Ppto. Orden Interna '[DOP']]]</f>
        <v>0</v>
      </c>
      <c r="AG57" s="393"/>
      <c r="AH57" s="394"/>
      <c r="AI57" s="406">
        <f>BD.PD[[#This Row],[Av.P4 '[%']]]*BD.PD[[#This Row],[Ppto. Orden Interna '[DOP']]]</f>
        <v>0</v>
      </c>
      <c r="AJ57" s="393"/>
      <c r="AK57" s="394"/>
      <c r="AL57" s="406">
        <f>BD.PD[[#This Row],[Av.P5 '[%']]]*BD.PD[[#This Row],[Ppto. Orden Interna '[DOP']]]</f>
        <v>0</v>
      </c>
      <c r="AM57" s="395">
        <f>BD.PD[[#This Row],[Pago 5]]+BD.PD[[#This Row],[Pago 4]]+BD.PD[[#This Row],[Pago 3]]+BD.PD[[#This Row],[Pago 2]]+BD.PD[[#This Row],[Pago 1]]</f>
        <v>142500</v>
      </c>
      <c r="AN57" s="396"/>
      <c r="AO57" s="396"/>
      <c r="AP57" s="396"/>
      <c r="AQ57" s="396"/>
      <c r="AR57" s="396"/>
      <c r="AS57" s="396"/>
      <c r="AT57" s="396"/>
      <c r="AU57" s="396"/>
      <c r="AV57" s="396"/>
      <c r="AW57" s="396"/>
      <c r="AX57" s="396"/>
      <c r="AY57" s="396"/>
      <c r="AZ57" s="396"/>
      <c r="BA57" s="396"/>
      <c r="BB57" s="396"/>
      <c r="BC57" s="396"/>
      <c r="BD57" s="396"/>
      <c r="BE57" s="396"/>
      <c r="BF57" s="396"/>
      <c r="BG57" s="396"/>
      <c r="BH57" s="396"/>
      <c r="BI57" s="396"/>
      <c r="BJ57" s="396"/>
      <c r="BK57" s="396"/>
      <c r="BL57" s="396"/>
      <c r="BM57" s="396"/>
      <c r="BN57" s="396"/>
      <c r="BO57" s="396"/>
      <c r="BP57" s="396"/>
      <c r="BQ57" s="396"/>
      <c r="BR57" s="396"/>
      <c r="BS57" s="396"/>
      <c r="BT57" s="396"/>
      <c r="BU57" s="396"/>
      <c r="BV57" s="396"/>
      <c r="BW57" s="396"/>
      <c r="BX57" s="396"/>
      <c r="BY57" s="396"/>
      <c r="BZ57" s="396"/>
      <c r="CA57" s="396"/>
      <c r="CB57" s="396"/>
      <c r="CC57" s="396"/>
      <c r="CD57" s="396"/>
      <c r="CE57" s="396"/>
      <c r="CF57" s="396"/>
      <c r="CG57" s="396"/>
      <c r="CH57" s="396"/>
      <c r="CI57" s="396"/>
      <c r="CJ57" s="396"/>
      <c r="CK57" s="396"/>
      <c r="CL57" s="396"/>
      <c r="CM57" s="396"/>
      <c r="CN57" s="396"/>
      <c r="CO57" s="396"/>
      <c r="CP57" s="396"/>
      <c r="CQ57" s="396"/>
      <c r="CR57" s="396"/>
      <c r="CS57" s="396"/>
      <c r="CT57" s="396"/>
      <c r="CU57" s="396"/>
      <c r="CV57" s="396"/>
      <c r="CW57" s="396"/>
      <c r="CX57" s="396"/>
      <c r="CY57" s="396"/>
      <c r="CZ57" s="396"/>
      <c r="DA57" s="396"/>
      <c r="DB57" s="396"/>
      <c r="DC57" s="396"/>
      <c r="DD57" s="396"/>
      <c r="DE57" s="396"/>
      <c r="DF57" s="396"/>
      <c r="DG57" s="396"/>
      <c r="DH57" s="396"/>
      <c r="DI57" s="396"/>
      <c r="DJ57" s="396"/>
      <c r="DK57" s="396"/>
      <c r="DL57" s="396"/>
      <c r="DM57" s="396"/>
      <c r="DN57" s="396"/>
      <c r="DO57" s="396"/>
      <c r="DP57" s="396"/>
      <c r="DQ57" s="396"/>
      <c r="DR57" s="396"/>
      <c r="DS57" s="396"/>
      <c r="DT57" s="396"/>
      <c r="DU57" s="396"/>
      <c r="DV57" s="396"/>
      <c r="DW57" s="396"/>
      <c r="DX57" s="396"/>
      <c r="DY57" s="396"/>
      <c r="DZ57" s="396"/>
      <c r="EA57" s="396"/>
      <c r="EB57" s="396"/>
      <c r="EC57" s="396"/>
      <c r="ED57" s="396"/>
      <c r="EE57" s="396"/>
      <c r="EF57" s="396"/>
      <c r="EG57" s="396"/>
      <c r="EH57" s="396"/>
      <c r="EI57" s="396"/>
      <c r="EJ57" s="396"/>
      <c r="EK57" s="396"/>
      <c r="EL57" s="396"/>
      <c r="EM57" s="396"/>
      <c r="EN57" s="396"/>
      <c r="EO57" s="396"/>
      <c r="EP57" s="396"/>
      <c r="EQ57" s="396"/>
      <c r="ER57" s="396"/>
      <c r="ES57" s="396"/>
      <c r="ET57" s="396"/>
      <c r="EU57" s="396"/>
      <c r="EV57" s="396"/>
      <c r="EW57" s="396"/>
      <c r="EX57" s="396"/>
      <c r="EY57" s="396"/>
      <c r="EZ57" s="396"/>
      <c r="FA57" s="396"/>
      <c r="FB57" s="396"/>
      <c r="FC57" s="396"/>
      <c r="FD57" s="396"/>
      <c r="FE57" s="396"/>
      <c r="FF57" s="396"/>
      <c r="FG57" s="396"/>
      <c r="FH57" s="396"/>
      <c r="FI57" s="396"/>
      <c r="FJ57" s="396"/>
      <c r="FK57" s="396"/>
      <c r="FL57" s="396"/>
      <c r="FM57" s="396"/>
      <c r="FN57" s="396"/>
      <c r="FO57" s="396"/>
      <c r="FP57" s="396"/>
      <c r="FQ57" s="396"/>
      <c r="FR57" s="396"/>
      <c r="FS57" s="396"/>
      <c r="FT57" s="396"/>
      <c r="FU57" s="396"/>
      <c r="FV57" s="396"/>
      <c r="FW57" s="396"/>
      <c r="FX57" s="396"/>
      <c r="FY57" s="396"/>
      <c r="FZ57" s="396"/>
      <c r="GA57" s="396"/>
      <c r="GB57" s="396"/>
      <c r="GC57" s="396"/>
      <c r="GD57" s="396"/>
      <c r="GE57" s="396"/>
      <c r="GF57" s="396"/>
      <c r="GG57" s="396"/>
      <c r="GH57" s="396"/>
      <c r="GI57" s="396"/>
      <c r="GJ57" s="396"/>
      <c r="GK57" s="396"/>
      <c r="GL57" s="396"/>
      <c r="GM57" s="396"/>
      <c r="GN57" s="396"/>
      <c r="GO57" s="396"/>
      <c r="GP57" s="396"/>
      <c r="GQ57" s="396"/>
      <c r="GR57" s="396"/>
      <c r="GS57" s="396"/>
      <c r="GT57" s="396"/>
      <c r="GU57" s="396"/>
      <c r="GV57" s="396"/>
      <c r="GW57" s="396"/>
      <c r="GX57" s="396"/>
      <c r="GY57" s="396"/>
      <c r="GZ57" s="396"/>
      <c r="HA57" s="396"/>
      <c r="HB57" s="396"/>
      <c r="HC57" s="396"/>
      <c r="HD57" s="396"/>
      <c r="HE57" s="396"/>
      <c r="HF57" s="396"/>
      <c r="HG57" s="396"/>
      <c r="HH57" s="396"/>
      <c r="HI57" s="396"/>
      <c r="HJ57" s="396"/>
      <c r="HK57" s="396"/>
      <c r="HL57" s="396"/>
      <c r="HM57" s="396"/>
      <c r="HN57" s="396"/>
      <c r="HO57" s="396"/>
      <c r="HP57" s="396"/>
      <c r="HQ57" s="396"/>
      <c r="HR57" s="396"/>
      <c r="HS57" s="396"/>
      <c r="HT57" s="396"/>
      <c r="HU57" s="396"/>
      <c r="HV57" s="396"/>
      <c r="HW57" s="396"/>
      <c r="HX57" s="396"/>
      <c r="HY57" s="396"/>
      <c r="HZ57" s="396"/>
      <c r="IA57" s="396"/>
      <c r="IB57" s="396"/>
      <c r="IC57" s="396"/>
      <c r="ID57" s="396"/>
      <c r="IE57" s="396"/>
      <c r="IF57" s="396"/>
      <c r="IG57" s="396"/>
      <c r="IH57" s="396"/>
    </row>
    <row r="58" spans="1:242" s="397" customFormat="1" ht="15" hidden="1" customHeight="1" x14ac:dyDescent="0.2">
      <c r="A58" s="377">
        <v>3.04</v>
      </c>
      <c r="B58" s="378"/>
      <c r="C58" s="379" t="str">
        <f>VLOOKUP(BD.PD[[#This Row],[Pos]],PPto[],3,FALSE)</f>
        <v>3.04 Inversor y UPS</v>
      </c>
      <c r="D58" s="377" t="s">
        <v>61</v>
      </c>
      <c r="E58" s="381" t="str">
        <f>IF(BD.PD[[#This Row],[.]]="*",VLOOKUP(BD.PD[[#This Row],[Pos]],Presupuesto!A:H,7,FALSE),"")</f>
        <v/>
      </c>
      <c r="F58" s="489" t="s">
        <v>1691</v>
      </c>
      <c r="G58" s="382">
        <v>4513006745</v>
      </c>
      <c r="H58" s="382" t="s">
        <v>379</v>
      </c>
      <c r="I58" s="399" t="s">
        <v>1693</v>
      </c>
      <c r="J58" s="490">
        <v>20</v>
      </c>
      <c r="K58" s="377" t="s">
        <v>162</v>
      </c>
      <c r="L58" s="384">
        <f>IF(BD.PD[[#This Row],[Mon]]="DOP",1,HLOOKUP(BD.PD[[#This Row],[Mon]],$K$1:$L$2,2,FALSE))</f>
        <v>60</v>
      </c>
      <c r="M58" s="401">
        <v>207.5</v>
      </c>
      <c r="N58" s="386">
        <f>BD.PD[[#This Row],[Cant.]]*BD.PD[[#This Row],[ Tasa ]]*BD.PD[[#This Row],[ Precio Und.]]</f>
        <v>249000</v>
      </c>
      <c r="O58" s="402">
        <v>0</v>
      </c>
      <c r="P58" s="386">
        <f>IF(BD.PD[[#This Row],[Liquid. '[%']]]&lt;&gt;0,(BD.PD[[#This Row],[Valor Neto '[DOP']]]*BD.PD[[#This Row],[Liquid. '[%']]])+BD.PD[[#This Row],[Valor Neto '[DOP']]],BD.PD[[#This Row],[Valor Neto '[DOP']]])</f>
        <v>249000</v>
      </c>
      <c r="Q58" s="404">
        <f>BD.PD[[#This Row],[Ppto. Orden Interna '[DOP']]]/HLOOKUP("USD",$K$1:$L$2,2,FALSE)</f>
        <v>4150</v>
      </c>
      <c r="R58" s="389" t="s">
        <v>380</v>
      </c>
      <c r="S58" s="389"/>
      <c r="T58" s="389"/>
      <c r="U58" s="389"/>
      <c r="V58" s="389"/>
      <c r="W58" s="405" t="s">
        <v>381</v>
      </c>
      <c r="X58" s="390">
        <v>20</v>
      </c>
      <c r="Y58" s="391">
        <v>1</v>
      </c>
      <c r="Z58" s="406">
        <f>BD.PD[[#This Row],[Av.P1 '[%']]]*BD.PD[[#This Row],[Ppto. Orden Interna '[DOP']]]</f>
        <v>249000</v>
      </c>
      <c r="AA58" s="393"/>
      <c r="AB58" s="394"/>
      <c r="AC58" s="406">
        <f>BD.PD[[#This Row],[Av.P2 '[%']]]*BD.PD[[#This Row],[Ppto. Orden Interna '[DOP']]]</f>
        <v>0</v>
      </c>
      <c r="AD58" s="393"/>
      <c r="AE58" s="394"/>
      <c r="AF58" s="406">
        <f>BD.PD[[#This Row],[Av.P3 '[%']]]*BD.PD[[#This Row],[Ppto. Orden Interna '[DOP']]]</f>
        <v>0</v>
      </c>
      <c r="AG58" s="393"/>
      <c r="AH58" s="394"/>
      <c r="AI58" s="406">
        <f>BD.PD[[#This Row],[Av.P4 '[%']]]*BD.PD[[#This Row],[Ppto. Orden Interna '[DOP']]]</f>
        <v>0</v>
      </c>
      <c r="AJ58" s="393"/>
      <c r="AK58" s="394"/>
      <c r="AL58" s="406">
        <f>BD.PD[[#This Row],[Av.P5 '[%']]]*BD.PD[[#This Row],[Ppto. Orden Interna '[DOP']]]</f>
        <v>0</v>
      </c>
      <c r="AM58" s="395">
        <f>BD.PD[[#This Row],[Pago 5]]+BD.PD[[#This Row],[Pago 4]]+BD.PD[[#This Row],[Pago 3]]+BD.PD[[#This Row],[Pago 2]]+BD.PD[[#This Row],[Pago 1]]</f>
        <v>249000</v>
      </c>
      <c r="AN58" s="396"/>
      <c r="AO58" s="396"/>
      <c r="AP58" s="396"/>
      <c r="AQ58" s="396"/>
      <c r="AR58" s="396"/>
      <c r="AS58" s="396"/>
      <c r="AT58" s="396"/>
      <c r="AU58" s="396"/>
      <c r="AV58" s="396"/>
      <c r="AW58" s="396"/>
      <c r="AX58" s="396"/>
      <c r="AY58" s="396"/>
      <c r="AZ58" s="396"/>
      <c r="BA58" s="396"/>
      <c r="BB58" s="396"/>
      <c r="BC58" s="396"/>
      <c r="BD58" s="396"/>
      <c r="BE58" s="396"/>
      <c r="BF58" s="396"/>
      <c r="BG58" s="396"/>
      <c r="BH58" s="396"/>
      <c r="BI58" s="396"/>
      <c r="BJ58" s="396"/>
      <c r="BK58" s="396"/>
      <c r="BL58" s="396"/>
      <c r="BM58" s="396"/>
      <c r="BN58" s="396"/>
      <c r="BO58" s="396"/>
      <c r="BP58" s="396"/>
      <c r="BQ58" s="396"/>
      <c r="BR58" s="396"/>
      <c r="BS58" s="396"/>
      <c r="BT58" s="396"/>
      <c r="BU58" s="396"/>
      <c r="BV58" s="396"/>
      <c r="BW58" s="396"/>
      <c r="BX58" s="396"/>
      <c r="BY58" s="396"/>
      <c r="BZ58" s="396"/>
      <c r="CA58" s="396"/>
      <c r="CB58" s="396"/>
      <c r="CC58" s="396"/>
      <c r="CD58" s="396"/>
      <c r="CE58" s="396"/>
      <c r="CF58" s="396"/>
      <c r="CG58" s="396"/>
      <c r="CH58" s="396"/>
      <c r="CI58" s="396"/>
      <c r="CJ58" s="396"/>
      <c r="CK58" s="396"/>
      <c r="CL58" s="396"/>
      <c r="CM58" s="396"/>
      <c r="CN58" s="396"/>
      <c r="CO58" s="396"/>
      <c r="CP58" s="396"/>
      <c r="CQ58" s="396"/>
      <c r="CR58" s="396"/>
      <c r="CS58" s="396"/>
      <c r="CT58" s="396"/>
      <c r="CU58" s="396"/>
      <c r="CV58" s="396"/>
      <c r="CW58" s="396"/>
      <c r="CX58" s="396"/>
      <c r="CY58" s="396"/>
      <c r="CZ58" s="396"/>
      <c r="DA58" s="396"/>
      <c r="DB58" s="396"/>
      <c r="DC58" s="396"/>
      <c r="DD58" s="396"/>
      <c r="DE58" s="396"/>
      <c r="DF58" s="396"/>
      <c r="DG58" s="396"/>
      <c r="DH58" s="396"/>
      <c r="DI58" s="396"/>
      <c r="DJ58" s="396"/>
      <c r="DK58" s="396"/>
      <c r="DL58" s="396"/>
      <c r="DM58" s="396"/>
      <c r="DN58" s="396"/>
      <c r="DO58" s="396"/>
      <c r="DP58" s="396"/>
      <c r="DQ58" s="396"/>
      <c r="DR58" s="396"/>
      <c r="DS58" s="396"/>
      <c r="DT58" s="396"/>
      <c r="DU58" s="396"/>
      <c r="DV58" s="396"/>
      <c r="DW58" s="396"/>
      <c r="DX58" s="396"/>
      <c r="DY58" s="396"/>
      <c r="DZ58" s="396"/>
      <c r="EA58" s="396"/>
      <c r="EB58" s="396"/>
      <c r="EC58" s="396"/>
      <c r="ED58" s="396"/>
      <c r="EE58" s="396"/>
      <c r="EF58" s="396"/>
      <c r="EG58" s="396"/>
      <c r="EH58" s="396"/>
      <c r="EI58" s="396"/>
      <c r="EJ58" s="396"/>
      <c r="EK58" s="396"/>
      <c r="EL58" s="396"/>
      <c r="EM58" s="396"/>
      <c r="EN58" s="396"/>
      <c r="EO58" s="396"/>
      <c r="EP58" s="396"/>
      <c r="EQ58" s="396"/>
      <c r="ER58" s="396"/>
      <c r="ES58" s="396"/>
      <c r="ET58" s="396"/>
      <c r="EU58" s="396"/>
      <c r="EV58" s="396"/>
      <c r="EW58" s="396"/>
      <c r="EX58" s="396"/>
      <c r="EY58" s="396"/>
      <c r="EZ58" s="396"/>
      <c r="FA58" s="396"/>
      <c r="FB58" s="396"/>
      <c r="FC58" s="396"/>
      <c r="FD58" s="396"/>
      <c r="FE58" s="396"/>
      <c r="FF58" s="396"/>
      <c r="FG58" s="396"/>
      <c r="FH58" s="396"/>
      <c r="FI58" s="396"/>
      <c r="FJ58" s="396"/>
      <c r="FK58" s="396"/>
      <c r="FL58" s="396"/>
      <c r="FM58" s="396"/>
      <c r="FN58" s="396"/>
      <c r="FO58" s="396"/>
      <c r="FP58" s="396"/>
      <c r="FQ58" s="396"/>
      <c r="FR58" s="396"/>
      <c r="FS58" s="396"/>
      <c r="FT58" s="396"/>
      <c r="FU58" s="396"/>
      <c r="FV58" s="396"/>
      <c r="FW58" s="396"/>
      <c r="FX58" s="396"/>
      <c r="FY58" s="396"/>
      <c r="FZ58" s="396"/>
      <c r="GA58" s="396"/>
      <c r="GB58" s="396"/>
      <c r="GC58" s="396"/>
      <c r="GD58" s="396"/>
      <c r="GE58" s="396"/>
      <c r="GF58" s="396"/>
      <c r="GG58" s="396"/>
      <c r="GH58" s="396"/>
      <c r="GI58" s="396"/>
      <c r="GJ58" s="396"/>
      <c r="GK58" s="396"/>
      <c r="GL58" s="396"/>
      <c r="GM58" s="396"/>
      <c r="GN58" s="396"/>
      <c r="GO58" s="396"/>
      <c r="GP58" s="396"/>
      <c r="GQ58" s="396"/>
      <c r="GR58" s="396"/>
      <c r="GS58" s="396"/>
      <c r="GT58" s="396"/>
      <c r="GU58" s="396"/>
      <c r="GV58" s="396"/>
      <c r="GW58" s="396"/>
      <c r="GX58" s="396"/>
      <c r="GY58" s="396"/>
      <c r="GZ58" s="396"/>
      <c r="HA58" s="396"/>
      <c r="HB58" s="396"/>
      <c r="HC58" s="396"/>
      <c r="HD58" s="396"/>
      <c r="HE58" s="396"/>
      <c r="HF58" s="396"/>
      <c r="HG58" s="396"/>
      <c r="HH58" s="396"/>
      <c r="HI58" s="396"/>
      <c r="HJ58" s="396"/>
      <c r="HK58" s="396"/>
      <c r="HL58" s="396"/>
      <c r="HM58" s="396"/>
      <c r="HN58" s="396"/>
      <c r="HO58" s="396"/>
      <c r="HP58" s="396"/>
      <c r="HQ58" s="396"/>
      <c r="HR58" s="396"/>
      <c r="HS58" s="396"/>
      <c r="HT58" s="396"/>
      <c r="HU58" s="396"/>
      <c r="HV58" s="396"/>
      <c r="HW58" s="396"/>
      <c r="HX58" s="396"/>
      <c r="HY58" s="396"/>
      <c r="HZ58" s="396"/>
      <c r="IA58" s="396"/>
      <c r="IB58" s="396"/>
      <c r="IC58" s="396"/>
      <c r="ID58" s="396"/>
      <c r="IE58" s="396"/>
      <c r="IF58" s="396"/>
      <c r="IG58" s="396"/>
      <c r="IH58" s="396"/>
    </row>
    <row r="59" spans="1:242" s="397" customFormat="1" ht="15" hidden="1" customHeight="1" x14ac:dyDescent="0.2">
      <c r="A59" s="377">
        <v>3.04</v>
      </c>
      <c r="B59" s="378"/>
      <c r="C59" s="379" t="str">
        <f>VLOOKUP(BD.PD[[#This Row],[Pos]],PPto[],3,FALSE)</f>
        <v>3.04 Inversor y UPS</v>
      </c>
      <c r="D59" s="377" t="s">
        <v>61</v>
      </c>
      <c r="E59" s="381" t="str">
        <f>IF(BD.PD[[#This Row],[.]]="*",VLOOKUP(BD.PD[[#This Row],[Pos]],Presupuesto!A:H,7,FALSE),"")</f>
        <v/>
      </c>
      <c r="F59" s="489" t="s">
        <v>1692</v>
      </c>
      <c r="G59" s="382">
        <v>4513006745</v>
      </c>
      <c r="H59" s="382" t="s">
        <v>379</v>
      </c>
      <c r="I59" s="399" t="s">
        <v>1693</v>
      </c>
      <c r="J59" s="490">
        <v>4</v>
      </c>
      <c r="K59" s="377" t="s">
        <v>162</v>
      </c>
      <c r="L59" s="384">
        <f>IF(BD.PD[[#This Row],[Mon]]="DOP",1,HLOOKUP(BD.PD[[#This Row],[Mon]],$K$1:$L$2,2,FALSE))</f>
        <v>60</v>
      </c>
      <c r="M59" s="401">
        <v>1800</v>
      </c>
      <c r="N59" s="386">
        <f>BD.PD[[#This Row],[Cant.]]*BD.PD[[#This Row],[ Tasa ]]*BD.PD[[#This Row],[ Precio Und.]]</f>
        <v>432000</v>
      </c>
      <c r="O59" s="402">
        <v>0</v>
      </c>
      <c r="P59" s="386">
        <f>IF(BD.PD[[#This Row],[Liquid. '[%']]]&lt;&gt;0,(BD.PD[[#This Row],[Valor Neto '[DOP']]]*BD.PD[[#This Row],[Liquid. '[%']]])+BD.PD[[#This Row],[Valor Neto '[DOP']]],BD.PD[[#This Row],[Valor Neto '[DOP']]])</f>
        <v>432000</v>
      </c>
      <c r="Q59" s="404">
        <f>BD.PD[[#This Row],[Ppto. Orden Interna '[DOP']]]/HLOOKUP("USD",$K$1:$L$2,2,FALSE)</f>
        <v>7200</v>
      </c>
      <c r="R59" s="389" t="s">
        <v>380</v>
      </c>
      <c r="S59" s="389"/>
      <c r="T59" s="389"/>
      <c r="U59" s="389"/>
      <c r="V59" s="389"/>
      <c r="W59" s="405" t="s">
        <v>381</v>
      </c>
      <c r="X59" s="390">
        <v>20</v>
      </c>
      <c r="Y59" s="391">
        <v>1</v>
      </c>
      <c r="Z59" s="406">
        <f>BD.PD[[#This Row],[Av.P1 '[%']]]*BD.PD[[#This Row],[Ppto. Orden Interna '[DOP']]]</f>
        <v>432000</v>
      </c>
      <c r="AA59" s="393"/>
      <c r="AB59" s="394"/>
      <c r="AC59" s="406">
        <f>BD.PD[[#This Row],[Av.P2 '[%']]]*BD.PD[[#This Row],[Ppto. Orden Interna '[DOP']]]</f>
        <v>0</v>
      </c>
      <c r="AD59" s="393"/>
      <c r="AE59" s="394"/>
      <c r="AF59" s="406">
        <f>BD.PD[[#This Row],[Av.P3 '[%']]]*BD.PD[[#This Row],[Ppto. Orden Interna '[DOP']]]</f>
        <v>0</v>
      </c>
      <c r="AG59" s="393"/>
      <c r="AH59" s="394"/>
      <c r="AI59" s="406">
        <f>BD.PD[[#This Row],[Av.P4 '[%']]]*BD.PD[[#This Row],[Ppto. Orden Interna '[DOP']]]</f>
        <v>0</v>
      </c>
      <c r="AJ59" s="393"/>
      <c r="AK59" s="394"/>
      <c r="AL59" s="406">
        <f>BD.PD[[#This Row],[Av.P5 '[%']]]*BD.PD[[#This Row],[Ppto. Orden Interna '[DOP']]]</f>
        <v>0</v>
      </c>
      <c r="AM59" s="395">
        <f>BD.PD[[#This Row],[Pago 5]]+BD.PD[[#This Row],[Pago 4]]+BD.PD[[#This Row],[Pago 3]]+BD.PD[[#This Row],[Pago 2]]+BD.PD[[#This Row],[Pago 1]]</f>
        <v>432000</v>
      </c>
      <c r="AN59" s="396"/>
      <c r="AO59" s="396"/>
      <c r="AP59" s="396"/>
      <c r="AQ59" s="396"/>
      <c r="AR59" s="396"/>
      <c r="AS59" s="396"/>
      <c r="AT59" s="396"/>
      <c r="AU59" s="396"/>
      <c r="AV59" s="396"/>
      <c r="AW59" s="396"/>
      <c r="AX59" s="396"/>
      <c r="AY59" s="396"/>
      <c r="AZ59" s="396"/>
      <c r="BA59" s="396"/>
      <c r="BB59" s="396"/>
      <c r="BC59" s="396"/>
      <c r="BD59" s="396"/>
      <c r="BE59" s="396"/>
      <c r="BF59" s="396"/>
      <c r="BG59" s="396"/>
      <c r="BH59" s="396"/>
      <c r="BI59" s="396"/>
      <c r="BJ59" s="396"/>
      <c r="BK59" s="396"/>
      <c r="BL59" s="396"/>
      <c r="BM59" s="396"/>
      <c r="BN59" s="396"/>
      <c r="BO59" s="396"/>
      <c r="BP59" s="396"/>
      <c r="BQ59" s="396"/>
      <c r="BR59" s="396"/>
      <c r="BS59" s="396"/>
      <c r="BT59" s="396"/>
      <c r="BU59" s="396"/>
      <c r="BV59" s="396"/>
      <c r="BW59" s="396"/>
      <c r="BX59" s="396"/>
      <c r="BY59" s="396"/>
      <c r="BZ59" s="396"/>
      <c r="CA59" s="396"/>
      <c r="CB59" s="396"/>
      <c r="CC59" s="396"/>
      <c r="CD59" s="396"/>
      <c r="CE59" s="396"/>
      <c r="CF59" s="396"/>
      <c r="CG59" s="396"/>
      <c r="CH59" s="396"/>
      <c r="CI59" s="396"/>
      <c r="CJ59" s="396"/>
      <c r="CK59" s="396"/>
      <c r="CL59" s="396"/>
      <c r="CM59" s="396"/>
      <c r="CN59" s="396"/>
      <c r="CO59" s="396"/>
      <c r="CP59" s="396"/>
      <c r="CQ59" s="396"/>
      <c r="CR59" s="396"/>
      <c r="CS59" s="396"/>
      <c r="CT59" s="396"/>
      <c r="CU59" s="396"/>
      <c r="CV59" s="396"/>
      <c r="CW59" s="396"/>
      <c r="CX59" s="396"/>
      <c r="CY59" s="396"/>
      <c r="CZ59" s="396"/>
      <c r="DA59" s="396"/>
      <c r="DB59" s="396"/>
      <c r="DC59" s="396"/>
      <c r="DD59" s="396"/>
      <c r="DE59" s="396"/>
      <c r="DF59" s="396"/>
      <c r="DG59" s="396"/>
      <c r="DH59" s="396"/>
      <c r="DI59" s="396"/>
      <c r="DJ59" s="396"/>
      <c r="DK59" s="396"/>
      <c r="DL59" s="396"/>
      <c r="DM59" s="396"/>
      <c r="DN59" s="396"/>
      <c r="DO59" s="396"/>
      <c r="DP59" s="396"/>
      <c r="DQ59" s="396"/>
      <c r="DR59" s="396"/>
      <c r="DS59" s="396"/>
      <c r="DT59" s="396"/>
      <c r="DU59" s="396"/>
      <c r="DV59" s="396"/>
      <c r="DW59" s="396"/>
      <c r="DX59" s="396"/>
      <c r="DY59" s="396"/>
      <c r="DZ59" s="396"/>
      <c r="EA59" s="396"/>
      <c r="EB59" s="396"/>
      <c r="EC59" s="396"/>
      <c r="ED59" s="396"/>
      <c r="EE59" s="396"/>
      <c r="EF59" s="396"/>
      <c r="EG59" s="396"/>
      <c r="EH59" s="396"/>
      <c r="EI59" s="396"/>
      <c r="EJ59" s="396"/>
      <c r="EK59" s="396"/>
      <c r="EL59" s="396"/>
      <c r="EM59" s="396"/>
      <c r="EN59" s="396"/>
      <c r="EO59" s="396"/>
      <c r="EP59" s="396"/>
      <c r="EQ59" s="396"/>
      <c r="ER59" s="396"/>
      <c r="ES59" s="396"/>
      <c r="ET59" s="396"/>
      <c r="EU59" s="396"/>
      <c r="EV59" s="396"/>
      <c r="EW59" s="396"/>
      <c r="EX59" s="396"/>
      <c r="EY59" s="396"/>
      <c r="EZ59" s="396"/>
      <c r="FA59" s="396"/>
      <c r="FB59" s="396"/>
      <c r="FC59" s="396"/>
      <c r="FD59" s="396"/>
      <c r="FE59" s="396"/>
      <c r="FF59" s="396"/>
      <c r="FG59" s="396"/>
      <c r="FH59" s="396"/>
      <c r="FI59" s="396"/>
      <c r="FJ59" s="396"/>
      <c r="FK59" s="396"/>
      <c r="FL59" s="396"/>
      <c r="FM59" s="396"/>
      <c r="FN59" s="396"/>
      <c r="FO59" s="396"/>
      <c r="FP59" s="396"/>
      <c r="FQ59" s="396"/>
      <c r="FR59" s="396"/>
      <c r="FS59" s="396"/>
      <c r="FT59" s="396"/>
      <c r="FU59" s="396"/>
      <c r="FV59" s="396"/>
      <c r="FW59" s="396"/>
      <c r="FX59" s="396"/>
      <c r="FY59" s="396"/>
      <c r="FZ59" s="396"/>
      <c r="GA59" s="396"/>
      <c r="GB59" s="396"/>
      <c r="GC59" s="396"/>
      <c r="GD59" s="396"/>
      <c r="GE59" s="396"/>
      <c r="GF59" s="396"/>
      <c r="GG59" s="396"/>
      <c r="GH59" s="396"/>
      <c r="GI59" s="396"/>
      <c r="GJ59" s="396"/>
      <c r="GK59" s="396"/>
      <c r="GL59" s="396"/>
      <c r="GM59" s="396"/>
      <c r="GN59" s="396"/>
      <c r="GO59" s="396"/>
      <c r="GP59" s="396"/>
      <c r="GQ59" s="396"/>
      <c r="GR59" s="396"/>
      <c r="GS59" s="396"/>
      <c r="GT59" s="396"/>
      <c r="GU59" s="396"/>
      <c r="GV59" s="396"/>
      <c r="GW59" s="396"/>
      <c r="GX59" s="396"/>
      <c r="GY59" s="396"/>
      <c r="GZ59" s="396"/>
      <c r="HA59" s="396"/>
      <c r="HB59" s="396"/>
      <c r="HC59" s="396"/>
      <c r="HD59" s="396"/>
      <c r="HE59" s="396"/>
      <c r="HF59" s="396"/>
      <c r="HG59" s="396"/>
      <c r="HH59" s="396"/>
      <c r="HI59" s="396"/>
      <c r="HJ59" s="396"/>
      <c r="HK59" s="396"/>
      <c r="HL59" s="396"/>
      <c r="HM59" s="396"/>
      <c r="HN59" s="396"/>
      <c r="HO59" s="396"/>
      <c r="HP59" s="396"/>
      <c r="HQ59" s="396"/>
      <c r="HR59" s="396"/>
      <c r="HS59" s="396"/>
      <c r="HT59" s="396"/>
      <c r="HU59" s="396"/>
      <c r="HV59" s="396"/>
      <c r="HW59" s="396"/>
      <c r="HX59" s="396"/>
      <c r="HY59" s="396"/>
      <c r="HZ59" s="396"/>
      <c r="IA59" s="396"/>
      <c r="IB59" s="396"/>
      <c r="IC59" s="396"/>
      <c r="ID59" s="396"/>
      <c r="IE59" s="396"/>
      <c r="IF59" s="396"/>
      <c r="IG59" s="396"/>
      <c r="IH59" s="396"/>
    </row>
    <row r="60" spans="1:242" s="397" customFormat="1" ht="15" hidden="1" customHeight="1" x14ac:dyDescent="0.2">
      <c r="A60" s="377">
        <v>4.01</v>
      </c>
      <c r="B60" s="378" t="s">
        <v>334</v>
      </c>
      <c r="C60" s="379" t="str">
        <f>VLOOKUP(BD.PD[[#This Row],[Pos]],PPto[],3,FALSE)</f>
        <v>4.01 Suministro e instalación de Equipos</v>
      </c>
      <c r="D60" s="380" t="s">
        <v>334</v>
      </c>
      <c r="E60" s="381">
        <f>IF(BD.PD[[#This Row],[.]]="*",VLOOKUP(BD.PD[[#This Row],[Pos]],Presupuesto!A:H,7,FALSE),"")</f>
        <v>251172.43862704921</v>
      </c>
      <c r="F60" s="382"/>
      <c r="G60" s="382" t="s">
        <v>299</v>
      </c>
      <c r="H60" s="382"/>
      <c r="I60" s="399"/>
      <c r="J60" s="383"/>
      <c r="K60" s="380" t="s">
        <v>162</v>
      </c>
      <c r="L60" s="384">
        <f>IF(BD.PD[[#This Row],[Mon]]="DOP",1,HLOOKUP(BD.PD[[#This Row],[Mon]],$K$1:$L$2,2,FALSE))</f>
        <v>60</v>
      </c>
      <c r="M60" s="385">
        <v>0</v>
      </c>
      <c r="N60" s="386">
        <f>BD.PD[[#This Row],[Cant.]]*BD.PD[[#This Row],[ Tasa ]]*BD.PD[[#This Row],[ Precio Und.]]</f>
        <v>0</v>
      </c>
      <c r="O60" s="387"/>
      <c r="P60" s="386">
        <f>IF(BD.PD[[#This Row],[Liquid. '[%']]]&lt;&gt;0,(BD.PD[[#This Row],[Valor Neto '[DOP']]]*BD.PD[[#This Row],[Liquid. '[%']]])+BD.PD[[#This Row],[Valor Neto '[DOP']]],BD.PD[[#This Row],[Valor Neto '[DOP']]])</f>
        <v>0</v>
      </c>
      <c r="Q60" s="404">
        <f>BD.PD[[#This Row],[Ppto. Orden Interna '[DOP']]]/HLOOKUP("USD",$K$1:$L$2,2,FALSE)</f>
        <v>0</v>
      </c>
      <c r="R60" s="389"/>
      <c r="S60" s="389"/>
      <c r="T60" s="389"/>
      <c r="U60" s="389"/>
      <c r="V60" s="389"/>
      <c r="W60" s="405"/>
      <c r="X60" s="390"/>
      <c r="Y60" s="391"/>
      <c r="Z60" s="406">
        <f>BD.PD[[#This Row],[Av.P1 '[%']]]*BD.PD[[#This Row],[Ppto. Orden Interna '[DOP']]]</f>
        <v>0</v>
      </c>
      <c r="AA60" s="390"/>
      <c r="AB60" s="394"/>
      <c r="AC60" s="406">
        <f>BD.PD[[#This Row],[Av.P2 '[%']]]*BD.PD[[#This Row],[Ppto. Orden Interna '[DOP']]]</f>
        <v>0</v>
      </c>
      <c r="AD60" s="393"/>
      <c r="AE60" s="394"/>
      <c r="AF60" s="406">
        <f>BD.PD[[#This Row],[Av.P3 '[%']]]*BD.PD[[#This Row],[Ppto. Orden Interna '[DOP']]]</f>
        <v>0</v>
      </c>
      <c r="AG60" s="393"/>
      <c r="AH60" s="394"/>
      <c r="AI60" s="406">
        <f>BD.PD[[#This Row],[Av.P4 '[%']]]*BD.PD[[#This Row],[Ppto. Orden Interna '[DOP']]]</f>
        <v>0</v>
      </c>
      <c r="AJ60" s="393"/>
      <c r="AK60" s="394"/>
      <c r="AL60" s="406">
        <f>BD.PD[[#This Row],[Av.P5 '[%']]]*BD.PD[[#This Row],[Ppto. Orden Interna '[DOP']]]</f>
        <v>0</v>
      </c>
      <c r="AM60" s="395">
        <f>BD.PD[[#This Row],[Pago 5]]+BD.PD[[#This Row],[Pago 4]]+BD.PD[[#This Row],[Pago 3]]+BD.PD[[#This Row],[Pago 2]]+BD.PD[[#This Row],[Pago 1]]</f>
        <v>0</v>
      </c>
      <c r="AN60" s="396"/>
      <c r="AO60" s="396"/>
      <c r="AP60" s="396"/>
      <c r="AQ60" s="396"/>
      <c r="AR60" s="396"/>
      <c r="AS60" s="396"/>
      <c r="AT60" s="396"/>
      <c r="AU60" s="396"/>
      <c r="AV60" s="396"/>
      <c r="AW60" s="396"/>
      <c r="AX60" s="396"/>
      <c r="AY60" s="396"/>
      <c r="AZ60" s="396"/>
      <c r="BA60" s="396"/>
      <c r="BB60" s="396"/>
      <c r="BC60" s="396"/>
      <c r="BD60" s="396"/>
      <c r="BE60" s="396"/>
      <c r="BF60" s="396"/>
      <c r="BG60" s="396"/>
      <c r="BH60" s="396"/>
      <c r="BI60" s="396"/>
      <c r="BJ60" s="396"/>
      <c r="BK60" s="396"/>
      <c r="BL60" s="396"/>
      <c r="BM60" s="396"/>
      <c r="BN60" s="396"/>
      <c r="BO60" s="396"/>
      <c r="BP60" s="396"/>
      <c r="BQ60" s="396"/>
      <c r="BR60" s="396"/>
      <c r="BS60" s="396"/>
      <c r="BT60" s="396"/>
      <c r="BU60" s="396"/>
      <c r="BV60" s="396"/>
      <c r="BW60" s="396"/>
      <c r="BX60" s="396"/>
      <c r="BY60" s="396"/>
      <c r="BZ60" s="396"/>
      <c r="CA60" s="396"/>
      <c r="CB60" s="396"/>
      <c r="CC60" s="396"/>
      <c r="CD60" s="396"/>
      <c r="CE60" s="396"/>
      <c r="CF60" s="396"/>
      <c r="CG60" s="396"/>
      <c r="CH60" s="396"/>
      <c r="CI60" s="396"/>
      <c r="CJ60" s="396"/>
      <c r="CK60" s="396"/>
      <c r="CL60" s="396"/>
      <c r="CM60" s="396"/>
      <c r="CN60" s="396"/>
      <c r="CO60" s="396"/>
      <c r="CP60" s="396"/>
      <c r="CQ60" s="396"/>
      <c r="CR60" s="396"/>
      <c r="CS60" s="396"/>
      <c r="CT60" s="396"/>
      <c r="CU60" s="396"/>
      <c r="CV60" s="396"/>
      <c r="CW60" s="396"/>
      <c r="CX60" s="396"/>
      <c r="CY60" s="396"/>
      <c r="CZ60" s="396"/>
      <c r="DA60" s="396"/>
      <c r="DB60" s="396"/>
      <c r="DC60" s="396"/>
      <c r="DD60" s="396"/>
      <c r="DE60" s="396"/>
      <c r="DF60" s="396"/>
      <c r="DG60" s="396"/>
      <c r="DH60" s="396"/>
      <c r="DI60" s="396"/>
      <c r="DJ60" s="396"/>
      <c r="DK60" s="396"/>
      <c r="DL60" s="396"/>
      <c r="DM60" s="396"/>
      <c r="DN60" s="396"/>
      <c r="DO60" s="396"/>
      <c r="DP60" s="396"/>
      <c r="DQ60" s="396"/>
      <c r="DR60" s="396"/>
      <c r="DS60" s="396"/>
      <c r="DT60" s="396"/>
      <c r="DU60" s="396"/>
      <c r="DV60" s="396"/>
      <c r="DW60" s="396"/>
      <c r="DX60" s="396"/>
      <c r="DY60" s="396"/>
      <c r="DZ60" s="396"/>
      <c r="EA60" s="396"/>
      <c r="EB60" s="396"/>
      <c r="EC60" s="396"/>
      <c r="ED60" s="396"/>
      <c r="EE60" s="396"/>
      <c r="EF60" s="396"/>
      <c r="EG60" s="396"/>
      <c r="EH60" s="396"/>
      <c r="EI60" s="396"/>
      <c r="EJ60" s="396"/>
      <c r="EK60" s="396"/>
      <c r="EL60" s="396"/>
      <c r="EM60" s="396"/>
      <c r="EN60" s="396"/>
      <c r="EO60" s="396"/>
      <c r="EP60" s="396"/>
      <c r="EQ60" s="396"/>
      <c r="ER60" s="396"/>
      <c r="ES60" s="396"/>
      <c r="ET60" s="396"/>
      <c r="EU60" s="396"/>
      <c r="EV60" s="396"/>
      <c r="EW60" s="396"/>
      <c r="EX60" s="396"/>
      <c r="EY60" s="396"/>
      <c r="EZ60" s="396"/>
      <c r="FA60" s="396"/>
      <c r="FB60" s="396"/>
      <c r="FC60" s="396"/>
      <c r="FD60" s="396"/>
      <c r="FE60" s="396"/>
      <c r="FF60" s="396"/>
      <c r="FG60" s="396"/>
      <c r="FH60" s="396"/>
      <c r="FI60" s="396"/>
      <c r="FJ60" s="396"/>
      <c r="FK60" s="396"/>
      <c r="FL60" s="396"/>
      <c r="FM60" s="396"/>
      <c r="FN60" s="396"/>
      <c r="FO60" s="396"/>
      <c r="FP60" s="396"/>
      <c r="FQ60" s="396"/>
      <c r="FR60" s="396"/>
      <c r="FS60" s="396"/>
      <c r="FT60" s="396"/>
      <c r="FU60" s="396"/>
      <c r="FV60" s="396"/>
      <c r="FW60" s="396"/>
      <c r="FX60" s="396"/>
      <c r="FY60" s="396"/>
      <c r="FZ60" s="396"/>
      <c r="GA60" s="396"/>
      <c r="GB60" s="396"/>
      <c r="GC60" s="396"/>
      <c r="GD60" s="396"/>
      <c r="GE60" s="396"/>
      <c r="GF60" s="396"/>
      <c r="GG60" s="396"/>
      <c r="GH60" s="396"/>
      <c r="GI60" s="396"/>
      <c r="GJ60" s="396"/>
      <c r="GK60" s="396"/>
      <c r="GL60" s="396"/>
      <c r="GM60" s="396"/>
      <c r="GN60" s="396"/>
      <c r="GO60" s="396"/>
      <c r="GP60" s="396"/>
      <c r="GQ60" s="396"/>
      <c r="GR60" s="396"/>
      <c r="GS60" s="396"/>
      <c r="GT60" s="396"/>
      <c r="GU60" s="396"/>
      <c r="GV60" s="396"/>
      <c r="GW60" s="396"/>
      <c r="GX60" s="396"/>
      <c r="GY60" s="396"/>
      <c r="GZ60" s="396"/>
      <c r="HA60" s="396"/>
      <c r="HB60" s="396"/>
      <c r="HC60" s="396"/>
      <c r="HD60" s="396"/>
      <c r="HE60" s="396"/>
      <c r="HF60" s="396"/>
      <c r="HG60" s="396"/>
      <c r="HH60" s="396"/>
      <c r="HI60" s="396"/>
      <c r="HJ60" s="396"/>
      <c r="HK60" s="396"/>
      <c r="HL60" s="396"/>
      <c r="HM60" s="396"/>
      <c r="HN60" s="396"/>
      <c r="HO60" s="396"/>
      <c r="HP60" s="396"/>
      <c r="HQ60" s="396"/>
      <c r="HR60" s="396"/>
      <c r="HS60" s="396"/>
      <c r="HT60" s="396"/>
      <c r="HU60" s="396"/>
      <c r="HV60" s="396"/>
      <c r="HW60" s="396"/>
      <c r="HX60" s="396"/>
      <c r="HY60" s="396"/>
      <c r="HZ60" s="396"/>
      <c r="IA60" s="396"/>
      <c r="IB60" s="396"/>
      <c r="IC60" s="396"/>
      <c r="ID60" s="396"/>
      <c r="IE60" s="396"/>
      <c r="IF60" s="396"/>
      <c r="IG60" s="396"/>
      <c r="IH60" s="396"/>
    </row>
    <row r="61" spans="1:242" s="397" customFormat="1" ht="15" hidden="1" customHeight="1" x14ac:dyDescent="0.2">
      <c r="A61" s="377">
        <v>4.01</v>
      </c>
      <c r="B61" s="378"/>
      <c r="C61" s="379" t="str">
        <f>VLOOKUP(BD.PD[[#This Row],[Pos]],PPto[],3,FALSE)</f>
        <v>4.01 Suministro e instalación de Equipos</v>
      </c>
      <c r="D61" s="377" t="s">
        <v>61</v>
      </c>
      <c r="E61" s="381" t="str">
        <f>IF(BD.PD[[#This Row],[.]]="*",VLOOKUP(BD.PD[[#This Row],[Pos]],Presupuesto!A:H,7,FALSE),"")</f>
        <v/>
      </c>
      <c r="F61" s="285" t="s">
        <v>388</v>
      </c>
      <c r="G61" s="382">
        <v>46</v>
      </c>
      <c r="H61" s="382" t="s">
        <v>342</v>
      </c>
      <c r="I61" s="399">
        <v>46131</v>
      </c>
      <c r="J61" s="400">
        <v>5</v>
      </c>
      <c r="K61" s="377" t="s">
        <v>285</v>
      </c>
      <c r="L61" s="384">
        <f>IF(BD.PD[[#This Row],[Mon]]="DOP",1,HLOOKUP(BD.PD[[#This Row],[Mon]],$K$1:$L$2,2,FALSE))</f>
        <v>70</v>
      </c>
      <c r="M61" s="578">
        <v>12345</v>
      </c>
      <c r="N61" s="386">
        <f>BD.PD[[#This Row],[Cant.]]*BD.PD[[#This Row],[ Tasa ]]*BD.PD[[#This Row],[ Precio Und.]]</f>
        <v>4320750</v>
      </c>
      <c r="O61" s="402">
        <v>0.5</v>
      </c>
      <c r="P61" s="386">
        <f>IF(BD.PD[[#This Row],[Liquid. '[%']]]&lt;&gt;0,(BD.PD[[#This Row],[Valor Neto '[DOP']]]*BD.PD[[#This Row],[Liquid. '[%']]])+BD.PD[[#This Row],[Valor Neto '[DOP']]],BD.PD[[#This Row],[Valor Neto '[DOP']]])</f>
        <v>6481125</v>
      </c>
      <c r="Q61" s="404">
        <f>BD.PD[[#This Row],[Ppto. Orden Interna '[DOP']]]/HLOOKUP("USD",$K$1:$L$2,2,FALSE)</f>
        <v>108018.75</v>
      </c>
      <c r="R61" s="389"/>
      <c r="S61" s="389" t="s">
        <v>389</v>
      </c>
      <c r="T61" s="389"/>
      <c r="U61" s="389"/>
      <c r="V61" s="389"/>
      <c r="W61" s="405"/>
      <c r="X61" s="390">
        <v>17</v>
      </c>
      <c r="Y61" s="391">
        <v>0.3</v>
      </c>
      <c r="Z61" s="406">
        <f>BD.PD[[#This Row],[Av.P1 '[%']]]*BD.PD[[#This Row],[Ppto. Orden Interna '[DOP']]]</f>
        <v>1944337.5</v>
      </c>
      <c r="AA61" s="393">
        <v>19</v>
      </c>
      <c r="AB61" s="394">
        <v>0.7</v>
      </c>
      <c r="AC61" s="406">
        <f>BD.PD[[#This Row],[Av.P2 '[%']]]*BD.PD[[#This Row],[Ppto. Orden Interna '[DOP']]]</f>
        <v>4536787.5</v>
      </c>
      <c r="AD61" s="393"/>
      <c r="AE61" s="394"/>
      <c r="AF61" s="406">
        <f>BD.PD[[#This Row],[Av.P3 '[%']]]*BD.PD[[#This Row],[Ppto. Orden Interna '[DOP']]]</f>
        <v>0</v>
      </c>
      <c r="AG61" s="393"/>
      <c r="AH61" s="394"/>
      <c r="AI61" s="406">
        <f>BD.PD[[#This Row],[Av.P4 '[%']]]*BD.PD[[#This Row],[Ppto. Orden Interna '[DOP']]]</f>
        <v>0</v>
      </c>
      <c r="AJ61" s="393"/>
      <c r="AK61" s="394"/>
      <c r="AL61" s="406">
        <f>BD.PD[[#This Row],[Av.P5 '[%']]]*BD.PD[[#This Row],[Ppto. Orden Interna '[DOP']]]</f>
        <v>0</v>
      </c>
      <c r="AM61" s="395">
        <f>BD.PD[[#This Row],[Pago 5]]+BD.PD[[#This Row],[Pago 4]]+BD.PD[[#This Row],[Pago 3]]+BD.PD[[#This Row],[Pago 2]]+BD.PD[[#This Row],[Pago 1]]</f>
        <v>6481125</v>
      </c>
      <c r="AN61" s="396"/>
      <c r="AO61" s="396"/>
      <c r="AP61" s="396"/>
      <c r="AQ61" s="396"/>
      <c r="AR61" s="396"/>
      <c r="AS61" s="396"/>
      <c r="AT61" s="396"/>
      <c r="AU61" s="396"/>
      <c r="AV61" s="396"/>
      <c r="AW61" s="396"/>
      <c r="AX61" s="396"/>
      <c r="AY61" s="396"/>
      <c r="AZ61" s="396"/>
      <c r="BA61" s="396"/>
      <c r="BB61" s="396"/>
      <c r="BC61" s="396"/>
      <c r="BD61" s="396"/>
      <c r="BE61" s="396"/>
      <c r="BF61" s="396"/>
      <c r="BG61" s="396"/>
      <c r="BH61" s="396"/>
      <c r="BI61" s="396"/>
      <c r="BJ61" s="396"/>
      <c r="BK61" s="396"/>
      <c r="BL61" s="396"/>
      <c r="BM61" s="396"/>
      <c r="BN61" s="396"/>
      <c r="BO61" s="396"/>
      <c r="BP61" s="396"/>
      <c r="BQ61" s="396"/>
      <c r="BR61" s="396"/>
      <c r="BS61" s="396"/>
      <c r="BT61" s="396"/>
      <c r="BU61" s="396"/>
      <c r="BV61" s="396"/>
      <c r="BW61" s="396"/>
      <c r="BX61" s="396"/>
      <c r="BY61" s="396"/>
      <c r="BZ61" s="396"/>
      <c r="CA61" s="396"/>
      <c r="CB61" s="396"/>
      <c r="CC61" s="396"/>
      <c r="CD61" s="396"/>
      <c r="CE61" s="396"/>
      <c r="CF61" s="396"/>
      <c r="CG61" s="396"/>
      <c r="CH61" s="396"/>
      <c r="CI61" s="396"/>
      <c r="CJ61" s="396"/>
      <c r="CK61" s="396"/>
      <c r="CL61" s="396"/>
      <c r="CM61" s="396"/>
      <c r="CN61" s="396"/>
      <c r="CO61" s="396"/>
      <c r="CP61" s="396"/>
      <c r="CQ61" s="396"/>
      <c r="CR61" s="396"/>
      <c r="CS61" s="396"/>
      <c r="CT61" s="396"/>
      <c r="CU61" s="396"/>
      <c r="CV61" s="396"/>
      <c r="CW61" s="396"/>
      <c r="CX61" s="396"/>
      <c r="CY61" s="396"/>
      <c r="CZ61" s="396"/>
      <c r="DA61" s="396"/>
      <c r="DB61" s="396"/>
      <c r="DC61" s="396"/>
      <c r="DD61" s="396"/>
      <c r="DE61" s="396"/>
      <c r="DF61" s="396"/>
      <c r="DG61" s="396"/>
      <c r="DH61" s="396"/>
      <c r="DI61" s="396"/>
      <c r="DJ61" s="396"/>
      <c r="DK61" s="396"/>
      <c r="DL61" s="396"/>
      <c r="DM61" s="396"/>
      <c r="DN61" s="396"/>
      <c r="DO61" s="396"/>
      <c r="DP61" s="396"/>
      <c r="DQ61" s="396"/>
      <c r="DR61" s="396"/>
      <c r="DS61" s="396"/>
      <c r="DT61" s="396"/>
      <c r="DU61" s="396"/>
      <c r="DV61" s="396"/>
      <c r="DW61" s="396"/>
      <c r="DX61" s="396"/>
      <c r="DY61" s="396"/>
      <c r="DZ61" s="396"/>
      <c r="EA61" s="396"/>
      <c r="EB61" s="396"/>
      <c r="EC61" s="396"/>
      <c r="ED61" s="396"/>
      <c r="EE61" s="396"/>
      <c r="EF61" s="396"/>
      <c r="EG61" s="396"/>
      <c r="EH61" s="396"/>
      <c r="EI61" s="396"/>
      <c r="EJ61" s="396"/>
      <c r="EK61" s="396"/>
      <c r="EL61" s="396"/>
      <c r="EM61" s="396"/>
      <c r="EN61" s="396"/>
      <c r="EO61" s="396"/>
      <c r="EP61" s="396"/>
      <c r="EQ61" s="396"/>
      <c r="ER61" s="396"/>
      <c r="ES61" s="396"/>
      <c r="ET61" s="396"/>
      <c r="EU61" s="396"/>
      <c r="EV61" s="396"/>
      <c r="EW61" s="396"/>
      <c r="EX61" s="396"/>
      <c r="EY61" s="396"/>
      <c r="EZ61" s="396"/>
      <c r="FA61" s="396"/>
      <c r="FB61" s="396"/>
      <c r="FC61" s="396"/>
      <c r="FD61" s="396"/>
      <c r="FE61" s="396"/>
      <c r="FF61" s="396"/>
      <c r="FG61" s="396"/>
      <c r="FH61" s="396"/>
      <c r="FI61" s="396"/>
      <c r="FJ61" s="396"/>
      <c r="FK61" s="396"/>
      <c r="FL61" s="396"/>
      <c r="FM61" s="396"/>
      <c r="FN61" s="396"/>
      <c r="FO61" s="396"/>
      <c r="FP61" s="396"/>
      <c r="FQ61" s="396"/>
      <c r="FR61" s="396"/>
      <c r="FS61" s="396"/>
      <c r="FT61" s="396"/>
      <c r="FU61" s="396"/>
      <c r="FV61" s="396"/>
      <c r="FW61" s="396"/>
      <c r="FX61" s="396"/>
      <c r="FY61" s="396"/>
      <c r="FZ61" s="396"/>
      <c r="GA61" s="396"/>
      <c r="GB61" s="396"/>
      <c r="GC61" s="396"/>
      <c r="GD61" s="396"/>
      <c r="GE61" s="396"/>
      <c r="GF61" s="396"/>
      <c r="GG61" s="396"/>
      <c r="GH61" s="396"/>
      <c r="GI61" s="396"/>
      <c r="GJ61" s="396"/>
      <c r="GK61" s="396"/>
      <c r="GL61" s="396"/>
      <c r="GM61" s="396"/>
      <c r="GN61" s="396"/>
      <c r="GO61" s="396"/>
      <c r="GP61" s="396"/>
      <c r="GQ61" s="396"/>
      <c r="GR61" s="396"/>
      <c r="GS61" s="396"/>
      <c r="GT61" s="396"/>
      <c r="GU61" s="396"/>
      <c r="GV61" s="396"/>
      <c r="GW61" s="396"/>
      <c r="GX61" s="396"/>
      <c r="GY61" s="396"/>
      <c r="GZ61" s="396"/>
      <c r="HA61" s="396"/>
      <c r="HB61" s="396"/>
      <c r="HC61" s="396"/>
      <c r="HD61" s="396"/>
      <c r="HE61" s="396"/>
      <c r="HF61" s="396"/>
      <c r="HG61" s="396"/>
      <c r="HH61" s="396"/>
      <c r="HI61" s="396"/>
      <c r="HJ61" s="396"/>
      <c r="HK61" s="396"/>
      <c r="HL61" s="396"/>
      <c r="HM61" s="396"/>
      <c r="HN61" s="396"/>
      <c r="HO61" s="396"/>
      <c r="HP61" s="396"/>
      <c r="HQ61" s="396"/>
      <c r="HR61" s="396"/>
      <c r="HS61" s="396"/>
      <c r="HT61" s="396"/>
      <c r="HU61" s="396"/>
      <c r="HV61" s="396"/>
      <c r="HW61" s="396"/>
      <c r="HX61" s="396"/>
      <c r="HY61" s="396"/>
      <c r="HZ61" s="396"/>
      <c r="IA61" s="396"/>
      <c r="IB61" s="396"/>
      <c r="IC61" s="396"/>
      <c r="ID61" s="396"/>
      <c r="IE61" s="396"/>
      <c r="IF61" s="396"/>
      <c r="IG61" s="396"/>
      <c r="IH61" s="396"/>
    </row>
    <row r="62" spans="1:242" ht="15" hidden="1" customHeight="1" x14ac:dyDescent="0.2">
      <c r="A62" s="377">
        <v>4.0199999999999996</v>
      </c>
      <c r="B62" s="378" t="s">
        <v>334</v>
      </c>
      <c r="C62" s="379" t="str">
        <f>VLOOKUP(BD.PD[[#This Row],[Pos]],PPto[],3,FALSE)</f>
        <v>4.02 Supervisión Mecánica</v>
      </c>
      <c r="D62" s="380" t="s">
        <v>334</v>
      </c>
      <c r="E62" s="381">
        <f>IF(BD.PD[[#This Row],[.]]="*",VLOOKUP(BD.PD[[#This Row],[Pos]],Presupuesto!A:H,7,FALSE),"")</f>
        <v>0</v>
      </c>
      <c r="F62" s="382"/>
      <c r="G62" s="382" t="s">
        <v>299</v>
      </c>
      <c r="H62" s="382"/>
      <c r="I62" s="399"/>
      <c r="J62" s="383"/>
      <c r="K62" s="380" t="s">
        <v>162</v>
      </c>
      <c r="L62" s="384">
        <f>IF(BD.PD[[#This Row],[Mon]]="DOP",1,HLOOKUP(BD.PD[[#This Row],[Mon]],$K$1:$L$2,2,FALSE))</f>
        <v>60</v>
      </c>
      <c r="M62" s="385">
        <v>0</v>
      </c>
      <c r="N62" s="386">
        <f>BD.PD[[#This Row],[Cant.]]*BD.PD[[#This Row],[ Tasa ]]*BD.PD[[#This Row],[ Precio Und.]]</f>
        <v>0</v>
      </c>
      <c r="O62" s="387"/>
      <c r="P62" s="386">
        <f>IF(BD.PD[[#This Row],[Liquid. '[%']]]&lt;&gt;0,(BD.PD[[#This Row],[Valor Neto '[DOP']]]*BD.PD[[#This Row],[Liquid. '[%']]])+BD.PD[[#This Row],[Valor Neto '[DOP']]],BD.PD[[#This Row],[Valor Neto '[DOP']]])</f>
        <v>0</v>
      </c>
      <c r="Q62" s="404">
        <f>BD.PD[[#This Row],[Ppto. Orden Interna '[DOP']]]/HLOOKUP("USD",$K$1:$L$2,2,FALSE)</f>
        <v>0</v>
      </c>
      <c r="R62" s="389"/>
      <c r="S62" s="389"/>
      <c r="T62" s="389"/>
      <c r="U62" s="389"/>
      <c r="V62" s="389"/>
      <c r="W62" s="405"/>
      <c r="X62" s="390"/>
      <c r="Y62" s="391"/>
      <c r="Z62" s="406">
        <f>BD.PD[[#This Row],[Av.P1 '[%']]]*BD.PD[[#This Row],[Ppto. Orden Interna '[DOP']]]</f>
        <v>0</v>
      </c>
      <c r="AA62" s="390"/>
      <c r="AB62" s="394"/>
      <c r="AC62" s="406">
        <f>BD.PD[[#This Row],[Av.P2 '[%']]]*BD.PD[[#This Row],[Ppto. Orden Interna '[DOP']]]</f>
        <v>0</v>
      </c>
      <c r="AD62" s="393"/>
      <c r="AE62" s="394"/>
      <c r="AF62" s="406">
        <f>BD.PD[[#This Row],[Av.P3 '[%']]]*BD.PD[[#This Row],[Ppto. Orden Interna '[DOP']]]</f>
        <v>0</v>
      </c>
      <c r="AG62" s="393"/>
      <c r="AH62" s="394"/>
      <c r="AI62" s="406">
        <f>BD.PD[[#This Row],[Av.P4 '[%']]]*BD.PD[[#This Row],[Ppto. Orden Interna '[DOP']]]</f>
        <v>0</v>
      </c>
      <c r="AJ62" s="393"/>
      <c r="AK62" s="394"/>
      <c r="AL62" s="406">
        <f>BD.PD[[#This Row],[Av.P5 '[%']]]*BD.PD[[#This Row],[Ppto. Orden Interna '[DOP']]]</f>
        <v>0</v>
      </c>
      <c r="AM62" s="395">
        <f>BD.PD[[#This Row],[Pago 5]]+BD.PD[[#This Row],[Pago 4]]+BD.PD[[#This Row],[Pago 3]]+BD.PD[[#This Row],[Pago 2]]+BD.PD[[#This Row],[Pago 1]]</f>
        <v>0</v>
      </c>
      <c r="AN62" s="396"/>
    </row>
    <row r="63" spans="1:242" ht="15" hidden="1" customHeight="1" x14ac:dyDescent="0.2">
      <c r="A63" s="377">
        <v>4.03</v>
      </c>
      <c r="B63" s="378" t="s">
        <v>334</v>
      </c>
      <c r="C63" s="379" t="str">
        <f>VLOOKUP(BD.PD[[#This Row],[Pos]],PPto[],3,FALSE)</f>
        <v>4.03 Sistema de Extracción cocina</v>
      </c>
      <c r="D63" s="380" t="s">
        <v>334</v>
      </c>
      <c r="E63" s="381">
        <f>IF(BD.PD[[#This Row],[.]]="*",VLOOKUP(BD.PD[[#This Row],[Pos]],Presupuesto!A:H,7,FALSE),"")</f>
        <v>19463.918852459014</v>
      </c>
      <c r="F63" s="382"/>
      <c r="G63" s="382" t="s">
        <v>299</v>
      </c>
      <c r="H63" s="382"/>
      <c r="I63" s="399"/>
      <c r="J63" s="383"/>
      <c r="K63" s="380" t="s">
        <v>162</v>
      </c>
      <c r="L63" s="384">
        <f>IF(BD.PD[[#This Row],[Mon]]="DOP",1,HLOOKUP(BD.PD[[#This Row],[Mon]],$K$1:$L$2,2,FALSE))</f>
        <v>60</v>
      </c>
      <c r="M63" s="385">
        <v>0</v>
      </c>
      <c r="N63" s="386">
        <f>BD.PD[[#This Row],[Cant.]]*BD.PD[[#This Row],[ Tasa ]]*BD.PD[[#This Row],[ Precio Und.]]</f>
        <v>0</v>
      </c>
      <c r="O63" s="387"/>
      <c r="P63" s="386">
        <f>IF(BD.PD[[#This Row],[Liquid. '[%']]]&lt;&gt;0,(BD.PD[[#This Row],[Valor Neto '[DOP']]]*BD.PD[[#This Row],[Liquid. '[%']]])+BD.PD[[#This Row],[Valor Neto '[DOP']]],BD.PD[[#This Row],[Valor Neto '[DOP']]])</f>
        <v>0</v>
      </c>
      <c r="Q63" s="404">
        <f>BD.PD[[#This Row],[Ppto. Orden Interna '[DOP']]]/HLOOKUP("USD",$K$1:$L$2,2,FALSE)</f>
        <v>0</v>
      </c>
      <c r="R63" s="389"/>
      <c r="S63" s="389"/>
      <c r="T63" s="389"/>
      <c r="U63" s="389"/>
      <c r="V63" s="389"/>
      <c r="W63" s="405"/>
      <c r="X63" s="390"/>
      <c r="Y63" s="391"/>
      <c r="Z63" s="406">
        <f>BD.PD[[#This Row],[Av.P1 '[%']]]*BD.PD[[#This Row],[Ppto. Orden Interna '[DOP']]]</f>
        <v>0</v>
      </c>
      <c r="AA63" s="390"/>
      <c r="AB63" s="394"/>
      <c r="AC63" s="406">
        <f>BD.PD[[#This Row],[Av.P2 '[%']]]*BD.PD[[#This Row],[Ppto. Orden Interna '[DOP']]]</f>
        <v>0</v>
      </c>
      <c r="AD63" s="393"/>
      <c r="AE63" s="394"/>
      <c r="AF63" s="406">
        <f>BD.PD[[#This Row],[Av.P3 '[%']]]*BD.PD[[#This Row],[Ppto. Orden Interna '[DOP']]]</f>
        <v>0</v>
      </c>
      <c r="AG63" s="393"/>
      <c r="AH63" s="394"/>
      <c r="AI63" s="406">
        <f>BD.PD[[#This Row],[Av.P4 '[%']]]*BD.PD[[#This Row],[Ppto. Orden Interna '[DOP']]]</f>
        <v>0</v>
      </c>
      <c r="AJ63" s="393"/>
      <c r="AK63" s="394"/>
      <c r="AL63" s="406">
        <f>BD.PD[[#This Row],[Av.P5 '[%']]]*BD.PD[[#This Row],[Ppto. Orden Interna '[DOP']]]</f>
        <v>0</v>
      </c>
      <c r="AM63" s="395">
        <f>BD.PD[[#This Row],[Pago 5]]+BD.PD[[#This Row],[Pago 4]]+BD.PD[[#This Row],[Pago 3]]+BD.PD[[#This Row],[Pago 2]]+BD.PD[[#This Row],[Pago 1]]</f>
        <v>0</v>
      </c>
      <c r="AN63" s="396"/>
    </row>
    <row r="64" spans="1:242" ht="27" hidden="1" customHeight="1" x14ac:dyDescent="0.2">
      <c r="A64" s="377">
        <v>4.03</v>
      </c>
      <c r="B64" s="378"/>
      <c r="C64" s="379" t="str">
        <f>VLOOKUP(BD.PD[[#This Row],[Pos]],PPto[],3,FALSE)</f>
        <v>4.03 Sistema de Extracción cocina</v>
      </c>
      <c r="D64" s="377" t="s">
        <v>61</v>
      </c>
      <c r="E64" s="381" t="str">
        <f>IF(BD.PD[[#This Row],[.]]="*",VLOOKUP(BD.PD[[#This Row],[Pos]],Presupuesto!A:H,7,FALSE),"")</f>
        <v/>
      </c>
      <c r="F64" s="511" t="s">
        <v>390</v>
      </c>
      <c r="G64" s="382">
        <v>4512958993</v>
      </c>
      <c r="H64" s="382" t="s">
        <v>342</v>
      </c>
      <c r="I64" s="399">
        <v>46169</v>
      </c>
      <c r="J64" s="491">
        <v>1</v>
      </c>
      <c r="K64" s="377" t="s">
        <v>343</v>
      </c>
      <c r="L64" s="384">
        <f>IF(BD.PD[[#This Row],[Mon]]="DOP",1,HLOOKUP(BD.PD[[#This Row],[Mon]],$K$1:$L$2,2,FALSE))</f>
        <v>1</v>
      </c>
      <c r="M64" s="401">
        <v>140000</v>
      </c>
      <c r="N64" s="386">
        <f>BD.PD[[#This Row],[Cant.]]*BD.PD[[#This Row],[ Tasa ]]*BD.PD[[#This Row],[ Precio Und.]]</f>
        <v>140000</v>
      </c>
      <c r="O64" s="402">
        <v>0</v>
      </c>
      <c r="P64" s="386">
        <f>IF(BD.PD[[#This Row],[Liquid. '[%']]]&lt;&gt;0,(BD.PD[[#This Row],[Valor Neto '[DOP']]]*BD.PD[[#This Row],[Liquid. '[%']]])+BD.PD[[#This Row],[Valor Neto '[DOP']]],BD.PD[[#This Row],[Valor Neto '[DOP']]])</f>
        <v>140000</v>
      </c>
      <c r="Q64" s="404">
        <f>BD.PD[[#This Row],[Ppto. Orden Interna '[DOP']]]/HLOOKUP("USD",$K$1:$L$2,2,FALSE)</f>
        <v>2333.3333333333335</v>
      </c>
      <c r="R64" s="389"/>
      <c r="S64" s="389"/>
      <c r="T64" s="389"/>
      <c r="U64" s="389"/>
      <c r="V64" s="389"/>
      <c r="W64" s="405"/>
      <c r="X64" s="390">
        <v>17</v>
      </c>
      <c r="Y64" s="391">
        <v>0.5</v>
      </c>
      <c r="Z64" s="406">
        <f>BD.PD[[#This Row],[Av.P1 '[%']]]*BD.PD[[#This Row],[Ppto. Orden Interna '[DOP']]]</f>
        <v>70000</v>
      </c>
      <c r="AA64" s="393">
        <v>21</v>
      </c>
      <c r="AB64" s="394">
        <v>0.5</v>
      </c>
      <c r="AC64" s="406">
        <f>BD.PD[[#This Row],[Av.P2 '[%']]]*BD.PD[[#This Row],[Ppto. Orden Interna '[DOP']]]</f>
        <v>70000</v>
      </c>
      <c r="AD64" s="393"/>
      <c r="AE64" s="394"/>
      <c r="AF64" s="406">
        <f>BD.PD[[#This Row],[Av.P3 '[%']]]*BD.PD[[#This Row],[Ppto. Orden Interna '[DOP']]]</f>
        <v>0</v>
      </c>
      <c r="AG64" s="393"/>
      <c r="AH64" s="394"/>
      <c r="AI64" s="406">
        <f>BD.PD[[#This Row],[Av.P4 '[%']]]*BD.PD[[#This Row],[Ppto. Orden Interna '[DOP']]]</f>
        <v>0</v>
      </c>
      <c r="AJ64" s="393"/>
      <c r="AK64" s="394"/>
      <c r="AL64" s="406">
        <f>BD.PD[[#This Row],[Av.P5 '[%']]]*BD.PD[[#This Row],[Ppto. Orden Interna '[DOP']]]</f>
        <v>0</v>
      </c>
      <c r="AM64" s="395">
        <f>BD.PD[[#This Row],[Pago 5]]+BD.PD[[#This Row],[Pago 4]]+BD.PD[[#This Row],[Pago 3]]+BD.PD[[#This Row],[Pago 2]]+BD.PD[[#This Row],[Pago 1]]</f>
        <v>140000</v>
      </c>
      <c r="AN64" s="396"/>
    </row>
    <row r="65" spans="1:40" ht="15" hidden="1" customHeight="1" x14ac:dyDescent="0.2">
      <c r="A65" s="377">
        <v>4.03</v>
      </c>
      <c r="B65" s="378"/>
      <c r="C65" s="379" t="str">
        <f>VLOOKUP(BD.PD[[#This Row],[Pos]],PPto[],3,FALSE)</f>
        <v>4.03 Sistema de Extracción cocina</v>
      </c>
      <c r="D65" s="377" t="s">
        <v>61</v>
      </c>
      <c r="E65" s="381" t="str">
        <f>IF(BD.PD[[#This Row],[.]]="*",VLOOKUP(BD.PD[[#This Row],[Pos]],Presupuesto!A:H,7,FALSE),"")</f>
        <v/>
      </c>
      <c r="F65" s="511" t="s">
        <v>391</v>
      </c>
      <c r="G65" s="382">
        <v>4512958993</v>
      </c>
      <c r="H65" s="382" t="s">
        <v>342</v>
      </c>
      <c r="I65" s="399">
        <v>46169</v>
      </c>
      <c r="J65" s="491">
        <v>1</v>
      </c>
      <c r="K65" s="377" t="s">
        <v>343</v>
      </c>
      <c r="L65" s="384">
        <f>IF(BD.PD[[#This Row],[Mon]]="DOP",1,HLOOKUP(BD.PD[[#This Row],[Mon]],$K$1:$L$2,2,FALSE))</f>
        <v>1</v>
      </c>
      <c r="M65" s="401">
        <v>70000</v>
      </c>
      <c r="N65" s="386">
        <f>BD.PD[[#This Row],[Cant.]]*BD.PD[[#This Row],[ Tasa ]]*BD.PD[[#This Row],[ Precio Und.]]</f>
        <v>70000</v>
      </c>
      <c r="O65" s="402">
        <v>0</v>
      </c>
      <c r="P65" s="386">
        <f>IF(BD.PD[[#This Row],[Liquid. '[%']]]&lt;&gt;0,(BD.PD[[#This Row],[Valor Neto '[DOP']]]*BD.PD[[#This Row],[Liquid. '[%']]])+BD.PD[[#This Row],[Valor Neto '[DOP']]],BD.PD[[#This Row],[Valor Neto '[DOP']]])</f>
        <v>70000</v>
      </c>
      <c r="Q65" s="404">
        <f>BD.PD[[#This Row],[Ppto. Orden Interna '[DOP']]]/HLOOKUP("USD",$K$1:$L$2,2,FALSE)</f>
        <v>1166.6666666666667</v>
      </c>
      <c r="R65" s="389"/>
      <c r="S65" s="389"/>
      <c r="T65" s="389"/>
      <c r="U65" s="389"/>
      <c r="V65" s="389"/>
      <c r="W65" s="405"/>
      <c r="X65" s="390">
        <v>17</v>
      </c>
      <c r="Y65" s="391">
        <v>0.5</v>
      </c>
      <c r="Z65" s="406">
        <f>BD.PD[[#This Row],[Av.P1 '[%']]]*BD.PD[[#This Row],[Ppto. Orden Interna '[DOP']]]</f>
        <v>35000</v>
      </c>
      <c r="AA65" s="393">
        <v>21</v>
      </c>
      <c r="AB65" s="394">
        <v>0.5</v>
      </c>
      <c r="AC65" s="406">
        <f>BD.PD[[#This Row],[Av.P2 '[%']]]*BD.PD[[#This Row],[Ppto. Orden Interna '[DOP']]]</f>
        <v>35000</v>
      </c>
      <c r="AD65" s="393"/>
      <c r="AE65" s="394"/>
      <c r="AF65" s="406">
        <f>BD.PD[[#This Row],[Av.P3 '[%']]]*BD.PD[[#This Row],[Ppto. Orden Interna '[DOP']]]</f>
        <v>0</v>
      </c>
      <c r="AG65" s="393"/>
      <c r="AH65" s="394"/>
      <c r="AI65" s="406">
        <f>BD.PD[[#This Row],[Av.P4 '[%']]]*BD.PD[[#This Row],[Ppto. Orden Interna '[DOP']]]</f>
        <v>0</v>
      </c>
      <c r="AJ65" s="393"/>
      <c r="AK65" s="394"/>
      <c r="AL65" s="406">
        <f>BD.PD[[#This Row],[Av.P5 '[%']]]*BD.PD[[#This Row],[Ppto. Orden Interna '[DOP']]]</f>
        <v>0</v>
      </c>
      <c r="AM65" s="395">
        <f>BD.PD[[#This Row],[Pago 5]]+BD.PD[[#This Row],[Pago 4]]+BD.PD[[#This Row],[Pago 3]]+BD.PD[[#This Row],[Pago 2]]+BD.PD[[#This Row],[Pago 1]]</f>
        <v>70000</v>
      </c>
      <c r="AN65" s="396"/>
    </row>
    <row r="66" spans="1:40" ht="32.450000000000003" hidden="1" customHeight="1" x14ac:dyDescent="0.2">
      <c r="A66" s="377">
        <v>4.03</v>
      </c>
      <c r="B66" s="378"/>
      <c r="C66" s="379" t="str">
        <f>VLOOKUP(BD.PD[[#This Row],[Pos]],PPto[],3,FALSE)</f>
        <v>4.03 Sistema de Extracción cocina</v>
      </c>
      <c r="D66" s="377" t="s">
        <v>61</v>
      </c>
      <c r="E66" s="381" t="str">
        <f>IF(BD.PD[[#This Row],[.]]="*",VLOOKUP(BD.PD[[#This Row],[Pos]],Presupuesto!A:H,7,FALSE),"")</f>
        <v/>
      </c>
      <c r="F66" s="511" t="s">
        <v>392</v>
      </c>
      <c r="G66" s="382">
        <v>4512958993</v>
      </c>
      <c r="H66" s="382" t="s">
        <v>342</v>
      </c>
      <c r="I66" s="399">
        <v>46169</v>
      </c>
      <c r="J66" s="491">
        <v>1</v>
      </c>
      <c r="K66" s="377" t="s">
        <v>343</v>
      </c>
      <c r="L66" s="384">
        <f>IF(BD.PD[[#This Row],[Mon]]="DOP",1,HLOOKUP(BD.PD[[#This Row],[Mon]],$K$1:$L$2,2,FALSE))</f>
        <v>1</v>
      </c>
      <c r="M66" s="401">
        <v>192146</v>
      </c>
      <c r="N66" s="386">
        <f>BD.PD[[#This Row],[Cant.]]*BD.PD[[#This Row],[ Tasa ]]*BD.PD[[#This Row],[ Precio Und.]]</f>
        <v>192146</v>
      </c>
      <c r="O66" s="402">
        <v>0</v>
      </c>
      <c r="P66" s="386">
        <f>IF(BD.PD[[#This Row],[Liquid. '[%']]]&lt;&gt;0,(BD.PD[[#This Row],[Valor Neto '[DOP']]]*BD.PD[[#This Row],[Liquid. '[%']]])+BD.PD[[#This Row],[Valor Neto '[DOP']]],BD.PD[[#This Row],[Valor Neto '[DOP']]])</f>
        <v>192146</v>
      </c>
      <c r="Q66" s="404">
        <f>BD.PD[[#This Row],[Ppto. Orden Interna '[DOP']]]/HLOOKUP("USD",$K$1:$L$2,2,FALSE)</f>
        <v>3202.4333333333334</v>
      </c>
      <c r="R66" s="389"/>
      <c r="S66" s="389"/>
      <c r="T66" s="389"/>
      <c r="U66" s="389"/>
      <c r="V66" s="389"/>
      <c r="W66" s="405"/>
      <c r="X66" s="390">
        <v>17</v>
      </c>
      <c r="Y66" s="391">
        <v>0.5</v>
      </c>
      <c r="Z66" s="406">
        <f>BD.PD[[#This Row],[Av.P1 '[%']]]*BD.PD[[#This Row],[Ppto. Orden Interna '[DOP']]]</f>
        <v>96073</v>
      </c>
      <c r="AA66" s="393">
        <v>21</v>
      </c>
      <c r="AB66" s="394">
        <v>0.5</v>
      </c>
      <c r="AC66" s="406">
        <f>BD.PD[[#This Row],[Av.P2 '[%']]]*BD.PD[[#This Row],[Ppto. Orden Interna '[DOP']]]</f>
        <v>96073</v>
      </c>
      <c r="AD66" s="393"/>
      <c r="AE66" s="394"/>
      <c r="AF66" s="406">
        <f>BD.PD[[#This Row],[Av.P3 '[%']]]*BD.PD[[#This Row],[Ppto. Orden Interna '[DOP']]]</f>
        <v>0</v>
      </c>
      <c r="AG66" s="393"/>
      <c r="AH66" s="394"/>
      <c r="AI66" s="406">
        <f>BD.PD[[#This Row],[Av.P4 '[%']]]*BD.PD[[#This Row],[Ppto. Orden Interna '[DOP']]]</f>
        <v>0</v>
      </c>
      <c r="AJ66" s="393"/>
      <c r="AK66" s="394"/>
      <c r="AL66" s="406">
        <f>BD.PD[[#This Row],[Av.P5 '[%']]]*BD.PD[[#This Row],[Ppto. Orden Interna '[DOP']]]</f>
        <v>0</v>
      </c>
      <c r="AM66" s="395">
        <f>BD.PD[[#This Row],[Pago 5]]+BD.PD[[#This Row],[Pago 4]]+BD.PD[[#This Row],[Pago 3]]+BD.PD[[#This Row],[Pago 2]]+BD.PD[[#This Row],[Pago 1]]</f>
        <v>192146</v>
      </c>
      <c r="AN66" s="396"/>
    </row>
    <row r="67" spans="1:40" ht="15" hidden="1" customHeight="1" x14ac:dyDescent="0.2">
      <c r="A67" s="377">
        <v>4.03</v>
      </c>
      <c r="B67" s="378"/>
      <c r="C67" s="379" t="str">
        <f>VLOOKUP(BD.PD[[#This Row],[Pos]],PPto[],3,FALSE)</f>
        <v>4.03 Sistema de Extracción cocina</v>
      </c>
      <c r="D67" s="377" t="s">
        <v>61</v>
      </c>
      <c r="E67" s="381" t="str">
        <f>IF(BD.PD[[#This Row],[.]]="*",VLOOKUP(BD.PD[[#This Row],[Pos]],Presupuesto!A:H,7,FALSE),"")</f>
        <v/>
      </c>
      <c r="F67" s="511" t="s">
        <v>393</v>
      </c>
      <c r="G67" s="382">
        <v>4512958993</v>
      </c>
      <c r="H67" s="382" t="s">
        <v>342</v>
      </c>
      <c r="I67" s="399">
        <v>46169</v>
      </c>
      <c r="J67" s="491">
        <v>1</v>
      </c>
      <c r="K67" s="377" t="s">
        <v>343</v>
      </c>
      <c r="L67" s="384">
        <f>IF(BD.PD[[#This Row],[Mon]]="DOP",1,HLOOKUP(BD.PD[[#This Row],[Mon]],$K$1:$L$2,2,FALSE))</f>
        <v>1</v>
      </c>
      <c r="M67" s="401">
        <v>231888</v>
      </c>
      <c r="N67" s="386">
        <f>BD.PD[[#This Row],[Cant.]]*BD.PD[[#This Row],[ Tasa ]]*BD.PD[[#This Row],[ Precio Und.]]</f>
        <v>231888</v>
      </c>
      <c r="O67" s="402">
        <v>0</v>
      </c>
      <c r="P67" s="386">
        <f>IF(BD.PD[[#This Row],[Liquid. '[%']]]&lt;&gt;0,(BD.PD[[#This Row],[Valor Neto '[DOP']]]*BD.PD[[#This Row],[Liquid. '[%']]])+BD.PD[[#This Row],[Valor Neto '[DOP']]],BD.PD[[#This Row],[Valor Neto '[DOP']]])</f>
        <v>231888</v>
      </c>
      <c r="Q67" s="404">
        <f>BD.PD[[#This Row],[Ppto. Orden Interna '[DOP']]]/HLOOKUP("USD",$K$1:$L$2,2,FALSE)</f>
        <v>3864.8</v>
      </c>
      <c r="R67" s="389"/>
      <c r="S67" s="389"/>
      <c r="T67" s="389"/>
      <c r="U67" s="389"/>
      <c r="V67" s="389"/>
      <c r="W67" s="405"/>
      <c r="X67" s="390">
        <v>17</v>
      </c>
      <c r="Y67" s="391">
        <v>0.5</v>
      </c>
      <c r="Z67" s="406">
        <f>BD.PD[[#This Row],[Av.P1 '[%']]]*BD.PD[[#This Row],[Ppto. Orden Interna '[DOP']]]</f>
        <v>115944</v>
      </c>
      <c r="AA67" s="393">
        <v>21</v>
      </c>
      <c r="AB67" s="394">
        <v>0.5</v>
      </c>
      <c r="AC67" s="406">
        <f>BD.PD[[#This Row],[Av.P2 '[%']]]*BD.PD[[#This Row],[Ppto. Orden Interna '[DOP']]]</f>
        <v>115944</v>
      </c>
      <c r="AD67" s="393"/>
      <c r="AE67" s="394"/>
      <c r="AF67" s="406">
        <f>BD.PD[[#This Row],[Av.P3 '[%']]]*BD.PD[[#This Row],[Ppto. Orden Interna '[DOP']]]</f>
        <v>0</v>
      </c>
      <c r="AG67" s="393"/>
      <c r="AH67" s="394"/>
      <c r="AI67" s="406">
        <f>BD.PD[[#This Row],[Av.P4 '[%']]]*BD.PD[[#This Row],[Ppto. Orden Interna '[DOP']]]</f>
        <v>0</v>
      </c>
      <c r="AJ67" s="393"/>
      <c r="AK67" s="394"/>
      <c r="AL67" s="406">
        <f>BD.PD[[#This Row],[Av.P5 '[%']]]*BD.PD[[#This Row],[Ppto. Orden Interna '[DOP']]]</f>
        <v>0</v>
      </c>
      <c r="AM67" s="395">
        <f>BD.PD[[#This Row],[Pago 5]]+BD.PD[[#This Row],[Pago 4]]+BD.PD[[#This Row],[Pago 3]]+BD.PD[[#This Row],[Pago 2]]+BD.PD[[#This Row],[Pago 1]]</f>
        <v>231888</v>
      </c>
      <c r="AN67" s="396"/>
    </row>
    <row r="68" spans="1:40" ht="15" hidden="1" customHeight="1" x14ac:dyDescent="0.2">
      <c r="A68" s="377">
        <v>4.03</v>
      </c>
      <c r="B68" s="378"/>
      <c r="C68" s="379" t="str">
        <f>VLOOKUP(BD.PD[[#This Row],[Pos]],PPto[],3,FALSE)</f>
        <v>4.03 Sistema de Extracción cocina</v>
      </c>
      <c r="D68" s="377" t="s">
        <v>61</v>
      </c>
      <c r="E68" s="381" t="str">
        <f>IF(BD.PD[[#This Row],[.]]="*",VLOOKUP(BD.PD[[#This Row],[Pos]],Presupuesto!A:H,7,FALSE),"")</f>
        <v/>
      </c>
      <c r="F68" s="511" t="s">
        <v>394</v>
      </c>
      <c r="G68" s="382">
        <v>4512958993</v>
      </c>
      <c r="H68" s="382" t="s">
        <v>342</v>
      </c>
      <c r="I68" s="399">
        <v>46169</v>
      </c>
      <c r="J68" s="491">
        <v>1</v>
      </c>
      <c r="K68" s="377" t="s">
        <v>343</v>
      </c>
      <c r="L68" s="384">
        <f>IF(BD.PD[[#This Row],[Mon]]="DOP",1,HLOOKUP(BD.PD[[#This Row],[Mon]],$K$1:$L$2,2,FALSE))</f>
        <v>1</v>
      </c>
      <c r="M68" s="401">
        <v>63000</v>
      </c>
      <c r="N68" s="386">
        <f>BD.PD[[#This Row],[Cant.]]*BD.PD[[#This Row],[ Tasa ]]*BD.PD[[#This Row],[ Precio Und.]]</f>
        <v>63000</v>
      </c>
      <c r="O68" s="402">
        <v>0</v>
      </c>
      <c r="P68" s="386">
        <f>IF(BD.PD[[#This Row],[Liquid. '[%']]]&lt;&gt;0,(BD.PD[[#This Row],[Valor Neto '[DOP']]]*BD.PD[[#This Row],[Liquid. '[%']]])+BD.PD[[#This Row],[Valor Neto '[DOP']]],BD.PD[[#This Row],[Valor Neto '[DOP']]])</f>
        <v>63000</v>
      </c>
      <c r="Q68" s="404">
        <f>BD.PD[[#This Row],[Ppto. Orden Interna '[DOP']]]/HLOOKUP("USD",$K$1:$L$2,2,FALSE)</f>
        <v>1050</v>
      </c>
      <c r="R68" s="389"/>
      <c r="S68" s="389"/>
      <c r="T68" s="389"/>
      <c r="U68" s="389"/>
      <c r="V68" s="389"/>
      <c r="W68" s="405"/>
      <c r="X68" s="390">
        <v>17</v>
      </c>
      <c r="Y68" s="391">
        <v>0.5</v>
      </c>
      <c r="Z68" s="406">
        <f>BD.PD[[#This Row],[Av.P1 '[%']]]*BD.PD[[#This Row],[Ppto. Orden Interna '[DOP']]]</f>
        <v>31500</v>
      </c>
      <c r="AA68" s="393">
        <v>21</v>
      </c>
      <c r="AB68" s="394">
        <v>0.5</v>
      </c>
      <c r="AC68" s="406">
        <f>BD.PD[[#This Row],[Av.P2 '[%']]]*BD.PD[[#This Row],[Ppto. Orden Interna '[DOP']]]</f>
        <v>31500</v>
      </c>
      <c r="AD68" s="393"/>
      <c r="AE68" s="394"/>
      <c r="AF68" s="406">
        <f>BD.PD[[#This Row],[Av.P3 '[%']]]*BD.PD[[#This Row],[Ppto. Orden Interna '[DOP']]]</f>
        <v>0</v>
      </c>
      <c r="AG68" s="393"/>
      <c r="AH68" s="394"/>
      <c r="AI68" s="406">
        <f>BD.PD[[#This Row],[Av.P4 '[%']]]*BD.PD[[#This Row],[Ppto. Orden Interna '[DOP']]]</f>
        <v>0</v>
      </c>
      <c r="AJ68" s="393"/>
      <c r="AK68" s="394"/>
      <c r="AL68" s="406">
        <f>BD.PD[[#This Row],[Av.P5 '[%']]]*BD.PD[[#This Row],[Ppto. Orden Interna '[DOP']]]</f>
        <v>0</v>
      </c>
      <c r="AM68" s="395">
        <f>BD.PD[[#This Row],[Pago 5]]+BD.PD[[#This Row],[Pago 4]]+BD.PD[[#This Row],[Pago 3]]+BD.PD[[#This Row],[Pago 2]]+BD.PD[[#This Row],[Pago 1]]</f>
        <v>63000</v>
      </c>
      <c r="AN68" s="396"/>
    </row>
    <row r="69" spans="1:40" ht="15" hidden="1" customHeight="1" x14ac:dyDescent="0.2">
      <c r="A69" s="377">
        <v>4.03</v>
      </c>
      <c r="B69" s="378"/>
      <c r="C69" s="379" t="str">
        <f>VLOOKUP(BD.PD[[#This Row],[Pos]],PPto[],3,FALSE)</f>
        <v>4.03 Sistema de Extracción cocina</v>
      </c>
      <c r="D69" s="377" t="s">
        <v>61</v>
      </c>
      <c r="E69" s="381" t="str">
        <f>IF(BD.PD[[#This Row],[.]]="*",VLOOKUP(BD.PD[[#This Row],[Pos]],Presupuesto!A:H,7,FALSE),"")</f>
        <v/>
      </c>
      <c r="F69" s="511" t="s">
        <v>395</v>
      </c>
      <c r="G69" s="382">
        <v>4512958993</v>
      </c>
      <c r="H69" s="382" t="s">
        <v>342</v>
      </c>
      <c r="I69" s="399">
        <v>46169</v>
      </c>
      <c r="J69" s="491">
        <v>1</v>
      </c>
      <c r="K69" s="377" t="s">
        <v>343</v>
      </c>
      <c r="L69" s="384">
        <f>IF(BD.PD[[#This Row],[Mon]]="DOP",1,HLOOKUP(BD.PD[[#This Row],[Mon]],$K$1:$L$2,2,FALSE))</f>
        <v>1</v>
      </c>
      <c r="M69" s="401">
        <v>45300</v>
      </c>
      <c r="N69" s="386">
        <f>BD.PD[[#This Row],[Cant.]]*BD.PD[[#This Row],[ Tasa ]]*BD.PD[[#This Row],[ Precio Und.]]</f>
        <v>45300</v>
      </c>
      <c r="O69" s="402">
        <v>0</v>
      </c>
      <c r="P69" s="386">
        <f>IF(BD.PD[[#This Row],[Liquid. '[%']]]&lt;&gt;0,(BD.PD[[#This Row],[Valor Neto '[DOP']]]*BD.PD[[#This Row],[Liquid. '[%']]])+BD.PD[[#This Row],[Valor Neto '[DOP']]],BD.PD[[#This Row],[Valor Neto '[DOP']]])</f>
        <v>45300</v>
      </c>
      <c r="Q69" s="404">
        <f>BD.PD[[#This Row],[Ppto. Orden Interna '[DOP']]]/HLOOKUP("USD",$K$1:$L$2,2,FALSE)</f>
        <v>755</v>
      </c>
      <c r="R69" s="389"/>
      <c r="S69" s="389"/>
      <c r="T69" s="389"/>
      <c r="U69" s="389"/>
      <c r="V69" s="389"/>
      <c r="W69" s="405"/>
      <c r="X69" s="390">
        <v>17</v>
      </c>
      <c r="Y69" s="391">
        <v>0.5</v>
      </c>
      <c r="Z69" s="406">
        <f>BD.PD[[#This Row],[Av.P1 '[%']]]*BD.PD[[#This Row],[Ppto. Orden Interna '[DOP']]]</f>
        <v>22650</v>
      </c>
      <c r="AA69" s="393">
        <v>21</v>
      </c>
      <c r="AB69" s="394">
        <v>0.5</v>
      </c>
      <c r="AC69" s="406">
        <f>BD.PD[[#This Row],[Av.P2 '[%']]]*BD.PD[[#This Row],[Ppto. Orden Interna '[DOP']]]</f>
        <v>22650</v>
      </c>
      <c r="AD69" s="393"/>
      <c r="AE69" s="394"/>
      <c r="AF69" s="406">
        <f>BD.PD[[#This Row],[Av.P3 '[%']]]*BD.PD[[#This Row],[Ppto. Orden Interna '[DOP']]]</f>
        <v>0</v>
      </c>
      <c r="AG69" s="393"/>
      <c r="AH69" s="394"/>
      <c r="AI69" s="406">
        <f>BD.PD[[#This Row],[Av.P4 '[%']]]*BD.PD[[#This Row],[Ppto. Orden Interna '[DOP']]]</f>
        <v>0</v>
      </c>
      <c r="AJ69" s="393"/>
      <c r="AK69" s="394"/>
      <c r="AL69" s="406">
        <f>BD.PD[[#This Row],[Av.P5 '[%']]]*BD.PD[[#This Row],[Ppto. Orden Interna '[DOP']]]</f>
        <v>0</v>
      </c>
      <c r="AM69" s="395">
        <f>BD.PD[[#This Row],[Pago 5]]+BD.PD[[#This Row],[Pago 4]]+BD.PD[[#This Row],[Pago 3]]+BD.PD[[#This Row],[Pago 2]]+BD.PD[[#This Row],[Pago 1]]</f>
        <v>45300</v>
      </c>
      <c r="AN69" s="396"/>
    </row>
    <row r="70" spans="1:40" ht="15" hidden="1" customHeight="1" x14ac:dyDescent="0.2">
      <c r="A70" s="377">
        <v>4.03</v>
      </c>
      <c r="B70" s="378"/>
      <c r="C70" s="379" t="str">
        <f>VLOOKUP(BD.PD[[#This Row],[Pos]],PPto[],3,FALSE)</f>
        <v>4.03 Sistema de Extracción cocina</v>
      </c>
      <c r="D70" s="377" t="s">
        <v>61</v>
      </c>
      <c r="E70" s="381" t="str">
        <f>IF(BD.PD[[#This Row],[.]]="*",VLOOKUP(BD.PD[[#This Row],[Pos]],Presupuesto!A:H,7,FALSE),"")</f>
        <v/>
      </c>
      <c r="F70" s="511" t="s">
        <v>396</v>
      </c>
      <c r="G70" s="382">
        <v>4512958993</v>
      </c>
      <c r="H70" s="382" t="s">
        <v>342</v>
      </c>
      <c r="I70" s="399">
        <v>46169</v>
      </c>
      <c r="J70" s="491">
        <v>2</v>
      </c>
      <c r="K70" s="377" t="s">
        <v>343</v>
      </c>
      <c r="L70" s="384">
        <f>IF(BD.PD[[#This Row],[Mon]]="DOP",1,HLOOKUP(BD.PD[[#This Row],[Mon]],$K$1:$L$2,2,FALSE))</f>
        <v>1</v>
      </c>
      <c r="M70" s="401">
        <v>15000</v>
      </c>
      <c r="N70" s="386">
        <f>BD.PD[[#This Row],[Cant.]]*BD.PD[[#This Row],[ Tasa ]]*BD.PD[[#This Row],[ Precio Und.]]</f>
        <v>30000</v>
      </c>
      <c r="O70" s="402">
        <v>0</v>
      </c>
      <c r="P70" s="386">
        <f>IF(BD.PD[[#This Row],[Liquid. '[%']]]&lt;&gt;0,(BD.PD[[#This Row],[Valor Neto '[DOP']]]*BD.PD[[#This Row],[Liquid. '[%']]])+BD.PD[[#This Row],[Valor Neto '[DOP']]],BD.PD[[#This Row],[Valor Neto '[DOP']]])</f>
        <v>30000</v>
      </c>
      <c r="Q70" s="404">
        <f>BD.PD[[#This Row],[Ppto. Orden Interna '[DOP']]]/HLOOKUP("USD",$K$1:$L$2,2,FALSE)</f>
        <v>500</v>
      </c>
      <c r="R70" s="389"/>
      <c r="S70" s="389"/>
      <c r="T70" s="389"/>
      <c r="U70" s="389"/>
      <c r="V70" s="389"/>
      <c r="W70" s="405"/>
      <c r="X70" s="390">
        <v>17</v>
      </c>
      <c r="Y70" s="391">
        <v>0.5</v>
      </c>
      <c r="Z70" s="406">
        <f>BD.PD[[#This Row],[Av.P1 '[%']]]*BD.PD[[#This Row],[Ppto. Orden Interna '[DOP']]]</f>
        <v>15000</v>
      </c>
      <c r="AA70" s="393">
        <v>21</v>
      </c>
      <c r="AB70" s="394">
        <v>0.5</v>
      </c>
      <c r="AC70" s="406">
        <f>BD.PD[[#This Row],[Av.P2 '[%']]]*BD.PD[[#This Row],[Ppto. Orden Interna '[DOP']]]</f>
        <v>15000</v>
      </c>
      <c r="AD70" s="393"/>
      <c r="AE70" s="394"/>
      <c r="AF70" s="406">
        <f>BD.PD[[#This Row],[Av.P3 '[%']]]*BD.PD[[#This Row],[Ppto. Orden Interna '[DOP']]]</f>
        <v>0</v>
      </c>
      <c r="AG70" s="393"/>
      <c r="AH70" s="394"/>
      <c r="AI70" s="406">
        <f>BD.PD[[#This Row],[Av.P4 '[%']]]*BD.PD[[#This Row],[Ppto. Orden Interna '[DOP']]]</f>
        <v>0</v>
      </c>
      <c r="AJ70" s="393"/>
      <c r="AK70" s="394"/>
      <c r="AL70" s="406">
        <f>BD.PD[[#This Row],[Av.P5 '[%']]]*BD.PD[[#This Row],[Ppto. Orden Interna '[DOP']]]</f>
        <v>0</v>
      </c>
      <c r="AM70" s="395">
        <f>BD.PD[[#This Row],[Pago 5]]+BD.PD[[#This Row],[Pago 4]]+BD.PD[[#This Row],[Pago 3]]+BD.PD[[#This Row],[Pago 2]]+BD.PD[[#This Row],[Pago 1]]</f>
        <v>30000</v>
      </c>
      <c r="AN70" s="396"/>
    </row>
    <row r="71" spans="1:40" ht="15" hidden="1" customHeight="1" x14ac:dyDescent="0.2">
      <c r="A71" s="377">
        <v>4.03</v>
      </c>
      <c r="B71" s="378"/>
      <c r="C71" s="379" t="str">
        <f>VLOOKUP(BD.PD[[#This Row],[Pos]],PPto[],3,FALSE)</f>
        <v>4.03 Sistema de Extracción cocina</v>
      </c>
      <c r="D71" s="377" t="s">
        <v>61</v>
      </c>
      <c r="E71" s="381" t="str">
        <f>IF(BD.PD[[#This Row],[.]]="*",VLOOKUP(BD.PD[[#This Row],[Pos]],Presupuesto!A:H,7,FALSE),"")</f>
        <v/>
      </c>
      <c r="F71" s="511" t="s">
        <v>397</v>
      </c>
      <c r="G71" s="382">
        <v>4512958993</v>
      </c>
      <c r="H71" s="382" t="s">
        <v>342</v>
      </c>
      <c r="I71" s="399">
        <v>46169</v>
      </c>
      <c r="J71" s="491">
        <v>1</v>
      </c>
      <c r="K71" s="377" t="s">
        <v>343</v>
      </c>
      <c r="L71" s="384">
        <f>IF(BD.PD[[#This Row],[Mon]]="DOP",1,HLOOKUP(BD.PD[[#This Row],[Mon]],$K$1:$L$2,2,FALSE))</f>
        <v>1</v>
      </c>
      <c r="M71" s="401">
        <v>16000</v>
      </c>
      <c r="N71" s="386">
        <f>BD.PD[[#This Row],[Cant.]]*BD.PD[[#This Row],[ Tasa ]]*BD.PD[[#This Row],[ Precio Und.]]</f>
        <v>16000</v>
      </c>
      <c r="O71" s="402">
        <v>0</v>
      </c>
      <c r="P71" s="386">
        <f>IF(BD.PD[[#This Row],[Liquid. '[%']]]&lt;&gt;0,(BD.PD[[#This Row],[Valor Neto '[DOP']]]*BD.PD[[#This Row],[Liquid. '[%']]])+BD.PD[[#This Row],[Valor Neto '[DOP']]],BD.PD[[#This Row],[Valor Neto '[DOP']]])</f>
        <v>16000</v>
      </c>
      <c r="Q71" s="404">
        <f>BD.PD[[#This Row],[Ppto. Orden Interna '[DOP']]]/HLOOKUP("USD",$K$1:$L$2,2,FALSE)</f>
        <v>266.66666666666669</v>
      </c>
      <c r="R71" s="389"/>
      <c r="S71" s="389"/>
      <c r="T71" s="389"/>
      <c r="U71" s="389"/>
      <c r="V71" s="389"/>
      <c r="W71" s="405"/>
      <c r="X71" s="390">
        <v>17</v>
      </c>
      <c r="Y71" s="391">
        <v>0.5</v>
      </c>
      <c r="Z71" s="406">
        <f>BD.PD[[#This Row],[Av.P1 '[%']]]*BD.PD[[#This Row],[Ppto. Orden Interna '[DOP']]]</f>
        <v>8000</v>
      </c>
      <c r="AA71" s="393">
        <v>21</v>
      </c>
      <c r="AB71" s="394">
        <v>0.5</v>
      </c>
      <c r="AC71" s="406">
        <f>BD.PD[[#This Row],[Av.P2 '[%']]]*BD.PD[[#This Row],[Ppto. Orden Interna '[DOP']]]</f>
        <v>8000</v>
      </c>
      <c r="AD71" s="393"/>
      <c r="AE71" s="394"/>
      <c r="AF71" s="406">
        <f>BD.PD[[#This Row],[Av.P3 '[%']]]*BD.PD[[#This Row],[Ppto. Orden Interna '[DOP']]]</f>
        <v>0</v>
      </c>
      <c r="AG71" s="393"/>
      <c r="AH71" s="394"/>
      <c r="AI71" s="406">
        <f>BD.PD[[#This Row],[Av.P4 '[%']]]*BD.PD[[#This Row],[Ppto. Orden Interna '[DOP']]]</f>
        <v>0</v>
      </c>
      <c r="AJ71" s="393"/>
      <c r="AK71" s="394"/>
      <c r="AL71" s="406">
        <f>BD.PD[[#This Row],[Av.P5 '[%']]]*BD.PD[[#This Row],[Ppto. Orden Interna '[DOP']]]</f>
        <v>0</v>
      </c>
      <c r="AM71" s="395">
        <f>BD.PD[[#This Row],[Pago 5]]+BD.PD[[#This Row],[Pago 4]]+BD.PD[[#This Row],[Pago 3]]+BD.PD[[#This Row],[Pago 2]]+BD.PD[[#This Row],[Pago 1]]</f>
        <v>16000</v>
      </c>
      <c r="AN71" s="396"/>
    </row>
    <row r="72" spans="1:40" ht="15" hidden="1" customHeight="1" x14ac:dyDescent="0.2">
      <c r="A72" s="377">
        <v>4.03</v>
      </c>
      <c r="B72" s="378"/>
      <c r="C72" s="379" t="str">
        <f>VLOOKUP(BD.PD[[#This Row],[Pos]],PPto[],3,FALSE)</f>
        <v>4.03 Sistema de Extracción cocina</v>
      </c>
      <c r="D72" s="377" t="s">
        <v>61</v>
      </c>
      <c r="E72" s="381" t="str">
        <f>IF(BD.PD[[#This Row],[.]]="*",VLOOKUP(BD.PD[[#This Row],[Pos]],Presupuesto!A:H,7,FALSE),"")</f>
        <v/>
      </c>
      <c r="F72" s="511" t="s">
        <v>398</v>
      </c>
      <c r="G72" s="382">
        <v>4512958993</v>
      </c>
      <c r="H72" s="382" t="s">
        <v>342</v>
      </c>
      <c r="I72" s="399">
        <v>46169</v>
      </c>
      <c r="J72" s="491">
        <v>2</v>
      </c>
      <c r="K72" s="377" t="s">
        <v>343</v>
      </c>
      <c r="L72" s="384">
        <f>IF(BD.PD[[#This Row],[Mon]]="DOP",1,HLOOKUP(BD.PD[[#This Row],[Mon]],$K$1:$L$2,2,FALSE))</f>
        <v>1</v>
      </c>
      <c r="M72" s="401">
        <v>15000</v>
      </c>
      <c r="N72" s="386">
        <f>BD.PD[[#This Row],[Cant.]]*BD.PD[[#This Row],[ Tasa ]]*BD.PD[[#This Row],[ Precio Und.]]</f>
        <v>30000</v>
      </c>
      <c r="O72" s="402">
        <v>0</v>
      </c>
      <c r="P72" s="386">
        <f>IF(BD.PD[[#This Row],[Liquid. '[%']]]&lt;&gt;0,(BD.PD[[#This Row],[Valor Neto '[DOP']]]*BD.PD[[#This Row],[Liquid. '[%']]])+BD.PD[[#This Row],[Valor Neto '[DOP']]],BD.PD[[#This Row],[Valor Neto '[DOP']]])</f>
        <v>30000</v>
      </c>
      <c r="Q72" s="404">
        <f>BD.PD[[#This Row],[Ppto. Orden Interna '[DOP']]]/HLOOKUP("USD",$K$1:$L$2,2,FALSE)</f>
        <v>500</v>
      </c>
      <c r="R72" s="389"/>
      <c r="S72" s="389"/>
      <c r="T72" s="389"/>
      <c r="U72" s="389"/>
      <c r="V72" s="389"/>
      <c r="W72" s="405"/>
      <c r="X72" s="390">
        <v>17</v>
      </c>
      <c r="Y72" s="391">
        <v>0.5</v>
      </c>
      <c r="Z72" s="406">
        <f>BD.PD[[#This Row],[Av.P1 '[%']]]*BD.PD[[#This Row],[Ppto. Orden Interna '[DOP']]]</f>
        <v>15000</v>
      </c>
      <c r="AA72" s="393">
        <v>21</v>
      </c>
      <c r="AB72" s="394">
        <v>0.5</v>
      </c>
      <c r="AC72" s="406">
        <f>BD.PD[[#This Row],[Av.P2 '[%']]]*BD.PD[[#This Row],[Ppto. Orden Interna '[DOP']]]</f>
        <v>15000</v>
      </c>
      <c r="AD72" s="393"/>
      <c r="AE72" s="394"/>
      <c r="AF72" s="406">
        <f>BD.PD[[#This Row],[Av.P3 '[%']]]*BD.PD[[#This Row],[Ppto. Orden Interna '[DOP']]]</f>
        <v>0</v>
      </c>
      <c r="AG72" s="393"/>
      <c r="AH72" s="394"/>
      <c r="AI72" s="406">
        <f>BD.PD[[#This Row],[Av.P4 '[%']]]*BD.PD[[#This Row],[Ppto. Orden Interna '[DOP']]]</f>
        <v>0</v>
      </c>
      <c r="AJ72" s="393"/>
      <c r="AK72" s="394"/>
      <c r="AL72" s="406">
        <f>BD.PD[[#This Row],[Av.P5 '[%']]]*BD.PD[[#This Row],[Ppto. Orden Interna '[DOP']]]</f>
        <v>0</v>
      </c>
      <c r="AM72" s="395">
        <f>BD.PD[[#This Row],[Pago 5]]+BD.PD[[#This Row],[Pago 4]]+BD.PD[[#This Row],[Pago 3]]+BD.PD[[#This Row],[Pago 2]]+BD.PD[[#This Row],[Pago 1]]</f>
        <v>30000</v>
      </c>
      <c r="AN72" s="396"/>
    </row>
    <row r="73" spans="1:40" ht="15" hidden="1" customHeight="1" x14ac:dyDescent="0.2">
      <c r="A73" s="377">
        <v>4.03</v>
      </c>
      <c r="B73" s="378"/>
      <c r="C73" s="379" t="str">
        <f>VLOOKUP(BD.PD[[#This Row],[Pos]],PPto[],3,FALSE)</f>
        <v>4.03 Sistema de Extracción cocina</v>
      </c>
      <c r="D73" s="377" t="s">
        <v>61</v>
      </c>
      <c r="E73" s="381" t="str">
        <f>IF(BD.PD[[#This Row],[.]]="*",VLOOKUP(BD.PD[[#This Row],[Pos]],Presupuesto!A:H,7,FALSE),"")</f>
        <v/>
      </c>
      <c r="F73" s="511" t="s">
        <v>399</v>
      </c>
      <c r="G73" s="382">
        <v>4512958993</v>
      </c>
      <c r="H73" s="382" t="s">
        <v>342</v>
      </c>
      <c r="I73" s="399">
        <v>46169</v>
      </c>
      <c r="J73" s="491">
        <v>1</v>
      </c>
      <c r="K73" s="377" t="s">
        <v>343</v>
      </c>
      <c r="L73" s="384">
        <f>IF(BD.PD[[#This Row],[Mon]]="DOP",1,HLOOKUP(BD.PD[[#This Row],[Mon]],$K$1:$L$2,2,FALSE))</f>
        <v>1</v>
      </c>
      <c r="M73" s="401">
        <v>67600</v>
      </c>
      <c r="N73" s="386">
        <f>BD.PD[[#This Row],[Cant.]]*BD.PD[[#This Row],[ Tasa ]]*BD.PD[[#This Row],[ Precio Und.]]</f>
        <v>67600</v>
      </c>
      <c r="O73" s="402">
        <v>0</v>
      </c>
      <c r="P73" s="386">
        <f>IF(BD.PD[[#This Row],[Liquid. '[%']]]&lt;&gt;0,(BD.PD[[#This Row],[Valor Neto '[DOP']]]*BD.PD[[#This Row],[Liquid. '[%']]])+BD.PD[[#This Row],[Valor Neto '[DOP']]],BD.PD[[#This Row],[Valor Neto '[DOP']]])</f>
        <v>67600</v>
      </c>
      <c r="Q73" s="404">
        <f>BD.PD[[#This Row],[Ppto. Orden Interna '[DOP']]]/HLOOKUP("USD",$K$1:$L$2,2,FALSE)</f>
        <v>1126.6666666666667</v>
      </c>
      <c r="R73" s="389"/>
      <c r="S73" s="389"/>
      <c r="T73" s="389"/>
      <c r="U73" s="389"/>
      <c r="V73" s="389"/>
      <c r="W73" s="382"/>
      <c r="X73" s="390">
        <v>17</v>
      </c>
      <c r="Y73" s="391">
        <v>0.5</v>
      </c>
      <c r="Z73" s="406">
        <f>BD.PD[[#This Row],[Av.P1 '[%']]]*BD.PD[[#This Row],[Ppto. Orden Interna '[DOP']]]</f>
        <v>33800</v>
      </c>
      <c r="AA73" s="393">
        <v>21</v>
      </c>
      <c r="AB73" s="394">
        <v>0.5</v>
      </c>
      <c r="AC73" s="406">
        <f>BD.PD[[#This Row],[Av.P2 '[%']]]*BD.PD[[#This Row],[Ppto. Orden Interna '[DOP']]]</f>
        <v>33800</v>
      </c>
      <c r="AD73" s="393"/>
      <c r="AE73" s="394"/>
      <c r="AF73" s="406">
        <f>BD.PD[[#This Row],[Av.P3 '[%']]]*BD.PD[[#This Row],[Ppto. Orden Interna '[DOP']]]</f>
        <v>0</v>
      </c>
      <c r="AG73" s="393"/>
      <c r="AH73" s="394"/>
      <c r="AI73" s="406">
        <f>BD.PD[[#This Row],[Av.P4 '[%']]]*BD.PD[[#This Row],[Ppto. Orden Interna '[DOP']]]</f>
        <v>0</v>
      </c>
      <c r="AJ73" s="393"/>
      <c r="AK73" s="394"/>
      <c r="AL73" s="406">
        <f>BD.PD[[#This Row],[Av.P5 '[%']]]*BD.PD[[#This Row],[Ppto. Orden Interna '[DOP']]]</f>
        <v>0</v>
      </c>
      <c r="AM73" s="395">
        <f>BD.PD[[#This Row],[Pago 5]]+BD.PD[[#This Row],[Pago 4]]+BD.PD[[#This Row],[Pago 3]]+BD.PD[[#This Row],[Pago 2]]+BD.PD[[#This Row],[Pago 1]]</f>
        <v>67600</v>
      </c>
      <c r="AN73" s="396"/>
    </row>
    <row r="74" spans="1:40" ht="15" hidden="1" customHeight="1" x14ac:dyDescent="0.2">
      <c r="A74" s="377">
        <v>4.03</v>
      </c>
      <c r="B74" s="378"/>
      <c r="C74" s="379" t="str">
        <f>VLOOKUP(BD.PD[[#This Row],[Pos]],PPto[],3,FALSE)</f>
        <v>4.03 Sistema de Extracción cocina</v>
      </c>
      <c r="D74" s="377" t="s">
        <v>61</v>
      </c>
      <c r="E74" s="381" t="str">
        <f>IF(BD.PD[[#This Row],[.]]="*",VLOOKUP(BD.PD[[#This Row],[Pos]],Presupuesto!A:H,7,FALSE),"")</f>
        <v/>
      </c>
      <c r="F74" s="511" t="s">
        <v>400</v>
      </c>
      <c r="G74" s="382">
        <v>4512958993</v>
      </c>
      <c r="H74" s="382" t="s">
        <v>342</v>
      </c>
      <c r="I74" s="399">
        <v>46169</v>
      </c>
      <c r="J74" s="491">
        <v>1</v>
      </c>
      <c r="K74" s="377" t="s">
        <v>343</v>
      </c>
      <c r="L74" s="384">
        <f>IF(BD.PD[[#This Row],[Mon]]="DOP",1,HLOOKUP(BD.PD[[#This Row],[Mon]],$K$1:$L$2,2,FALSE))</f>
        <v>1</v>
      </c>
      <c r="M74" s="401">
        <v>23302</v>
      </c>
      <c r="N74" s="386">
        <f>BD.PD[[#This Row],[Cant.]]*BD.PD[[#This Row],[ Tasa ]]*BD.PD[[#This Row],[ Precio Und.]]</f>
        <v>23302</v>
      </c>
      <c r="O74" s="402">
        <v>0</v>
      </c>
      <c r="P74" s="386">
        <f>IF(BD.PD[[#This Row],[Liquid. '[%']]]&lt;&gt;0,(BD.PD[[#This Row],[Valor Neto '[DOP']]]*BD.PD[[#This Row],[Liquid. '[%']]])+BD.PD[[#This Row],[Valor Neto '[DOP']]],BD.PD[[#This Row],[Valor Neto '[DOP']]])</f>
        <v>23302</v>
      </c>
      <c r="Q74" s="404">
        <f>BD.PD[[#This Row],[Ppto. Orden Interna '[DOP']]]/HLOOKUP("USD",$K$1:$L$2,2,FALSE)</f>
        <v>388.36666666666667</v>
      </c>
      <c r="R74" s="389"/>
      <c r="S74" s="389"/>
      <c r="T74" s="389"/>
      <c r="U74" s="389"/>
      <c r="V74" s="389"/>
      <c r="W74" s="382"/>
      <c r="X74" s="390">
        <v>17</v>
      </c>
      <c r="Y74" s="391">
        <v>0.5</v>
      </c>
      <c r="Z74" s="406">
        <f>BD.PD[[#This Row],[Av.P1 '[%']]]*BD.PD[[#This Row],[Ppto. Orden Interna '[DOP']]]</f>
        <v>11651</v>
      </c>
      <c r="AA74" s="393">
        <v>21</v>
      </c>
      <c r="AB74" s="394">
        <v>0.5</v>
      </c>
      <c r="AC74" s="406">
        <f>BD.PD[[#This Row],[Av.P2 '[%']]]*BD.PD[[#This Row],[Ppto. Orden Interna '[DOP']]]</f>
        <v>11651</v>
      </c>
      <c r="AD74" s="393"/>
      <c r="AE74" s="394"/>
      <c r="AF74" s="406">
        <f>BD.PD[[#This Row],[Av.P3 '[%']]]*BD.PD[[#This Row],[Ppto. Orden Interna '[DOP']]]</f>
        <v>0</v>
      </c>
      <c r="AG74" s="393"/>
      <c r="AH74" s="394"/>
      <c r="AI74" s="406">
        <f>BD.PD[[#This Row],[Av.P4 '[%']]]*BD.PD[[#This Row],[Ppto. Orden Interna '[DOP']]]</f>
        <v>0</v>
      </c>
      <c r="AJ74" s="393"/>
      <c r="AK74" s="394"/>
      <c r="AL74" s="406">
        <f>BD.PD[[#This Row],[Av.P5 '[%']]]*BD.PD[[#This Row],[Ppto. Orden Interna '[DOP']]]</f>
        <v>0</v>
      </c>
      <c r="AM74" s="395">
        <f>BD.PD[[#This Row],[Pago 5]]+BD.PD[[#This Row],[Pago 4]]+BD.PD[[#This Row],[Pago 3]]+BD.PD[[#This Row],[Pago 2]]+BD.PD[[#This Row],[Pago 1]]</f>
        <v>23302</v>
      </c>
      <c r="AN74" s="396"/>
    </row>
    <row r="75" spans="1:40" ht="15" hidden="1" customHeight="1" x14ac:dyDescent="0.2">
      <c r="A75" s="377">
        <v>5.01</v>
      </c>
      <c r="B75" s="378" t="s">
        <v>334</v>
      </c>
      <c r="C75" s="379" t="str">
        <f>VLOOKUP(BD.PD[[#This Row],[Pos]],PPto[],3,FALSE)</f>
        <v>5.01 Paneles</v>
      </c>
      <c r="D75" s="380" t="s">
        <v>334</v>
      </c>
      <c r="E75" s="381">
        <f>IF(BD.PD[[#This Row],[.]]="*",VLOOKUP(BD.PD[[#This Row],[Pos]],Presupuesto!A:H,7,FALSE),"")</f>
        <v>178665.78450000001</v>
      </c>
      <c r="F75" s="382"/>
      <c r="G75" s="382" t="s">
        <v>299</v>
      </c>
      <c r="H75" s="382"/>
      <c r="I75" s="399"/>
      <c r="J75" s="383"/>
      <c r="K75" s="380" t="s">
        <v>162</v>
      </c>
      <c r="L75" s="384">
        <f>IF(BD.PD[[#This Row],[Mon]]="DOP",1,HLOOKUP(BD.PD[[#This Row],[Mon]],$K$1:$L$2,2,FALSE))</f>
        <v>60</v>
      </c>
      <c r="M75" s="385">
        <v>0</v>
      </c>
      <c r="N75" s="386">
        <f>BD.PD[[#This Row],[Cant.]]*BD.PD[[#This Row],[ Tasa ]]*BD.PD[[#This Row],[ Precio Und.]]</f>
        <v>0</v>
      </c>
      <c r="O75" s="387"/>
      <c r="P75" s="386">
        <f>IF(BD.PD[[#This Row],[Liquid. '[%']]]&lt;&gt;0,(BD.PD[[#This Row],[Valor Neto '[DOP']]]*BD.PD[[#This Row],[Liquid. '[%']]])+BD.PD[[#This Row],[Valor Neto '[DOP']]],BD.PD[[#This Row],[Valor Neto '[DOP']]])</f>
        <v>0</v>
      </c>
      <c r="Q75" s="404">
        <f>BD.PD[[#This Row],[Ppto. Orden Interna '[DOP']]]/HLOOKUP("USD",$K$1:$L$2,2,FALSE)</f>
        <v>0</v>
      </c>
      <c r="R75" s="389"/>
      <c r="S75" s="389"/>
      <c r="T75" s="389"/>
      <c r="U75" s="389"/>
      <c r="V75" s="389"/>
      <c r="W75" s="405"/>
      <c r="X75" s="390"/>
      <c r="Y75" s="391"/>
      <c r="Z75" s="406">
        <f>BD.PD[[#This Row],[Av.P1 '[%']]]*BD.PD[[#This Row],[Ppto. Orden Interna '[DOP']]]</f>
        <v>0</v>
      </c>
      <c r="AA75" s="393"/>
      <c r="AB75" s="394"/>
      <c r="AC75" s="406">
        <f>BD.PD[[#This Row],[Av.P2 '[%']]]*BD.PD[[#This Row],[Ppto. Orden Interna '[DOP']]]</f>
        <v>0</v>
      </c>
      <c r="AD75" s="393"/>
      <c r="AE75" s="394"/>
      <c r="AF75" s="406">
        <f>BD.PD[[#This Row],[Av.P3 '[%']]]*BD.PD[[#This Row],[Ppto. Orden Interna '[DOP']]]</f>
        <v>0</v>
      </c>
      <c r="AG75" s="393"/>
      <c r="AH75" s="394"/>
      <c r="AI75" s="406">
        <f>BD.PD[[#This Row],[Av.P4 '[%']]]*BD.PD[[#This Row],[Ppto. Orden Interna '[DOP']]]</f>
        <v>0</v>
      </c>
      <c r="AJ75" s="393"/>
      <c r="AK75" s="394"/>
      <c r="AL75" s="406">
        <f>BD.PD[[#This Row],[Av.P5 '[%']]]*BD.PD[[#This Row],[Ppto. Orden Interna '[DOP']]]</f>
        <v>0</v>
      </c>
      <c r="AM75" s="395">
        <f>BD.PD[[#This Row],[Pago 5]]+BD.PD[[#This Row],[Pago 4]]+BD.PD[[#This Row],[Pago 3]]+BD.PD[[#This Row],[Pago 2]]+BD.PD[[#This Row],[Pago 1]]</f>
        <v>0</v>
      </c>
      <c r="AN75" s="396"/>
    </row>
    <row r="76" spans="1:40" ht="15" hidden="1" customHeight="1" x14ac:dyDescent="0.2">
      <c r="A76" s="377">
        <v>5.01</v>
      </c>
      <c r="B76" s="378"/>
      <c r="C76" s="379" t="str">
        <f>VLOOKUP(BD.PD[[#This Row],[Pos]],PPto[],3,FALSE)</f>
        <v>5.01 Paneles</v>
      </c>
      <c r="D76" s="377" t="s">
        <v>61</v>
      </c>
      <c r="E76" s="381" t="str">
        <f>IF(BD.PD[[#This Row],[.]]="*",VLOOKUP(BD.PD[[#This Row],[Pos]],Presupuesto!A:H,7,FALSE),"")</f>
        <v/>
      </c>
      <c r="F76" s="493" t="s">
        <v>401</v>
      </c>
      <c r="G76" s="382">
        <v>4512907514</v>
      </c>
      <c r="H76" s="382" t="s">
        <v>342</v>
      </c>
      <c r="I76" s="399">
        <v>46128</v>
      </c>
      <c r="J76" s="400">
        <v>1</v>
      </c>
      <c r="K76" s="410" t="s">
        <v>162</v>
      </c>
      <c r="L76" s="384">
        <f>IF(BD.PD[[#This Row],[Mon]]="DOP",1,HLOOKUP(BD.PD[[#This Row],[Mon]],$K$1:$L$2,2,FALSE))</f>
        <v>60</v>
      </c>
      <c r="M76" s="492">
        <v>108066.07</v>
      </c>
      <c r="N76" s="386">
        <f>BD.PD[[#This Row],[Cant.]]*BD.PD[[#This Row],[ Tasa ]]*BD.PD[[#This Row],[ Precio Und.]]</f>
        <v>6483964.2000000002</v>
      </c>
      <c r="O76" s="402">
        <v>0</v>
      </c>
      <c r="P76" s="386">
        <f>IF(BD.PD[[#This Row],[Liquid. '[%']]]&lt;&gt;0,(BD.PD[[#This Row],[Valor Neto '[DOP']]]*BD.PD[[#This Row],[Liquid. '[%']]])+BD.PD[[#This Row],[Valor Neto '[DOP']]],BD.PD[[#This Row],[Valor Neto '[DOP']]])</f>
        <v>6483964.2000000002</v>
      </c>
      <c r="Q76" s="404">
        <f>BD.PD[[#This Row],[Ppto. Orden Interna '[DOP']]]/HLOOKUP("USD",$K$1:$L$2,2,FALSE)</f>
        <v>108066.07</v>
      </c>
      <c r="R76" s="389" t="s">
        <v>402</v>
      </c>
      <c r="S76" s="494" t="s">
        <v>403</v>
      </c>
      <c r="T76" s="389"/>
      <c r="U76" s="389"/>
      <c r="V76" s="389"/>
      <c r="W76" s="405" t="s">
        <v>404</v>
      </c>
      <c r="X76" s="390">
        <v>17</v>
      </c>
      <c r="Y76" s="391">
        <v>0.5</v>
      </c>
      <c r="Z76" s="406">
        <f>BD.PD[[#This Row],[Av.P1 '[%']]]*BD.PD[[#This Row],[Ppto. Orden Interna '[DOP']]]</f>
        <v>3241982.1</v>
      </c>
      <c r="AA76" s="393">
        <v>21</v>
      </c>
      <c r="AB76" s="394">
        <v>0.5</v>
      </c>
      <c r="AC76" s="406">
        <f>BD.PD[[#This Row],[Av.P2 '[%']]]*BD.PD[[#This Row],[Ppto. Orden Interna '[DOP']]]</f>
        <v>3241982.1</v>
      </c>
      <c r="AD76" s="393"/>
      <c r="AE76" s="394"/>
      <c r="AF76" s="406">
        <f>BD.PD[[#This Row],[Av.P3 '[%']]]*BD.PD[[#This Row],[Ppto. Orden Interna '[DOP']]]</f>
        <v>0</v>
      </c>
      <c r="AG76" s="393"/>
      <c r="AH76" s="394"/>
      <c r="AI76" s="406">
        <f>BD.PD[[#This Row],[Av.P4 '[%']]]*BD.PD[[#This Row],[Ppto. Orden Interna '[DOP']]]</f>
        <v>0</v>
      </c>
      <c r="AJ76" s="393"/>
      <c r="AK76" s="394"/>
      <c r="AL76" s="406">
        <f>BD.PD[[#This Row],[Av.P5 '[%']]]*BD.PD[[#This Row],[Ppto. Orden Interna '[DOP']]]</f>
        <v>0</v>
      </c>
      <c r="AM76" s="395">
        <f>BD.PD[[#This Row],[Pago 5]]+BD.PD[[#This Row],[Pago 4]]+BD.PD[[#This Row],[Pago 3]]+BD.PD[[#This Row],[Pago 2]]+BD.PD[[#This Row],[Pago 1]]</f>
        <v>6483964.2000000002</v>
      </c>
      <c r="AN76" s="396"/>
    </row>
    <row r="77" spans="1:40" ht="15" hidden="1" customHeight="1" x14ac:dyDescent="0.2">
      <c r="A77" s="377">
        <v>5.01</v>
      </c>
      <c r="B77" s="378"/>
      <c r="C77" s="379" t="str">
        <f>VLOOKUP(BD.PD[[#This Row],[Pos]],PPto[],3,FALSE)</f>
        <v>5.01 Paneles</v>
      </c>
      <c r="D77" s="377" t="s">
        <v>61</v>
      </c>
      <c r="E77" s="381" t="str">
        <f>IF(BD.PD[[#This Row],[.]]="*",VLOOKUP(BD.PD[[#This Row],[Pos]],Presupuesto!A:H,7,FALSE),"")</f>
        <v/>
      </c>
      <c r="F77" s="285" t="s">
        <v>405</v>
      </c>
      <c r="G77" s="382">
        <v>4512907482</v>
      </c>
      <c r="H77" s="382" t="s">
        <v>342</v>
      </c>
      <c r="I77" s="399">
        <v>46128</v>
      </c>
      <c r="J77" s="400">
        <v>1</v>
      </c>
      <c r="K77" s="410" t="s">
        <v>162</v>
      </c>
      <c r="L77" s="384">
        <f>IF(BD.PD[[#This Row],[Mon]]="DOP",1,HLOOKUP(BD.PD[[#This Row],[Mon]],$K$1:$L$2,2,FALSE))</f>
        <v>60</v>
      </c>
      <c r="M77" s="492">
        <v>39723.699999999997</v>
      </c>
      <c r="N77" s="386">
        <f>BD.PD[[#This Row],[Cant.]]*BD.PD[[#This Row],[ Tasa ]]*BD.PD[[#This Row],[ Precio Und.]]</f>
        <v>2383422</v>
      </c>
      <c r="O77" s="402">
        <v>0</v>
      </c>
      <c r="P77" s="386">
        <f>IF(BD.PD[[#This Row],[Liquid. '[%']]]&lt;&gt;0,(BD.PD[[#This Row],[Valor Neto '[DOP']]]*BD.PD[[#This Row],[Liquid. '[%']]])+BD.PD[[#This Row],[Valor Neto '[DOP']]],BD.PD[[#This Row],[Valor Neto '[DOP']]])</f>
        <v>2383422</v>
      </c>
      <c r="Q77" s="404">
        <f>BD.PD[[#This Row],[Ppto. Orden Interna '[DOP']]]/HLOOKUP("USD",$K$1:$L$2,2,FALSE)</f>
        <v>39723.699999999997</v>
      </c>
      <c r="R77" s="389" t="s">
        <v>402</v>
      </c>
      <c r="S77" s="389" t="s">
        <v>403</v>
      </c>
      <c r="T77" s="389"/>
      <c r="U77" s="389"/>
      <c r="V77" s="389"/>
      <c r="W77" s="405" t="s">
        <v>404</v>
      </c>
      <c r="X77" s="390">
        <v>17</v>
      </c>
      <c r="Y77" s="391">
        <v>0.5</v>
      </c>
      <c r="Z77" s="406">
        <f>BD.PD[[#This Row],[Av.P1 '[%']]]*BD.PD[[#This Row],[Ppto. Orden Interna '[DOP']]]</f>
        <v>1191711</v>
      </c>
      <c r="AA77" s="393">
        <v>21</v>
      </c>
      <c r="AB77" s="394">
        <v>0.5</v>
      </c>
      <c r="AC77" s="406">
        <f>BD.PD[[#This Row],[Av.P2 '[%']]]*BD.PD[[#This Row],[Ppto. Orden Interna '[DOP']]]</f>
        <v>1191711</v>
      </c>
      <c r="AD77" s="393"/>
      <c r="AE77" s="394"/>
      <c r="AF77" s="406">
        <f>BD.PD[[#This Row],[Av.P3 '[%']]]*BD.PD[[#This Row],[Ppto. Orden Interna '[DOP']]]</f>
        <v>0</v>
      </c>
      <c r="AG77" s="393"/>
      <c r="AH77" s="394"/>
      <c r="AI77" s="406">
        <f>BD.PD[[#This Row],[Av.P4 '[%']]]*BD.PD[[#This Row],[Ppto. Orden Interna '[DOP']]]</f>
        <v>0</v>
      </c>
      <c r="AJ77" s="393"/>
      <c r="AK77" s="394"/>
      <c r="AL77" s="406">
        <f>BD.PD[[#This Row],[Av.P5 '[%']]]*BD.PD[[#This Row],[Ppto. Orden Interna '[DOP']]]</f>
        <v>0</v>
      </c>
      <c r="AM77" s="395">
        <f>BD.PD[[#This Row],[Pago 5]]+BD.PD[[#This Row],[Pago 4]]+BD.PD[[#This Row],[Pago 3]]+BD.PD[[#This Row],[Pago 2]]+BD.PD[[#This Row],[Pago 1]]</f>
        <v>2383422</v>
      </c>
      <c r="AN77" s="396"/>
    </row>
    <row r="78" spans="1:40" ht="15" hidden="1" customHeight="1" x14ac:dyDescent="0.2">
      <c r="A78" s="377">
        <v>5.0199999999999996</v>
      </c>
      <c r="B78" s="378" t="s">
        <v>334</v>
      </c>
      <c r="C78" s="379" t="str">
        <f>VLOOKUP(BD.PD[[#This Row],[Pos]],PPto[],3,FALSE)</f>
        <v>5.02 FRP y Diamond Plate</v>
      </c>
      <c r="D78" s="380" t="s">
        <v>334</v>
      </c>
      <c r="E78" s="381">
        <f>IF(BD.PD[[#This Row],[.]]="*",VLOOKUP(BD.PD[[#This Row],[Pos]],Presupuesto!A:H,7,FALSE),"")</f>
        <v>0</v>
      </c>
      <c r="F78" s="382"/>
      <c r="G78" s="382" t="s">
        <v>299</v>
      </c>
      <c r="H78" s="382"/>
      <c r="I78" s="399"/>
      <c r="J78" s="383"/>
      <c r="K78" s="380" t="s">
        <v>162</v>
      </c>
      <c r="L78" s="384">
        <f>IF(BD.PD[[#This Row],[Mon]]="DOP",1,HLOOKUP(BD.PD[[#This Row],[Mon]],$K$1:$L$2,2,FALSE))</f>
        <v>60</v>
      </c>
      <c r="M78" s="385">
        <v>0</v>
      </c>
      <c r="N78" s="386">
        <f>BD.PD[[#This Row],[Cant.]]*BD.PD[[#This Row],[ Tasa ]]*BD.PD[[#This Row],[ Precio Und.]]</f>
        <v>0</v>
      </c>
      <c r="O78" s="387"/>
      <c r="P78" s="386">
        <f>IF(BD.PD[[#This Row],[Liquid. '[%']]]&lt;&gt;0,(BD.PD[[#This Row],[Valor Neto '[DOP']]]*BD.PD[[#This Row],[Liquid. '[%']]])+BD.PD[[#This Row],[Valor Neto '[DOP']]],BD.PD[[#This Row],[Valor Neto '[DOP']]])</f>
        <v>0</v>
      </c>
      <c r="Q78" s="404">
        <f>BD.PD[[#This Row],[Ppto. Orden Interna '[DOP']]]/HLOOKUP("USD",$K$1:$L$2,2,FALSE)</f>
        <v>0</v>
      </c>
      <c r="R78" s="389"/>
      <c r="S78" s="389"/>
      <c r="T78" s="389"/>
      <c r="U78" s="389"/>
      <c r="V78" s="389"/>
      <c r="W78" s="405"/>
      <c r="X78" s="390"/>
      <c r="Y78" s="391"/>
      <c r="Z78" s="406">
        <f>BD.PD[[#This Row],[Av.P1 '[%']]]*BD.PD[[#This Row],[Ppto. Orden Interna '[DOP']]]</f>
        <v>0</v>
      </c>
      <c r="AA78" s="393"/>
      <c r="AB78" s="394"/>
      <c r="AC78" s="406">
        <f>BD.PD[[#This Row],[Av.P2 '[%']]]*BD.PD[[#This Row],[Ppto. Orden Interna '[DOP']]]</f>
        <v>0</v>
      </c>
      <c r="AD78" s="393"/>
      <c r="AE78" s="394"/>
      <c r="AF78" s="406">
        <f>BD.PD[[#This Row],[Av.P3 '[%']]]*BD.PD[[#This Row],[Ppto. Orden Interna '[DOP']]]</f>
        <v>0</v>
      </c>
      <c r="AG78" s="393"/>
      <c r="AH78" s="394"/>
      <c r="AI78" s="406">
        <f>BD.PD[[#This Row],[Av.P4 '[%']]]*BD.PD[[#This Row],[Ppto. Orden Interna '[DOP']]]</f>
        <v>0</v>
      </c>
      <c r="AJ78" s="393"/>
      <c r="AK78" s="394"/>
      <c r="AL78" s="406">
        <f>BD.PD[[#This Row],[Av.P5 '[%']]]*BD.PD[[#This Row],[Ppto. Orden Interna '[DOP']]]</f>
        <v>0</v>
      </c>
      <c r="AM78" s="395">
        <f>BD.PD[[#This Row],[Pago 5]]+BD.PD[[#This Row],[Pago 4]]+BD.PD[[#This Row],[Pago 3]]+BD.PD[[#This Row],[Pago 2]]+BD.PD[[#This Row],[Pago 1]]</f>
        <v>0</v>
      </c>
      <c r="AN78" s="396"/>
    </row>
    <row r="79" spans="1:40" ht="15" hidden="1" customHeight="1" x14ac:dyDescent="0.2">
      <c r="A79" s="377">
        <v>5.0199999999999996</v>
      </c>
      <c r="B79" s="378"/>
      <c r="C79" s="379" t="str">
        <f>VLOOKUP(BD.PD[[#This Row],[Pos]],PPto[],3,FALSE)</f>
        <v>5.02 FRP y Diamond Plate</v>
      </c>
      <c r="D79" s="377" t="s">
        <v>61</v>
      </c>
      <c r="E79" s="381" t="str">
        <f>IF(BD.PD[[#This Row],[.]]="*",VLOOKUP(BD.PD[[#This Row],[Pos]],Presupuesto!A:H,7,FALSE),"")</f>
        <v/>
      </c>
      <c r="F79" s="285" t="s">
        <v>406</v>
      </c>
      <c r="G79" s="382">
        <v>4512907300</v>
      </c>
      <c r="H79" s="382" t="s">
        <v>342</v>
      </c>
      <c r="I79" s="399">
        <v>46119</v>
      </c>
      <c r="J79" s="400">
        <v>1</v>
      </c>
      <c r="K79" s="410" t="s">
        <v>162</v>
      </c>
      <c r="L79" s="384">
        <f>IF(BD.PD[[#This Row],[Mon]]="DOP",1,HLOOKUP(BD.PD[[#This Row],[Mon]],$K$1:$L$2,2,FALSE))</f>
        <v>60</v>
      </c>
      <c r="M79" s="492">
        <v>25279.49</v>
      </c>
      <c r="N79" s="386">
        <f>BD.PD[[#This Row],[Cant.]]*BD.PD[[#This Row],[ Tasa ]]*BD.PD[[#This Row],[ Precio Und.]]</f>
        <v>1516769.4000000001</v>
      </c>
      <c r="O79" s="402">
        <v>0</v>
      </c>
      <c r="P79" s="386">
        <f>IF(BD.PD[[#This Row],[Liquid. '[%']]]&lt;&gt;0,(BD.PD[[#This Row],[Valor Neto '[DOP']]]*BD.PD[[#This Row],[Liquid. '[%']]])+BD.PD[[#This Row],[Valor Neto '[DOP']]],BD.PD[[#This Row],[Valor Neto '[DOP']]])</f>
        <v>1516769.4000000001</v>
      </c>
      <c r="Q79" s="404">
        <f>BD.PD[[#This Row],[Ppto. Orden Interna '[DOP']]]/HLOOKUP("USD",$K$1:$L$2,2,FALSE)</f>
        <v>25279.49</v>
      </c>
      <c r="R79" s="389" t="s">
        <v>402</v>
      </c>
      <c r="S79" s="389" t="s">
        <v>403</v>
      </c>
      <c r="T79" s="389"/>
      <c r="U79" s="389"/>
      <c r="V79" s="389"/>
      <c r="W79" s="405" t="s">
        <v>404</v>
      </c>
      <c r="X79" s="390">
        <v>17</v>
      </c>
      <c r="Y79" s="391">
        <v>0.5</v>
      </c>
      <c r="Z79" s="406">
        <f>BD.PD[[#This Row],[Av.P1 '[%']]]*BD.PD[[#This Row],[Ppto. Orden Interna '[DOP']]]</f>
        <v>758384.70000000007</v>
      </c>
      <c r="AA79" s="393">
        <v>21</v>
      </c>
      <c r="AB79" s="394">
        <v>0.5</v>
      </c>
      <c r="AC79" s="406">
        <f>BD.PD[[#This Row],[Av.P2 '[%']]]*BD.PD[[#This Row],[Ppto. Orden Interna '[DOP']]]</f>
        <v>758384.70000000007</v>
      </c>
      <c r="AD79" s="393"/>
      <c r="AE79" s="394"/>
      <c r="AF79" s="406">
        <f>BD.PD[[#This Row],[Av.P3 '[%']]]*BD.PD[[#This Row],[Ppto. Orden Interna '[DOP']]]</f>
        <v>0</v>
      </c>
      <c r="AG79" s="393"/>
      <c r="AH79" s="394"/>
      <c r="AI79" s="406">
        <f>BD.PD[[#This Row],[Av.P4 '[%']]]*BD.PD[[#This Row],[Ppto. Orden Interna '[DOP']]]</f>
        <v>0</v>
      </c>
      <c r="AJ79" s="393"/>
      <c r="AK79" s="394"/>
      <c r="AL79" s="406">
        <f>BD.PD[[#This Row],[Av.P5 '[%']]]*BD.PD[[#This Row],[Ppto. Orden Interna '[DOP']]]</f>
        <v>0</v>
      </c>
      <c r="AM79" s="395">
        <f>BD.PD[[#This Row],[Pago 5]]+BD.PD[[#This Row],[Pago 4]]+BD.PD[[#This Row],[Pago 3]]+BD.PD[[#This Row],[Pago 2]]+BD.PD[[#This Row],[Pago 1]]</f>
        <v>1516769.4000000001</v>
      </c>
      <c r="AN79" s="396"/>
    </row>
    <row r="80" spans="1:40" ht="15" hidden="1" customHeight="1" x14ac:dyDescent="0.2">
      <c r="A80" s="377">
        <v>5.03</v>
      </c>
      <c r="B80" s="378" t="s">
        <v>334</v>
      </c>
      <c r="C80" s="379" t="str">
        <f>VLOOKUP(BD.PD[[#This Row],[Pos]],PPto[],3,FALSE)</f>
        <v>5.03 Neveras, Centrales y Evaporadores</v>
      </c>
      <c r="D80" s="380" t="s">
        <v>334</v>
      </c>
      <c r="E80" s="381">
        <f>IF(BD.PD[[#This Row],[.]]="*",VLOOKUP(BD.PD[[#This Row],[Pos]],Presupuesto!A:H,7,FALSE),"")</f>
        <v>536665.16188278678</v>
      </c>
      <c r="F80" s="382"/>
      <c r="G80" s="382" t="s">
        <v>299</v>
      </c>
      <c r="H80" s="382"/>
      <c r="I80" s="399"/>
      <c r="J80" s="383"/>
      <c r="K80" s="380" t="s">
        <v>162</v>
      </c>
      <c r="L80" s="384">
        <f>IF(BD.PD[[#This Row],[Mon]]="DOP",1,HLOOKUP(BD.PD[[#This Row],[Mon]],$K$1:$L$2,2,FALSE))</f>
        <v>60</v>
      </c>
      <c r="M80" s="385"/>
      <c r="N80" s="386">
        <f>BD.PD[[#This Row],[Cant.]]*BD.PD[[#This Row],[ Tasa ]]*BD.PD[[#This Row],[ Precio Und.]]</f>
        <v>0</v>
      </c>
      <c r="O80" s="387"/>
      <c r="P80" s="386">
        <f>IF(BD.PD[[#This Row],[Liquid. '[%']]]&lt;&gt;0,(BD.PD[[#This Row],[Valor Neto '[DOP']]]*BD.PD[[#This Row],[Liquid. '[%']]])+BD.PD[[#This Row],[Valor Neto '[DOP']]],BD.PD[[#This Row],[Valor Neto '[DOP']]])</f>
        <v>0</v>
      </c>
      <c r="Q80" s="404">
        <f>BD.PD[[#This Row],[Ppto. Orden Interna '[DOP']]]/HLOOKUP("USD",$K$1:$L$2,2,FALSE)</f>
        <v>0</v>
      </c>
      <c r="R80" s="389"/>
      <c r="S80" s="389"/>
      <c r="T80" s="389"/>
      <c r="U80" s="389"/>
      <c r="V80" s="389"/>
      <c r="W80" s="405"/>
      <c r="X80" s="390"/>
      <c r="Y80" s="391"/>
      <c r="Z80" s="406">
        <f>BD.PD[[#This Row],[Av.P1 '[%']]]*BD.PD[[#This Row],[Ppto. Orden Interna '[DOP']]]</f>
        <v>0</v>
      </c>
      <c r="AA80" s="393"/>
      <c r="AB80" s="394"/>
      <c r="AC80" s="406">
        <f>BD.PD[[#This Row],[Av.P2 '[%']]]*BD.PD[[#This Row],[Ppto. Orden Interna '[DOP']]]</f>
        <v>0</v>
      </c>
      <c r="AD80" s="393"/>
      <c r="AE80" s="394"/>
      <c r="AF80" s="406">
        <f>BD.PD[[#This Row],[Av.P3 '[%']]]*BD.PD[[#This Row],[Ppto. Orden Interna '[DOP']]]</f>
        <v>0</v>
      </c>
      <c r="AG80" s="393"/>
      <c r="AH80" s="394"/>
      <c r="AI80" s="406">
        <f>BD.PD[[#This Row],[Av.P4 '[%']]]*BD.PD[[#This Row],[Ppto. Orden Interna '[DOP']]]</f>
        <v>0</v>
      </c>
      <c r="AJ80" s="393"/>
      <c r="AK80" s="394"/>
      <c r="AL80" s="406">
        <f>BD.PD[[#This Row],[Av.P5 '[%']]]*BD.PD[[#This Row],[Ppto. Orden Interna '[DOP']]]</f>
        <v>0</v>
      </c>
      <c r="AM80" s="395">
        <f>BD.PD[[#This Row],[Pago 5]]+BD.PD[[#This Row],[Pago 4]]+BD.PD[[#This Row],[Pago 3]]+BD.PD[[#This Row],[Pago 2]]+BD.PD[[#This Row],[Pago 1]]</f>
        <v>0</v>
      </c>
      <c r="AN80" s="396"/>
    </row>
    <row r="81" spans="1:242" s="411" customFormat="1" ht="15" hidden="1" customHeight="1" x14ac:dyDescent="0.2">
      <c r="A81" s="410">
        <v>5.03</v>
      </c>
      <c r="B81" s="378"/>
      <c r="C81" s="379" t="str">
        <f>VLOOKUP(BD.PD[[#This Row],[Pos]],PPto[],3,FALSE)</f>
        <v>5.03 Neveras, Centrales y Evaporadores</v>
      </c>
      <c r="D81" s="410" t="s">
        <v>61</v>
      </c>
      <c r="E81" s="381" t="str">
        <f>IF(BD.PD[[#This Row],[.]]="*",VLOOKUP(BD.PD[[#This Row],[Pos]],Presupuesto!A:H,7,FALSE),"")</f>
        <v/>
      </c>
      <c r="F81" s="513" t="s">
        <v>407</v>
      </c>
      <c r="G81" s="382">
        <v>4600074422</v>
      </c>
      <c r="H81" s="382" t="s">
        <v>336</v>
      </c>
      <c r="I81" s="399">
        <v>45832</v>
      </c>
      <c r="J81" s="400">
        <v>1</v>
      </c>
      <c r="K81" s="410" t="s">
        <v>162</v>
      </c>
      <c r="L81" s="384">
        <f>IF(BD.PD[[#This Row],[Mon]]="DOP",1,HLOOKUP(BD.PD[[#This Row],[Mon]],$K$1:$L$2,2,FALSE))</f>
        <v>60</v>
      </c>
      <c r="M81" s="412">
        <v>547</v>
      </c>
      <c r="N81" s="386">
        <f>BD.PD[[#This Row],[Cant.]]*BD.PD[[#This Row],[ Tasa ]]*BD.PD[[#This Row],[ Precio Und.]]</f>
        <v>32820</v>
      </c>
      <c r="O81" s="402">
        <v>0.45</v>
      </c>
      <c r="P81" s="386">
        <f>IF(BD.PD[[#This Row],[Liquid. '[%']]]&lt;&gt;0,(BD.PD[[#This Row],[Valor Neto '[DOP']]]*BD.PD[[#This Row],[Liquid. '[%']]])+BD.PD[[#This Row],[Valor Neto '[DOP']]],BD.PD[[#This Row],[Valor Neto '[DOP']]])</f>
        <v>47589</v>
      </c>
      <c r="Q81" s="404">
        <f>BD.PD[[#This Row],[Ppto. Orden Interna '[DOP']]]/HLOOKUP("USD",$K$1:$L$2,2,FALSE)</f>
        <v>793.15</v>
      </c>
      <c r="R81" s="413" t="s">
        <v>408</v>
      </c>
      <c r="S81" s="414"/>
      <c r="T81" s="414"/>
      <c r="U81" s="414"/>
      <c r="V81" s="414"/>
      <c r="W81" s="405" t="s">
        <v>409</v>
      </c>
      <c r="X81" s="390">
        <v>6</v>
      </c>
      <c r="Y81" s="391">
        <v>0.5</v>
      </c>
      <c r="Z81" s="406">
        <f>BD.PD[[#This Row],[Av.P1 '[%']]]*BD.PD[[#This Row],[Ppto. Orden Interna '[DOP']]]</f>
        <v>23794.5</v>
      </c>
      <c r="AA81" s="393">
        <v>14</v>
      </c>
      <c r="AB81" s="415">
        <v>0.5</v>
      </c>
      <c r="AC81" s="406">
        <f>BD.PD[[#This Row],[Av.P2 '[%']]]*BD.PD[[#This Row],[Ppto. Orden Interna '[DOP']]]</f>
        <v>23794.5</v>
      </c>
      <c r="AD81" s="416"/>
      <c r="AE81" s="415"/>
      <c r="AF81" s="406">
        <f>BD.PD[[#This Row],[Av.P3 '[%']]]*BD.PD[[#This Row],[Ppto. Orden Interna '[DOP']]]</f>
        <v>0</v>
      </c>
      <c r="AG81" s="416"/>
      <c r="AH81" s="415"/>
      <c r="AI81" s="406">
        <f>BD.PD[[#This Row],[Av.P4 '[%']]]*BD.PD[[#This Row],[Ppto. Orden Interna '[DOP']]]</f>
        <v>0</v>
      </c>
      <c r="AJ81" s="416"/>
      <c r="AK81" s="415"/>
      <c r="AL81" s="406">
        <f>BD.PD[[#This Row],[Av.P5 '[%']]]*BD.PD[[#This Row],[Ppto. Orden Interna '[DOP']]]</f>
        <v>0</v>
      </c>
      <c r="AM81" s="417">
        <f>BD.PD[[#This Row],[Pago 5]]+BD.PD[[#This Row],[Pago 4]]+BD.PD[[#This Row],[Pago 3]]+BD.PD[[#This Row],[Pago 2]]+BD.PD[[#This Row],[Pago 1]]</f>
        <v>47589</v>
      </c>
      <c r="AN81" s="396"/>
      <c r="AO81" s="365"/>
      <c r="AP81" s="365"/>
      <c r="AQ81" s="365"/>
      <c r="AR81" s="365"/>
      <c r="AS81" s="365"/>
      <c r="AT81" s="365"/>
      <c r="AU81" s="365"/>
      <c r="AV81" s="365"/>
      <c r="AW81" s="365"/>
      <c r="AX81" s="365"/>
      <c r="AY81" s="365"/>
      <c r="AZ81" s="365"/>
      <c r="BA81" s="365"/>
      <c r="BB81" s="365"/>
      <c r="BC81" s="365"/>
      <c r="BD81" s="365"/>
      <c r="BE81" s="365"/>
      <c r="BF81" s="365"/>
      <c r="BG81" s="365"/>
      <c r="BH81" s="365"/>
      <c r="BI81" s="365"/>
      <c r="BJ81" s="365"/>
      <c r="BK81" s="365"/>
      <c r="BL81" s="365"/>
      <c r="BM81" s="365"/>
      <c r="BN81" s="365"/>
      <c r="BO81" s="365"/>
      <c r="BP81" s="365"/>
      <c r="BQ81" s="365"/>
      <c r="BR81" s="365"/>
      <c r="BS81" s="365"/>
      <c r="BT81" s="365"/>
      <c r="BU81" s="365"/>
      <c r="BV81" s="365"/>
      <c r="BW81" s="365"/>
      <c r="BX81" s="365"/>
      <c r="BY81" s="365"/>
      <c r="BZ81" s="365"/>
      <c r="CA81" s="365"/>
      <c r="CB81" s="365"/>
      <c r="CC81" s="365"/>
      <c r="CD81" s="365"/>
      <c r="CE81" s="365"/>
      <c r="CF81" s="365"/>
      <c r="CG81" s="365"/>
      <c r="CH81" s="365"/>
      <c r="CI81" s="365"/>
      <c r="CJ81" s="365"/>
      <c r="CK81" s="365"/>
      <c r="CL81" s="365"/>
      <c r="CM81" s="365"/>
      <c r="CN81" s="365"/>
      <c r="CO81" s="365"/>
      <c r="CP81" s="365"/>
      <c r="CQ81" s="365"/>
      <c r="CR81" s="365"/>
      <c r="CS81" s="365"/>
      <c r="CT81" s="365"/>
      <c r="CU81" s="365"/>
      <c r="CV81" s="365"/>
      <c r="CW81" s="365"/>
      <c r="CX81" s="365"/>
      <c r="CY81" s="365"/>
      <c r="CZ81" s="365"/>
      <c r="DA81" s="365"/>
      <c r="DB81" s="365"/>
      <c r="DC81" s="365"/>
      <c r="DD81" s="365"/>
      <c r="DE81" s="365"/>
      <c r="DF81" s="365"/>
      <c r="DG81" s="365"/>
      <c r="DH81" s="365"/>
      <c r="DI81" s="365"/>
      <c r="DJ81" s="365"/>
      <c r="DK81" s="365"/>
      <c r="DL81" s="365"/>
      <c r="DM81" s="365"/>
      <c r="DN81" s="365"/>
      <c r="DO81" s="365"/>
      <c r="DP81" s="365"/>
      <c r="DQ81" s="365"/>
      <c r="DR81" s="365"/>
      <c r="DS81" s="365"/>
      <c r="DT81" s="365"/>
      <c r="DU81" s="365"/>
      <c r="DV81" s="365"/>
      <c r="DW81" s="365"/>
      <c r="DX81" s="365"/>
      <c r="DY81" s="365"/>
      <c r="DZ81" s="365"/>
      <c r="EA81" s="365"/>
      <c r="EB81" s="365"/>
      <c r="EC81" s="365"/>
      <c r="ED81" s="365"/>
      <c r="EE81" s="365"/>
      <c r="EF81" s="365"/>
      <c r="EG81" s="365"/>
      <c r="EH81" s="365"/>
      <c r="EI81" s="365"/>
      <c r="EJ81" s="365"/>
      <c r="EK81" s="365"/>
      <c r="EL81" s="365"/>
      <c r="EM81" s="365"/>
      <c r="EN81" s="365"/>
      <c r="EO81" s="365"/>
      <c r="EP81" s="365"/>
      <c r="EQ81" s="365"/>
      <c r="ER81" s="365"/>
      <c r="ES81" s="365"/>
      <c r="ET81" s="365"/>
      <c r="EU81" s="365"/>
      <c r="EV81" s="365"/>
      <c r="EW81" s="365"/>
      <c r="EX81" s="365"/>
      <c r="EY81" s="365"/>
      <c r="EZ81" s="365"/>
      <c r="FA81" s="365"/>
      <c r="FB81" s="365"/>
      <c r="FC81" s="365"/>
      <c r="FD81" s="365"/>
      <c r="FE81" s="365"/>
      <c r="FF81" s="365"/>
      <c r="FG81" s="365"/>
      <c r="FH81" s="365"/>
      <c r="FI81" s="365"/>
      <c r="FJ81" s="365"/>
      <c r="FK81" s="365"/>
      <c r="FL81" s="365"/>
      <c r="FM81" s="365"/>
      <c r="FN81" s="365"/>
      <c r="FO81" s="365"/>
      <c r="FP81" s="365"/>
      <c r="FQ81" s="365"/>
      <c r="FR81" s="365"/>
      <c r="FS81" s="365"/>
      <c r="FT81" s="365"/>
      <c r="FU81" s="365"/>
      <c r="FV81" s="365"/>
      <c r="FW81" s="365"/>
      <c r="FX81" s="365"/>
      <c r="FY81" s="365"/>
      <c r="FZ81" s="365"/>
      <c r="GA81" s="365"/>
      <c r="GB81" s="365"/>
      <c r="GC81" s="365"/>
      <c r="GD81" s="365"/>
      <c r="GE81" s="365"/>
      <c r="GF81" s="365"/>
      <c r="GG81" s="365"/>
      <c r="GH81" s="365"/>
      <c r="GI81" s="365"/>
      <c r="GJ81" s="365"/>
      <c r="GK81" s="365"/>
      <c r="GL81" s="365"/>
      <c r="GM81" s="365"/>
      <c r="GN81" s="365"/>
      <c r="GO81" s="365"/>
      <c r="GP81" s="365"/>
      <c r="GQ81" s="365"/>
      <c r="GR81" s="365"/>
      <c r="GS81" s="365"/>
      <c r="GT81" s="365"/>
      <c r="GU81" s="365"/>
      <c r="GV81" s="365"/>
      <c r="GW81" s="365"/>
      <c r="GX81" s="365"/>
      <c r="GY81" s="365"/>
      <c r="GZ81" s="365"/>
      <c r="HA81" s="365"/>
      <c r="HB81" s="365"/>
      <c r="HC81" s="365"/>
      <c r="HD81" s="365"/>
      <c r="HE81" s="365"/>
      <c r="HF81" s="365"/>
      <c r="HG81" s="365"/>
      <c r="HH81" s="365"/>
      <c r="HI81" s="365"/>
      <c r="HJ81" s="365"/>
      <c r="HK81" s="365"/>
      <c r="HL81" s="365"/>
      <c r="HM81" s="365"/>
      <c r="HN81" s="365"/>
      <c r="HO81" s="365"/>
      <c r="HP81" s="365"/>
      <c r="HQ81" s="365"/>
      <c r="HR81" s="365"/>
      <c r="HS81" s="365"/>
      <c r="HT81" s="365"/>
      <c r="HU81" s="365"/>
      <c r="HV81" s="365"/>
      <c r="HW81" s="365"/>
      <c r="HX81" s="365"/>
      <c r="HY81" s="365"/>
      <c r="HZ81" s="365"/>
      <c r="IA81" s="365"/>
      <c r="IB81" s="365"/>
      <c r="IC81" s="365"/>
      <c r="ID81" s="365"/>
      <c r="IE81" s="365"/>
      <c r="IF81" s="365"/>
      <c r="IG81" s="365"/>
      <c r="IH81" s="365"/>
    </row>
    <row r="82" spans="1:242" s="411" customFormat="1" ht="15" hidden="1" customHeight="1" x14ac:dyDescent="0.2">
      <c r="A82" s="410">
        <v>5.03</v>
      </c>
      <c r="B82" s="378"/>
      <c r="C82" s="379" t="str">
        <f>VLOOKUP(BD.PD[[#This Row],[Pos]],PPto[],3,FALSE)</f>
        <v>5.03 Neveras, Centrales y Evaporadores</v>
      </c>
      <c r="D82" s="410" t="s">
        <v>61</v>
      </c>
      <c r="E82" s="381" t="str">
        <f>IF(BD.PD[[#This Row],[.]]="*",VLOOKUP(BD.PD[[#This Row],[Pos]],Presupuesto!A:H,7,FALSE),"")</f>
        <v/>
      </c>
      <c r="F82" s="513" t="s">
        <v>410</v>
      </c>
      <c r="G82" s="382">
        <v>4600074422</v>
      </c>
      <c r="H82" s="382" t="s">
        <v>336</v>
      </c>
      <c r="I82" s="399">
        <v>45832</v>
      </c>
      <c r="J82" s="400">
        <v>1</v>
      </c>
      <c r="K82" s="410" t="s">
        <v>162</v>
      </c>
      <c r="L82" s="384">
        <f>IF(BD.PD[[#This Row],[Mon]]="DOP",1,HLOOKUP(BD.PD[[#This Row],[Mon]],$K$1:$L$2,2,FALSE))</f>
        <v>60</v>
      </c>
      <c r="M82" s="512">
        <v>7875</v>
      </c>
      <c r="N82" s="386">
        <f>BD.PD[[#This Row],[Cant.]]*BD.PD[[#This Row],[ Tasa ]]*BD.PD[[#This Row],[ Precio Und.]]</f>
        <v>472500</v>
      </c>
      <c r="O82" s="402">
        <v>0.45</v>
      </c>
      <c r="P82" s="386">
        <f>IF(BD.PD[[#This Row],[Liquid. '[%']]]&lt;&gt;0,(BD.PD[[#This Row],[Valor Neto '[DOP']]]*BD.PD[[#This Row],[Liquid. '[%']]])+BD.PD[[#This Row],[Valor Neto '[DOP']]],BD.PD[[#This Row],[Valor Neto '[DOP']]])</f>
        <v>685125</v>
      </c>
      <c r="Q82" s="404">
        <f>BD.PD[[#This Row],[Ppto. Orden Interna '[DOP']]]/HLOOKUP("USD",$K$1:$L$2,2,FALSE)</f>
        <v>11418.75</v>
      </c>
      <c r="R82" s="413" t="s">
        <v>408</v>
      </c>
      <c r="S82" s="414"/>
      <c r="T82" s="414"/>
      <c r="U82" s="414"/>
      <c r="V82" s="414"/>
      <c r="W82" s="405" t="s">
        <v>409</v>
      </c>
      <c r="X82" s="390">
        <v>6</v>
      </c>
      <c r="Y82" s="391">
        <v>0.5</v>
      </c>
      <c r="Z82" s="406">
        <f>BD.PD[[#This Row],[Av.P1 '[%']]]*BD.PD[[#This Row],[Ppto. Orden Interna '[DOP']]]</f>
        <v>342562.5</v>
      </c>
      <c r="AA82" s="393">
        <v>14</v>
      </c>
      <c r="AB82" s="415">
        <v>0.5</v>
      </c>
      <c r="AC82" s="406">
        <f>BD.PD[[#This Row],[Av.P2 '[%']]]*BD.PD[[#This Row],[Ppto. Orden Interna '[DOP']]]</f>
        <v>342562.5</v>
      </c>
      <c r="AD82" s="416"/>
      <c r="AE82" s="415"/>
      <c r="AF82" s="406">
        <f>BD.PD[[#This Row],[Av.P3 '[%']]]*BD.PD[[#This Row],[Ppto. Orden Interna '[DOP']]]</f>
        <v>0</v>
      </c>
      <c r="AG82" s="416"/>
      <c r="AH82" s="415"/>
      <c r="AI82" s="406">
        <f>BD.PD[[#This Row],[Av.P4 '[%']]]*BD.PD[[#This Row],[Ppto. Orden Interna '[DOP']]]</f>
        <v>0</v>
      </c>
      <c r="AJ82" s="416"/>
      <c r="AK82" s="415"/>
      <c r="AL82" s="406">
        <f>BD.PD[[#This Row],[Av.P5 '[%']]]*BD.PD[[#This Row],[Ppto. Orden Interna '[DOP']]]</f>
        <v>0</v>
      </c>
      <c r="AM82" s="417">
        <f>BD.PD[[#This Row],[Pago 5]]+BD.PD[[#This Row],[Pago 4]]+BD.PD[[#This Row],[Pago 3]]+BD.PD[[#This Row],[Pago 2]]+BD.PD[[#This Row],[Pago 1]]</f>
        <v>685125</v>
      </c>
      <c r="AN82" s="396"/>
      <c r="AO82" s="365"/>
      <c r="AP82" s="365"/>
      <c r="AQ82" s="365"/>
      <c r="AR82" s="365"/>
      <c r="AS82" s="365"/>
      <c r="AT82" s="365"/>
      <c r="AU82" s="365"/>
      <c r="AV82" s="365"/>
      <c r="AW82" s="365"/>
      <c r="AX82" s="365"/>
      <c r="AY82" s="365"/>
      <c r="AZ82" s="365"/>
      <c r="BA82" s="365"/>
      <c r="BB82" s="365"/>
      <c r="BC82" s="365"/>
      <c r="BD82" s="365"/>
      <c r="BE82" s="365"/>
      <c r="BF82" s="365"/>
      <c r="BG82" s="365"/>
      <c r="BH82" s="365"/>
      <c r="BI82" s="365"/>
      <c r="BJ82" s="365"/>
      <c r="BK82" s="365"/>
      <c r="BL82" s="365"/>
      <c r="BM82" s="365"/>
      <c r="BN82" s="365"/>
      <c r="BO82" s="365"/>
      <c r="BP82" s="365"/>
      <c r="BQ82" s="365"/>
      <c r="BR82" s="365"/>
      <c r="BS82" s="365"/>
      <c r="BT82" s="365"/>
      <c r="BU82" s="365"/>
      <c r="BV82" s="365"/>
      <c r="BW82" s="365"/>
      <c r="BX82" s="365"/>
      <c r="BY82" s="365"/>
      <c r="BZ82" s="365"/>
      <c r="CA82" s="365"/>
      <c r="CB82" s="365"/>
      <c r="CC82" s="365"/>
      <c r="CD82" s="365"/>
      <c r="CE82" s="365"/>
      <c r="CF82" s="365"/>
      <c r="CG82" s="365"/>
      <c r="CH82" s="365"/>
      <c r="CI82" s="365"/>
      <c r="CJ82" s="365"/>
      <c r="CK82" s="365"/>
      <c r="CL82" s="365"/>
      <c r="CM82" s="365"/>
      <c r="CN82" s="365"/>
      <c r="CO82" s="365"/>
      <c r="CP82" s="365"/>
      <c r="CQ82" s="365"/>
      <c r="CR82" s="365"/>
      <c r="CS82" s="365"/>
      <c r="CT82" s="365"/>
      <c r="CU82" s="365"/>
      <c r="CV82" s="365"/>
      <c r="CW82" s="365"/>
      <c r="CX82" s="365"/>
      <c r="CY82" s="365"/>
      <c r="CZ82" s="365"/>
      <c r="DA82" s="365"/>
      <c r="DB82" s="365"/>
      <c r="DC82" s="365"/>
      <c r="DD82" s="365"/>
      <c r="DE82" s="365"/>
      <c r="DF82" s="365"/>
      <c r="DG82" s="365"/>
      <c r="DH82" s="365"/>
      <c r="DI82" s="365"/>
      <c r="DJ82" s="365"/>
      <c r="DK82" s="365"/>
      <c r="DL82" s="365"/>
      <c r="DM82" s="365"/>
      <c r="DN82" s="365"/>
      <c r="DO82" s="365"/>
      <c r="DP82" s="365"/>
      <c r="DQ82" s="365"/>
      <c r="DR82" s="365"/>
      <c r="DS82" s="365"/>
      <c r="DT82" s="365"/>
      <c r="DU82" s="365"/>
      <c r="DV82" s="365"/>
      <c r="DW82" s="365"/>
      <c r="DX82" s="365"/>
      <c r="DY82" s="365"/>
      <c r="DZ82" s="365"/>
      <c r="EA82" s="365"/>
      <c r="EB82" s="365"/>
      <c r="EC82" s="365"/>
      <c r="ED82" s="365"/>
      <c r="EE82" s="365"/>
      <c r="EF82" s="365"/>
      <c r="EG82" s="365"/>
      <c r="EH82" s="365"/>
      <c r="EI82" s="365"/>
      <c r="EJ82" s="365"/>
      <c r="EK82" s="365"/>
      <c r="EL82" s="365"/>
      <c r="EM82" s="365"/>
      <c r="EN82" s="365"/>
      <c r="EO82" s="365"/>
      <c r="EP82" s="365"/>
      <c r="EQ82" s="365"/>
      <c r="ER82" s="365"/>
      <c r="ES82" s="365"/>
      <c r="ET82" s="365"/>
      <c r="EU82" s="365"/>
      <c r="EV82" s="365"/>
      <c r="EW82" s="365"/>
      <c r="EX82" s="365"/>
      <c r="EY82" s="365"/>
      <c r="EZ82" s="365"/>
      <c r="FA82" s="365"/>
      <c r="FB82" s="365"/>
      <c r="FC82" s="365"/>
      <c r="FD82" s="365"/>
      <c r="FE82" s="365"/>
      <c r="FF82" s="365"/>
      <c r="FG82" s="365"/>
      <c r="FH82" s="365"/>
      <c r="FI82" s="365"/>
      <c r="FJ82" s="365"/>
      <c r="FK82" s="365"/>
      <c r="FL82" s="365"/>
      <c r="FM82" s="365"/>
      <c r="FN82" s="365"/>
      <c r="FO82" s="365"/>
      <c r="FP82" s="365"/>
      <c r="FQ82" s="365"/>
      <c r="FR82" s="365"/>
      <c r="FS82" s="365"/>
      <c r="FT82" s="365"/>
      <c r="FU82" s="365"/>
      <c r="FV82" s="365"/>
      <c r="FW82" s="365"/>
      <c r="FX82" s="365"/>
      <c r="FY82" s="365"/>
      <c r="FZ82" s="365"/>
      <c r="GA82" s="365"/>
      <c r="GB82" s="365"/>
      <c r="GC82" s="365"/>
      <c r="GD82" s="365"/>
      <c r="GE82" s="365"/>
      <c r="GF82" s="365"/>
      <c r="GG82" s="365"/>
      <c r="GH82" s="365"/>
      <c r="GI82" s="365"/>
      <c r="GJ82" s="365"/>
      <c r="GK82" s="365"/>
      <c r="GL82" s="365"/>
      <c r="GM82" s="365"/>
      <c r="GN82" s="365"/>
      <c r="GO82" s="365"/>
      <c r="GP82" s="365"/>
      <c r="GQ82" s="365"/>
      <c r="GR82" s="365"/>
      <c r="GS82" s="365"/>
      <c r="GT82" s="365"/>
      <c r="GU82" s="365"/>
      <c r="GV82" s="365"/>
      <c r="GW82" s="365"/>
      <c r="GX82" s="365"/>
      <c r="GY82" s="365"/>
      <c r="GZ82" s="365"/>
      <c r="HA82" s="365"/>
      <c r="HB82" s="365"/>
      <c r="HC82" s="365"/>
      <c r="HD82" s="365"/>
      <c r="HE82" s="365"/>
      <c r="HF82" s="365"/>
      <c r="HG82" s="365"/>
      <c r="HH82" s="365"/>
      <c r="HI82" s="365"/>
      <c r="HJ82" s="365"/>
      <c r="HK82" s="365"/>
      <c r="HL82" s="365"/>
      <c r="HM82" s="365"/>
      <c r="HN82" s="365"/>
      <c r="HO82" s="365"/>
      <c r="HP82" s="365"/>
      <c r="HQ82" s="365"/>
      <c r="HR82" s="365"/>
      <c r="HS82" s="365"/>
      <c r="HT82" s="365"/>
      <c r="HU82" s="365"/>
      <c r="HV82" s="365"/>
      <c r="HW82" s="365"/>
      <c r="HX82" s="365"/>
      <c r="HY82" s="365"/>
      <c r="HZ82" s="365"/>
      <c r="IA82" s="365"/>
      <c r="IB82" s="365"/>
      <c r="IC82" s="365"/>
      <c r="ID82" s="365"/>
      <c r="IE82" s="365"/>
      <c r="IF82" s="365"/>
      <c r="IG82" s="365"/>
      <c r="IH82" s="365"/>
    </row>
    <row r="83" spans="1:242" s="411" customFormat="1" ht="15" hidden="1" customHeight="1" x14ac:dyDescent="0.2">
      <c r="A83" s="377">
        <v>5.03</v>
      </c>
      <c r="B83" s="378"/>
      <c r="C83" s="379" t="str">
        <f>VLOOKUP(BD.PD[[#This Row],[Pos]],PPto[],3,FALSE)</f>
        <v>5.03 Neveras, Centrales y Evaporadores</v>
      </c>
      <c r="D83" s="377" t="s">
        <v>61</v>
      </c>
      <c r="E83" s="381" t="str">
        <f>IF(BD.PD[[#This Row],[.]]="*",VLOOKUP(BD.PD[[#This Row],[Pos]],Presupuesto!A:H,7,FALSE),"")</f>
        <v/>
      </c>
      <c r="F83" s="513" t="s">
        <v>411</v>
      </c>
      <c r="G83" s="382">
        <v>4600075213</v>
      </c>
      <c r="H83" s="382" t="s">
        <v>336</v>
      </c>
      <c r="I83" s="399">
        <v>45869</v>
      </c>
      <c r="J83" s="400">
        <v>2</v>
      </c>
      <c r="K83" s="377" t="s">
        <v>285</v>
      </c>
      <c r="L83" s="384">
        <f>IF(BD.PD[[#This Row],[Mon]]="DOP",1,HLOOKUP(BD.PD[[#This Row],[Mon]],$K$1:$L$2,2,FALSE))</f>
        <v>70</v>
      </c>
      <c r="M83" s="519">
        <v>3674</v>
      </c>
      <c r="N83" s="386">
        <f>BD.PD[[#This Row],[Cant.]]*BD.PD[[#This Row],[ Tasa ]]*BD.PD[[#This Row],[ Precio Und.]]</f>
        <v>514360</v>
      </c>
      <c r="O83" s="402">
        <v>0.15</v>
      </c>
      <c r="P83" s="386">
        <f>IF(BD.PD[[#This Row],[Liquid. '[%']]]&lt;&gt;0,(BD.PD[[#This Row],[Valor Neto '[DOP']]]*BD.PD[[#This Row],[Liquid. '[%']]])+BD.PD[[#This Row],[Valor Neto '[DOP']]],BD.PD[[#This Row],[Valor Neto '[DOP']]])</f>
        <v>591514</v>
      </c>
      <c r="Q83" s="404">
        <f>BD.PD[[#This Row],[Ppto. Orden Interna '[DOP']]]/HLOOKUP("USD",$K$1:$L$2,2,FALSE)</f>
        <v>9858.5666666666675</v>
      </c>
      <c r="R83" s="413" t="s">
        <v>412</v>
      </c>
      <c r="S83" s="389" t="s">
        <v>364</v>
      </c>
      <c r="T83" s="389"/>
      <c r="U83" s="389"/>
      <c r="V83" s="389"/>
      <c r="W83" s="405" t="s">
        <v>413</v>
      </c>
      <c r="X83" s="390">
        <v>7</v>
      </c>
      <c r="Y83" s="391">
        <v>0.5</v>
      </c>
      <c r="Z83" s="406">
        <f>BD.PD[[#This Row],[Av.P1 '[%']]]*BD.PD[[#This Row],[Ppto. Orden Interna '[DOP']]]</f>
        <v>295757</v>
      </c>
      <c r="AA83" s="393">
        <v>12</v>
      </c>
      <c r="AB83" s="394">
        <v>0.5</v>
      </c>
      <c r="AC83" s="406">
        <f>BD.PD[[#This Row],[Av.P2 '[%']]]*BD.PD[[#This Row],[Ppto. Orden Interna '[DOP']]]</f>
        <v>295757</v>
      </c>
      <c r="AD83" s="393"/>
      <c r="AE83" s="394"/>
      <c r="AF83" s="406">
        <f>BD.PD[[#This Row],[Av.P3 '[%']]]*BD.PD[[#This Row],[Ppto. Orden Interna '[DOP']]]</f>
        <v>0</v>
      </c>
      <c r="AG83" s="393"/>
      <c r="AH83" s="394"/>
      <c r="AI83" s="406">
        <f>BD.PD[[#This Row],[Av.P4 '[%']]]*BD.PD[[#This Row],[Ppto. Orden Interna '[DOP']]]</f>
        <v>0</v>
      </c>
      <c r="AJ83" s="393"/>
      <c r="AK83" s="394"/>
      <c r="AL83" s="406">
        <f>BD.PD[[#This Row],[Av.P5 '[%']]]*BD.PD[[#This Row],[Ppto. Orden Interna '[DOP']]]</f>
        <v>0</v>
      </c>
      <c r="AM83" s="395">
        <f>BD.PD[[#This Row],[Pago 5]]+BD.PD[[#This Row],[Pago 4]]+BD.PD[[#This Row],[Pago 3]]+BD.PD[[#This Row],[Pago 2]]+BD.PD[[#This Row],[Pago 1]]</f>
        <v>591514</v>
      </c>
      <c r="AN83" s="396"/>
      <c r="AO83" s="365"/>
      <c r="AP83" s="365"/>
      <c r="AQ83" s="365"/>
      <c r="AR83" s="365"/>
      <c r="AS83" s="365"/>
      <c r="AT83" s="365"/>
      <c r="AU83" s="365"/>
      <c r="AV83" s="365"/>
      <c r="AW83" s="365"/>
      <c r="AX83" s="365"/>
      <c r="AY83" s="365"/>
      <c r="AZ83" s="365"/>
      <c r="BA83" s="365"/>
      <c r="BB83" s="365"/>
      <c r="BC83" s="365"/>
      <c r="BD83" s="365"/>
      <c r="BE83" s="365"/>
      <c r="BF83" s="365"/>
      <c r="BG83" s="365"/>
      <c r="BH83" s="365"/>
      <c r="BI83" s="365"/>
      <c r="BJ83" s="365"/>
      <c r="BK83" s="365"/>
      <c r="BL83" s="365"/>
      <c r="BM83" s="365"/>
      <c r="BN83" s="365"/>
      <c r="BO83" s="365"/>
      <c r="BP83" s="365"/>
      <c r="BQ83" s="365"/>
      <c r="BR83" s="365"/>
      <c r="BS83" s="365"/>
      <c r="BT83" s="365"/>
      <c r="BU83" s="365"/>
      <c r="BV83" s="365"/>
      <c r="BW83" s="365"/>
      <c r="BX83" s="365"/>
      <c r="BY83" s="365"/>
      <c r="BZ83" s="365"/>
      <c r="CA83" s="365"/>
      <c r="CB83" s="365"/>
      <c r="CC83" s="365"/>
      <c r="CD83" s="365"/>
      <c r="CE83" s="365"/>
      <c r="CF83" s="365"/>
      <c r="CG83" s="365"/>
      <c r="CH83" s="365"/>
      <c r="CI83" s="365"/>
      <c r="CJ83" s="365"/>
      <c r="CK83" s="365"/>
      <c r="CL83" s="365"/>
      <c r="CM83" s="365"/>
      <c r="CN83" s="365"/>
      <c r="CO83" s="365"/>
      <c r="CP83" s="365"/>
      <c r="CQ83" s="365"/>
      <c r="CR83" s="365"/>
      <c r="CS83" s="365"/>
      <c r="CT83" s="365"/>
      <c r="CU83" s="365"/>
      <c r="CV83" s="365"/>
      <c r="CW83" s="365"/>
      <c r="CX83" s="365"/>
      <c r="CY83" s="365"/>
      <c r="CZ83" s="365"/>
      <c r="DA83" s="365"/>
      <c r="DB83" s="365"/>
      <c r="DC83" s="365"/>
      <c r="DD83" s="365"/>
      <c r="DE83" s="365"/>
      <c r="DF83" s="365"/>
      <c r="DG83" s="365"/>
      <c r="DH83" s="365"/>
      <c r="DI83" s="365"/>
      <c r="DJ83" s="365"/>
      <c r="DK83" s="365"/>
      <c r="DL83" s="365"/>
      <c r="DM83" s="365"/>
      <c r="DN83" s="365"/>
      <c r="DO83" s="365"/>
      <c r="DP83" s="365"/>
      <c r="DQ83" s="365"/>
      <c r="DR83" s="365"/>
      <c r="DS83" s="365"/>
      <c r="DT83" s="365"/>
      <c r="DU83" s="365"/>
      <c r="DV83" s="365"/>
      <c r="DW83" s="365"/>
      <c r="DX83" s="365"/>
      <c r="DY83" s="365"/>
      <c r="DZ83" s="365"/>
      <c r="EA83" s="365"/>
      <c r="EB83" s="365"/>
      <c r="EC83" s="365"/>
      <c r="ED83" s="365"/>
      <c r="EE83" s="365"/>
      <c r="EF83" s="365"/>
      <c r="EG83" s="365"/>
      <c r="EH83" s="365"/>
      <c r="EI83" s="365"/>
      <c r="EJ83" s="365"/>
      <c r="EK83" s="365"/>
      <c r="EL83" s="365"/>
      <c r="EM83" s="365"/>
      <c r="EN83" s="365"/>
      <c r="EO83" s="365"/>
      <c r="EP83" s="365"/>
      <c r="EQ83" s="365"/>
      <c r="ER83" s="365"/>
      <c r="ES83" s="365"/>
      <c r="ET83" s="365"/>
      <c r="EU83" s="365"/>
      <c r="EV83" s="365"/>
      <c r="EW83" s="365"/>
      <c r="EX83" s="365"/>
      <c r="EY83" s="365"/>
      <c r="EZ83" s="365"/>
      <c r="FA83" s="365"/>
      <c r="FB83" s="365"/>
      <c r="FC83" s="365"/>
      <c r="FD83" s="365"/>
      <c r="FE83" s="365"/>
      <c r="FF83" s="365"/>
      <c r="FG83" s="365"/>
      <c r="FH83" s="365"/>
      <c r="FI83" s="365"/>
      <c r="FJ83" s="365"/>
      <c r="FK83" s="365"/>
      <c r="FL83" s="365"/>
      <c r="FM83" s="365"/>
      <c r="FN83" s="365"/>
      <c r="FO83" s="365"/>
      <c r="FP83" s="365"/>
      <c r="FQ83" s="365"/>
      <c r="FR83" s="365"/>
      <c r="FS83" s="365"/>
      <c r="FT83" s="365"/>
      <c r="FU83" s="365"/>
      <c r="FV83" s="365"/>
      <c r="FW83" s="365"/>
      <c r="FX83" s="365"/>
      <c r="FY83" s="365"/>
      <c r="FZ83" s="365"/>
      <c r="GA83" s="365"/>
      <c r="GB83" s="365"/>
      <c r="GC83" s="365"/>
      <c r="GD83" s="365"/>
      <c r="GE83" s="365"/>
      <c r="GF83" s="365"/>
      <c r="GG83" s="365"/>
      <c r="GH83" s="365"/>
      <c r="GI83" s="365"/>
      <c r="GJ83" s="365"/>
      <c r="GK83" s="365"/>
      <c r="GL83" s="365"/>
      <c r="GM83" s="365"/>
      <c r="GN83" s="365"/>
      <c r="GO83" s="365"/>
      <c r="GP83" s="365"/>
      <c r="GQ83" s="365"/>
      <c r="GR83" s="365"/>
      <c r="GS83" s="365"/>
      <c r="GT83" s="365"/>
      <c r="GU83" s="365"/>
      <c r="GV83" s="365"/>
      <c r="GW83" s="365"/>
      <c r="GX83" s="365"/>
      <c r="GY83" s="365"/>
      <c r="GZ83" s="365"/>
      <c r="HA83" s="365"/>
      <c r="HB83" s="365"/>
      <c r="HC83" s="365"/>
      <c r="HD83" s="365"/>
      <c r="HE83" s="365"/>
      <c r="HF83" s="365"/>
      <c r="HG83" s="365"/>
      <c r="HH83" s="365"/>
      <c r="HI83" s="365"/>
      <c r="HJ83" s="365"/>
      <c r="HK83" s="365"/>
      <c r="HL83" s="365"/>
      <c r="HM83" s="365"/>
      <c r="HN83" s="365"/>
      <c r="HO83" s="365"/>
      <c r="HP83" s="365"/>
      <c r="HQ83" s="365"/>
      <c r="HR83" s="365"/>
      <c r="HS83" s="365"/>
      <c r="HT83" s="365"/>
      <c r="HU83" s="365"/>
      <c r="HV83" s="365"/>
      <c r="HW83" s="365"/>
      <c r="HX83" s="365"/>
      <c r="HY83" s="365"/>
      <c r="HZ83" s="365"/>
      <c r="IA83" s="365"/>
      <c r="IB83" s="365"/>
      <c r="IC83" s="365"/>
      <c r="ID83" s="365"/>
      <c r="IE83" s="365"/>
      <c r="IF83" s="365"/>
      <c r="IG83" s="365"/>
      <c r="IH83" s="365"/>
    </row>
    <row r="84" spans="1:242" s="411" customFormat="1" ht="15" hidden="1" customHeight="1" x14ac:dyDescent="0.2">
      <c r="A84" s="377">
        <v>5.03</v>
      </c>
      <c r="B84" s="378"/>
      <c r="C84" s="379" t="str">
        <f>VLOOKUP(BD.PD[[#This Row],[Pos]],PPto[],3,FALSE)</f>
        <v>5.03 Neveras, Centrales y Evaporadores</v>
      </c>
      <c r="D84" s="377" t="s">
        <v>61</v>
      </c>
      <c r="E84" s="381" t="str">
        <f>IF(BD.PD[[#This Row],[.]]="*",VLOOKUP(BD.PD[[#This Row],[Pos]],Presupuesto!A:H,7,FALSE),"")</f>
        <v/>
      </c>
      <c r="F84" s="513" t="s">
        <v>414</v>
      </c>
      <c r="G84" s="382" t="s">
        <v>363</v>
      </c>
      <c r="H84" s="382" t="s">
        <v>336</v>
      </c>
      <c r="I84" s="399">
        <v>45921</v>
      </c>
      <c r="J84" s="400">
        <v>1</v>
      </c>
      <c r="K84" s="377" t="s">
        <v>285</v>
      </c>
      <c r="L84" s="384">
        <f>IF(BD.PD[[#This Row],[Mon]]="DOP",1,HLOOKUP(BD.PD[[#This Row],[Mon]],$K$1:$L$2,2,FALSE))</f>
        <v>70</v>
      </c>
      <c r="M84" s="519">
        <v>148337.1</v>
      </c>
      <c r="N84" s="386">
        <f>BD.PD[[#This Row],[Cant.]]*BD.PD[[#This Row],[ Tasa ]]*BD.PD[[#This Row],[ Precio Und.]]</f>
        <v>10383597</v>
      </c>
      <c r="O84" s="402">
        <v>0.15</v>
      </c>
      <c r="P84" s="386">
        <f>IF(BD.PD[[#This Row],[Liquid. '[%']]]&lt;&gt;0,(BD.PD[[#This Row],[Valor Neto '[DOP']]]*BD.PD[[#This Row],[Liquid. '[%']]])+BD.PD[[#This Row],[Valor Neto '[DOP']]],BD.PD[[#This Row],[Valor Neto '[DOP']]])</f>
        <v>11941136.550000001</v>
      </c>
      <c r="Q84" s="404">
        <f>BD.PD[[#This Row],[Ppto. Orden Interna '[DOP']]]/HLOOKUP("USD",$K$1:$L$2,2,FALSE)</f>
        <v>199018.9425</v>
      </c>
      <c r="R84" s="413" t="s">
        <v>412</v>
      </c>
      <c r="S84" s="389" t="s">
        <v>364</v>
      </c>
      <c r="T84" s="389"/>
      <c r="U84" s="389"/>
      <c r="V84" s="389"/>
      <c r="W84" s="405" t="s">
        <v>415</v>
      </c>
      <c r="X84" s="390">
        <v>10</v>
      </c>
      <c r="Y84" s="391">
        <v>0.5</v>
      </c>
      <c r="Z84" s="406">
        <f>BD.PD[[#This Row],[Av.P1 '[%']]]*BD.PD[[#This Row],[Ppto. Orden Interna '[DOP']]]</f>
        <v>5970568.2750000004</v>
      </c>
      <c r="AA84" s="393">
        <v>13</v>
      </c>
      <c r="AB84" s="394">
        <v>0.5</v>
      </c>
      <c r="AC84" s="406">
        <f>BD.PD[[#This Row],[Av.P2 '[%']]]*BD.PD[[#This Row],[Ppto. Orden Interna '[DOP']]]</f>
        <v>5970568.2750000004</v>
      </c>
      <c r="AD84" s="393"/>
      <c r="AE84" s="394"/>
      <c r="AF84" s="406">
        <f>BD.PD[[#This Row],[Av.P3 '[%']]]*BD.PD[[#This Row],[Ppto. Orden Interna '[DOP']]]</f>
        <v>0</v>
      </c>
      <c r="AG84" s="393"/>
      <c r="AH84" s="394"/>
      <c r="AI84" s="406">
        <f>BD.PD[[#This Row],[Av.P4 '[%']]]*BD.PD[[#This Row],[Ppto. Orden Interna '[DOP']]]</f>
        <v>0</v>
      </c>
      <c r="AJ84" s="393"/>
      <c r="AK84" s="394"/>
      <c r="AL84" s="406">
        <f>BD.PD[[#This Row],[Av.P5 '[%']]]*BD.PD[[#This Row],[Ppto. Orden Interna '[DOP']]]</f>
        <v>0</v>
      </c>
      <c r="AM84" s="395">
        <f>BD.PD[[#This Row],[Pago 5]]+BD.PD[[#This Row],[Pago 4]]+BD.PD[[#This Row],[Pago 3]]+BD.PD[[#This Row],[Pago 2]]+BD.PD[[#This Row],[Pago 1]]</f>
        <v>11941136.550000001</v>
      </c>
      <c r="AN84" s="396"/>
      <c r="AO84" s="365"/>
      <c r="AP84" s="365"/>
      <c r="AQ84" s="365"/>
      <c r="AR84" s="365"/>
      <c r="AS84" s="365"/>
      <c r="AT84" s="365"/>
      <c r="AU84" s="365"/>
      <c r="AV84" s="365"/>
      <c r="AW84" s="365"/>
      <c r="AX84" s="365"/>
      <c r="AY84" s="365"/>
      <c r="AZ84" s="365"/>
      <c r="BA84" s="365"/>
      <c r="BB84" s="365"/>
      <c r="BC84" s="365"/>
      <c r="BD84" s="365"/>
      <c r="BE84" s="365"/>
      <c r="BF84" s="365"/>
      <c r="BG84" s="365"/>
      <c r="BH84" s="365"/>
      <c r="BI84" s="365"/>
      <c r="BJ84" s="365"/>
      <c r="BK84" s="365"/>
      <c r="BL84" s="365"/>
      <c r="BM84" s="365"/>
      <c r="BN84" s="365"/>
      <c r="BO84" s="365"/>
      <c r="BP84" s="365"/>
      <c r="BQ84" s="365"/>
      <c r="BR84" s="365"/>
      <c r="BS84" s="365"/>
      <c r="BT84" s="365"/>
      <c r="BU84" s="365"/>
      <c r="BV84" s="365"/>
      <c r="BW84" s="365"/>
      <c r="BX84" s="365"/>
      <c r="BY84" s="365"/>
      <c r="BZ84" s="365"/>
      <c r="CA84" s="365"/>
      <c r="CB84" s="365"/>
      <c r="CC84" s="365"/>
      <c r="CD84" s="365"/>
      <c r="CE84" s="365"/>
      <c r="CF84" s="365"/>
      <c r="CG84" s="365"/>
      <c r="CH84" s="365"/>
      <c r="CI84" s="365"/>
      <c r="CJ84" s="365"/>
      <c r="CK84" s="365"/>
      <c r="CL84" s="365"/>
      <c r="CM84" s="365"/>
      <c r="CN84" s="365"/>
      <c r="CO84" s="365"/>
      <c r="CP84" s="365"/>
      <c r="CQ84" s="365"/>
      <c r="CR84" s="365"/>
      <c r="CS84" s="365"/>
      <c r="CT84" s="365"/>
      <c r="CU84" s="365"/>
      <c r="CV84" s="365"/>
      <c r="CW84" s="365"/>
      <c r="CX84" s="365"/>
      <c r="CY84" s="365"/>
      <c r="CZ84" s="365"/>
      <c r="DA84" s="365"/>
      <c r="DB84" s="365"/>
      <c r="DC84" s="365"/>
      <c r="DD84" s="365"/>
      <c r="DE84" s="365"/>
      <c r="DF84" s="365"/>
      <c r="DG84" s="365"/>
      <c r="DH84" s="365"/>
      <c r="DI84" s="365"/>
      <c r="DJ84" s="365"/>
      <c r="DK84" s="365"/>
      <c r="DL84" s="365"/>
      <c r="DM84" s="365"/>
      <c r="DN84" s="365"/>
      <c r="DO84" s="365"/>
      <c r="DP84" s="365"/>
      <c r="DQ84" s="365"/>
      <c r="DR84" s="365"/>
      <c r="DS84" s="365"/>
      <c r="DT84" s="365"/>
      <c r="DU84" s="365"/>
      <c r="DV84" s="365"/>
      <c r="DW84" s="365"/>
      <c r="DX84" s="365"/>
      <c r="DY84" s="365"/>
      <c r="DZ84" s="365"/>
      <c r="EA84" s="365"/>
      <c r="EB84" s="365"/>
      <c r="EC84" s="365"/>
      <c r="ED84" s="365"/>
      <c r="EE84" s="365"/>
      <c r="EF84" s="365"/>
      <c r="EG84" s="365"/>
      <c r="EH84" s="365"/>
      <c r="EI84" s="365"/>
      <c r="EJ84" s="365"/>
      <c r="EK84" s="365"/>
      <c r="EL84" s="365"/>
      <c r="EM84" s="365"/>
      <c r="EN84" s="365"/>
      <c r="EO84" s="365"/>
      <c r="EP84" s="365"/>
      <c r="EQ84" s="365"/>
      <c r="ER84" s="365"/>
      <c r="ES84" s="365"/>
      <c r="ET84" s="365"/>
      <c r="EU84" s="365"/>
      <c r="EV84" s="365"/>
      <c r="EW84" s="365"/>
      <c r="EX84" s="365"/>
      <c r="EY84" s="365"/>
      <c r="EZ84" s="365"/>
      <c r="FA84" s="365"/>
      <c r="FB84" s="365"/>
      <c r="FC84" s="365"/>
      <c r="FD84" s="365"/>
      <c r="FE84" s="365"/>
      <c r="FF84" s="365"/>
      <c r="FG84" s="365"/>
      <c r="FH84" s="365"/>
      <c r="FI84" s="365"/>
      <c r="FJ84" s="365"/>
      <c r="FK84" s="365"/>
      <c r="FL84" s="365"/>
      <c r="FM84" s="365"/>
      <c r="FN84" s="365"/>
      <c r="FO84" s="365"/>
      <c r="FP84" s="365"/>
      <c r="FQ84" s="365"/>
      <c r="FR84" s="365"/>
      <c r="FS84" s="365"/>
      <c r="FT84" s="365"/>
      <c r="FU84" s="365"/>
      <c r="FV84" s="365"/>
      <c r="FW84" s="365"/>
      <c r="FX84" s="365"/>
      <c r="FY84" s="365"/>
      <c r="FZ84" s="365"/>
      <c r="GA84" s="365"/>
      <c r="GB84" s="365"/>
      <c r="GC84" s="365"/>
      <c r="GD84" s="365"/>
      <c r="GE84" s="365"/>
      <c r="GF84" s="365"/>
      <c r="GG84" s="365"/>
      <c r="GH84" s="365"/>
      <c r="GI84" s="365"/>
      <c r="GJ84" s="365"/>
      <c r="GK84" s="365"/>
      <c r="GL84" s="365"/>
      <c r="GM84" s="365"/>
      <c r="GN84" s="365"/>
      <c r="GO84" s="365"/>
      <c r="GP84" s="365"/>
      <c r="GQ84" s="365"/>
      <c r="GR84" s="365"/>
      <c r="GS84" s="365"/>
      <c r="GT84" s="365"/>
      <c r="GU84" s="365"/>
      <c r="GV84" s="365"/>
      <c r="GW84" s="365"/>
      <c r="GX84" s="365"/>
      <c r="GY84" s="365"/>
      <c r="GZ84" s="365"/>
      <c r="HA84" s="365"/>
      <c r="HB84" s="365"/>
      <c r="HC84" s="365"/>
      <c r="HD84" s="365"/>
      <c r="HE84" s="365"/>
      <c r="HF84" s="365"/>
      <c r="HG84" s="365"/>
      <c r="HH84" s="365"/>
      <c r="HI84" s="365"/>
      <c r="HJ84" s="365"/>
      <c r="HK84" s="365"/>
      <c r="HL84" s="365"/>
      <c r="HM84" s="365"/>
      <c r="HN84" s="365"/>
      <c r="HO84" s="365"/>
      <c r="HP84" s="365"/>
      <c r="HQ84" s="365"/>
      <c r="HR84" s="365"/>
      <c r="HS84" s="365"/>
      <c r="HT84" s="365"/>
      <c r="HU84" s="365"/>
      <c r="HV84" s="365"/>
      <c r="HW84" s="365"/>
      <c r="HX84" s="365"/>
      <c r="HY84" s="365"/>
      <c r="HZ84" s="365"/>
      <c r="IA84" s="365"/>
      <c r="IB84" s="365"/>
      <c r="IC84" s="365"/>
      <c r="ID84" s="365"/>
      <c r="IE84" s="365"/>
      <c r="IF84" s="365"/>
      <c r="IG84" s="365"/>
      <c r="IH84" s="365"/>
    </row>
    <row r="85" spans="1:242" s="411" customFormat="1" ht="15" hidden="1" customHeight="1" x14ac:dyDescent="0.2">
      <c r="A85" s="377">
        <v>5.03</v>
      </c>
      <c r="B85" s="378"/>
      <c r="C85" s="379" t="str">
        <f>VLOOKUP(BD.PD[[#This Row],[Pos]],PPto[],3,FALSE)</f>
        <v>5.03 Neveras, Centrales y Evaporadores</v>
      </c>
      <c r="D85" s="377" t="s">
        <v>61</v>
      </c>
      <c r="E85" s="381" t="str">
        <f>IF(BD.PD[[#This Row],[.]]="*",VLOOKUP(BD.PD[[#This Row],[Pos]],Presupuesto!A:H,7,FALSE),"")</f>
        <v/>
      </c>
      <c r="F85" s="513" t="s">
        <v>416</v>
      </c>
      <c r="G85" s="382">
        <v>4600078423</v>
      </c>
      <c r="H85" s="382" t="s">
        <v>417</v>
      </c>
      <c r="I85" s="399">
        <v>45921</v>
      </c>
      <c r="J85" s="400">
        <v>1</v>
      </c>
      <c r="K85" s="377" t="s">
        <v>285</v>
      </c>
      <c r="L85" s="384">
        <f>IF(BD.PD[[#This Row],[Mon]]="DOP",1,HLOOKUP(BD.PD[[#This Row],[Mon]],$K$1:$L$2,2,FALSE))</f>
        <v>70</v>
      </c>
      <c r="M85" s="519">
        <v>10129.799999999999</v>
      </c>
      <c r="N85" s="386">
        <f>BD.PD[[#This Row],[Cant.]]*BD.PD[[#This Row],[ Tasa ]]*BD.PD[[#This Row],[ Precio Und.]]</f>
        <v>709086</v>
      </c>
      <c r="O85" s="402">
        <v>0.15</v>
      </c>
      <c r="P85" s="386">
        <f>IF(BD.PD[[#This Row],[Liquid. '[%']]]&lt;&gt;0,(BD.PD[[#This Row],[Valor Neto '[DOP']]]*BD.PD[[#This Row],[Liquid. '[%']]])+BD.PD[[#This Row],[Valor Neto '[DOP']]],BD.PD[[#This Row],[Valor Neto '[DOP']]])</f>
        <v>815448.9</v>
      </c>
      <c r="Q85" s="404">
        <f>BD.PD[[#This Row],[Ppto. Orden Interna '[DOP']]]/HLOOKUP("USD",$K$1:$L$2,2,FALSE)</f>
        <v>13590.815000000001</v>
      </c>
      <c r="R85" s="413" t="s">
        <v>412</v>
      </c>
      <c r="S85" s="389" t="s">
        <v>364</v>
      </c>
      <c r="T85" s="389"/>
      <c r="U85" s="389"/>
      <c r="V85" s="389"/>
      <c r="W85" s="405" t="s">
        <v>415</v>
      </c>
      <c r="X85" s="390">
        <v>17</v>
      </c>
      <c r="Y85" s="391">
        <v>0.5</v>
      </c>
      <c r="Z85" s="406">
        <f>BD.PD[[#This Row],[Av.P1 '[%']]]*BD.PD[[#This Row],[Ppto. Orden Interna '[DOP']]]</f>
        <v>407724.45</v>
      </c>
      <c r="AA85" s="393">
        <v>21</v>
      </c>
      <c r="AB85" s="394">
        <v>0.5</v>
      </c>
      <c r="AC85" s="406">
        <f>BD.PD[[#This Row],[Av.P2 '[%']]]*BD.PD[[#This Row],[Ppto. Orden Interna '[DOP']]]</f>
        <v>407724.45</v>
      </c>
      <c r="AD85" s="393"/>
      <c r="AE85" s="394"/>
      <c r="AF85" s="406">
        <f>BD.PD[[#This Row],[Av.P3 '[%']]]*BD.PD[[#This Row],[Ppto. Orden Interna '[DOP']]]</f>
        <v>0</v>
      </c>
      <c r="AG85" s="393"/>
      <c r="AH85" s="394"/>
      <c r="AI85" s="406">
        <f>BD.PD[[#This Row],[Av.P4 '[%']]]*BD.PD[[#This Row],[Ppto. Orden Interna '[DOP']]]</f>
        <v>0</v>
      </c>
      <c r="AJ85" s="393"/>
      <c r="AK85" s="394"/>
      <c r="AL85" s="406">
        <f>BD.PD[[#This Row],[Av.P5 '[%']]]*BD.PD[[#This Row],[Ppto. Orden Interna '[DOP']]]</f>
        <v>0</v>
      </c>
      <c r="AM85" s="395">
        <f>BD.PD[[#This Row],[Pago 5]]+BD.PD[[#This Row],[Pago 4]]+BD.PD[[#This Row],[Pago 3]]+BD.PD[[#This Row],[Pago 2]]+BD.PD[[#This Row],[Pago 1]]</f>
        <v>815448.9</v>
      </c>
      <c r="AN85" s="396"/>
      <c r="AO85" s="365"/>
      <c r="AP85" s="365"/>
      <c r="AQ85" s="365"/>
      <c r="AR85" s="365"/>
      <c r="AS85" s="365"/>
      <c r="AT85" s="365"/>
      <c r="AU85" s="365"/>
      <c r="AV85" s="365"/>
      <c r="AW85" s="365"/>
      <c r="AX85" s="365"/>
      <c r="AY85" s="365"/>
      <c r="AZ85" s="365"/>
      <c r="BA85" s="365"/>
      <c r="BB85" s="365"/>
      <c r="BC85" s="365"/>
      <c r="BD85" s="365"/>
      <c r="BE85" s="365"/>
      <c r="BF85" s="365"/>
      <c r="BG85" s="365"/>
      <c r="BH85" s="365"/>
      <c r="BI85" s="365"/>
      <c r="BJ85" s="365"/>
      <c r="BK85" s="365"/>
      <c r="BL85" s="365"/>
      <c r="BM85" s="365"/>
      <c r="BN85" s="365"/>
      <c r="BO85" s="365"/>
      <c r="BP85" s="365"/>
      <c r="BQ85" s="365"/>
      <c r="BR85" s="365"/>
      <c r="BS85" s="365"/>
      <c r="BT85" s="365"/>
      <c r="BU85" s="365"/>
      <c r="BV85" s="365"/>
      <c r="BW85" s="365"/>
      <c r="BX85" s="365"/>
      <c r="BY85" s="365"/>
      <c r="BZ85" s="365"/>
      <c r="CA85" s="365"/>
      <c r="CB85" s="365"/>
      <c r="CC85" s="365"/>
      <c r="CD85" s="365"/>
      <c r="CE85" s="365"/>
      <c r="CF85" s="365"/>
      <c r="CG85" s="365"/>
      <c r="CH85" s="365"/>
      <c r="CI85" s="365"/>
      <c r="CJ85" s="365"/>
      <c r="CK85" s="365"/>
      <c r="CL85" s="365"/>
      <c r="CM85" s="365"/>
      <c r="CN85" s="365"/>
      <c r="CO85" s="365"/>
      <c r="CP85" s="365"/>
      <c r="CQ85" s="365"/>
      <c r="CR85" s="365"/>
      <c r="CS85" s="365"/>
      <c r="CT85" s="365"/>
      <c r="CU85" s="365"/>
      <c r="CV85" s="365"/>
      <c r="CW85" s="365"/>
      <c r="CX85" s="365"/>
      <c r="CY85" s="365"/>
      <c r="CZ85" s="365"/>
      <c r="DA85" s="365"/>
      <c r="DB85" s="365"/>
      <c r="DC85" s="365"/>
      <c r="DD85" s="365"/>
      <c r="DE85" s="365"/>
      <c r="DF85" s="365"/>
      <c r="DG85" s="365"/>
      <c r="DH85" s="365"/>
      <c r="DI85" s="365"/>
      <c r="DJ85" s="365"/>
      <c r="DK85" s="365"/>
      <c r="DL85" s="365"/>
      <c r="DM85" s="365"/>
      <c r="DN85" s="365"/>
      <c r="DO85" s="365"/>
      <c r="DP85" s="365"/>
      <c r="DQ85" s="365"/>
      <c r="DR85" s="365"/>
      <c r="DS85" s="365"/>
      <c r="DT85" s="365"/>
      <c r="DU85" s="365"/>
      <c r="DV85" s="365"/>
      <c r="DW85" s="365"/>
      <c r="DX85" s="365"/>
      <c r="DY85" s="365"/>
      <c r="DZ85" s="365"/>
      <c r="EA85" s="365"/>
      <c r="EB85" s="365"/>
      <c r="EC85" s="365"/>
      <c r="ED85" s="365"/>
      <c r="EE85" s="365"/>
      <c r="EF85" s="365"/>
      <c r="EG85" s="365"/>
      <c r="EH85" s="365"/>
      <c r="EI85" s="365"/>
      <c r="EJ85" s="365"/>
      <c r="EK85" s="365"/>
      <c r="EL85" s="365"/>
      <c r="EM85" s="365"/>
      <c r="EN85" s="365"/>
      <c r="EO85" s="365"/>
      <c r="EP85" s="365"/>
      <c r="EQ85" s="365"/>
      <c r="ER85" s="365"/>
      <c r="ES85" s="365"/>
      <c r="ET85" s="365"/>
      <c r="EU85" s="365"/>
      <c r="EV85" s="365"/>
      <c r="EW85" s="365"/>
      <c r="EX85" s="365"/>
      <c r="EY85" s="365"/>
      <c r="EZ85" s="365"/>
      <c r="FA85" s="365"/>
      <c r="FB85" s="365"/>
      <c r="FC85" s="365"/>
      <c r="FD85" s="365"/>
      <c r="FE85" s="365"/>
      <c r="FF85" s="365"/>
      <c r="FG85" s="365"/>
      <c r="FH85" s="365"/>
      <c r="FI85" s="365"/>
      <c r="FJ85" s="365"/>
      <c r="FK85" s="365"/>
      <c r="FL85" s="365"/>
      <c r="FM85" s="365"/>
      <c r="FN85" s="365"/>
      <c r="FO85" s="365"/>
      <c r="FP85" s="365"/>
      <c r="FQ85" s="365"/>
      <c r="FR85" s="365"/>
      <c r="FS85" s="365"/>
      <c r="FT85" s="365"/>
      <c r="FU85" s="365"/>
      <c r="FV85" s="365"/>
      <c r="FW85" s="365"/>
      <c r="FX85" s="365"/>
      <c r="FY85" s="365"/>
      <c r="FZ85" s="365"/>
      <c r="GA85" s="365"/>
      <c r="GB85" s="365"/>
      <c r="GC85" s="365"/>
      <c r="GD85" s="365"/>
      <c r="GE85" s="365"/>
      <c r="GF85" s="365"/>
      <c r="GG85" s="365"/>
      <c r="GH85" s="365"/>
      <c r="GI85" s="365"/>
      <c r="GJ85" s="365"/>
      <c r="GK85" s="365"/>
      <c r="GL85" s="365"/>
      <c r="GM85" s="365"/>
      <c r="GN85" s="365"/>
      <c r="GO85" s="365"/>
      <c r="GP85" s="365"/>
      <c r="GQ85" s="365"/>
      <c r="GR85" s="365"/>
      <c r="GS85" s="365"/>
      <c r="GT85" s="365"/>
      <c r="GU85" s="365"/>
      <c r="GV85" s="365"/>
      <c r="GW85" s="365"/>
      <c r="GX85" s="365"/>
      <c r="GY85" s="365"/>
      <c r="GZ85" s="365"/>
      <c r="HA85" s="365"/>
      <c r="HB85" s="365"/>
      <c r="HC85" s="365"/>
      <c r="HD85" s="365"/>
      <c r="HE85" s="365"/>
      <c r="HF85" s="365"/>
      <c r="HG85" s="365"/>
      <c r="HH85" s="365"/>
      <c r="HI85" s="365"/>
      <c r="HJ85" s="365"/>
      <c r="HK85" s="365"/>
      <c r="HL85" s="365"/>
      <c r="HM85" s="365"/>
      <c r="HN85" s="365"/>
      <c r="HO85" s="365"/>
      <c r="HP85" s="365"/>
      <c r="HQ85" s="365"/>
      <c r="HR85" s="365"/>
      <c r="HS85" s="365"/>
      <c r="HT85" s="365"/>
      <c r="HU85" s="365"/>
      <c r="HV85" s="365"/>
      <c r="HW85" s="365"/>
      <c r="HX85" s="365"/>
      <c r="HY85" s="365"/>
      <c r="HZ85" s="365"/>
      <c r="IA85" s="365"/>
      <c r="IB85" s="365"/>
      <c r="IC85" s="365"/>
      <c r="ID85" s="365"/>
      <c r="IE85" s="365"/>
      <c r="IF85" s="365"/>
      <c r="IG85" s="365"/>
      <c r="IH85" s="365"/>
    </row>
    <row r="86" spans="1:242" s="411" customFormat="1" ht="15" hidden="1" customHeight="1" x14ac:dyDescent="0.2">
      <c r="A86" s="377">
        <v>5.03</v>
      </c>
      <c r="B86" s="378"/>
      <c r="C86" s="379" t="str">
        <f>VLOOKUP(BD.PD[[#This Row],[Pos]],PPto[],3,FALSE)</f>
        <v>5.03 Neveras, Centrales y Evaporadores</v>
      </c>
      <c r="D86" s="377" t="s">
        <v>61</v>
      </c>
      <c r="E86" s="381" t="str">
        <f>IF(BD.PD[[#This Row],[.]]="*",VLOOKUP(BD.PD[[#This Row],[Pos]],Presupuesto!A:H,7,FALSE),"")</f>
        <v/>
      </c>
      <c r="F86" s="513" t="s">
        <v>418</v>
      </c>
      <c r="G86" s="382" t="s">
        <v>419</v>
      </c>
      <c r="H86" s="382" t="s">
        <v>417</v>
      </c>
      <c r="I86" s="399">
        <v>45921</v>
      </c>
      <c r="J86" s="400">
        <v>1</v>
      </c>
      <c r="K86" s="377" t="s">
        <v>285</v>
      </c>
      <c r="L86" s="384">
        <f>IF(BD.PD[[#This Row],[Mon]]="DOP",1,HLOOKUP(BD.PD[[#This Row],[Mon]],$K$1:$L$2,2,FALSE))</f>
        <v>70</v>
      </c>
      <c r="M86" s="519">
        <v>10993.39</v>
      </c>
      <c r="N86" s="386">
        <f>BD.PD[[#This Row],[Cant.]]*BD.PD[[#This Row],[ Tasa ]]*BD.PD[[#This Row],[ Precio Und.]]</f>
        <v>769537.29999999993</v>
      </c>
      <c r="O86" s="402">
        <v>0.15</v>
      </c>
      <c r="P86" s="386">
        <f>IF(BD.PD[[#This Row],[Liquid. '[%']]]&lt;&gt;0,(BD.PD[[#This Row],[Valor Neto '[DOP']]]*BD.PD[[#This Row],[Liquid. '[%']]])+BD.PD[[#This Row],[Valor Neto '[DOP']]],BD.PD[[#This Row],[Valor Neto '[DOP']]])</f>
        <v>884967.8949999999</v>
      </c>
      <c r="Q86" s="404">
        <f>BD.PD[[#This Row],[Ppto. Orden Interna '[DOP']]]/HLOOKUP("USD",$K$1:$L$2,2,FALSE)</f>
        <v>14749.464916666666</v>
      </c>
      <c r="R86" s="413" t="s">
        <v>420</v>
      </c>
      <c r="S86" s="389" t="s">
        <v>421</v>
      </c>
      <c r="T86" s="389"/>
      <c r="U86" s="389"/>
      <c r="V86" s="389"/>
      <c r="W86" s="405"/>
      <c r="X86" s="390">
        <v>17</v>
      </c>
      <c r="Y86" s="391">
        <v>0.5</v>
      </c>
      <c r="Z86" s="406">
        <f>BD.PD[[#This Row],[Av.P1 '[%']]]*BD.PD[[#This Row],[Ppto. Orden Interna '[DOP']]]</f>
        <v>442483.94749999995</v>
      </c>
      <c r="AA86" s="393">
        <v>21</v>
      </c>
      <c r="AB86" s="394">
        <v>0.5</v>
      </c>
      <c r="AC86" s="406">
        <f>BD.PD[[#This Row],[Av.P2 '[%']]]*BD.PD[[#This Row],[Ppto. Orden Interna '[DOP']]]</f>
        <v>442483.94749999995</v>
      </c>
      <c r="AD86" s="393"/>
      <c r="AE86" s="394"/>
      <c r="AF86" s="406">
        <f>BD.PD[[#This Row],[Av.P3 '[%']]]*BD.PD[[#This Row],[Ppto. Orden Interna '[DOP']]]</f>
        <v>0</v>
      </c>
      <c r="AG86" s="393"/>
      <c r="AH86" s="394"/>
      <c r="AI86" s="406">
        <f>BD.PD[[#This Row],[Av.P4 '[%']]]*BD.PD[[#This Row],[Ppto. Orden Interna '[DOP']]]</f>
        <v>0</v>
      </c>
      <c r="AJ86" s="393"/>
      <c r="AK86" s="394"/>
      <c r="AL86" s="406">
        <f>BD.PD[[#This Row],[Av.P5 '[%']]]*BD.PD[[#This Row],[Ppto. Orden Interna '[DOP']]]</f>
        <v>0</v>
      </c>
      <c r="AM86" s="395">
        <f>BD.PD[[#This Row],[Pago 5]]+BD.PD[[#This Row],[Pago 4]]+BD.PD[[#This Row],[Pago 3]]+BD.PD[[#This Row],[Pago 2]]+BD.PD[[#This Row],[Pago 1]]</f>
        <v>884967.8949999999</v>
      </c>
      <c r="AN86" s="396"/>
      <c r="AO86" s="365"/>
      <c r="AP86" s="365"/>
      <c r="AQ86" s="365"/>
      <c r="AR86" s="365"/>
      <c r="AS86" s="365"/>
      <c r="AT86" s="365"/>
      <c r="AU86" s="365"/>
      <c r="AV86" s="365"/>
      <c r="AW86" s="365"/>
      <c r="AX86" s="365"/>
      <c r="AY86" s="365"/>
      <c r="AZ86" s="365"/>
      <c r="BA86" s="365"/>
      <c r="BB86" s="365"/>
      <c r="BC86" s="365"/>
      <c r="BD86" s="365"/>
      <c r="BE86" s="365"/>
      <c r="BF86" s="365"/>
      <c r="BG86" s="365"/>
      <c r="BH86" s="365"/>
      <c r="BI86" s="365"/>
      <c r="BJ86" s="365"/>
      <c r="BK86" s="365"/>
      <c r="BL86" s="365"/>
      <c r="BM86" s="365"/>
      <c r="BN86" s="365"/>
      <c r="BO86" s="365"/>
      <c r="BP86" s="365"/>
      <c r="BQ86" s="365"/>
      <c r="BR86" s="365"/>
      <c r="BS86" s="365"/>
      <c r="BT86" s="365"/>
      <c r="BU86" s="365"/>
      <c r="BV86" s="365"/>
      <c r="BW86" s="365"/>
      <c r="BX86" s="365"/>
      <c r="BY86" s="365"/>
      <c r="BZ86" s="365"/>
      <c r="CA86" s="365"/>
      <c r="CB86" s="365"/>
      <c r="CC86" s="365"/>
      <c r="CD86" s="365"/>
      <c r="CE86" s="365"/>
      <c r="CF86" s="365"/>
      <c r="CG86" s="365"/>
      <c r="CH86" s="365"/>
      <c r="CI86" s="365"/>
      <c r="CJ86" s="365"/>
      <c r="CK86" s="365"/>
      <c r="CL86" s="365"/>
      <c r="CM86" s="365"/>
      <c r="CN86" s="365"/>
      <c r="CO86" s="365"/>
      <c r="CP86" s="365"/>
      <c r="CQ86" s="365"/>
      <c r="CR86" s="365"/>
      <c r="CS86" s="365"/>
      <c r="CT86" s="365"/>
      <c r="CU86" s="365"/>
      <c r="CV86" s="365"/>
      <c r="CW86" s="365"/>
      <c r="CX86" s="365"/>
      <c r="CY86" s="365"/>
      <c r="CZ86" s="365"/>
      <c r="DA86" s="365"/>
      <c r="DB86" s="365"/>
      <c r="DC86" s="365"/>
      <c r="DD86" s="365"/>
      <c r="DE86" s="365"/>
      <c r="DF86" s="365"/>
      <c r="DG86" s="365"/>
      <c r="DH86" s="365"/>
      <c r="DI86" s="365"/>
      <c r="DJ86" s="365"/>
      <c r="DK86" s="365"/>
      <c r="DL86" s="365"/>
      <c r="DM86" s="365"/>
      <c r="DN86" s="365"/>
      <c r="DO86" s="365"/>
      <c r="DP86" s="365"/>
      <c r="DQ86" s="365"/>
      <c r="DR86" s="365"/>
      <c r="DS86" s="365"/>
      <c r="DT86" s="365"/>
      <c r="DU86" s="365"/>
      <c r="DV86" s="365"/>
      <c r="DW86" s="365"/>
      <c r="DX86" s="365"/>
      <c r="DY86" s="365"/>
      <c r="DZ86" s="365"/>
      <c r="EA86" s="365"/>
      <c r="EB86" s="365"/>
      <c r="EC86" s="365"/>
      <c r="ED86" s="365"/>
      <c r="EE86" s="365"/>
      <c r="EF86" s="365"/>
      <c r="EG86" s="365"/>
      <c r="EH86" s="365"/>
      <c r="EI86" s="365"/>
      <c r="EJ86" s="365"/>
      <c r="EK86" s="365"/>
      <c r="EL86" s="365"/>
      <c r="EM86" s="365"/>
      <c r="EN86" s="365"/>
      <c r="EO86" s="365"/>
      <c r="EP86" s="365"/>
      <c r="EQ86" s="365"/>
      <c r="ER86" s="365"/>
      <c r="ES86" s="365"/>
      <c r="ET86" s="365"/>
      <c r="EU86" s="365"/>
      <c r="EV86" s="365"/>
      <c r="EW86" s="365"/>
      <c r="EX86" s="365"/>
      <c r="EY86" s="365"/>
      <c r="EZ86" s="365"/>
      <c r="FA86" s="365"/>
      <c r="FB86" s="365"/>
      <c r="FC86" s="365"/>
      <c r="FD86" s="365"/>
      <c r="FE86" s="365"/>
      <c r="FF86" s="365"/>
      <c r="FG86" s="365"/>
      <c r="FH86" s="365"/>
      <c r="FI86" s="365"/>
      <c r="FJ86" s="365"/>
      <c r="FK86" s="365"/>
      <c r="FL86" s="365"/>
      <c r="FM86" s="365"/>
      <c r="FN86" s="365"/>
      <c r="FO86" s="365"/>
      <c r="FP86" s="365"/>
      <c r="FQ86" s="365"/>
      <c r="FR86" s="365"/>
      <c r="FS86" s="365"/>
      <c r="FT86" s="365"/>
      <c r="FU86" s="365"/>
      <c r="FV86" s="365"/>
      <c r="FW86" s="365"/>
      <c r="FX86" s="365"/>
      <c r="FY86" s="365"/>
      <c r="FZ86" s="365"/>
      <c r="GA86" s="365"/>
      <c r="GB86" s="365"/>
      <c r="GC86" s="365"/>
      <c r="GD86" s="365"/>
      <c r="GE86" s="365"/>
      <c r="GF86" s="365"/>
      <c r="GG86" s="365"/>
      <c r="GH86" s="365"/>
      <c r="GI86" s="365"/>
      <c r="GJ86" s="365"/>
      <c r="GK86" s="365"/>
      <c r="GL86" s="365"/>
      <c r="GM86" s="365"/>
      <c r="GN86" s="365"/>
      <c r="GO86" s="365"/>
      <c r="GP86" s="365"/>
      <c r="GQ86" s="365"/>
      <c r="GR86" s="365"/>
      <c r="GS86" s="365"/>
      <c r="GT86" s="365"/>
      <c r="GU86" s="365"/>
      <c r="GV86" s="365"/>
      <c r="GW86" s="365"/>
      <c r="GX86" s="365"/>
      <c r="GY86" s="365"/>
      <c r="GZ86" s="365"/>
      <c r="HA86" s="365"/>
      <c r="HB86" s="365"/>
      <c r="HC86" s="365"/>
      <c r="HD86" s="365"/>
      <c r="HE86" s="365"/>
      <c r="HF86" s="365"/>
      <c r="HG86" s="365"/>
      <c r="HH86" s="365"/>
      <c r="HI86" s="365"/>
      <c r="HJ86" s="365"/>
      <c r="HK86" s="365"/>
      <c r="HL86" s="365"/>
      <c r="HM86" s="365"/>
      <c r="HN86" s="365"/>
      <c r="HO86" s="365"/>
      <c r="HP86" s="365"/>
      <c r="HQ86" s="365"/>
      <c r="HR86" s="365"/>
      <c r="HS86" s="365"/>
      <c r="HT86" s="365"/>
      <c r="HU86" s="365"/>
      <c r="HV86" s="365"/>
      <c r="HW86" s="365"/>
      <c r="HX86" s="365"/>
      <c r="HY86" s="365"/>
      <c r="HZ86" s="365"/>
      <c r="IA86" s="365"/>
      <c r="IB86" s="365"/>
      <c r="IC86" s="365"/>
      <c r="ID86" s="365"/>
      <c r="IE86" s="365"/>
      <c r="IF86" s="365"/>
      <c r="IG86" s="365"/>
      <c r="IH86" s="365"/>
    </row>
    <row r="87" spans="1:242" s="411" customFormat="1" ht="15" hidden="1" customHeight="1" x14ac:dyDescent="0.2">
      <c r="A87" s="377">
        <v>5.03</v>
      </c>
      <c r="B87" s="378"/>
      <c r="C87" s="379" t="str">
        <f>VLOOKUP(BD.PD[[#This Row],[Pos]],PPto[],3,FALSE)</f>
        <v>5.03 Neveras, Centrales y Evaporadores</v>
      </c>
      <c r="D87" s="377" t="s">
        <v>61</v>
      </c>
      <c r="E87" s="381" t="str">
        <f>IF(BD.PD[[#This Row],[.]]="*",VLOOKUP(BD.PD[[#This Row],[Pos]],Presupuesto!A:H,7,FALSE),"")</f>
        <v/>
      </c>
      <c r="F87" s="513" t="s">
        <v>422</v>
      </c>
      <c r="G87" s="382" t="s">
        <v>363</v>
      </c>
      <c r="H87" s="382" t="s">
        <v>379</v>
      </c>
      <c r="I87" s="399">
        <v>46023</v>
      </c>
      <c r="J87" s="400">
        <v>1</v>
      </c>
      <c r="K87" s="377" t="s">
        <v>343</v>
      </c>
      <c r="L87" s="384">
        <f>IF(BD.PD[[#This Row],[Mon]]="DOP",1,HLOOKUP(BD.PD[[#This Row],[Mon]],$K$1:$L$2,2,FALSE))</f>
        <v>1</v>
      </c>
      <c r="M87" s="519">
        <v>121898.5</v>
      </c>
      <c r="N87" s="386">
        <f>BD.PD[[#This Row],[Cant.]]*BD.PD[[#This Row],[ Tasa ]]*BD.PD[[#This Row],[ Precio Und.]]</f>
        <v>121898.5</v>
      </c>
      <c r="O87" s="402">
        <v>0.15</v>
      </c>
      <c r="P87" s="386">
        <f>IF(BD.PD[[#This Row],[Liquid. '[%']]]&lt;&gt;0,(BD.PD[[#This Row],[Valor Neto '[DOP']]]*BD.PD[[#This Row],[Liquid. '[%']]])+BD.PD[[#This Row],[Valor Neto '[DOP']]],BD.PD[[#This Row],[Valor Neto '[DOP']]])</f>
        <v>140183.27499999999</v>
      </c>
      <c r="Q87" s="404">
        <f>BD.PD[[#This Row],[Ppto. Orden Interna '[DOP']]]/HLOOKUP("USD",$K$1:$L$2,2,FALSE)</f>
        <v>2336.3879166666666</v>
      </c>
      <c r="R87" s="413" t="s">
        <v>420</v>
      </c>
      <c r="S87" s="389"/>
      <c r="T87" s="389"/>
      <c r="U87" s="389"/>
      <c r="V87" s="389"/>
      <c r="W87" s="405"/>
      <c r="X87" s="390">
        <v>17</v>
      </c>
      <c r="Y87" s="391">
        <v>0.5</v>
      </c>
      <c r="Z87" s="406">
        <f>BD.PD[[#This Row],[Av.P1 '[%']]]*BD.PD[[#This Row],[Ppto. Orden Interna '[DOP']]]</f>
        <v>70091.637499999997</v>
      </c>
      <c r="AA87" s="393">
        <v>21</v>
      </c>
      <c r="AB87" s="394">
        <v>0.5</v>
      </c>
      <c r="AC87" s="406">
        <f>BD.PD[[#This Row],[Av.P2 '[%']]]*BD.PD[[#This Row],[Ppto. Orden Interna '[DOP']]]</f>
        <v>70091.637499999997</v>
      </c>
      <c r="AD87" s="393"/>
      <c r="AE87" s="394"/>
      <c r="AF87" s="406">
        <f>BD.PD[[#This Row],[Av.P3 '[%']]]*BD.PD[[#This Row],[Ppto. Orden Interna '[DOP']]]</f>
        <v>0</v>
      </c>
      <c r="AG87" s="393"/>
      <c r="AH87" s="394"/>
      <c r="AI87" s="406">
        <f>BD.PD[[#This Row],[Av.P4 '[%']]]*BD.PD[[#This Row],[Ppto. Orden Interna '[DOP']]]</f>
        <v>0</v>
      </c>
      <c r="AJ87" s="393"/>
      <c r="AK87" s="394"/>
      <c r="AL87" s="406">
        <f>BD.PD[[#This Row],[Av.P5 '[%']]]*BD.PD[[#This Row],[Ppto. Orden Interna '[DOP']]]</f>
        <v>0</v>
      </c>
      <c r="AM87" s="395">
        <f>BD.PD[[#This Row],[Pago 5]]+BD.PD[[#This Row],[Pago 4]]+BD.PD[[#This Row],[Pago 3]]+BD.PD[[#This Row],[Pago 2]]+BD.PD[[#This Row],[Pago 1]]</f>
        <v>140183.27499999999</v>
      </c>
      <c r="AN87" s="396"/>
      <c r="AO87" s="365"/>
      <c r="AP87" s="365"/>
      <c r="AQ87" s="365"/>
      <c r="AR87" s="365"/>
      <c r="AS87" s="365"/>
      <c r="AT87" s="365"/>
      <c r="AU87" s="365"/>
      <c r="AV87" s="365"/>
      <c r="AW87" s="365"/>
      <c r="AX87" s="365"/>
      <c r="AY87" s="365"/>
      <c r="AZ87" s="365"/>
      <c r="BA87" s="365"/>
      <c r="BB87" s="365"/>
      <c r="BC87" s="365"/>
      <c r="BD87" s="365"/>
      <c r="BE87" s="365"/>
      <c r="BF87" s="365"/>
      <c r="BG87" s="365"/>
      <c r="BH87" s="365"/>
      <c r="BI87" s="365"/>
      <c r="BJ87" s="365"/>
      <c r="BK87" s="365"/>
      <c r="BL87" s="365"/>
      <c r="BM87" s="365"/>
      <c r="BN87" s="365"/>
      <c r="BO87" s="365"/>
      <c r="BP87" s="365"/>
      <c r="BQ87" s="365"/>
      <c r="BR87" s="365"/>
      <c r="BS87" s="365"/>
      <c r="BT87" s="365"/>
      <c r="BU87" s="365"/>
      <c r="BV87" s="365"/>
      <c r="BW87" s="365"/>
      <c r="BX87" s="365"/>
      <c r="BY87" s="365"/>
      <c r="BZ87" s="365"/>
      <c r="CA87" s="365"/>
      <c r="CB87" s="365"/>
      <c r="CC87" s="365"/>
      <c r="CD87" s="365"/>
      <c r="CE87" s="365"/>
      <c r="CF87" s="365"/>
      <c r="CG87" s="365"/>
      <c r="CH87" s="365"/>
      <c r="CI87" s="365"/>
      <c r="CJ87" s="365"/>
      <c r="CK87" s="365"/>
      <c r="CL87" s="365"/>
      <c r="CM87" s="365"/>
      <c r="CN87" s="365"/>
      <c r="CO87" s="365"/>
      <c r="CP87" s="365"/>
      <c r="CQ87" s="365"/>
      <c r="CR87" s="365"/>
      <c r="CS87" s="365"/>
      <c r="CT87" s="365"/>
      <c r="CU87" s="365"/>
      <c r="CV87" s="365"/>
      <c r="CW87" s="365"/>
      <c r="CX87" s="365"/>
      <c r="CY87" s="365"/>
      <c r="CZ87" s="365"/>
      <c r="DA87" s="365"/>
      <c r="DB87" s="365"/>
      <c r="DC87" s="365"/>
      <c r="DD87" s="365"/>
      <c r="DE87" s="365"/>
      <c r="DF87" s="365"/>
      <c r="DG87" s="365"/>
      <c r="DH87" s="365"/>
      <c r="DI87" s="365"/>
      <c r="DJ87" s="365"/>
      <c r="DK87" s="365"/>
      <c r="DL87" s="365"/>
      <c r="DM87" s="365"/>
      <c r="DN87" s="365"/>
      <c r="DO87" s="365"/>
      <c r="DP87" s="365"/>
      <c r="DQ87" s="365"/>
      <c r="DR87" s="365"/>
      <c r="DS87" s="365"/>
      <c r="DT87" s="365"/>
      <c r="DU87" s="365"/>
      <c r="DV87" s="365"/>
      <c r="DW87" s="365"/>
      <c r="DX87" s="365"/>
      <c r="DY87" s="365"/>
      <c r="DZ87" s="365"/>
      <c r="EA87" s="365"/>
      <c r="EB87" s="365"/>
      <c r="EC87" s="365"/>
      <c r="ED87" s="365"/>
      <c r="EE87" s="365"/>
      <c r="EF87" s="365"/>
      <c r="EG87" s="365"/>
      <c r="EH87" s="365"/>
      <c r="EI87" s="365"/>
      <c r="EJ87" s="365"/>
      <c r="EK87" s="365"/>
      <c r="EL87" s="365"/>
      <c r="EM87" s="365"/>
      <c r="EN87" s="365"/>
      <c r="EO87" s="365"/>
      <c r="EP87" s="365"/>
      <c r="EQ87" s="365"/>
      <c r="ER87" s="365"/>
      <c r="ES87" s="365"/>
      <c r="ET87" s="365"/>
      <c r="EU87" s="365"/>
      <c r="EV87" s="365"/>
      <c r="EW87" s="365"/>
      <c r="EX87" s="365"/>
      <c r="EY87" s="365"/>
      <c r="EZ87" s="365"/>
      <c r="FA87" s="365"/>
      <c r="FB87" s="365"/>
      <c r="FC87" s="365"/>
      <c r="FD87" s="365"/>
      <c r="FE87" s="365"/>
      <c r="FF87" s="365"/>
      <c r="FG87" s="365"/>
      <c r="FH87" s="365"/>
      <c r="FI87" s="365"/>
      <c r="FJ87" s="365"/>
      <c r="FK87" s="365"/>
      <c r="FL87" s="365"/>
      <c r="FM87" s="365"/>
      <c r="FN87" s="365"/>
      <c r="FO87" s="365"/>
      <c r="FP87" s="365"/>
      <c r="FQ87" s="365"/>
      <c r="FR87" s="365"/>
      <c r="FS87" s="365"/>
      <c r="FT87" s="365"/>
      <c r="FU87" s="365"/>
      <c r="FV87" s="365"/>
      <c r="FW87" s="365"/>
      <c r="FX87" s="365"/>
      <c r="FY87" s="365"/>
      <c r="FZ87" s="365"/>
      <c r="GA87" s="365"/>
      <c r="GB87" s="365"/>
      <c r="GC87" s="365"/>
      <c r="GD87" s="365"/>
      <c r="GE87" s="365"/>
      <c r="GF87" s="365"/>
      <c r="GG87" s="365"/>
      <c r="GH87" s="365"/>
      <c r="GI87" s="365"/>
      <c r="GJ87" s="365"/>
      <c r="GK87" s="365"/>
      <c r="GL87" s="365"/>
      <c r="GM87" s="365"/>
      <c r="GN87" s="365"/>
      <c r="GO87" s="365"/>
      <c r="GP87" s="365"/>
      <c r="GQ87" s="365"/>
      <c r="GR87" s="365"/>
      <c r="GS87" s="365"/>
      <c r="GT87" s="365"/>
      <c r="GU87" s="365"/>
      <c r="GV87" s="365"/>
      <c r="GW87" s="365"/>
      <c r="GX87" s="365"/>
      <c r="GY87" s="365"/>
      <c r="GZ87" s="365"/>
      <c r="HA87" s="365"/>
      <c r="HB87" s="365"/>
      <c r="HC87" s="365"/>
      <c r="HD87" s="365"/>
      <c r="HE87" s="365"/>
      <c r="HF87" s="365"/>
      <c r="HG87" s="365"/>
      <c r="HH87" s="365"/>
      <c r="HI87" s="365"/>
      <c r="HJ87" s="365"/>
      <c r="HK87" s="365"/>
      <c r="HL87" s="365"/>
      <c r="HM87" s="365"/>
      <c r="HN87" s="365"/>
      <c r="HO87" s="365"/>
      <c r="HP87" s="365"/>
      <c r="HQ87" s="365"/>
      <c r="HR87" s="365"/>
      <c r="HS87" s="365"/>
      <c r="HT87" s="365"/>
      <c r="HU87" s="365"/>
      <c r="HV87" s="365"/>
      <c r="HW87" s="365"/>
      <c r="HX87" s="365"/>
      <c r="HY87" s="365"/>
      <c r="HZ87" s="365"/>
      <c r="IA87" s="365"/>
      <c r="IB87" s="365"/>
      <c r="IC87" s="365"/>
      <c r="ID87" s="365"/>
      <c r="IE87" s="365"/>
      <c r="IF87" s="365"/>
      <c r="IG87" s="365"/>
      <c r="IH87" s="365"/>
    </row>
    <row r="88" spans="1:242" s="411" customFormat="1" ht="15" hidden="1" customHeight="1" x14ac:dyDescent="0.2">
      <c r="A88" s="377">
        <v>5.03</v>
      </c>
      <c r="B88" s="378"/>
      <c r="C88" s="379" t="str">
        <f>VLOOKUP(BD.PD[[#This Row],[Pos]],PPto[],3,FALSE)</f>
        <v>5.03 Neveras, Centrales y Evaporadores</v>
      </c>
      <c r="D88" s="410" t="s">
        <v>61</v>
      </c>
      <c r="E88" s="381" t="str">
        <f>IF(BD.PD[[#This Row],[.]]="*",VLOOKUP(BD.PD[[#This Row],[Pos]],Presupuesto!A:H,7,FALSE),"")</f>
        <v/>
      </c>
      <c r="F88" s="513" t="s">
        <v>423</v>
      </c>
      <c r="G88" s="509">
        <v>4512936578</v>
      </c>
      <c r="H88" s="382" t="s">
        <v>342</v>
      </c>
      <c r="I88" s="399">
        <v>46161</v>
      </c>
      <c r="J88" s="400">
        <v>1</v>
      </c>
      <c r="K88" s="410" t="s">
        <v>162</v>
      </c>
      <c r="L88" s="384">
        <f>IF(BD.PD[[#This Row],[Mon]]="DOP",1,HLOOKUP(BD.PD[[#This Row],[Mon]],$K$1:$L$2,2,FALSE))</f>
        <v>60</v>
      </c>
      <c r="M88" s="519">
        <v>2093</v>
      </c>
      <c r="N88" s="386">
        <f>BD.PD[[#This Row],[Cant.]]*BD.PD[[#This Row],[ Tasa ]]*BD.PD[[#This Row],[ Precio Und.]]</f>
        <v>125580</v>
      </c>
      <c r="O88" s="402">
        <v>0.01</v>
      </c>
      <c r="P88" s="386">
        <f>IF(BD.PD[[#This Row],[Liquid. '[%']]]&lt;&gt;0,(BD.PD[[#This Row],[Valor Neto '[DOP']]]*BD.PD[[#This Row],[Liquid. '[%']]])+BD.PD[[#This Row],[Valor Neto '[DOP']]],BD.PD[[#This Row],[Valor Neto '[DOP']]])</f>
        <v>126835.8</v>
      </c>
      <c r="Q88" s="404">
        <f>BD.PD[[#This Row],[Ppto. Orden Interna '[DOP']]]/HLOOKUP("USD",$K$1:$L$2,2,FALSE)</f>
        <v>2113.9299999999998</v>
      </c>
      <c r="R88" s="389" t="s">
        <v>424</v>
      </c>
      <c r="S88" s="389"/>
      <c r="T88" s="389"/>
      <c r="U88" s="389"/>
      <c r="V88" s="389"/>
      <c r="W88" s="405" t="s">
        <v>425</v>
      </c>
      <c r="X88" s="390">
        <v>18</v>
      </c>
      <c r="Y88" s="391">
        <v>1</v>
      </c>
      <c r="Z88" s="406">
        <f>BD.PD[[#This Row],[Av.P1 '[%']]]*BD.PD[[#This Row],[Ppto. Orden Interna '[DOP']]]</f>
        <v>126835.8</v>
      </c>
      <c r="AA88" s="393"/>
      <c r="AB88" s="394"/>
      <c r="AC88" s="406">
        <f>BD.PD[[#This Row],[Av.P2 '[%']]]*BD.PD[[#This Row],[Ppto. Orden Interna '[DOP']]]</f>
        <v>0</v>
      </c>
      <c r="AD88" s="393"/>
      <c r="AE88" s="394"/>
      <c r="AF88" s="406">
        <f>BD.PD[[#This Row],[Av.P3 '[%']]]*BD.PD[[#This Row],[Ppto. Orden Interna '[DOP']]]</f>
        <v>0</v>
      </c>
      <c r="AG88" s="393"/>
      <c r="AH88" s="394"/>
      <c r="AI88" s="406">
        <f>BD.PD[[#This Row],[Av.P4 '[%']]]*BD.PD[[#This Row],[Ppto. Orden Interna '[DOP']]]</f>
        <v>0</v>
      </c>
      <c r="AJ88" s="393"/>
      <c r="AK88" s="394"/>
      <c r="AL88" s="406">
        <f>BD.PD[[#This Row],[Av.P5 '[%']]]*BD.PD[[#This Row],[Ppto. Orden Interna '[DOP']]]</f>
        <v>0</v>
      </c>
      <c r="AM88" s="395">
        <f>BD.PD[[#This Row],[Pago 5]]+BD.PD[[#This Row],[Pago 4]]+BD.PD[[#This Row],[Pago 3]]+BD.PD[[#This Row],[Pago 2]]+BD.PD[[#This Row],[Pago 1]]</f>
        <v>126835.8</v>
      </c>
      <c r="AN88" s="396"/>
      <c r="AO88" s="365"/>
      <c r="AP88" s="365"/>
      <c r="AQ88" s="365"/>
      <c r="AR88" s="365"/>
      <c r="AS88" s="365"/>
      <c r="AT88" s="365"/>
      <c r="AU88" s="365"/>
      <c r="AV88" s="365"/>
      <c r="AW88" s="365"/>
      <c r="AX88" s="365"/>
      <c r="AY88" s="365"/>
      <c r="AZ88" s="365"/>
      <c r="BA88" s="365"/>
      <c r="BB88" s="365"/>
      <c r="BC88" s="365"/>
      <c r="BD88" s="365"/>
      <c r="BE88" s="365"/>
      <c r="BF88" s="365"/>
      <c r="BG88" s="365"/>
      <c r="BH88" s="365"/>
      <c r="BI88" s="365"/>
      <c r="BJ88" s="365"/>
      <c r="BK88" s="365"/>
      <c r="BL88" s="365"/>
      <c r="BM88" s="365"/>
      <c r="BN88" s="365"/>
      <c r="BO88" s="365"/>
      <c r="BP88" s="365"/>
      <c r="BQ88" s="365"/>
      <c r="BR88" s="365"/>
      <c r="BS88" s="365"/>
      <c r="BT88" s="365"/>
      <c r="BU88" s="365"/>
      <c r="BV88" s="365"/>
      <c r="BW88" s="365"/>
      <c r="BX88" s="365"/>
      <c r="BY88" s="365"/>
      <c r="BZ88" s="365"/>
      <c r="CA88" s="365"/>
      <c r="CB88" s="365"/>
      <c r="CC88" s="365"/>
      <c r="CD88" s="365"/>
      <c r="CE88" s="365"/>
      <c r="CF88" s="365"/>
      <c r="CG88" s="365"/>
      <c r="CH88" s="365"/>
      <c r="CI88" s="365"/>
      <c r="CJ88" s="365"/>
      <c r="CK88" s="365"/>
      <c r="CL88" s="365"/>
      <c r="CM88" s="365"/>
      <c r="CN88" s="365"/>
      <c r="CO88" s="365"/>
      <c r="CP88" s="365"/>
      <c r="CQ88" s="365"/>
      <c r="CR88" s="365"/>
      <c r="CS88" s="365"/>
      <c r="CT88" s="365"/>
      <c r="CU88" s="365"/>
      <c r="CV88" s="365"/>
      <c r="CW88" s="365"/>
      <c r="CX88" s="365"/>
      <c r="CY88" s="365"/>
      <c r="CZ88" s="365"/>
      <c r="DA88" s="365"/>
      <c r="DB88" s="365"/>
      <c r="DC88" s="365"/>
      <c r="DD88" s="365"/>
      <c r="DE88" s="365"/>
      <c r="DF88" s="365"/>
      <c r="DG88" s="365"/>
      <c r="DH88" s="365"/>
      <c r="DI88" s="365"/>
      <c r="DJ88" s="365"/>
      <c r="DK88" s="365"/>
      <c r="DL88" s="365"/>
      <c r="DM88" s="365"/>
      <c r="DN88" s="365"/>
      <c r="DO88" s="365"/>
      <c r="DP88" s="365"/>
      <c r="DQ88" s="365"/>
      <c r="DR88" s="365"/>
      <c r="DS88" s="365"/>
      <c r="DT88" s="365"/>
      <c r="DU88" s="365"/>
      <c r="DV88" s="365"/>
      <c r="DW88" s="365"/>
      <c r="DX88" s="365"/>
      <c r="DY88" s="365"/>
      <c r="DZ88" s="365"/>
      <c r="EA88" s="365"/>
      <c r="EB88" s="365"/>
      <c r="EC88" s="365"/>
      <c r="ED88" s="365"/>
      <c r="EE88" s="365"/>
      <c r="EF88" s="365"/>
      <c r="EG88" s="365"/>
      <c r="EH88" s="365"/>
      <c r="EI88" s="365"/>
      <c r="EJ88" s="365"/>
      <c r="EK88" s="365"/>
      <c r="EL88" s="365"/>
      <c r="EM88" s="365"/>
      <c r="EN88" s="365"/>
      <c r="EO88" s="365"/>
      <c r="EP88" s="365"/>
      <c r="EQ88" s="365"/>
      <c r="ER88" s="365"/>
      <c r="ES88" s="365"/>
      <c r="ET88" s="365"/>
      <c r="EU88" s="365"/>
      <c r="EV88" s="365"/>
      <c r="EW88" s="365"/>
      <c r="EX88" s="365"/>
      <c r="EY88" s="365"/>
      <c r="EZ88" s="365"/>
      <c r="FA88" s="365"/>
      <c r="FB88" s="365"/>
      <c r="FC88" s="365"/>
      <c r="FD88" s="365"/>
      <c r="FE88" s="365"/>
      <c r="FF88" s="365"/>
      <c r="FG88" s="365"/>
      <c r="FH88" s="365"/>
      <c r="FI88" s="365"/>
      <c r="FJ88" s="365"/>
      <c r="FK88" s="365"/>
      <c r="FL88" s="365"/>
      <c r="FM88" s="365"/>
      <c r="FN88" s="365"/>
      <c r="FO88" s="365"/>
      <c r="FP88" s="365"/>
      <c r="FQ88" s="365"/>
      <c r="FR88" s="365"/>
      <c r="FS88" s="365"/>
      <c r="FT88" s="365"/>
      <c r="FU88" s="365"/>
      <c r="FV88" s="365"/>
      <c r="FW88" s="365"/>
      <c r="FX88" s="365"/>
      <c r="FY88" s="365"/>
      <c r="FZ88" s="365"/>
      <c r="GA88" s="365"/>
      <c r="GB88" s="365"/>
      <c r="GC88" s="365"/>
      <c r="GD88" s="365"/>
      <c r="GE88" s="365"/>
      <c r="GF88" s="365"/>
      <c r="GG88" s="365"/>
      <c r="GH88" s="365"/>
      <c r="GI88" s="365"/>
      <c r="GJ88" s="365"/>
      <c r="GK88" s="365"/>
      <c r="GL88" s="365"/>
      <c r="GM88" s="365"/>
      <c r="GN88" s="365"/>
      <c r="GO88" s="365"/>
      <c r="GP88" s="365"/>
      <c r="GQ88" s="365"/>
      <c r="GR88" s="365"/>
      <c r="GS88" s="365"/>
      <c r="GT88" s="365"/>
      <c r="GU88" s="365"/>
      <c r="GV88" s="365"/>
      <c r="GW88" s="365"/>
      <c r="GX88" s="365"/>
      <c r="GY88" s="365"/>
      <c r="GZ88" s="365"/>
      <c r="HA88" s="365"/>
      <c r="HB88" s="365"/>
      <c r="HC88" s="365"/>
      <c r="HD88" s="365"/>
      <c r="HE88" s="365"/>
      <c r="HF88" s="365"/>
      <c r="HG88" s="365"/>
      <c r="HH88" s="365"/>
      <c r="HI88" s="365"/>
      <c r="HJ88" s="365"/>
      <c r="HK88" s="365"/>
      <c r="HL88" s="365"/>
      <c r="HM88" s="365"/>
      <c r="HN88" s="365"/>
      <c r="HO88" s="365"/>
      <c r="HP88" s="365"/>
      <c r="HQ88" s="365"/>
      <c r="HR88" s="365"/>
      <c r="HS88" s="365"/>
      <c r="HT88" s="365"/>
      <c r="HU88" s="365"/>
      <c r="HV88" s="365"/>
      <c r="HW88" s="365"/>
      <c r="HX88" s="365"/>
      <c r="HY88" s="365"/>
      <c r="HZ88" s="365"/>
      <c r="IA88" s="365"/>
      <c r="IB88" s="365"/>
      <c r="IC88" s="365"/>
      <c r="ID88" s="365"/>
      <c r="IE88" s="365"/>
      <c r="IF88" s="365"/>
      <c r="IG88" s="365"/>
      <c r="IH88" s="365"/>
    </row>
    <row r="89" spans="1:242" ht="15" hidden="1" customHeight="1" x14ac:dyDescent="0.2">
      <c r="A89" s="410">
        <v>5.03</v>
      </c>
      <c r="B89" s="378"/>
      <c r="C89" s="379" t="str">
        <f>VLOOKUP(BD.PD[[#This Row],[Pos]],PPto[],3,FALSE)</f>
        <v>5.03 Neveras, Centrales y Evaporadores</v>
      </c>
      <c r="D89" s="410" t="s">
        <v>61</v>
      </c>
      <c r="E89" s="381" t="str">
        <f>IF(BD.PD[[#This Row],[.]]="*",VLOOKUP(BD.PD[[#This Row],[Pos]],Presupuesto!A:H,7,FALSE),"")</f>
        <v/>
      </c>
      <c r="F89" s="513" t="s">
        <v>426</v>
      </c>
      <c r="G89" s="509">
        <v>4512936578</v>
      </c>
      <c r="H89" s="382" t="s">
        <v>342</v>
      </c>
      <c r="I89" s="399">
        <v>46161</v>
      </c>
      <c r="J89" s="400">
        <v>1</v>
      </c>
      <c r="K89" s="410" t="s">
        <v>162</v>
      </c>
      <c r="L89" s="384">
        <f>IF(BD.PD[[#This Row],[Mon]]="DOP",1,HLOOKUP(BD.PD[[#This Row],[Mon]],$K$1:$L$2,2,FALSE))</f>
        <v>60</v>
      </c>
      <c r="M89" s="519">
        <v>1923.75</v>
      </c>
      <c r="N89" s="386">
        <f>BD.PD[[#This Row],[Cant.]]*BD.PD[[#This Row],[ Tasa ]]*BD.PD[[#This Row],[ Precio Und.]]</f>
        <v>115425</v>
      </c>
      <c r="O89" s="402">
        <v>0.01</v>
      </c>
      <c r="P89" s="386">
        <f>IF(BD.PD[[#This Row],[Liquid. '[%']]]&lt;&gt;0,(BD.PD[[#This Row],[Valor Neto '[DOP']]]*BD.PD[[#This Row],[Liquid. '[%']]])+BD.PD[[#This Row],[Valor Neto '[DOP']]],BD.PD[[#This Row],[Valor Neto '[DOP']]])</f>
        <v>116579.25</v>
      </c>
      <c r="Q89" s="404">
        <f>BD.PD[[#This Row],[Ppto. Orden Interna '[DOP']]]/HLOOKUP("USD",$K$1:$L$2,2,FALSE)</f>
        <v>1942.9875</v>
      </c>
      <c r="R89" s="413"/>
      <c r="S89" s="414"/>
      <c r="T89" s="414"/>
      <c r="U89" s="414"/>
      <c r="V89" s="414"/>
      <c r="W89" s="405" t="s">
        <v>409</v>
      </c>
      <c r="X89" s="390">
        <v>18</v>
      </c>
      <c r="Y89" s="391">
        <v>1</v>
      </c>
      <c r="Z89" s="406">
        <f>BD.PD[[#This Row],[Av.P1 '[%']]]*BD.PD[[#This Row],[Ppto. Orden Interna '[DOP']]]</f>
        <v>116579.25</v>
      </c>
      <c r="AA89" s="393"/>
      <c r="AB89" s="415"/>
      <c r="AC89" s="406">
        <f>BD.PD[[#This Row],[Av.P2 '[%']]]*BD.PD[[#This Row],[Ppto. Orden Interna '[DOP']]]</f>
        <v>0</v>
      </c>
      <c r="AD89" s="416"/>
      <c r="AE89" s="415"/>
      <c r="AF89" s="406">
        <f>BD.PD[[#This Row],[Av.P3 '[%']]]*BD.PD[[#This Row],[Ppto. Orden Interna '[DOP']]]</f>
        <v>0</v>
      </c>
      <c r="AG89" s="416"/>
      <c r="AH89" s="415"/>
      <c r="AI89" s="406">
        <f>BD.PD[[#This Row],[Av.P4 '[%']]]*BD.PD[[#This Row],[Ppto. Orden Interna '[DOP']]]</f>
        <v>0</v>
      </c>
      <c r="AJ89" s="416"/>
      <c r="AK89" s="415"/>
      <c r="AL89" s="406">
        <f>BD.PD[[#This Row],[Av.P5 '[%']]]*BD.PD[[#This Row],[Ppto. Orden Interna '[DOP']]]</f>
        <v>0</v>
      </c>
      <c r="AM89" s="417">
        <f>BD.PD[[#This Row],[Pago 5]]+BD.PD[[#This Row],[Pago 4]]+BD.PD[[#This Row],[Pago 3]]+BD.PD[[#This Row],[Pago 2]]+BD.PD[[#This Row],[Pago 1]]</f>
        <v>116579.25</v>
      </c>
      <c r="AN89" s="396"/>
    </row>
    <row r="90" spans="1:242" ht="15" hidden="1" customHeight="1" x14ac:dyDescent="0.2">
      <c r="A90" s="377">
        <v>5.03</v>
      </c>
      <c r="B90" s="378"/>
      <c r="C90" s="379" t="str">
        <f>VLOOKUP(BD.PD[[#This Row],[Pos]],PPto[],3,FALSE)</f>
        <v>5.03 Neveras, Centrales y Evaporadores</v>
      </c>
      <c r="D90" s="377" t="s">
        <v>61</v>
      </c>
      <c r="E90" s="381" t="str">
        <f>IF(BD.PD[[#This Row],[.]]="*",VLOOKUP(BD.PD[[#This Row],[Pos]],Presupuesto!A:H,7,FALSE),"")</f>
        <v/>
      </c>
      <c r="F90" s="513" t="s">
        <v>427</v>
      </c>
      <c r="G90" s="382">
        <v>4600078423</v>
      </c>
      <c r="H90" s="382" t="s">
        <v>342</v>
      </c>
      <c r="I90" s="399">
        <v>46119</v>
      </c>
      <c r="J90" s="437">
        <v>1</v>
      </c>
      <c r="K90" s="377" t="s">
        <v>285</v>
      </c>
      <c r="L90" s="425">
        <f>IF(BD.PD[[#This Row],[Mon]]="DOP",1,HLOOKUP(BD.PD[[#This Row],[Mon]],$K$1:$L$2,2,FALSE))</f>
        <v>70</v>
      </c>
      <c r="M90" s="519">
        <v>12673.41</v>
      </c>
      <c r="N90" s="426">
        <f>BD.PD[[#This Row],[Cant.]]*BD.PD[[#This Row],[ Tasa ]]*BD.PD[[#This Row],[ Precio Und.]]</f>
        <v>887138.7</v>
      </c>
      <c r="O90" s="435">
        <v>0.15</v>
      </c>
      <c r="P90" s="426">
        <f>IF(BD.PD[[#This Row],[Liquid. '[%']]]&lt;&gt;0,(BD.PD[[#This Row],[Valor Neto '[DOP']]]*BD.PD[[#This Row],[Liquid. '[%']]])+BD.PD[[#This Row],[Valor Neto '[DOP']]],BD.PD[[#This Row],[Valor Neto '[DOP']]])</f>
        <v>1020209.5049999999</v>
      </c>
      <c r="Q90" s="427">
        <f>BD.PD[[#This Row],[Ppto. Orden Interna '[DOP']]]/HLOOKUP("USD",$K$1:$L$2,2,FALSE)</f>
        <v>17003.491749999997</v>
      </c>
      <c r="R90" s="413" t="s">
        <v>412</v>
      </c>
      <c r="S90" s="428" t="s">
        <v>364</v>
      </c>
      <c r="T90" s="428"/>
      <c r="U90" s="428"/>
      <c r="V90" s="428"/>
      <c r="W90" s="405" t="s">
        <v>415</v>
      </c>
      <c r="X90" s="390">
        <v>17</v>
      </c>
      <c r="Y90" s="429">
        <v>0.5</v>
      </c>
      <c r="Z90" s="430">
        <f>BD.PD[[#This Row],[Av.P1 '[%']]]*BD.PD[[#This Row],[Ppto. Orden Interna '[DOP']]]</f>
        <v>510104.75249999994</v>
      </c>
      <c r="AA90" s="393">
        <v>21</v>
      </c>
      <c r="AB90" s="431">
        <v>0.5</v>
      </c>
      <c r="AC90" s="430">
        <f>BD.PD[[#This Row],[Av.P2 '[%']]]*BD.PD[[#This Row],[Ppto. Orden Interna '[DOP']]]</f>
        <v>510104.75249999994</v>
      </c>
      <c r="AD90" s="393"/>
      <c r="AE90" s="431"/>
      <c r="AF90" s="430">
        <f>BD.PD[[#This Row],[Av.P3 '[%']]]*BD.PD[[#This Row],[Ppto. Orden Interna '[DOP']]]</f>
        <v>0</v>
      </c>
      <c r="AG90" s="393"/>
      <c r="AH90" s="431"/>
      <c r="AI90" s="430">
        <f>BD.PD[[#This Row],[Av.P4 '[%']]]*BD.PD[[#This Row],[Ppto. Orden Interna '[DOP']]]</f>
        <v>0</v>
      </c>
      <c r="AJ90" s="393"/>
      <c r="AK90" s="431"/>
      <c r="AL90" s="430">
        <f>BD.PD[[#This Row],[Av.P5 '[%']]]*BD.PD[[#This Row],[Ppto. Orden Interna '[DOP']]]</f>
        <v>0</v>
      </c>
      <c r="AM90" s="432">
        <f>BD.PD[[#This Row],[Pago 5]]+BD.PD[[#This Row],[Pago 4]]+BD.PD[[#This Row],[Pago 3]]+BD.PD[[#This Row],[Pago 2]]+BD.PD[[#This Row],[Pago 1]]</f>
        <v>1020209.5049999999</v>
      </c>
      <c r="AN90" s="396"/>
    </row>
    <row r="91" spans="1:242" ht="15" customHeight="1" x14ac:dyDescent="0.2">
      <c r="A91" s="410">
        <v>5.03</v>
      </c>
      <c r="B91" s="378"/>
      <c r="C91" s="379" t="str">
        <f>VLOOKUP(BD.PD[[#This Row],[Pos]],PPto[],3,FALSE)</f>
        <v>5.03 Neveras, Centrales y Evaporadores</v>
      </c>
      <c r="D91" s="410" t="s">
        <v>61</v>
      </c>
      <c r="E91" s="381" t="str">
        <f>IF(BD.PD[[#This Row],[.]]="*",VLOOKUP(BD.PD[[#This Row],[Pos]],Presupuesto!A:H,7,FALSE),"")</f>
        <v/>
      </c>
      <c r="F91" s="513" t="s">
        <v>428</v>
      </c>
      <c r="G91" s="382">
        <v>4600074204</v>
      </c>
      <c r="H91" s="382" t="s">
        <v>342</v>
      </c>
      <c r="I91" s="399">
        <v>46120</v>
      </c>
      <c r="J91" s="400">
        <v>1</v>
      </c>
      <c r="K91" s="410" t="s">
        <v>285</v>
      </c>
      <c r="L91" s="384">
        <f>IF(BD.PD[[#This Row],[Mon]]="DOP",1,HLOOKUP(BD.PD[[#This Row],[Mon]],$K$1:$L$2,2,FALSE))</f>
        <v>70</v>
      </c>
      <c r="M91" s="520">
        <v>241600</v>
      </c>
      <c r="N91" s="386">
        <f>BD.PD[[#This Row],[Cant.]]*BD.PD[[#This Row],[ Tasa ]]*BD.PD[[#This Row],[ Precio Und.]]</f>
        <v>16912000</v>
      </c>
      <c r="O91" s="418">
        <v>0.15</v>
      </c>
      <c r="P91" s="386">
        <f>IF(BD.PD[[#This Row],[Liquid. '[%']]]&lt;&gt;0,(BD.PD[[#This Row],[Valor Neto '[DOP']]]*BD.PD[[#This Row],[Liquid. '[%']]])+BD.PD[[#This Row],[Valor Neto '[DOP']]],BD.PD[[#This Row],[Valor Neto '[DOP']]])</f>
        <v>19448800</v>
      </c>
      <c r="Q91" s="404">
        <f>BD.PD[[#This Row],[Ppto. Orden Interna '[DOP']]]/HLOOKUP("USD",$K$1:$L$2,2,FALSE)</f>
        <v>324146.66666666669</v>
      </c>
      <c r="R91" s="389" t="s">
        <v>429</v>
      </c>
      <c r="S91" s="414"/>
      <c r="T91" s="414"/>
      <c r="U91" s="414"/>
      <c r="V91" s="414"/>
      <c r="W91" s="419" t="s">
        <v>430</v>
      </c>
      <c r="X91" s="390">
        <v>18</v>
      </c>
      <c r="Y91" s="420">
        <v>1</v>
      </c>
      <c r="Z91" s="406">
        <f>BD.PD[[#This Row],[Av.P1 '[%']]]*BD.PD[[#This Row],[Ppto. Orden Interna '[DOP']]]</f>
        <v>19448800</v>
      </c>
      <c r="AA91" s="393"/>
      <c r="AB91" s="415"/>
      <c r="AC91" s="406">
        <f>BD.PD[[#This Row],[Av.P2 '[%']]]*BD.PD[[#This Row],[Ppto. Orden Interna '[DOP']]]</f>
        <v>0</v>
      </c>
      <c r="AD91" s="416"/>
      <c r="AE91" s="415"/>
      <c r="AF91" s="406">
        <f>BD.PD[[#This Row],[Av.P3 '[%']]]*BD.PD[[#This Row],[Ppto. Orden Interna '[DOP']]]</f>
        <v>0</v>
      </c>
      <c r="AG91" s="416"/>
      <c r="AH91" s="415"/>
      <c r="AI91" s="406">
        <f>BD.PD[[#This Row],[Av.P4 '[%']]]*BD.PD[[#This Row],[Ppto. Orden Interna '[DOP']]]</f>
        <v>0</v>
      </c>
      <c r="AJ91" s="416"/>
      <c r="AK91" s="415"/>
      <c r="AL91" s="406">
        <f>BD.PD[[#This Row],[Av.P5 '[%']]]*BD.PD[[#This Row],[Ppto. Orden Interna '[DOP']]]</f>
        <v>0</v>
      </c>
      <c r="AM91" s="395">
        <f>BD.PD[[#This Row],[Pago 5]]+BD.PD[[#This Row],[Pago 4]]+BD.PD[[#This Row],[Pago 3]]+BD.PD[[#This Row],[Pago 2]]+BD.PD[[#This Row],[Pago 1]]</f>
        <v>19448800</v>
      </c>
      <c r="AN91" s="396" t="s">
        <v>431</v>
      </c>
    </row>
    <row r="92" spans="1:242" ht="15" hidden="1" customHeight="1" x14ac:dyDescent="0.2">
      <c r="A92" s="377">
        <v>5.03</v>
      </c>
      <c r="B92" s="378"/>
      <c r="C92" s="379" t="str">
        <f>VLOOKUP(BD.PD[[#This Row],[Pos]],PPto[],3,FALSE)</f>
        <v>5.03 Neveras, Centrales y Evaporadores</v>
      </c>
      <c r="D92" s="377" t="s">
        <v>61</v>
      </c>
      <c r="E92" s="381" t="str">
        <f>IF(BD.PD[[#This Row],[.]]="*",VLOOKUP(BD.PD[[#This Row],[Pos]],Presupuesto!A:H,7,FALSE),"")</f>
        <v/>
      </c>
      <c r="F92" s="513" t="s">
        <v>432</v>
      </c>
      <c r="G92" s="382">
        <v>4512936577</v>
      </c>
      <c r="H92" s="382" t="s">
        <v>342</v>
      </c>
      <c r="I92" s="399">
        <v>46151</v>
      </c>
      <c r="J92" s="400">
        <v>4</v>
      </c>
      <c r="K92" s="377" t="s">
        <v>162</v>
      </c>
      <c r="L92" s="384">
        <f>IF(BD.PD[[#This Row],[Mon]]="DOP",1,HLOOKUP(BD.PD[[#This Row],[Mon]],$K$1:$L$2,2,FALSE))</f>
        <v>60</v>
      </c>
      <c r="M92" s="519">
        <v>2500</v>
      </c>
      <c r="N92" s="386">
        <f>BD.PD[[#This Row],[Cant.]]*BD.PD[[#This Row],[ Tasa ]]*BD.PD[[#This Row],[ Precio Und.]]</f>
        <v>600000</v>
      </c>
      <c r="O92" s="402">
        <v>0.01</v>
      </c>
      <c r="P92" s="386">
        <f>IF(BD.PD[[#This Row],[Liquid. '[%']]]&lt;&gt;0,(BD.PD[[#This Row],[Valor Neto '[DOP']]]*BD.PD[[#This Row],[Liquid. '[%']]])+BD.PD[[#This Row],[Valor Neto '[DOP']]],BD.PD[[#This Row],[Valor Neto '[DOP']]])</f>
        <v>606000</v>
      </c>
      <c r="Q92" s="404">
        <f>BD.PD[[#This Row],[Ppto. Orden Interna '[DOP']]]/HLOOKUP("USD",$K$1:$L$2,2,FALSE)</f>
        <v>10100</v>
      </c>
      <c r="R92" s="389" t="s">
        <v>433</v>
      </c>
      <c r="S92" s="389"/>
      <c r="T92" s="389"/>
      <c r="U92" s="389"/>
      <c r="V92" s="389"/>
      <c r="W92" s="405" t="s">
        <v>425</v>
      </c>
      <c r="X92" s="390">
        <v>18</v>
      </c>
      <c r="Y92" s="391">
        <v>1</v>
      </c>
      <c r="Z92" s="406">
        <f>BD.PD[[#This Row],[Av.P1 '[%']]]*BD.PD[[#This Row],[Ppto. Orden Interna '[DOP']]]</f>
        <v>606000</v>
      </c>
      <c r="AA92" s="393"/>
      <c r="AB92" s="394"/>
      <c r="AC92" s="406">
        <f>BD.PD[[#This Row],[Av.P2 '[%']]]*BD.PD[[#This Row],[Ppto. Orden Interna '[DOP']]]</f>
        <v>0</v>
      </c>
      <c r="AD92" s="393"/>
      <c r="AE92" s="394"/>
      <c r="AF92" s="406">
        <f>BD.PD[[#This Row],[Av.P3 '[%']]]*BD.PD[[#This Row],[Ppto. Orden Interna '[DOP']]]</f>
        <v>0</v>
      </c>
      <c r="AG92" s="393"/>
      <c r="AH92" s="394"/>
      <c r="AI92" s="406">
        <f>BD.PD[[#This Row],[Av.P4 '[%']]]*BD.PD[[#This Row],[Ppto. Orden Interna '[DOP']]]</f>
        <v>0</v>
      </c>
      <c r="AJ92" s="393"/>
      <c r="AK92" s="394"/>
      <c r="AL92" s="406">
        <f>BD.PD[[#This Row],[Av.P5 '[%']]]*BD.PD[[#This Row],[Ppto. Orden Interna '[DOP']]]</f>
        <v>0</v>
      </c>
      <c r="AM92" s="395">
        <f>BD.PD[[#This Row],[Pago 5]]+BD.PD[[#This Row],[Pago 4]]+BD.PD[[#This Row],[Pago 3]]+BD.PD[[#This Row],[Pago 2]]+BD.PD[[#This Row],[Pago 1]]</f>
        <v>606000</v>
      </c>
      <c r="AN92" s="396"/>
    </row>
    <row r="93" spans="1:242" ht="15" hidden="1" customHeight="1" x14ac:dyDescent="0.2">
      <c r="A93" s="377">
        <v>5.04</v>
      </c>
      <c r="B93" s="378" t="s">
        <v>334</v>
      </c>
      <c r="C93" s="379" t="str">
        <f>VLOOKUP(BD.PD[[#This Row],[Pos]],PPto[],3,FALSE)</f>
        <v>5.04 Bumpers Mcue/ Rack</v>
      </c>
      <c r="D93" s="380" t="s">
        <v>334</v>
      </c>
      <c r="E93" s="381">
        <f>IF(BD.PD[[#This Row],[.]]="*",VLOOKUP(BD.PD[[#This Row],[Pos]],Presupuesto!A:H,7,FALSE),"")</f>
        <v>32500</v>
      </c>
      <c r="F93" s="382"/>
      <c r="G93" s="382" t="s">
        <v>299</v>
      </c>
      <c r="H93" s="382"/>
      <c r="I93" s="399"/>
      <c r="J93" s="383"/>
      <c r="K93" s="380" t="s">
        <v>162</v>
      </c>
      <c r="L93" s="384">
        <f>IF(BD.PD[[#This Row],[Mon]]="DOP",1,HLOOKUP(BD.PD[[#This Row],[Mon]],$K$1:$L$2,2,FALSE))</f>
        <v>60</v>
      </c>
      <c r="M93" s="385">
        <v>0</v>
      </c>
      <c r="N93" s="386">
        <f>BD.PD[[#This Row],[Cant.]]*BD.PD[[#This Row],[ Tasa ]]*BD.PD[[#This Row],[ Precio Und.]]</f>
        <v>0</v>
      </c>
      <c r="O93" s="387"/>
      <c r="P93" s="386">
        <f>IF(BD.PD[[#This Row],[Liquid. '[%']]]&lt;&gt;0,(BD.PD[[#This Row],[Valor Neto '[DOP']]]*BD.PD[[#This Row],[Liquid. '[%']]])+BD.PD[[#This Row],[Valor Neto '[DOP']]],BD.PD[[#This Row],[Valor Neto '[DOP']]])</f>
        <v>0</v>
      </c>
      <c r="Q93" s="404">
        <f>BD.PD[[#This Row],[Ppto. Orden Interna '[DOP']]]/HLOOKUP("USD",$K$1:$L$2,2,FALSE)</f>
        <v>0</v>
      </c>
      <c r="R93" s="389"/>
      <c r="S93" s="389"/>
      <c r="T93" s="389"/>
      <c r="U93" s="389"/>
      <c r="V93" s="389"/>
      <c r="W93" s="405"/>
      <c r="X93" s="390"/>
      <c r="Y93" s="391"/>
      <c r="Z93" s="406">
        <f>BD.PD[[#This Row],[Av.P1 '[%']]]*BD.PD[[#This Row],[Ppto. Orden Interna '[DOP']]]</f>
        <v>0</v>
      </c>
      <c r="AA93" s="393"/>
      <c r="AB93" s="394"/>
      <c r="AC93" s="406">
        <f>BD.PD[[#This Row],[Av.P2 '[%']]]*BD.PD[[#This Row],[Ppto. Orden Interna '[DOP']]]</f>
        <v>0</v>
      </c>
      <c r="AD93" s="393"/>
      <c r="AE93" s="394"/>
      <c r="AF93" s="406">
        <f>BD.PD[[#This Row],[Av.P3 '[%']]]*BD.PD[[#This Row],[Ppto. Orden Interna '[DOP']]]</f>
        <v>0</v>
      </c>
      <c r="AG93" s="393"/>
      <c r="AH93" s="394"/>
      <c r="AI93" s="406">
        <f>BD.PD[[#This Row],[Av.P4 '[%']]]*BD.PD[[#This Row],[Ppto. Orden Interna '[DOP']]]</f>
        <v>0</v>
      </c>
      <c r="AJ93" s="393"/>
      <c r="AK93" s="394"/>
      <c r="AL93" s="406">
        <f>BD.PD[[#This Row],[Av.P5 '[%']]]*BD.PD[[#This Row],[Ppto. Orden Interna '[DOP']]]</f>
        <v>0</v>
      </c>
      <c r="AM93" s="395">
        <f>BD.PD[[#This Row],[Pago 5]]+BD.PD[[#This Row],[Pago 4]]+BD.PD[[#This Row],[Pago 3]]+BD.PD[[#This Row],[Pago 2]]+BD.PD[[#This Row],[Pago 1]]</f>
        <v>0</v>
      </c>
      <c r="AN93" s="396"/>
    </row>
    <row r="94" spans="1:242" ht="15" hidden="1" customHeight="1" x14ac:dyDescent="0.2">
      <c r="A94" s="377">
        <v>5.04</v>
      </c>
      <c r="B94" s="378"/>
      <c r="C94" s="379" t="str">
        <f>VLOOKUP(BD.PD[[#This Row],[Pos]],PPto[],3,FALSE)</f>
        <v>5.04 Bumpers Mcue/ Rack</v>
      </c>
      <c r="D94" s="377" t="s">
        <v>61</v>
      </c>
      <c r="E94" s="381" t="str">
        <f>IF(BD.PD[[#This Row],[.]]="*",VLOOKUP(BD.PD[[#This Row],[Pos]],Presupuesto!A:H,7,FALSE),"")</f>
        <v/>
      </c>
      <c r="F94" s="407" t="s">
        <v>434</v>
      </c>
      <c r="G94" s="382">
        <v>4512960341</v>
      </c>
      <c r="H94" s="382" t="s">
        <v>342</v>
      </c>
      <c r="I94" s="399">
        <v>46293</v>
      </c>
      <c r="J94" s="400">
        <v>1</v>
      </c>
      <c r="K94" s="377" t="s">
        <v>343</v>
      </c>
      <c r="L94" s="384">
        <f>IF(BD.PD[[#This Row],[Mon]]="DOP",1,HLOOKUP(BD.PD[[#This Row],[Mon]],$K$1:$L$2,2,FALSE))</f>
        <v>1</v>
      </c>
      <c r="M94" s="519">
        <v>1489268</v>
      </c>
      <c r="N94" s="386">
        <f>BD.PD[[#This Row],[Cant.]]*BD.PD[[#This Row],[ Tasa ]]*BD.PD[[#This Row],[ Precio Und.]]</f>
        <v>1489268</v>
      </c>
      <c r="O94" s="402">
        <v>0.25</v>
      </c>
      <c r="P94" s="386">
        <f>IF(BD.PD[[#This Row],[Liquid. '[%']]]&lt;&gt;0,(BD.PD[[#This Row],[Valor Neto '[DOP']]]*BD.PD[[#This Row],[Liquid. '[%']]])+BD.PD[[#This Row],[Valor Neto '[DOP']]],BD.PD[[#This Row],[Valor Neto '[DOP']]])</f>
        <v>1861585</v>
      </c>
      <c r="Q94" s="404">
        <f>BD.PD[[#This Row],[Ppto. Orden Interna '[DOP']]]/HLOOKUP("USD",$K$1:$L$2,2,FALSE)</f>
        <v>31026.416666666668</v>
      </c>
      <c r="R94" s="389" t="s">
        <v>435</v>
      </c>
      <c r="S94" s="389"/>
      <c r="T94" s="389"/>
      <c r="U94" s="389"/>
      <c r="V94" s="389"/>
      <c r="W94" s="405" t="s">
        <v>436</v>
      </c>
      <c r="X94" s="390">
        <v>17</v>
      </c>
      <c r="Y94" s="391">
        <v>0.5</v>
      </c>
      <c r="Z94" s="406">
        <f>BD.PD[[#This Row],[Av.P1 '[%']]]*BD.PD[[#This Row],[Ppto. Orden Interna '[DOP']]]</f>
        <v>930792.5</v>
      </c>
      <c r="AA94" s="393">
        <v>21</v>
      </c>
      <c r="AB94" s="394">
        <v>0.5</v>
      </c>
      <c r="AC94" s="406">
        <f>BD.PD[[#This Row],[Av.P2 '[%']]]*BD.PD[[#This Row],[Ppto. Orden Interna '[DOP']]]</f>
        <v>930792.5</v>
      </c>
      <c r="AD94" s="393"/>
      <c r="AE94" s="394"/>
      <c r="AF94" s="406">
        <f>BD.PD[[#This Row],[Av.P3 '[%']]]*BD.PD[[#This Row],[Ppto. Orden Interna '[DOP']]]</f>
        <v>0</v>
      </c>
      <c r="AG94" s="393"/>
      <c r="AH94" s="394"/>
      <c r="AI94" s="406">
        <f>BD.PD[[#This Row],[Av.P4 '[%']]]*BD.PD[[#This Row],[Ppto. Orden Interna '[DOP']]]</f>
        <v>0</v>
      </c>
      <c r="AJ94" s="393"/>
      <c r="AK94" s="394"/>
      <c r="AL94" s="406">
        <f>BD.PD[[#This Row],[Av.P5 '[%']]]*BD.PD[[#This Row],[Ppto. Orden Interna '[DOP']]]</f>
        <v>0</v>
      </c>
      <c r="AM94" s="395">
        <f>BD.PD[[#This Row],[Pago 5]]+BD.PD[[#This Row],[Pago 4]]+BD.PD[[#This Row],[Pago 3]]+BD.PD[[#This Row],[Pago 2]]+BD.PD[[#This Row],[Pago 1]]</f>
        <v>1861585</v>
      </c>
      <c r="AN94" s="396"/>
    </row>
    <row r="95" spans="1:242" ht="14.45" hidden="1" customHeight="1" x14ac:dyDescent="0.2">
      <c r="A95" s="377">
        <v>5.05</v>
      </c>
      <c r="B95" s="378" t="s">
        <v>334</v>
      </c>
      <c r="C95" s="379" t="str">
        <f>VLOOKUP(BD.PD[[#This Row],[Pos]],PPto[],3,FALSE)</f>
        <v xml:space="preserve">5.05 Trameria Cuarto Frio </v>
      </c>
      <c r="D95" s="380" t="s">
        <v>334</v>
      </c>
      <c r="E95" s="381">
        <f>IF(BD.PD[[#This Row],[.]]="*",VLOOKUP(BD.PD[[#This Row],[Pos]],Presupuesto!A:H,7,FALSE),"")</f>
        <v>42971.672131147541</v>
      </c>
      <c r="F95" s="382"/>
      <c r="G95" s="382" t="s">
        <v>299</v>
      </c>
      <c r="H95" s="382"/>
      <c r="I95" s="399"/>
      <c r="J95" s="383"/>
      <c r="K95" s="380" t="s">
        <v>162</v>
      </c>
      <c r="L95" s="384">
        <f>IF(BD.PD[[#This Row],[Mon]]="DOP",1,HLOOKUP(BD.PD[[#This Row],[Mon]],$K$1:$L$2,2,FALSE))</f>
        <v>60</v>
      </c>
      <c r="M95" s="385">
        <v>0</v>
      </c>
      <c r="N95" s="386">
        <f>BD.PD[[#This Row],[Cant.]]*BD.PD[[#This Row],[ Tasa ]]*BD.PD[[#This Row],[ Precio Und.]]</f>
        <v>0</v>
      </c>
      <c r="O95" s="387"/>
      <c r="P95" s="386">
        <f>IF(BD.PD[[#This Row],[Liquid. '[%']]]&lt;&gt;0,(BD.PD[[#This Row],[Valor Neto '[DOP']]]*BD.PD[[#This Row],[Liquid. '[%']]])+BD.PD[[#This Row],[Valor Neto '[DOP']]],BD.PD[[#This Row],[Valor Neto '[DOP']]])</f>
        <v>0</v>
      </c>
      <c r="Q95" s="404">
        <f>BD.PD[[#This Row],[Ppto. Orden Interna '[DOP']]]/HLOOKUP("USD",$K$1:$L$2,2,FALSE)</f>
        <v>0</v>
      </c>
      <c r="R95" s="389"/>
      <c r="S95" s="389"/>
      <c r="T95" s="389"/>
      <c r="U95" s="389"/>
      <c r="V95" s="389"/>
      <c r="W95" s="405"/>
      <c r="X95" s="390"/>
      <c r="Y95" s="391"/>
      <c r="Z95" s="406">
        <f>BD.PD[[#This Row],[Av.P1 '[%']]]*BD.PD[[#This Row],[Ppto. Orden Interna '[DOP']]]</f>
        <v>0</v>
      </c>
      <c r="AA95" s="393"/>
      <c r="AB95" s="394"/>
      <c r="AC95" s="406">
        <f>BD.PD[[#This Row],[Av.P2 '[%']]]*BD.PD[[#This Row],[Ppto. Orden Interna '[DOP']]]</f>
        <v>0</v>
      </c>
      <c r="AD95" s="393"/>
      <c r="AE95" s="394"/>
      <c r="AF95" s="406">
        <f>BD.PD[[#This Row],[Av.P3 '[%']]]*BD.PD[[#This Row],[Ppto. Orden Interna '[DOP']]]</f>
        <v>0</v>
      </c>
      <c r="AG95" s="393"/>
      <c r="AH95" s="394"/>
      <c r="AI95" s="406">
        <f>BD.PD[[#This Row],[Av.P4 '[%']]]*BD.PD[[#This Row],[Ppto. Orden Interna '[DOP']]]</f>
        <v>0</v>
      </c>
      <c r="AJ95" s="393"/>
      <c r="AK95" s="394"/>
      <c r="AL95" s="406">
        <f>BD.PD[[#This Row],[Av.P5 '[%']]]*BD.PD[[#This Row],[Ppto. Orden Interna '[DOP']]]</f>
        <v>0</v>
      </c>
      <c r="AM95" s="395">
        <f>BD.PD[[#This Row],[Pago 5]]+BD.PD[[#This Row],[Pago 4]]+BD.PD[[#This Row],[Pago 3]]+BD.PD[[#This Row],[Pago 2]]+BD.PD[[#This Row],[Pago 1]]</f>
        <v>0</v>
      </c>
      <c r="AN95" s="396"/>
    </row>
    <row r="96" spans="1:242" ht="13.7" hidden="1" customHeight="1" x14ac:dyDescent="0.2">
      <c r="A96" s="377">
        <v>5.05</v>
      </c>
      <c r="B96" s="378"/>
      <c r="C96" s="379" t="str">
        <f>VLOOKUP(BD.PD[[#This Row],[Pos]],PPto[],3,FALSE)</f>
        <v xml:space="preserve">5.05 Trameria Cuarto Frio </v>
      </c>
      <c r="D96" s="377" t="s">
        <v>61</v>
      </c>
      <c r="E96" s="381" t="str">
        <f>IF(BD.PD[[#This Row],[.]]="*",VLOOKUP(BD.PD[[#This Row],[Pos]],Presupuesto!A:H,7,FALSE),"")</f>
        <v/>
      </c>
      <c r="F96" s="514" t="s">
        <v>437</v>
      </c>
      <c r="G96" s="382" t="s">
        <v>363</v>
      </c>
      <c r="H96" s="382" t="s">
        <v>336</v>
      </c>
      <c r="I96" s="399">
        <v>45921</v>
      </c>
      <c r="J96" s="495">
        <v>4</v>
      </c>
      <c r="K96" s="377" t="s">
        <v>343</v>
      </c>
      <c r="L96" s="384">
        <f>IF(BD.PD[[#This Row],[Mon]]="DOP",1,HLOOKUP(BD.PD[[#This Row],[Mon]],$K$1:$L$2,2,FALSE))</f>
        <v>1</v>
      </c>
      <c r="M96" s="492">
        <v>12000</v>
      </c>
      <c r="N96" s="386">
        <f>BD.PD[[#This Row],[Cant.]]*BD.PD[[#This Row],[ Tasa ]]*BD.PD[[#This Row],[ Precio Und.]]</f>
        <v>48000</v>
      </c>
      <c r="O96" s="402">
        <v>0</v>
      </c>
      <c r="P96" s="386">
        <f>IF(BD.PD[[#This Row],[Liquid. '[%']]]&lt;&gt;0,(BD.PD[[#This Row],[Valor Neto '[DOP']]]*BD.PD[[#This Row],[Liquid. '[%']]])+BD.PD[[#This Row],[Valor Neto '[DOP']]],BD.PD[[#This Row],[Valor Neto '[DOP']]])</f>
        <v>48000</v>
      </c>
      <c r="Q96" s="404">
        <f>BD.PD[[#This Row],[Ppto. Orden Interna '[DOP']]]/HLOOKUP("USD",$K$1:$L$2,2,FALSE)</f>
        <v>800</v>
      </c>
      <c r="R96" s="389" t="s">
        <v>438</v>
      </c>
      <c r="S96" s="389"/>
      <c r="T96" s="389"/>
      <c r="U96" s="389"/>
      <c r="V96" s="389"/>
      <c r="W96" s="405" t="s">
        <v>439</v>
      </c>
      <c r="X96" s="390">
        <v>18</v>
      </c>
      <c r="Y96" s="391">
        <v>1</v>
      </c>
      <c r="Z96" s="406">
        <f>BD.PD[[#This Row],[Av.P1 '[%']]]*BD.PD[[#This Row],[Ppto. Orden Interna '[DOP']]]</f>
        <v>48000</v>
      </c>
      <c r="AA96" s="393"/>
      <c r="AB96" s="394"/>
      <c r="AC96" s="406">
        <f>BD.PD[[#This Row],[Av.P2 '[%']]]*BD.PD[[#This Row],[Ppto. Orden Interna '[DOP']]]</f>
        <v>0</v>
      </c>
      <c r="AD96" s="393"/>
      <c r="AE96" s="394"/>
      <c r="AF96" s="406">
        <f>BD.PD[[#This Row],[Av.P3 '[%']]]*BD.PD[[#This Row],[Ppto. Orden Interna '[DOP']]]</f>
        <v>0</v>
      </c>
      <c r="AG96" s="393"/>
      <c r="AH96" s="394"/>
      <c r="AI96" s="406">
        <f>BD.PD[[#This Row],[Av.P4 '[%']]]*BD.PD[[#This Row],[Ppto. Orden Interna '[DOP']]]</f>
        <v>0</v>
      </c>
      <c r="AJ96" s="393"/>
      <c r="AK96" s="394"/>
      <c r="AL96" s="406">
        <f>BD.PD[[#This Row],[Av.P5 '[%']]]*BD.PD[[#This Row],[Ppto. Orden Interna '[DOP']]]</f>
        <v>0</v>
      </c>
      <c r="AM96" s="395">
        <f>BD.PD[[#This Row],[Pago 5]]+BD.PD[[#This Row],[Pago 4]]+BD.PD[[#This Row],[Pago 3]]+BD.PD[[#This Row],[Pago 2]]+BD.PD[[#This Row],[Pago 1]]</f>
        <v>48000</v>
      </c>
      <c r="AN96" s="396"/>
    </row>
    <row r="97" spans="1:40" ht="13.7" hidden="1" customHeight="1" x14ac:dyDescent="0.2">
      <c r="A97" s="377">
        <v>5.05</v>
      </c>
      <c r="B97" s="378"/>
      <c r="C97" s="379" t="str">
        <f>VLOOKUP(BD.PD[[#This Row],[Pos]],PPto[],3,FALSE)</f>
        <v xml:space="preserve">5.05 Trameria Cuarto Frio </v>
      </c>
      <c r="D97" s="377" t="s">
        <v>61</v>
      </c>
      <c r="E97" s="381" t="str">
        <f>IF(BD.PD[[#This Row],[.]]="*",VLOOKUP(BD.PD[[#This Row],[Pos]],Presupuesto!A:H,7,FALSE),"")</f>
        <v/>
      </c>
      <c r="F97" s="514" t="s">
        <v>440</v>
      </c>
      <c r="G97" s="382" t="s">
        <v>363</v>
      </c>
      <c r="H97" s="382" t="s">
        <v>336</v>
      </c>
      <c r="I97" s="399">
        <v>45921</v>
      </c>
      <c r="J97" s="495">
        <v>22</v>
      </c>
      <c r="K97" s="377" t="s">
        <v>343</v>
      </c>
      <c r="L97" s="384">
        <f>IF(BD.PD[[#This Row],[Mon]]="DOP",1,HLOOKUP(BD.PD[[#This Row],[Mon]],$K$1:$L$2,2,FALSE))</f>
        <v>1</v>
      </c>
      <c r="M97" s="492">
        <v>32000</v>
      </c>
      <c r="N97" s="386">
        <f>BD.PD[[#This Row],[Cant.]]*BD.PD[[#This Row],[ Tasa ]]*BD.PD[[#This Row],[ Precio Und.]]</f>
        <v>704000</v>
      </c>
      <c r="O97" s="402">
        <v>0</v>
      </c>
      <c r="P97" s="386">
        <f>IF(BD.PD[[#This Row],[Liquid. '[%']]]&lt;&gt;0,(BD.PD[[#This Row],[Valor Neto '[DOP']]]*BD.PD[[#This Row],[Liquid. '[%']]])+BD.PD[[#This Row],[Valor Neto '[DOP']]],BD.PD[[#This Row],[Valor Neto '[DOP']]])</f>
        <v>704000</v>
      </c>
      <c r="Q97" s="404">
        <f>BD.PD[[#This Row],[Ppto. Orden Interna '[DOP']]]/HLOOKUP("USD",$K$1:$L$2,2,FALSE)</f>
        <v>11733.333333333334</v>
      </c>
      <c r="R97" s="389" t="s">
        <v>438</v>
      </c>
      <c r="S97" s="389"/>
      <c r="T97" s="389"/>
      <c r="U97" s="389"/>
      <c r="V97" s="389"/>
      <c r="W97" s="405" t="s">
        <v>439</v>
      </c>
      <c r="X97" s="390">
        <v>18</v>
      </c>
      <c r="Y97" s="391">
        <v>1</v>
      </c>
      <c r="Z97" s="406">
        <f>BD.PD[[#This Row],[Av.P1 '[%']]]*BD.PD[[#This Row],[Ppto. Orden Interna '[DOP']]]</f>
        <v>704000</v>
      </c>
      <c r="AA97" s="393"/>
      <c r="AB97" s="394"/>
      <c r="AC97" s="406">
        <f>BD.PD[[#This Row],[Av.P2 '[%']]]*BD.PD[[#This Row],[Ppto. Orden Interna '[DOP']]]</f>
        <v>0</v>
      </c>
      <c r="AD97" s="393"/>
      <c r="AE97" s="394"/>
      <c r="AF97" s="406">
        <f>BD.PD[[#This Row],[Av.P3 '[%']]]*BD.PD[[#This Row],[Ppto. Orden Interna '[DOP']]]</f>
        <v>0</v>
      </c>
      <c r="AG97" s="393"/>
      <c r="AH97" s="394"/>
      <c r="AI97" s="406">
        <f>BD.PD[[#This Row],[Av.P4 '[%']]]*BD.PD[[#This Row],[Ppto. Orden Interna '[DOP']]]</f>
        <v>0</v>
      </c>
      <c r="AJ97" s="393"/>
      <c r="AK97" s="394"/>
      <c r="AL97" s="406">
        <f>BD.PD[[#This Row],[Av.P5 '[%']]]*BD.PD[[#This Row],[Ppto. Orden Interna '[DOP']]]</f>
        <v>0</v>
      </c>
      <c r="AM97" s="395">
        <f>BD.PD[[#This Row],[Pago 5]]+BD.PD[[#This Row],[Pago 4]]+BD.PD[[#This Row],[Pago 3]]+BD.PD[[#This Row],[Pago 2]]+BD.PD[[#This Row],[Pago 1]]</f>
        <v>704000</v>
      </c>
      <c r="AN97" s="396"/>
    </row>
    <row r="98" spans="1:40" ht="13.7" hidden="1" customHeight="1" x14ac:dyDescent="0.2">
      <c r="A98" s="377">
        <v>5.05</v>
      </c>
      <c r="B98" s="378"/>
      <c r="C98" s="379" t="str">
        <f>VLOOKUP(BD.PD[[#This Row],[Pos]],PPto[],3,FALSE)</f>
        <v xml:space="preserve">5.05 Trameria Cuarto Frio </v>
      </c>
      <c r="D98" s="377" t="s">
        <v>61</v>
      </c>
      <c r="E98" s="381" t="str">
        <f>IF(BD.PD[[#This Row],[.]]="*",VLOOKUP(BD.PD[[#This Row],[Pos]],Presupuesto!A:H,7,FALSE),"")</f>
        <v/>
      </c>
      <c r="F98" s="514" t="s">
        <v>441</v>
      </c>
      <c r="G98" s="382">
        <v>4512958071</v>
      </c>
      <c r="H98" s="382" t="s">
        <v>342</v>
      </c>
      <c r="I98" s="399">
        <v>46168</v>
      </c>
      <c r="J98" s="495">
        <v>34</v>
      </c>
      <c r="K98" s="377" t="s">
        <v>343</v>
      </c>
      <c r="L98" s="384">
        <f>IF(BD.PD[[#This Row],[Mon]]="DOP",1,HLOOKUP(BD.PD[[#This Row],[Mon]],$K$1:$L$2,2,FALSE))</f>
        <v>1</v>
      </c>
      <c r="M98" s="492">
        <v>39421.199999999997</v>
      </c>
      <c r="N98" s="386">
        <f>BD.PD[[#This Row],[Cant.]]*BD.PD[[#This Row],[ Tasa ]]*BD.PD[[#This Row],[ Precio Und.]]</f>
        <v>1340320.7999999998</v>
      </c>
      <c r="O98" s="402">
        <v>0</v>
      </c>
      <c r="P98" s="386">
        <f>IF(BD.PD[[#This Row],[Liquid. '[%']]]&lt;&gt;0,(BD.PD[[#This Row],[Valor Neto '[DOP']]]*BD.PD[[#This Row],[Liquid. '[%']]])+BD.PD[[#This Row],[Valor Neto '[DOP']]],BD.PD[[#This Row],[Valor Neto '[DOP']]])</f>
        <v>1340320.7999999998</v>
      </c>
      <c r="Q98" s="404">
        <f>BD.PD[[#This Row],[Ppto. Orden Interna '[DOP']]]/HLOOKUP("USD",$K$1:$L$2,2,FALSE)</f>
        <v>22338.679999999997</v>
      </c>
      <c r="R98" s="389" t="s">
        <v>442</v>
      </c>
      <c r="S98" s="389"/>
      <c r="T98" s="389"/>
      <c r="U98" s="389"/>
      <c r="V98" s="389"/>
      <c r="W98" s="405" t="s">
        <v>439</v>
      </c>
      <c r="X98" s="390">
        <v>17</v>
      </c>
      <c r="Y98" s="391">
        <v>0.5</v>
      </c>
      <c r="Z98" s="406">
        <f>BD.PD[[#This Row],[Av.P1 '[%']]]*BD.PD[[#This Row],[Ppto. Orden Interna '[DOP']]]</f>
        <v>670160.39999999991</v>
      </c>
      <c r="AA98" s="393">
        <v>21</v>
      </c>
      <c r="AB98" s="394">
        <v>0.5</v>
      </c>
      <c r="AC98" s="406">
        <f>BD.PD[[#This Row],[Av.P2 '[%']]]*BD.PD[[#This Row],[Ppto. Orden Interna '[DOP']]]</f>
        <v>670160.39999999991</v>
      </c>
      <c r="AD98" s="393"/>
      <c r="AE98" s="394"/>
      <c r="AF98" s="406">
        <f>BD.PD[[#This Row],[Av.P3 '[%']]]*BD.PD[[#This Row],[Ppto. Orden Interna '[DOP']]]</f>
        <v>0</v>
      </c>
      <c r="AG98" s="393"/>
      <c r="AH98" s="394"/>
      <c r="AI98" s="406">
        <f>BD.PD[[#This Row],[Av.P4 '[%']]]*BD.PD[[#This Row],[Ppto. Orden Interna '[DOP']]]</f>
        <v>0</v>
      </c>
      <c r="AJ98" s="393"/>
      <c r="AK98" s="394"/>
      <c r="AL98" s="406">
        <f>BD.PD[[#This Row],[Av.P5 '[%']]]*BD.PD[[#This Row],[Ppto. Orden Interna '[DOP']]]</f>
        <v>0</v>
      </c>
      <c r="AM98" s="395">
        <f>BD.PD[[#This Row],[Pago 5]]+BD.PD[[#This Row],[Pago 4]]+BD.PD[[#This Row],[Pago 3]]+BD.PD[[#This Row],[Pago 2]]+BD.PD[[#This Row],[Pago 1]]</f>
        <v>1340320.7999999998</v>
      </c>
      <c r="AN98" s="396"/>
    </row>
    <row r="99" spans="1:40" ht="13.7" hidden="1" customHeight="1" x14ac:dyDescent="0.2">
      <c r="A99" s="377">
        <v>5.05</v>
      </c>
      <c r="B99" s="378"/>
      <c r="C99" s="379" t="str">
        <f>VLOOKUP(BD.PD[[#This Row],[Pos]],PPto[],3,FALSE)</f>
        <v xml:space="preserve">5.05 Trameria Cuarto Frio </v>
      </c>
      <c r="D99" s="377" t="s">
        <v>61</v>
      </c>
      <c r="E99" s="381" t="str">
        <f>IF(BD.PD[[#This Row],[.]]="*",VLOOKUP(BD.PD[[#This Row],[Pos]],Presupuesto!A:H,7,FALSE),"")</f>
        <v/>
      </c>
      <c r="F99" s="515" t="s">
        <v>443</v>
      </c>
      <c r="G99" s="382" t="s">
        <v>363</v>
      </c>
      <c r="H99" s="382" t="s">
        <v>336</v>
      </c>
      <c r="I99" s="399">
        <v>45921</v>
      </c>
      <c r="J99" s="495">
        <v>6</v>
      </c>
      <c r="K99" s="377" t="s">
        <v>343</v>
      </c>
      <c r="L99" s="384">
        <f>IF(BD.PD[[#This Row],[Mon]]="DOP",1,HLOOKUP(BD.PD[[#This Row],[Mon]],$K$1:$L$2,2,FALSE))</f>
        <v>1</v>
      </c>
      <c r="M99" s="492">
        <v>54940.65</v>
      </c>
      <c r="N99" s="386">
        <f>BD.PD[[#This Row],[Cant.]]*BD.PD[[#This Row],[ Tasa ]]*BD.PD[[#This Row],[ Precio Und.]]</f>
        <v>329643.90000000002</v>
      </c>
      <c r="O99" s="402">
        <v>0</v>
      </c>
      <c r="P99" s="386">
        <f>IF(BD.PD[[#This Row],[Liquid. '[%']]]&lt;&gt;0,(BD.PD[[#This Row],[Valor Neto '[DOP']]]*BD.PD[[#This Row],[Liquid. '[%']]])+BD.PD[[#This Row],[Valor Neto '[DOP']]],BD.PD[[#This Row],[Valor Neto '[DOP']]])</f>
        <v>329643.90000000002</v>
      </c>
      <c r="Q99" s="404">
        <f>BD.PD[[#This Row],[Ppto. Orden Interna '[DOP']]]/HLOOKUP("USD",$K$1:$L$2,2,FALSE)</f>
        <v>5494.0650000000005</v>
      </c>
      <c r="R99" s="389" t="s">
        <v>444</v>
      </c>
      <c r="S99" s="389"/>
      <c r="T99" s="389"/>
      <c r="U99" s="389"/>
      <c r="V99" s="389"/>
      <c r="W99" s="405"/>
      <c r="X99" s="390">
        <v>18</v>
      </c>
      <c r="Y99" s="391">
        <v>1</v>
      </c>
      <c r="Z99" s="406">
        <f>BD.PD[[#This Row],[Av.P1 '[%']]]*BD.PD[[#This Row],[Ppto. Orden Interna '[DOP']]]</f>
        <v>329643.90000000002</v>
      </c>
      <c r="AA99" s="393"/>
      <c r="AB99" s="394"/>
      <c r="AC99" s="406">
        <f>BD.PD[[#This Row],[Av.P2 '[%']]]*BD.PD[[#This Row],[Ppto. Orden Interna '[DOP']]]</f>
        <v>0</v>
      </c>
      <c r="AD99" s="393"/>
      <c r="AE99" s="394"/>
      <c r="AF99" s="406">
        <f>BD.PD[[#This Row],[Av.P3 '[%']]]*BD.PD[[#This Row],[Ppto. Orden Interna '[DOP']]]</f>
        <v>0</v>
      </c>
      <c r="AG99" s="393"/>
      <c r="AH99" s="394"/>
      <c r="AI99" s="406">
        <f>BD.PD[[#This Row],[Av.P4 '[%']]]*BD.PD[[#This Row],[Ppto. Orden Interna '[DOP']]]</f>
        <v>0</v>
      </c>
      <c r="AJ99" s="393"/>
      <c r="AK99" s="394"/>
      <c r="AL99" s="406">
        <f>BD.PD[[#This Row],[Av.P5 '[%']]]*BD.PD[[#This Row],[Ppto. Orden Interna '[DOP']]]</f>
        <v>0</v>
      </c>
      <c r="AM99" s="395">
        <f>BD.PD[[#This Row],[Pago 5]]+BD.PD[[#This Row],[Pago 4]]+BD.PD[[#This Row],[Pago 3]]+BD.PD[[#This Row],[Pago 2]]+BD.PD[[#This Row],[Pago 1]]</f>
        <v>329643.90000000002</v>
      </c>
      <c r="AN99" s="396"/>
    </row>
    <row r="100" spans="1:40" ht="15" hidden="1" customHeight="1" x14ac:dyDescent="0.2">
      <c r="A100" s="377">
        <v>5.0599999999999996</v>
      </c>
      <c r="B100" s="378" t="s">
        <v>334</v>
      </c>
      <c r="C100" s="379" t="str">
        <f>VLOOKUP(BD.PD[[#This Row],[Pos]],PPto[],3,FALSE)</f>
        <v xml:space="preserve">5.06 Instalacion Frio Alimentario </v>
      </c>
      <c r="D100" s="380" t="s">
        <v>334</v>
      </c>
      <c r="E100" s="381">
        <f>IF(BD.PD[[#This Row],[.]]="*",VLOOKUP(BD.PD[[#This Row],[Pos]],Presupuesto!A:H,7,FALSE),"")</f>
        <v>172950.81967213115</v>
      </c>
      <c r="F100" s="382"/>
      <c r="G100" s="382" t="s">
        <v>299</v>
      </c>
      <c r="H100" s="382"/>
      <c r="I100" s="399"/>
      <c r="J100" s="383"/>
      <c r="K100" s="380" t="s">
        <v>162</v>
      </c>
      <c r="L100" s="384">
        <f>IF(BD.PD[[#This Row],[Mon]]="DOP",1,HLOOKUP(BD.PD[[#This Row],[Mon]],$K$1:$L$2,2,FALSE))</f>
        <v>60</v>
      </c>
      <c r="M100" s="385">
        <v>0</v>
      </c>
      <c r="N100" s="386">
        <f>BD.PD[[#This Row],[Cant.]]*BD.PD[[#This Row],[ Tasa ]]*BD.PD[[#This Row],[ Precio Und.]]</f>
        <v>0</v>
      </c>
      <c r="O100" s="387"/>
      <c r="P100" s="386">
        <f>IF(BD.PD[[#This Row],[Liquid. '[%']]]&lt;&gt;0,(BD.PD[[#This Row],[Valor Neto '[DOP']]]*BD.PD[[#This Row],[Liquid. '[%']]])+BD.PD[[#This Row],[Valor Neto '[DOP']]],BD.PD[[#This Row],[Valor Neto '[DOP']]])</f>
        <v>0</v>
      </c>
      <c r="Q100" s="404">
        <f>BD.PD[[#This Row],[Ppto. Orden Interna '[DOP']]]/HLOOKUP("USD",$K$1:$L$2,2,FALSE)</f>
        <v>0</v>
      </c>
      <c r="R100" s="389"/>
      <c r="S100" s="389"/>
      <c r="T100" s="389"/>
      <c r="U100" s="389"/>
      <c r="V100" s="389"/>
      <c r="W100" s="405"/>
      <c r="X100" s="390"/>
      <c r="Y100" s="391"/>
      <c r="Z100" s="406">
        <f>BD.PD[[#This Row],[Av.P1 '[%']]]*BD.PD[[#This Row],[Ppto. Orden Interna '[DOP']]]</f>
        <v>0</v>
      </c>
      <c r="AA100" s="393"/>
      <c r="AB100" s="394"/>
      <c r="AC100" s="406">
        <f>BD.PD[[#This Row],[Av.P2 '[%']]]*BD.PD[[#This Row],[Ppto. Orden Interna '[DOP']]]</f>
        <v>0</v>
      </c>
      <c r="AD100" s="393"/>
      <c r="AE100" s="394"/>
      <c r="AF100" s="406">
        <f>BD.PD[[#This Row],[Av.P3 '[%']]]*BD.PD[[#This Row],[Ppto. Orden Interna '[DOP']]]</f>
        <v>0</v>
      </c>
      <c r="AG100" s="393"/>
      <c r="AH100" s="394"/>
      <c r="AI100" s="406">
        <f>BD.PD[[#This Row],[Av.P4 '[%']]]*BD.PD[[#This Row],[Ppto. Orden Interna '[DOP']]]</f>
        <v>0</v>
      </c>
      <c r="AJ100" s="393"/>
      <c r="AK100" s="394"/>
      <c r="AL100" s="406">
        <f>BD.PD[[#This Row],[Av.P5 '[%']]]*BD.PD[[#This Row],[Ppto. Orden Interna '[DOP']]]</f>
        <v>0</v>
      </c>
      <c r="AM100" s="395">
        <f>BD.PD[[#This Row],[Pago 5]]+BD.PD[[#This Row],[Pago 4]]+BD.PD[[#This Row],[Pago 3]]+BD.PD[[#This Row],[Pago 2]]+BD.PD[[#This Row],[Pago 1]]</f>
        <v>0</v>
      </c>
      <c r="AN100" s="396"/>
    </row>
    <row r="101" spans="1:40" ht="15" hidden="1" customHeight="1" x14ac:dyDescent="0.2">
      <c r="A101" s="377">
        <v>5.0599999999999996</v>
      </c>
      <c r="B101" s="378"/>
      <c r="C101" s="379" t="str">
        <f>VLOOKUP(BD.PD[[#This Row],[Pos]],PPto[],3,FALSE)</f>
        <v xml:space="preserve">5.06 Instalacion Frio Alimentario </v>
      </c>
      <c r="D101" s="377" t="s">
        <v>61</v>
      </c>
      <c r="E101" s="381" t="str">
        <f>IF(BD.PD[[#This Row],[.]]="*",VLOOKUP(BD.PD[[#This Row],[Pos]],Presupuesto!A:H,7,FALSE),"")</f>
        <v/>
      </c>
      <c r="F101" s="361" t="s">
        <v>445</v>
      </c>
      <c r="G101" s="382">
        <v>4512603505</v>
      </c>
      <c r="H101" s="382" t="s">
        <v>446</v>
      </c>
      <c r="I101" s="399">
        <v>45921</v>
      </c>
      <c r="J101" s="400">
        <v>1</v>
      </c>
      <c r="K101" s="377" t="s">
        <v>285</v>
      </c>
      <c r="L101" s="384">
        <f>IF(BD.PD[[#This Row],[Mon]]="DOP",1,HLOOKUP(BD.PD[[#This Row],[Mon]],$K$1:$L$2,2,FALSE))</f>
        <v>70</v>
      </c>
      <c r="M101" s="401">
        <v>208595.63</v>
      </c>
      <c r="N101" s="386">
        <f>BD.PD[[#This Row],[Cant.]]*BD.PD[[#This Row],[ Tasa ]]*BD.PD[[#This Row],[ Precio Und.]]</f>
        <v>14601694.1</v>
      </c>
      <c r="O101" s="402">
        <v>0</v>
      </c>
      <c r="P101" s="386">
        <f>IF(BD.PD[[#This Row],[Liquid. '[%']]]&lt;&gt;0,(BD.PD[[#This Row],[Valor Neto '[DOP']]]*BD.PD[[#This Row],[Liquid. '[%']]])+BD.PD[[#This Row],[Valor Neto '[DOP']]],BD.PD[[#This Row],[Valor Neto '[DOP']]])</f>
        <v>14601694.1</v>
      </c>
      <c r="Q101" s="404">
        <f>BD.PD[[#This Row],[Ppto. Orden Interna '[DOP']]]/HLOOKUP("USD",$K$1:$L$2,2,FALSE)</f>
        <v>243361.56833333333</v>
      </c>
      <c r="R101" s="389"/>
      <c r="S101" s="389"/>
      <c r="T101" s="389"/>
      <c r="U101" s="389"/>
      <c r="V101" s="389"/>
      <c r="W101" s="405" t="s">
        <v>447</v>
      </c>
      <c r="X101" s="390">
        <v>17</v>
      </c>
      <c r="Y101" s="391">
        <v>0.5</v>
      </c>
      <c r="Z101" s="406">
        <f>BD.PD[[#This Row],[Av.P1 '[%']]]*BD.PD[[#This Row],[Ppto. Orden Interna '[DOP']]]</f>
        <v>7300847.0499999998</v>
      </c>
      <c r="AA101" s="393">
        <v>21</v>
      </c>
      <c r="AB101" s="394">
        <v>0.5</v>
      </c>
      <c r="AC101" s="406">
        <f>BD.PD[[#This Row],[Av.P2 '[%']]]*BD.PD[[#This Row],[Ppto. Orden Interna '[DOP']]]</f>
        <v>7300847.0499999998</v>
      </c>
      <c r="AD101" s="393"/>
      <c r="AE101" s="394"/>
      <c r="AF101" s="406">
        <f>BD.PD[[#This Row],[Av.P3 '[%']]]*BD.PD[[#This Row],[Ppto. Orden Interna '[DOP']]]</f>
        <v>0</v>
      </c>
      <c r="AG101" s="393"/>
      <c r="AH101" s="394"/>
      <c r="AI101" s="406">
        <f>BD.PD[[#This Row],[Av.P4 '[%']]]*BD.PD[[#This Row],[Ppto. Orden Interna '[DOP']]]</f>
        <v>0</v>
      </c>
      <c r="AJ101" s="393"/>
      <c r="AK101" s="394"/>
      <c r="AL101" s="406">
        <f>BD.PD[[#This Row],[Av.P5 '[%']]]*BD.PD[[#This Row],[Ppto. Orden Interna '[DOP']]]</f>
        <v>0</v>
      </c>
      <c r="AM101" s="395">
        <f>BD.PD[[#This Row],[Pago 5]]+BD.PD[[#This Row],[Pago 4]]+BD.PD[[#This Row],[Pago 3]]+BD.PD[[#This Row],[Pago 2]]+BD.PD[[#This Row],[Pago 1]]</f>
        <v>14601694.1</v>
      </c>
      <c r="AN101" s="396"/>
    </row>
    <row r="102" spans="1:40" ht="14.45" hidden="1" customHeight="1" x14ac:dyDescent="0.2">
      <c r="A102" s="377">
        <v>5.0599999999999996</v>
      </c>
      <c r="B102" s="378"/>
      <c r="C102" s="379" t="str">
        <f>VLOOKUP(BD.PD[[#This Row],[Pos]],PPto[],3,FALSE)</f>
        <v xml:space="preserve">5.06 Instalacion Frio Alimentario </v>
      </c>
      <c r="D102" s="377" t="s">
        <v>61</v>
      </c>
      <c r="E102" s="381" t="str">
        <f>IF(BD.PD[[#This Row],[.]]="*",VLOOKUP(BD.PD[[#This Row],[Pos]],Presupuesto!A:H,7,FALSE),"")</f>
        <v/>
      </c>
      <c r="F102" s="407" t="s">
        <v>448</v>
      </c>
      <c r="G102" s="382">
        <v>4512828995</v>
      </c>
      <c r="H102" s="382" t="s">
        <v>342</v>
      </c>
      <c r="I102" s="399">
        <v>45921</v>
      </c>
      <c r="J102" s="400">
        <v>1</v>
      </c>
      <c r="K102" s="377" t="s">
        <v>162</v>
      </c>
      <c r="L102" s="384">
        <f>IF(BD.PD[[#This Row],[Mon]]="DOP",1,HLOOKUP(BD.PD[[#This Row],[Mon]],$K$1:$L$2,2,FALSE))</f>
        <v>60</v>
      </c>
      <c r="M102" s="401">
        <v>7227</v>
      </c>
      <c r="N102" s="386">
        <f>BD.PD[[#This Row],[Cant.]]*BD.PD[[#This Row],[ Tasa ]]*BD.PD[[#This Row],[ Precio Und.]]</f>
        <v>433620</v>
      </c>
      <c r="O102" s="402">
        <v>0</v>
      </c>
      <c r="P102" s="386">
        <f>IF(BD.PD[[#This Row],[Liquid. '[%']]]&lt;&gt;0,(BD.PD[[#This Row],[Valor Neto '[DOP']]]*BD.PD[[#This Row],[Liquid. '[%']]])+BD.PD[[#This Row],[Valor Neto '[DOP']]],BD.PD[[#This Row],[Valor Neto '[DOP']]])</f>
        <v>433620</v>
      </c>
      <c r="Q102" s="404">
        <f>BD.PD[[#This Row],[Ppto. Orden Interna '[DOP']]]/HLOOKUP("USD",$K$1:$L$2,2,FALSE)</f>
        <v>7227</v>
      </c>
      <c r="R102" s="389" t="s">
        <v>449</v>
      </c>
      <c r="S102" s="389" t="s">
        <v>450</v>
      </c>
      <c r="T102" s="389"/>
      <c r="U102" s="389"/>
      <c r="V102" s="389"/>
      <c r="W102" s="421" t="s">
        <v>451</v>
      </c>
      <c r="X102" s="390">
        <v>15</v>
      </c>
      <c r="Y102" s="391">
        <v>0.6</v>
      </c>
      <c r="Z102" s="406">
        <f>BD.PD[[#This Row],[Av.P1 '[%']]]*BD.PD[[#This Row],[Ppto. Orden Interna '[DOP']]]</f>
        <v>260172</v>
      </c>
      <c r="AA102" s="393">
        <v>17</v>
      </c>
      <c r="AB102" s="394">
        <v>0.4</v>
      </c>
      <c r="AC102" s="406">
        <f>BD.PD[[#This Row],[Av.P2 '[%']]]*BD.PD[[#This Row],[Ppto. Orden Interna '[DOP']]]</f>
        <v>173448</v>
      </c>
      <c r="AD102" s="393"/>
      <c r="AE102" s="394"/>
      <c r="AF102" s="406">
        <f>BD.PD[[#This Row],[Av.P3 '[%']]]*BD.PD[[#This Row],[Ppto. Orden Interna '[DOP']]]</f>
        <v>0</v>
      </c>
      <c r="AG102" s="393"/>
      <c r="AH102" s="394"/>
      <c r="AI102" s="406">
        <f>BD.PD[[#This Row],[Av.P4 '[%']]]*BD.PD[[#This Row],[Ppto. Orden Interna '[DOP']]]</f>
        <v>0</v>
      </c>
      <c r="AJ102" s="393"/>
      <c r="AK102" s="394"/>
      <c r="AL102" s="406">
        <f>BD.PD[[#This Row],[Av.P5 '[%']]]*BD.PD[[#This Row],[Ppto. Orden Interna '[DOP']]]</f>
        <v>0</v>
      </c>
      <c r="AM102" s="395">
        <f>BD.PD[[#This Row],[Pago 5]]+BD.PD[[#This Row],[Pago 4]]+BD.PD[[#This Row],[Pago 3]]+BD.PD[[#This Row],[Pago 2]]+BD.PD[[#This Row],[Pago 1]]</f>
        <v>433620</v>
      </c>
      <c r="AN102" s="396"/>
    </row>
    <row r="103" spans="1:40" ht="15" hidden="1" customHeight="1" x14ac:dyDescent="0.2">
      <c r="A103" s="377">
        <v>5.0599999999999996</v>
      </c>
      <c r="B103" s="378"/>
      <c r="C103" s="379" t="str">
        <f>VLOOKUP(BD.PD[[#This Row],[Pos]],PPto[],3,FALSE)</f>
        <v xml:space="preserve">5.06 Instalacion Frio Alimentario </v>
      </c>
      <c r="D103" s="377" t="s">
        <v>61</v>
      </c>
      <c r="E103" s="381" t="str">
        <f>IF(BD.PD[[#This Row],[.]]="*",VLOOKUP(BD.PD[[#This Row],[Pos]],Presupuesto!A:H,7,FALSE),"")</f>
        <v/>
      </c>
      <c r="F103" s="407" t="s">
        <v>452</v>
      </c>
      <c r="G103" s="382" t="s">
        <v>342</v>
      </c>
      <c r="H103" s="382" t="s">
        <v>417</v>
      </c>
      <c r="I103" s="399">
        <v>45921</v>
      </c>
      <c r="J103" s="400">
        <v>3</v>
      </c>
      <c r="K103" s="377" t="s">
        <v>343</v>
      </c>
      <c r="L103" s="384">
        <f>IF(BD.PD[[#This Row],[Mon]]="DOP",1,HLOOKUP(BD.PD[[#This Row],[Mon]],$K$1:$L$2,2,FALSE))</f>
        <v>1</v>
      </c>
      <c r="M103" s="401">
        <v>275000</v>
      </c>
      <c r="N103" s="386">
        <f>BD.PD[[#This Row],[Cant.]]*BD.PD[[#This Row],[ Tasa ]]*BD.PD[[#This Row],[ Precio Und.]]</f>
        <v>825000</v>
      </c>
      <c r="O103" s="402">
        <v>0</v>
      </c>
      <c r="P103" s="386">
        <f>IF(BD.PD[[#This Row],[Liquid. '[%']]]&lt;&gt;0,(BD.PD[[#This Row],[Valor Neto '[DOP']]]*BD.PD[[#This Row],[Liquid. '[%']]])+BD.PD[[#This Row],[Valor Neto '[DOP']]],BD.PD[[#This Row],[Valor Neto '[DOP']]])</f>
        <v>825000</v>
      </c>
      <c r="Q103" s="404">
        <f>BD.PD[[#This Row],[Ppto. Orden Interna '[DOP']]]/HLOOKUP("USD",$K$1:$L$2,2,FALSE)</f>
        <v>13750</v>
      </c>
      <c r="R103" s="389" t="s">
        <v>449</v>
      </c>
      <c r="S103" s="389" t="s">
        <v>450</v>
      </c>
      <c r="T103" s="389"/>
      <c r="U103" s="389"/>
      <c r="V103" s="389"/>
      <c r="W103" s="421" t="s">
        <v>451</v>
      </c>
      <c r="X103" s="390">
        <v>17</v>
      </c>
      <c r="Y103" s="391">
        <v>0.5</v>
      </c>
      <c r="Z103" s="406">
        <f>BD.PD[[#This Row],[Av.P1 '[%']]]*BD.PD[[#This Row],[Ppto. Orden Interna '[DOP']]]</f>
        <v>412500</v>
      </c>
      <c r="AA103" s="393">
        <v>21</v>
      </c>
      <c r="AB103" s="394">
        <v>0.4</v>
      </c>
      <c r="AC103" s="406">
        <f>BD.PD[[#This Row],[Av.P2 '[%']]]*BD.PD[[#This Row],[Ppto. Orden Interna '[DOP']]]</f>
        <v>330000</v>
      </c>
      <c r="AD103" s="393"/>
      <c r="AE103" s="394"/>
      <c r="AF103" s="406">
        <f>BD.PD[[#This Row],[Av.P3 '[%']]]*BD.PD[[#This Row],[Ppto. Orden Interna '[DOP']]]</f>
        <v>0</v>
      </c>
      <c r="AG103" s="393"/>
      <c r="AH103" s="394"/>
      <c r="AI103" s="406">
        <f>BD.PD[[#This Row],[Av.P4 '[%']]]*BD.PD[[#This Row],[Ppto. Orden Interna '[DOP']]]</f>
        <v>0</v>
      </c>
      <c r="AJ103" s="393"/>
      <c r="AK103" s="394"/>
      <c r="AL103" s="406">
        <f>BD.PD[[#This Row],[Av.P5 '[%']]]*BD.PD[[#This Row],[Ppto. Orden Interna '[DOP']]]</f>
        <v>0</v>
      </c>
      <c r="AM103" s="395">
        <f>BD.PD[[#This Row],[Pago 5]]+BD.PD[[#This Row],[Pago 4]]+BD.PD[[#This Row],[Pago 3]]+BD.PD[[#This Row],[Pago 2]]+BD.PD[[#This Row],[Pago 1]]</f>
        <v>742500</v>
      </c>
      <c r="AN103" s="396"/>
    </row>
    <row r="104" spans="1:40" ht="15" hidden="1" customHeight="1" x14ac:dyDescent="0.2">
      <c r="A104" s="377">
        <v>5.07</v>
      </c>
      <c r="B104" s="378" t="s">
        <v>334</v>
      </c>
      <c r="C104" s="379" t="str">
        <f>VLOOKUP(BD.PD[[#This Row],[Pos]],PPto[],3,FALSE)</f>
        <v>5.07 Chase Doors</v>
      </c>
      <c r="D104" s="380" t="s">
        <v>334</v>
      </c>
      <c r="E104" s="381">
        <f>IF(BD.PD[[#This Row],[.]]="*",VLOOKUP(BD.PD[[#This Row],[Pos]],Presupuesto!A:H,7,FALSE),"")</f>
        <v>66800.945000000007</v>
      </c>
      <c r="F104" s="382"/>
      <c r="G104" s="382" t="s">
        <v>299</v>
      </c>
      <c r="H104" s="382"/>
      <c r="I104" s="399"/>
      <c r="J104" s="383"/>
      <c r="K104" s="380" t="s">
        <v>162</v>
      </c>
      <c r="L104" s="384">
        <f>IF(BD.PD[[#This Row],[Mon]]="DOP",1,HLOOKUP(BD.PD[[#This Row],[Mon]],$K$1:$L$2,2,FALSE))</f>
        <v>60</v>
      </c>
      <c r="M104" s="385">
        <v>0</v>
      </c>
      <c r="N104" s="386">
        <f>BD.PD[[#This Row],[Cant.]]*BD.PD[[#This Row],[ Tasa ]]*BD.PD[[#This Row],[ Precio Und.]]</f>
        <v>0</v>
      </c>
      <c r="O104" s="387"/>
      <c r="P104" s="386">
        <f>IF(BD.PD[[#This Row],[Liquid. '[%']]]&lt;&gt;0,(BD.PD[[#This Row],[Valor Neto '[DOP']]]*BD.PD[[#This Row],[Liquid. '[%']]])+BD.PD[[#This Row],[Valor Neto '[DOP']]],BD.PD[[#This Row],[Valor Neto '[DOP']]])</f>
        <v>0</v>
      </c>
      <c r="Q104" s="404">
        <f>BD.PD[[#This Row],[Ppto. Orden Interna '[DOP']]]/HLOOKUP("USD",$K$1:$L$2,2,FALSE)</f>
        <v>0</v>
      </c>
      <c r="R104" s="389"/>
      <c r="S104" s="389"/>
      <c r="T104" s="389"/>
      <c r="U104" s="389"/>
      <c r="V104" s="389"/>
      <c r="W104" s="405"/>
      <c r="X104" s="390"/>
      <c r="Y104" s="391"/>
      <c r="Z104" s="406">
        <f>BD.PD[[#This Row],[Av.P1 '[%']]]*BD.PD[[#This Row],[Ppto. Orden Interna '[DOP']]]</f>
        <v>0</v>
      </c>
      <c r="AA104" s="393"/>
      <c r="AB104" s="394"/>
      <c r="AC104" s="406">
        <f>BD.PD[[#This Row],[Av.P2 '[%']]]*BD.PD[[#This Row],[Ppto. Orden Interna '[DOP']]]</f>
        <v>0</v>
      </c>
      <c r="AD104" s="393"/>
      <c r="AE104" s="394"/>
      <c r="AF104" s="406">
        <f>BD.PD[[#This Row],[Av.P3 '[%']]]*BD.PD[[#This Row],[Ppto. Orden Interna '[DOP']]]</f>
        <v>0</v>
      </c>
      <c r="AG104" s="393"/>
      <c r="AH104" s="394"/>
      <c r="AI104" s="406">
        <f>BD.PD[[#This Row],[Av.P4 '[%']]]*BD.PD[[#This Row],[Ppto. Orden Interna '[DOP']]]</f>
        <v>0</v>
      </c>
      <c r="AJ104" s="393"/>
      <c r="AK104" s="394"/>
      <c r="AL104" s="406">
        <f>BD.PD[[#This Row],[Av.P5 '[%']]]*BD.PD[[#This Row],[Ppto. Orden Interna '[DOP']]]</f>
        <v>0</v>
      </c>
      <c r="AM104" s="395">
        <f>BD.PD[[#This Row],[Pago 5]]+BD.PD[[#This Row],[Pago 4]]+BD.PD[[#This Row],[Pago 3]]+BD.PD[[#This Row],[Pago 2]]+BD.PD[[#This Row],[Pago 1]]</f>
        <v>0</v>
      </c>
      <c r="AN104" s="396"/>
    </row>
    <row r="105" spans="1:40" ht="15" hidden="1" customHeight="1" x14ac:dyDescent="0.2">
      <c r="A105" s="377">
        <v>5.07</v>
      </c>
      <c r="B105" s="378"/>
      <c r="C105" s="379" t="str">
        <f>VLOOKUP(BD.PD[[#This Row],[Pos]],PPto[],3,FALSE)</f>
        <v>5.07 Chase Doors</v>
      </c>
      <c r="D105" s="377" t="s">
        <v>61</v>
      </c>
      <c r="E105" s="381" t="str">
        <f>IF(BD.PD[[#This Row],[.]]="*",VLOOKUP(BD.PD[[#This Row],[Pos]],Presupuesto!A:H,7,FALSE),"")</f>
        <v/>
      </c>
      <c r="F105" s="407" t="s">
        <v>453</v>
      </c>
      <c r="G105" s="382">
        <v>4512907482</v>
      </c>
      <c r="H105" s="382" t="s">
        <v>342</v>
      </c>
      <c r="I105" s="399">
        <v>45921</v>
      </c>
      <c r="J105" s="400">
        <v>1</v>
      </c>
      <c r="K105" s="410" t="s">
        <v>162</v>
      </c>
      <c r="L105" s="384">
        <f>IF(BD.PD[[#This Row],[Mon]]="DOP",1,HLOOKUP(BD.PD[[#This Row],[Mon]],$K$1:$L$2,2,FALSE))</f>
        <v>60</v>
      </c>
      <c r="M105" s="492">
        <v>53474</v>
      </c>
      <c r="N105" s="386">
        <f>BD.PD[[#This Row],[Cant.]]*BD.PD[[#This Row],[ Tasa ]]*BD.PD[[#This Row],[ Precio Und.]]</f>
        <v>3208440</v>
      </c>
      <c r="O105" s="402">
        <v>0</v>
      </c>
      <c r="P105" s="386">
        <f>IF(BD.PD[[#This Row],[Liquid. '[%']]]&lt;&gt;0,(BD.PD[[#This Row],[Valor Neto '[DOP']]]*BD.PD[[#This Row],[Liquid. '[%']]])+BD.PD[[#This Row],[Valor Neto '[DOP']]],BD.PD[[#This Row],[Valor Neto '[DOP']]])</f>
        <v>3208440</v>
      </c>
      <c r="Q105" s="404">
        <f>BD.PD[[#This Row],[Ppto. Orden Interna '[DOP']]]/HLOOKUP("USD",$K$1:$L$2,2,FALSE)</f>
        <v>53474</v>
      </c>
      <c r="R105" s="389" t="s">
        <v>402</v>
      </c>
      <c r="S105" s="389" t="s">
        <v>403</v>
      </c>
      <c r="T105" s="389"/>
      <c r="U105" s="389"/>
      <c r="V105" s="389"/>
      <c r="W105" s="405" t="s">
        <v>404</v>
      </c>
      <c r="X105" s="390">
        <v>17</v>
      </c>
      <c r="Y105" s="391">
        <v>0.5</v>
      </c>
      <c r="Z105" s="406">
        <f>BD.PD[[#This Row],[Av.P1 '[%']]]*BD.PD[[#This Row],[Ppto. Orden Interna '[DOP']]]</f>
        <v>1604220</v>
      </c>
      <c r="AA105" s="393">
        <v>21</v>
      </c>
      <c r="AB105" s="394">
        <v>0.5</v>
      </c>
      <c r="AC105" s="406">
        <f>BD.PD[[#This Row],[Av.P2 '[%']]]*BD.PD[[#This Row],[Ppto. Orden Interna '[DOP']]]</f>
        <v>1604220</v>
      </c>
      <c r="AD105" s="393"/>
      <c r="AE105" s="394"/>
      <c r="AF105" s="406">
        <f>BD.PD[[#This Row],[Av.P3 '[%']]]*BD.PD[[#This Row],[Ppto. Orden Interna '[DOP']]]</f>
        <v>0</v>
      </c>
      <c r="AG105" s="393"/>
      <c r="AH105" s="394"/>
      <c r="AI105" s="406">
        <f>BD.PD[[#This Row],[Av.P4 '[%']]]*BD.PD[[#This Row],[Ppto. Orden Interna '[DOP']]]</f>
        <v>0</v>
      </c>
      <c r="AJ105" s="393"/>
      <c r="AK105" s="394"/>
      <c r="AL105" s="406">
        <f>BD.PD[[#This Row],[Av.P5 '[%']]]*BD.PD[[#This Row],[Ppto. Orden Interna '[DOP']]]</f>
        <v>0</v>
      </c>
      <c r="AM105" s="395">
        <f>BD.PD[[#This Row],[Pago 5]]+BD.PD[[#This Row],[Pago 4]]+BD.PD[[#This Row],[Pago 3]]+BD.PD[[#This Row],[Pago 2]]+BD.PD[[#This Row],[Pago 1]]</f>
        <v>3208440</v>
      </c>
      <c r="AN105" s="396"/>
    </row>
    <row r="106" spans="1:40" ht="15" hidden="1" customHeight="1" x14ac:dyDescent="0.2">
      <c r="A106" s="377">
        <v>5.07</v>
      </c>
      <c r="B106" s="378"/>
      <c r="C106" s="379" t="str">
        <f>VLOOKUP(BD.PD[[#This Row],[Pos]],PPto[],3,FALSE)</f>
        <v>5.07 Chase Doors</v>
      </c>
      <c r="D106" s="377" t="s">
        <v>61</v>
      </c>
      <c r="E106" s="381" t="str">
        <f>IF(BD.PD[[#This Row],[.]]="*",VLOOKUP(BD.PD[[#This Row],[Pos]],Presupuesto!A:H,7,FALSE),"")</f>
        <v/>
      </c>
      <c r="F106" s="407" t="s">
        <v>454</v>
      </c>
      <c r="G106" s="382">
        <v>4512907482</v>
      </c>
      <c r="H106" s="382" t="s">
        <v>455</v>
      </c>
      <c r="I106" s="399">
        <v>45921</v>
      </c>
      <c r="J106" s="400">
        <v>1</v>
      </c>
      <c r="K106" s="410" t="s">
        <v>162</v>
      </c>
      <c r="L106" s="384">
        <f>IF(BD.PD[[#This Row],[Mon]]="DOP",1,HLOOKUP(BD.PD[[#This Row],[Mon]],$K$1:$L$2,2,FALSE))</f>
        <v>60</v>
      </c>
      <c r="M106" s="492">
        <v>3000</v>
      </c>
      <c r="N106" s="386">
        <f>BD.PD[[#This Row],[Cant.]]*BD.PD[[#This Row],[ Tasa ]]*BD.PD[[#This Row],[ Precio Und.]]</f>
        <v>180000</v>
      </c>
      <c r="O106" s="402">
        <v>0</v>
      </c>
      <c r="P106" s="386">
        <f>IF(BD.PD[[#This Row],[Liquid. '[%']]]&lt;&gt;0,(BD.PD[[#This Row],[Valor Neto '[DOP']]]*BD.PD[[#This Row],[Liquid. '[%']]])+BD.PD[[#This Row],[Valor Neto '[DOP']]],BD.PD[[#This Row],[Valor Neto '[DOP']]])</f>
        <v>180000</v>
      </c>
      <c r="Q106" s="404">
        <f>BD.PD[[#This Row],[Ppto. Orden Interna '[DOP']]]/HLOOKUP("USD",$K$1:$L$2,2,FALSE)</f>
        <v>3000</v>
      </c>
      <c r="R106" s="389" t="s">
        <v>402</v>
      </c>
      <c r="S106" s="389" t="s">
        <v>403</v>
      </c>
      <c r="T106" s="389"/>
      <c r="U106" s="389"/>
      <c r="V106" s="389"/>
      <c r="W106" s="405" t="s">
        <v>404</v>
      </c>
      <c r="X106" s="390">
        <v>18</v>
      </c>
      <c r="Y106" s="391">
        <v>0.5</v>
      </c>
      <c r="Z106" s="406">
        <f>BD.PD[[#This Row],[Av.P1 '[%']]]*BD.PD[[#This Row],[Ppto. Orden Interna '[DOP']]]</f>
        <v>90000</v>
      </c>
      <c r="AA106" s="393">
        <v>21</v>
      </c>
      <c r="AB106" s="394">
        <v>0.5</v>
      </c>
      <c r="AC106" s="406">
        <f>BD.PD[[#This Row],[Av.P2 '[%']]]*BD.PD[[#This Row],[Ppto. Orden Interna '[DOP']]]</f>
        <v>90000</v>
      </c>
      <c r="AD106" s="393"/>
      <c r="AE106" s="394"/>
      <c r="AF106" s="406">
        <f>BD.PD[[#This Row],[Av.P3 '[%']]]*BD.PD[[#This Row],[Ppto. Orden Interna '[DOP']]]</f>
        <v>0</v>
      </c>
      <c r="AG106" s="393"/>
      <c r="AH106" s="394"/>
      <c r="AI106" s="406">
        <f>BD.PD[[#This Row],[Av.P4 '[%']]]*BD.PD[[#This Row],[Ppto. Orden Interna '[DOP']]]</f>
        <v>0</v>
      </c>
      <c r="AJ106" s="393"/>
      <c r="AK106" s="394"/>
      <c r="AL106" s="406">
        <f>BD.PD[[#This Row],[Av.P5 '[%']]]*BD.PD[[#This Row],[Ppto. Orden Interna '[DOP']]]</f>
        <v>0</v>
      </c>
      <c r="AM106" s="395">
        <f>BD.PD[[#This Row],[Pago 5]]+BD.PD[[#This Row],[Pago 4]]+BD.PD[[#This Row],[Pago 3]]+BD.PD[[#This Row],[Pago 2]]+BD.PD[[#This Row],[Pago 1]]</f>
        <v>180000</v>
      </c>
      <c r="AN106" s="396"/>
    </row>
    <row r="107" spans="1:40" ht="15" hidden="1" customHeight="1" x14ac:dyDescent="0.2">
      <c r="A107" s="377">
        <v>6.01</v>
      </c>
      <c r="B107" s="378" t="s">
        <v>334</v>
      </c>
      <c r="C107" s="379" t="str">
        <f>VLOOKUP(BD.PD[[#This Row],[Pos]],PPto[],3,FALSE)</f>
        <v>6.01 Sistema de cámaras CCTV</v>
      </c>
      <c r="D107" s="380" t="s">
        <v>334</v>
      </c>
      <c r="E107" s="381">
        <f>IF(BD.PD[[#This Row],[.]]="*",VLOOKUP(BD.PD[[#This Row],[Pos]],Presupuesto!A:H,7,FALSE),"")</f>
        <v>0</v>
      </c>
      <c r="F107" s="382"/>
      <c r="G107" s="382" t="s">
        <v>299</v>
      </c>
      <c r="H107" s="382"/>
      <c r="I107" s="399"/>
      <c r="J107" s="383"/>
      <c r="K107" s="380" t="s">
        <v>162</v>
      </c>
      <c r="L107" s="384">
        <f>IF(BD.PD[[#This Row],[Mon]]="DOP",1,HLOOKUP(BD.PD[[#This Row],[Mon]],$K$1:$L$2,2,FALSE))</f>
        <v>60</v>
      </c>
      <c r="M107" s="385">
        <v>0</v>
      </c>
      <c r="N107" s="386">
        <f>BD.PD[[#This Row],[Cant.]]*BD.PD[[#This Row],[ Tasa ]]*BD.PD[[#This Row],[ Precio Und.]]</f>
        <v>0</v>
      </c>
      <c r="O107" s="387"/>
      <c r="P107" s="386">
        <f>IF(BD.PD[[#This Row],[Liquid. '[%']]]&lt;&gt;0,(BD.PD[[#This Row],[Valor Neto '[DOP']]]*BD.PD[[#This Row],[Liquid. '[%']]])+BD.PD[[#This Row],[Valor Neto '[DOP']]],BD.PD[[#This Row],[Valor Neto '[DOP']]])</f>
        <v>0</v>
      </c>
      <c r="Q107" s="404">
        <f>BD.PD[[#This Row],[Ppto. Orden Interna '[DOP']]]/HLOOKUP("USD",$K$1:$L$2,2,FALSE)</f>
        <v>0</v>
      </c>
      <c r="R107" s="389"/>
      <c r="S107" s="389"/>
      <c r="T107" s="389"/>
      <c r="U107" s="389"/>
      <c r="V107" s="389"/>
      <c r="W107" s="405"/>
      <c r="X107" s="390"/>
      <c r="Y107" s="391"/>
      <c r="Z107" s="406">
        <f>BD.PD[[#This Row],[Av.P1 '[%']]]*BD.PD[[#This Row],[Ppto. Orden Interna '[DOP']]]</f>
        <v>0</v>
      </c>
      <c r="AA107" s="393"/>
      <c r="AB107" s="394"/>
      <c r="AC107" s="406">
        <f>BD.PD[[#This Row],[Av.P2 '[%']]]*BD.PD[[#This Row],[Ppto. Orden Interna '[DOP']]]</f>
        <v>0</v>
      </c>
      <c r="AD107" s="393"/>
      <c r="AE107" s="394"/>
      <c r="AF107" s="406">
        <f>BD.PD[[#This Row],[Av.P3 '[%']]]*BD.PD[[#This Row],[Ppto. Orden Interna '[DOP']]]</f>
        <v>0</v>
      </c>
      <c r="AG107" s="393"/>
      <c r="AH107" s="394"/>
      <c r="AI107" s="406">
        <f>BD.PD[[#This Row],[Av.P4 '[%']]]*BD.PD[[#This Row],[Ppto. Orden Interna '[DOP']]]</f>
        <v>0</v>
      </c>
      <c r="AJ107" s="393"/>
      <c r="AK107" s="394"/>
      <c r="AL107" s="406">
        <f>BD.PD[[#This Row],[Av.P5 '[%']]]*BD.PD[[#This Row],[Ppto. Orden Interna '[DOP']]]</f>
        <v>0</v>
      </c>
      <c r="AM107" s="395">
        <f>BD.PD[[#This Row],[Pago 5]]+BD.PD[[#This Row],[Pago 4]]+BD.PD[[#This Row],[Pago 3]]+BD.PD[[#This Row],[Pago 2]]+BD.PD[[#This Row],[Pago 1]]</f>
        <v>0</v>
      </c>
      <c r="AN107" s="396"/>
    </row>
    <row r="108" spans="1:40" ht="15" hidden="1" customHeight="1" x14ac:dyDescent="0.2">
      <c r="A108" s="377">
        <v>6.02</v>
      </c>
      <c r="B108" s="378" t="s">
        <v>334</v>
      </c>
      <c r="C108" s="379" t="str">
        <f>VLOOKUP(BD.PD[[#This Row],[Pos]],PPto[],3,FALSE)</f>
        <v>6.02 Antenas detección de robo</v>
      </c>
      <c r="D108" s="380" t="s">
        <v>334</v>
      </c>
      <c r="E108" s="381">
        <f>IF(BD.PD[[#This Row],[.]]="*",VLOOKUP(BD.PD[[#This Row],[Pos]],Presupuesto!A:H,7,FALSE),"")</f>
        <v>0</v>
      </c>
      <c r="F108" s="382"/>
      <c r="G108" s="382" t="s">
        <v>299</v>
      </c>
      <c r="H108" s="382"/>
      <c r="I108" s="399"/>
      <c r="J108" s="383"/>
      <c r="K108" s="380" t="s">
        <v>162</v>
      </c>
      <c r="L108" s="384">
        <f>IF(BD.PD[[#This Row],[Mon]]="DOP",1,HLOOKUP(BD.PD[[#This Row],[Mon]],$K$1:$L$2,2,FALSE))</f>
        <v>60</v>
      </c>
      <c r="M108" s="385">
        <v>0</v>
      </c>
      <c r="N108" s="386">
        <f>BD.PD[[#This Row],[Cant.]]*BD.PD[[#This Row],[ Tasa ]]*BD.PD[[#This Row],[ Precio Und.]]</f>
        <v>0</v>
      </c>
      <c r="O108" s="387"/>
      <c r="P108" s="386">
        <f>IF(BD.PD[[#This Row],[Liquid. '[%']]]&lt;&gt;0,(BD.PD[[#This Row],[Valor Neto '[DOP']]]*BD.PD[[#This Row],[Liquid. '[%']]])+BD.PD[[#This Row],[Valor Neto '[DOP']]],BD.PD[[#This Row],[Valor Neto '[DOP']]])</f>
        <v>0</v>
      </c>
      <c r="Q108" s="404">
        <f>BD.PD[[#This Row],[Ppto. Orden Interna '[DOP']]]/HLOOKUP("USD",$K$1:$L$2,2,FALSE)</f>
        <v>0</v>
      </c>
      <c r="R108" s="389"/>
      <c r="S108" s="389"/>
      <c r="T108" s="389"/>
      <c r="U108" s="389"/>
      <c r="V108" s="389"/>
      <c r="W108" s="405"/>
      <c r="X108" s="390"/>
      <c r="Y108" s="391"/>
      <c r="Z108" s="406">
        <f>BD.PD[[#This Row],[Av.P1 '[%']]]*BD.PD[[#This Row],[Ppto. Orden Interna '[DOP']]]</f>
        <v>0</v>
      </c>
      <c r="AA108" s="393"/>
      <c r="AB108" s="394"/>
      <c r="AC108" s="406">
        <f>BD.PD[[#This Row],[Av.P2 '[%']]]*BD.PD[[#This Row],[Ppto. Orden Interna '[DOP']]]</f>
        <v>0</v>
      </c>
      <c r="AD108" s="393"/>
      <c r="AE108" s="394"/>
      <c r="AF108" s="406">
        <f>BD.PD[[#This Row],[Av.P3 '[%']]]*BD.PD[[#This Row],[Ppto. Orden Interna '[DOP']]]</f>
        <v>0</v>
      </c>
      <c r="AG108" s="393"/>
      <c r="AH108" s="394"/>
      <c r="AI108" s="406">
        <f>BD.PD[[#This Row],[Av.P4 '[%']]]*BD.PD[[#This Row],[Ppto. Orden Interna '[DOP']]]</f>
        <v>0</v>
      </c>
      <c r="AJ108" s="393"/>
      <c r="AK108" s="394"/>
      <c r="AL108" s="406">
        <f>BD.PD[[#This Row],[Av.P5 '[%']]]*BD.PD[[#This Row],[Ppto. Orden Interna '[DOP']]]</f>
        <v>0</v>
      </c>
      <c r="AM108" s="395">
        <f>BD.PD[[#This Row],[Pago 5]]+BD.PD[[#This Row],[Pago 4]]+BD.PD[[#This Row],[Pago 3]]+BD.PD[[#This Row],[Pago 2]]+BD.PD[[#This Row],[Pago 1]]</f>
        <v>0</v>
      </c>
      <c r="AN108" s="396"/>
    </row>
    <row r="109" spans="1:40" ht="15" hidden="1" customHeight="1" x14ac:dyDescent="0.2">
      <c r="A109" s="377">
        <v>6.03</v>
      </c>
      <c r="B109" s="378" t="s">
        <v>334</v>
      </c>
      <c r="C109" s="379" t="str">
        <f>VLOOKUP(BD.PD[[#This Row],[Pos]],PPto[],3,FALSE)</f>
        <v>6.03 Puntos de Venta</v>
      </c>
      <c r="D109" s="380" t="s">
        <v>334</v>
      </c>
      <c r="E109" s="381">
        <f>IF(BD.PD[[#This Row],[.]]="*",VLOOKUP(BD.PD[[#This Row],[Pos]],Presupuesto!A:H,7,FALSE),"")</f>
        <v>0</v>
      </c>
      <c r="F109" s="382"/>
      <c r="G109" s="382" t="s">
        <v>299</v>
      </c>
      <c r="H109" s="382"/>
      <c r="I109" s="399"/>
      <c r="J109" s="383"/>
      <c r="K109" s="380" t="s">
        <v>162</v>
      </c>
      <c r="L109" s="384">
        <f>IF(BD.PD[[#This Row],[Mon]]="DOP",1,HLOOKUP(BD.PD[[#This Row],[Mon]],$K$1:$L$2,2,FALSE))</f>
        <v>60</v>
      </c>
      <c r="M109" s="385">
        <v>0</v>
      </c>
      <c r="N109" s="386">
        <f>BD.PD[[#This Row],[Cant.]]*BD.PD[[#This Row],[ Tasa ]]*BD.PD[[#This Row],[ Precio Und.]]</f>
        <v>0</v>
      </c>
      <c r="O109" s="387"/>
      <c r="P109" s="386">
        <f>IF(BD.PD[[#This Row],[Liquid. '[%']]]&lt;&gt;0,(BD.PD[[#This Row],[Valor Neto '[DOP']]]*BD.PD[[#This Row],[Liquid. '[%']]])+BD.PD[[#This Row],[Valor Neto '[DOP']]],BD.PD[[#This Row],[Valor Neto '[DOP']]])</f>
        <v>0</v>
      </c>
      <c r="Q109" s="404">
        <f>BD.PD[[#This Row],[Ppto. Orden Interna '[DOP']]]/HLOOKUP("USD",$K$1:$L$2,2,FALSE)</f>
        <v>0</v>
      </c>
      <c r="R109" s="389"/>
      <c r="S109" s="389"/>
      <c r="T109" s="389"/>
      <c r="U109" s="389"/>
      <c r="V109" s="389"/>
      <c r="W109" s="405"/>
      <c r="X109" s="390"/>
      <c r="Y109" s="391"/>
      <c r="Z109" s="406">
        <f>BD.PD[[#This Row],[Av.P1 '[%']]]*BD.PD[[#This Row],[Ppto. Orden Interna '[DOP']]]</f>
        <v>0</v>
      </c>
      <c r="AA109" s="393"/>
      <c r="AB109" s="394"/>
      <c r="AC109" s="406">
        <f>BD.PD[[#This Row],[Av.P2 '[%']]]*BD.PD[[#This Row],[Ppto. Orden Interna '[DOP']]]</f>
        <v>0</v>
      </c>
      <c r="AD109" s="393"/>
      <c r="AE109" s="394"/>
      <c r="AF109" s="406">
        <f>BD.PD[[#This Row],[Av.P3 '[%']]]*BD.PD[[#This Row],[Ppto. Orden Interna '[DOP']]]</f>
        <v>0</v>
      </c>
      <c r="AG109" s="393"/>
      <c r="AH109" s="394"/>
      <c r="AI109" s="406">
        <f>BD.PD[[#This Row],[Av.P4 '[%']]]*BD.PD[[#This Row],[Ppto. Orden Interna '[DOP']]]</f>
        <v>0</v>
      </c>
      <c r="AJ109" s="393"/>
      <c r="AK109" s="394"/>
      <c r="AL109" s="406">
        <f>BD.PD[[#This Row],[Av.P5 '[%']]]*BD.PD[[#This Row],[Ppto. Orden Interna '[DOP']]]</f>
        <v>0</v>
      </c>
      <c r="AM109" s="395">
        <f>BD.PD[[#This Row],[Pago 5]]+BD.PD[[#This Row],[Pago 4]]+BD.PD[[#This Row],[Pago 3]]+BD.PD[[#This Row],[Pago 2]]+BD.PD[[#This Row],[Pago 1]]</f>
        <v>0</v>
      </c>
      <c r="AN109" s="396"/>
    </row>
    <row r="110" spans="1:40" ht="15" hidden="1" customHeight="1" x14ac:dyDescent="0.2">
      <c r="A110" s="377">
        <v>6.04</v>
      </c>
      <c r="B110" s="378" t="s">
        <v>334</v>
      </c>
      <c r="C110" s="379" t="str">
        <f>VLOOKUP(BD.PD[[#This Row],[Pos]],PPto[],3,FALSE)</f>
        <v>6.04 Instalación de data y voz / Antenas de techo</v>
      </c>
      <c r="D110" s="380" t="s">
        <v>334</v>
      </c>
      <c r="E110" s="381">
        <f>IF(BD.PD[[#This Row],[.]]="*",VLOOKUP(BD.PD[[#This Row],[Pos]],Presupuesto!A:H,7,FALSE),"")</f>
        <v>0</v>
      </c>
      <c r="F110" s="382"/>
      <c r="G110" s="382" t="s">
        <v>299</v>
      </c>
      <c r="H110" s="382"/>
      <c r="I110" s="399"/>
      <c r="J110" s="383"/>
      <c r="K110" s="380" t="s">
        <v>162</v>
      </c>
      <c r="L110" s="384">
        <f>IF(BD.PD[[#This Row],[Mon]]="DOP",1,HLOOKUP(BD.PD[[#This Row],[Mon]],$K$1:$L$2,2,FALSE))</f>
        <v>60</v>
      </c>
      <c r="M110" s="385">
        <v>0</v>
      </c>
      <c r="N110" s="386">
        <f>BD.PD[[#This Row],[Cant.]]*BD.PD[[#This Row],[ Tasa ]]*BD.PD[[#This Row],[ Precio Und.]]</f>
        <v>0</v>
      </c>
      <c r="O110" s="387"/>
      <c r="P110" s="386">
        <f>IF(BD.PD[[#This Row],[Liquid. '[%']]]&lt;&gt;0,(BD.PD[[#This Row],[Valor Neto '[DOP']]]*BD.PD[[#This Row],[Liquid. '[%']]])+BD.PD[[#This Row],[Valor Neto '[DOP']]],BD.PD[[#This Row],[Valor Neto '[DOP']]])</f>
        <v>0</v>
      </c>
      <c r="Q110" s="404">
        <f>BD.PD[[#This Row],[Ppto. Orden Interna '[DOP']]]/HLOOKUP("USD",$K$1:$L$2,2,FALSE)</f>
        <v>0</v>
      </c>
      <c r="R110" s="389"/>
      <c r="S110" s="389"/>
      <c r="T110" s="389"/>
      <c r="U110" s="389"/>
      <c r="V110" s="389"/>
      <c r="W110" s="405"/>
      <c r="X110" s="390"/>
      <c r="Y110" s="391"/>
      <c r="Z110" s="406">
        <f>BD.PD[[#This Row],[Av.P1 '[%']]]*BD.PD[[#This Row],[Ppto. Orden Interna '[DOP']]]</f>
        <v>0</v>
      </c>
      <c r="AA110" s="393"/>
      <c r="AB110" s="394"/>
      <c r="AC110" s="406">
        <f>BD.PD[[#This Row],[Av.P2 '[%']]]*BD.PD[[#This Row],[Ppto. Orden Interna '[DOP']]]</f>
        <v>0</v>
      </c>
      <c r="AD110" s="393"/>
      <c r="AE110" s="394"/>
      <c r="AF110" s="406">
        <f>BD.PD[[#This Row],[Av.P3 '[%']]]*BD.PD[[#This Row],[Ppto. Orden Interna '[DOP']]]</f>
        <v>0</v>
      </c>
      <c r="AG110" s="393"/>
      <c r="AH110" s="394"/>
      <c r="AI110" s="406">
        <f>BD.PD[[#This Row],[Av.P4 '[%']]]*BD.PD[[#This Row],[Ppto. Orden Interna '[DOP']]]</f>
        <v>0</v>
      </c>
      <c r="AJ110" s="393"/>
      <c r="AK110" s="394"/>
      <c r="AL110" s="406">
        <f>BD.PD[[#This Row],[Av.P5 '[%']]]*BD.PD[[#This Row],[Ppto. Orden Interna '[DOP']]]</f>
        <v>0</v>
      </c>
      <c r="AM110" s="395">
        <f>BD.PD[[#This Row],[Pago 5]]+BD.PD[[#This Row],[Pago 4]]+BD.PD[[#This Row],[Pago 3]]+BD.PD[[#This Row],[Pago 2]]+BD.PD[[#This Row],[Pago 1]]</f>
        <v>0</v>
      </c>
      <c r="AN110" s="396"/>
    </row>
    <row r="111" spans="1:40" ht="15" hidden="1" customHeight="1" x14ac:dyDescent="0.2">
      <c r="A111" s="377">
        <v>6.05</v>
      </c>
      <c r="B111" s="378" t="s">
        <v>334</v>
      </c>
      <c r="C111" s="379" t="str">
        <f>VLOOKUP(BD.PD[[#This Row],[Pos]],PPto[],3,FALSE)</f>
        <v>6.05 Otros sum e inst Tecnología y Seguridad Y Tesoreria</v>
      </c>
      <c r="D111" s="380" t="s">
        <v>334</v>
      </c>
      <c r="E111" s="381">
        <f>IF(BD.PD[[#This Row],[.]]="*",VLOOKUP(BD.PD[[#This Row],[Pos]],Presupuesto!A:H,7,FALSE),"")</f>
        <v>38890.364918032777</v>
      </c>
      <c r="F111" s="382"/>
      <c r="G111" s="382" t="s">
        <v>299</v>
      </c>
      <c r="H111" s="382"/>
      <c r="I111" s="399"/>
      <c r="J111" s="383"/>
      <c r="K111" s="380" t="s">
        <v>162</v>
      </c>
      <c r="L111" s="384">
        <f>IF(BD.PD[[#This Row],[Mon]]="DOP",1,HLOOKUP(BD.PD[[#This Row],[Mon]],$K$1:$L$2,2,FALSE))</f>
        <v>60</v>
      </c>
      <c r="M111" s="385">
        <v>0</v>
      </c>
      <c r="N111" s="386">
        <f>BD.PD[[#This Row],[Cant.]]*BD.PD[[#This Row],[ Tasa ]]*BD.PD[[#This Row],[ Precio Und.]]</f>
        <v>0</v>
      </c>
      <c r="O111" s="387"/>
      <c r="P111" s="386">
        <f>IF(BD.PD[[#This Row],[Liquid. '[%']]]&lt;&gt;0,(BD.PD[[#This Row],[Valor Neto '[DOP']]]*BD.PD[[#This Row],[Liquid. '[%']]])+BD.PD[[#This Row],[Valor Neto '[DOP']]],BD.PD[[#This Row],[Valor Neto '[DOP']]])</f>
        <v>0</v>
      </c>
      <c r="Q111" s="404">
        <f>BD.PD[[#This Row],[Ppto. Orden Interna '[DOP']]]/HLOOKUP("USD",$K$1:$L$2,2,FALSE)</f>
        <v>0</v>
      </c>
      <c r="R111" s="389"/>
      <c r="S111" s="389"/>
      <c r="T111" s="389"/>
      <c r="U111" s="389"/>
      <c r="V111" s="389"/>
      <c r="W111" s="405"/>
      <c r="X111" s="390"/>
      <c r="Y111" s="391"/>
      <c r="Z111" s="406">
        <f>BD.PD[[#This Row],[Av.P1 '[%']]]*BD.PD[[#This Row],[Ppto. Orden Interna '[DOP']]]</f>
        <v>0</v>
      </c>
      <c r="AA111" s="393"/>
      <c r="AB111" s="394"/>
      <c r="AC111" s="406">
        <f>BD.PD[[#This Row],[Av.P2 '[%']]]*BD.PD[[#This Row],[Ppto. Orden Interna '[DOP']]]</f>
        <v>0</v>
      </c>
      <c r="AD111" s="393"/>
      <c r="AE111" s="394"/>
      <c r="AF111" s="406">
        <f>BD.PD[[#This Row],[Av.P3 '[%']]]*BD.PD[[#This Row],[Ppto. Orden Interna '[DOP']]]</f>
        <v>0</v>
      </c>
      <c r="AG111" s="393"/>
      <c r="AH111" s="394"/>
      <c r="AI111" s="406">
        <f>BD.PD[[#This Row],[Av.P4 '[%']]]*BD.PD[[#This Row],[Ppto. Orden Interna '[DOP']]]</f>
        <v>0</v>
      </c>
      <c r="AJ111" s="393"/>
      <c r="AK111" s="394"/>
      <c r="AL111" s="406">
        <f>BD.PD[[#This Row],[Av.P5 '[%']]]*BD.PD[[#This Row],[Ppto. Orden Interna '[DOP']]]</f>
        <v>0</v>
      </c>
      <c r="AM111" s="395">
        <f>BD.PD[[#This Row],[Pago 5]]+BD.PD[[#This Row],[Pago 4]]+BD.PD[[#This Row],[Pago 3]]+BD.PD[[#This Row],[Pago 2]]+BD.PD[[#This Row],[Pago 1]]</f>
        <v>0</v>
      </c>
      <c r="AN111" s="396"/>
    </row>
    <row r="112" spans="1:40" ht="15" hidden="1" customHeight="1" x14ac:dyDescent="0.2">
      <c r="A112" s="377">
        <v>6.05</v>
      </c>
      <c r="B112" s="378"/>
      <c r="C112" s="379" t="str">
        <f>VLOOKUP(BD.PD[[#This Row],[Pos]],PPto[],3,FALSE)</f>
        <v>6.05 Otros sum e inst Tecnología y Seguridad Y Tesoreria</v>
      </c>
      <c r="D112" s="377" t="s">
        <v>61</v>
      </c>
      <c r="E112" s="381" t="str">
        <f>IF(BD.PD[[#This Row],[.]]="*",VLOOKUP(BD.PD[[#This Row],[Pos]],Presupuesto!A:H,7,FALSE),"")</f>
        <v/>
      </c>
      <c r="F112" s="413" t="s">
        <v>456</v>
      </c>
      <c r="G112" s="382">
        <v>4512940932</v>
      </c>
      <c r="H112" s="382" t="s">
        <v>342</v>
      </c>
      <c r="I112" s="399">
        <v>45790</v>
      </c>
      <c r="J112" s="400">
        <v>1</v>
      </c>
      <c r="K112" s="377" t="s">
        <v>343</v>
      </c>
      <c r="L112" s="384">
        <f>IF(BD.PD[[#This Row],[Mon]]="DOP",1,HLOOKUP(BD.PD[[#This Row],[Mon]],$K$1:$L$2,2,FALSE))</f>
        <v>1</v>
      </c>
      <c r="M112" s="492">
        <v>39850</v>
      </c>
      <c r="N112" s="386">
        <f>BD.PD[[#This Row],[Cant.]]*BD.PD[[#This Row],[ Tasa ]]*BD.PD[[#This Row],[ Precio Und.]]</f>
        <v>39850</v>
      </c>
      <c r="O112" s="402">
        <v>0</v>
      </c>
      <c r="P112" s="386">
        <f>IF(BD.PD[[#This Row],[Liquid. '[%']]]&lt;&gt;0,(BD.PD[[#This Row],[Valor Neto '[DOP']]]*BD.PD[[#This Row],[Liquid. '[%']]])+BD.PD[[#This Row],[Valor Neto '[DOP']]],BD.PD[[#This Row],[Valor Neto '[DOP']]])</f>
        <v>39850</v>
      </c>
      <c r="Q112" s="404">
        <f>BD.PD[[#This Row],[Ppto. Orden Interna '[DOP']]]/HLOOKUP("USD",$K$1:$L$2,2,FALSE)</f>
        <v>664.16666666666663</v>
      </c>
      <c r="R112" s="389" t="s">
        <v>457</v>
      </c>
      <c r="S112" s="389"/>
      <c r="T112" s="389"/>
      <c r="U112" s="389"/>
      <c r="V112" s="389"/>
      <c r="W112" s="405" t="s">
        <v>458</v>
      </c>
      <c r="X112" s="390">
        <v>19</v>
      </c>
      <c r="Y112" s="391">
        <v>1</v>
      </c>
      <c r="Z112" s="406">
        <f>BD.PD[[#This Row],[Av.P1 '[%']]]*BD.PD[[#This Row],[Ppto. Orden Interna '[DOP']]]</f>
        <v>39850</v>
      </c>
      <c r="AA112" s="393"/>
      <c r="AB112" s="394"/>
      <c r="AC112" s="406">
        <f>BD.PD[[#This Row],[Av.P2 '[%']]]*BD.PD[[#This Row],[Ppto. Orden Interna '[DOP']]]</f>
        <v>0</v>
      </c>
      <c r="AD112" s="393"/>
      <c r="AE112" s="394"/>
      <c r="AF112" s="406">
        <f>BD.PD[[#This Row],[Av.P3 '[%']]]*BD.PD[[#This Row],[Ppto. Orden Interna '[DOP']]]</f>
        <v>0</v>
      </c>
      <c r="AG112" s="393"/>
      <c r="AH112" s="394"/>
      <c r="AI112" s="406">
        <f>BD.PD[[#This Row],[Av.P4 '[%']]]*BD.PD[[#This Row],[Ppto. Orden Interna '[DOP']]]</f>
        <v>0</v>
      </c>
      <c r="AJ112" s="393"/>
      <c r="AK112" s="394"/>
      <c r="AL112" s="406">
        <f>BD.PD[[#This Row],[Av.P5 '[%']]]*BD.PD[[#This Row],[Ppto. Orden Interna '[DOP']]]</f>
        <v>0</v>
      </c>
      <c r="AM112" s="395">
        <f>BD.PD[[#This Row],[Pago 5]]+BD.PD[[#This Row],[Pago 4]]+BD.PD[[#This Row],[Pago 3]]+BD.PD[[#This Row],[Pago 2]]+BD.PD[[#This Row],[Pago 1]]</f>
        <v>39850</v>
      </c>
      <c r="AN112" s="396"/>
    </row>
    <row r="113" spans="1:40" ht="15" hidden="1" customHeight="1" x14ac:dyDescent="0.2">
      <c r="A113" s="377">
        <v>6.05</v>
      </c>
      <c r="B113" s="378"/>
      <c r="C113" s="379" t="str">
        <f>VLOOKUP(BD.PD[[#This Row],[Pos]],PPto[],3,FALSE)</f>
        <v>6.05 Otros sum e inst Tecnología y Seguridad Y Tesoreria</v>
      </c>
      <c r="D113" s="377" t="s">
        <v>61</v>
      </c>
      <c r="E113" s="381" t="str">
        <f>IF(BD.PD[[#This Row],[.]]="*",VLOOKUP(BD.PD[[#This Row],[Pos]],Presupuesto!A:H,7,FALSE),"")</f>
        <v/>
      </c>
      <c r="F113" s="413" t="s">
        <v>459</v>
      </c>
      <c r="G113" s="382">
        <v>4512504519</v>
      </c>
      <c r="H113" s="382" t="s">
        <v>342</v>
      </c>
      <c r="I113" s="399">
        <v>45790</v>
      </c>
      <c r="J113" s="400">
        <v>1</v>
      </c>
      <c r="K113" s="377" t="s">
        <v>162</v>
      </c>
      <c r="L113" s="384">
        <f>IF(BD.PD[[#This Row],[Mon]]="DOP",1,HLOOKUP(BD.PD[[#This Row],[Mon]],$K$1:$L$2,2,FALSE))</f>
        <v>60</v>
      </c>
      <c r="M113" s="401">
        <v>20881.12</v>
      </c>
      <c r="N113" s="386">
        <f>BD.PD[[#This Row],[Cant.]]*BD.PD[[#This Row],[ Tasa ]]*BD.PD[[#This Row],[ Precio Und.]]</f>
        <v>1252867.2</v>
      </c>
      <c r="O113" s="402">
        <v>0</v>
      </c>
      <c r="P113" s="386">
        <f>IF(BD.PD[[#This Row],[Liquid. '[%']]]&lt;&gt;0,(BD.PD[[#This Row],[Valor Neto '[DOP']]]*BD.PD[[#This Row],[Liquid. '[%']]])+BD.PD[[#This Row],[Valor Neto '[DOP']]],BD.PD[[#This Row],[Valor Neto '[DOP']]])</f>
        <v>1252867.2</v>
      </c>
      <c r="Q113" s="404">
        <f>BD.PD[[#This Row],[Ppto. Orden Interna '[DOP']]]/HLOOKUP("USD",$K$1:$L$2,2,FALSE)</f>
        <v>20881.12</v>
      </c>
      <c r="R113" s="389" t="s">
        <v>457</v>
      </c>
      <c r="S113" s="389"/>
      <c r="T113" s="389"/>
      <c r="U113" s="389"/>
      <c r="V113" s="389"/>
      <c r="W113" s="405" t="s">
        <v>460</v>
      </c>
      <c r="X113" s="390">
        <v>7</v>
      </c>
      <c r="Y113" s="391">
        <v>0.5</v>
      </c>
      <c r="Z113" s="406">
        <f>BD.PD[[#This Row],[Av.P1 '[%']]]*BD.PD[[#This Row],[Ppto. Orden Interna '[DOP']]]</f>
        <v>626433.6</v>
      </c>
      <c r="AA113" s="393">
        <v>21</v>
      </c>
      <c r="AB113" s="394">
        <v>0.5</v>
      </c>
      <c r="AC113" s="406">
        <f>BD.PD[[#This Row],[Av.P2 '[%']]]*BD.PD[[#This Row],[Ppto. Orden Interna '[DOP']]]</f>
        <v>626433.6</v>
      </c>
      <c r="AD113" s="393"/>
      <c r="AE113" s="394"/>
      <c r="AF113" s="406">
        <f>BD.PD[[#This Row],[Av.P3 '[%']]]*BD.PD[[#This Row],[Ppto. Orden Interna '[DOP']]]</f>
        <v>0</v>
      </c>
      <c r="AG113" s="393"/>
      <c r="AH113" s="394"/>
      <c r="AI113" s="406">
        <f>BD.PD[[#This Row],[Av.P4 '[%']]]*BD.PD[[#This Row],[Ppto. Orden Interna '[DOP']]]</f>
        <v>0</v>
      </c>
      <c r="AJ113" s="393"/>
      <c r="AK113" s="394"/>
      <c r="AL113" s="406">
        <f>BD.PD[[#This Row],[Av.P5 '[%']]]*BD.PD[[#This Row],[Ppto. Orden Interna '[DOP']]]</f>
        <v>0</v>
      </c>
      <c r="AM113" s="395">
        <f>BD.PD[[#This Row],[Pago 5]]+BD.PD[[#This Row],[Pago 4]]+BD.PD[[#This Row],[Pago 3]]+BD.PD[[#This Row],[Pago 2]]+BD.PD[[#This Row],[Pago 1]]</f>
        <v>1252867.2</v>
      </c>
      <c r="AN113" s="396"/>
    </row>
    <row r="114" spans="1:40" ht="15" hidden="1" customHeight="1" x14ac:dyDescent="0.2">
      <c r="A114" s="377">
        <v>6.05</v>
      </c>
      <c r="B114" s="378"/>
      <c r="C114" s="379" t="str">
        <f>VLOOKUP(BD.PD[[#This Row],[Pos]],PPto[],3,FALSE)</f>
        <v>6.05 Otros sum e inst Tecnología y Seguridad Y Tesoreria</v>
      </c>
      <c r="D114" s="377" t="s">
        <v>61</v>
      </c>
      <c r="E114" s="381" t="str">
        <f>IF(BD.PD[[#This Row],[.]]="*",VLOOKUP(BD.PD[[#This Row],[Pos]],Presupuesto!A:H,7,FALSE),"")</f>
        <v/>
      </c>
      <c r="F114" s="413" t="s">
        <v>461</v>
      </c>
      <c r="G114" s="382">
        <v>4512581649</v>
      </c>
      <c r="H114" s="382" t="s">
        <v>342</v>
      </c>
      <c r="I114" s="399">
        <v>45855</v>
      </c>
      <c r="J114" s="400">
        <v>22</v>
      </c>
      <c r="K114" s="377" t="s">
        <v>343</v>
      </c>
      <c r="L114" s="384">
        <f>IF(BD.PD[[#This Row],[Mon]]="DOP",1,HLOOKUP(BD.PD[[#This Row],[Mon]],$K$1:$L$2,2,FALSE))</f>
        <v>1</v>
      </c>
      <c r="M114" s="401">
        <v>33000</v>
      </c>
      <c r="N114" s="386">
        <f>BD.PD[[#This Row],[Cant.]]*BD.PD[[#This Row],[ Tasa ]]*BD.PD[[#This Row],[ Precio Und.]]</f>
        <v>726000</v>
      </c>
      <c r="O114" s="402">
        <v>0</v>
      </c>
      <c r="P114" s="386">
        <f>IF(BD.PD[[#This Row],[Liquid. '[%']]]&lt;&gt;0,(BD.PD[[#This Row],[Valor Neto '[DOP']]]*BD.PD[[#This Row],[Liquid. '[%']]])+BD.PD[[#This Row],[Valor Neto '[DOP']]],BD.PD[[#This Row],[Valor Neto '[DOP']]])</f>
        <v>726000</v>
      </c>
      <c r="Q114" s="404">
        <f>BD.PD[[#This Row],[Ppto. Orden Interna '[DOP']]]/HLOOKUP("USD",$K$1:$L$2,2,FALSE)</f>
        <v>12100</v>
      </c>
      <c r="R114" s="389" t="s">
        <v>462</v>
      </c>
      <c r="S114" s="389"/>
      <c r="T114" s="389"/>
      <c r="U114" s="389"/>
      <c r="V114" s="389"/>
      <c r="W114" s="405" t="s">
        <v>463</v>
      </c>
      <c r="X114" s="390">
        <v>21</v>
      </c>
      <c r="Y114" s="391">
        <v>1</v>
      </c>
      <c r="Z114" s="406">
        <f>BD.PD[[#This Row],[Av.P1 '[%']]]*BD.PD[[#This Row],[Ppto. Orden Interna '[DOP']]]</f>
        <v>726000</v>
      </c>
      <c r="AA114" s="393"/>
      <c r="AB114" s="394"/>
      <c r="AC114" s="406">
        <f>BD.PD[[#This Row],[Av.P2 '[%']]]*BD.PD[[#This Row],[Ppto. Orden Interna '[DOP']]]</f>
        <v>0</v>
      </c>
      <c r="AD114" s="393"/>
      <c r="AE114" s="394"/>
      <c r="AF114" s="406">
        <f>BD.PD[[#This Row],[Av.P3 '[%']]]*BD.PD[[#This Row],[Ppto. Orden Interna '[DOP']]]</f>
        <v>0</v>
      </c>
      <c r="AG114" s="393"/>
      <c r="AH114" s="394"/>
      <c r="AI114" s="406">
        <f>BD.PD[[#This Row],[Av.P4 '[%']]]*BD.PD[[#This Row],[Ppto. Orden Interna '[DOP']]]</f>
        <v>0</v>
      </c>
      <c r="AJ114" s="393"/>
      <c r="AK114" s="394"/>
      <c r="AL114" s="406">
        <f>BD.PD[[#This Row],[Av.P5 '[%']]]*BD.PD[[#This Row],[Ppto. Orden Interna '[DOP']]]</f>
        <v>0</v>
      </c>
      <c r="AM114" s="395">
        <f>BD.PD[[#This Row],[Pago 5]]+BD.PD[[#This Row],[Pago 4]]+BD.PD[[#This Row],[Pago 3]]+BD.PD[[#This Row],[Pago 2]]+BD.PD[[#This Row],[Pago 1]]</f>
        <v>726000</v>
      </c>
      <c r="AN114" s="396"/>
    </row>
    <row r="115" spans="1:40" ht="15" hidden="1" customHeight="1" x14ac:dyDescent="0.2">
      <c r="A115" s="377">
        <v>6.05</v>
      </c>
      <c r="B115" s="378"/>
      <c r="C115" s="379" t="str">
        <f>VLOOKUP(BD.PD[[#This Row],[Pos]],PPto[],3,FALSE)</f>
        <v>6.05 Otros sum e inst Tecnología y Seguridad Y Tesoreria</v>
      </c>
      <c r="D115" s="377" t="s">
        <v>61</v>
      </c>
      <c r="E115" s="381" t="str">
        <f>IF(BD.PD[[#This Row],[.]]="*",VLOOKUP(BD.PD[[#This Row],[Pos]],Presupuesto!A:H,7,FALSE),"")</f>
        <v/>
      </c>
      <c r="F115" s="413" t="s">
        <v>464</v>
      </c>
      <c r="G115" s="382">
        <v>4512934223</v>
      </c>
      <c r="H115" s="382" t="s">
        <v>342</v>
      </c>
      <c r="I115" s="399" t="s">
        <v>465</v>
      </c>
      <c r="J115" s="400">
        <v>1</v>
      </c>
      <c r="K115" s="377" t="s">
        <v>343</v>
      </c>
      <c r="L115" s="384">
        <f>IF(BD.PD[[#This Row],[Mon]]="DOP",1,HLOOKUP(BD.PD[[#This Row],[Mon]],$K$1:$L$2,2,FALSE))</f>
        <v>1</v>
      </c>
      <c r="M115" s="401">
        <v>4418</v>
      </c>
      <c r="N115" s="386">
        <f>BD.PD[[#This Row],[Cant.]]*BD.PD[[#This Row],[ Tasa ]]*BD.PD[[#This Row],[ Precio Und.]]</f>
        <v>4418</v>
      </c>
      <c r="O115" s="402">
        <v>0</v>
      </c>
      <c r="P115" s="386">
        <f>IF(BD.PD[[#This Row],[Liquid. '[%']]]&lt;&gt;0,(BD.PD[[#This Row],[Valor Neto '[DOP']]]*BD.PD[[#This Row],[Liquid. '[%']]])+BD.PD[[#This Row],[Valor Neto '[DOP']]],BD.PD[[#This Row],[Valor Neto '[DOP']]])</f>
        <v>4418</v>
      </c>
      <c r="Q115" s="404">
        <f>BD.PD[[#This Row],[Ppto. Orden Interna '[DOP']]]/HLOOKUP("USD",$K$1:$L$2,2,FALSE)</f>
        <v>73.63333333333334</v>
      </c>
      <c r="R115" s="389" t="s">
        <v>466</v>
      </c>
      <c r="S115" s="389"/>
      <c r="T115" s="389"/>
      <c r="U115" s="389"/>
      <c r="V115" s="389"/>
      <c r="W115" s="405" t="s">
        <v>467</v>
      </c>
      <c r="X115" s="390">
        <v>19</v>
      </c>
      <c r="Y115" s="391">
        <v>1</v>
      </c>
      <c r="Z115" s="406">
        <f>BD.PD[[#This Row],[Av.P1 '[%']]]*BD.PD[[#This Row],[Ppto. Orden Interna '[DOP']]]</f>
        <v>4418</v>
      </c>
      <c r="AA115" s="393"/>
      <c r="AB115" s="394"/>
      <c r="AC115" s="406">
        <f>BD.PD[[#This Row],[Av.P2 '[%']]]*BD.PD[[#This Row],[Ppto. Orden Interna '[DOP']]]</f>
        <v>0</v>
      </c>
      <c r="AD115" s="393"/>
      <c r="AE115" s="394"/>
      <c r="AF115" s="406">
        <f>BD.PD[[#This Row],[Av.P3 '[%']]]*BD.PD[[#This Row],[Ppto. Orden Interna '[DOP']]]</f>
        <v>0</v>
      </c>
      <c r="AG115" s="393"/>
      <c r="AH115" s="394"/>
      <c r="AI115" s="406">
        <f>BD.PD[[#This Row],[Av.P4 '[%']]]*BD.PD[[#This Row],[Ppto. Orden Interna '[DOP']]]</f>
        <v>0</v>
      </c>
      <c r="AJ115" s="393"/>
      <c r="AK115" s="394"/>
      <c r="AL115" s="406">
        <f>BD.PD[[#This Row],[Av.P5 '[%']]]*BD.PD[[#This Row],[Ppto. Orden Interna '[DOP']]]</f>
        <v>0</v>
      </c>
      <c r="AM115" s="395">
        <f>BD.PD[[#This Row],[Pago 5]]+BD.PD[[#This Row],[Pago 4]]+BD.PD[[#This Row],[Pago 3]]+BD.PD[[#This Row],[Pago 2]]+BD.PD[[#This Row],[Pago 1]]</f>
        <v>4418</v>
      </c>
      <c r="AN115" s="396"/>
    </row>
    <row r="116" spans="1:40" ht="15" hidden="1" customHeight="1" x14ac:dyDescent="0.2">
      <c r="A116" s="377">
        <v>6.05</v>
      </c>
      <c r="B116" s="378"/>
      <c r="C116" s="379" t="str">
        <f>VLOOKUP(BD.PD[[#This Row],[Pos]],PPto[],3,FALSE)</f>
        <v>6.05 Otros sum e inst Tecnología y Seguridad Y Tesoreria</v>
      </c>
      <c r="D116" s="377" t="s">
        <v>61</v>
      </c>
      <c r="E116" s="381" t="str">
        <f>IF(BD.PD[[#This Row],[.]]="*",VLOOKUP(BD.PD[[#This Row],[Pos]],Presupuesto!A:H,7,FALSE),"")</f>
        <v/>
      </c>
      <c r="F116" s="413" t="s">
        <v>468</v>
      </c>
      <c r="G116" s="382">
        <v>4512934223</v>
      </c>
      <c r="H116" s="399" t="s">
        <v>342</v>
      </c>
      <c r="I116" s="399" t="s">
        <v>465</v>
      </c>
      <c r="J116" s="400">
        <v>1</v>
      </c>
      <c r="K116" s="377" t="s">
        <v>343</v>
      </c>
      <c r="L116" s="384">
        <f>IF(BD.PD[[#This Row],[Mon]]="DOP",1,HLOOKUP(BD.PD[[#This Row],[Mon]],$K$1:$L$2,2,FALSE))</f>
        <v>1</v>
      </c>
      <c r="M116" s="401">
        <v>11550</v>
      </c>
      <c r="N116" s="386">
        <f>BD.PD[[#This Row],[Cant.]]*BD.PD[[#This Row],[ Tasa ]]*BD.PD[[#This Row],[ Precio Und.]]</f>
        <v>11550</v>
      </c>
      <c r="O116" s="402">
        <v>0</v>
      </c>
      <c r="P116" s="386">
        <f>IF(BD.PD[[#This Row],[Liquid. '[%']]]&lt;&gt;0,(BD.PD[[#This Row],[Valor Neto '[DOP']]]*BD.PD[[#This Row],[Liquid. '[%']]])+BD.PD[[#This Row],[Valor Neto '[DOP']]],BD.PD[[#This Row],[Valor Neto '[DOP']]])</f>
        <v>11550</v>
      </c>
      <c r="Q116" s="404">
        <f>BD.PD[[#This Row],[Ppto. Orden Interna '[DOP']]]/HLOOKUP("USD",$K$1:$L$2,2,FALSE)</f>
        <v>192.5</v>
      </c>
      <c r="R116" s="389" t="s">
        <v>466</v>
      </c>
      <c r="S116" s="389"/>
      <c r="T116" s="389"/>
      <c r="U116" s="389"/>
      <c r="V116" s="389"/>
      <c r="W116" s="405" t="s">
        <v>467</v>
      </c>
      <c r="X116" s="390">
        <v>19</v>
      </c>
      <c r="Y116" s="391">
        <v>1</v>
      </c>
      <c r="Z116" s="406">
        <f>BD.PD[[#This Row],[Av.P1 '[%']]]*BD.PD[[#This Row],[Ppto. Orden Interna '[DOP']]]</f>
        <v>11550</v>
      </c>
      <c r="AA116" s="393"/>
      <c r="AB116" s="394"/>
      <c r="AC116" s="406">
        <f>BD.PD[[#This Row],[Av.P2 '[%']]]*BD.PD[[#This Row],[Ppto. Orden Interna '[DOP']]]</f>
        <v>0</v>
      </c>
      <c r="AD116" s="393"/>
      <c r="AE116" s="394"/>
      <c r="AF116" s="406">
        <f>BD.PD[[#This Row],[Av.P3 '[%']]]*BD.PD[[#This Row],[Ppto. Orden Interna '[DOP']]]</f>
        <v>0</v>
      </c>
      <c r="AG116" s="393"/>
      <c r="AH116" s="394"/>
      <c r="AI116" s="406">
        <f>BD.PD[[#This Row],[Av.P4 '[%']]]*BD.PD[[#This Row],[Ppto. Orden Interna '[DOP']]]</f>
        <v>0</v>
      </c>
      <c r="AJ116" s="393"/>
      <c r="AK116" s="394"/>
      <c r="AL116" s="406">
        <f>BD.PD[[#This Row],[Av.P5 '[%']]]*BD.PD[[#This Row],[Ppto. Orden Interna '[DOP']]]</f>
        <v>0</v>
      </c>
      <c r="AM116" s="395">
        <f>BD.PD[[#This Row],[Pago 5]]+BD.PD[[#This Row],[Pago 4]]+BD.PD[[#This Row],[Pago 3]]+BD.PD[[#This Row],[Pago 2]]+BD.PD[[#This Row],[Pago 1]]</f>
        <v>11550</v>
      </c>
      <c r="AN116" s="396"/>
    </row>
    <row r="117" spans="1:40" ht="15" hidden="1" customHeight="1" x14ac:dyDescent="0.2">
      <c r="A117" s="377">
        <v>6.05</v>
      </c>
      <c r="B117" s="378"/>
      <c r="C117" s="379" t="str">
        <f>VLOOKUP(BD.PD[[#This Row],[Pos]],PPto[],3,FALSE)</f>
        <v>6.05 Otros sum e inst Tecnología y Seguridad Y Tesoreria</v>
      </c>
      <c r="D117" s="377" t="s">
        <v>61</v>
      </c>
      <c r="E117" s="381" t="str">
        <f>IF(BD.PD[[#This Row],[.]]="*",VLOOKUP(BD.PD[[#This Row],[Pos]],Presupuesto!A:H,7,FALSE),"")</f>
        <v/>
      </c>
      <c r="F117" s="413" t="s">
        <v>469</v>
      </c>
      <c r="G117" s="382">
        <v>4512934223</v>
      </c>
      <c r="H117" s="382" t="s">
        <v>342</v>
      </c>
      <c r="I117" s="399" t="s">
        <v>465</v>
      </c>
      <c r="J117" s="400">
        <v>1</v>
      </c>
      <c r="K117" s="377" t="s">
        <v>343</v>
      </c>
      <c r="L117" s="384">
        <f>IF(BD.PD[[#This Row],[Mon]]="DOP",1,HLOOKUP(BD.PD[[#This Row],[Mon]],$K$1:$L$2,2,FALSE))</f>
        <v>1</v>
      </c>
      <c r="M117" s="401">
        <v>4399</v>
      </c>
      <c r="N117" s="386">
        <f>BD.PD[[#This Row],[Cant.]]*BD.PD[[#This Row],[ Tasa ]]*BD.PD[[#This Row],[ Precio Und.]]</f>
        <v>4399</v>
      </c>
      <c r="O117" s="402">
        <v>0</v>
      </c>
      <c r="P117" s="386">
        <f>IF(BD.PD[[#This Row],[Liquid. '[%']]]&lt;&gt;0,(BD.PD[[#This Row],[Valor Neto '[DOP']]]*BD.PD[[#This Row],[Liquid. '[%']]])+BD.PD[[#This Row],[Valor Neto '[DOP']]],BD.PD[[#This Row],[Valor Neto '[DOP']]])</f>
        <v>4399</v>
      </c>
      <c r="Q117" s="404">
        <f>BD.PD[[#This Row],[Ppto. Orden Interna '[DOP']]]/HLOOKUP("USD",$K$1:$L$2,2,FALSE)</f>
        <v>73.316666666666663</v>
      </c>
      <c r="R117" s="389" t="s">
        <v>466</v>
      </c>
      <c r="S117" s="389"/>
      <c r="T117" s="389"/>
      <c r="U117" s="389"/>
      <c r="V117" s="389"/>
      <c r="W117" s="405" t="s">
        <v>467</v>
      </c>
      <c r="X117" s="390">
        <v>19</v>
      </c>
      <c r="Y117" s="391">
        <v>1</v>
      </c>
      <c r="Z117" s="406">
        <f>BD.PD[[#This Row],[Av.P1 '[%']]]*BD.PD[[#This Row],[Ppto. Orden Interna '[DOP']]]</f>
        <v>4399</v>
      </c>
      <c r="AA117" s="393"/>
      <c r="AB117" s="394"/>
      <c r="AC117" s="406">
        <f>BD.PD[[#This Row],[Av.P2 '[%']]]*BD.PD[[#This Row],[Ppto. Orden Interna '[DOP']]]</f>
        <v>0</v>
      </c>
      <c r="AD117" s="393"/>
      <c r="AE117" s="394"/>
      <c r="AF117" s="406">
        <f>BD.PD[[#This Row],[Av.P3 '[%']]]*BD.PD[[#This Row],[Ppto. Orden Interna '[DOP']]]</f>
        <v>0</v>
      </c>
      <c r="AG117" s="393"/>
      <c r="AH117" s="394"/>
      <c r="AI117" s="406">
        <f>BD.PD[[#This Row],[Av.P4 '[%']]]*BD.PD[[#This Row],[Ppto. Orden Interna '[DOP']]]</f>
        <v>0</v>
      </c>
      <c r="AJ117" s="393"/>
      <c r="AK117" s="394"/>
      <c r="AL117" s="406">
        <f>BD.PD[[#This Row],[Av.P5 '[%']]]*BD.PD[[#This Row],[Ppto. Orden Interna '[DOP']]]</f>
        <v>0</v>
      </c>
      <c r="AM117" s="395">
        <f>BD.PD[[#This Row],[Pago 5]]+BD.PD[[#This Row],[Pago 4]]+BD.PD[[#This Row],[Pago 3]]+BD.PD[[#This Row],[Pago 2]]+BD.PD[[#This Row],[Pago 1]]</f>
        <v>4399</v>
      </c>
      <c r="AN117" s="396"/>
    </row>
    <row r="118" spans="1:40" ht="15" hidden="1" customHeight="1" x14ac:dyDescent="0.2">
      <c r="A118" s="377">
        <v>6.05</v>
      </c>
      <c r="B118" s="378"/>
      <c r="C118" s="379" t="str">
        <f>VLOOKUP(BD.PD[[#This Row],[Pos]],PPto[],3,FALSE)</f>
        <v>6.05 Otros sum e inst Tecnología y Seguridad Y Tesoreria</v>
      </c>
      <c r="D118" s="377" t="s">
        <v>61</v>
      </c>
      <c r="E118" s="381" t="str">
        <f>IF(BD.PD[[#This Row],[.]]="*",VLOOKUP(BD.PD[[#This Row],[Pos]],Presupuesto!A:H,7,FALSE),"")</f>
        <v/>
      </c>
      <c r="F118" s="413" t="s">
        <v>470</v>
      </c>
      <c r="G118" s="382">
        <v>4512435538</v>
      </c>
      <c r="H118" s="382" t="s">
        <v>342</v>
      </c>
      <c r="I118" s="399">
        <v>45921</v>
      </c>
      <c r="J118" s="400">
        <v>13</v>
      </c>
      <c r="K118" s="377" t="s">
        <v>343</v>
      </c>
      <c r="L118" s="384">
        <f>IF(BD.PD[[#This Row],[Mon]]="DOP",1,HLOOKUP(BD.PD[[#This Row],[Mon]],$K$1:$L$2,2,FALSE))</f>
        <v>1</v>
      </c>
      <c r="M118" s="401">
        <v>850</v>
      </c>
      <c r="N118" s="386">
        <f>BD.PD[[#This Row],[Cant.]]*BD.PD[[#This Row],[ Tasa ]]*BD.PD[[#This Row],[ Precio Und.]]</f>
        <v>11050</v>
      </c>
      <c r="O118" s="402">
        <v>0</v>
      </c>
      <c r="P118" s="386">
        <f>IF(BD.PD[[#This Row],[Liquid. '[%']]]&lt;&gt;0,(BD.PD[[#This Row],[Valor Neto '[DOP']]]*BD.PD[[#This Row],[Liquid. '[%']]])+BD.PD[[#This Row],[Valor Neto '[DOP']]],BD.PD[[#This Row],[Valor Neto '[DOP']]])</f>
        <v>11050</v>
      </c>
      <c r="Q118" s="404">
        <f>BD.PD[[#This Row],[Ppto. Orden Interna '[DOP']]]/HLOOKUP("USD",$K$1:$L$2,2,FALSE)</f>
        <v>184.16666666666666</v>
      </c>
      <c r="R118" s="389" t="s">
        <v>466</v>
      </c>
      <c r="S118" s="389"/>
      <c r="T118" s="389"/>
      <c r="U118" s="389"/>
      <c r="V118" s="389"/>
      <c r="W118" s="405" t="s">
        <v>458</v>
      </c>
      <c r="X118" s="390">
        <v>19</v>
      </c>
      <c r="Y118" s="391">
        <v>1</v>
      </c>
      <c r="Z118" s="406">
        <f>BD.PD[[#This Row],[Av.P1 '[%']]]*BD.PD[[#This Row],[Ppto. Orden Interna '[DOP']]]</f>
        <v>11050</v>
      </c>
      <c r="AA118" s="393"/>
      <c r="AB118" s="394"/>
      <c r="AC118" s="406">
        <f>BD.PD[[#This Row],[Av.P2 '[%']]]*BD.PD[[#This Row],[Ppto. Orden Interna '[DOP']]]</f>
        <v>0</v>
      </c>
      <c r="AD118" s="393"/>
      <c r="AE118" s="394"/>
      <c r="AF118" s="406">
        <f>BD.PD[[#This Row],[Av.P3 '[%']]]*BD.PD[[#This Row],[Ppto. Orden Interna '[DOP']]]</f>
        <v>0</v>
      </c>
      <c r="AG118" s="393"/>
      <c r="AH118" s="394"/>
      <c r="AI118" s="406">
        <f>BD.PD[[#This Row],[Av.P4 '[%']]]*BD.PD[[#This Row],[Ppto. Orden Interna '[DOP']]]</f>
        <v>0</v>
      </c>
      <c r="AJ118" s="393"/>
      <c r="AK118" s="394"/>
      <c r="AL118" s="406">
        <f>BD.PD[[#This Row],[Av.P5 '[%']]]*BD.PD[[#This Row],[Ppto. Orden Interna '[DOP']]]</f>
        <v>0</v>
      </c>
      <c r="AM118" s="395">
        <f>BD.PD[[#This Row],[Pago 5]]+BD.PD[[#This Row],[Pago 4]]+BD.PD[[#This Row],[Pago 3]]+BD.PD[[#This Row],[Pago 2]]+BD.PD[[#This Row],[Pago 1]]</f>
        <v>11050</v>
      </c>
      <c r="AN118" s="396"/>
    </row>
    <row r="119" spans="1:40" ht="15" hidden="1" customHeight="1" x14ac:dyDescent="0.2">
      <c r="A119" s="377">
        <v>6.05</v>
      </c>
      <c r="B119" s="378"/>
      <c r="C119" s="379" t="str">
        <f>VLOOKUP(BD.PD[[#This Row],[Pos]],PPto[],3,FALSE)</f>
        <v>6.05 Otros sum e inst Tecnología y Seguridad Y Tesoreria</v>
      </c>
      <c r="D119" s="377" t="s">
        <v>61</v>
      </c>
      <c r="E119" s="381" t="str">
        <f>IF(BD.PD[[#This Row],[.]]="*",VLOOKUP(BD.PD[[#This Row],[Pos]],Presupuesto!A:H,7,FALSE),"")</f>
        <v/>
      </c>
      <c r="F119" s="413" t="s">
        <v>471</v>
      </c>
      <c r="G119" s="382">
        <v>4512435538</v>
      </c>
      <c r="H119" s="382" t="s">
        <v>455</v>
      </c>
      <c r="I119" s="399">
        <v>45921</v>
      </c>
      <c r="J119" s="400">
        <v>1</v>
      </c>
      <c r="K119" s="377" t="s">
        <v>343</v>
      </c>
      <c r="L119" s="384">
        <f>IF(BD.PD[[#This Row],[Mon]]="DOP",1,HLOOKUP(BD.PD[[#This Row],[Mon]],$K$1:$L$2,2,FALSE))</f>
        <v>1</v>
      </c>
      <c r="M119" s="401">
        <v>24950</v>
      </c>
      <c r="N119" s="386">
        <f>BD.PD[[#This Row],[Cant.]]*BD.PD[[#This Row],[ Tasa ]]*BD.PD[[#This Row],[ Precio Und.]]</f>
        <v>24950</v>
      </c>
      <c r="O119" s="402">
        <v>0</v>
      </c>
      <c r="P119" s="386">
        <f>IF(BD.PD[[#This Row],[Liquid. '[%']]]&lt;&gt;0,(BD.PD[[#This Row],[Valor Neto '[DOP']]]*BD.PD[[#This Row],[Liquid. '[%']]])+BD.PD[[#This Row],[Valor Neto '[DOP']]],BD.PD[[#This Row],[Valor Neto '[DOP']]])</f>
        <v>24950</v>
      </c>
      <c r="Q119" s="404">
        <f>BD.PD[[#This Row],[Ppto. Orden Interna '[DOP']]]/HLOOKUP("USD",$K$1:$L$2,2,FALSE)</f>
        <v>415.83333333333331</v>
      </c>
      <c r="R119" s="389" t="s">
        <v>466</v>
      </c>
      <c r="S119" s="389"/>
      <c r="T119" s="389"/>
      <c r="U119" s="389"/>
      <c r="V119" s="389"/>
      <c r="W119" s="405" t="s">
        <v>458</v>
      </c>
      <c r="X119" s="390">
        <v>19</v>
      </c>
      <c r="Y119" s="391">
        <v>1</v>
      </c>
      <c r="Z119" s="406">
        <f>BD.PD[[#This Row],[Av.P1 '[%']]]*BD.PD[[#This Row],[Ppto. Orden Interna '[DOP']]]</f>
        <v>24950</v>
      </c>
      <c r="AA119" s="393"/>
      <c r="AB119" s="394"/>
      <c r="AC119" s="406">
        <f>BD.PD[[#This Row],[Av.P2 '[%']]]*BD.PD[[#This Row],[Ppto. Orden Interna '[DOP']]]</f>
        <v>0</v>
      </c>
      <c r="AD119" s="393"/>
      <c r="AE119" s="394"/>
      <c r="AF119" s="406">
        <f>BD.PD[[#This Row],[Av.P3 '[%']]]*BD.PD[[#This Row],[Ppto. Orden Interna '[DOP']]]</f>
        <v>0</v>
      </c>
      <c r="AG119" s="393"/>
      <c r="AH119" s="394"/>
      <c r="AI119" s="406">
        <f>BD.PD[[#This Row],[Av.P4 '[%']]]*BD.PD[[#This Row],[Ppto. Orden Interna '[DOP']]]</f>
        <v>0</v>
      </c>
      <c r="AJ119" s="393"/>
      <c r="AK119" s="394"/>
      <c r="AL119" s="406">
        <f>BD.PD[[#This Row],[Av.P5 '[%']]]*BD.PD[[#This Row],[Ppto. Orden Interna '[DOP']]]</f>
        <v>0</v>
      </c>
      <c r="AM119" s="395">
        <f>BD.PD[[#This Row],[Pago 5]]+BD.PD[[#This Row],[Pago 4]]+BD.PD[[#This Row],[Pago 3]]+BD.PD[[#This Row],[Pago 2]]+BD.PD[[#This Row],[Pago 1]]</f>
        <v>24950</v>
      </c>
      <c r="AN119" s="396"/>
    </row>
    <row r="120" spans="1:40" ht="15" hidden="1" customHeight="1" x14ac:dyDescent="0.2">
      <c r="A120" s="377">
        <v>6.05</v>
      </c>
      <c r="B120" s="378"/>
      <c r="C120" s="379" t="str">
        <f>VLOOKUP(BD.PD[[#This Row],[Pos]],PPto[],3,FALSE)</f>
        <v>6.05 Otros sum e inst Tecnología y Seguridad Y Tesoreria</v>
      </c>
      <c r="D120" s="377" t="s">
        <v>61</v>
      </c>
      <c r="E120" s="381" t="str">
        <f>IF(BD.PD[[#This Row],[.]]="*",VLOOKUP(BD.PD[[#This Row],[Pos]],Presupuesto!A:H,7,FALSE),"")</f>
        <v/>
      </c>
      <c r="F120" s="413" t="s">
        <v>472</v>
      </c>
      <c r="G120" s="382">
        <v>4512435538</v>
      </c>
      <c r="H120" s="382" t="s">
        <v>455</v>
      </c>
      <c r="I120" s="399">
        <v>45921</v>
      </c>
      <c r="J120" s="400">
        <v>1</v>
      </c>
      <c r="K120" s="377" t="s">
        <v>343</v>
      </c>
      <c r="L120" s="384">
        <f>IF(BD.PD[[#This Row],[Mon]]="DOP",1,HLOOKUP(BD.PD[[#This Row],[Mon]],$K$1:$L$2,2,FALSE))</f>
        <v>1</v>
      </c>
      <c r="M120" s="401">
        <v>32500</v>
      </c>
      <c r="N120" s="386">
        <f>BD.PD[[#This Row],[Cant.]]*BD.PD[[#This Row],[ Tasa ]]*BD.PD[[#This Row],[ Precio Und.]]</f>
        <v>32500</v>
      </c>
      <c r="O120" s="402">
        <v>0</v>
      </c>
      <c r="P120" s="386">
        <f>IF(BD.PD[[#This Row],[Liquid. '[%']]]&lt;&gt;0,(BD.PD[[#This Row],[Valor Neto '[DOP']]]*BD.PD[[#This Row],[Liquid. '[%']]])+BD.PD[[#This Row],[Valor Neto '[DOP']]],BD.PD[[#This Row],[Valor Neto '[DOP']]])</f>
        <v>32500</v>
      </c>
      <c r="Q120" s="404">
        <f>BD.PD[[#This Row],[Ppto. Orden Interna '[DOP']]]/HLOOKUP("USD",$K$1:$L$2,2,FALSE)</f>
        <v>541.66666666666663</v>
      </c>
      <c r="R120" s="389" t="s">
        <v>466</v>
      </c>
      <c r="S120" s="389"/>
      <c r="T120" s="389"/>
      <c r="U120" s="389"/>
      <c r="V120" s="389"/>
      <c r="W120" s="405" t="s">
        <v>458</v>
      </c>
      <c r="X120" s="390">
        <v>19</v>
      </c>
      <c r="Y120" s="391">
        <v>1</v>
      </c>
      <c r="Z120" s="406">
        <f>BD.PD[[#This Row],[Av.P1 '[%']]]*BD.PD[[#This Row],[Ppto. Orden Interna '[DOP']]]</f>
        <v>32500</v>
      </c>
      <c r="AA120" s="393"/>
      <c r="AB120" s="394"/>
      <c r="AC120" s="406">
        <f>BD.PD[[#This Row],[Av.P2 '[%']]]*BD.PD[[#This Row],[Ppto. Orden Interna '[DOP']]]</f>
        <v>0</v>
      </c>
      <c r="AD120" s="393"/>
      <c r="AE120" s="394"/>
      <c r="AF120" s="406">
        <f>BD.PD[[#This Row],[Av.P3 '[%']]]*BD.PD[[#This Row],[Ppto. Orden Interna '[DOP']]]</f>
        <v>0</v>
      </c>
      <c r="AG120" s="393"/>
      <c r="AH120" s="394"/>
      <c r="AI120" s="406">
        <f>BD.PD[[#This Row],[Av.P4 '[%']]]*BD.PD[[#This Row],[Ppto. Orden Interna '[DOP']]]</f>
        <v>0</v>
      </c>
      <c r="AJ120" s="393"/>
      <c r="AK120" s="394"/>
      <c r="AL120" s="406">
        <f>BD.PD[[#This Row],[Av.P5 '[%']]]*BD.PD[[#This Row],[Ppto. Orden Interna '[DOP']]]</f>
        <v>0</v>
      </c>
      <c r="AM120" s="395">
        <f>BD.PD[[#This Row],[Pago 5]]+BD.PD[[#This Row],[Pago 4]]+BD.PD[[#This Row],[Pago 3]]+BD.PD[[#This Row],[Pago 2]]+BD.PD[[#This Row],[Pago 1]]</f>
        <v>32500</v>
      </c>
      <c r="AN120" s="396"/>
    </row>
    <row r="121" spans="1:40" ht="12" hidden="1" x14ac:dyDescent="0.2">
      <c r="A121" s="377">
        <v>6.05</v>
      </c>
      <c r="B121" s="378"/>
      <c r="C121" s="379" t="str">
        <f>VLOOKUP(BD.PD[[#This Row],[Pos]],PPto[],3,FALSE)</f>
        <v>6.05 Otros sum e inst Tecnología y Seguridad Y Tesoreria</v>
      </c>
      <c r="D121" s="377" t="s">
        <v>61</v>
      </c>
      <c r="E121" s="381" t="str">
        <f>IF(BD.PD[[#This Row],[.]]="*",VLOOKUP(BD.PD[[#This Row],[Pos]],Presupuesto!A:H,7,FALSE),"")</f>
        <v/>
      </c>
      <c r="F121" s="413" t="s">
        <v>1694</v>
      </c>
      <c r="G121" s="382">
        <v>4512985571</v>
      </c>
      <c r="H121" s="382" t="s">
        <v>455</v>
      </c>
      <c r="I121" s="399">
        <v>46189</v>
      </c>
      <c r="J121" s="400">
        <v>1</v>
      </c>
      <c r="K121" s="377" t="s">
        <v>343</v>
      </c>
      <c r="L121" s="384">
        <f>IF(BD.PD[[#This Row],[Mon]]="DOP",1,HLOOKUP(BD.PD[[#This Row],[Mon]],$K$1:$L$2,2,FALSE))</f>
        <v>1</v>
      </c>
      <c r="M121" s="401">
        <v>44800</v>
      </c>
      <c r="N121" s="386">
        <f>BD.PD[[#This Row],[Cant.]]*BD.PD[[#This Row],[ Tasa ]]*BD.PD[[#This Row],[ Precio Und.]]</f>
        <v>44800</v>
      </c>
      <c r="O121" s="402">
        <v>0</v>
      </c>
      <c r="P121" s="386">
        <f>IF(BD.PD[[#This Row],[Liquid. '[%']]]&lt;&gt;0,(BD.PD[[#This Row],[Valor Neto '[DOP']]]*BD.PD[[#This Row],[Liquid. '[%']]])+BD.PD[[#This Row],[Valor Neto '[DOP']]],BD.PD[[#This Row],[Valor Neto '[DOP']]])</f>
        <v>44800</v>
      </c>
      <c r="Q121" s="404">
        <f>BD.PD[[#This Row],[Ppto. Orden Interna '[DOP']]]/HLOOKUP("USD",$K$1:$L$2,2,FALSE)</f>
        <v>746.66666666666663</v>
      </c>
      <c r="R121" s="389" t="s">
        <v>457</v>
      </c>
      <c r="S121" s="389"/>
      <c r="T121" s="389"/>
      <c r="U121" s="389"/>
      <c r="V121" s="389"/>
      <c r="W121" s="405" t="s">
        <v>458</v>
      </c>
      <c r="X121" s="390">
        <v>19</v>
      </c>
      <c r="Y121" s="391">
        <v>1</v>
      </c>
      <c r="Z121" s="406">
        <f>BD.PD[[#This Row],[Av.P1 '[%']]]*BD.PD[[#This Row],[Ppto. Orden Interna '[DOP']]]</f>
        <v>44800</v>
      </c>
      <c r="AA121" s="393"/>
      <c r="AB121" s="394"/>
      <c r="AC121" s="406">
        <f>BD.PD[[#This Row],[Av.P2 '[%']]]*BD.PD[[#This Row],[Ppto. Orden Interna '[DOP']]]</f>
        <v>0</v>
      </c>
      <c r="AD121" s="393"/>
      <c r="AE121" s="394"/>
      <c r="AF121" s="406">
        <f>BD.PD[[#This Row],[Av.P3 '[%']]]*BD.PD[[#This Row],[Ppto. Orden Interna '[DOP']]]</f>
        <v>0</v>
      </c>
      <c r="AG121" s="393"/>
      <c r="AH121" s="394"/>
      <c r="AI121" s="406">
        <f>BD.PD[[#This Row],[Av.P4 '[%']]]*BD.PD[[#This Row],[Ppto. Orden Interna '[DOP']]]</f>
        <v>0</v>
      </c>
      <c r="AJ121" s="393"/>
      <c r="AK121" s="394"/>
      <c r="AL121" s="406">
        <f>BD.PD[[#This Row],[Av.P5 '[%']]]*BD.PD[[#This Row],[Ppto. Orden Interna '[DOP']]]</f>
        <v>0</v>
      </c>
      <c r="AM121" s="395">
        <f>BD.PD[[#This Row],[Pago 5]]+BD.PD[[#This Row],[Pago 4]]+BD.PD[[#This Row],[Pago 3]]+BD.PD[[#This Row],[Pago 2]]+BD.PD[[#This Row],[Pago 1]]</f>
        <v>44800</v>
      </c>
      <c r="AN121" s="396"/>
    </row>
    <row r="122" spans="1:40" ht="15" hidden="1" customHeight="1" x14ac:dyDescent="0.2">
      <c r="A122" s="377">
        <v>6.05</v>
      </c>
      <c r="B122" s="378"/>
      <c r="C122" s="379" t="str">
        <f>VLOOKUP(BD.PD[[#This Row],[Pos]],PPto[],3,FALSE)</f>
        <v>6.05 Otros sum e inst Tecnología y Seguridad Y Tesoreria</v>
      </c>
      <c r="D122" s="377" t="s">
        <v>61</v>
      </c>
      <c r="E122" s="381" t="str">
        <f>IF(BD.PD[[#This Row],[.]]="*",VLOOKUP(BD.PD[[#This Row],[Pos]],Presupuesto!A:H,7,FALSE),"")</f>
        <v/>
      </c>
      <c r="F122" s="413" t="s">
        <v>474</v>
      </c>
      <c r="G122" s="382">
        <v>4512435538</v>
      </c>
      <c r="H122" s="382" t="s">
        <v>455</v>
      </c>
      <c r="I122" s="399">
        <v>45921</v>
      </c>
      <c r="J122" s="400">
        <v>1</v>
      </c>
      <c r="K122" s="377" t="s">
        <v>343</v>
      </c>
      <c r="L122" s="384">
        <f>IF(BD.PD[[#This Row],[Mon]]="DOP",1,HLOOKUP(BD.PD[[#This Row],[Mon]],$K$1:$L$2,2,FALSE))</f>
        <v>1</v>
      </c>
      <c r="M122" s="401">
        <v>23500</v>
      </c>
      <c r="N122" s="386">
        <f>BD.PD[[#This Row],[Cant.]]*BD.PD[[#This Row],[ Tasa ]]*BD.PD[[#This Row],[ Precio Und.]]</f>
        <v>23500</v>
      </c>
      <c r="O122" s="402">
        <v>0</v>
      </c>
      <c r="P122" s="386">
        <f>IF(BD.PD[[#This Row],[Liquid. '[%']]]&lt;&gt;0,(BD.PD[[#This Row],[Valor Neto '[DOP']]]*BD.PD[[#This Row],[Liquid. '[%']]])+BD.PD[[#This Row],[Valor Neto '[DOP']]],BD.PD[[#This Row],[Valor Neto '[DOP']]])</f>
        <v>23500</v>
      </c>
      <c r="Q122" s="404">
        <f>BD.PD[[#This Row],[Ppto. Orden Interna '[DOP']]]/HLOOKUP("USD",$K$1:$L$2,2,FALSE)</f>
        <v>391.66666666666669</v>
      </c>
      <c r="R122" s="389" t="s">
        <v>475</v>
      </c>
      <c r="S122" s="389"/>
      <c r="T122" s="389"/>
      <c r="U122" s="389"/>
      <c r="V122" s="389"/>
      <c r="W122" s="405" t="s">
        <v>458</v>
      </c>
      <c r="X122" s="390">
        <v>19</v>
      </c>
      <c r="Y122" s="391">
        <v>1</v>
      </c>
      <c r="Z122" s="406">
        <f>BD.PD[[#This Row],[Av.P1 '[%']]]*BD.PD[[#This Row],[Ppto. Orden Interna '[DOP']]]</f>
        <v>23500</v>
      </c>
      <c r="AA122" s="393"/>
      <c r="AB122" s="394"/>
      <c r="AC122" s="406">
        <f>BD.PD[[#This Row],[Av.P2 '[%']]]*BD.PD[[#This Row],[Ppto. Orden Interna '[DOP']]]</f>
        <v>0</v>
      </c>
      <c r="AD122" s="393"/>
      <c r="AE122" s="394"/>
      <c r="AF122" s="406">
        <f>BD.PD[[#This Row],[Av.P3 '[%']]]*BD.PD[[#This Row],[Ppto. Orden Interna '[DOP']]]</f>
        <v>0</v>
      </c>
      <c r="AG122" s="393"/>
      <c r="AH122" s="394"/>
      <c r="AI122" s="406">
        <f>BD.PD[[#This Row],[Av.P4 '[%']]]*BD.PD[[#This Row],[Ppto. Orden Interna '[DOP']]]</f>
        <v>0</v>
      </c>
      <c r="AJ122" s="393"/>
      <c r="AK122" s="394"/>
      <c r="AL122" s="406">
        <f>BD.PD[[#This Row],[Av.P5 '[%']]]*BD.PD[[#This Row],[Ppto. Orden Interna '[DOP']]]</f>
        <v>0</v>
      </c>
      <c r="AM122" s="395">
        <f>BD.PD[[#This Row],[Pago 5]]+BD.PD[[#This Row],[Pago 4]]+BD.PD[[#This Row],[Pago 3]]+BD.PD[[#This Row],[Pago 2]]+BD.PD[[#This Row],[Pago 1]]</f>
        <v>23500</v>
      </c>
      <c r="AN122" s="396"/>
    </row>
    <row r="123" spans="1:40" ht="15" hidden="1" customHeight="1" x14ac:dyDescent="0.2">
      <c r="A123" s="377">
        <v>6.05</v>
      </c>
      <c r="B123" s="378"/>
      <c r="C123" s="379" t="str">
        <f>VLOOKUP(BD.PD[[#This Row],[Pos]],PPto[],3,FALSE)</f>
        <v>6.05 Otros sum e inst Tecnología y Seguridad Y Tesoreria</v>
      </c>
      <c r="D123" s="377" t="s">
        <v>61</v>
      </c>
      <c r="E123" s="381" t="str">
        <f>IF(BD.PD[[#This Row],[.]]="*",VLOOKUP(BD.PD[[#This Row],[Pos]],Presupuesto!A:H,7,FALSE),"")</f>
        <v/>
      </c>
      <c r="F123" s="413" t="s">
        <v>476</v>
      </c>
      <c r="G123" s="382">
        <v>4512922513</v>
      </c>
      <c r="H123" s="382" t="s">
        <v>342</v>
      </c>
      <c r="I123" s="399">
        <v>46140</v>
      </c>
      <c r="J123" s="400">
        <v>12</v>
      </c>
      <c r="K123" s="377" t="s">
        <v>162</v>
      </c>
      <c r="L123" s="384">
        <f>IF(BD.PD[[#This Row],[Mon]]="DOP",1,HLOOKUP(BD.PD[[#This Row],[Mon]],$K$1:$L$2,2,FALSE))</f>
        <v>60</v>
      </c>
      <c r="M123" s="401">
        <v>141.24</v>
      </c>
      <c r="N123" s="386">
        <f>BD.PD[[#This Row],[Cant.]]*BD.PD[[#This Row],[ Tasa ]]*BD.PD[[#This Row],[ Precio Und.]]</f>
        <v>101692.8</v>
      </c>
      <c r="O123" s="402">
        <v>0</v>
      </c>
      <c r="P123" s="386">
        <f>IF(BD.PD[[#This Row],[Liquid. '[%']]]&lt;&gt;0,(BD.PD[[#This Row],[Valor Neto '[DOP']]]*BD.PD[[#This Row],[Liquid. '[%']]])+BD.PD[[#This Row],[Valor Neto '[DOP']]],BD.PD[[#This Row],[Valor Neto '[DOP']]])</f>
        <v>101692.8</v>
      </c>
      <c r="Q123" s="404">
        <f>BD.PD[[#This Row],[Ppto. Orden Interna '[DOP']]]/HLOOKUP("USD",$K$1:$L$2,2,FALSE)</f>
        <v>1694.88</v>
      </c>
      <c r="R123" s="516" t="s">
        <v>477</v>
      </c>
      <c r="S123" s="389"/>
      <c r="T123" s="389"/>
      <c r="U123" s="389"/>
      <c r="V123" s="389"/>
      <c r="W123" s="405"/>
      <c r="X123" s="390">
        <v>18</v>
      </c>
      <c r="Y123" s="391">
        <v>0.5</v>
      </c>
      <c r="Z123" s="406">
        <f>BD.PD[[#This Row],[Av.P1 '[%']]]*BD.PD[[#This Row],[Ppto. Orden Interna '[DOP']]]</f>
        <v>50846.400000000001</v>
      </c>
      <c r="AA123" s="393">
        <v>21</v>
      </c>
      <c r="AB123" s="394">
        <v>0.5</v>
      </c>
      <c r="AC123" s="406">
        <f>BD.PD[[#This Row],[Av.P2 '[%']]]*BD.PD[[#This Row],[Ppto. Orden Interna '[DOP']]]</f>
        <v>50846.400000000001</v>
      </c>
      <c r="AD123" s="393"/>
      <c r="AE123" s="394"/>
      <c r="AF123" s="406">
        <f>BD.PD[[#This Row],[Av.P3 '[%']]]*BD.PD[[#This Row],[Ppto. Orden Interna '[DOP']]]</f>
        <v>0</v>
      </c>
      <c r="AG123" s="393"/>
      <c r="AH123" s="394"/>
      <c r="AI123" s="406">
        <f>BD.PD[[#This Row],[Av.P4 '[%']]]*BD.PD[[#This Row],[Ppto. Orden Interna '[DOP']]]</f>
        <v>0</v>
      </c>
      <c r="AJ123" s="393"/>
      <c r="AK123" s="394"/>
      <c r="AL123" s="406">
        <f>BD.PD[[#This Row],[Av.P5 '[%']]]*BD.PD[[#This Row],[Ppto. Orden Interna '[DOP']]]</f>
        <v>0</v>
      </c>
      <c r="AM123" s="395">
        <f>BD.PD[[#This Row],[Pago 5]]+BD.PD[[#This Row],[Pago 4]]+BD.PD[[#This Row],[Pago 3]]+BD.PD[[#This Row],[Pago 2]]+BD.PD[[#This Row],[Pago 1]]</f>
        <v>101692.8</v>
      </c>
      <c r="AN123" s="396"/>
    </row>
    <row r="124" spans="1:40" ht="15" hidden="1" customHeight="1" x14ac:dyDescent="0.2">
      <c r="A124" s="377">
        <v>6.05</v>
      </c>
      <c r="B124" s="378"/>
      <c r="C124" s="379" t="str">
        <f>VLOOKUP(BD.PD[[#This Row],[Pos]],PPto[],3,FALSE)</f>
        <v>6.05 Otros sum e inst Tecnología y Seguridad Y Tesoreria</v>
      </c>
      <c r="D124" s="377" t="s">
        <v>61</v>
      </c>
      <c r="E124" s="381" t="str">
        <f>IF(BD.PD[[#This Row],[.]]="*",VLOOKUP(BD.PD[[#This Row],[Pos]],Presupuesto!A:H,7,FALSE),"")</f>
        <v/>
      </c>
      <c r="F124" s="413" t="s">
        <v>478</v>
      </c>
      <c r="G124" s="382">
        <v>4512922513</v>
      </c>
      <c r="H124" s="382" t="s">
        <v>342</v>
      </c>
      <c r="I124" s="399">
        <v>46140</v>
      </c>
      <c r="J124" s="400">
        <v>5</v>
      </c>
      <c r="K124" s="377" t="s">
        <v>162</v>
      </c>
      <c r="L124" s="384">
        <f>IF(BD.PD[[#This Row],[Mon]]="DOP",1,HLOOKUP(BD.PD[[#This Row],[Mon]],$K$1:$L$2,2,FALSE))</f>
        <v>60</v>
      </c>
      <c r="M124" s="401">
        <v>11.77</v>
      </c>
      <c r="N124" s="386">
        <f>BD.PD[[#This Row],[Cant.]]*BD.PD[[#This Row],[ Tasa ]]*BD.PD[[#This Row],[ Precio Und.]]</f>
        <v>3531</v>
      </c>
      <c r="O124" s="402">
        <v>0</v>
      </c>
      <c r="P124" s="386">
        <f>IF(BD.PD[[#This Row],[Liquid. '[%']]]&lt;&gt;0,(BD.PD[[#This Row],[Valor Neto '[DOP']]]*BD.PD[[#This Row],[Liquid. '[%']]])+BD.PD[[#This Row],[Valor Neto '[DOP']]],BD.PD[[#This Row],[Valor Neto '[DOP']]])</f>
        <v>3531</v>
      </c>
      <c r="Q124" s="404">
        <f>BD.PD[[#This Row],[Ppto. Orden Interna '[DOP']]]/HLOOKUP("USD",$K$1:$L$2,2,FALSE)</f>
        <v>58.85</v>
      </c>
      <c r="R124" s="516" t="s">
        <v>477</v>
      </c>
      <c r="S124" s="389"/>
      <c r="T124" s="389"/>
      <c r="U124" s="389"/>
      <c r="V124" s="389"/>
      <c r="W124" s="405"/>
      <c r="X124" s="390">
        <v>18</v>
      </c>
      <c r="Y124" s="391">
        <v>0.5</v>
      </c>
      <c r="Z124" s="406">
        <f>BD.PD[[#This Row],[Av.P1 '[%']]]*BD.PD[[#This Row],[Ppto. Orden Interna '[DOP']]]</f>
        <v>1765.5</v>
      </c>
      <c r="AA124" s="393">
        <v>21</v>
      </c>
      <c r="AB124" s="394">
        <v>0.5</v>
      </c>
      <c r="AC124" s="406">
        <f>BD.PD[[#This Row],[Av.P2 '[%']]]*BD.PD[[#This Row],[Ppto. Orden Interna '[DOP']]]</f>
        <v>1765.5</v>
      </c>
      <c r="AD124" s="393"/>
      <c r="AE124" s="394"/>
      <c r="AF124" s="406">
        <f>BD.PD[[#This Row],[Av.P3 '[%']]]*BD.PD[[#This Row],[Ppto. Orden Interna '[DOP']]]</f>
        <v>0</v>
      </c>
      <c r="AG124" s="393"/>
      <c r="AH124" s="394"/>
      <c r="AI124" s="406">
        <f>BD.PD[[#This Row],[Av.P4 '[%']]]*BD.PD[[#This Row],[Ppto. Orden Interna '[DOP']]]</f>
        <v>0</v>
      </c>
      <c r="AJ124" s="393"/>
      <c r="AK124" s="394"/>
      <c r="AL124" s="406">
        <f>BD.PD[[#This Row],[Av.P5 '[%']]]*BD.PD[[#This Row],[Ppto. Orden Interna '[DOP']]]</f>
        <v>0</v>
      </c>
      <c r="AM124" s="395">
        <f>BD.PD[[#This Row],[Pago 5]]+BD.PD[[#This Row],[Pago 4]]+BD.PD[[#This Row],[Pago 3]]+BD.PD[[#This Row],[Pago 2]]+BD.PD[[#This Row],[Pago 1]]</f>
        <v>3531</v>
      </c>
      <c r="AN124" s="396"/>
    </row>
    <row r="125" spans="1:40" ht="15" hidden="1" customHeight="1" x14ac:dyDescent="0.2">
      <c r="A125" s="377">
        <v>6.05</v>
      </c>
      <c r="B125" s="378"/>
      <c r="C125" s="379" t="str">
        <f>VLOOKUP(BD.PD[[#This Row],[Pos]],PPto[],3,FALSE)</f>
        <v>6.05 Otros sum e inst Tecnología y Seguridad Y Tesoreria</v>
      </c>
      <c r="D125" s="377" t="s">
        <v>61</v>
      </c>
      <c r="E125" s="381" t="str">
        <f>IF(BD.PD[[#This Row],[.]]="*",VLOOKUP(BD.PD[[#This Row],[Pos]],Presupuesto!A:H,7,FALSE),"")</f>
        <v/>
      </c>
      <c r="F125" s="413" t="s">
        <v>479</v>
      </c>
      <c r="G125" s="382">
        <v>4512922513</v>
      </c>
      <c r="H125" s="382" t="s">
        <v>342</v>
      </c>
      <c r="I125" s="399">
        <v>46140</v>
      </c>
      <c r="J125" s="400">
        <v>1</v>
      </c>
      <c r="K125" s="377" t="s">
        <v>162</v>
      </c>
      <c r="L125" s="384">
        <f>IF(BD.PD[[#This Row],[Mon]]="DOP",1,HLOOKUP(BD.PD[[#This Row],[Mon]],$K$1:$L$2,2,FALSE))</f>
        <v>60</v>
      </c>
      <c r="M125" s="401">
        <v>274.99</v>
      </c>
      <c r="N125" s="386">
        <f>BD.PD[[#This Row],[Cant.]]*BD.PD[[#This Row],[ Tasa ]]*BD.PD[[#This Row],[ Precio Und.]]</f>
        <v>16499.400000000001</v>
      </c>
      <c r="O125" s="402">
        <v>0</v>
      </c>
      <c r="P125" s="386">
        <f>IF(BD.PD[[#This Row],[Liquid. '[%']]]&lt;&gt;0,(BD.PD[[#This Row],[Valor Neto '[DOP']]]*BD.PD[[#This Row],[Liquid. '[%']]])+BD.PD[[#This Row],[Valor Neto '[DOP']]],BD.PD[[#This Row],[Valor Neto '[DOP']]])</f>
        <v>16499.400000000001</v>
      </c>
      <c r="Q125" s="404">
        <f>BD.PD[[#This Row],[Ppto. Orden Interna '[DOP']]]/HLOOKUP("USD",$K$1:$L$2,2,FALSE)</f>
        <v>274.99</v>
      </c>
      <c r="R125" s="516" t="s">
        <v>477</v>
      </c>
      <c r="S125" s="389"/>
      <c r="T125" s="389"/>
      <c r="U125" s="389"/>
      <c r="V125" s="389"/>
      <c r="W125" s="405"/>
      <c r="X125" s="390">
        <v>18</v>
      </c>
      <c r="Y125" s="391">
        <v>0.5</v>
      </c>
      <c r="Z125" s="406">
        <f>BD.PD[[#This Row],[Av.P1 '[%']]]*BD.PD[[#This Row],[Ppto. Orden Interna '[DOP']]]</f>
        <v>8249.7000000000007</v>
      </c>
      <c r="AA125" s="393">
        <v>21</v>
      </c>
      <c r="AB125" s="394">
        <v>0.5</v>
      </c>
      <c r="AC125" s="406">
        <f>BD.PD[[#This Row],[Av.P2 '[%']]]*BD.PD[[#This Row],[Ppto. Orden Interna '[DOP']]]</f>
        <v>8249.7000000000007</v>
      </c>
      <c r="AD125" s="393"/>
      <c r="AE125" s="394"/>
      <c r="AF125" s="406">
        <f>BD.PD[[#This Row],[Av.P3 '[%']]]*BD.PD[[#This Row],[Ppto. Orden Interna '[DOP']]]</f>
        <v>0</v>
      </c>
      <c r="AG125" s="393"/>
      <c r="AH125" s="394"/>
      <c r="AI125" s="406">
        <f>BD.PD[[#This Row],[Av.P4 '[%']]]*BD.PD[[#This Row],[Ppto. Orden Interna '[DOP']]]</f>
        <v>0</v>
      </c>
      <c r="AJ125" s="393"/>
      <c r="AK125" s="394"/>
      <c r="AL125" s="406">
        <f>BD.PD[[#This Row],[Av.P5 '[%']]]*BD.PD[[#This Row],[Ppto. Orden Interna '[DOP']]]</f>
        <v>0</v>
      </c>
      <c r="AM125" s="395">
        <f>BD.PD[[#This Row],[Pago 5]]+BD.PD[[#This Row],[Pago 4]]+BD.PD[[#This Row],[Pago 3]]+BD.PD[[#This Row],[Pago 2]]+BD.PD[[#This Row],[Pago 1]]</f>
        <v>16499.400000000001</v>
      </c>
      <c r="AN125" s="396"/>
    </row>
    <row r="126" spans="1:40" ht="15" hidden="1" customHeight="1" x14ac:dyDescent="0.2">
      <c r="A126" s="377">
        <v>6.05</v>
      </c>
      <c r="B126" s="378"/>
      <c r="C126" s="379" t="str">
        <f>VLOOKUP(BD.PD[[#This Row],[Pos]],PPto[],3,FALSE)</f>
        <v>6.05 Otros sum e inst Tecnología y Seguridad Y Tesoreria</v>
      </c>
      <c r="D126" s="377" t="s">
        <v>61</v>
      </c>
      <c r="E126" s="381" t="str">
        <f>IF(BD.PD[[#This Row],[.]]="*",VLOOKUP(BD.PD[[#This Row],[Pos]],Presupuesto!A:H,7,FALSE),"")</f>
        <v/>
      </c>
      <c r="F126" s="413" t="s">
        <v>480</v>
      </c>
      <c r="G126" s="382">
        <v>4512922513</v>
      </c>
      <c r="H126" s="382" t="s">
        <v>342</v>
      </c>
      <c r="I126" s="399">
        <v>46140</v>
      </c>
      <c r="J126" s="400">
        <v>10</v>
      </c>
      <c r="K126" s="377" t="s">
        <v>162</v>
      </c>
      <c r="L126" s="384">
        <f>IF(BD.PD[[#This Row],[Mon]]="DOP",1,HLOOKUP(BD.PD[[#This Row],[Mon]],$K$1:$L$2,2,FALSE))</f>
        <v>60</v>
      </c>
      <c r="M126" s="401">
        <v>11.77</v>
      </c>
      <c r="N126" s="386">
        <f>BD.PD[[#This Row],[Cant.]]*BD.PD[[#This Row],[ Tasa ]]*BD.PD[[#This Row],[ Precio Und.]]</f>
        <v>7062</v>
      </c>
      <c r="O126" s="402">
        <v>0</v>
      </c>
      <c r="P126" s="386">
        <f>IF(BD.PD[[#This Row],[Liquid. '[%']]]&lt;&gt;0,(BD.PD[[#This Row],[Valor Neto '[DOP']]]*BD.PD[[#This Row],[Liquid. '[%']]])+BD.PD[[#This Row],[Valor Neto '[DOP']]],BD.PD[[#This Row],[Valor Neto '[DOP']]])</f>
        <v>7062</v>
      </c>
      <c r="Q126" s="404">
        <f>BD.PD[[#This Row],[Ppto. Orden Interna '[DOP']]]/HLOOKUP("USD",$K$1:$L$2,2,FALSE)</f>
        <v>117.7</v>
      </c>
      <c r="R126" s="516" t="s">
        <v>477</v>
      </c>
      <c r="S126" s="389"/>
      <c r="T126" s="389"/>
      <c r="U126" s="389"/>
      <c r="V126" s="389"/>
      <c r="W126" s="405"/>
      <c r="X126" s="390">
        <v>18</v>
      </c>
      <c r="Y126" s="391">
        <v>0.5</v>
      </c>
      <c r="Z126" s="406">
        <f>BD.PD[[#This Row],[Av.P1 '[%']]]*BD.PD[[#This Row],[Ppto. Orden Interna '[DOP']]]</f>
        <v>3531</v>
      </c>
      <c r="AA126" s="393">
        <v>21</v>
      </c>
      <c r="AB126" s="394">
        <v>0.5</v>
      </c>
      <c r="AC126" s="406">
        <f>BD.PD[[#This Row],[Av.P2 '[%']]]*BD.PD[[#This Row],[Ppto. Orden Interna '[DOP']]]</f>
        <v>3531</v>
      </c>
      <c r="AD126" s="393"/>
      <c r="AE126" s="394"/>
      <c r="AF126" s="406">
        <f>BD.PD[[#This Row],[Av.P3 '[%']]]*BD.PD[[#This Row],[Ppto. Orden Interna '[DOP']]]</f>
        <v>0</v>
      </c>
      <c r="AG126" s="393"/>
      <c r="AH126" s="394"/>
      <c r="AI126" s="406">
        <f>BD.PD[[#This Row],[Av.P4 '[%']]]*BD.PD[[#This Row],[Ppto. Orden Interna '[DOP']]]</f>
        <v>0</v>
      </c>
      <c r="AJ126" s="393"/>
      <c r="AK126" s="394"/>
      <c r="AL126" s="406">
        <f>BD.PD[[#This Row],[Av.P5 '[%']]]*BD.PD[[#This Row],[Ppto. Orden Interna '[DOP']]]</f>
        <v>0</v>
      </c>
      <c r="AM126" s="395">
        <f>BD.PD[[#This Row],[Pago 5]]+BD.PD[[#This Row],[Pago 4]]+BD.PD[[#This Row],[Pago 3]]+BD.PD[[#This Row],[Pago 2]]+BD.PD[[#This Row],[Pago 1]]</f>
        <v>7062</v>
      </c>
      <c r="AN126" s="396"/>
    </row>
    <row r="127" spans="1:40" ht="15" hidden="1" customHeight="1" x14ac:dyDescent="0.2">
      <c r="A127" s="377">
        <v>7.01</v>
      </c>
      <c r="B127" s="378" t="s">
        <v>334</v>
      </c>
      <c r="C127" s="379" t="str">
        <f>VLOOKUP(BD.PD[[#This Row],[Pos]],PPto[],3,FALSE)</f>
        <v xml:space="preserve">7.01 Equipamiento de Acero Inoxidable </v>
      </c>
      <c r="D127" s="380" t="s">
        <v>334</v>
      </c>
      <c r="E127" s="381">
        <f>IF(BD.PD[[#This Row],[.]]="*",VLOOKUP(BD.PD[[#This Row],[Pos]],Presupuesto!A:H,7,FALSE),"")</f>
        <v>31058.344262295082</v>
      </c>
      <c r="F127" s="382"/>
      <c r="G127" s="382" t="s">
        <v>299</v>
      </c>
      <c r="H127" s="382"/>
      <c r="I127" s="382"/>
      <c r="J127" s="383"/>
      <c r="K127" s="380" t="s">
        <v>162</v>
      </c>
      <c r="L127" s="384">
        <f>IF(BD.PD[[#This Row],[Mon]]="DOP",1,HLOOKUP(BD.PD[[#This Row],[Mon]],$K$1:$L$2,2,FALSE))</f>
        <v>60</v>
      </c>
      <c r="M127" s="385">
        <v>0</v>
      </c>
      <c r="N127" s="386">
        <f>BD.PD[[#This Row],[Cant.]]*BD.PD[[#This Row],[ Tasa ]]*BD.PD[[#This Row],[ Precio Und.]]</f>
        <v>0</v>
      </c>
      <c r="O127" s="387"/>
      <c r="P127" s="386">
        <f>IF(BD.PD[[#This Row],[Liquid. '[%']]]&lt;&gt;0,(BD.PD[[#This Row],[Valor Neto '[DOP']]]*BD.PD[[#This Row],[Liquid. '[%']]])+BD.PD[[#This Row],[Valor Neto '[DOP']]],BD.PD[[#This Row],[Valor Neto '[DOP']]])</f>
        <v>0</v>
      </c>
      <c r="Q127" s="404">
        <f>BD.PD[[#This Row],[Ppto. Orden Interna '[DOP']]]/HLOOKUP("USD",$K$1:$L$2,2,FALSE)</f>
        <v>0</v>
      </c>
      <c r="R127" s="389"/>
      <c r="S127" s="389"/>
      <c r="T127" s="389"/>
      <c r="U127" s="389"/>
      <c r="V127" s="389"/>
      <c r="W127" s="405"/>
      <c r="X127" s="390"/>
      <c r="Y127" s="391"/>
      <c r="Z127" s="406">
        <f>BD.PD[[#This Row],[Av.P1 '[%']]]*BD.PD[[#This Row],[Ppto. Orden Interna '[DOP']]]</f>
        <v>0</v>
      </c>
      <c r="AA127" s="393"/>
      <c r="AB127" s="394"/>
      <c r="AC127" s="406">
        <f>BD.PD[[#This Row],[Av.P2 '[%']]]*BD.PD[[#This Row],[Ppto. Orden Interna '[DOP']]]</f>
        <v>0</v>
      </c>
      <c r="AD127" s="393"/>
      <c r="AE127" s="394"/>
      <c r="AF127" s="406">
        <f>BD.PD[[#This Row],[Av.P3 '[%']]]*BD.PD[[#This Row],[Ppto. Orden Interna '[DOP']]]</f>
        <v>0</v>
      </c>
      <c r="AG127" s="393"/>
      <c r="AH127" s="394"/>
      <c r="AI127" s="406">
        <f>BD.PD[[#This Row],[Av.P4 '[%']]]*BD.PD[[#This Row],[Ppto. Orden Interna '[DOP']]]</f>
        <v>0</v>
      </c>
      <c r="AJ127" s="393"/>
      <c r="AK127" s="394"/>
      <c r="AL127" s="406">
        <f>BD.PD[[#This Row],[Av.P5 '[%']]]*BD.PD[[#This Row],[Ppto. Orden Interna '[DOP']]]</f>
        <v>0</v>
      </c>
      <c r="AM127" s="395">
        <f>BD.PD[[#This Row],[Pago 5]]+BD.PD[[#This Row],[Pago 4]]+BD.PD[[#This Row],[Pago 3]]+BD.PD[[#This Row],[Pago 2]]+BD.PD[[#This Row],[Pago 1]]</f>
        <v>0</v>
      </c>
      <c r="AN127" s="396"/>
    </row>
    <row r="128" spans="1:40" ht="15" hidden="1" customHeight="1" x14ac:dyDescent="0.2">
      <c r="A128" s="377">
        <v>7.01</v>
      </c>
      <c r="B128" s="378"/>
      <c r="C128" s="379" t="str">
        <f>VLOOKUP(BD.PD[[#This Row],[Pos]],PPto[],3,FALSE)</f>
        <v xml:space="preserve">7.01 Equipamiento de Acero Inoxidable </v>
      </c>
      <c r="D128" s="377" t="s">
        <v>61</v>
      </c>
      <c r="E128" s="381" t="str">
        <f>IF(BD.PD[[#This Row],[.]]="*",VLOOKUP(BD.PD[[#This Row],[Pos]],Presupuesto!A:H,7,FALSE),"")</f>
        <v/>
      </c>
      <c r="F128" s="382" t="s">
        <v>481</v>
      </c>
      <c r="G128" s="382">
        <v>4512958073</v>
      </c>
      <c r="H128" s="382" t="s">
        <v>342</v>
      </c>
      <c r="I128" s="399">
        <v>46199</v>
      </c>
      <c r="J128" s="400">
        <v>3</v>
      </c>
      <c r="K128" s="377" t="s">
        <v>343</v>
      </c>
      <c r="L128" s="384">
        <f>IF(BD.PD[[#This Row],[Mon]]="DOP",1,HLOOKUP(BD.PD[[#This Row],[Mon]],$K$1:$L$2,2,FALSE))</f>
        <v>1</v>
      </c>
      <c r="M128" s="401">
        <v>54752.75</v>
      </c>
      <c r="N128" s="386">
        <f>BD.PD[[#This Row],[Cant.]]*BD.PD[[#This Row],[ Tasa ]]*BD.PD[[#This Row],[ Precio Und.]]</f>
        <v>164258.25</v>
      </c>
      <c r="O128" s="402">
        <v>0</v>
      </c>
      <c r="P128" s="386">
        <f>IF(BD.PD[[#This Row],[Liquid. '[%']]]&lt;&gt;0,(BD.PD[[#This Row],[Valor Neto '[DOP']]]*BD.PD[[#This Row],[Liquid. '[%']]])+BD.PD[[#This Row],[Valor Neto '[DOP']]],BD.PD[[#This Row],[Valor Neto '[DOP']]])</f>
        <v>164258.25</v>
      </c>
      <c r="Q128" s="404">
        <f>BD.PD[[#This Row],[Ppto. Orden Interna '[DOP']]]/HLOOKUP("USD",$K$1:$L$2,2,FALSE)</f>
        <v>2737.6374999999998</v>
      </c>
      <c r="R128" s="389" t="s">
        <v>482</v>
      </c>
      <c r="S128" s="389"/>
      <c r="T128" s="389"/>
      <c r="U128" s="389"/>
      <c r="V128" s="389"/>
      <c r="W128" s="405" t="s">
        <v>439</v>
      </c>
      <c r="X128" s="390">
        <v>18</v>
      </c>
      <c r="Y128" s="391">
        <v>0.5</v>
      </c>
      <c r="Z128" s="406">
        <f>BD.PD[[#This Row],[Av.P1 '[%']]]*BD.PD[[#This Row],[Ppto. Orden Interna '[DOP']]]</f>
        <v>82129.125</v>
      </c>
      <c r="AA128" s="393">
        <v>21</v>
      </c>
      <c r="AB128" s="394">
        <v>0.5</v>
      </c>
      <c r="AC128" s="406">
        <f>BD.PD[[#This Row],[Av.P2 '[%']]]*BD.PD[[#This Row],[Ppto. Orden Interna '[DOP']]]</f>
        <v>82129.125</v>
      </c>
      <c r="AD128" s="393"/>
      <c r="AE128" s="394"/>
      <c r="AF128" s="406">
        <f>BD.PD[[#This Row],[Av.P3 '[%']]]*BD.PD[[#This Row],[Ppto. Orden Interna '[DOP']]]</f>
        <v>0</v>
      </c>
      <c r="AG128" s="393"/>
      <c r="AH128" s="394"/>
      <c r="AI128" s="406">
        <f>BD.PD[[#This Row],[Av.P4 '[%']]]*BD.PD[[#This Row],[Ppto. Orden Interna '[DOP']]]</f>
        <v>0</v>
      </c>
      <c r="AJ128" s="393"/>
      <c r="AK128" s="394"/>
      <c r="AL128" s="406">
        <f>BD.PD[[#This Row],[Av.P5 '[%']]]*BD.PD[[#This Row],[Ppto. Orden Interna '[DOP']]]</f>
        <v>0</v>
      </c>
      <c r="AM128" s="395">
        <f>BD.PD[[#This Row],[Pago 5]]+BD.PD[[#This Row],[Pago 4]]+BD.PD[[#This Row],[Pago 3]]+BD.PD[[#This Row],[Pago 2]]+BD.PD[[#This Row],[Pago 1]]</f>
        <v>164258.25</v>
      </c>
      <c r="AN128" s="396"/>
    </row>
    <row r="129" spans="1:40" ht="15" hidden="1" customHeight="1" x14ac:dyDescent="0.2">
      <c r="A129" s="377">
        <v>7.01</v>
      </c>
      <c r="B129" s="378"/>
      <c r="C129" s="379" t="str">
        <f>VLOOKUP(BD.PD[[#This Row],[Pos]],PPto[],3,FALSE)</f>
        <v xml:space="preserve">7.01 Equipamiento de Acero Inoxidable </v>
      </c>
      <c r="D129" s="377" t="s">
        <v>61</v>
      </c>
      <c r="E129" s="381" t="str">
        <f>IF(BD.PD[[#This Row],[.]]="*",VLOOKUP(BD.PD[[#This Row],[Pos]],Presupuesto!A:H,7,FALSE),"")</f>
        <v/>
      </c>
      <c r="F129" s="382" t="s">
        <v>483</v>
      </c>
      <c r="G129" s="382">
        <v>4512958073</v>
      </c>
      <c r="H129" s="382" t="s">
        <v>342</v>
      </c>
      <c r="I129" s="399">
        <v>46199</v>
      </c>
      <c r="J129" s="400">
        <v>4</v>
      </c>
      <c r="K129" s="377" t="s">
        <v>343</v>
      </c>
      <c r="L129" s="384">
        <f>IF(BD.PD[[#This Row],[Mon]]="DOP",1,HLOOKUP(BD.PD[[#This Row],[Mon]],$K$1:$L$2,2,FALSE))</f>
        <v>1</v>
      </c>
      <c r="M129" s="401">
        <v>37116.949999999997</v>
      </c>
      <c r="N129" s="386">
        <f>BD.PD[[#This Row],[Cant.]]*BD.PD[[#This Row],[ Tasa ]]*BD.PD[[#This Row],[ Precio Und.]]</f>
        <v>148467.79999999999</v>
      </c>
      <c r="O129" s="402">
        <v>0</v>
      </c>
      <c r="P129" s="386">
        <f>IF(BD.PD[[#This Row],[Liquid. '[%']]]&lt;&gt;0,(BD.PD[[#This Row],[Valor Neto '[DOP']]]*BD.PD[[#This Row],[Liquid. '[%']]])+BD.PD[[#This Row],[Valor Neto '[DOP']]],BD.PD[[#This Row],[Valor Neto '[DOP']]])</f>
        <v>148467.79999999999</v>
      </c>
      <c r="Q129" s="404">
        <f>BD.PD[[#This Row],[Ppto. Orden Interna '[DOP']]]/HLOOKUP("USD",$K$1:$L$2,2,FALSE)</f>
        <v>2474.4633333333331</v>
      </c>
      <c r="R129" s="389" t="s">
        <v>482</v>
      </c>
      <c r="S129" s="389"/>
      <c r="T129" s="389"/>
      <c r="U129" s="389"/>
      <c r="V129" s="389"/>
      <c r="W129" s="405" t="s">
        <v>439</v>
      </c>
      <c r="X129" s="390">
        <v>18</v>
      </c>
      <c r="Y129" s="391">
        <v>0.5</v>
      </c>
      <c r="Z129" s="406">
        <f>BD.PD[[#This Row],[Av.P1 '[%']]]*BD.PD[[#This Row],[Ppto. Orden Interna '[DOP']]]</f>
        <v>74233.899999999994</v>
      </c>
      <c r="AA129" s="393">
        <v>21</v>
      </c>
      <c r="AB129" s="394">
        <v>0.5</v>
      </c>
      <c r="AC129" s="406">
        <f>BD.PD[[#This Row],[Av.P2 '[%']]]*BD.PD[[#This Row],[Ppto. Orden Interna '[DOP']]]</f>
        <v>74233.899999999994</v>
      </c>
      <c r="AD129" s="393"/>
      <c r="AE129" s="394"/>
      <c r="AF129" s="406">
        <f>BD.PD[[#This Row],[Av.P3 '[%']]]*BD.PD[[#This Row],[Ppto. Orden Interna '[DOP']]]</f>
        <v>0</v>
      </c>
      <c r="AG129" s="393"/>
      <c r="AH129" s="394"/>
      <c r="AI129" s="406">
        <f>BD.PD[[#This Row],[Av.P4 '[%']]]*BD.PD[[#This Row],[Ppto. Orden Interna '[DOP']]]</f>
        <v>0</v>
      </c>
      <c r="AJ129" s="393"/>
      <c r="AK129" s="394"/>
      <c r="AL129" s="406">
        <f>BD.PD[[#This Row],[Av.P5 '[%']]]*BD.PD[[#This Row],[Ppto. Orden Interna '[DOP']]]</f>
        <v>0</v>
      </c>
      <c r="AM129" s="395">
        <f>BD.PD[[#This Row],[Pago 5]]+BD.PD[[#This Row],[Pago 4]]+BD.PD[[#This Row],[Pago 3]]+BD.PD[[#This Row],[Pago 2]]+BD.PD[[#This Row],[Pago 1]]</f>
        <v>148467.79999999999</v>
      </c>
      <c r="AN129" s="396"/>
    </row>
    <row r="130" spans="1:40" ht="15" hidden="1" customHeight="1" x14ac:dyDescent="0.2">
      <c r="A130" s="377">
        <v>7.01</v>
      </c>
      <c r="B130" s="378"/>
      <c r="C130" s="379" t="str">
        <f>VLOOKUP(BD.PD[[#This Row],[Pos]],PPto[],3,FALSE)</f>
        <v xml:space="preserve">7.01 Equipamiento de Acero Inoxidable </v>
      </c>
      <c r="D130" s="377" t="s">
        <v>61</v>
      </c>
      <c r="E130" s="381" t="str">
        <f>IF(BD.PD[[#This Row],[.]]="*",VLOOKUP(BD.PD[[#This Row],[Pos]],Presupuesto!A:H,7,FALSE),"")</f>
        <v/>
      </c>
      <c r="F130" s="382" t="s">
        <v>484</v>
      </c>
      <c r="G130" s="382">
        <v>4512958073</v>
      </c>
      <c r="H130" s="382" t="s">
        <v>342</v>
      </c>
      <c r="I130" s="399">
        <v>46199</v>
      </c>
      <c r="J130" s="400">
        <v>2</v>
      </c>
      <c r="K130" s="377" t="s">
        <v>343</v>
      </c>
      <c r="L130" s="384">
        <f>IF(BD.PD[[#This Row],[Mon]]="DOP",1,HLOOKUP(BD.PD[[#This Row],[Mon]],$K$1:$L$2,2,FALSE))</f>
        <v>1</v>
      </c>
      <c r="M130" s="401">
        <v>20546.5</v>
      </c>
      <c r="N130" s="386">
        <f>BD.PD[[#This Row],[Cant.]]*BD.PD[[#This Row],[ Tasa ]]*BD.PD[[#This Row],[ Precio Und.]]</f>
        <v>41093</v>
      </c>
      <c r="O130" s="402">
        <v>0</v>
      </c>
      <c r="P130" s="386">
        <f>IF(BD.PD[[#This Row],[Liquid. '[%']]]&lt;&gt;0,(BD.PD[[#This Row],[Valor Neto '[DOP']]]*BD.PD[[#This Row],[Liquid. '[%']]])+BD.PD[[#This Row],[Valor Neto '[DOP']]],BD.PD[[#This Row],[Valor Neto '[DOP']]])</f>
        <v>41093</v>
      </c>
      <c r="Q130" s="404">
        <f>BD.PD[[#This Row],[Ppto. Orden Interna '[DOP']]]/HLOOKUP("USD",$K$1:$L$2,2,FALSE)</f>
        <v>684.88333333333333</v>
      </c>
      <c r="R130" s="389" t="s">
        <v>485</v>
      </c>
      <c r="S130" s="389"/>
      <c r="T130" s="389"/>
      <c r="U130" s="389"/>
      <c r="V130" s="389"/>
      <c r="W130" s="405" t="s">
        <v>439</v>
      </c>
      <c r="X130" s="390">
        <v>18</v>
      </c>
      <c r="Y130" s="391">
        <v>0.5</v>
      </c>
      <c r="Z130" s="406">
        <f>BD.PD[[#This Row],[Av.P1 '[%']]]*BD.PD[[#This Row],[Ppto. Orden Interna '[DOP']]]</f>
        <v>20546.5</v>
      </c>
      <c r="AA130" s="393">
        <v>21</v>
      </c>
      <c r="AB130" s="394">
        <v>0.5</v>
      </c>
      <c r="AC130" s="406">
        <f>BD.PD[[#This Row],[Av.P2 '[%']]]*BD.PD[[#This Row],[Ppto. Orden Interna '[DOP']]]</f>
        <v>20546.5</v>
      </c>
      <c r="AD130" s="393"/>
      <c r="AE130" s="394"/>
      <c r="AF130" s="406">
        <f>BD.PD[[#This Row],[Av.P3 '[%']]]*BD.PD[[#This Row],[Ppto. Orden Interna '[DOP']]]</f>
        <v>0</v>
      </c>
      <c r="AG130" s="393"/>
      <c r="AH130" s="394"/>
      <c r="AI130" s="406">
        <f>BD.PD[[#This Row],[Av.P4 '[%']]]*BD.PD[[#This Row],[Ppto. Orden Interna '[DOP']]]</f>
        <v>0</v>
      </c>
      <c r="AJ130" s="393"/>
      <c r="AK130" s="394"/>
      <c r="AL130" s="406">
        <f>BD.PD[[#This Row],[Av.P5 '[%']]]*BD.PD[[#This Row],[Ppto. Orden Interna '[DOP']]]</f>
        <v>0</v>
      </c>
      <c r="AM130" s="395">
        <f>BD.PD[[#This Row],[Pago 5]]+BD.PD[[#This Row],[Pago 4]]+BD.PD[[#This Row],[Pago 3]]+BD.PD[[#This Row],[Pago 2]]+BD.PD[[#This Row],[Pago 1]]</f>
        <v>41093</v>
      </c>
      <c r="AN130" s="396"/>
    </row>
    <row r="131" spans="1:40" ht="15" hidden="1" customHeight="1" x14ac:dyDescent="0.2">
      <c r="A131" s="377">
        <v>7.01</v>
      </c>
      <c r="B131" s="378"/>
      <c r="C131" s="379" t="str">
        <f>VLOOKUP(BD.PD[[#This Row],[Pos]],PPto[],3,FALSE)</f>
        <v xml:space="preserve">7.01 Equipamiento de Acero Inoxidable </v>
      </c>
      <c r="D131" s="377" t="s">
        <v>61</v>
      </c>
      <c r="E131" s="381" t="str">
        <f>IF(BD.PD[[#This Row],[.]]="*",VLOOKUP(BD.PD[[#This Row],[Pos]],Presupuesto!A:H,7,FALSE),"")</f>
        <v/>
      </c>
      <c r="F131" s="382" t="s">
        <v>486</v>
      </c>
      <c r="G131" s="382">
        <v>4512958073</v>
      </c>
      <c r="H131" s="382" t="s">
        <v>342</v>
      </c>
      <c r="I131" s="399">
        <v>46199</v>
      </c>
      <c r="J131" s="400">
        <v>2</v>
      </c>
      <c r="K131" s="377" t="s">
        <v>343</v>
      </c>
      <c r="L131" s="384">
        <f>IF(BD.PD[[#This Row],[Mon]]="DOP",1,HLOOKUP(BD.PD[[#This Row],[Mon]],$K$1:$L$2,2,FALSE))</f>
        <v>1</v>
      </c>
      <c r="M131" s="401">
        <v>28187.9</v>
      </c>
      <c r="N131" s="386">
        <f>BD.PD[[#This Row],[Cant.]]*BD.PD[[#This Row],[ Tasa ]]*BD.PD[[#This Row],[ Precio Und.]]</f>
        <v>56375.8</v>
      </c>
      <c r="O131" s="402">
        <v>0</v>
      </c>
      <c r="P131" s="386">
        <f>IF(BD.PD[[#This Row],[Liquid. '[%']]]&lt;&gt;0,(BD.PD[[#This Row],[Valor Neto '[DOP']]]*BD.PD[[#This Row],[Liquid. '[%']]])+BD.PD[[#This Row],[Valor Neto '[DOP']]],BD.PD[[#This Row],[Valor Neto '[DOP']]])</f>
        <v>56375.8</v>
      </c>
      <c r="Q131" s="404">
        <f>BD.PD[[#This Row],[Ppto. Orden Interna '[DOP']]]/HLOOKUP("USD",$K$1:$L$2,2,FALSE)</f>
        <v>939.59666666666669</v>
      </c>
      <c r="R131" s="389" t="s">
        <v>485</v>
      </c>
      <c r="S131" s="389"/>
      <c r="T131" s="389"/>
      <c r="U131" s="389"/>
      <c r="V131" s="389"/>
      <c r="W131" s="405" t="s">
        <v>439</v>
      </c>
      <c r="X131" s="390">
        <v>18</v>
      </c>
      <c r="Y131" s="391">
        <v>0.5</v>
      </c>
      <c r="Z131" s="406">
        <f>BD.PD[[#This Row],[Av.P1 '[%']]]*BD.PD[[#This Row],[Ppto. Orden Interna '[DOP']]]</f>
        <v>28187.9</v>
      </c>
      <c r="AA131" s="393">
        <v>21</v>
      </c>
      <c r="AB131" s="394">
        <v>0.5</v>
      </c>
      <c r="AC131" s="406">
        <f>BD.PD[[#This Row],[Av.P2 '[%']]]*BD.PD[[#This Row],[Ppto. Orden Interna '[DOP']]]</f>
        <v>28187.9</v>
      </c>
      <c r="AD131" s="393"/>
      <c r="AE131" s="394"/>
      <c r="AF131" s="406">
        <f>BD.PD[[#This Row],[Av.P3 '[%']]]*BD.PD[[#This Row],[Ppto. Orden Interna '[DOP']]]</f>
        <v>0</v>
      </c>
      <c r="AG131" s="393"/>
      <c r="AH131" s="394"/>
      <c r="AI131" s="406">
        <f>BD.PD[[#This Row],[Av.P4 '[%']]]*BD.PD[[#This Row],[Ppto. Orden Interna '[DOP']]]</f>
        <v>0</v>
      </c>
      <c r="AJ131" s="393"/>
      <c r="AK131" s="394"/>
      <c r="AL131" s="406">
        <f>BD.PD[[#This Row],[Av.P5 '[%']]]*BD.PD[[#This Row],[Ppto. Orden Interna '[DOP']]]</f>
        <v>0</v>
      </c>
      <c r="AM131" s="395">
        <f>BD.PD[[#This Row],[Pago 5]]+BD.PD[[#This Row],[Pago 4]]+BD.PD[[#This Row],[Pago 3]]+BD.PD[[#This Row],[Pago 2]]+BD.PD[[#This Row],[Pago 1]]</f>
        <v>56375.8</v>
      </c>
      <c r="AN131" s="396"/>
    </row>
    <row r="132" spans="1:40" ht="15" hidden="1" customHeight="1" x14ac:dyDescent="0.2">
      <c r="A132" s="377">
        <v>7.01</v>
      </c>
      <c r="B132" s="378"/>
      <c r="C132" s="379" t="str">
        <f>VLOOKUP(BD.PD[[#This Row],[Pos]],PPto[],3,FALSE)</f>
        <v xml:space="preserve">7.01 Equipamiento de Acero Inoxidable </v>
      </c>
      <c r="D132" s="377" t="s">
        <v>61</v>
      </c>
      <c r="E132" s="381" t="str">
        <f>IF(BD.PD[[#This Row],[.]]="*",VLOOKUP(BD.PD[[#This Row],[Pos]],Presupuesto!A:H,7,FALSE),"")</f>
        <v/>
      </c>
      <c r="F132" s="382" t="s">
        <v>487</v>
      </c>
      <c r="G132" s="382">
        <v>4512958073</v>
      </c>
      <c r="H132" s="382" t="s">
        <v>342</v>
      </c>
      <c r="I132" s="399">
        <v>46199</v>
      </c>
      <c r="J132" s="400">
        <v>2</v>
      </c>
      <c r="K132" s="377" t="s">
        <v>343</v>
      </c>
      <c r="L132" s="384">
        <f>IF(BD.PD[[#This Row],[Mon]]="DOP",1,HLOOKUP(BD.PD[[#This Row],[Mon]],$K$1:$L$2,2,FALSE))</f>
        <v>1</v>
      </c>
      <c r="M132" s="401">
        <v>28187.9</v>
      </c>
      <c r="N132" s="386">
        <f>BD.PD[[#This Row],[Cant.]]*BD.PD[[#This Row],[ Tasa ]]*BD.PD[[#This Row],[ Precio Und.]]</f>
        <v>56375.8</v>
      </c>
      <c r="O132" s="402">
        <v>0</v>
      </c>
      <c r="P132" s="386">
        <f>IF(BD.PD[[#This Row],[Liquid. '[%']]]&lt;&gt;0,(BD.PD[[#This Row],[Valor Neto '[DOP']]]*BD.PD[[#This Row],[Liquid. '[%']]])+BD.PD[[#This Row],[Valor Neto '[DOP']]],BD.PD[[#This Row],[Valor Neto '[DOP']]])</f>
        <v>56375.8</v>
      </c>
      <c r="Q132" s="404">
        <f>BD.PD[[#This Row],[Ppto. Orden Interna '[DOP']]]/HLOOKUP("USD",$K$1:$L$2,2,FALSE)</f>
        <v>939.59666666666669</v>
      </c>
      <c r="R132" s="389" t="s">
        <v>485</v>
      </c>
      <c r="S132" s="389"/>
      <c r="T132" s="389"/>
      <c r="U132" s="389"/>
      <c r="V132" s="389"/>
      <c r="W132" s="405" t="s">
        <v>439</v>
      </c>
      <c r="X132" s="390">
        <v>18</v>
      </c>
      <c r="Y132" s="391">
        <v>0.5</v>
      </c>
      <c r="Z132" s="406">
        <f>BD.PD[[#This Row],[Av.P1 '[%']]]*BD.PD[[#This Row],[Ppto. Orden Interna '[DOP']]]</f>
        <v>28187.9</v>
      </c>
      <c r="AA132" s="393">
        <v>21</v>
      </c>
      <c r="AB132" s="394">
        <v>0.5</v>
      </c>
      <c r="AC132" s="406">
        <f>BD.PD[[#This Row],[Av.P2 '[%']]]*BD.PD[[#This Row],[Ppto. Orden Interna '[DOP']]]</f>
        <v>28187.9</v>
      </c>
      <c r="AD132" s="393"/>
      <c r="AE132" s="394"/>
      <c r="AF132" s="406">
        <f>BD.PD[[#This Row],[Av.P3 '[%']]]*BD.PD[[#This Row],[Ppto. Orden Interna '[DOP']]]</f>
        <v>0</v>
      </c>
      <c r="AG132" s="393"/>
      <c r="AH132" s="394"/>
      <c r="AI132" s="406">
        <f>BD.PD[[#This Row],[Av.P4 '[%']]]*BD.PD[[#This Row],[Ppto. Orden Interna '[DOP']]]</f>
        <v>0</v>
      </c>
      <c r="AJ132" s="393"/>
      <c r="AK132" s="394"/>
      <c r="AL132" s="406">
        <f>BD.PD[[#This Row],[Av.P5 '[%']]]*BD.PD[[#This Row],[Ppto. Orden Interna '[DOP']]]</f>
        <v>0</v>
      </c>
      <c r="AM132" s="395">
        <f>BD.PD[[#This Row],[Pago 5]]+BD.PD[[#This Row],[Pago 4]]+BD.PD[[#This Row],[Pago 3]]+BD.PD[[#This Row],[Pago 2]]+BD.PD[[#This Row],[Pago 1]]</f>
        <v>56375.8</v>
      </c>
      <c r="AN132" s="396"/>
    </row>
    <row r="133" spans="1:40" ht="15" hidden="1" customHeight="1" x14ac:dyDescent="0.2">
      <c r="A133" s="377">
        <v>7.01</v>
      </c>
      <c r="B133" s="378"/>
      <c r="C133" s="379" t="str">
        <f>VLOOKUP(BD.PD[[#This Row],[Pos]],PPto[],3,FALSE)</f>
        <v xml:space="preserve">7.01 Equipamiento de Acero Inoxidable </v>
      </c>
      <c r="D133" s="377" t="s">
        <v>61</v>
      </c>
      <c r="E133" s="381" t="str">
        <f>IF(BD.PD[[#This Row],[.]]="*",VLOOKUP(BD.PD[[#This Row],[Pos]],Presupuesto!A:H,7,FALSE),"")</f>
        <v/>
      </c>
      <c r="F133" s="382" t="s">
        <v>488</v>
      </c>
      <c r="G133" s="382">
        <v>4512958073</v>
      </c>
      <c r="H133" s="382" t="s">
        <v>342</v>
      </c>
      <c r="I133" s="399">
        <v>46199</v>
      </c>
      <c r="J133" s="400">
        <v>2</v>
      </c>
      <c r="K133" s="377" t="s">
        <v>343</v>
      </c>
      <c r="L133" s="384">
        <f>IF(BD.PD[[#This Row],[Mon]]="DOP",1,HLOOKUP(BD.PD[[#This Row],[Mon]],$K$1:$L$2,2,FALSE))</f>
        <v>1</v>
      </c>
      <c r="M133" s="401">
        <v>40326</v>
      </c>
      <c r="N133" s="386">
        <f>BD.PD[[#This Row],[Cant.]]*BD.PD[[#This Row],[ Tasa ]]*BD.PD[[#This Row],[ Precio Und.]]</f>
        <v>80652</v>
      </c>
      <c r="O133" s="402">
        <v>0</v>
      </c>
      <c r="P133" s="386">
        <f>IF(BD.PD[[#This Row],[Liquid. '[%']]]&lt;&gt;0,(BD.PD[[#This Row],[Valor Neto '[DOP']]]*BD.PD[[#This Row],[Liquid. '[%']]])+BD.PD[[#This Row],[Valor Neto '[DOP']]],BD.PD[[#This Row],[Valor Neto '[DOP']]])</f>
        <v>80652</v>
      </c>
      <c r="Q133" s="404">
        <f>BD.PD[[#This Row],[Ppto. Orden Interna '[DOP']]]/HLOOKUP("USD",$K$1:$L$2,2,FALSE)</f>
        <v>1344.2</v>
      </c>
      <c r="R133" s="389" t="s">
        <v>485</v>
      </c>
      <c r="S133" s="389"/>
      <c r="T133" s="389"/>
      <c r="U133" s="389"/>
      <c r="V133" s="389"/>
      <c r="W133" s="405" t="s">
        <v>439</v>
      </c>
      <c r="X133" s="390">
        <v>18</v>
      </c>
      <c r="Y133" s="391">
        <v>0.5</v>
      </c>
      <c r="Z133" s="406">
        <f>BD.PD[[#This Row],[Av.P1 '[%']]]*BD.PD[[#This Row],[Ppto. Orden Interna '[DOP']]]</f>
        <v>40326</v>
      </c>
      <c r="AA133" s="393">
        <v>21</v>
      </c>
      <c r="AB133" s="394">
        <v>0.5</v>
      </c>
      <c r="AC133" s="406">
        <f>BD.PD[[#This Row],[Av.P2 '[%']]]*BD.PD[[#This Row],[Ppto. Orden Interna '[DOP']]]</f>
        <v>40326</v>
      </c>
      <c r="AD133" s="393"/>
      <c r="AE133" s="394"/>
      <c r="AF133" s="406">
        <f>BD.PD[[#This Row],[Av.P3 '[%']]]*BD.PD[[#This Row],[Ppto. Orden Interna '[DOP']]]</f>
        <v>0</v>
      </c>
      <c r="AG133" s="393"/>
      <c r="AH133" s="394"/>
      <c r="AI133" s="406">
        <f>BD.PD[[#This Row],[Av.P4 '[%']]]*BD.PD[[#This Row],[Ppto. Orden Interna '[DOP']]]</f>
        <v>0</v>
      </c>
      <c r="AJ133" s="393"/>
      <c r="AK133" s="394"/>
      <c r="AL133" s="406">
        <f>BD.PD[[#This Row],[Av.P5 '[%']]]*BD.PD[[#This Row],[Ppto. Orden Interna '[DOP']]]</f>
        <v>0</v>
      </c>
      <c r="AM133" s="395">
        <f>BD.PD[[#This Row],[Pago 5]]+BD.PD[[#This Row],[Pago 4]]+BD.PD[[#This Row],[Pago 3]]+BD.PD[[#This Row],[Pago 2]]+BD.PD[[#This Row],[Pago 1]]</f>
        <v>80652</v>
      </c>
      <c r="AN133" s="396"/>
    </row>
    <row r="134" spans="1:40" ht="15" customHeight="1" x14ac:dyDescent="0.2">
      <c r="A134" s="377">
        <v>7.01</v>
      </c>
      <c r="B134" s="378"/>
      <c r="C134" s="379" t="str">
        <f>VLOOKUP(BD.PD[[#This Row],[Pos]],PPto[],3,FALSE)</f>
        <v xml:space="preserve">7.01 Equipamiento de Acero Inoxidable </v>
      </c>
      <c r="D134" s="377" t="s">
        <v>61</v>
      </c>
      <c r="E134" s="381" t="str">
        <f>IF(BD.PD[[#This Row],[.]]="*",VLOOKUP(BD.PD[[#This Row],[Pos]],Presupuesto!A:H,7,FALSE),"")</f>
        <v/>
      </c>
      <c r="F134" s="382" t="s">
        <v>489</v>
      </c>
      <c r="G134" s="382">
        <v>4512958073</v>
      </c>
      <c r="H134" s="382" t="s">
        <v>342</v>
      </c>
      <c r="I134" s="399">
        <v>46199</v>
      </c>
      <c r="J134" s="400">
        <v>3</v>
      </c>
      <c r="K134" s="377" t="s">
        <v>343</v>
      </c>
      <c r="L134" s="384">
        <f>IF(BD.PD[[#This Row],[Mon]]="DOP",1,HLOOKUP(BD.PD[[#This Row],[Mon]],$K$1:$L$2,2,FALSE))</f>
        <v>1</v>
      </c>
      <c r="M134" s="401">
        <v>27965.599999999999</v>
      </c>
      <c r="N134" s="386">
        <f>BD.PD[[#This Row],[Cant.]]*BD.PD[[#This Row],[ Tasa ]]*BD.PD[[#This Row],[ Precio Und.]]</f>
        <v>83896.799999999988</v>
      </c>
      <c r="O134" s="402">
        <v>0</v>
      </c>
      <c r="P134" s="386">
        <f>IF(BD.PD[[#This Row],[Liquid. '[%']]]&lt;&gt;0,(BD.PD[[#This Row],[Valor Neto '[DOP']]]*BD.PD[[#This Row],[Liquid. '[%']]])+BD.PD[[#This Row],[Valor Neto '[DOP']]],BD.PD[[#This Row],[Valor Neto '[DOP']]])</f>
        <v>83896.799999999988</v>
      </c>
      <c r="Q134" s="404">
        <f>BD.PD[[#This Row],[Ppto. Orden Interna '[DOP']]]/HLOOKUP("USD",$K$1:$L$2,2,FALSE)</f>
        <v>1398.2799999999997</v>
      </c>
      <c r="R134" s="389" t="s">
        <v>485</v>
      </c>
      <c r="S134" s="389"/>
      <c r="T134" s="389"/>
      <c r="U134" s="389"/>
      <c r="V134" s="389"/>
      <c r="W134" s="405" t="s">
        <v>439</v>
      </c>
      <c r="X134" s="390">
        <v>18</v>
      </c>
      <c r="Y134" s="391">
        <v>0.5</v>
      </c>
      <c r="Z134" s="406">
        <f>BD.PD[[#This Row],[Av.P1 '[%']]]*BD.PD[[#This Row],[Ppto. Orden Interna '[DOP']]]</f>
        <v>41948.399999999994</v>
      </c>
      <c r="AA134" s="393">
        <v>21</v>
      </c>
      <c r="AB134" s="394">
        <v>0.5</v>
      </c>
      <c r="AC134" s="406">
        <f>BD.PD[[#This Row],[Av.P2 '[%']]]*BD.PD[[#This Row],[Ppto. Orden Interna '[DOP']]]</f>
        <v>41948.399999999994</v>
      </c>
      <c r="AD134" s="393"/>
      <c r="AE134" s="394"/>
      <c r="AF134" s="406">
        <f>BD.PD[[#This Row],[Av.P3 '[%']]]*BD.PD[[#This Row],[Ppto. Orden Interna '[DOP']]]</f>
        <v>0</v>
      </c>
      <c r="AG134" s="393"/>
      <c r="AH134" s="394"/>
      <c r="AI134" s="406">
        <f>BD.PD[[#This Row],[Av.P4 '[%']]]*BD.PD[[#This Row],[Ppto. Orden Interna '[DOP']]]</f>
        <v>0</v>
      </c>
      <c r="AJ134" s="393"/>
      <c r="AK134" s="394"/>
      <c r="AL134" s="406">
        <f>BD.PD[[#This Row],[Av.P5 '[%']]]*BD.PD[[#This Row],[Ppto. Orden Interna '[DOP']]]</f>
        <v>0</v>
      </c>
      <c r="AM134" s="395">
        <f>BD.PD[[#This Row],[Pago 5]]+BD.PD[[#This Row],[Pago 4]]+BD.PD[[#This Row],[Pago 3]]+BD.PD[[#This Row],[Pago 2]]+BD.PD[[#This Row],[Pago 1]]</f>
        <v>83896.799999999988</v>
      </c>
      <c r="AN134" s="396"/>
    </row>
    <row r="135" spans="1:40" ht="15" hidden="1" customHeight="1" x14ac:dyDescent="0.2">
      <c r="A135" s="377">
        <v>7.01</v>
      </c>
      <c r="B135" s="378"/>
      <c r="C135" s="379" t="str">
        <f>VLOOKUP(BD.PD[[#This Row],[Pos]],PPto[],3,FALSE)</f>
        <v xml:space="preserve">7.01 Equipamiento de Acero Inoxidable </v>
      </c>
      <c r="D135" s="377" t="s">
        <v>61</v>
      </c>
      <c r="E135" s="381" t="str">
        <f>IF(BD.PD[[#This Row],[.]]="*",VLOOKUP(BD.PD[[#This Row],[Pos]],Presupuesto!A:H,7,FALSE),"")</f>
        <v/>
      </c>
      <c r="F135" s="382" t="s">
        <v>490</v>
      </c>
      <c r="G135" s="382">
        <v>4512958073</v>
      </c>
      <c r="H135" s="382" t="s">
        <v>342</v>
      </c>
      <c r="I135" s="399">
        <v>46199</v>
      </c>
      <c r="J135" s="400">
        <v>3</v>
      </c>
      <c r="K135" s="377" t="s">
        <v>343</v>
      </c>
      <c r="L135" s="384">
        <f>IF(BD.PD[[#This Row],[Mon]]="DOP",1,HLOOKUP(BD.PD[[#This Row],[Mon]],$K$1:$L$2,2,FALSE))</f>
        <v>1</v>
      </c>
      <c r="M135" s="401">
        <v>36845.9</v>
      </c>
      <c r="N135" s="386">
        <f>BD.PD[[#This Row],[Cant.]]*BD.PD[[#This Row],[ Tasa ]]*BD.PD[[#This Row],[ Precio Und.]]</f>
        <v>110537.70000000001</v>
      </c>
      <c r="O135" s="402">
        <v>0</v>
      </c>
      <c r="P135" s="386">
        <f>IF(BD.PD[[#This Row],[Liquid. '[%']]]&lt;&gt;0,(BD.PD[[#This Row],[Valor Neto '[DOP']]]*BD.PD[[#This Row],[Liquid. '[%']]])+BD.PD[[#This Row],[Valor Neto '[DOP']]],BD.PD[[#This Row],[Valor Neto '[DOP']]])</f>
        <v>110537.70000000001</v>
      </c>
      <c r="Q135" s="404">
        <f>BD.PD[[#This Row],[Ppto. Orden Interna '[DOP']]]/HLOOKUP("USD",$K$1:$L$2,2,FALSE)</f>
        <v>1842.2950000000003</v>
      </c>
      <c r="R135" s="389" t="s">
        <v>485</v>
      </c>
      <c r="S135" s="389"/>
      <c r="T135" s="389"/>
      <c r="U135" s="389"/>
      <c r="V135" s="389"/>
      <c r="W135" s="382" t="s">
        <v>439</v>
      </c>
      <c r="X135" s="390">
        <v>18</v>
      </c>
      <c r="Y135" s="391">
        <v>0.5</v>
      </c>
      <c r="Z135" s="406">
        <f>BD.PD[[#This Row],[Av.P1 '[%']]]*BD.PD[[#This Row],[Ppto. Orden Interna '[DOP']]]</f>
        <v>55268.850000000006</v>
      </c>
      <c r="AA135" s="393">
        <v>21</v>
      </c>
      <c r="AB135" s="394">
        <v>0.5</v>
      </c>
      <c r="AC135" s="406">
        <f>BD.PD[[#This Row],[Av.P2 '[%']]]*BD.PD[[#This Row],[Ppto. Orden Interna '[DOP']]]</f>
        <v>55268.850000000006</v>
      </c>
      <c r="AD135" s="393"/>
      <c r="AE135" s="394"/>
      <c r="AF135" s="406">
        <f>BD.PD[[#This Row],[Av.P3 '[%']]]*BD.PD[[#This Row],[Ppto. Orden Interna '[DOP']]]</f>
        <v>0</v>
      </c>
      <c r="AG135" s="393"/>
      <c r="AH135" s="394"/>
      <c r="AI135" s="406">
        <f>BD.PD[[#This Row],[Av.P4 '[%']]]*BD.PD[[#This Row],[Ppto. Orden Interna '[DOP']]]</f>
        <v>0</v>
      </c>
      <c r="AJ135" s="393"/>
      <c r="AK135" s="394"/>
      <c r="AL135" s="406">
        <f>BD.PD[[#This Row],[Av.P5 '[%']]]*BD.PD[[#This Row],[Ppto. Orden Interna '[DOP']]]</f>
        <v>0</v>
      </c>
      <c r="AM135" s="395">
        <f>BD.PD[[#This Row],[Pago 5]]+BD.PD[[#This Row],[Pago 4]]+BD.PD[[#This Row],[Pago 3]]+BD.PD[[#This Row],[Pago 2]]+BD.PD[[#This Row],[Pago 1]]</f>
        <v>110537.70000000001</v>
      </c>
      <c r="AN135" s="396"/>
    </row>
    <row r="136" spans="1:40" ht="15" hidden="1" customHeight="1" x14ac:dyDescent="0.2">
      <c r="A136" s="377">
        <v>7.01</v>
      </c>
      <c r="B136" s="378"/>
      <c r="C136" s="379" t="str">
        <f>VLOOKUP(BD.PD[[#This Row],[Pos]],PPto[],3,FALSE)</f>
        <v xml:space="preserve">7.01 Equipamiento de Acero Inoxidable </v>
      </c>
      <c r="D136" s="377" t="s">
        <v>61</v>
      </c>
      <c r="E136" s="381" t="str">
        <f>IF(BD.PD[[#This Row],[.]]="*",VLOOKUP(BD.PD[[#This Row],[Pos]],Presupuesto!A:H,7,FALSE),"")</f>
        <v/>
      </c>
      <c r="F136" s="382" t="s">
        <v>490</v>
      </c>
      <c r="G136" s="382">
        <v>4512958073</v>
      </c>
      <c r="H136" s="382" t="s">
        <v>342</v>
      </c>
      <c r="I136" s="399">
        <v>46199</v>
      </c>
      <c r="J136" s="400">
        <v>2</v>
      </c>
      <c r="K136" s="377" t="s">
        <v>343</v>
      </c>
      <c r="L136" s="384">
        <f>IF(BD.PD[[#This Row],[Mon]]="DOP",1,HLOOKUP(BD.PD[[#This Row],[Mon]],$K$1:$L$2,2,FALSE))</f>
        <v>1</v>
      </c>
      <c r="M136" s="401">
        <v>28187.9</v>
      </c>
      <c r="N136" s="386">
        <f>BD.PD[[#This Row],[Cant.]]*BD.PD[[#This Row],[ Tasa ]]*BD.PD[[#This Row],[ Precio Und.]]</f>
        <v>56375.8</v>
      </c>
      <c r="O136" s="402">
        <v>0</v>
      </c>
      <c r="P136" s="386">
        <f>IF(BD.PD[[#This Row],[Liquid. '[%']]]&lt;&gt;0,(BD.PD[[#This Row],[Valor Neto '[DOP']]]*BD.PD[[#This Row],[Liquid. '[%']]])+BD.PD[[#This Row],[Valor Neto '[DOP']]],BD.PD[[#This Row],[Valor Neto '[DOP']]])</f>
        <v>56375.8</v>
      </c>
      <c r="Q136" s="404">
        <f>BD.PD[[#This Row],[Ppto. Orden Interna '[DOP']]]/HLOOKUP("USD",$K$1:$L$2,2,FALSE)</f>
        <v>939.59666666666669</v>
      </c>
      <c r="R136" s="389" t="s">
        <v>485</v>
      </c>
      <c r="S136" s="389"/>
      <c r="T136" s="389"/>
      <c r="U136" s="389"/>
      <c r="V136" s="389"/>
      <c r="W136" s="382" t="s">
        <v>439</v>
      </c>
      <c r="X136" s="390">
        <v>18</v>
      </c>
      <c r="Y136" s="391">
        <v>0.5</v>
      </c>
      <c r="Z136" s="406">
        <f>BD.PD[[#This Row],[Av.P1 '[%']]]*BD.PD[[#This Row],[Ppto. Orden Interna '[DOP']]]</f>
        <v>28187.9</v>
      </c>
      <c r="AA136" s="393">
        <v>21</v>
      </c>
      <c r="AB136" s="394">
        <v>0.5</v>
      </c>
      <c r="AC136" s="406">
        <f>BD.PD[[#This Row],[Av.P2 '[%']]]*BD.PD[[#This Row],[Ppto. Orden Interna '[DOP']]]</f>
        <v>28187.9</v>
      </c>
      <c r="AD136" s="393"/>
      <c r="AE136" s="394"/>
      <c r="AF136" s="406">
        <f>BD.PD[[#This Row],[Av.P3 '[%']]]*BD.PD[[#This Row],[Ppto. Orden Interna '[DOP']]]</f>
        <v>0</v>
      </c>
      <c r="AG136" s="393"/>
      <c r="AH136" s="394"/>
      <c r="AI136" s="406">
        <f>BD.PD[[#This Row],[Av.P4 '[%']]]*BD.PD[[#This Row],[Ppto. Orden Interna '[DOP']]]</f>
        <v>0</v>
      </c>
      <c r="AJ136" s="393"/>
      <c r="AK136" s="394"/>
      <c r="AL136" s="406">
        <f>BD.PD[[#This Row],[Av.P5 '[%']]]*BD.PD[[#This Row],[Ppto. Orden Interna '[DOP']]]</f>
        <v>0</v>
      </c>
      <c r="AM136" s="395">
        <f>BD.PD[[#This Row],[Pago 5]]+BD.PD[[#This Row],[Pago 4]]+BD.PD[[#This Row],[Pago 3]]+BD.PD[[#This Row],[Pago 2]]+BD.PD[[#This Row],[Pago 1]]</f>
        <v>56375.8</v>
      </c>
      <c r="AN136" s="396"/>
    </row>
    <row r="137" spans="1:40" ht="15" hidden="1" customHeight="1" x14ac:dyDescent="0.2">
      <c r="A137" s="377">
        <v>7.01</v>
      </c>
      <c r="B137" s="378"/>
      <c r="C137" s="379" t="str">
        <f>VLOOKUP(BD.PD[[#This Row],[Pos]],PPto[],3,FALSE)</f>
        <v xml:space="preserve">7.01 Equipamiento de Acero Inoxidable </v>
      </c>
      <c r="D137" s="377" t="s">
        <v>61</v>
      </c>
      <c r="E137" s="381" t="str">
        <f>IF(BD.PD[[#This Row],[.]]="*",VLOOKUP(BD.PD[[#This Row],[Pos]],Presupuesto!A:H,7,FALSE),"")</f>
        <v/>
      </c>
      <c r="F137" s="382" t="s">
        <v>491</v>
      </c>
      <c r="G137" s="382">
        <v>4512958073</v>
      </c>
      <c r="H137" s="382" t="s">
        <v>342</v>
      </c>
      <c r="I137" s="399">
        <v>46199</v>
      </c>
      <c r="J137" s="400">
        <v>3</v>
      </c>
      <c r="K137" s="377" t="s">
        <v>343</v>
      </c>
      <c r="L137" s="384">
        <f>IF(BD.PD[[#This Row],[Mon]]="DOP",1,HLOOKUP(BD.PD[[#This Row],[Mon]],$K$1:$L$2,2,FALSE))</f>
        <v>1</v>
      </c>
      <c r="M137" s="401">
        <v>21622.25</v>
      </c>
      <c r="N137" s="386">
        <f>BD.PD[[#This Row],[Cant.]]*BD.PD[[#This Row],[ Tasa ]]*BD.PD[[#This Row],[ Precio Und.]]</f>
        <v>64866.75</v>
      </c>
      <c r="O137" s="402">
        <v>0</v>
      </c>
      <c r="P137" s="386">
        <f>IF(BD.PD[[#This Row],[Liquid. '[%']]]&lt;&gt;0,(BD.PD[[#This Row],[Valor Neto '[DOP']]]*BD.PD[[#This Row],[Liquid. '[%']]])+BD.PD[[#This Row],[Valor Neto '[DOP']]],BD.PD[[#This Row],[Valor Neto '[DOP']]])</f>
        <v>64866.75</v>
      </c>
      <c r="Q137" s="404">
        <f>BD.PD[[#This Row],[Ppto. Orden Interna '[DOP']]]/HLOOKUP("USD",$K$1:$L$2,2,FALSE)</f>
        <v>1081.1125</v>
      </c>
      <c r="R137" s="389" t="s">
        <v>492</v>
      </c>
      <c r="S137" s="389"/>
      <c r="T137" s="389"/>
      <c r="U137" s="389"/>
      <c r="V137" s="389"/>
      <c r="W137" s="405" t="s">
        <v>439</v>
      </c>
      <c r="X137" s="390">
        <v>18</v>
      </c>
      <c r="Y137" s="391">
        <v>0.5</v>
      </c>
      <c r="Z137" s="406">
        <f>BD.PD[[#This Row],[Av.P1 '[%']]]*BD.PD[[#This Row],[Ppto. Orden Interna '[DOP']]]</f>
        <v>32433.375</v>
      </c>
      <c r="AA137" s="393">
        <v>21</v>
      </c>
      <c r="AB137" s="394">
        <v>0.5</v>
      </c>
      <c r="AC137" s="406">
        <f>BD.PD[[#This Row],[Av.P2 '[%']]]*BD.PD[[#This Row],[Ppto. Orden Interna '[DOP']]]</f>
        <v>32433.375</v>
      </c>
      <c r="AD137" s="393"/>
      <c r="AE137" s="394"/>
      <c r="AF137" s="406">
        <f>BD.PD[[#This Row],[Av.P3 '[%']]]*BD.PD[[#This Row],[Ppto. Orden Interna '[DOP']]]</f>
        <v>0</v>
      </c>
      <c r="AG137" s="393"/>
      <c r="AH137" s="394"/>
      <c r="AI137" s="406">
        <f>BD.PD[[#This Row],[Av.P4 '[%']]]*BD.PD[[#This Row],[Ppto. Orden Interna '[DOP']]]</f>
        <v>0</v>
      </c>
      <c r="AJ137" s="393"/>
      <c r="AK137" s="394"/>
      <c r="AL137" s="406">
        <f>BD.PD[[#This Row],[Av.P5 '[%']]]*BD.PD[[#This Row],[Ppto. Orden Interna '[DOP']]]</f>
        <v>0</v>
      </c>
      <c r="AM137" s="395">
        <f>BD.PD[[#This Row],[Pago 5]]+BD.PD[[#This Row],[Pago 4]]+BD.PD[[#This Row],[Pago 3]]+BD.PD[[#This Row],[Pago 2]]+BD.PD[[#This Row],[Pago 1]]</f>
        <v>64866.75</v>
      </c>
      <c r="AN137" s="396"/>
    </row>
    <row r="138" spans="1:40" ht="15" hidden="1" customHeight="1" x14ac:dyDescent="0.2">
      <c r="A138" s="377">
        <v>7.01</v>
      </c>
      <c r="B138" s="378"/>
      <c r="C138" s="379" t="str">
        <f>VLOOKUP(BD.PD[[#This Row],[Pos]],PPto[],3,FALSE)</f>
        <v xml:space="preserve">7.01 Equipamiento de Acero Inoxidable </v>
      </c>
      <c r="D138" s="377" t="s">
        <v>61</v>
      </c>
      <c r="E138" s="381" t="str">
        <f>IF(BD.PD[[#This Row],[.]]="*",VLOOKUP(BD.PD[[#This Row],[Pos]],Presupuesto!A:H,7,FALSE),"")</f>
        <v/>
      </c>
      <c r="F138" s="382" t="s">
        <v>493</v>
      </c>
      <c r="G138" s="382">
        <v>4512958073</v>
      </c>
      <c r="H138" s="382" t="s">
        <v>342</v>
      </c>
      <c r="I138" s="399">
        <v>46199</v>
      </c>
      <c r="J138" s="400">
        <v>3</v>
      </c>
      <c r="K138" s="377" t="s">
        <v>343</v>
      </c>
      <c r="L138" s="384">
        <f>IF(BD.PD[[#This Row],[Mon]]="DOP",1,HLOOKUP(BD.PD[[#This Row],[Mon]],$K$1:$L$2,2,FALSE))</f>
        <v>1</v>
      </c>
      <c r="M138" s="401">
        <v>5525</v>
      </c>
      <c r="N138" s="386">
        <f>BD.PD[[#This Row],[Cant.]]*BD.PD[[#This Row],[ Tasa ]]*BD.PD[[#This Row],[ Precio Und.]]</f>
        <v>16575</v>
      </c>
      <c r="O138" s="402">
        <v>0</v>
      </c>
      <c r="P138" s="386">
        <f>IF(BD.PD[[#This Row],[Liquid. '[%']]]&lt;&gt;0,(BD.PD[[#This Row],[Valor Neto '[DOP']]]*BD.PD[[#This Row],[Liquid. '[%']]])+BD.PD[[#This Row],[Valor Neto '[DOP']]],BD.PD[[#This Row],[Valor Neto '[DOP']]])</f>
        <v>16575</v>
      </c>
      <c r="Q138" s="404">
        <f>BD.PD[[#This Row],[Ppto. Orden Interna '[DOP']]]/HLOOKUP("USD",$K$1:$L$2,2,FALSE)</f>
        <v>276.25</v>
      </c>
      <c r="R138" s="389" t="s">
        <v>494</v>
      </c>
      <c r="S138" s="389"/>
      <c r="T138" s="389"/>
      <c r="U138" s="389"/>
      <c r="V138" s="389"/>
      <c r="W138" s="405" t="s">
        <v>439</v>
      </c>
      <c r="X138" s="390">
        <v>18</v>
      </c>
      <c r="Y138" s="391">
        <v>0.5</v>
      </c>
      <c r="Z138" s="406">
        <f>BD.PD[[#This Row],[Av.P1 '[%']]]*BD.PD[[#This Row],[Ppto. Orden Interna '[DOP']]]</f>
        <v>8287.5</v>
      </c>
      <c r="AA138" s="393">
        <v>21</v>
      </c>
      <c r="AB138" s="394">
        <v>0.5</v>
      </c>
      <c r="AC138" s="406">
        <f>BD.PD[[#This Row],[Av.P2 '[%']]]*BD.PD[[#This Row],[Ppto. Orden Interna '[DOP']]]</f>
        <v>8287.5</v>
      </c>
      <c r="AD138" s="393"/>
      <c r="AE138" s="394"/>
      <c r="AF138" s="406">
        <f>BD.PD[[#This Row],[Av.P3 '[%']]]*BD.PD[[#This Row],[Ppto. Orden Interna '[DOP']]]</f>
        <v>0</v>
      </c>
      <c r="AG138" s="393"/>
      <c r="AH138" s="394"/>
      <c r="AI138" s="406">
        <f>BD.PD[[#This Row],[Av.P4 '[%']]]*BD.PD[[#This Row],[Ppto. Orden Interna '[DOP']]]</f>
        <v>0</v>
      </c>
      <c r="AJ138" s="393"/>
      <c r="AK138" s="394"/>
      <c r="AL138" s="406">
        <f>BD.PD[[#This Row],[Av.P5 '[%']]]*BD.PD[[#This Row],[Ppto. Orden Interna '[DOP']]]</f>
        <v>0</v>
      </c>
      <c r="AM138" s="395">
        <f>BD.PD[[#This Row],[Pago 5]]+BD.PD[[#This Row],[Pago 4]]+BD.PD[[#This Row],[Pago 3]]+BD.PD[[#This Row],[Pago 2]]+BD.PD[[#This Row],[Pago 1]]</f>
        <v>16575</v>
      </c>
      <c r="AN138" s="396"/>
    </row>
    <row r="139" spans="1:40" ht="15" hidden="1" customHeight="1" x14ac:dyDescent="0.2">
      <c r="A139" s="377">
        <v>7.01</v>
      </c>
      <c r="B139" s="378"/>
      <c r="C139" s="379" t="str">
        <f>VLOOKUP(BD.PD[[#This Row],[Pos]],PPto[],3,FALSE)</f>
        <v xml:space="preserve">7.01 Equipamiento de Acero Inoxidable </v>
      </c>
      <c r="D139" s="377" t="s">
        <v>61</v>
      </c>
      <c r="E139" s="381" t="str">
        <f>IF(BD.PD[[#This Row],[.]]="*",VLOOKUP(BD.PD[[#This Row],[Pos]],Presupuesto!A:H,7,FALSE),"")</f>
        <v/>
      </c>
      <c r="F139" s="382" t="s">
        <v>495</v>
      </c>
      <c r="G139" s="382">
        <v>4512958073</v>
      </c>
      <c r="H139" s="382" t="s">
        <v>342</v>
      </c>
      <c r="I139" s="399">
        <v>46199</v>
      </c>
      <c r="J139" s="400">
        <v>2</v>
      </c>
      <c r="K139" s="377" t="s">
        <v>343</v>
      </c>
      <c r="L139" s="384">
        <f>IF(BD.PD[[#This Row],[Mon]]="DOP",1,HLOOKUP(BD.PD[[#This Row],[Mon]],$K$1:$L$2,2,FALSE))</f>
        <v>1</v>
      </c>
      <c r="M139" s="401">
        <v>37306.75</v>
      </c>
      <c r="N139" s="386">
        <f>BD.PD[[#This Row],[Cant.]]*BD.PD[[#This Row],[ Tasa ]]*BD.PD[[#This Row],[ Precio Und.]]</f>
        <v>74613.5</v>
      </c>
      <c r="O139" s="402">
        <v>0</v>
      </c>
      <c r="P139" s="386">
        <f>IF(BD.PD[[#This Row],[Liquid. '[%']]]&lt;&gt;0,(BD.PD[[#This Row],[Valor Neto '[DOP']]]*BD.PD[[#This Row],[Liquid. '[%']]])+BD.PD[[#This Row],[Valor Neto '[DOP']]],BD.PD[[#This Row],[Valor Neto '[DOP']]])</f>
        <v>74613.5</v>
      </c>
      <c r="Q139" s="404">
        <f>BD.PD[[#This Row],[Ppto. Orden Interna '[DOP']]]/HLOOKUP("USD",$K$1:$L$2,2,FALSE)</f>
        <v>1243.5583333333334</v>
      </c>
      <c r="R139" s="389" t="s">
        <v>494</v>
      </c>
      <c r="S139" s="389"/>
      <c r="T139" s="389"/>
      <c r="U139" s="389"/>
      <c r="V139" s="389"/>
      <c r="W139" s="405" t="s">
        <v>439</v>
      </c>
      <c r="X139" s="390">
        <v>18</v>
      </c>
      <c r="Y139" s="391">
        <v>0.5</v>
      </c>
      <c r="Z139" s="406">
        <f>BD.PD[[#This Row],[Av.P1 '[%']]]*BD.PD[[#This Row],[Ppto. Orden Interna '[DOP']]]</f>
        <v>37306.75</v>
      </c>
      <c r="AA139" s="393">
        <v>21</v>
      </c>
      <c r="AB139" s="394">
        <v>0.5</v>
      </c>
      <c r="AC139" s="406">
        <f>BD.PD[[#This Row],[Av.P2 '[%']]]*BD.PD[[#This Row],[Ppto. Orden Interna '[DOP']]]</f>
        <v>37306.75</v>
      </c>
      <c r="AD139" s="393"/>
      <c r="AE139" s="394"/>
      <c r="AF139" s="406">
        <f>BD.PD[[#This Row],[Av.P3 '[%']]]*BD.PD[[#This Row],[Ppto. Orden Interna '[DOP']]]</f>
        <v>0</v>
      </c>
      <c r="AG139" s="393"/>
      <c r="AH139" s="394"/>
      <c r="AI139" s="406">
        <f>BD.PD[[#This Row],[Av.P4 '[%']]]*BD.PD[[#This Row],[Ppto. Orden Interna '[DOP']]]</f>
        <v>0</v>
      </c>
      <c r="AJ139" s="393"/>
      <c r="AK139" s="394"/>
      <c r="AL139" s="406">
        <f>BD.PD[[#This Row],[Av.P5 '[%']]]*BD.PD[[#This Row],[Ppto. Orden Interna '[DOP']]]</f>
        <v>0</v>
      </c>
      <c r="AM139" s="395">
        <f>BD.PD[[#This Row],[Pago 5]]+BD.PD[[#This Row],[Pago 4]]+BD.PD[[#This Row],[Pago 3]]+BD.PD[[#This Row],[Pago 2]]+BD.PD[[#This Row],[Pago 1]]</f>
        <v>74613.5</v>
      </c>
      <c r="AN139" s="396"/>
    </row>
    <row r="140" spans="1:40" ht="15" hidden="1" customHeight="1" x14ac:dyDescent="0.2">
      <c r="A140" s="377">
        <v>7.01</v>
      </c>
      <c r="B140" s="378"/>
      <c r="C140" s="379" t="str">
        <f>VLOOKUP(BD.PD[[#This Row],[Pos]],PPto[],3,FALSE)</f>
        <v xml:space="preserve">7.01 Equipamiento de Acero Inoxidable </v>
      </c>
      <c r="D140" s="377" t="s">
        <v>61</v>
      </c>
      <c r="E140" s="381" t="str">
        <f>IF(BD.PD[[#This Row],[.]]="*",VLOOKUP(BD.PD[[#This Row],[Pos]],Presupuesto!A:H,7,FALSE),"")</f>
        <v/>
      </c>
      <c r="F140" s="382" t="s">
        <v>496</v>
      </c>
      <c r="G140" s="382">
        <v>4512958073</v>
      </c>
      <c r="H140" s="382" t="s">
        <v>342</v>
      </c>
      <c r="I140" s="399">
        <v>46199</v>
      </c>
      <c r="J140" s="400">
        <v>5</v>
      </c>
      <c r="K140" s="377" t="s">
        <v>343</v>
      </c>
      <c r="L140" s="384">
        <f>IF(BD.PD[[#This Row],[Mon]]="DOP",1,HLOOKUP(BD.PD[[#This Row],[Mon]],$K$1:$L$2,2,FALSE))</f>
        <v>1</v>
      </c>
      <c r="M140" s="401">
        <v>37570</v>
      </c>
      <c r="N140" s="386">
        <f>BD.PD[[#This Row],[Cant.]]*BD.PD[[#This Row],[ Tasa ]]*BD.PD[[#This Row],[ Precio Und.]]</f>
        <v>187850</v>
      </c>
      <c r="O140" s="402">
        <v>0</v>
      </c>
      <c r="P140" s="386">
        <f>IF(BD.PD[[#This Row],[Liquid. '[%']]]&lt;&gt;0,(BD.PD[[#This Row],[Valor Neto '[DOP']]]*BD.PD[[#This Row],[Liquid. '[%']]])+BD.PD[[#This Row],[Valor Neto '[DOP']]],BD.PD[[#This Row],[Valor Neto '[DOP']]])</f>
        <v>187850</v>
      </c>
      <c r="Q140" s="404">
        <f>BD.PD[[#This Row],[Ppto. Orden Interna '[DOP']]]/HLOOKUP("USD",$K$1:$L$2,2,FALSE)</f>
        <v>3130.8333333333335</v>
      </c>
      <c r="R140" s="389" t="s">
        <v>494</v>
      </c>
      <c r="S140" s="389"/>
      <c r="T140" s="389"/>
      <c r="U140" s="389"/>
      <c r="V140" s="389"/>
      <c r="W140" s="405" t="s">
        <v>439</v>
      </c>
      <c r="X140" s="390">
        <v>18</v>
      </c>
      <c r="Y140" s="391">
        <v>0.5</v>
      </c>
      <c r="Z140" s="406">
        <f>BD.PD[[#This Row],[Av.P1 '[%']]]*BD.PD[[#This Row],[Ppto. Orden Interna '[DOP']]]</f>
        <v>93925</v>
      </c>
      <c r="AA140" s="393">
        <v>21</v>
      </c>
      <c r="AB140" s="394">
        <v>0.5</v>
      </c>
      <c r="AC140" s="406">
        <f>BD.PD[[#This Row],[Av.P2 '[%']]]*BD.PD[[#This Row],[Ppto. Orden Interna '[DOP']]]</f>
        <v>93925</v>
      </c>
      <c r="AD140" s="393"/>
      <c r="AE140" s="394"/>
      <c r="AF140" s="406">
        <f>BD.PD[[#This Row],[Av.P3 '[%']]]*BD.PD[[#This Row],[Ppto. Orden Interna '[DOP']]]</f>
        <v>0</v>
      </c>
      <c r="AG140" s="393"/>
      <c r="AH140" s="394"/>
      <c r="AI140" s="406">
        <f>BD.PD[[#This Row],[Av.P4 '[%']]]*BD.PD[[#This Row],[Ppto. Orden Interna '[DOP']]]</f>
        <v>0</v>
      </c>
      <c r="AJ140" s="393"/>
      <c r="AK140" s="394"/>
      <c r="AL140" s="406">
        <f>BD.PD[[#This Row],[Av.P5 '[%']]]*BD.PD[[#This Row],[Ppto. Orden Interna '[DOP']]]</f>
        <v>0</v>
      </c>
      <c r="AM140" s="395">
        <f>BD.PD[[#This Row],[Pago 5]]+BD.PD[[#This Row],[Pago 4]]+BD.PD[[#This Row],[Pago 3]]+BD.PD[[#This Row],[Pago 2]]+BD.PD[[#This Row],[Pago 1]]</f>
        <v>187850</v>
      </c>
      <c r="AN140" s="396"/>
    </row>
    <row r="141" spans="1:40" ht="15" hidden="1" customHeight="1" x14ac:dyDescent="0.2">
      <c r="A141" s="377">
        <v>7.01</v>
      </c>
      <c r="B141" s="378"/>
      <c r="C141" s="379" t="str">
        <f>VLOOKUP(BD.PD[[#This Row],[Pos]],PPto[],3,FALSE)</f>
        <v xml:space="preserve">7.01 Equipamiento de Acero Inoxidable </v>
      </c>
      <c r="D141" s="377" t="s">
        <v>61</v>
      </c>
      <c r="E141" s="381" t="str">
        <f>IF(BD.PD[[#This Row],[.]]="*",VLOOKUP(BD.PD[[#This Row],[Pos]],Presupuesto!A:H,7,FALSE),"")</f>
        <v/>
      </c>
      <c r="F141" s="382" t="s">
        <v>497</v>
      </c>
      <c r="G141" s="382">
        <v>4512958073</v>
      </c>
      <c r="H141" s="382" t="s">
        <v>342</v>
      </c>
      <c r="I141" s="399">
        <v>46199</v>
      </c>
      <c r="J141" s="400">
        <v>4</v>
      </c>
      <c r="K141" s="377" t="s">
        <v>343</v>
      </c>
      <c r="L141" s="384">
        <f>IF(BD.PD[[#This Row],[Mon]]="DOP",1,HLOOKUP(BD.PD[[#This Row],[Mon]],$K$1:$L$2,2,FALSE))</f>
        <v>1</v>
      </c>
      <c r="M141" s="401">
        <v>36195.9</v>
      </c>
      <c r="N141" s="386">
        <f>BD.PD[[#This Row],[Cant.]]*BD.PD[[#This Row],[ Tasa ]]*BD.PD[[#This Row],[ Precio Und.]]</f>
        <v>144783.6</v>
      </c>
      <c r="O141" s="402">
        <v>0</v>
      </c>
      <c r="P141" s="386">
        <f>IF(BD.PD[[#This Row],[Liquid. '[%']]]&lt;&gt;0,(BD.PD[[#This Row],[Valor Neto '[DOP']]]*BD.PD[[#This Row],[Liquid. '[%']]])+BD.PD[[#This Row],[Valor Neto '[DOP']]],BD.PD[[#This Row],[Valor Neto '[DOP']]])</f>
        <v>144783.6</v>
      </c>
      <c r="Q141" s="404">
        <f>BD.PD[[#This Row],[Ppto. Orden Interna '[DOP']]]/HLOOKUP("USD",$K$1:$L$2,2,FALSE)</f>
        <v>2413.06</v>
      </c>
      <c r="R141" s="389" t="s">
        <v>498</v>
      </c>
      <c r="S141" s="389"/>
      <c r="T141" s="389"/>
      <c r="U141" s="389"/>
      <c r="V141" s="389"/>
      <c r="W141" s="405" t="s">
        <v>439</v>
      </c>
      <c r="X141" s="390">
        <v>18</v>
      </c>
      <c r="Y141" s="391">
        <v>0.5</v>
      </c>
      <c r="Z141" s="406">
        <f>BD.PD[[#This Row],[Av.P1 '[%']]]*BD.PD[[#This Row],[Ppto. Orden Interna '[DOP']]]</f>
        <v>72391.8</v>
      </c>
      <c r="AA141" s="393">
        <v>21</v>
      </c>
      <c r="AB141" s="394">
        <v>0.5</v>
      </c>
      <c r="AC141" s="406">
        <f>BD.PD[[#This Row],[Av.P2 '[%']]]*BD.PD[[#This Row],[Ppto. Orden Interna '[DOP']]]</f>
        <v>72391.8</v>
      </c>
      <c r="AD141" s="393"/>
      <c r="AE141" s="394"/>
      <c r="AF141" s="406">
        <f>BD.PD[[#This Row],[Av.P3 '[%']]]*BD.PD[[#This Row],[Ppto. Orden Interna '[DOP']]]</f>
        <v>0</v>
      </c>
      <c r="AG141" s="393"/>
      <c r="AH141" s="394"/>
      <c r="AI141" s="406">
        <f>BD.PD[[#This Row],[Av.P4 '[%']]]*BD.PD[[#This Row],[Ppto. Orden Interna '[DOP']]]</f>
        <v>0</v>
      </c>
      <c r="AJ141" s="393"/>
      <c r="AK141" s="394"/>
      <c r="AL141" s="406">
        <f>BD.PD[[#This Row],[Av.P5 '[%']]]*BD.PD[[#This Row],[Ppto. Orden Interna '[DOP']]]</f>
        <v>0</v>
      </c>
      <c r="AM141" s="395">
        <f>BD.PD[[#This Row],[Pago 5]]+BD.PD[[#This Row],[Pago 4]]+BD.PD[[#This Row],[Pago 3]]+BD.PD[[#This Row],[Pago 2]]+BD.PD[[#This Row],[Pago 1]]</f>
        <v>144783.6</v>
      </c>
      <c r="AN141" s="396"/>
    </row>
    <row r="142" spans="1:40" ht="15" hidden="1" customHeight="1" x14ac:dyDescent="0.2">
      <c r="A142" s="377">
        <v>7.02</v>
      </c>
      <c r="B142" s="378" t="s">
        <v>334</v>
      </c>
      <c r="C142" s="379" t="str">
        <f>VLOOKUP(BD.PD[[#This Row],[Pos]],PPto[],3,FALSE)</f>
        <v>7.02 Cocina, Patio Comidas y Rostizería</v>
      </c>
      <c r="D142" s="380" t="s">
        <v>334</v>
      </c>
      <c r="E142" s="381">
        <f>IF(BD.PD[[#This Row],[.]]="*",VLOOKUP(BD.PD[[#This Row],[Pos]],Presupuesto!A:H,7,FALSE),"")</f>
        <v>48868.811475409842</v>
      </c>
      <c r="F142" s="382"/>
      <c r="G142" s="382" t="s">
        <v>299</v>
      </c>
      <c r="H142" s="382"/>
      <c r="I142" s="382"/>
      <c r="J142" s="383"/>
      <c r="K142" s="380" t="s">
        <v>162</v>
      </c>
      <c r="L142" s="384">
        <f>IF(BD.PD[[#This Row],[Mon]]="DOP",1,HLOOKUP(BD.PD[[#This Row],[Mon]],$K$1:$L$2,2,FALSE))</f>
        <v>60</v>
      </c>
      <c r="M142" s="385">
        <v>0</v>
      </c>
      <c r="N142" s="386">
        <f>BD.PD[[#This Row],[Cant.]]*BD.PD[[#This Row],[ Tasa ]]*BD.PD[[#This Row],[ Precio Und.]]</f>
        <v>0</v>
      </c>
      <c r="O142" s="387"/>
      <c r="P142" s="386">
        <f>IF(BD.PD[[#This Row],[Liquid. '[%']]]&lt;&gt;0,(BD.PD[[#This Row],[Valor Neto '[DOP']]]*BD.PD[[#This Row],[Liquid. '[%']]])+BD.PD[[#This Row],[Valor Neto '[DOP']]],BD.PD[[#This Row],[Valor Neto '[DOP']]])</f>
        <v>0</v>
      </c>
      <c r="Q142" s="404">
        <f>BD.PD[[#This Row],[Ppto. Orden Interna '[DOP']]]/HLOOKUP("USD",$K$1:$L$2,2,FALSE)</f>
        <v>0</v>
      </c>
      <c r="R142" s="389"/>
      <c r="S142" s="389"/>
      <c r="T142" s="389"/>
      <c r="U142" s="389"/>
      <c r="V142" s="389"/>
      <c r="W142" s="405"/>
      <c r="X142" s="390"/>
      <c r="Y142" s="391"/>
      <c r="Z142" s="406">
        <f>BD.PD[[#This Row],[Av.P1 '[%']]]*BD.PD[[#This Row],[Ppto. Orden Interna '[DOP']]]</f>
        <v>0</v>
      </c>
      <c r="AA142" s="393"/>
      <c r="AB142" s="394"/>
      <c r="AC142" s="406">
        <f>BD.PD[[#This Row],[Av.P2 '[%']]]*BD.PD[[#This Row],[Ppto. Orden Interna '[DOP']]]</f>
        <v>0</v>
      </c>
      <c r="AD142" s="393"/>
      <c r="AE142" s="394"/>
      <c r="AF142" s="406">
        <f>BD.PD[[#This Row],[Av.P3 '[%']]]*BD.PD[[#This Row],[Ppto. Orden Interna '[DOP']]]</f>
        <v>0</v>
      </c>
      <c r="AG142" s="393"/>
      <c r="AH142" s="394"/>
      <c r="AI142" s="406">
        <f>BD.PD[[#This Row],[Av.P4 '[%']]]*BD.PD[[#This Row],[Ppto. Orden Interna '[DOP']]]</f>
        <v>0</v>
      </c>
      <c r="AJ142" s="393"/>
      <c r="AK142" s="394"/>
      <c r="AL142" s="406">
        <f>BD.PD[[#This Row],[Av.P5 '[%']]]*BD.PD[[#This Row],[Ppto. Orden Interna '[DOP']]]</f>
        <v>0</v>
      </c>
      <c r="AM142" s="395">
        <f>BD.PD[[#This Row],[Pago 5]]+BD.PD[[#This Row],[Pago 4]]+BD.PD[[#This Row],[Pago 3]]+BD.PD[[#This Row],[Pago 2]]+BD.PD[[#This Row],[Pago 1]]</f>
        <v>0</v>
      </c>
      <c r="AN142" s="396"/>
    </row>
    <row r="143" spans="1:40" ht="15" hidden="1" customHeight="1" x14ac:dyDescent="0.2">
      <c r="A143" s="377">
        <v>7.02</v>
      </c>
      <c r="B143" s="378"/>
      <c r="C143" s="379" t="str">
        <f>VLOOKUP(BD.PD[[#This Row],[Pos]],PPto[],3,FALSE)</f>
        <v>7.02 Cocina, Patio Comidas y Rostizería</v>
      </c>
      <c r="D143" s="377" t="s">
        <v>61</v>
      </c>
      <c r="E143" s="381" t="str">
        <f>IF(BD.PD[[#This Row],[.]]="*",VLOOKUP(BD.PD[[#This Row],[Pos]],Presupuesto!A:H,7,FALSE),"")</f>
        <v/>
      </c>
      <c r="F143" s="422" t="s">
        <v>499</v>
      </c>
      <c r="G143" s="382">
        <v>4600072453</v>
      </c>
      <c r="H143" s="382" t="s">
        <v>336</v>
      </c>
      <c r="I143" s="399">
        <v>45699</v>
      </c>
      <c r="J143" s="400">
        <v>3</v>
      </c>
      <c r="K143" s="377" t="s">
        <v>343</v>
      </c>
      <c r="L143" s="384">
        <f>IF(BD.PD[[#This Row],[Mon]]="DOP",1,HLOOKUP(BD.PD[[#This Row],[Mon]],$K$1:$L$2,2,FALSE))</f>
        <v>1</v>
      </c>
      <c r="M143" s="401">
        <v>5263.8133333333335</v>
      </c>
      <c r="N143" s="386">
        <f>BD.PD[[#This Row],[Cant.]]*BD.PD[[#This Row],[ Tasa ]]*BD.PD[[#This Row],[ Precio Und.]]</f>
        <v>15791.44</v>
      </c>
      <c r="O143" s="402">
        <v>0</v>
      </c>
      <c r="P143" s="386">
        <f>IF(BD.PD[[#This Row],[Liquid. '[%']]]&lt;&gt;0,(BD.PD[[#This Row],[Valor Neto '[DOP']]]*BD.PD[[#This Row],[Liquid. '[%']]])+BD.PD[[#This Row],[Valor Neto '[DOP']]],BD.PD[[#This Row],[Valor Neto '[DOP']]])</f>
        <v>15791.44</v>
      </c>
      <c r="Q143" s="404">
        <f>BD.PD[[#This Row],[Ppto. Orden Interna '[DOP']]]/HLOOKUP("USD",$K$1:$L$2,2,FALSE)</f>
        <v>263.19066666666669</v>
      </c>
      <c r="R143" s="389" t="s">
        <v>500</v>
      </c>
      <c r="S143" s="389"/>
      <c r="T143" s="389"/>
      <c r="U143" s="389"/>
      <c r="V143" s="389"/>
      <c r="W143" s="405" t="s">
        <v>501</v>
      </c>
      <c r="X143" s="390">
        <v>8</v>
      </c>
      <c r="Y143" s="391">
        <v>1</v>
      </c>
      <c r="Z143" s="406">
        <f>BD.PD[[#This Row],[Av.P1 '[%']]]*BD.PD[[#This Row],[Ppto. Orden Interna '[DOP']]]</f>
        <v>15791.44</v>
      </c>
      <c r="AA143" s="393"/>
      <c r="AB143" s="394"/>
      <c r="AC143" s="406">
        <f>BD.PD[[#This Row],[Av.P2 '[%']]]*BD.PD[[#This Row],[Ppto. Orden Interna '[DOP']]]</f>
        <v>0</v>
      </c>
      <c r="AD143" s="393"/>
      <c r="AE143" s="394"/>
      <c r="AF143" s="406">
        <f>BD.PD[[#This Row],[Av.P3 '[%']]]*BD.PD[[#This Row],[Ppto. Orden Interna '[DOP']]]</f>
        <v>0</v>
      </c>
      <c r="AG143" s="393"/>
      <c r="AH143" s="394"/>
      <c r="AI143" s="406">
        <f>BD.PD[[#This Row],[Av.P4 '[%']]]*BD.PD[[#This Row],[Ppto. Orden Interna '[DOP']]]</f>
        <v>0</v>
      </c>
      <c r="AJ143" s="393"/>
      <c r="AK143" s="394"/>
      <c r="AL143" s="406">
        <f>BD.PD[[#This Row],[Av.P5 '[%']]]*BD.PD[[#This Row],[Ppto. Orden Interna '[DOP']]]</f>
        <v>0</v>
      </c>
      <c r="AM143" s="395">
        <f>BD.PD[[#This Row],[Pago 5]]+BD.PD[[#This Row],[Pago 4]]+BD.PD[[#This Row],[Pago 3]]+BD.PD[[#This Row],[Pago 2]]+BD.PD[[#This Row],[Pago 1]]</f>
        <v>15791.44</v>
      </c>
      <c r="AN143" s="396"/>
    </row>
    <row r="144" spans="1:40" ht="15" hidden="1" customHeight="1" x14ac:dyDescent="0.2">
      <c r="A144" s="377">
        <v>7.02</v>
      </c>
      <c r="B144" s="378"/>
      <c r="C144" s="379" t="str">
        <f>VLOOKUP(BD.PD[[#This Row],[Pos]],PPto[],3,FALSE)</f>
        <v>7.02 Cocina, Patio Comidas y Rostizería</v>
      </c>
      <c r="D144" s="377" t="s">
        <v>61</v>
      </c>
      <c r="E144" s="381" t="str">
        <f>IF(BD.PD[[#This Row],[.]]="*",VLOOKUP(BD.PD[[#This Row],[Pos]],Presupuesto!A:H,7,FALSE),"")</f>
        <v/>
      </c>
      <c r="F144" s="422" t="s">
        <v>502</v>
      </c>
      <c r="G144" s="382">
        <v>4600072453</v>
      </c>
      <c r="H144" s="382" t="s">
        <v>336</v>
      </c>
      <c r="I144" s="399">
        <v>45699</v>
      </c>
      <c r="J144" s="400">
        <v>3</v>
      </c>
      <c r="K144" s="377" t="s">
        <v>343</v>
      </c>
      <c r="L144" s="384">
        <f>IF(BD.PD[[#This Row],[Mon]]="DOP",1,HLOOKUP(BD.PD[[#This Row],[Mon]],$K$1:$L$2,2,FALSE))</f>
        <v>1</v>
      </c>
      <c r="M144" s="401">
        <v>1619.7299999999998</v>
      </c>
      <c r="N144" s="386">
        <f>BD.PD[[#This Row],[Cant.]]*BD.PD[[#This Row],[ Tasa ]]*BD.PD[[#This Row],[ Precio Und.]]</f>
        <v>4859.1899999999996</v>
      </c>
      <c r="O144" s="402">
        <v>0</v>
      </c>
      <c r="P144" s="386">
        <f>IF(BD.PD[[#This Row],[Liquid. '[%']]]&lt;&gt;0,(BD.PD[[#This Row],[Valor Neto '[DOP']]]*BD.PD[[#This Row],[Liquid. '[%']]])+BD.PD[[#This Row],[Valor Neto '[DOP']]],BD.PD[[#This Row],[Valor Neto '[DOP']]])</f>
        <v>4859.1899999999996</v>
      </c>
      <c r="Q144" s="404">
        <f>BD.PD[[#This Row],[Ppto. Orden Interna '[DOP']]]/HLOOKUP("USD",$K$1:$L$2,2,FALSE)</f>
        <v>80.986499999999992</v>
      </c>
      <c r="R144" s="389" t="s">
        <v>500</v>
      </c>
      <c r="S144" s="389"/>
      <c r="T144" s="389"/>
      <c r="U144" s="389"/>
      <c r="V144" s="389"/>
      <c r="W144" s="405" t="s">
        <v>501</v>
      </c>
      <c r="X144" s="390">
        <v>8</v>
      </c>
      <c r="Y144" s="391">
        <v>1</v>
      </c>
      <c r="Z144" s="406">
        <f>BD.PD[[#This Row],[Av.P1 '[%']]]*BD.PD[[#This Row],[Ppto. Orden Interna '[DOP']]]</f>
        <v>4859.1899999999996</v>
      </c>
      <c r="AA144" s="393"/>
      <c r="AB144" s="394"/>
      <c r="AC144" s="406">
        <f>BD.PD[[#This Row],[Av.P2 '[%']]]*BD.PD[[#This Row],[Ppto. Orden Interna '[DOP']]]</f>
        <v>0</v>
      </c>
      <c r="AD144" s="393"/>
      <c r="AE144" s="394"/>
      <c r="AF144" s="406">
        <f>BD.PD[[#This Row],[Av.P3 '[%']]]*BD.PD[[#This Row],[Ppto. Orden Interna '[DOP']]]</f>
        <v>0</v>
      </c>
      <c r="AG144" s="393"/>
      <c r="AH144" s="394"/>
      <c r="AI144" s="406">
        <f>BD.PD[[#This Row],[Av.P4 '[%']]]*BD.PD[[#This Row],[Ppto. Orden Interna '[DOP']]]</f>
        <v>0</v>
      </c>
      <c r="AJ144" s="393"/>
      <c r="AK144" s="394"/>
      <c r="AL144" s="406">
        <f>BD.PD[[#This Row],[Av.P5 '[%']]]*BD.PD[[#This Row],[Ppto. Orden Interna '[DOP']]]</f>
        <v>0</v>
      </c>
      <c r="AM144" s="395">
        <f>BD.PD[[#This Row],[Pago 5]]+BD.PD[[#This Row],[Pago 4]]+BD.PD[[#This Row],[Pago 3]]+BD.PD[[#This Row],[Pago 2]]+BD.PD[[#This Row],[Pago 1]]</f>
        <v>4859.1899999999996</v>
      </c>
      <c r="AN144" s="396"/>
    </row>
    <row r="145" spans="1:40" ht="15" hidden="1" customHeight="1" x14ac:dyDescent="0.2">
      <c r="A145" s="377">
        <v>7.02</v>
      </c>
      <c r="B145" s="378"/>
      <c r="C145" s="379" t="str">
        <f>VLOOKUP(BD.PD[[#This Row],[Pos]],PPto[],3,FALSE)</f>
        <v>7.02 Cocina, Patio Comidas y Rostizería</v>
      </c>
      <c r="D145" s="377" t="s">
        <v>61</v>
      </c>
      <c r="E145" s="381" t="str">
        <f>IF(BD.PD[[#This Row],[.]]="*",VLOOKUP(BD.PD[[#This Row],[Pos]],Presupuesto!A:H,7,FALSE),"")</f>
        <v/>
      </c>
      <c r="F145" s="382" t="s">
        <v>503</v>
      </c>
      <c r="G145" s="382">
        <v>4512503088</v>
      </c>
      <c r="H145" s="382" t="s">
        <v>342</v>
      </c>
      <c r="I145" s="399">
        <v>45786</v>
      </c>
      <c r="J145" s="400">
        <v>1</v>
      </c>
      <c r="K145" s="377" t="s">
        <v>162</v>
      </c>
      <c r="L145" s="384">
        <f>IF(BD.PD[[#This Row],[Mon]]="DOP",1,HLOOKUP(BD.PD[[#This Row],[Mon]],$K$1:$L$2,2,FALSE))</f>
        <v>60</v>
      </c>
      <c r="M145" s="401">
        <v>15503.25</v>
      </c>
      <c r="N145" s="386">
        <f>BD.PD[[#This Row],[Cant.]]*BD.PD[[#This Row],[ Tasa ]]*BD.PD[[#This Row],[ Precio Und.]]</f>
        <v>930195</v>
      </c>
      <c r="O145" s="402">
        <v>0</v>
      </c>
      <c r="P145" s="386">
        <f>IF(BD.PD[[#This Row],[Liquid. '[%']]]&lt;&gt;0,(BD.PD[[#This Row],[Valor Neto '[DOP']]]*BD.PD[[#This Row],[Liquid. '[%']]])+BD.PD[[#This Row],[Valor Neto '[DOP']]],BD.PD[[#This Row],[Valor Neto '[DOP']]])</f>
        <v>930195</v>
      </c>
      <c r="Q145" s="404">
        <f>BD.PD[[#This Row],[Ppto. Orden Interna '[DOP']]]/HLOOKUP("USD",$K$1:$L$2,2,FALSE)</f>
        <v>15503.25</v>
      </c>
      <c r="R145" s="389" t="s">
        <v>504</v>
      </c>
      <c r="S145" s="389"/>
      <c r="T145" s="389"/>
      <c r="U145" s="389"/>
      <c r="V145" s="389"/>
      <c r="W145" s="405" t="s">
        <v>505</v>
      </c>
      <c r="X145" s="390">
        <v>5</v>
      </c>
      <c r="Y145" s="391">
        <v>0.6</v>
      </c>
      <c r="Z145" s="406">
        <f>BD.PD[[#This Row],[Av.P1 '[%']]]*BD.PD[[#This Row],[Ppto. Orden Interna '[DOP']]]</f>
        <v>558117</v>
      </c>
      <c r="AA145" s="393">
        <v>21</v>
      </c>
      <c r="AB145" s="394">
        <v>0.4</v>
      </c>
      <c r="AC145" s="406">
        <f>BD.PD[[#This Row],[Av.P2 '[%']]]*BD.PD[[#This Row],[Ppto. Orden Interna '[DOP']]]</f>
        <v>372078</v>
      </c>
      <c r="AD145" s="393"/>
      <c r="AE145" s="394"/>
      <c r="AF145" s="406">
        <f>BD.PD[[#This Row],[Av.P3 '[%']]]*BD.PD[[#This Row],[Ppto. Orden Interna '[DOP']]]</f>
        <v>0</v>
      </c>
      <c r="AG145" s="393"/>
      <c r="AH145" s="394"/>
      <c r="AI145" s="406">
        <f>BD.PD[[#This Row],[Av.P4 '[%']]]*BD.PD[[#This Row],[Ppto. Orden Interna '[DOP']]]</f>
        <v>0</v>
      </c>
      <c r="AJ145" s="393"/>
      <c r="AK145" s="394"/>
      <c r="AL145" s="406">
        <f>BD.PD[[#This Row],[Av.P5 '[%']]]*BD.PD[[#This Row],[Ppto. Orden Interna '[DOP']]]</f>
        <v>0</v>
      </c>
      <c r="AM145" s="395">
        <f>BD.PD[[#This Row],[Pago 5]]+BD.PD[[#This Row],[Pago 4]]+BD.PD[[#This Row],[Pago 3]]+BD.PD[[#This Row],[Pago 2]]+BD.PD[[#This Row],[Pago 1]]</f>
        <v>930195</v>
      </c>
      <c r="AN145" s="396"/>
    </row>
    <row r="146" spans="1:40" ht="15" hidden="1" customHeight="1" x14ac:dyDescent="0.2">
      <c r="A146" s="377">
        <v>7.02</v>
      </c>
      <c r="B146" s="378"/>
      <c r="C146" s="379" t="str">
        <f>VLOOKUP(BD.PD[[#This Row],[Pos]],PPto[],3,FALSE)</f>
        <v>7.02 Cocina, Patio Comidas y Rostizería</v>
      </c>
      <c r="D146" s="377" t="s">
        <v>61</v>
      </c>
      <c r="E146" s="381" t="str">
        <f>IF(BD.PD[[#This Row],[.]]="*",VLOOKUP(BD.PD[[#This Row],[Pos]],Presupuesto!A:H,7,FALSE),"")</f>
        <v/>
      </c>
      <c r="F146" s="382" t="s">
        <v>506</v>
      </c>
      <c r="G146" s="382">
        <v>4512503088</v>
      </c>
      <c r="H146" s="382" t="s">
        <v>342</v>
      </c>
      <c r="I146" s="399">
        <v>45786</v>
      </c>
      <c r="J146" s="400">
        <v>1</v>
      </c>
      <c r="K146" s="377" t="s">
        <v>162</v>
      </c>
      <c r="L146" s="384">
        <f>IF(BD.PD[[#This Row],[Mon]]="DOP",1,HLOOKUP(BD.PD[[#This Row],[Mon]],$K$1:$L$2,2,FALSE))</f>
        <v>60</v>
      </c>
      <c r="M146" s="401">
        <v>1690.92</v>
      </c>
      <c r="N146" s="386">
        <f>BD.PD[[#This Row],[Cant.]]*BD.PD[[#This Row],[ Tasa ]]*BD.PD[[#This Row],[ Precio Und.]]</f>
        <v>101455.20000000001</v>
      </c>
      <c r="O146" s="402">
        <v>0</v>
      </c>
      <c r="P146" s="386">
        <f>IF(BD.PD[[#This Row],[Liquid. '[%']]]&lt;&gt;0,(BD.PD[[#This Row],[Valor Neto '[DOP']]]*BD.PD[[#This Row],[Liquid. '[%']]])+BD.PD[[#This Row],[Valor Neto '[DOP']]],BD.PD[[#This Row],[Valor Neto '[DOP']]])</f>
        <v>101455.20000000001</v>
      </c>
      <c r="Q146" s="404">
        <f>BD.PD[[#This Row],[Ppto. Orden Interna '[DOP']]]/HLOOKUP("USD",$K$1:$L$2,2,FALSE)</f>
        <v>1690.9200000000003</v>
      </c>
      <c r="R146" s="389" t="s">
        <v>504</v>
      </c>
      <c r="S146" s="389"/>
      <c r="T146" s="389"/>
      <c r="U146" s="389"/>
      <c r="V146" s="389"/>
      <c r="W146" s="405" t="s">
        <v>507</v>
      </c>
      <c r="X146" s="390">
        <v>5</v>
      </c>
      <c r="Y146" s="391">
        <v>0.6</v>
      </c>
      <c r="Z146" s="406">
        <f>BD.PD[[#This Row],[Av.P1 '[%']]]*BD.PD[[#This Row],[Ppto. Orden Interna '[DOP']]]</f>
        <v>60873.120000000003</v>
      </c>
      <c r="AA146" s="393">
        <v>21</v>
      </c>
      <c r="AB146" s="394">
        <v>0.4</v>
      </c>
      <c r="AC146" s="406">
        <f>BD.PD[[#This Row],[Av.P2 '[%']]]*BD.PD[[#This Row],[Ppto. Orden Interna '[DOP']]]</f>
        <v>40582.080000000009</v>
      </c>
      <c r="AD146" s="393"/>
      <c r="AE146" s="394"/>
      <c r="AF146" s="406">
        <f>BD.PD[[#This Row],[Av.P3 '[%']]]*BD.PD[[#This Row],[Ppto. Orden Interna '[DOP']]]</f>
        <v>0</v>
      </c>
      <c r="AG146" s="393"/>
      <c r="AH146" s="394"/>
      <c r="AI146" s="406">
        <f>BD.PD[[#This Row],[Av.P4 '[%']]]*BD.PD[[#This Row],[Ppto. Orden Interna '[DOP']]]</f>
        <v>0</v>
      </c>
      <c r="AJ146" s="393"/>
      <c r="AK146" s="394"/>
      <c r="AL146" s="406">
        <f>BD.PD[[#This Row],[Av.P5 '[%']]]*BD.PD[[#This Row],[Ppto. Orden Interna '[DOP']]]</f>
        <v>0</v>
      </c>
      <c r="AM146" s="395">
        <f>BD.PD[[#This Row],[Pago 5]]+BD.PD[[#This Row],[Pago 4]]+BD.PD[[#This Row],[Pago 3]]+BD.PD[[#This Row],[Pago 2]]+BD.PD[[#This Row],[Pago 1]]</f>
        <v>101455.20000000001</v>
      </c>
      <c r="AN146" s="396"/>
    </row>
    <row r="147" spans="1:40" ht="15" hidden="1" customHeight="1" x14ac:dyDescent="0.2">
      <c r="A147" s="377">
        <v>7.02</v>
      </c>
      <c r="B147" s="378"/>
      <c r="C147" s="379" t="str">
        <f>VLOOKUP(BD.PD[[#This Row],[Pos]],PPto[],3,FALSE)</f>
        <v>7.02 Cocina, Patio Comidas y Rostizería</v>
      </c>
      <c r="D147" s="377" t="s">
        <v>61</v>
      </c>
      <c r="E147" s="381" t="str">
        <f>IF(BD.PD[[#This Row],[.]]="*",VLOOKUP(BD.PD[[#This Row],[Pos]],Presupuesto!A:H,7,FALSE),"")</f>
        <v/>
      </c>
      <c r="F147" s="382" t="s">
        <v>508</v>
      </c>
      <c r="G147" s="382">
        <v>4512503088</v>
      </c>
      <c r="H147" s="382" t="s">
        <v>342</v>
      </c>
      <c r="I147" s="399">
        <v>45786</v>
      </c>
      <c r="J147" s="400">
        <v>1</v>
      </c>
      <c r="K147" s="377" t="s">
        <v>162</v>
      </c>
      <c r="L147" s="384">
        <f>IF(BD.PD[[#This Row],[Mon]]="DOP",1,HLOOKUP(BD.PD[[#This Row],[Mon]],$K$1:$L$2,2,FALSE))</f>
        <v>60</v>
      </c>
      <c r="M147" s="401">
        <v>350</v>
      </c>
      <c r="N147" s="386">
        <f>BD.PD[[#This Row],[Cant.]]*BD.PD[[#This Row],[ Tasa ]]*BD.PD[[#This Row],[ Precio Und.]]</f>
        <v>21000</v>
      </c>
      <c r="O147" s="402">
        <v>0</v>
      </c>
      <c r="P147" s="386">
        <f>IF(BD.PD[[#This Row],[Liquid. '[%']]]&lt;&gt;0,(BD.PD[[#This Row],[Valor Neto '[DOP']]]*BD.PD[[#This Row],[Liquid. '[%']]])+BD.PD[[#This Row],[Valor Neto '[DOP']]],BD.PD[[#This Row],[Valor Neto '[DOP']]])</f>
        <v>21000</v>
      </c>
      <c r="Q147" s="404">
        <f>BD.PD[[#This Row],[Ppto. Orden Interna '[DOP']]]/HLOOKUP("USD",$K$1:$L$2,2,FALSE)</f>
        <v>350</v>
      </c>
      <c r="R147" s="389" t="s">
        <v>504</v>
      </c>
      <c r="S147" s="389"/>
      <c r="T147" s="389"/>
      <c r="U147" s="389"/>
      <c r="V147" s="389"/>
      <c r="W147" s="405" t="s">
        <v>507</v>
      </c>
      <c r="X147" s="390">
        <v>5</v>
      </c>
      <c r="Y147" s="391">
        <v>0.6</v>
      </c>
      <c r="Z147" s="406">
        <f>BD.PD[[#This Row],[Av.P1 '[%']]]*BD.PD[[#This Row],[Ppto. Orden Interna '[DOP']]]</f>
        <v>12600</v>
      </c>
      <c r="AA147" s="393">
        <v>21</v>
      </c>
      <c r="AB147" s="394">
        <v>0.4</v>
      </c>
      <c r="AC147" s="406">
        <f>BD.PD[[#This Row],[Av.P2 '[%']]]*BD.PD[[#This Row],[Ppto. Orden Interna '[DOP']]]</f>
        <v>8400</v>
      </c>
      <c r="AD147" s="393"/>
      <c r="AE147" s="394"/>
      <c r="AF147" s="406">
        <f>BD.PD[[#This Row],[Av.P3 '[%']]]*BD.PD[[#This Row],[Ppto. Orden Interna '[DOP']]]</f>
        <v>0</v>
      </c>
      <c r="AG147" s="393"/>
      <c r="AH147" s="394"/>
      <c r="AI147" s="406">
        <f>BD.PD[[#This Row],[Av.P4 '[%']]]*BD.PD[[#This Row],[Ppto. Orden Interna '[DOP']]]</f>
        <v>0</v>
      </c>
      <c r="AJ147" s="393"/>
      <c r="AK147" s="394"/>
      <c r="AL147" s="406">
        <f>BD.PD[[#This Row],[Av.P5 '[%']]]*BD.PD[[#This Row],[Ppto. Orden Interna '[DOP']]]</f>
        <v>0</v>
      </c>
      <c r="AM147" s="395">
        <f>BD.PD[[#This Row],[Pago 5]]+BD.PD[[#This Row],[Pago 4]]+BD.PD[[#This Row],[Pago 3]]+BD.PD[[#This Row],[Pago 2]]+BD.PD[[#This Row],[Pago 1]]</f>
        <v>21000</v>
      </c>
      <c r="AN147" s="396"/>
    </row>
    <row r="148" spans="1:40" ht="15" hidden="1" customHeight="1" x14ac:dyDescent="0.2">
      <c r="A148" s="377">
        <v>7.02</v>
      </c>
      <c r="B148" s="378"/>
      <c r="C148" s="379" t="str">
        <f>VLOOKUP(BD.PD[[#This Row],[Pos]],PPto[],3,FALSE)</f>
        <v>7.02 Cocina, Patio Comidas y Rostizería</v>
      </c>
      <c r="D148" s="377" t="s">
        <v>61</v>
      </c>
      <c r="E148" s="381" t="str">
        <f>IF(BD.PD[[#This Row],[.]]="*",VLOOKUP(BD.PD[[#This Row],[Pos]],Presupuesto!A:H,7,FALSE),"")</f>
        <v/>
      </c>
      <c r="F148" s="382" t="s">
        <v>509</v>
      </c>
      <c r="G148" s="382">
        <v>4512503088</v>
      </c>
      <c r="H148" s="382" t="s">
        <v>342</v>
      </c>
      <c r="I148" s="399">
        <v>45786</v>
      </c>
      <c r="J148" s="400">
        <v>15</v>
      </c>
      <c r="K148" s="377" t="s">
        <v>162</v>
      </c>
      <c r="L148" s="384">
        <f>IF(BD.PD[[#This Row],[Mon]]="DOP",1,HLOOKUP(BD.PD[[#This Row],[Mon]],$K$1:$L$2,2,FALSE))</f>
        <v>60</v>
      </c>
      <c r="M148" s="401">
        <v>100.51</v>
      </c>
      <c r="N148" s="386">
        <f>BD.PD[[#This Row],[Cant.]]*BD.PD[[#This Row],[ Tasa ]]*BD.PD[[#This Row],[ Precio Und.]]</f>
        <v>90459</v>
      </c>
      <c r="O148" s="402">
        <v>0</v>
      </c>
      <c r="P148" s="386">
        <f>IF(BD.PD[[#This Row],[Liquid. '[%']]]&lt;&gt;0,(BD.PD[[#This Row],[Valor Neto '[DOP']]]*BD.PD[[#This Row],[Liquid. '[%']]])+BD.PD[[#This Row],[Valor Neto '[DOP']]],BD.PD[[#This Row],[Valor Neto '[DOP']]])</f>
        <v>90459</v>
      </c>
      <c r="Q148" s="404">
        <f>BD.PD[[#This Row],[Ppto. Orden Interna '[DOP']]]/HLOOKUP("USD",$K$1:$L$2,2,FALSE)</f>
        <v>1507.65</v>
      </c>
      <c r="R148" s="389" t="s">
        <v>504</v>
      </c>
      <c r="S148" s="389"/>
      <c r="T148" s="389"/>
      <c r="U148" s="389"/>
      <c r="V148" s="389"/>
      <c r="W148" s="405" t="s">
        <v>507</v>
      </c>
      <c r="X148" s="390">
        <v>5</v>
      </c>
      <c r="Y148" s="391">
        <v>0.6</v>
      </c>
      <c r="Z148" s="406">
        <f>BD.PD[[#This Row],[Av.P1 '[%']]]*BD.PD[[#This Row],[Ppto. Orden Interna '[DOP']]]</f>
        <v>54275.4</v>
      </c>
      <c r="AA148" s="393">
        <v>21</v>
      </c>
      <c r="AB148" s="394">
        <v>0.4</v>
      </c>
      <c r="AC148" s="406">
        <f>BD.PD[[#This Row],[Av.P2 '[%']]]*BD.PD[[#This Row],[Ppto. Orden Interna '[DOP']]]</f>
        <v>36183.599999999999</v>
      </c>
      <c r="AD148" s="393"/>
      <c r="AE148" s="394"/>
      <c r="AF148" s="406">
        <f>BD.PD[[#This Row],[Av.P3 '[%']]]*BD.PD[[#This Row],[Ppto. Orden Interna '[DOP']]]</f>
        <v>0</v>
      </c>
      <c r="AG148" s="393"/>
      <c r="AH148" s="394"/>
      <c r="AI148" s="406">
        <f>BD.PD[[#This Row],[Av.P4 '[%']]]*BD.PD[[#This Row],[Ppto. Orden Interna '[DOP']]]</f>
        <v>0</v>
      </c>
      <c r="AJ148" s="393"/>
      <c r="AK148" s="394"/>
      <c r="AL148" s="406">
        <f>BD.PD[[#This Row],[Av.P5 '[%']]]*BD.PD[[#This Row],[Ppto. Orden Interna '[DOP']]]</f>
        <v>0</v>
      </c>
      <c r="AM148" s="395">
        <f>BD.PD[[#This Row],[Pago 5]]+BD.PD[[#This Row],[Pago 4]]+BD.PD[[#This Row],[Pago 3]]+BD.PD[[#This Row],[Pago 2]]+BD.PD[[#This Row],[Pago 1]]</f>
        <v>90459</v>
      </c>
      <c r="AN148" s="396"/>
    </row>
    <row r="149" spans="1:40" ht="15" hidden="1" customHeight="1" x14ac:dyDescent="0.2">
      <c r="A149" s="377">
        <v>7.02</v>
      </c>
      <c r="B149" s="378"/>
      <c r="C149" s="379" t="str">
        <f>VLOOKUP(BD.PD[[#This Row],[Pos]],PPto[],3,FALSE)</f>
        <v>7.02 Cocina, Patio Comidas y Rostizería</v>
      </c>
      <c r="D149" s="377" t="s">
        <v>61</v>
      </c>
      <c r="E149" s="381" t="str">
        <f>IF(BD.PD[[#This Row],[.]]="*",VLOOKUP(BD.PD[[#This Row],[Pos]],Presupuesto!A:H,7,FALSE),"")</f>
        <v/>
      </c>
      <c r="F149" s="382" t="s">
        <v>510</v>
      </c>
      <c r="G149" s="382">
        <v>4512503088</v>
      </c>
      <c r="H149" s="382" t="s">
        <v>342</v>
      </c>
      <c r="I149" s="399">
        <v>45786</v>
      </c>
      <c r="J149" s="400">
        <v>20</v>
      </c>
      <c r="K149" s="377" t="s">
        <v>162</v>
      </c>
      <c r="L149" s="384">
        <f>IF(BD.PD[[#This Row],[Mon]]="DOP",1,HLOOKUP(BD.PD[[#This Row],[Mon]],$K$1:$L$2,2,FALSE))</f>
        <v>60</v>
      </c>
      <c r="M149" s="401">
        <v>106.59</v>
      </c>
      <c r="N149" s="386">
        <f>BD.PD[[#This Row],[Cant.]]*BD.PD[[#This Row],[ Tasa ]]*BD.PD[[#This Row],[ Precio Und.]]</f>
        <v>127908</v>
      </c>
      <c r="O149" s="402">
        <v>0</v>
      </c>
      <c r="P149" s="386">
        <f>IF(BD.PD[[#This Row],[Liquid. '[%']]]&lt;&gt;0,(BD.PD[[#This Row],[Valor Neto '[DOP']]]*BD.PD[[#This Row],[Liquid. '[%']]])+BD.PD[[#This Row],[Valor Neto '[DOP']]],BD.PD[[#This Row],[Valor Neto '[DOP']]])</f>
        <v>127908</v>
      </c>
      <c r="Q149" s="404">
        <f>BD.PD[[#This Row],[Ppto. Orden Interna '[DOP']]]/HLOOKUP("USD",$K$1:$L$2,2,FALSE)</f>
        <v>2131.8000000000002</v>
      </c>
      <c r="R149" s="389" t="s">
        <v>504</v>
      </c>
      <c r="S149" s="389"/>
      <c r="T149" s="389"/>
      <c r="U149" s="389"/>
      <c r="V149" s="389"/>
      <c r="W149" s="405" t="s">
        <v>507</v>
      </c>
      <c r="X149" s="390">
        <v>5</v>
      </c>
      <c r="Y149" s="391">
        <v>0.6</v>
      </c>
      <c r="Z149" s="406">
        <f>BD.PD[[#This Row],[Av.P1 '[%']]]*BD.PD[[#This Row],[Ppto. Orden Interna '[DOP']]]</f>
        <v>76744.800000000003</v>
      </c>
      <c r="AA149" s="393">
        <v>21</v>
      </c>
      <c r="AB149" s="394">
        <v>0.4</v>
      </c>
      <c r="AC149" s="406">
        <f>BD.PD[[#This Row],[Av.P2 '[%']]]*BD.PD[[#This Row],[Ppto. Orden Interna '[DOP']]]</f>
        <v>51163.200000000004</v>
      </c>
      <c r="AD149" s="393"/>
      <c r="AE149" s="394"/>
      <c r="AF149" s="406">
        <f>BD.PD[[#This Row],[Av.P3 '[%']]]*BD.PD[[#This Row],[Ppto. Orden Interna '[DOP']]]</f>
        <v>0</v>
      </c>
      <c r="AG149" s="393"/>
      <c r="AH149" s="394"/>
      <c r="AI149" s="406">
        <f>BD.PD[[#This Row],[Av.P4 '[%']]]*BD.PD[[#This Row],[Ppto. Orden Interna '[DOP']]]</f>
        <v>0</v>
      </c>
      <c r="AJ149" s="393"/>
      <c r="AK149" s="394"/>
      <c r="AL149" s="406">
        <f>BD.PD[[#This Row],[Av.P5 '[%']]]*BD.PD[[#This Row],[Ppto. Orden Interna '[DOP']]]</f>
        <v>0</v>
      </c>
      <c r="AM149" s="395">
        <f>BD.PD[[#This Row],[Pago 5]]+BD.PD[[#This Row],[Pago 4]]+BD.PD[[#This Row],[Pago 3]]+BD.PD[[#This Row],[Pago 2]]+BD.PD[[#This Row],[Pago 1]]</f>
        <v>127908</v>
      </c>
      <c r="AN149" s="396"/>
    </row>
    <row r="150" spans="1:40" ht="15" hidden="1" customHeight="1" x14ac:dyDescent="0.2">
      <c r="A150" s="377">
        <v>7.02</v>
      </c>
      <c r="B150" s="378"/>
      <c r="C150" s="379" t="str">
        <f>VLOOKUP(BD.PD[[#This Row],[Pos]],PPto[],3,FALSE)</f>
        <v>7.02 Cocina, Patio Comidas y Rostizería</v>
      </c>
      <c r="D150" s="377" t="s">
        <v>61</v>
      </c>
      <c r="E150" s="381" t="str">
        <f>IF(BD.PD[[#This Row],[.]]="*",VLOOKUP(BD.PD[[#This Row],[Pos]],Presupuesto!A:H,7,FALSE),"")</f>
        <v/>
      </c>
      <c r="F150" s="382" t="s">
        <v>511</v>
      </c>
      <c r="G150" s="382">
        <v>4512503088</v>
      </c>
      <c r="H150" s="382" t="s">
        <v>342</v>
      </c>
      <c r="I150" s="399">
        <v>45786</v>
      </c>
      <c r="J150" s="400">
        <v>8</v>
      </c>
      <c r="K150" s="377" t="s">
        <v>162</v>
      </c>
      <c r="L150" s="384">
        <f>IF(BD.PD[[#This Row],[Mon]]="DOP",1,HLOOKUP(BD.PD[[#This Row],[Mon]],$K$1:$L$2,2,FALSE))</f>
        <v>60</v>
      </c>
      <c r="M150" s="401">
        <v>63.75</v>
      </c>
      <c r="N150" s="386">
        <f>BD.PD[[#This Row],[Cant.]]*BD.PD[[#This Row],[ Tasa ]]*BD.PD[[#This Row],[ Precio Und.]]</f>
        <v>30600</v>
      </c>
      <c r="O150" s="402">
        <v>0</v>
      </c>
      <c r="P150" s="386">
        <f>IF(BD.PD[[#This Row],[Liquid. '[%']]]&lt;&gt;0,(BD.PD[[#This Row],[Valor Neto '[DOP']]]*BD.PD[[#This Row],[Liquid. '[%']]])+BD.PD[[#This Row],[Valor Neto '[DOP']]],BD.PD[[#This Row],[Valor Neto '[DOP']]])</f>
        <v>30600</v>
      </c>
      <c r="Q150" s="404">
        <f>BD.PD[[#This Row],[Ppto. Orden Interna '[DOP']]]/HLOOKUP("USD",$K$1:$L$2,2,FALSE)</f>
        <v>510</v>
      </c>
      <c r="R150" s="389" t="s">
        <v>504</v>
      </c>
      <c r="S150" s="389"/>
      <c r="T150" s="389"/>
      <c r="U150" s="389"/>
      <c r="V150" s="389"/>
      <c r="W150" s="405" t="s">
        <v>507</v>
      </c>
      <c r="X150" s="390">
        <v>5</v>
      </c>
      <c r="Y150" s="391">
        <v>0.6</v>
      </c>
      <c r="Z150" s="406">
        <f>BD.PD[[#This Row],[Av.P1 '[%']]]*BD.PD[[#This Row],[Ppto. Orden Interna '[DOP']]]</f>
        <v>18360</v>
      </c>
      <c r="AA150" s="393">
        <v>21</v>
      </c>
      <c r="AB150" s="394">
        <v>0.4</v>
      </c>
      <c r="AC150" s="406">
        <f>BD.PD[[#This Row],[Av.P2 '[%']]]*BD.PD[[#This Row],[Ppto. Orden Interna '[DOP']]]</f>
        <v>12240</v>
      </c>
      <c r="AD150" s="393"/>
      <c r="AE150" s="394"/>
      <c r="AF150" s="406">
        <f>BD.PD[[#This Row],[Av.P3 '[%']]]*BD.PD[[#This Row],[Ppto. Orden Interna '[DOP']]]</f>
        <v>0</v>
      </c>
      <c r="AG150" s="393"/>
      <c r="AH150" s="394"/>
      <c r="AI150" s="406">
        <f>BD.PD[[#This Row],[Av.P4 '[%']]]*BD.PD[[#This Row],[Ppto. Orden Interna '[DOP']]]</f>
        <v>0</v>
      </c>
      <c r="AJ150" s="393"/>
      <c r="AK150" s="394"/>
      <c r="AL150" s="406">
        <f>BD.PD[[#This Row],[Av.P5 '[%']]]*BD.PD[[#This Row],[Ppto. Orden Interna '[DOP']]]</f>
        <v>0</v>
      </c>
      <c r="AM150" s="395">
        <f>BD.PD[[#This Row],[Pago 5]]+BD.PD[[#This Row],[Pago 4]]+BD.PD[[#This Row],[Pago 3]]+BD.PD[[#This Row],[Pago 2]]+BD.PD[[#This Row],[Pago 1]]</f>
        <v>30600</v>
      </c>
      <c r="AN150" s="396"/>
    </row>
    <row r="151" spans="1:40" ht="15" hidden="1" customHeight="1" x14ac:dyDescent="0.2">
      <c r="A151" s="377">
        <v>7.02</v>
      </c>
      <c r="B151" s="378"/>
      <c r="C151" s="379" t="str">
        <f>VLOOKUP(BD.PD[[#This Row],[Pos]],PPto[],3,FALSE)</f>
        <v>7.02 Cocina, Patio Comidas y Rostizería</v>
      </c>
      <c r="D151" s="377" t="s">
        <v>61</v>
      </c>
      <c r="E151" s="381" t="str">
        <f>IF(BD.PD[[#This Row],[.]]="*",VLOOKUP(BD.PD[[#This Row],[Pos]],Presupuesto!A:H,7,FALSE),"")</f>
        <v/>
      </c>
      <c r="F151" s="382" t="s">
        <v>512</v>
      </c>
      <c r="G151" s="382">
        <v>4512503088</v>
      </c>
      <c r="H151" s="382" t="s">
        <v>342</v>
      </c>
      <c r="I151" s="399">
        <v>45786</v>
      </c>
      <c r="J151" s="400">
        <v>2</v>
      </c>
      <c r="K151" s="377" t="s">
        <v>162</v>
      </c>
      <c r="L151" s="384">
        <f>IF(BD.PD[[#This Row],[Mon]]="DOP",1,HLOOKUP(BD.PD[[#This Row],[Mon]],$K$1:$L$2,2,FALSE))</f>
        <v>60</v>
      </c>
      <c r="M151" s="401">
        <v>158.01</v>
      </c>
      <c r="N151" s="386">
        <f>BD.PD[[#This Row],[Cant.]]*BD.PD[[#This Row],[ Tasa ]]*BD.PD[[#This Row],[ Precio Und.]]</f>
        <v>18961.199999999997</v>
      </c>
      <c r="O151" s="402">
        <v>0</v>
      </c>
      <c r="P151" s="386">
        <f>IF(BD.PD[[#This Row],[Liquid. '[%']]]&lt;&gt;0,(BD.PD[[#This Row],[Valor Neto '[DOP']]]*BD.PD[[#This Row],[Liquid. '[%']]])+BD.PD[[#This Row],[Valor Neto '[DOP']]],BD.PD[[#This Row],[Valor Neto '[DOP']]])</f>
        <v>18961.199999999997</v>
      </c>
      <c r="Q151" s="404">
        <f>BD.PD[[#This Row],[Ppto. Orden Interna '[DOP']]]/HLOOKUP("USD",$K$1:$L$2,2,FALSE)</f>
        <v>316.01999999999992</v>
      </c>
      <c r="R151" s="389" t="s">
        <v>504</v>
      </c>
      <c r="S151" s="389"/>
      <c r="T151" s="389"/>
      <c r="U151" s="389"/>
      <c r="V151" s="389"/>
      <c r="W151" s="405" t="s">
        <v>507</v>
      </c>
      <c r="X151" s="390">
        <v>5</v>
      </c>
      <c r="Y151" s="391">
        <v>0.6</v>
      </c>
      <c r="Z151" s="406">
        <f>BD.PD[[#This Row],[Av.P1 '[%']]]*BD.PD[[#This Row],[Ppto. Orden Interna '[DOP']]]</f>
        <v>11376.719999999998</v>
      </c>
      <c r="AA151" s="393">
        <v>21</v>
      </c>
      <c r="AB151" s="394">
        <v>0.4</v>
      </c>
      <c r="AC151" s="406">
        <f>BD.PD[[#This Row],[Av.P2 '[%']]]*BD.PD[[#This Row],[Ppto. Orden Interna '[DOP']]]</f>
        <v>7584.48</v>
      </c>
      <c r="AD151" s="393"/>
      <c r="AE151" s="394"/>
      <c r="AF151" s="406">
        <f>BD.PD[[#This Row],[Av.P3 '[%']]]*BD.PD[[#This Row],[Ppto. Orden Interna '[DOP']]]</f>
        <v>0</v>
      </c>
      <c r="AG151" s="393"/>
      <c r="AH151" s="394"/>
      <c r="AI151" s="406">
        <f>BD.PD[[#This Row],[Av.P4 '[%']]]*BD.PD[[#This Row],[Ppto. Orden Interna '[DOP']]]</f>
        <v>0</v>
      </c>
      <c r="AJ151" s="393"/>
      <c r="AK151" s="394"/>
      <c r="AL151" s="406">
        <f>BD.PD[[#This Row],[Av.P5 '[%']]]*BD.PD[[#This Row],[Ppto. Orden Interna '[DOP']]]</f>
        <v>0</v>
      </c>
      <c r="AM151" s="395">
        <f>BD.PD[[#This Row],[Pago 5]]+BD.PD[[#This Row],[Pago 4]]+BD.PD[[#This Row],[Pago 3]]+BD.PD[[#This Row],[Pago 2]]+BD.PD[[#This Row],[Pago 1]]</f>
        <v>18961.199999999997</v>
      </c>
      <c r="AN151" s="396"/>
    </row>
    <row r="152" spans="1:40" ht="15" hidden="1" customHeight="1" x14ac:dyDescent="0.2">
      <c r="A152" s="377">
        <v>7.02</v>
      </c>
      <c r="B152" s="378"/>
      <c r="C152" s="379" t="str">
        <f>VLOOKUP(BD.PD[[#This Row],[Pos]],PPto[],3,FALSE)</f>
        <v>7.02 Cocina, Patio Comidas y Rostizería</v>
      </c>
      <c r="D152" s="377" t="s">
        <v>61</v>
      </c>
      <c r="E152" s="381" t="str">
        <f>IF(BD.PD[[#This Row],[.]]="*",VLOOKUP(BD.PD[[#This Row],[Pos]],Presupuesto!A:H,7,FALSE),"")</f>
        <v/>
      </c>
      <c r="F152" s="382" t="s">
        <v>513</v>
      </c>
      <c r="G152" s="382">
        <v>4512503088</v>
      </c>
      <c r="H152" s="382" t="s">
        <v>342</v>
      </c>
      <c r="I152" s="399">
        <v>45786</v>
      </c>
      <c r="J152" s="400">
        <v>2</v>
      </c>
      <c r="K152" s="377" t="s">
        <v>162</v>
      </c>
      <c r="L152" s="384">
        <f>IF(BD.PD[[#This Row],[Mon]]="DOP",1,HLOOKUP(BD.PD[[#This Row],[Mon]],$K$1:$L$2,2,FALSE))</f>
        <v>60</v>
      </c>
      <c r="M152" s="401">
        <v>119.83</v>
      </c>
      <c r="N152" s="386">
        <f>BD.PD[[#This Row],[Cant.]]*BD.PD[[#This Row],[ Tasa ]]*BD.PD[[#This Row],[ Precio Und.]]</f>
        <v>14379.6</v>
      </c>
      <c r="O152" s="402">
        <v>0</v>
      </c>
      <c r="P152" s="386">
        <f>IF(BD.PD[[#This Row],[Liquid. '[%']]]&lt;&gt;0,(BD.PD[[#This Row],[Valor Neto '[DOP']]]*BD.PD[[#This Row],[Liquid. '[%']]])+BD.PD[[#This Row],[Valor Neto '[DOP']]],BD.PD[[#This Row],[Valor Neto '[DOP']]])</f>
        <v>14379.6</v>
      </c>
      <c r="Q152" s="404">
        <f>BD.PD[[#This Row],[Ppto. Orden Interna '[DOP']]]/HLOOKUP("USD",$K$1:$L$2,2,FALSE)</f>
        <v>239.66</v>
      </c>
      <c r="R152" s="389" t="s">
        <v>504</v>
      </c>
      <c r="S152" s="389"/>
      <c r="T152" s="389"/>
      <c r="U152" s="389"/>
      <c r="V152" s="389"/>
      <c r="W152" s="405" t="s">
        <v>507</v>
      </c>
      <c r="X152" s="390">
        <v>5</v>
      </c>
      <c r="Y152" s="391">
        <v>0.6</v>
      </c>
      <c r="Z152" s="406">
        <f>BD.PD[[#This Row],[Av.P1 '[%']]]*BD.PD[[#This Row],[Ppto. Orden Interna '[DOP']]]</f>
        <v>8627.76</v>
      </c>
      <c r="AA152" s="393">
        <v>21</v>
      </c>
      <c r="AB152" s="394">
        <v>0.4</v>
      </c>
      <c r="AC152" s="406">
        <f>BD.PD[[#This Row],[Av.P2 '[%']]]*BD.PD[[#This Row],[Ppto. Orden Interna '[DOP']]]</f>
        <v>5751.84</v>
      </c>
      <c r="AD152" s="393"/>
      <c r="AE152" s="394"/>
      <c r="AF152" s="406">
        <f>BD.PD[[#This Row],[Av.P3 '[%']]]*BD.PD[[#This Row],[Ppto. Orden Interna '[DOP']]]</f>
        <v>0</v>
      </c>
      <c r="AG152" s="393"/>
      <c r="AH152" s="394"/>
      <c r="AI152" s="406">
        <f>BD.PD[[#This Row],[Av.P4 '[%']]]*BD.PD[[#This Row],[Ppto. Orden Interna '[DOP']]]</f>
        <v>0</v>
      </c>
      <c r="AJ152" s="393"/>
      <c r="AK152" s="394"/>
      <c r="AL152" s="406">
        <f>BD.PD[[#This Row],[Av.P5 '[%']]]*BD.PD[[#This Row],[Ppto. Orden Interna '[DOP']]]</f>
        <v>0</v>
      </c>
      <c r="AM152" s="395">
        <f>BD.PD[[#This Row],[Pago 5]]+BD.PD[[#This Row],[Pago 4]]+BD.PD[[#This Row],[Pago 3]]+BD.PD[[#This Row],[Pago 2]]+BD.PD[[#This Row],[Pago 1]]</f>
        <v>14379.6</v>
      </c>
      <c r="AN152" s="396"/>
    </row>
    <row r="153" spans="1:40" ht="15" hidden="1" customHeight="1" x14ac:dyDescent="0.2">
      <c r="A153" s="377">
        <v>7.02</v>
      </c>
      <c r="B153" s="378"/>
      <c r="C153" s="379" t="str">
        <f>VLOOKUP(BD.PD[[#This Row],[Pos]],PPto[],3,FALSE)</f>
        <v>7.02 Cocina, Patio Comidas y Rostizería</v>
      </c>
      <c r="D153" s="377" t="s">
        <v>61</v>
      </c>
      <c r="E153" s="381" t="str">
        <f>IF(BD.PD[[#This Row],[.]]="*",VLOOKUP(BD.PD[[#This Row],[Pos]],Presupuesto!A:H,7,FALSE),"")</f>
        <v/>
      </c>
      <c r="F153" s="422" t="s">
        <v>514</v>
      </c>
      <c r="G153" s="382">
        <v>4512553188</v>
      </c>
      <c r="H153" s="382" t="s">
        <v>342</v>
      </c>
      <c r="I153" s="399">
        <v>45832</v>
      </c>
      <c r="J153" s="400">
        <v>1</v>
      </c>
      <c r="K153" s="377" t="s">
        <v>343</v>
      </c>
      <c r="L153" s="384">
        <f>IF(BD.PD[[#This Row],[Mon]]="DOP",1,HLOOKUP(BD.PD[[#This Row],[Mon]],$K$1:$L$2,2,FALSE))</f>
        <v>1</v>
      </c>
      <c r="M153" s="401">
        <v>6438.22</v>
      </c>
      <c r="N153" s="386">
        <f>BD.PD[[#This Row],[Cant.]]*BD.PD[[#This Row],[ Tasa ]]*BD.PD[[#This Row],[ Precio Und.]]</f>
        <v>6438.22</v>
      </c>
      <c r="O153" s="402">
        <v>0</v>
      </c>
      <c r="P153" s="386">
        <f>IF(BD.PD[[#This Row],[Liquid. '[%']]]&lt;&gt;0,(BD.PD[[#This Row],[Valor Neto '[DOP']]]*BD.PD[[#This Row],[Liquid. '[%']]])+BD.PD[[#This Row],[Valor Neto '[DOP']]],BD.PD[[#This Row],[Valor Neto '[DOP']]])</f>
        <v>6438.22</v>
      </c>
      <c r="Q153" s="404">
        <f>BD.PD[[#This Row],[Ppto. Orden Interna '[DOP']]]/HLOOKUP("USD",$K$1:$L$2,2,FALSE)</f>
        <v>107.30366666666667</v>
      </c>
      <c r="R153" s="389" t="s">
        <v>515</v>
      </c>
      <c r="S153" s="389"/>
      <c r="T153" s="389"/>
      <c r="U153" s="389"/>
      <c r="V153" s="389"/>
      <c r="W153" s="405" t="s">
        <v>516</v>
      </c>
      <c r="X153" s="390">
        <v>21</v>
      </c>
      <c r="Y153" s="391">
        <v>1</v>
      </c>
      <c r="Z153" s="406">
        <f>BD.PD[[#This Row],[Av.P1 '[%']]]*BD.PD[[#This Row],[Ppto. Orden Interna '[DOP']]]</f>
        <v>6438.22</v>
      </c>
      <c r="AA153" s="393"/>
      <c r="AB153" s="394"/>
      <c r="AC153" s="406">
        <f>BD.PD[[#This Row],[Av.P2 '[%']]]*BD.PD[[#This Row],[Ppto. Orden Interna '[DOP']]]</f>
        <v>0</v>
      </c>
      <c r="AD153" s="393"/>
      <c r="AE153" s="394"/>
      <c r="AF153" s="406">
        <f>BD.PD[[#This Row],[Av.P3 '[%']]]*BD.PD[[#This Row],[Ppto. Orden Interna '[DOP']]]</f>
        <v>0</v>
      </c>
      <c r="AG153" s="393"/>
      <c r="AH153" s="394"/>
      <c r="AI153" s="406">
        <f>BD.PD[[#This Row],[Av.P4 '[%']]]*BD.PD[[#This Row],[Ppto. Orden Interna '[DOP']]]</f>
        <v>0</v>
      </c>
      <c r="AJ153" s="393"/>
      <c r="AK153" s="394"/>
      <c r="AL153" s="406">
        <f>BD.PD[[#This Row],[Av.P5 '[%']]]*BD.PD[[#This Row],[Ppto. Orden Interna '[DOP']]]</f>
        <v>0</v>
      </c>
      <c r="AM153" s="395">
        <f>BD.PD[[#This Row],[Pago 5]]+BD.PD[[#This Row],[Pago 4]]+BD.PD[[#This Row],[Pago 3]]+BD.PD[[#This Row],[Pago 2]]+BD.PD[[#This Row],[Pago 1]]</f>
        <v>6438.22</v>
      </c>
      <c r="AN153" s="396"/>
    </row>
    <row r="154" spans="1:40" ht="15" hidden="1" customHeight="1" x14ac:dyDescent="0.2">
      <c r="A154" s="377">
        <v>7.02</v>
      </c>
      <c r="B154" s="378"/>
      <c r="C154" s="379" t="str">
        <f>VLOOKUP(BD.PD[[#This Row],[Pos]],PPto[],3,FALSE)</f>
        <v>7.02 Cocina, Patio Comidas y Rostizería</v>
      </c>
      <c r="D154" s="377" t="s">
        <v>61</v>
      </c>
      <c r="E154" s="381" t="str">
        <f>IF(BD.PD[[#This Row],[.]]="*",VLOOKUP(BD.PD[[#This Row],[Pos]],Presupuesto!A:H,7,FALSE),"")</f>
        <v/>
      </c>
      <c r="F154" s="422" t="s">
        <v>517</v>
      </c>
      <c r="G154" s="382">
        <v>4512553188</v>
      </c>
      <c r="H154" s="382" t="s">
        <v>342</v>
      </c>
      <c r="I154" s="399">
        <v>45832</v>
      </c>
      <c r="J154" s="400">
        <v>1</v>
      </c>
      <c r="K154" s="377" t="s">
        <v>343</v>
      </c>
      <c r="L154" s="384">
        <f>IF(BD.PD[[#This Row],[Mon]]="DOP",1,HLOOKUP(BD.PD[[#This Row],[Mon]],$K$1:$L$2,2,FALSE))</f>
        <v>1</v>
      </c>
      <c r="M154" s="401">
        <v>5821.21</v>
      </c>
      <c r="N154" s="386">
        <f>BD.PD[[#This Row],[Cant.]]*BD.PD[[#This Row],[ Tasa ]]*BD.PD[[#This Row],[ Precio Und.]]</f>
        <v>5821.21</v>
      </c>
      <c r="O154" s="402">
        <v>0</v>
      </c>
      <c r="P154" s="386">
        <f>IF(BD.PD[[#This Row],[Liquid. '[%']]]&lt;&gt;0,(BD.PD[[#This Row],[Valor Neto '[DOP']]]*BD.PD[[#This Row],[Liquid. '[%']]])+BD.PD[[#This Row],[Valor Neto '[DOP']]],BD.PD[[#This Row],[Valor Neto '[DOP']]])</f>
        <v>5821.21</v>
      </c>
      <c r="Q154" s="404">
        <f>BD.PD[[#This Row],[Ppto. Orden Interna '[DOP']]]/HLOOKUP("USD",$K$1:$L$2,2,FALSE)</f>
        <v>97.020166666666668</v>
      </c>
      <c r="R154" s="389" t="s">
        <v>515</v>
      </c>
      <c r="S154" s="389"/>
      <c r="T154" s="389"/>
      <c r="U154" s="389"/>
      <c r="V154" s="389"/>
      <c r="W154" s="405" t="s">
        <v>516</v>
      </c>
      <c r="X154" s="390">
        <v>21</v>
      </c>
      <c r="Y154" s="391">
        <v>1</v>
      </c>
      <c r="Z154" s="406">
        <f>BD.PD[[#This Row],[Av.P1 '[%']]]*BD.PD[[#This Row],[Ppto. Orden Interna '[DOP']]]</f>
        <v>5821.21</v>
      </c>
      <c r="AA154" s="393"/>
      <c r="AB154" s="394"/>
      <c r="AC154" s="406">
        <f>BD.PD[[#This Row],[Av.P2 '[%']]]*BD.PD[[#This Row],[Ppto. Orden Interna '[DOP']]]</f>
        <v>0</v>
      </c>
      <c r="AD154" s="393"/>
      <c r="AE154" s="394"/>
      <c r="AF154" s="406">
        <f>BD.PD[[#This Row],[Av.P3 '[%']]]*BD.PD[[#This Row],[Ppto. Orden Interna '[DOP']]]</f>
        <v>0</v>
      </c>
      <c r="AG154" s="393"/>
      <c r="AH154" s="394"/>
      <c r="AI154" s="406">
        <f>BD.PD[[#This Row],[Av.P4 '[%']]]*BD.PD[[#This Row],[Ppto. Orden Interna '[DOP']]]</f>
        <v>0</v>
      </c>
      <c r="AJ154" s="393"/>
      <c r="AK154" s="394"/>
      <c r="AL154" s="406">
        <f>BD.PD[[#This Row],[Av.P5 '[%']]]*BD.PD[[#This Row],[Ppto. Orden Interna '[DOP']]]</f>
        <v>0</v>
      </c>
      <c r="AM154" s="395">
        <f>BD.PD[[#This Row],[Pago 5]]+BD.PD[[#This Row],[Pago 4]]+BD.PD[[#This Row],[Pago 3]]+BD.PD[[#This Row],[Pago 2]]+BD.PD[[#This Row],[Pago 1]]</f>
        <v>5821.21</v>
      </c>
      <c r="AN154" s="396"/>
    </row>
    <row r="155" spans="1:40" ht="15" hidden="1" customHeight="1" x14ac:dyDescent="0.2">
      <c r="A155" s="377">
        <v>7.02</v>
      </c>
      <c r="B155" s="378"/>
      <c r="C155" s="379" t="str">
        <f>VLOOKUP(BD.PD[[#This Row],[Pos]],PPto[],3,FALSE)</f>
        <v>7.02 Cocina, Patio Comidas y Rostizería</v>
      </c>
      <c r="D155" s="377" t="s">
        <v>61</v>
      </c>
      <c r="E155" s="381" t="str">
        <f>IF(BD.PD[[#This Row],[.]]="*",VLOOKUP(BD.PD[[#This Row],[Pos]],Presupuesto!A:H,7,FALSE),"")</f>
        <v/>
      </c>
      <c r="F155" s="422" t="s">
        <v>518</v>
      </c>
      <c r="G155" s="382">
        <v>4512553188</v>
      </c>
      <c r="H155" s="382" t="s">
        <v>342</v>
      </c>
      <c r="I155" s="399">
        <v>45832</v>
      </c>
      <c r="J155" s="400">
        <v>1</v>
      </c>
      <c r="K155" s="377" t="s">
        <v>343</v>
      </c>
      <c r="L155" s="384">
        <f>IF(BD.PD[[#This Row],[Mon]]="DOP",1,HLOOKUP(BD.PD[[#This Row],[Mon]],$K$1:$L$2,2,FALSE))</f>
        <v>1</v>
      </c>
      <c r="M155" s="401">
        <v>4853</v>
      </c>
      <c r="N155" s="386">
        <f>BD.PD[[#This Row],[Cant.]]*BD.PD[[#This Row],[ Tasa ]]*BD.PD[[#This Row],[ Precio Und.]]</f>
        <v>4853</v>
      </c>
      <c r="O155" s="402">
        <v>0</v>
      </c>
      <c r="P155" s="386">
        <f>IF(BD.PD[[#This Row],[Liquid. '[%']]]&lt;&gt;0,(BD.PD[[#This Row],[Valor Neto '[DOP']]]*BD.PD[[#This Row],[Liquid. '[%']]])+BD.PD[[#This Row],[Valor Neto '[DOP']]],BD.PD[[#This Row],[Valor Neto '[DOP']]])</f>
        <v>4853</v>
      </c>
      <c r="Q155" s="404">
        <f>BD.PD[[#This Row],[Ppto. Orden Interna '[DOP']]]/HLOOKUP("USD",$K$1:$L$2,2,FALSE)</f>
        <v>80.88333333333334</v>
      </c>
      <c r="R155" s="389" t="s">
        <v>515</v>
      </c>
      <c r="S155" s="389"/>
      <c r="T155" s="389"/>
      <c r="U155" s="389"/>
      <c r="V155" s="389"/>
      <c r="W155" s="405" t="s">
        <v>516</v>
      </c>
      <c r="X155" s="390">
        <v>21</v>
      </c>
      <c r="Y155" s="391">
        <v>1</v>
      </c>
      <c r="Z155" s="406">
        <f>BD.PD[[#This Row],[Av.P1 '[%']]]*BD.PD[[#This Row],[Ppto. Orden Interna '[DOP']]]</f>
        <v>4853</v>
      </c>
      <c r="AA155" s="393"/>
      <c r="AB155" s="394"/>
      <c r="AC155" s="406">
        <f>BD.PD[[#This Row],[Av.P2 '[%']]]*BD.PD[[#This Row],[Ppto. Orden Interna '[DOP']]]</f>
        <v>0</v>
      </c>
      <c r="AD155" s="393"/>
      <c r="AE155" s="394"/>
      <c r="AF155" s="406">
        <f>BD.PD[[#This Row],[Av.P3 '[%']]]*BD.PD[[#This Row],[Ppto. Orden Interna '[DOP']]]</f>
        <v>0</v>
      </c>
      <c r="AG155" s="393"/>
      <c r="AH155" s="394"/>
      <c r="AI155" s="406">
        <f>BD.PD[[#This Row],[Av.P4 '[%']]]*BD.PD[[#This Row],[Ppto. Orden Interna '[DOP']]]</f>
        <v>0</v>
      </c>
      <c r="AJ155" s="393"/>
      <c r="AK155" s="394"/>
      <c r="AL155" s="406">
        <f>BD.PD[[#This Row],[Av.P5 '[%']]]*BD.PD[[#This Row],[Ppto. Orden Interna '[DOP']]]</f>
        <v>0</v>
      </c>
      <c r="AM155" s="395">
        <f>BD.PD[[#This Row],[Pago 5]]+BD.PD[[#This Row],[Pago 4]]+BD.PD[[#This Row],[Pago 3]]+BD.PD[[#This Row],[Pago 2]]+BD.PD[[#This Row],[Pago 1]]</f>
        <v>4853</v>
      </c>
      <c r="AN155" s="396"/>
    </row>
    <row r="156" spans="1:40" ht="15" hidden="1" customHeight="1" x14ac:dyDescent="0.2">
      <c r="A156" s="377">
        <v>7.02</v>
      </c>
      <c r="B156" s="378"/>
      <c r="C156" s="379" t="str">
        <f>VLOOKUP(BD.PD[[#This Row],[Pos]],PPto[],3,FALSE)</f>
        <v>7.02 Cocina, Patio Comidas y Rostizería</v>
      </c>
      <c r="D156" s="377" t="s">
        <v>61</v>
      </c>
      <c r="E156" s="381" t="str">
        <f>IF(BD.PD[[#This Row],[.]]="*",VLOOKUP(BD.PD[[#This Row],[Pos]],Presupuesto!A:H,7,FALSE),"")</f>
        <v/>
      </c>
      <c r="F156" s="422" t="s">
        <v>519</v>
      </c>
      <c r="G156" s="382">
        <v>4512553188</v>
      </c>
      <c r="H156" s="382" t="s">
        <v>342</v>
      </c>
      <c r="I156" s="399">
        <v>45832</v>
      </c>
      <c r="J156" s="400">
        <v>1</v>
      </c>
      <c r="K156" s="377" t="s">
        <v>343</v>
      </c>
      <c r="L156" s="384">
        <f>IF(BD.PD[[#This Row],[Mon]]="DOP",1,HLOOKUP(BD.PD[[#This Row],[Mon]],$K$1:$L$2,2,FALSE))</f>
        <v>1</v>
      </c>
      <c r="M156" s="401">
        <v>3650.85</v>
      </c>
      <c r="N156" s="386">
        <f>BD.PD[[#This Row],[Cant.]]*BD.PD[[#This Row],[ Tasa ]]*BD.PD[[#This Row],[ Precio Und.]]</f>
        <v>3650.85</v>
      </c>
      <c r="O156" s="402">
        <v>0</v>
      </c>
      <c r="P156" s="386">
        <f>IF(BD.PD[[#This Row],[Liquid. '[%']]]&lt;&gt;0,(BD.PD[[#This Row],[Valor Neto '[DOP']]]*BD.PD[[#This Row],[Liquid. '[%']]])+BD.PD[[#This Row],[Valor Neto '[DOP']]],BD.PD[[#This Row],[Valor Neto '[DOP']]])</f>
        <v>3650.85</v>
      </c>
      <c r="Q156" s="404">
        <f>BD.PD[[#This Row],[Ppto. Orden Interna '[DOP']]]/HLOOKUP("USD",$K$1:$L$2,2,FALSE)</f>
        <v>60.847499999999997</v>
      </c>
      <c r="R156" s="389" t="s">
        <v>515</v>
      </c>
      <c r="S156" s="389"/>
      <c r="T156" s="389"/>
      <c r="U156" s="389"/>
      <c r="V156" s="389"/>
      <c r="W156" s="405" t="s">
        <v>516</v>
      </c>
      <c r="X156" s="390">
        <v>21</v>
      </c>
      <c r="Y156" s="391">
        <v>1</v>
      </c>
      <c r="Z156" s="406">
        <f>BD.PD[[#This Row],[Av.P1 '[%']]]*BD.PD[[#This Row],[Ppto. Orden Interna '[DOP']]]</f>
        <v>3650.85</v>
      </c>
      <c r="AA156" s="393"/>
      <c r="AB156" s="394"/>
      <c r="AC156" s="406">
        <f>BD.PD[[#This Row],[Av.P2 '[%']]]*BD.PD[[#This Row],[Ppto. Orden Interna '[DOP']]]</f>
        <v>0</v>
      </c>
      <c r="AD156" s="393"/>
      <c r="AE156" s="394"/>
      <c r="AF156" s="406">
        <f>BD.PD[[#This Row],[Av.P3 '[%']]]*BD.PD[[#This Row],[Ppto. Orden Interna '[DOP']]]</f>
        <v>0</v>
      </c>
      <c r="AG156" s="393"/>
      <c r="AH156" s="394"/>
      <c r="AI156" s="406">
        <f>BD.PD[[#This Row],[Av.P4 '[%']]]*BD.PD[[#This Row],[Ppto. Orden Interna '[DOP']]]</f>
        <v>0</v>
      </c>
      <c r="AJ156" s="393"/>
      <c r="AK156" s="394"/>
      <c r="AL156" s="406">
        <f>BD.PD[[#This Row],[Av.P5 '[%']]]*BD.PD[[#This Row],[Ppto. Orden Interna '[DOP']]]</f>
        <v>0</v>
      </c>
      <c r="AM156" s="395">
        <f>BD.PD[[#This Row],[Pago 5]]+BD.PD[[#This Row],[Pago 4]]+BD.PD[[#This Row],[Pago 3]]+BD.PD[[#This Row],[Pago 2]]+BD.PD[[#This Row],[Pago 1]]</f>
        <v>3650.85</v>
      </c>
      <c r="AN156" s="396"/>
    </row>
    <row r="157" spans="1:40" ht="15" hidden="1" customHeight="1" x14ac:dyDescent="0.2">
      <c r="A157" s="377">
        <v>7.02</v>
      </c>
      <c r="B157" s="378"/>
      <c r="C157" s="379" t="str">
        <f>VLOOKUP(BD.PD[[#This Row],[Pos]],PPto[],3,FALSE)</f>
        <v>7.02 Cocina, Patio Comidas y Rostizería</v>
      </c>
      <c r="D157" s="377" t="s">
        <v>61</v>
      </c>
      <c r="E157" s="381" t="str">
        <f>IF(BD.PD[[#This Row],[.]]="*",VLOOKUP(BD.PD[[#This Row],[Pos]],Presupuesto!A:H,7,FALSE),"")</f>
        <v/>
      </c>
      <c r="F157" s="422" t="s">
        <v>519</v>
      </c>
      <c r="G157" s="382">
        <v>4512553188</v>
      </c>
      <c r="H157" s="382" t="s">
        <v>342</v>
      </c>
      <c r="I157" s="399">
        <v>45832</v>
      </c>
      <c r="J157" s="400">
        <v>1</v>
      </c>
      <c r="K157" s="377" t="s">
        <v>343</v>
      </c>
      <c r="L157" s="384">
        <f>IF(BD.PD[[#This Row],[Mon]]="DOP",1,HLOOKUP(BD.PD[[#This Row],[Mon]],$K$1:$L$2,2,FALSE))</f>
        <v>1</v>
      </c>
      <c r="M157" s="401">
        <v>4242.25</v>
      </c>
      <c r="N157" s="386">
        <f>BD.PD[[#This Row],[Cant.]]*BD.PD[[#This Row],[ Tasa ]]*BD.PD[[#This Row],[ Precio Und.]]</f>
        <v>4242.25</v>
      </c>
      <c r="O157" s="402">
        <v>0</v>
      </c>
      <c r="P157" s="386">
        <f>IF(BD.PD[[#This Row],[Liquid. '[%']]]&lt;&gt;0,(BD.PD[[#This Row],[Valor Neto '[DOP']]]*BD.PD[[#This Row],[Liquid. '[%']]])+BD.PD[[#This Row],[Valor Neto '[DOP']]],BD.PD[[#This Row],[Valor Neto '[DOP']]])</f>
        <v>4242.25</v>
      </c>
      <c r="Q157" s="404">
        <f>BD.PD[[#This Row],[Ppto. Orden Interna '[DOP']]]/HLOOKUP("USD",$K$1:$L$2,2,FALSE)</f>
        <v>70.704166666666666</v>
      </c>
      <c r="R157" s="389" t="s">
        <v>515</v>
      </c>
      <c r="S157" s="389"/>
      <c r="T157" s="389"/>
      <c r="U157" s="389"/>
      <c r="V157" s="389"/>
      <c r="W157" s="405" t="s">
        <v>516</v>
      </c>
      <c r="X157" s="390">
        <v>21</v>
      </c>
      <c r="Y157" s="391">
        <v>1</v>
      </c>
      <c r="Z157" s="406">
        <f>BD.PD[[#This Row],[Av.P1 '[%']]]*BD.PD[[#This Row],[Ppto. Orden Interna '[DOP']]]</f>
        <v>4242.25</v>
      </c>
      <c r="AA157" s="393"/>
      <c r="AB157" s="394"/>
      <c r="AC157" s="406">
        <f>BD.PD[[#This Row],[Av.P2 '[%']]]*BD.PD[[#This Row],[Ppto. Orden Interna '[DOP']]]</f>
        <v>0</v>
      </c>
      <c r="AD157" s="393"/>
      <c r="AE157" s="394"/>
      <c r="AF157" s="406">
        <f>BD.PD[[#This Row],[Av.P3 '[%']]]*BD.PD[[#This Row],[Ppto. Orden Interna '[DOP']]]</f>
        <v>0</v>
      </c>
      <c r="AG157" s="393"/>
      <c r="AH157" s="394"/>
      <c r="AI157" s="406">
        <f>BD.PD[[#This Row],[Av.P4 '[%']]]*BD.PD[[#This Row],[Ppto. Orden Interna '[DOP']]]</f>
        <v>0</v>
      </c>
      <c r="AJ157" s="393"/>
      <c r="AK157" s="394"/>
      <c r="AL157" s="406">
        <f>BD.PD[[#This Row],[Av.P5 '[%']]]*BD.PD[[#This Row],[Ppto. Orden Interna '[DOP']]]</f>
        <v>0</v>
      </c>
      <c r="AM157" s="395">
        <f>BD.PD[[#This Row],[Pago 5]]+BD.PD[[#This Row],[Pago 4]]+BD.PD[[#This Row],[Pago 3]]+BD.PD[[#This Row],[Pago 2]]+BD.PD[[#This Row],[Pago 1]]</f>
        <v>4242.25</v>
      </c>
      <c r="AN157" s="396"/>
    </row>
    <row r="158" spans="1:40" ht="15" hidden="1" customHeight="1" x14ac:dyDescent="0.2">
      <c r="A158" s="377">
        <v>7.02</v>
      </c>
      <c r="B158" s="378"/>
      <c r="C158" s="379" t="str">
        <f>VLOOKUP(BD.PD[[#This Row],[Pos]],PPto[],3,FALSE)</f>
        <v>7.02 Cocina, Patio Comidas y Rostizería</v>
      </c>
      <c r="D158" s="377" t="s">
        <v>61</v>
      </c>
      <c r="E158" s="381" t="str">
        <f>IF(BD.PD[[#This Row],[.]]="*",VLOOKUP(BD.PD[[#This Row],[Pos]],Presupuesto!A:H,7,FALSE),"")</f>
        <v/>
      </c>
      <c r="F158" s="422" t="s">
        <v>520</v>
      </c>
      <c r="G158" s="382">
        <v>4512553188</v>
      </c>
      <c r="H158" s="382" t="s">
        <v>342</v>
      </c>
      <c r="I158" s="399">
        <v>45832</v>
      </c>
      <c r="J158" s="400">
        <v>1</v>
      </c>
      <c r="K158" s="377" t="s">
        <v>343</v>
      </c>
      <c r="L158" s="384">
        <f>IF(BD.PD[[#This Row],[Mon]]="DOP",1,HLOOKUP(BD.PD[[#This Row],[Mon]],$K$1:$L$2,2,FALSE))</f>
        <v>1</v>
      </c>
      <c r="M158" s="401">
        <v>64770.41</v>
      </c>
      <c r="N158" s="386">
        <f>BD.PD[[#This Row],[Cant.]]*BD.PD[[#This Row],[ Tasa ]]*BD.PD[[#This Row],[ Precio Und.]]</f>
        <v>64770.41</v>
      </c>
      <c r="O158" s="402">
        <v>0</v>
      </c>
      <c r="P158" s="386">
        <f>IF(BD.PD[[#This Row],[Liquid. '[%']]]&lt;&gt;0,(BD.PD[[#This Row],[Valor Neto '[DOP']]]*BD.PD[[#This Row],[Liquid. '[%']]])+BD.PD[[#This Row],[Valor Neto '[DOP']]],BD.PD[[#This Row],[Valor Neto '[DOP']]])</f>
        <v>64770.41</v>
      </c>
      <c r="Q158" s="404">
        <f>BD.PD[[#This Row],[Ppto. Orden Interna '[DOP']]]/HLOOKUP("USD",$K$1:$L$2,2,FALSE)</f>
        <v>1079.5068333333334</v>
      </c>
      <c r="R158" s="389" t="s">
        <v>515</v>
      </c>
      <c r="S158" s="389"/>
      <c r="T158" s="389"/>
      <c r="U158" s="389"/>
      <c r="V158" s="389"/>
      <c r="W158" s="405" t="s">
        <v>516</v>
      </c>
      <c r="X158" s="390">
        <v>21</v>
      </c>
      <c r="Y158" s="391">
        <v>1</v>
      </c>
      <c r="Z158" s="406">
        <f>BD.PD[[#This Row],[Av.P1 '[%']]]*BD.PD[[#This Row],[Ppto. Orden Interna '[DOP']]]</f>
        <v>64770.41</v>
      </c>
      <c r="AA158" s="393"/>
      <c r="AB158" s="394"/>
      <c r="AC158" s="406">
        <f>BD.PD[[#This Row],[Av.P2 '[%']]]*BD.PD[[#This Row],[Ppto. Orden Interna '[DOP']]]</f>
        <v>0</v>
      </c>
      <c r="AD158" s="393"/>
      <c r="AE158" s="394"/>
      <c r="AF158" s="406">
        <f>BD.PD[[#This Row],[Av.P3 '[%']]]*BD.PD[[#This Row],[Ppto. Orden Interna '[DOP']]]</f>
        <v>0</v>
      </c>
      <c r="AG158" s="393"/>
      <c r="AH158" s="394"/>
      <c r="AI158" s="406">
        <f>BD.PD[[#This Row],[Av.P4 '[%']]]*BD.PD[[#This Row],[Ppto. Orden Interna '[DOP']]]</f>
        <v>0</v>
      </c>
      <c r="AJ158" s="393"/>
      <c r="AK158" s="394"/>
      <c r="AL158" s="406">
        <f>BD.PD[[#This Row],[Av.P5 '[%']]]*BD.PD[[#This Row],[Ppto. Orden Interna '[DOP']]]</f>
        <v>0</v>
      </c>
      <c r="AM158" s="395">
        <f>BD.PD[[#This Row],[Pago 5]]+BD.PD[[#This Row],[Pago 4]]+BD.PD[[#This Row],[Pago 3]]+BD.PD[[#This Row],[Pago 2]]+BD.PD[[#This Row],[Pago 1]]</f>
        <v>64770.41</v>
      </c>
      <c r="AN158" s="396"/>
    </row>
    <row r="159" spans="1:40" ht="15" hidden="1" customHeight="1" x14ac:dyDescent="0.2">
      <c r="A159" s="377">
        <v>7.02</v>
      </c>
      <c r="B159" s="378"/>
      <c r="C159" s="379" t="str">
        <f>VLOOKUP(BD.PD[[#This Row],[Pos]],PPto[],3,FALSE)</f>
        <v>7.02 Cocina, Patio Comidas y Rostizería</v>
      </c>
      <c r="D159" s="377" t="s">
        <v>61</v>
      </c>
      <c r="E159" s="381" t="str">
        <f>IF(BD.PD[[#This Row],[.]]="*",VLOOKUP(BD.PD[[#This Row],[Pos]],Presupuesto!A:H,7,FALSE),"")</f>
        <v/>
      </c>
      <c r="F159" s="403" t="s">
        <v>521</v>
      </c>
      <c r="G159" s="382" t="s">
        <v>378</v>
      </c>
      <c r="H159" s="382" t="s">
        <v>522</v>
      </c>
      <c r="I159" s="399">
        <v>45921</v>
      </c>
      <c r="J159" s="400">
        <v>3</v>
      </c>
      <c r="K159" s="377" t="s">
        <v>343</v>
      </c>
      <c r="L159" s="384">
        <f>IF(BD.PD[[#This Row],[Mon]]="DOP",1,HLOOKUP(BD.PD[[#This Row],[Mon]],$K$1:$L$2,2,FALSE))</f>
        <v>1</v>
      </c>
      <c r="M159" s="401">
        <v>150</v>
      </c>
      <c r="N159" s="386">
        <f>BD.PD[[#This Row],[Cant.]]*BD.PD[[#This Row],[ Tasa ]]*BD.PD[[#This Row],[ Precio Und.]]</f>
        <v>450</v>
      </c>
      <c r="O159" s="402">
        <v>0</v>
      </c>
      <c r="P159" s="386">
        <f>IF(BD.PD[[#This Row],[Liquid. '[%']]]&lt;&gt;0,(BD.PD[[#This Row],[Valor Neto '[DOP']]]*BD.PD[[#This Row],[Liquid. '[%']]])+BD.PD[[#This Row],[Valor Neto '[DOP']]],BD.PD[[#This Row],[Valor Neto '[DOP']]])</f>
        <v>450</v>
      </c>
      <c r="Q159" s="404">
        <f>BD.PD[[#This Row],[Ppto. Orden Interna '[DOP']]]/HLOOKUP("USD",$K$1:$L$2,2,FALSE)</f>
        <v>7.5</v>
      </c>
      <c r="R159" s="389" t="s">
        <v>523</v>
      </c>
      <c r="S159" s="389" t="s">
        <v>524</v>
      </c>
      <c r="T159" s="389"/>
      <c r="U159" s="389"/>
      <c r="V159" s="389"/>
      <c r="W159" s="405" t="s">
        <v>516</v>
      </c>
      <c r="X159" s="390">
        <v>21</v>
      </c>
      <c r="Y159" s="391">
        <v>1</v>
      </c>
      <c r="Z159" s="406">
        <f>BD.PD[[#This Row],[Av.P1 '[%']]]*BD.PD[[#This Row],[Ppto. Orden Interna '[DOP']]]</f>
        <v>450</v>
      </c>
      <c r="AA159" s="393"/>
      <c r="AB159" s="394"/>
      <c r="AC159" s="406">
        <f>BD.PD[[#This Row],[Av.P2 '[%']]]*BD.PD[[#This Row],[Ppto. Orden Interna '[DOP']]]</f>
        <v>0</v>
      </c>
      <c r="AD159" s="393"/>
      <c r="AE159" s="394"/>
      <c r="AF159" s="406">
        <f>BD.PD[[#This Row],[Av.P3 '[%']]]*BD.PD[[#This Row],[Ppto. Orden Interna '[DOP']]]</f>
        <v>0</v>
      </c>
      <c r="AG159" s="393"/>
      <c r="AH159" s="394"/>
      <c r="AI159" s="406">
        <f>BD.PD[[#This Row],[Av.P4 '[%']]]*BD.PD[[#This Row],[Ppto. Orden Interna '[DOP']]]</f>
        <v>0</v>
      </c>
      <c r="AJ159" s="393"/>
      <c r="AK159" s="394"/>
      <c r="AL159" s="406">
        <f>BD.PD[[#This Row],[Av.P5 '[%']]]*BD.PD[[#This Row],[Ppto. Orden Interna '[DOP']]]</f>
        <v>0</v>
      </c>
      <c r="AM159" s="395">
        <f>BD.PD[[#This Row],[Pago 5]]+BD.PD[[#This Row],[Pago 4]]+BD.PD[[#This Row],[Pago 3]]+BD.PD[[#This Row],[Pago 2]]+BD.PD[[#This Row],[Pago 1]]</f>
        <v>450</v>
      </c>
      <c r="AN159" s="396"/>
    </row>
    <row r="160" spans="1:40" ht="15" hidden="1" customHeight="1" x14ac:dyDescent="0.2">
      <c r="A160" s="377">
        <v>7.02</v>
      </c>
      <c r="B160" s="378"/>
      <c r="C160" s="379" t="str">
        <f>VLOOKUP(BD.PD[[#This Row],[Pos]],PPto[],3,FALSE)</f>
        <v>7.02 Cocina, Patio Comidas y Rostizería</v>
      </c>
      <c r="D160" s="377" t="s">
        <v>61</v>
      </c>
      <c r="E160" s="381" t="str">
        <f>IF(BD.PD[[#This Row],[.]]="*",VLOOKUP(BD.PD[[#This Row],[Pos]],Presupuesto!A:H,7,FALSE),"")</f>
        <v/>
      </c>
      <c r="F160" s="382" t="s">
        <v>525</v>
      </c>
      <c r="G160" s="382" t="s">
        <v>378</v>
      </c>
      <c r="H160" s="382" t="s">
        <v>522</v>
      </c>
      <c r="I160" s="399">
        <v>45921</v>
      </c>
      <c r="J160" s="400">
        <v>2</v>
      </c>
      <c r="K160" s="377" t="s">
        <v>343</v>
      </c>
      <c r="L160" s="384">
        <f>IF(BD.PD[[#This Row],[Mon]]="DOP",1,HLOOKUP(BD.PD[[#This Row],[Mon]],$K$1:$L$2,2,FALSE))</f>
        <v>1</v>
      </c>
      <c r="M160" s="401">
        <v>250</v>
      </c>
      <c r="N160" s="386">
        <f>BD.PD[[#This Row],[Cant.]]*BD.PD[[#This Row],[ Tasa ]]*BD.PD[[#This Row],[ Precio Und.]]</f>
        <v>500</v>
      </c>
      <c r="O160" s="402">
        <v>0</v>
      </c>
      <c r="P160" s="386">
        <f>IF(BD.PD[[#This Row],[Liquid. '[%']]]&lt;&gt;0,(BD.PD[[#This Row],[Valor Neto '[DOP']]]*BD.PD[[#This Row],[Liquid. '[%']]])+BD.PD[[#This Row],[Valor Neto '[DOP']]],BD.PD[[#This Row],[Valor Neto '[DOP']]])</f>
        <v>500</v>
      </c>
      <c r="Q160" s="404">
        <f>BD.PD[[#This Row],[Ppto. Orden Interna '[DOP']]]/HLOOKUP("USD",$K$1:$L$2,2,FALSE)</f>
        <v>8.3333333333333339</v>
      </c>
      <c r="R160" s="389" t="s">
        <v>523</v>
      </c>
      <c r="S160" s="389"/>
      <c r="T160" s="389"/>
      <c r="U160" s="389"/>
      <c r="V160" s="389"/>
      <c r="W160" s="405" t="s">
        <v>360</v>
      </c>
      <c r="X160" s="390">
        <v>21</v>
      </c>
      <c r="Y160" s="391">
        <v>1</v>
      </c>
      <c r="Z160" s="406">
        <f>BD.PD[[#This Row],[Av.P1 '[%']]]*BD.PD[[#This Row],[Ppto. Orden Interna '[DOP']]]</f>
        <v>500</v>
      </c>
      <c r="AA160" s="393"/>
      <c r="AB160" s="394"/>
      <c r="AC160" s="406">
        <f>BD.PD[[#This Row],[Av.P2 '[%']]]*BD.PD[[#This Row],[Ppto. Orden Interna '[DOP']]]</f>
        <v>0</v>
      </c>
      <c r="AD160" s="393"/>
      <c r="AE160" s="394"/>
      <c r="AF160" s="406">
        <f>BD.PD[[#This Row],[Av.P3 '[%']]]*BD.PD[[#This Row],[Ppto. Orden Interna '[DOP']]]</f>
        <v>0</v>
      </c>
      <c r="AG160" s="393"/>
      <c r="AH160" s="394"/>
      <c r="AI160" s="406">
        <f>BD.PD[[#This Row],[Av.P4 '[%']]]*BD.PD[[#This Row],[Ppto. Orden Interna '[DOP']]]</f>
        <v>0</v>
      </c>
      <c r="AJ160" s="393"/>
      <c r="AK160" s="394"/>
      <c r="AL160" s="406">
        <f>BD.PD[[#This Row],[Av.P5 '[%']]]*BD.PD[[#This Row],[Ppto. Orden Interna '[DOP']]]</f>
        <v>0</v>
      </c>
      <c r="AM160" s="395">
        <f>BD.PD[[#This Row],[Pago 5]]+BD.PD[[#This Row],[Pago 4]]+BD.PD[[#This Row],[Pago 3]]+BD.PD[[#This Row],[Pago 2]]+BD.PD[[#This Row],[Pago 1]]</f>
        <v>500</v>
      </c>
      <c r="AN160" s="396"/>
    </row>
    <row r="161" spans="1:40" ht="15" hidden="1" customHeight="1" x14ac:dyDescent="0.2">
      <c r="A161" s="377">
        <v>7.02</v>
      </c>
      <c r="B161" s="378"/>
      <c r="C161" s="379" t="str">
        <f>VLOOKUP(BD.PD[[#This Row],[Pos]],PPto[],3,FALSE)</f>
        <v>7.02 Cocina, Patio Comidas y Rostizería</v>
      </c>
      <c r="D161" s="377" t="s">
        <v>61</v>
      </c>
      <c r="E161" s="381" t="str">
        <f>IF(BD.PD[[#This Row],[.]]="*",VLOOKUP(BD.PD[[#This Row],[Pos]],Presupuesto!A:H,7,FALSE),"")</f>
        <v/>
      </c>
      <c r="F161" s="403" t="s">
        <v>526</v>
      </c>
      <c r="G161" s="382" t="s">
        <v>378</v>
      </c>
      <c r="H161" s="382" t="s">
        <v>522</v>
      </c>
      <c r="I161" s="399">
        <v>45921</v>
      </c>
      <c r="J161" s="400">
        <v>2</v>
      </c>
      <c r="K161" s="377" t="s">
        <v>343</v>
      </c>
      <c r="L161" s="384">
        <f>IF(BD.PD[[#This Row],[Mon]]="DOP",1,HLOOKUP(BD.PD[[#This Row],[Mon]],$K$1:$L$2,2,FALSE))</f>
        <v>1</v>
      </c>
      <c r="M161" s="401">
        <v>3000</v>
      </c>
      <c r="N161" s="386">
        <f>BD.PD[[#This Row],[Cant.]]*BD.PD[[#This Row],[ Tasa ]]*BD.PD[[#This Row],[ Precio Und.]]</f>
        <v>6000</v>
      </c>
      <c r="O161" s="402">
        <v>0</v>
      </c>
      <c r="P161" s="386">
        <f>IF(BD.PD[[#This Row],[Liquid. '[%']]]&lt;&gt;0,(BD.PD[[#This Row],[Valor Neto '[DOP']]]*BD.PD[[#This Row],[Liquid. '[%']]])+BD.PD[[#This Row],[Valor Neto '[DOP']]],BD.PD[[#This Row],[Valor Neto '[DOP']]])</f>
        <v>6000</v>
      </c>
      <c r="Q161" s="404">
        <f>BD.PD[[#This Row],[Ppto. Orden Interna '[DOP']]]/HLOOKUP("USD",$K$1:$L$2,2,FALSE)</f>
        <v>100</v>
      </c>
      <c r="R161" s="389" t="s">
        <v>500</v>
      </c>
      <c r="S161" s="389"/>
      <c r="T161" s="389"/>
      <c r="U161" s="389"/>
      <c r="V161" s="389"/>
      <c r="W161" s="405"/>
      <c r="X161" s="390">
        <v>21</v>
      </c>
      <c r="Y161" s="391">
        <v>1</v>
      </c>
      <c r="Z161" s="406">
        <f>BD.PD[[#This Row],[Av.P1 '[%']]]*BD.PD[[#This Row],[Ppto. Orden Interna '[DOP']]]</f>
        <v>6000</v>
      </c>
      <c r="AA161" s="393"/>
      <c r="AB161" s="394"/>
      <c r="AC161" s="406">
        <f>BD.PD[[#This Row],[Av.P2 '[%']]]*BD.PD[[#This Row],[Ppto. Orden Interna '[DOP']]]</f>
        <v>0</v>
      </c>
      <c r="AD161" s="393"/>
      <c r="AE161" s="394"/>
      <c r="AF161" s="406">
        <f>BD.PD[[#This Row],[Av.P3 '[%']]]*BD.PD[[#This Row],[Ppto. Orden Interna '[DOP']]]</f>
        <v>0</v>
      </c>
      <c r="AG161" s="393"/>
      <c r="AH161" s="394"/>
      <c r="AI161" s="406">
        <f>BD.PD[[#This Row],[Av.P4 '[%']]]*BD.PD[[#This Row],[Ppto. Orden Interna '[DOP']]]</f>
        <v>0</v>
      </c>
      <c r="AJ161" s="393"/>
      <c r="AK161" s="394"/>
      <c r="AL161" s="406">
        <f>BD.PD[[#This Row],[Av.P5 '[%']]]*BD.PD[[#This Row],[Ppto. Orden Interna '[DOP']]]</f>
        <v>0</v>
      </c>
      <c r="AM161" s="395">
        <f>BD.PD[[#This Row],[Pago 5]]+BD.PD[[#This Row],[Pago 4]]+BD.PD[[#This Row],[Pago 3]]+BD.PD[[#This Row],[Pago 2]]+BD.PD[[#This Row],[Pago 1]]</f>
        <v>6000</v>
      </c>
      <c r="AN161" s="396"/>
    </row>
    <row r="162" spans="1:40" ht="15" hidden="1" customHeight="1" x14ac:dyDescent="0.2">
      <c r="A162" s="377">
        <v>7.02</v>
      </c>
      <c r="B162" s="378"/>
      <c r="C162" s="379" t="str">
        <f>VLOOKUP(BD.PD[[#This Row],[Pos]],PPto[],3,FALSE)</f>
        <v>7.02 Cocina, Patio Comidas y Rostizería</v>
      </c>
      <c r="D162" s="377" t="s">
        <v>61</v>
      </c>
      <c r="E162" s="381" t="str">
        <f>IF(BD.PD[[#This Row],[.]]="*",VLOOKUP(BD.PD[[#This Row],[Pos]],Presupuesto!A:H,7,FALSE),"")</f>
        <v/>
      </c>
      <c r="F162" s="403" t="s">
        <v>527</v>
      </c>
      <c r="G162" s="382" t="s">
        <v>378</v>
      </c>
      <c r="H162" s="382" t="s">
        <v>522</v>
      </c>
      <c r="I162" s="399">
        <v>45921</v>
      </c>
      <c r="J162" s="400">
        <v>3</v>
      </c>
      <c r="K162" s="377" t="s">
        <v>343</v>
      </c>
      <c r="L162" s="384">
        <f>IF(BD.PD[[#This Row],[Mon]]="DOP",1,HLOOKUP(BD.PD[[#This Row],[Mon]],$K$1:$L$2,2,FALSE))</f>
        <v>1</v>
      </c>
      <c r="M162" s="401">
        <v>230</v>
      </c>
      <c r="N162" s="386">
        <f>BD.PD[[#This Row],[Cant.]]*BD.PD[[#This Row],[ Tasa ]]*BD.PD[[#This Row],[ Precio Und.]]</f>
        <v>690</v>
      </c>
      <c r="O162" s="402">
        <v>0</v>
      </c>
      <c r="P162" s="386">
        <f>IF(BD.PD[[#This Row],[Liquid. '[%']]]&lt;&gt;0,(BD.PD[[#This Row],[Valor Neto '[DOP']]]*BD.PD[[#This Row],[Liquid. '[%']]])+BD.PD[[#This Row],[Valor Neto '[DOP']]],BD.PD[[#This Row],[Valor Neto '[DOP']]])</f>
        <v>690</v>
      </c>
      <c r="Q162" s="404">
        <f>BD.PD[[#This Row],[Ppto. Orden Interna '[DOP']]]/HLOOKUP("USD",$K$1:$L$2,2,FALSE)</f>
        <v>11.5</v>
      </c>
      <c r="R162" s="389" t="s">
        <v>528</v>
      </c>
      <c r="S162" s="389"/>
      <c r="T162" s="389"/>
      <c r="U162" s="389"/>
      <c r="V162" s="389"/>
      <c r="W162" s="405" t="s">
        <v>529</v>
      </c>
      <c r="X162" s="390">
        <v>21</v>
      </c>
      <c r="Y162" s="391">
        <v>1</v>
      </c>
      <c r="Z162" s="406">
        <f>BD.PD[[#This Row],[Av.P1 '[%']]]*BD.PD[[#This Row],[Ppto. Orden Interna '[DOP']]]</f>
        <v>690</v>
      </c>
      <c r="AA162" s="393"/>
      <c r="AB162" s="394"/>
      <c r="AC162" s="406">
        <f>BD.PD[[#This Row],[Av.P2 '[%']]]*BD.PD[[#This Row],[Ppto. Orden Interna '[DOP']]]</f>
        <v>0</v>
      </c>
      <c r="AD162" s="393"/>
      <c r="AE162" s="394"/>
      <c r="AF162" s="406">
        <f>BD.PD[[#This Row],[Av.P3 '[%']]]*BD.PD[[#This Row],[Ppto. Orden Interna '[DOP']]]</f>
        <v>0</v>
      </c>
      <c r="AG162" s="393"/>
      <c r="AH162" s="394"/>
      <c r="AI162" s="406">
        <f>BD.PD[[#This Row],[Av.P4 '[%']]]*BD.PD[[#This Row],[Ppto. Orden Interna '[DOP']]]</f>
        <v>0</v>
      </c>
      <c r="AJ162" s="393"/>
      <c r="AK162" s="394"/>
      <c r="AL162" s="406">
        <f>BD.PD[[#This Row],[Av.P5 '[%']]]*BD.PD[[#This Row],[Ppto. Orden Interna '[DOP']]]</f>
        <v>0</v>
      </c>
      <c r="AM162" s="395">
        <f>BD.PD[[#This Row],[Pago 5]]+BD.PD[[#This Row],[Pago 4]]+BD.PD[[#This Row],[Pago 3]]+BD.PD[[#This Row],[Pago 2]]+BD.PD[[#This Row],[Pago 1]]</f>
        <v>690</v>
      </c>
      <c r="AN162" s="396"/>
    </row>
    <row r="163" spans="1:40" ht="15" hidden="1" customHeight="1" x14ac:dyDescent="0.2">
      <c r="A163" s="377">
        <v>7.02</v>
      </c>
      <c r="B163" s="378"/>
      <c r="C163" s="379" t="str">
        <f>VLOOKUP(BD.PD[[#This Row],[Pos]],PPto[],3,FALSE)</f>
        <v>7.02 Cocina, Patio Comidas y Rostizería</v>
      </c>
      <c r="D163" s="377" t="s">
        <v>61</v>
      </c>
      <c r="E163" s="381" t="str">
        <f>IF(BD.PD[[#This Row],[.]]="*",VLOOKUP(BD.PD[[#This Row],[Pos]],Presupuesto!A:H,7,FALSE),"")</f>
        <v/>
      </c>
      <c r="F163" s="403" t="s">
        <v>530</v>
      </c>
      <c r="G163" s="382" t="s">
        <v>378</v>
      </c>
      <c r="H163" s="382" t="s">
        <v>522</v>
      </c>
      <c r="I163" s="399">
        <v>45921</v>
      </c>
      <c r="J163" s="400">
        <v>15</v>
      </c>
      <c r="K163" s="377" t="s">
        <v>343</v>
      </c>
      <c r="L163" s="384">
        <f>IF(BD.PD[[#This Row],[Mon]]="DOP",1,HLOOKUP(BD.PD[[#This Row],[Mon]],$K$1:$L$2,2,FALSE))</f>
        <v>1</v>
      </c>
      <c r="M163" s="401">
        <v>1200</v>
      </c>
      <c r="N163" s="386">
        <f>BD.PD[[#This Row],[Cant.]]*BD.PD[[#This Row],[ Tasa ]]*BD.PD[[#This Row],[ Precio Und.]]</f>
        <v>18000</v>
      </c>
      <c r="O163" s="402">
        <v>0</v>
      </c>
      <c r="P163" s="386">
        <f>IF(BD.PD[[#This Row],[Liquid. '[%']]]&lt;&gt;0,(BD.PD[[#This Row],[Valor Neto '[DOP']]]*BD.PD[[#This Row],[Liquid. '[%']]])+BD.PD[[#This Row],[Valor Neto '[DOP']]],BD.PD[[#This Row],[Valor Neto '[DOP']]])</f>
        <v>18000</v>
      </c>
      <c r="Q163" s="404">
        <f>BD.PD[[#This Row],[Ppto. Orden Interna '[DOP']]]/HLOOKUP("USD",$K$1:$L$2,2,FALSE)</f>
        <v>300</v>
      </c>
      <c r="R163" s="389" t="s">
        <v>500</v>
      </c>
      <c r="S163" s="389"/>
      <c r="T163" s="389"/>
      <c r="U163" s="389"/>
      <c r="V163" s="389"/>
      <c r="W163" s="405"/>
      <c r="X163" s="390">
        <v>21</v>
      </c>
      <c r="Y163" s="391">
        <v>1</v>
      </c>
      <c r="Z163" s="406">
        <f>BD.PD[[#This Row],[Av.P1 '[%']]]*BD.PD[[#This Row],[Ppto. Orden Interna '[DOP']]]</f>
        <v>18000</v>
      </c>
      <c r="AA163" s="393"/>
      <c r="AB163" s="394"/>
      <c r="AC163" s="406">
        <f>BD.PD[[#This Row],[Av.P2 '[%']]]*BD.PD[[#This Row],[Ppto. Orden Interna '[DOP']]]</f>
        <v>0</v>
      </c>
      <c r="AD163" s="393"/>
      <c r="AE163" s="394"/>
      <c r="AF163" s="406">
        <f>BD.PD[[#This Row],[Av.P3 '[%']]]*BD.PD[[#This Row],[Ppto. Orden Interna '[DOP']]]</f>
        <v>0</v>
      </c>
      <c r="AG163" s="393"/>
      <c r="AH163" s="394"/>
      <c r="AI163" s="406">
        <f>BD.PD[[#This Row],[Av.P4 '[%']]]*BD.PD[[#This Row],[Ppto. Orden Interna '[DOP']]]</f>
        <v>0</v>
      </c>
      <c r="AJ163" s="393"/>
      <c r="AK163" s="394"/>
      <c r="AL163" s="406">
        <f>BD.PD[[#This Row],[Av.P5 '[%']]]*BD.PD[[#This Row],[Ppto. Orden Interna '[DOP']]]</f>
        <v>0</v>
      </c>
      <c r="AM163" s="395">
        <f>BD.PD[[#This Row],[Pago 5]]+BD.PD[[#This Row],[Pago 4]]+BD.PD[[#This Row],[Pago 3]]+BD.PD[[#This Row],[Pago 2]]+BD.PD[[#This Row],[Pago 1]]</f>
        <v>18000</v>
      </c>
      <c r="AN163" s="396"/>
    </row>
    <row r="164" spans="1:40" ht="15" hidden="1" customHeight="1" x14ac:dyDescent="0.2">
      <c r="A164" s="377">
        <v>7.02</v>
      </c>
      <c r="B164" s="378"/>
      <c r="C164" s="379" t="str">
        <f>VLOOKUP(BD.PD[[#This Row],[Pos]],PPto[],3,FALSE)</f>
        <v>7.02 Cocina, Patio Comidas y Rostizería</v>
      </c>
      <c r="D164" s="377" t="s">
        <v>61</v>
      </c>
      <c r="E164" s="381" t="str">
        <f>IF(BD.PD[[#This Row],[.]]="*",VLOOKUP(BD.PD[[#This Row],[Pos]],Presupuesto!A:H,7,FALSE),"")</f>
        <v/>
      </c>
      <c r="F164" s="422" t="s">
        <v>531</v>
      </c>
      <c r="G164" s="382" t="s">
        <v>378</v>
      </c>
      <c r="H164" s="382" t="s">
        <v>522</v>
      </c>
      <c r="I164" s="399">
        <v>45921</v>
      </c>
      <c r="J164" s="400">
        <v>36</v>
      </c>
      <c r="K164" s="377" t="s">
        <v>343</v>
      </c>
      <c r="L164" s="384">
        <f>IF(BD.PD[[#This Row],[Mon]]="DOP",1,HLOOKUP(BD.PD[[#This Row],[Mon]],$K$1:$L$2,2,FALSE))</f>
        <v>1</v>
      </c>
      <c r="M164" s="401">
        <v>1978.2383333333335</v>
      </c>
      <c r="N164" s="386">
        <f>BD.PD[[#This Row],[Cant.]]*BD.PD[[#This Row],[ Tasa ]]*BD.PD[[#This Row],[ Precio Und.]]</f>
        <v>71216.58</v>
      </c>
      <c r="O164" s="402">
        <v>0</v>
      </c>
      <c r="P164" s="386">
        <f>IF(BD.PD[[#This Row],[Liquid. '[%']]]&lt;&gt;0,(BD.PD[[#This Row],[Valor Neto '[DOP']]]*BD.PD[[#This Row],[Liquid. '[%']]])+BD.PD[[#This Row],[Valor Neto '[DOP']]],BD.PD[[#This Row],[Valor Neto '[DOP']]])</f>
        <v>71216.58</v>
      </c>
      <c r="Q164" s="404">
        <f>BD.PD[[#This Row],[Ppto. Orden Interna '[DOP']]]/HLOOKUP("USD",$K$1:$L$2,2,FALSE)</f>
        <v>1186.943</v>
      </c>
      <c r="R164" s="389" t="s">
        <v>500</v>
      </c>
      <c r="S164" s="389"/>
      <c r="T164" s="389"/>
      <c r="U164" s="389"/>
      <c r="V164" s="389"/>
      <c r="W164" s="405"/>
      <c r="X164" s="390">
        <v>21</v>
      </c>
      <c r="Y164" s="391">
        <v>1</v>
      </c>
      <c r="Z164" s="406">
        <f>BD.PD[[#This Row],[Av.P1 '[%']]]*BD.PD[[#This Row],[Ppto. Orden Interna '[DOP']]]</f>
        <v>71216.58</v>
      </c>
      <c r="AA164" s="393"/>
      <c r="AB164" s="394"/>
      <c r="AC164" s="406">
        <f>BD.PD[[#This Row],[Av.P2 '[%']]]*BD.PD[[#This Row],[Ppto. Orden Interna '[DOP']]]</f>
        <v>0</v>
      </c>
      <c r="AD164" s="393"/>
      <c r="AE164" s="394"/>
      <c r="AF164" s="406">
        <f>BD.PD[[#This Row],[Av.P3 '[%']]]*BD.PD[[#This Row],[Ppto. Orden Interna '[DOP']]]</f>
        <v>0</v>
      </c>
      <c r="AG164" s="393"/>
      <c r="AH164" s="394"/>
      <c r="AI164" s="406">
        <f>BD.PD[[#This Row],[Av.P4 '[%']]]*BD.PD[[#This Row],[Ppto. Orden Interna '[DOP']]]</f>
        <v>0</v>
      </c>
      <c r="AJ164" s="393"/>
      <c r="AK164" s="394"/>
      <c r="AL164" s="406">
        <f>BD.PD[[#This Row],[Av.P5 '[%']]]*BD.PD[[#This Row],[Ppto. Orden Interna '[DOP']]]</f>
        <v>0</v>
      </c>
      <c r="AM164" s="395">
        <f>BD.PD[[#This Row],[Pago 5]]+BD.PD[[#This Row],[Pago 4]]+BD.PD[[#This Row],[Pago 3]]+BD.PD[[#This Row],[Pago 2]]+BD.PD[[#This Row],[Pago 1]]</f>
        <v>71216.58</v>
      </c>
      <c r="AN164" s="396"/>
    </row>
    <row r="165" spans="1:40" ht="15" hidden="1" customHeight="1" x14ac:dyDescent="0.2">
      <c r="A165" s="377">
        <v>7.02</v>
      </c>
      <c r="B165" s="378"/>
      <c r="C165" s="379" t="str">
        <f>VLOOKUP(BD.PD[[#This Row],[Pos]],PPto[],3,FALSE)</f>
        <v>7.02 Cocina, Patio Comidas y Rostizería</v>
      </c>
      <c r="D165" s="377" t="s">
        <v>61</v>
      </c>
      <c r="E165" s="381" t="str">
        <f>IF(BD.PD[[#This Row],[.]]="*",VLOOKUP(BD.PD[[#This Row],[Pos]],Presupuesto!A:H,7,FALSE),"")</f>
        <v/>
      </c>
      <c r="F165" s="422" t="s">
        <v>532</v>
      </c>
      <c r="G165" s="382" t="s">
        <v>378</v>
      </c>
      <c r="H165" s="382" t="s">
        <v>522</v>
      </c>
      <c r="I165" s="399">
        <v>45921</v>
      </c>
      <c r="J165" s="400">
        <v>60</v>
      </c>
      <c r="K165" s="377" t="s">
        <v>343</v>
      </c>
      <c r="L165" s="384">
        <f>IF(BD.PD[[#This Row],[Mon]]="DOP",1,HLOOKUP(BD.PD[[#This Row],[Mon]],$K$1:$L$2,2,FALSE))</f>
        <v>1</v>
      </c>
      <c r="M165" s="401">
        <v>1171.6785000000002</v>
      </c>
      <c r="N165" s="386">
        <f>BD.PD[[#This Row],[Cant.]]*BD.PD[[#This Row],[ Tasa ]]*BD.PD[[#This Row],[ Precio Und.]]</f>
        <v>70300.710000000006</v>
      </c>
      <c r="O165" s="402">
        <v>0</v>
      </c>
      <c r="P165" s="386">
        <f>IF(BD.PD[[#This Row],[Liquid. '[%']]]&lt;&gt;0,(BD.PD[[#This Row],[Valor Neto '[DOP']]]*BD.PD[[#This Row],[Liquid. '[%']]])+BD.PD[[#This Row],[Valor Neto '[DOP']]],BD.PD[[#This Row],[Valor Neto '[DOP']]])</f>
        <v>70300.710000000006</v>
      </c>
      <c r="Q165" s="404">
        <f>BD.PD[[#This Row],[Ppto. Orden Interna '[DOP']]]/HLOOKUP("USD",$K$1:$L$2,2,FALSE)</f>
        <v>1171.6785000000002</v>
      </c>
      <c r="R165" s="389" t="s">
        <v>500</v>
      </c>
      <c r="S165" s="389"/>
      <c r="T165" s="389"/>
      <c r="U165" s="389"/>
      <c r="V165" s="389"/>
      <c r="W165" s="405"/>
      <c r="X165" s="390">
        <v>21</v>
      </c>
      <c r="Y165" s="391">
        <v>1</v>
      </c>
      <c r="Z165" s="406">
        <f>BD.PD[[#This Row],[Av.P1 '[%']]]*BD.PD[[#This Row],[Ppto. Orden Interna '[DOP']]]</f>
        <v>70300.710000000006</v>
      </c>
      <c r="AA165" s="393"/>
      <c r="AB165" s="394"/>
      <c r="AC165" s="406">
        <f>BD.PD[[#This Row],[Av.P2 '[%']]]*BD.PD[[#This Row],[Ppto. Orden Interna '[DOP']]]</f>
        <v>0</v>
      </c>
      <c r="AD165" s="393"/>
      <c r="AE165" s="394"/>
      <c r="AF165" s="406">
        <f>BD.PD[[#This Row],[Av.P3 '[%']]]*BD.PD[[#This Row],[Ppto. Orden Interna '[DOP']]]</f>
        <v>0</v>
      </c>
      <c r="AG165" s="393"/>
      <c r="AH165" s="394"/>
      <c r="AI165" s="406">
        <f>BD.PD[[#This Row],[Av.P4 '[%']]]*BD.PD[[#This Row],[Ppto. Orden Interna '[DOP']]]</f>
        <v>0</v>
      </c>
      <c r="AJ165" s="393"/>
      <c r="AK165" s="394"/>
      <c r="AL165" s="406">
        <f>BD.PD[[#This Row],[Av.P5 '[%']]]*BD.PD[[#This Row],[Ppto. Orden Interna '[DOP']]]</f>
        <v>0</v>
      </c>
      <c r="AM165" s="395">
        <f>BD.PD[[#This Row],[Pago 5]]+BD.PD[[#This Row],[Pago 4]]+BD.PD[[#This Row],[Pago 3]]+BD.PD[[#This Row],[Pago 2]]+BD.PD[[#This Row],[Pago 1]]</f>
        <v>70300.710000000006</v>
      </c>
      <c r="AN165" s="396"/>
    </row>
    <row r="166" spans="1:40" ht="15" hidden="1" customHeight="1" x14ac:dyDescent="0.2">
      <c r="A166" s="377">
        <v>7.02</v>
      </c>
      <c r="B166" s="378"/>
      <c r="C166" s="379" t="str">
        <f>VLOOKUP(BD.PD[[#This Row],[Pos]],PPto[],3,FALSE)</f>
        <v>7.02 Cocina, Patio Comidas y Rostizería</v>
      </c>
      <c r="D166" s="377" t="s">
        <v>61</v>
      </c>
      <c r="E166" s="381" t="str">
        <f>IF(BD.PD[[#This Row],[.]]="*",VLOOKUP(BD.PD[[#This Row],[Pos]],Presupuesto!A:H,7,FALSE),"")</f>
        <v/>
      </c>
      <c r="F166" s="422" t="s">
        <v>533</v>
      </c>
      <c r="G166" s="382" t="s">
        <v>378</v>
      </c>
      <c r="H166" s="382" t="s">
        <v>522</v>
      </c>
      <c r="I166" s="399">
        <v>45921</v>
      </c>
      <c r="J166" s="400">
        <v>96</v>
      </c>
      <c r="K166" s="377" t="s">
        <v>343</v>
      </c>
      <c r="L166" s="384">
        <f>IF(BD.PD[[#This Row],[Mon]]="DOP",1,HLOOKUP(BD.PD[[#This Row],[Mon]],$K$1:$L$2,2,FALSE))</f>
        <v>1</v>
      </c>
      <c r="M166" s="401">
        <v>1807.0286458333333</v>
      </c>
      <c r="N166" s="386">
        <f>BD.PD[[#This Row],[Cant.]]*BD.PD[[#This Row],[ Tasa ]]*BD.PD[[#This Row],[ Precio Und.]]</f>
        <v>173474.75</v>
      </c>
      <c r="O166" s="402">
        <v>0</v>
      </c>
      <c r="P166" s="386">
        <f>IF(BD.PD[[#This Row],[Liquid. '[%']]]&lt;&gt;0,(BD.PD[[#This Row],[Valor Neto '[DOP']]]*BD.PD[[#This Row],[Liquid. '[%']]])+BD.PD[[#This Row],[Valor Neto '[DOP']]],BD.PD[[#This Row],[Valor Neto '[DOP']]])</f>
        <v>173474.75</v>
      </c>
      <c r="Q166" s="404">
        <f>BD.PD[[#This Row],[Ppto. Orden Interna '[DOP']]]/HLOOKUP("USD",$K$1:$L$2,2,FALSE)</f>
        <v>2891.2458333333334</v>
      </c>
      <c r="R166" s="389" t="s">
        <v>500</v>
      </c>
      <c r="S166" s="389"/>
      <c r="T166" s="389"/>
      <c r="U166" s="389"/>
      <c r="V166" s="389"/>
      <c r="W166" s="405"/>
      <c r="X166" s="390">
        <v>21</v>
      </c>
      <c r="Y166" s="391">
        <v>1</v>
      </c>
      <c r="Z166" s="406">
        <f>BD.PD[[#This Row],[Av.P1 '[%']]]*BD.PD[[#This Row],[Ppto. Orden Interna '[DOP']]]</f>
        <v>173474.75</v>
      </c>
      <c r="AA166" s="393"/>
      <c r="AB166" s="394"/>
      <c r="AC166" s="406">
        <f>BD.PD[[#This Row],[Av.P2 '[%']]]*BD.PD[[#This Row],[Ppto. Orden Interna '[DOP']]]</f>
        <v>0</v>
      </c>
      <c r="AD166" s="393"/>
      <c r="AE166" s="394"/>
      <c r="AF166" s="406">
        <f>BD.PD[[#This Row],[Av.P3 '[%']]]*BD.PD[[#This Row],[Ppto. Orden Interna '[DOP']]]</f>
        <v>0</v>
      </c>
      <c r="AG166" s="393"/>
      <c r="AH166" s="394"/>
      <c r="AI166" s="406">
        <f>BD.PD[[#This Row],[Av.P4 '[%']]]*BD.PD[[#This Row],[Ppto. Orden Interna '[DOP']]]</f>
        <v>0</v>
      </c>
      <c r="AJ166" s="393"/>
      <c r="AK166" s="394"/>
      <c r="AL166" s="406">
        <f>BD.PD[[#This Row],[Av.P5 '[%']]]*BD.PD[[#This Row],[Ppto. Orden Interna '[DOP']]]</f>
        <v>0</v>
      </c>
      <c r="AM166" s="395">
        <f>BD.PD[[#This Row],[Pago 5]]+BD.PD[[#This Row],[Pago 4]]+BD.PD[[#This Row],[Pago 3]]+BD.PD[[#This Row],[Pago 2]]+BD.PD[[#This Row],[Pago 1]]</f>
        <v>173474.75</v>
      </c>
      <c r="AN166" s="396"/>
    </row>
    <row r="167" spans="1:40" ht="15" hidden="1" customHeight="1" x14ac:dyDescent="0.2">
      <c r="A167" s="377">
        <v>7.02</v>
      </c>
      <c r="B167" s="378"/>
      <c r="C167" s="379" t="str">
        <f>VLOOKUP(BD.PD[[#This Row],[Pos]],PPto[],3,FALSE)</f>
        <v>7.02 Cocina, Patio Comidas y Rostizería</v>
      </c>
      <c r="D167" s="377" t="s">
        <v>61</v>
      </c>
      <c r="E167" s="381" t="str">
        <f>IF(BD.PD[[#This Row],[.]]="*",VLOOKUP(BD.PD[[#This Row],[Pos]],Presupuesto!A:H,7,FALSE),"")</f>
        <v/>
      </c>
      <c r="F167" s="382" t="s">
        <v>534</v>
      </c>
      <c r="G167" s="382" t="s">
        <v>378</v>
      </c>
      <c r="H167" s="382" t="s">
        <v>522</v>
      </c>
      <c r="I167" s="399">
        <v>45921</v>
      </c>
      <c r="J167" s="400">
        <v>10</v>
      </c>
      <c r="K167" s="377" t="s">
        <v>343</v>
      </c>
      <c r="L167" s="384">
        <f>IF(BD.PD[[#This Row],[Mon]]="DOP",1,HLOOKUP(BD.PD[[#This Row],[Mon]],$K$1:$L$2,2,FALSE))</f>
        <v>1</v>
      </c>
      <c r="M167" s="401">
        <v>1650</v>
      </c>
      <c r="N167" s="386">
        <f>BD.PD[[#This Row],[Cant.]]*BD.PD[[#This Row],[ Tasa ]]*BD.PD[[#This Row],[ Precio Und.]]</f>
        <v>16500</v>
      </c>
      <c r="O167" s="402">
        <v>0</v>
      </c>
      <c r="P167" s="386">
        <f>IF(BD.PD[[#This Row],[Liquid. '[%']]]&lt;&gt;0,(BD.PD[[#This Row],[Valor Neto '[DOP']]]*BD.PD[[#This Row],[Liquid. '[%']]])+BD.PD[[#This Row],[Valor Neto '[DOP']]],BD.PD[[#This Row],[Valor Neto '[DOP']]])</f>
        <v>16500</v>
      </c>
      <c r="Q167" s="404">
        <f>BD.PD[[#This Row],[Ppto. Orden Interna '[DOP']]]/HLOOKUP("USD",$K$1:$L$2,2,FALSE)</f>
        <v>275</v>
      </c>
      <c r="R167" s="389" t="s">
        <v>500</v>
      </c>
      <c r="S167" s="389"/>
      <c r="T167" s="389"/>
      <c r="U167" s="389"/>
      <c r="V167" s="389"/>
      <c r="W167" s="405"/>
      <c r="X167" s="390">
        <v>21</v>
      </c>
      <c r="Y167" s="391">
        <v>1</v>
      </c>
      <c r="Z167" s="406">
        <f>BD.PD[[#This Row],[Av.P1 '[%']]]*BD.PD[[#This Row],[Ppto. Orden Interna '[DOP']]]</f>
        <v>16500</v>
      </c>
      <c r="AA167" s="393"/>
      <c r="AB167" s="394"/>
      <c r="AC167" s="406">
        <f>BD.PD[[#This Row],[Av.P2 '[%']]]*BD.PD[[#This Row],[Ppto. Orden Interna '[DOP']]]</f>
        <v>0</v>
      </c>
      <c r="AD167" s="393"/>
      <c r="AE167" s="394"/>
      <c r="AF167" s="406">
        <f>BD.PD[[#This Row],[Av.P3 '[%']]]*BD.PD[[#This Row],[Ppto. Orden Interna '[DOP']]]</f>
        <v>0</v>
      </c>
      <c r="AG167" s="393"/>
      <c r="AH167" s="394"/>
      <c r="AI167" s="406">
        <f>BD.PD[[#This Row],[Av.P4 '[%']]]*BD.PD[[#This Row],[Ppto. Orden Interna '[DOP']]]</f>
        <v>0</v>
      </c>
      <c r="AJ167" s="393"/>
      <c r="AK167" s="394"/>
      <c r="AL167" s="406">
        <f>BD.PD[[#This Row],[Av.P5 '[%']]]*BD.PD[[#This Row],[Ppto. Orden Interna '[DOP']]]</f>
        <v>0</v>
      </c>
      <c r="AM167" s="395">
        <f>BD.PD[[#This Row],[Pago 5]]+BD.PD[[#This Row],[Pago 4]]+BD.PD[[#This Row],[Pago 3]]+BD.PD[[#This Row],[Pago 2]]+BD.PD[[#This Row],[Pago 1]]</f>
        <v>16500</v>
      </c>
      <c r="AN167" s="396"/>
    </row>
    <row r="168" spans="1:40" ht="15" hidden="1" customHeight="1" x14ac:dyDescent="0.2">
      <c r="A168" s="377">
        <v>7.02</v>
      </c>
      <c r="B168" s="378"/>
      <c r="C168" s="379" t="str">
        <f>VLOOKUP(BD.PD[[#This Row],[Pos]],PPto[],3,FALSE)</f>
        <v>7.02 Cocina, Patio Comidas y Rostizería</v>
      </c>
      <c r="D168" s="377" t="s">
        <v>61</v>
      </c>
      <c r="E168" s="381" t="str">
        <f>IF(BD.PD[[#This Row],[.]]="*",VLOOKUP(BD.PD[[#This Row],[Pos]],Presupuesto!A:H,7,FALSE),"")</f>
        <v/>
      </c>
      <c r="F168" s="382" t="s">
        <v>535</v>
      </c>
      <c r="G168" s="382" t="s">
        <v>378</v>
      </c>
      <c r="H168" s="382" t="s">
        <v>522</v>
      </c>
      <c r="I168" s="399">
        <v>45921</v>
      </c>
      <c r="J168" s="400">
        <v>10</v>
      </c>
      <c r="K168" s="377" t="s">
        <v>343</v>
      </c>
      <c r="L168" s="384">
        <f>IF(BD.PD[[#This Row],[Mon]]="DOP",1,HLOOKUP(BD.PD[[#This Row],[Mon]],$K$1:$L$2,2,FALSE))</f>
        <v>1</v>
      </c>
      <c r="M168" s="401">
        <v>450</v>
      </c>
      <c r="N168" s="386">
        <f>BD.PD[[#This Row],[Cant.]]*BD.PD[[#This Row],[ Tasa ]]*BD.PD[[#This Row],[ Precio Und.]]</f>
        <v>4500</v>
      </c>
      <c r="O168" s="402">
        <v>0</v>
      </c>
      <c r="P168" s="386">
        <f>IF(BD.PD[[#This Row],[Liquid. '[%']]]&lt;&gt;0,(BD.PD[[#This Row],[Valor Neto '[DOP']]]*BD.PD[[#This Row],[Liquid. '[%']]])+BD.PD[[#This Row],[Valor Neto '[DOP']]],BD.PD[[#This Row],[Valor Neto '[DOP']]])</f>
        <v>4500</v>
      </c>
      <c r="Q168" s="404">
        <f>BD.PD[[#This Row],[Ppto. Orden Interna '[DOP']]]/HLOOKUP("USD",$K$1:$L$2,2,FALSE)</f>
        <v>75</v>
      </c>
      <c r="R168" s="389" t="s">
        <v>500</v>
      </c>
      <c r="S168" s="389"/>
      <c r="T168" s="389"/>
      <c r="U168" s="389"/>
      <c r="V168" s="389"/>
      <c r="W168" s="405"/>
      <c r="X168" s="390">
        <v>21</v>
      </c>
      <c r="Y168" s="391">
        <v>1</v>
      </c>
      <c r="Z168" s="406">
        <f>BD.PD[[#This Row],[Av.P1 '[%']]]*BD.PD[[#This Row],[Ppto. Orden Interna '[DOP']]]</f>
        <v>4500</v>
      </c>
      <c r="AA168" s="393"/>
      <c r="AB168" s="394"/>
      <c r="AC168" s="406">
        <f>BD.PD[[#This Row],[Av.P2 '[%']]]*BD.PD[[#This Row],[Ppto. Orden Interna '[DOP']]]</f>
        <v>0</v>
      </c>
      <c r="AD168" s="393"/>
      <c r="AE168" s="394"/>
      <c r="AF168" s="406">
        <f>BD.PD[[#This Row],[Av.P3 '[%']]]*BD.PD[[#This Row],[Ppto. Orden Interna '[DOP']]]</f>
        <v>0</v>
      </c>
      <c r="AG168" s="393"/>
      <c r="AH168" s="394"/>
      <c r="AI168" s="406">
        <f>BD.PD[[#This Row],[Av.P4 '[%']]]*BD.PD[[#This Row],[Ppto. Orden Interna '[DOP']]]</f>
        <v>0</v>
      </c>
      <c r="AJ168" s="393"/>
      <c r="AK168" s="394"/>
      <c r="AL168" s="406">
        <f>BD.PD[[#This Row],[Av.P5 '[%']]]*BD.PD[[#This Row],[Ppto. Orden Interna '[DOP']]]</f>
        <v>0</v>
      </c>
      <c r="AM168" s="395">
        <f>BD.PD[[#This Row],[Pago 5]]+BD.PD[[#This Row],[Pago 4]]+BD.PD[[#This Row],[Pago 3]]+BD.PD[[#This Row],[Pago 2]]+BD.PD[[#This Row],[Pago 1]]</f>
        <v>4500</v>
      </c>
      <c r="AN168" s="396"/>
    </row>
    <row r="169" spans="1:40" ht="15" hidden="1" customHeight="1" x14ac:dyDescent="0.2">
      <c r="A169" s="377">
        <v>7.02</v>
      </c>
      <c r="B169" s="378"/>
      <c r="C169" s="379" t="str">
        <f>VLOOKUP(BD.PD[[#This Row],[Pos]],PPto[],3,FALSE)</f>
        <v>7.02 Cocina, Patio Comidas y Rostizería</v>
      </c>
      <c r="D169" s="377" t="s">
        <v>61</v>
      </c>
      <c r="E169" s="381" t="str">
        <f>IF(BD.PD[[#This Row],[.]]="*",VLOOKUP(BD.PD[[#This Row],[Pos]],Presupuesto!A:H,7,FALSE),"")</f>
        <v/>
      </c>
      <c r="F169" s="403" t="s">
        <v>536</v>
      </c>
      <c r="G169" s="382" t="s">
        <v>378</v>
      </c>
      <c r="H169" s="382" t="s">
        <v>522</v>
      </c>
      <c r="I169" s="399">
        <v>45921</v>
      </c>
      <c r="J169" s="400">
        <v>1</v>
      </c>
      <c r="K169" s="377" t="s">
        <v>343</v>
      </c>
      <c r="L169" s="384">
        <f>IF(BD.PD[[#This Row],[Mon]]="DOP",1,HLOOKUP(BD.PD[[#This Row],[Mon]],$K$1:$L$2,2,FALSE))</f>
        <v>1</v>
      </c>
      <c r="M169" s="401">
        <v>600</v>
      </c>
      <c r="N169" s="386">
        <f>BD.PD[[#This Row],[Cant.]]*BD.PD[[#This Row],[ Tasa ]]*BD.PD[[#This Row],[ Precio Und.]]</f>
        <v>600</v>
      </c>
      <c r="O169" s="402">
        <v>0</v>
      </c>
      <c r="P169" s="386">
        <f>IF(BD.PD[[#This Row],[Liquid. '[%']]]&lt;&gt;0,(BD.PD[[#This Row],[Valor Neto '[DOP']]]*BD.PD[[#This Row],[Liquid. '[%']]])+BD.PD[[#This Row],[Valor Neto '[DOP']]],BD.PD[[#This Row],[Valor Neto '[DOP']]])</f>
        <v>600</v>
      </c>
      <c r="Q169" s="404">
        <f>BD.PD[[#This Row],[Ppto. Orden Interna '[DOP']]]/HLOOKUP("USD",$K$1:$L$2,2,FALSE)</f>
        <v>10</v>
      </c>
      <c r="R169" s="389" t="s">
        <v>500</v>
      </c>
      <c r="S169" s="389"/>
      <c r="T169" s="389"/>
      <c r="U169" s="389"/>
      <c r="V169" s="389"/>
      <c r="W169" s="405"/>
      <c r="X169" s="390">
        <v>21</v>
      </c>
      <c r="Y169" s="391">
        <v>1</v>
      </c>
      <c r="Z169" s="406">
        <f>BD.PD[[#This Row],[Av.P1 '[%']]]*BD.PD[[#This Row],[Ppto. Orden Interna '[DOP']]]</f>
        <v>600</v>
      </c>
      <c r="AA169" s="393"/>
      <c r="AB169" s="394"/>
      <c r="AC169" s="406">
        <f>BD.PD[[#This Row],[Av.P2 '[%']]]*BD.PD[[#This Row],[Ppto. Orden Interna '[DOP']]]</f>
        <v>0</v>
      </c>
      <c r="AD169" s="393"/>
      <c r="AE169" s="394"/>
      <c r="AF169" s="406">
        <f>BD.PD[[#This Row],[Av.P3 '[%']]]*BD.PD[[#This Row],[Ppto. Orden Interna '[DOP']]]</f>
        <v>0</v>
      </c>
      <c r="AG169" s="393"/>
      <c r="AH169" s="394"/>
      <c r="AI169" s="406">
        <f>BD.PD[[#This Row],[Av.P4 '[%']]]*BD.PD[[#This Row],[Ppto. Orden Interna '[DOP']]]</f>
        <v>0</v>
      </c>
      <c r="AJ169" s="393"/>
      <c r="AK169" s="394"/>
      <c r="AL169" s="406">
        <f>BD.PD[[#This Row],[Av.P5 '[%']]]*BD.PD[[#This Row],[Ppto. Orden Interna '[DOP']]]</f>
        <v>0</v>
      </c>
      <c r="AM169" s="395">
        <f>BD.PD[[#This Row],[Pago 5]]+BD.PD[[#This Row],[Pago 4]]+BD.PD[[#This Row],[Pago 3]]+BD.PD[[#This Row],[Pago 2]]+BD.PD[[#This Row],[Pago 1]]</f>
        <v>600</v>
      </c>
      <c r="AN169" s="396"/>
    </row>
    <row r="170" spans="1:40" ht="15" hidden="1" customHeight="1" x14ac:dyDescent="0.2">
      <c r="A170" s="377">
        <v>7.02</v>
      </c>
      <c r="B170" s="378"/>
      <c r="C170" s="379" t="str">
        <f>VLOOKUP(BD.PD[[#This Row],[Pos]],PPto[],3,FALSE)</f>
        <v>7.02 Cocina, Patio Comidas y Rostizería</v>
      </c>
      <c r="D170" s="377" t="s">
        <v>61</v>
      </c>
      <c r="E170" s="381" t="str">
        <f>IF(BD.PD[[#This Row],[.]]="*",VLOOKUP(BD.PD[[#This Row],[Pos]],Presupuesto!A:H,7,FALSE),"")</f>
        <v/>
      </c>
      <c r="F170" s="403" t="s">
        <v>537</v>
      </c>
      <c r="G170" s="382" t="s">
        <v>378</v>
      </c>
      <c r="H170" s="382" t="s">
        <v>522</v>
      </c>
      <c r="I170" s="399">
        <v>45921</v>
      </c>
      <c r="J170" s="400">
        <v>1</v>
      </c>
      <c r="K170" s="377" t="s">
        <v>343</v>
      </c>
      <c r="L170" s="384">
        <f>IF(BD.PD[[#This Row],[Mon]]="DOP",1,HLOOKUP(BD.PD[[#This Row],[Mon]],$K$1:$L$2,2,FALSE))</f>
        <v>1</v>
      </c>
      <c r="M170" s="401">
        <v>6000</v>
      </c>
      <c r="N170" s="386">
        <f>BD.PD[[#This Row],[Cant.]]*BD.PD[[#This Row],[ Tasa ]]*BD.PD[[#This Row],[ Precio Und.]]</f>
        <v>6000</v>
      </c>
      <c r="O170" s="402">
        <v>0</v>
      </c>
      <c r="P170" s="386">
        <f>IF(BD.PD[[#This Row],[Liquid. '[%']]]&lt;&gt;0,(BD.PD[[#This Row],[Valor Neto '[DOP']]]*BD.PD[[#This Row],[Liquid. '[%']]])+BD.PD[[#This Row],[Valor Neto '[DOP']]],BD.PD[[#This Row],[Valor Neto '[DOP']]])</f>
        <v>6000</v>
      </c>
      <c r="Q170" s="404">
        <f>BD.PD[[#This Row],[Ppto. Orden Interna '[DOP']]]/HLOOKUP("USD",$K$1:$L$2,2,FALSE)</f>
        <v>100</v>
      </c>
      <c r="R170" s="389" t="s">
        <v>500</v>
      </c>
      <c r="S170" s="389"/>
      <c r="T170" s="389"/>
      <c r="U170" s="389"/>
      <c r="V170" s="389"/>
      <c r="W170" s="405"/>
      <c r="X170" s="390">
        <v>21</v>
      </c>
      <c r="Y170" s="391">
        <v>1</v>
      </c>
      <c r="Z170" s="406">
        <f>BD.PD[[#This Row],[Av.P1 '[%']]]*BD.PD[[#This Row],[Ppto. Orden Interna '[DOP']]]</f>
        <v>6000</v>
      </c>
      <c r="AA170" s="393"/>
      <c r="AB170" s="394"/>
      <c r="AC170" s="406">
        <f>BD.PD[[#This Row],[Av.P2 '[%']]]*BD.PD[[#This Row],[Ppto. Orden Interna '[DOP']]]</f>
        <v>0</v>
      </c>
      <c r="AD170" s="393"/>
      <c r="AE170" s="394"/>
      <c r="AF170" s="406">
        <f>BD.PD[[#This Row],[Av.P3 '[%']]]*BD.PD[[#This Row],[Ppto. Orden Interna '[DOP']]]</f>
        <v>0</v>
      </c>
      <c r="AG170" s="393"/>
      <c r="AH170" s="394"/>
      <c r="AI170" s="406">
        <f>BD.PD[[#This Row],[Av.P4 '[%']]]*BD.PD[[#This Row],[Ppto. Orden Interna '[DOP']]]</f>
        <v>0</v>
      </c>
      <c r="AJ170" s="393"/>
      <c r="AK170" s="394"/>
      <c r="AL170" s="406">
        <f>BD.PD[[#This Row],[Av.P5 '[%']]]*BD.PD[[#This Row],[Ppto. Orden Interna '[DOP']]]</f>
        <v>0</v>
      </c>
      <c r="AM170" s="395">
        <f>BD.PD[[#This Row],[Pago 5]]+BD.PD[[#This Row],[Pago 4]]+BD.PD[[#This Row],[Pago 3]]+BD.PD[[#This Row],[Pago 2]]+BD.PD[[#This Row],[Pago 1]]</f>
        <v>6000</v>
      </c>
      <c r="AN170" s="396"/>
    </row>
    <row r="171" spans="1:40" ht="15" hidden="1" customHeight="1" x14ac:dyDescent="0.2">
      <c r="A171" s="377">
        <v>7.02</v>
      </c>
      <c r="B171" s="378"/>
      <c r="C171" s="379" t="str">
        <f>VLOOKUP(BD.PD[[#This Row],[Pos]],PPto[],3,FALSE)</f>
        <v>7.02 Cocina, Patio Comidas y Rostizería</v>
      </c>
      <c r="D171" s="377" t="s">
        <v>61</v>
      </c>
      <c r="E171" s="381" t="str">
        <f>IF(BD.PD[[#This Row],[.]]="*",VLOOKUP(BD.PD[[#This Row],[Pos]],Presupuesto!A:H,7,FALSE),"")</f>
        <v/>
      </c>
      <c r="F171" s="403" t="s">
        <v>538</v>
      </c>
      <c r="G171" s="382" t="s">
        <v>378</v>
      </c>
      <c r="H171" s="382" t="s">
        <v>522</v>
      </c>
      <c r="I171" s="399">
        <v>45921</v>
      </c>
      <c r="J171" s="400">
        <v>2</v>
      </c>
      <c r="K171" s="377" t="s">
        <v>343</v>
      </c>
      <c r="L171" s="384">
        <f>IF(BD.PD[[#This Row],[Mon]]="DOP",1,HLOOKUP(BD.PD[[#This Row],[Mon]],$K$1:$L$2,2,FALSE))</f>
        <v>1</v>
      </c>
      <c r="M171" s="401">
        <v>4000</v>
      </c>
      <c r="N171" s="386">
        <f>BD.PD[[#This Row],[Cant.]]*BD.PD[[#This Row],[ Tasa ]]*BD.PD[[#This Row],[ Precio Und.]]</f>
        <v>8000</v>
      </c>
      <c r="O171" s="402">
        <v>0</v>
      </c>
      <c r="P171" s="386">
        <f>IF(BD.PD[[#This Row],[Liquid. '[%']]]&lt;&gt;0,(BD.PD[[#This Row],[Valor Neto '[DOP']]]*BD.PD[[#This Row],[Liquid. '[%']]])+BD.PD[[#This Row],[Valor Neto '[DOP']]],BD.PD[[#This Row],[Valor Neto '[DOP']]])</f>
        <v>8000</v>
      </c>
      <c r="Q171" s="404">
        <f>BD.PD[[#This Row],[Ppto. Orden Interna '[DOP']]]/HLOOKUP("USD",$K$1:$L$2,2,FALSE)</f>
        <v>133.33333333333334</v>
      </c>
      <c r="R171" s="389" t="s">
        <v>500</v>
      </c>
      <c r="S171" s="389"/>
      <c r="T171" s="389"/>
      <c r="U171" s="389"/>
      <c r="V171" s="389"/>
      <c r="W171" s="405"/>
      <c r="X171" s="390">
        <v>21</v>
      </c>
      <c r="Y171" s="391">
        <v>1</v>
      </c>
      <c r="Z171" s="406">
        <f>BD.PD[[#This Row],[Av.P1 '[%']]]*BD.PD[[#This Row],[Ppto. Orden Interna '[DOP']]]</f>
        <v>8000</v>
      </c>
      <c r="AA171" s="393"/>
      <c r="AB171" s="394"/>
      <c r="AC171" s="406">
        <f>BD.PD[[#This Row],[Av.P2 '[%']]]*BD.PD[[#This Row],[Ppto. Orden Interna '[DOP']]]</f>
        <v>0</v>
      </c>
      <c r="AD171" s="393"/>
      <c r="AE171" s="394"/>
      <c r="AF171" s="406">
        <f>BD.PD[[#This Row],[Av.P3 '[%']]]*BD.PD[[#This Row],[Ppto. Orden Interna '[DOP']]]</f>
        <v>0</v>
      </c>
      <c r="AG171" s="393"/>
      <c r="AH171" s="394"/>
      <c r="AI171" s="406">
        <f>BD.PD[[#This Row],[Av.P4 '[%']]]*BD.PD[[#This Row],[Ppto. Orden Interna '[DOP']]]</f>
        <v>0</v>
      </c>
      <c r="AJ171" s="393"/>
      <c r="AK171" s="394"/>
      <c r="AL171" s="406">
        <f>BD.PD[[#This Row],[Av.P5 '[%']]]*BD.PD[[#This Row],[Ppto. Orden Interna '[DOP']]]</f>
        <v>0</v>
      </c>
      <c r="AM171" s="395">
        <f>BD.PD[[#This Row],[Pago 5]]+BD.PD[[#This Row],[Pago 4]]+BD.PD[[#This Row],[Pago 3]]+BD.PD[[#This Row],[Pago 2]]+BD.PD[[#This Row],[Pago 1]]</f>
        <v>8000</v>
      </c>
      <c r="AN171" s="396"/>
    </row>
    <row r="172" spans="1:40" ht="15" hidden="1" customHeight="1" x14ac:dyDescent="0.2">
      <c r="A172" s="377">
        <v>7.02</v>
      </c>
      <c r="B172" s="378"/>
      <c r="C172" s="379" t="str">
        <f>VLOOKUP(BD.PD[[#This Row],[Pos]],PPto[],3,FALSE)</f>
        <v>7.02 Cocina, Patio Comidas y Rostizería</v>
      </c>
      <c r="D172" s="377" t="s">
        <v>61</v>
      </c>
      <c r="E172" s="381" t="str">
        <f>IF(BD.PD[[#This Row],[.]]="*",VLOOKUP(BD.PD[[#This Row],[Pos]],Presupuesto!A:H,7,FALSE),"")</f>
        <v/>
      </c>
      <c r="F172" s="382" t="s">
        <v>539</v>
      </c>
      <c r="G172" s="382" t="s">
        <v>378</v>
      </c>
      <c r="H172" s="382" t="s">
        <v>522</v>
      </c>
      <c r="I172" s="399">
        <v>45921</v>
      </c>
      <c r="J172" s="400">
        <v>60</v>
      </c>
      <c r="K172" s="377" t="s">
        <v>343</v>
      </c>
      <c r="L172" s="384">
        <f>IF(BD.PD[[#This Row],[Mon]]="DOP",1,HLOOKUP(BD.PD[[#This Row],[Mon]],$K$1:$L$2,2,FALSE))</f>
        <v>1</v>
      </c>
      <c r="M172" s="401">
        <v>2389.0038333333337</v>
      </c>
      <c r="N172" s="386">
        <f>BD.PD[[#This Row],[Cant.]]*BD.PD[[#This Row],[ Tasa ]]*BD.PD[[#This Row],[ Precio Und.]]</f>
        <v>143340.23000000001</v>
      </c>
      <c r="O172" s="402">
        <v>0</v>
      </c>
      <c r="P172" s="386">
        <f>IF(BD.PD[[#This Row],[Liquid. '[%']]]&lt;&gt;0,(BD.PD[[#This Row],[Valor Neto '[DOP']]]*BD.PD[[#This Row],[Liquid. '[%']]])+BD.PD[[#This Row],[Valor Neto '[DOP']]],BD.PD[[#This Row],[Valor Neto '[DOP']]])</f>
        <v>143340.23000000001</v>
      </c>
      <c r="Q172" s="404">
        <f>BD.PD[[#This Row],[Ppto. Orden Interna '[DOP']]]/HLOOKUP("USD",$K$1:$L$2,2,FALSE)</f>
        <v>2389.0038333333337</v>
      </c>
      <c r="R172" s="389" t="s">
        <v>500</v>
      </c>
      <c r="S172" s="389"/>
      <c r="T172" s="389"/>
      <c r="U172" s="389"/>
      <c r="V172" s="389"/>
      <c r="W172" s="405"/>
      <c r="X172" s="390">
        <v>21</v>
      </c>
      <c r="Y172" s="391">
        <v>1</v>
      </c>
      <c r="Z172" s="406">
        <f>BD.PD[[#This Row],[Av.P1 '[%']]]*BD.PD[[#This Row],[Ppto. Orden Interna '[DOP']]]</f>
        <v>143340.23000000001</v>
      </c>
      <c r="AA172" s="393"/>
      <c r="AB172" s="394"/>
      <c r="AC172" s="406">
        <f>BD.PD[[#This Row],[Av.P2 '[%']]]*BD.PD[[#This Row],[Ppto. Orden Interna '[DOP']]]</f>
        <v>0</v>
      </c>
      <c r="AD172" s="393"/>
      <c r="AE172" s="394"/>
      <c r="AF172" s="406">
        <f>BD.PD[[#This Row],[Av.P3 '[%']]]*BD.PD[[#This Row],[Ppto. Orden Interna '[DOP']]]</f>
        <v>0</v>
      </c>
      <c r="AG172" s="393"/>
      <c r="AH172" s="394"/>
      <c r="AI172" s="406">
        <f>BD.PD[[#This Row],[Av.P4 '[%']]]*BD.PD[[#This Row],[Ppto. Orden Interna '[DOP']]]</f>
        <v>0</v>
      </c>
      <c r="AJ172" s="393"/>
      <c r="AK172" s="394"/>
      <c r="AL172" s="406">
        <f>BD.PD[[#This Row],[Av.P5 '[%']]]*BD.PD[[#This Row],[Ppto. Orden Interna '[DOP']]]</f>
        <v>0</v>
      </c>
      <c r="AM172" s="395">
        <f>BD.PD[[#This Row],[Pago 5]]+BD.PD[[#This Row],[Pago 4]]+BD.PD[[#This Row],[Pago 3]]+BD.PD[[#This Row],[Pago 2]]+BD.PD[[#This Row],[Pago 1]]</f>
        <v>143340.23000000001</v>
      </c>
      <c r="AN172" s="396"/>
    </row>
    <row r="173" spans="1:40" ht="15" hidden="1" customHeight="1" x14ac:dyDescent="0.2">
      <c r="A173" s="377">
        <v>7.02</v>
      </c>
      <c r="B173" s="378"/>
      <c r="C173" s="379" t="str">
        <f>VLOOKUP(BD.PD[[#This Row],[Pos]],PPto[],3,FALSE)</f>
        <v>7.02 Cocina, Patio Comidas y Rostizería</v>
      </c>
      <c r="D173" s="377" t="s">
        <v>61</v>
      </c>
      <c r="E173" s="381" t="str">
        <f>IF(BD.PD[[#This Row],[.]]="*",VLOOKUP(BD.PD[[#This Row],[Pos]],Presupuesto!A:H,7,FALSE),"")</f>
        <v/>
      </c>
      <c r="F173" s="422" t="s">
        <v>540</v>
      </c>
      <c r="G173" s="382" t="s">
        <v>378</v>
      </c>
      <c r="H173" s="382" t="s">
        <v>522</v>
      </c>
      <c r="I173" s="399">
        <v>45921</v>
      </c>
      <c r="J173" s="400">
        <v>1</v>
      </c>
      <c r="K173" s="377" t="s">
        <v>343</v>
      </c>
      <c r="L173" s="384">
        <f>IF(BD.PD[[#This Row],[Mon]]="DOP",1,HLOOKUP(BD.PD[[#This Row],[Mon]],$K$1:$L$2,2,FALSE))</f>
        <v>1</v>
      </c>
      <c r="M173" s="401">
        <v>16413.669999999998</v>
      </c>
      <c r="N173" s="386">
        <f>BD.PD[[#This Row],[Cant.]]*BD.PD[[#This Row],[ Tasa ]]*BD.PD[[#This Row],[ Precio Und.]]</f>
        <v>16413.669999999998</v>
      </c>
      <c r="O173" s="402">
        <v>0</v>
      </c>
      <c r="P173" s="386">
        <f>IF(BD.PD[[#This Row],[Liquid. '[%']]]&lt;&gt;0,(BD.PD[[#This Row],[Valor Neto '[DOP']]]*BD.PD[[#This Row],[Liquid. '[%']]])+BD.PD[[#This Row],[Valor Neto '[DOP']]],BD.PD[[#This Row],[Valor Neto '[DOP']]])</f>
        <v>16413.669999999998</v>
      </c>
      <c r="Q173" s="404">
        <f>BD.PD[[#This Row],[Ppto. Orden Interna '[DOP']]]/HLOOKUP("USD",$K$1:$L$2,2,FALSE)</f>
        <v>273.56116666666662</v>
      </c>
      <c r="R173" s="389" t="s">
        <v>500</v>
      </c>
      <c r="S173" s="389"/>
      <c r="T173" s="389"/>
      <c r="U173" s="389"/>
      <c r="V173" s="389"/>
      <c r="W173" s="405"/>
      <c r="X173" s="390">
        <v>21</v>
      </c>
      <c r="Y173" s="391">
        <v>1</v>
      </c>
      <c r="Z173" s="406">
        <f>BD.PD[[#This Row],[Av.P1 '[%']]]*BD.PD[[#This Row],[Ppto. Orden Interna '[DOP']]]</f>
        <v>16413.669999999998</v>
      </c>
      <c r="AA173" s="393"/>
      <c r="AB173" s="394"/>
      <c r="AC173" s="406">
        <f>BD.PD[[#This Row],[Av.P2 '[%']]]*BD.PD[[#This Row],[Ppto. Orden Interna '[DOP']]]</f>
        <v>0</v>
      </c>
      <c r="AD173" s="393"/>
      <c r="AE173" s="394"/>
      <c r="AF173" s="406">
        <f>BD.PD[[#This Row],[Av.P3 '[%']]]*BD.PD[[#This Row],[Ppto. Orden Interna '[DOP']]]</f>
        <v>0</v>
      </c>
      <c r="AG173" s="393"/>
      <c r="AH173" s="394"/>
      <c r="AI173" s="406">
        <f>BD.PD[[#This Row],[Av.P4 '[%']]]*BD.PD[[#This Row],[Ppto. Orden Interna '[DOP']]]</f>
        <v>0</v>
      </c>
      <c r="AJ173" s="393"/>
      <c r="AK173" s="394"/>
      <c r="AL173" s="406">
        <f>BD.PD[[#This Row],[Av.P5 '[%']]]*BD.PD[[#This Row],[Ppto. Orden Interna '[DOP']]]</f>
        <v>0</v>
      </c>
      <c r="AM173" s="395">
        <f>BD.PD[[#This Row],[Pago 5]]+BD.PD[[#This Row],[Pago 4]]+BD.PD[[#This Row],[Pago 3]]+BD.PD[[#This Row],[Pago 2]]+BD.PD[[#This Row],[Pago 1]]</f>
        <v>16413.669999999998</v>
      </c>
      <c r="AN173" s="396"/>
    </row>
    <row r="174" spans="1:40" ht="15" hidden="1" customHeight="1" x14ac:dyDescent="0.2">
      <c r="A174" s="377">
        <v>7.02</v>
      </c>
      <c r="B174" s="378"/>
      <c r="C174" s="379" t="str">
        <f>VLOOKUP(BD.PD[[#This Row],[Pos]],PPto[],3,FALSE)</f>
        <v>7.02 Cocina, Patio Comidas y Rostizería</v>
      </c>
      <c r="D174" s="377" t="s">
        <v>61</v>
      </c>
      <c r="E174" s="381" t="str">
        <f>IF(BD.PD[[#This Row],[.]]="*",VLOOKUP(BD.PD[[#This Row],[Pos]],Presupuesto!A:H,7,FALSE),"")</f>
        <v/>
      </c>
      <c r="F174" s="382" t="s">
        <v>541</v>
      </c>
      <c r="G174" s="382" t="s">
        <v>378</v>
      </c>
      <c r="H174" s="382" t="s">
        <v>522</v>
      </c>
      <c r="I174" s="399">
        <v>45921</v>
      </c>
      <c r="J174" s="400">
        <v>3</v>
      </c>
      <c r="K174" s="377" t="s">
        <v>343</v>
      </c>
      <c r="L174" s="384">
        <f>IF(BD.PD[[#This Row],[Mon]]="DOP",1,HLOOKUP(BD.PD[[#This Row],[Mon]],$K$1:$L$2,2,FALSE))</f>
        <v>1</v>
      </c>
      <c r="M174" s="401">
        <v>690</v>
      </c>
      <c r="N174" s="386">
        <f>BD.PD[[#This Row],[Cant.]]*BD.PD[[#This Row],[ Tasa ]]*BD.PD[[#This Row],[ Precio Und.]]</f>
        <v>2070</v>
      </c>
      <c r="O174" s="402">
        <v>0</v>
      </c>
      <c r="P174" s="386">
        <f>IF(BD.PD[[#This Row],[Liquid. '[%']]]&lt;&gt;0,(BD.PD[[#This Row],[Valor Neto '[DOP']]]*BD.PD[[#This Row],[Liquid. '[%']]])+BD.PD[[#This Row],[Valor Neto '[DOP']]],BD.PD[[#This Row],[Valor Neto '[DOP']]])</f>
        <v>2070</v>
      </c>
      <c r="Q174" s="404">
        <f>BD.PD[[#This Row],[Ppto. Orden Interna '[DOP']]]/HLOOKUP("USD",$K$1:$L$2,2,FALSE)</f>
        <v>34.5</v>
      </c>
      <c r="R174" s="389" t="s">
        <v>500</v>
      </c>
      <c r="S174" s="389"/>
      <c r="T174" s="389"/>
      <c r="U174" s="389"/>
      <c r="V174" s="389"/>
      <c r="W174" s="405"/>
      <c r="X174" s="390">
        <v>21</v>
      </c>
      <c r="Y174" s="391">
        <v>1</v>
      </c>
      <c r="Z174" s="406">
        <f>BD.PD[[#This Row],[Av.P1 '[%']]]*BD.PD[[#This Row],[Ppto. Orden Interna '[DOP']]]</f>
        <v>2070</v>
      </c>
      <c r="AA174" s="393"/>
      <c r="AB174" s="394"/>
      <c r="AC174" s="406">
        <f>BD.PD[[#This Row],[Av.P2 '[%']]]*BD.PD[[#This Row],[Ppto. Orden Interna '[DOP']]]</f>
        <v>0</v>
      </c>
      <c r="AD174" s="393"/>
      <c r="AE174" s="394"/>
      <c r="AF174" s="406">
        <f>BD.PD[[#This Row],[Av.P3 '[%']]]*BD.PD[[#This Row],[Ppto. Orden Interna '[DOP']]]</f>
        <v>0</v>
      </c>
      <c r="AG174" s="393"/>
      <c r="AH174" s="394"/>
      <c r="AI174" s="406">
        <f>BD.PD[[#This Row],[Av.P4 '[%']]]*BD.PD[[#This Row],[Ppto. Orden Interna '[DOP']]]</f>
        <v>0</v>
      </c>
      <c r="AJ174" s="393"/>
      <c r="AK174" s="394"/>
      <c r="AL174" s="406">
        <f>BD.PD[[#This Row],[Av.P5 '[%']]]*BD.PD[[#This Row],[Ppto. Orden Interna '[DOP']]]</f>
        <v>0</v>
      </c>
      <c r="AM174" s="395">
        <f>BD.PD[[#This Row],[Pago 5]]+BD.PD[[#This Row],[Pago 4]]+BD.PD[[#This Row],[Pago 3]]+BD.PD[[#This Row],[Pago 2]]+BD.PD[[#This Row],[Pago 1]]</f>
        <v>2070</v>
      </c>
      <c r="AN174" s="396"/>
    </row>
    <row r="175" spans="1:40" ht="15" hidden="1" customHeight="1" x14ac:dyDescent="0.2">
      <c r="A175" s="377">
        <v>7.02</v>
      </c>
      <c r="B175" s="378"/>
      <c r="C175" s="379" t="str">
        <f>VLOOKUP(BD.PD[[#This Row],[Pos]],PPto[],3,FALSE)</f>
        <v>7.02 Cocina, Patio Comidas y Rostizería</v>
      </c>
      <c r="D175" s="377" t="s">
        <v>61</v>
      </c>
      <c r="E175" s="381" t="str">
        <f>IF(BD.PD[[#This Row],[.]]="*",VLOOKUP(BD.PD[[#This Row],[Pos]],Presupuesto!A:H,7,FALSE),"")</f>
        <v/>
      </c>
      <c r="F175" s="382" t="s">
        <v>542</v>
      </c>
      <c r="G175" s="382" t="s">
        <v>378</v>
      </c>
      <c r="H175" s="382" t="s">
        <v>522</v>
      </c>
      <c r="I175" s="399">
        <v>45921</v>
      </c>
      <c r="J175" s="400">
        <v>2</v>
      </c>
      <c r="K175" s="377" t="s">
        <v>343</v>
      </c>
      <c r="L175" s="384">
        <f>IF(BD.PD[[#This Row],[Mon]]="DOP",1,HLOOKUP(BD.PD[[#This Row],[Mon]],$K$1:$L$2,2,FALSE))</f>
        <v>1</v>
      </c>
      <c r="M175" s="401">
        <v>600</v>
      </c>
      <c r="N175" s="386">
        <f>BD.PD[[#This Row],[Cant.]]*BD.PD[[#This Row],[ Tasa ]]*BD.PD[[#This Row],[ Precio Und.]]</f>
        <v>1200</v>
      </c>
      <c r="O175" s="402">
        <v>0</v>
      </c>
      <c r="P175" s="386">
        <f>IF(BD.PD[[#This Row],[Liquid. '[%']]]&lt;&gt;0,(BD.PD[[#This Row],[Valor Neto '[DOP']]]*BD.PD[[#This Row],[Liquid. '[%']]])+BD.PD[[#This Row],[Valor Neto '[DOP']]],BD.PD[[#This Row],[Valor Neto '[DOP']]])</f>
        <v>1200</v>
      </c>
      <c r="Q175" s="404">
        <f>BD.PD[[#This Row],[Ppto. Orden Interna '[DOP']]]/HLOOKUP("USD",$K$1:$L$2,2,FALSE)</f>
        <v>20</v>
      </c>
      <c r="R175" s="389" t="s">
        <v>500</v>
      </c>
      <c r="S175" s="389"/>
      <c r="T175" s="389"/>
      <c r="U175" s="389"/>
      <c r="V175" s="389"/>
      <c r="W175" s="405"/>
      <c r="X175" s="390">
        <v>21</v>
      </c>
      <c r="Y175" s="391">
        <v>1</v>
      </c>
      <c r="Z175" s="406">
        <f>BD.PD[[#This Row],[Av.P1 '[%']]]*BD.PD[[#This Row],[Ppto. Orden Interna '[DOP']]]</f>
        <v>1200</v>
      </c>
      <c r="AA175" s="393"/>
      <c r="AB175" s="394"/>
      <c r="AC175" s="406">
        <f>BD.PD[[#This Row],[Av.P2 '[%']]]*BD.PD[[#This Row],[Ppto. Orden Interna '[DOP']]]</f>
        <v>0</v>
      </c>
      <c r="AD175" s="393"/>
      <c r="AE175" s="394"/>
      <c r="AF175" s="406">
        <f>BD.PD[[#This Row],[Av.P3 '[%']]]*BD.PD[[#This Row],[Ppto. Orden Interna '[DOP']]]</f>
        <v>0</v>
      </c>
      <c r="AG175" s="393"/>
      <c r="AH175" s="394"/>
      <c r="AI175" s="406">
        <f>BD.PD[[#This Row],[Av.P4 '[%']]]*BD.PD[[#This Row],[Ppto. Orden Interna '[DOP']]]</f>
        <v>0</v>
      </c>
      <c r="AJ175" s="393"/>
      <c r="AK175" s="394"/>
      <c r="AL175" s="406">
        <f>BD.PD[[#This Row],[Av.P5 '[%']]]*BD.PD[[#This Row],[Ppto. Orden Interna '[DOP']]]</f>
        <v>0</v>
      </c>
      <c r="AM175" s="395">
        <f>BD.PD[[#This Row],[Pago 5]]+BD.PD[[#This Row],[Pago 4]]+BD.PD[[#This Row],[Pago 3]]+BD.PD[[#This Row],[Pago 2]]+BD.PD[[#This Row],[Pago 1]]</f>
        <v>1200</v>
      </c>
      <c r="AN175" s="396"/>
    </row>
    <row r="176" spans="1:40" ht="15" hidden="1" customHeight="1" x14ac:dyDescent="0.2">
      <c r="A176" s="377">
        <v>7.02</v>
      </c>
      <c r="B176" s="378"/>
      <c r="C176" s="379" t="str">
        <f>VLOOKUP(BD.PD[[#This Row],[Pos]],PPto[],3,FALSE)</f>
        <v>7.02 Cocina, Patio Comidas y Rostizería</v>
      </c>
      <c r="D176" s="377" t="s">
        <v>61</v>
      </c>
      <c r="E176" s="381" t="str">
        <f>IF(BD.PD[[#This Row],[.]]="*",VLOOKUP(BD.PD[[#This Row],[Pos]],Presupuesto!A:H,7,FALSE),"")</f>
        <v/>
      </c>
      <c r="F176" s="403" t="s">
        <v>543</v>
      </c>
      <c r="G176" s="382" t="s">
        <v>378</v>
      </c>
      <c r="H176" s="382" t="s">
        <v>522</v>
      </c>
      <c r="I176" s="399">
        <v>45921</v>
      </c>
      <c r="J176" s="400">
        <v>1</v>
      </c>
      <c r="K176" s="377" t="s">
        <v>343</v>
      </c>
      <c r="L176" s="384">
        <f>IF(BD.PD[[#This Row],[Mon]]="DOP",1,HLOOKUP(BD.PD[[#This Row],[Mon]],$K$1:$L$2,2,FALSE))</f>
        <v>1</v>
      </c>
      <c r="M176" s="401">
        <v>2400</v>
      </c>
      <c r="N176" s="386">
        <f>BD.PD[[#This Row],[Cant.]]*BD.PD[[#This Row],[ Tasa ]]*BD.PD[[#This Row],[ Precio Und.]]</f>
        <v>2400</v>
      </c>
      <c r="O176" s="402">
        <v>0</v>
      </c>
      <c r="P176" s="386">
        <f>IF(BD.PD[[#This Row],[Liquid. '[%']]]&lt;&gt;0,(BD.PD[[#This Row],[Valor Neto '[DOP']]]*BD.PD[[#This Row],[Liquid. '[%']]])+BD.PD[[#This Row],[Valor Neto '[DOP']]],BD.PD[[#This Row],[Valor Neto '[DOP']]])</f>
        <v>2400</v>
      </c>
      <c r="Q176" s="404">
        <f>BD.PD[[#This Row],[Ppto. Orden Interna '[DOP']]]/HLOOKUP("USD",$K$1:$L$2,2,FALSE)</f>
        <v>40</v>
      </c>
      <c r="R176" s="389" t="s">
        <v>500</v>
      </c>
      <c r="S176" s="389"/>
      <c r="T176" s="389"/>
      <c r="U176" s="389"/>
      <c r="V176" s="389"/>
      <c r="W176" s="405" t="s">
        <v>516</v>
      </c>
      <c r="X176" s="390">
        <v>21</v>
      </c>
      <c r="Y176" s="391">
        <v>1</v>
      </c>
      <c r="Z176" s="406">
        <f>BD.PD[[#This Row],[Av.P1 '[%']]]*BD.PD[[#This Row],[Ppto. Orden Interna '[DOP']]]</f>
        <v>2400</v>
      </c>
      <c r="AA176" s="393"/>
      <c r="AB176" s="394"/>
      <c r="AC176" s="406">
        <f>BD.PD[[#This Row],[Av.P2 '[%']]]*BD.PD[[#This Row],[Ppto. Orden Interna '[DOP']]]</f>
        <v>0</v>
      </c>
      <c r="AD176" s="393"/>
      <c r="AE176" s="394"/>
      <c r="AF176" s="406">
        <f>BD.PD[[#This Row],[Av.P3 '[%']]]*BD.PD[[#This Row],[Ppto. Orden Interna '[DOP']]]</f>
        <v>0</v>
      </c>
      <c r="AG176" s="393"/>
      <c r="AH176" s="394"/>
      <c r="AI176" s="406">
        <f>BD.PD[[#This Row],[Av.P4 '[%']]]*BD.PD[[#This Row],[Ppto. Orden Interna '[DOP']]]</f>
        <v>0</v>
      </c>
      <c r="AJ176" s="393"/>
      <c r="AK176" s="394"/>
      <c r="AL176" s="406">
        <f>BD.PD[[#This Row],[Av.P5 '[%']]]*BD.PD[[#This Row],[Ppto. Orden Interna '[DOP']]]</f>
        <v>0</v>
      </c>
      <c r="AM176" s="395">
        <f>BD.PD[[#This Row],[Pago 5]]+BD.PD[[#This Row],[Pago 4]]+BD.PD[[#This Row],[Pago 3]]+BD.PD[[#This Row],[Pago 2]]+BD.PD[[#This Row],[Pago 1]]</f>
        <v>2400</v>
      </c>
      <c r="AN176" s="396"/>
    </row>
    <row r="177" spans="1:40" ht="15" hidden="1" customHeight="1" x14ac:dyDescent="0.2">
      <c r="A177" s="377">
        <v>7.02</v>
      </c>
      <c r="B177" s="378"/>
      <c r="C177" s="379" t="str">
        <f>VLOOKUP(BD.PD[[#This Row],[Pos]],PPto[],3,FALSE)</f>
        <v>7.02 Cocina, Patio Comidas y Rostizería</v>
      </c>
      <c r="D177" s="377" t="s">
        <v>61</v>
      </c>
      <c r="E177" s="381" t="str">
        <f>IF(BD.PD[[#This Row],[.]]="*",VLOOKUP(BD.PD[[#This Row],[Pos]],Presupuesto!A:H,7,FALSE),"")</f>
        <v/>
      </c>
      <c r="F177" s="403" t="s">
        <v>544</v>
      </c>
      <c r="G177" s="382" t="s">
        <v>378</v>
      </c>
      <c r="H177" s="382" t="s">
        <v>522</v>
      </c>
      <c r="I177" s="399">
        <v>45921</v>
      </c>
      <c r="J177" s="400">
        <v>1</v>
      </c>
      <c r="K177" s="377" t="s">
        <v>343</v>
      </c>
      <c r="L177" s="384">
        <f>IF(BD.PD[[#This Row],[Mon]]="DOP",1,HLOOKUP(BD.PD[[#This Row],[Mon]],$K$1:$L$2,2,FALSE))</f>
        <v>1</v>
      </c>
      <c r="M177" s="401">
        <v>2400</v>
      </c>
      <c r="N177" s="386">
        <f>BD.PD[[#This Row],[Cant.]]*BD.PD[[#This Row],[ Tasa ]]*BD.PD[[#This Row],[ Precio Und.]]</f>
        <v>2400</v>
      </c>
      <c r="O177" s="402">
        <v>0</v>
      </c>
      <c r="P177" s="386">
        <f>IF(BD.PD[[#This Row],[Liquid. '[%']]]&lt;&gt;0,(BD.PD[[#This Row],[Valor Neto '[DOP']]]*BD.PD[[#This Row],[Liquid. '[%']]])+BD.PD[[#This Row],[Valor Neto '[DOP']]],BD.PD[[#This Row],[Valor Neto '[DOP']]])</f>
        <v>2400</v>
      </c>
      <c r="Q177" s="404">
        <f>BD.PD[[#This Row],[Ppto. Orden Interna '[DOP']]]/HLOOKUP("USD",$K$1:$L$2,2,FALSE)</f>
        <v>40</v>
      </c>
      <c r="R177" s="389" t="s">
        <v>523</v>
      </c>
      <c r="S177" s="389"/>
      <c r="T177" s="389"/>
      <c r="U177" s="389"/>
      <c r="V177" s="389"/>
      <c r="W177" s="405" t="s">
        <v>360</v>
      </c>
      <c r="X177" s="390">
        <v>21</v>
      </c>
      <c r="Y177" s="391">
        <v>1</v>
      </c>
      <c r="Z177" s="406">
        <f>BD.PD[[#This Row],[Av.P1 '[%']]]*BD.PD[[#This Row],[Ppto. Orden Interna '[DOP']]]</f>
        <v>2400</v>
      </c>
      <c r="AA177" s="393"/>
      <c r="AB177" s="394"/>
      <c r="AC177" s="406">
        <f>BD.PD[[#This Row],[Av.P2 '[%']]]*BD.PD[[#This Row],[Ppto. Orden Interna '[DOP']]]</f>
        <v>0</v>
      </c>
      <c r="AD177" s="393"/>
      <c r="AE177" s="394"/>
      <c r="AF177" s="406">
        <f>BD.PD[[#This Row],[Av.P3 '[%']]]*BD.PD[[#This Row],[Ppto. Orden Interna '[DOP']]]</f>
        <v>0</v>
      </c>
      <c r="AG177" s="393"/>
      <c r="AH177" s="394"/>
      <c r="AI177" s="406">
        <f>BD.PD[[#This Row],[Av.P4 '[%']]]*BD.PD[[#This Row],[Ppto. Orden Interna '[DOP']]]</f>
        <v>0</v>
      </c>
      <c r="AJ177" s="393"/>
      <c r="AK177" s="394"/>
      <c r="AL177" s="406">
        <f>BD.PD[[#This Row],[Av.P5 '[%']]]*BD.PD[[#This Row],[Ppto. Orden Interna '[DOP']]]</f>
        <v>0</v>
      </c>
      <c r="AM177" s="395">
        <f>BD.PD[[#This Row],[Pago 5]]+BD.PD[[#This Row],[Pago 4]]+BD.PD[[#This Row],[Pago 3]]+BD.PD[[#This Row],[Pago 2]]+BD.PD[[#This Row],[Pago 1]]</f>
        <v>2400</v>
      </c>
      <c r="AN177" s="396"/>
    </row>
    <row r="178" spans="1:40" ht="15" hidden="1" customHeight="1" x14ac:dyDescent="0.2">
      <c r="A178" s="377">
        <v>7.02</v>
      </c>
      <c r="B178" s="378"/>
      <c r="C178" s="379" t="str">
        <f>VLOOKUP(BD.PD[[#This Row],[Pos]],PPto[],3,FALSE)</f>
        <v>7.02 Cocina, Patio Comidas y Rostizería</v>
      </c>
      <c r="D178" s="377" t="s">
        <v>61</v>
      </c>
      <c r="E178" s="381" t="str">
        <f>IF(BD.PD[[#This Row],[.]]="*",VLOOKUP(BD.PD[[#This Row],[Pos]],Presupuesto!A:H,7,FALSE),"")</f>
        <v/>
      </c>
      <c r="F178" s="422" t="s">
        <v>545</v>
      </c>
      <c r="G178" s="382" t="s">
        <v>378</v>
      </c>
      <c r="H178" s="382" t="s">
        <v>522</v>
      </c>
      <c r="I178" s="399">
        <v>45921</v>
      </c>
      <c r="J178" s="400">
        <v>1</v>
      </c>
      <c r="K178" s="377" t="s">
        <v>343</v>
      </c>
      <c r="L178" s="384">
        <f>IF(BD.PD[[#This Row],[Mon]]="DOP",1,HLOOKUP(BD.PD[[#This Row],[Mon]],$K$1:$L$2,2,FALSE))</f>
        <v>1</v>
      </c>
      <c r="M178" s="401">
        <v>2433.33</v>
      </c>
      <c r="N178" s="386">
        <f>BD.PD[[#This Row],[Cant.]]*BD.PD[[#This Row],[ Tasa ]]*BD.PD[[#This Row],[ Precio Und.]]</f>
        <v>2433.33</v>
      </c>
      <c r="O178" s="402">
        <v>0</v>
      </c>
      <c r="P178" s="386">
        <f>IF(BD.PD[[#This Row],[Liquid. '[%']]]&lt;&gt;0,(BD.PD[[#This Row],[Valor Neto '[DOP']]]*BD.PD[[#This Row],[Liquid. '[%']]])+BD.PD[[#This Row],[Valor Neto '[DOP']]],BD.PD[[#This Row],[Valor Neto '[DOP']]])</f>
        <v>2433.33</v>
      </c>
      <c r="Q178" s="404">
        <f>BD.PD[[#This Row],[Ppto. Orden Interna '[DOP']]]/HLOOKUP("USD",$K$1:$L$2,2,FALSE)</f>
        <v>40.555500000000002</v>
      </c>
      <c r="R178" s="389" t="s">
        <v>523</v>
      </c>
      <c r="S178" s="389"/>
      <c r="T178" s="389"/>
      <c r="U178" s="389"/>
      <c r="V178" s="389"/>
      <c r="W178" s="405" t="s">
        <v>360</v>
      </c>
      <c r="X178" s="390">
        <v>19</v>
      </c>
      <c r="Y178" s="391">
        <v>1</v>
      </c>
      <c r="Z178" s="406">
        <f>BD.PD[[#This Row],[Av.P1 '[%']]]*BD.PD[[#This Row],[Ppto. Orden Interna '[DOP']]]</f>
        <v>2433.33</v>
      </c>
      <c r="AA178" s="393"/>
      <c r="AB178" s="394"/>
      <c r="AC178" s="406">
        <f>BD.PD[[#This Row],[Av.P2 '[%']]]*BD.PD[[#This Row],[Ppto. Orden Interna '[DOP']]]</f>
        <v>0</v>
      </c>
      <c r="AD178" s="393"/>
      <c r="AE178" s="394"/>
      <c r="AF178" s="406">
        <f>BD.PD[[#This Row],[Av.P3 '[%']]]*BD.PD[[#This Row],[Ppto. Orden Interna '[DOP']]]</f>
        <v>0</v>
      </c>
      <c r="AG178" s="393"/>
      <c r="AH178" s="394"/>
      <c r="AI178" s="406">
        <f>BD.PD[[#This Row],[Av.P4 '[%']]]*BD.PD[[#This Row],[Ppto. Orden Interna '[DOP']]]</f>
        <v>0</v>
      </c>
      <c r="AJ178" s="393"/>
      <c r="AK178" s="394"/>
      <c r="AL178" s="406">
        <f>BD.PD[[#This Row],[Av.P5 '[%']]]*BD.PD[[#This Row],[Ppto. Orden Interna '[DOP']]]</f>
        <v>0</v>
      </c>
      <c r="AM178" s="395">
        <f>BD.PD[[#This Row],[Pago 5]]+BD.PD[[#This Row],[Pago 4]]+BD.PD[[#This Row],[Pago 3]]+BD.PD[[#This Row],[Pago 2]]+BD.PD[[#This Row],[Pago 1]]</f>
        <v>2433.33</v>
      </c>
      <c r="AN178" s="396"/>
    </row>
    <row r="179" spans="1:40" ht="15" hidden="1" customHeight="1" x14ac:dyDescent="0.2">
      <c r="A179" s="377">
        <v>7.02</v>
      </c>
      <c r="B179" s="378"/>
      <c r="C179" s="379" t="str">
        <f>VLOOKUP(BD.PD[[#This Row],[Pos]],PPto[],3,FALSE)</f>
        <v>7.02 Cocina, Patio Comidas y Rostizería</v>
      </c>
      <c r="D179" s="377" t="s">
        <v>61</v>
      </c>
      <c r="E179" s="381" t="str">
        <f>IF(BD.PD[[#This Row],[.]]="*",VLOOKUP(BD.PD[[#This Row],[Pos]],Presupuesto!A:H,7,FALSE),"")</f>
        <v/>
      </c>
      <c r="F179" s="403" t="s">
        <v>546</v>
      </c>
      <c r="G179" s="382" t="s">
        <v>378</v>
      </c>
      <c r="H179" s="382" t="s">
        <v>522</v>
      </c>
      <c r="I179" s="399">
        <v>45921</v>
      </c>
      <c r="J179" s="400">
        <v>1</v>
      </c>
      <c r="K179" s="377" t="s">
        <v>343</v>
      </c>
      <c r="L179" s="384">
        <f>IF(BD.PD[[#This Row],[Mon]]="DOP",1,HLOOKUP(BD.PD[[#This Row],[Mon]],$K$1:$L$2,2,FALSE))</f>
        <v>1</v>
      </c>
      <c r="M179" s="401">
        <v>14000</v>
      </c>
      <c r="N179" s="386">
        <f>BD.PD[[#This Row],[Cant.]]*BD.PD[[#This Row],[ Tasa ]]*BD.PD[[#This Row],[ Precio Und.]]</f>
        <v>14000</v>
      </c>
      <c r="O179" s="402">
        <v>0</v>
      </c>
      <c r="P179" s="386">
        <f>IF(BD.PD[[#This Row],[Liquid. '[%']]]&lt;&gt;0,(BD.PD[[#This Row],[Valor Neto '[DOP']]]*BD.PD[[#This Row],[Liquid. '[%']]])+BD.PD[[#This Row],[Valor Neto '[DOP']]],BD.PD[[#This Row],[Valor Neto '[DOP']]])</f>
        <v>14000</v>
      </c>
      <c r="Q179" s="404">
        <f>BD.PD[[#This Row],[Ppto. Orden Interna '[DOP']]]/HLOOKUP("USD",$K$1:$L$2,2,FALSE)</f>
        <v>233.33333333333334</v>
      </c>
      <c r="R179" s="389" t="s">
        <v>523</v>
      </c>
      <c r="S179" s="389"/>
      <c r="T179" s="389"/>
      <c r="U179" s="389"/>
      <c r="V179" s="389"/>
      <c r="W179" s="405" t="s">
        <v>360</v>
      </c>
      <c r="X179" s="390">
        <v>21</v>
      </c>
      <c r="Y179" s="391">
        <v>1</v>
      </c>
      <c r="Z179" s="406">
        <f>BD.PD[[#This Row],[Av.P1 '[%']]]*BD.PD[[#This Row],[Ppto. Orden Interna '[DOP']]]</f>
        <v>14000</v>
      </c>
      <c r="AA179" s="393"/>
      <c r="AB179" s="394"/>
      <c r="AC179" s="406">
        <f>BD.PD[[#This Row],[Av.P2 '[%']]]*BD.PD[[#This Row],[Ppto. Orden Interna '[DOP']]]</f>
        <v>0</v>
      </c>
      <c r="AD179" s="393"/>
      <c r="AE179" s="394"/>
      <c r="AF179" s="406">
        <f>BD.PD[[#This Row],[Av.P3 '[%']]]*BD.PD[[#This Row],[Ppto. Orden Interna '[DOP']]]</f>
        <v>0</v>
      </c>
      <c r="AG179" s="393"/>
      <c r="AH179" s="394"/>
      <c r="AI179" s="406">
        <f>BD.PD[[#This Row],[Av.P4 '[%']]]*BD.PD[[#This Row],[Ppto. Orden Interna '[DOP']]]</f>
        <v>0</v>
      </c>
      <c r="AJ179" s="393"/>
      <c r="AK179" s="394"/>
      <c r="AL179" s="406">
        <f>BD.PD[[#This Row],[Av.P5 '[%']]]*BD.PD[[#This Row],[Ppto. Orden Interna '[DOP']]]</f>
        <v>0</v>
      </c>
      <c r="AM179" s="395">
        <f>BD.PD[[#This Row],[Pago 5]]+BD.PD[[#This Row],[Pago 4]]+BD.PD[[#This Row],[Pago 3]]+BD.PD[[#This Row],[Pago 2]]+BD.PD[[#This Row],[Pago 1]]</f>
        <v>14000</v>
      </c>
      <c r="AN179" s="396"/>
    </row>
    <row r="180" spans="1:40" ht="15" hidden="1" customHeight="1" x14ac:dyDescent="0.2">
      <c r="A180" s="377">
        <v>7.02</v>
      </c>
      <c r="B180" s="378"/>
      <c r="C180" s="379" t="str">
        <f>VLOOKUP(BD.PD[[#This Row],[Pos]],PPto[],3,FALSE)</f>
        <v>7.02 Cocina, Patio Comidas y Rostizería</v>
      </c>
      <c r="D180" s="377" t="s">
        <v>61</v>
      </c>
      <c r="E180" s="381" t="str">
        <f>IF(BD.PD[[#This Row],[.]]="*",VLOOKUP(BD.PD[[#This Row],[Pos]],Presupuesto!A:H,7,FALSE),"")</f>
        <v/>
      </c>
      <c r="F180" s="382" t="s">
        <v>547</v>
      </c>
      <c r="G180" s="382" t="s">
        <v>378</v>
      </c>
      <c r="H180" s="382" t="s">
        <v>522</v>
      </c>
      <c r="I180" s="399">
        <v>45921</v>
      </c>
      <c r="J180" s="400">
        <v>2</v>
      </c>
      <c r="K180" s="377" t="s">
        <v>343</v>
      </c>
      <c r="L180" s="384">
        <f>IF(BD.PD[[#This Row],[Mon]]="DOP",1,HLOOKUP(BD.PD[[#This Row],[Mon]],$K$1:$L$2,2,FALSE))</f>
        <v>1</v>
      </c>
      <c r="M180" s="401">
        <v>10250</v>
      </c>
      <c r="N180" s="386">
        <f>BD.PD[[#This Row],[Cant.]]*BD.PD[[#This Row],[ Tasa ]]*BD.PD[[#This Row],[ Precio Und.]]</f>
        <v>20500</v>
      </c>
      <c r="O180" s="402">
        <v>0</v>
      </c>
      <c r="P180" s="386">
        <f>IF(BD.PD[[#This Row],[Liquid. '[%']]]&lt;&gt;0,(BD.PD[[#This Row],[Valor Neto '[DOP']]]*BD.PD[[#This Row],[Liquid. '[%']]])+BD.PD[[#This Row],[Valor Neto '[DOP']]],BD.PD[[#This Row],[Valor Neto '[DOP']]])</f>
        <v>20500</v>
      </c>
      <c r="Q180" s="404">
        <f>BD.PD[[#This Row],[Ppto. Orden Interna '[DOP']]]/HLOOKUP("USD",$K$1:$L$2,2,FALSE)</f>
        <v>341.66666666666669</v>
      </c>
      <c r="R180" s="389" t="s">
        <v>523</v>
      </c>
      <c r="S180" s="389"/>
      <c r="T180" s="389"/>
      <c r="U180" s="389"/>
      <c r="V180" s="389"/>
      <c r="W180" s="405" t="s">
        <v>360</v>
      </c>
      <c r="X180" s="390">
        <v>21</v>
      </c>
      <c r="Y180" s="391">
        <v>1</v>
      </c>
      <c r="Z180" s="406">
        <f>BD.PD[[#This Row],[Av.P1 '[%']]]*BD.PD[[#This Row],[Ppto. Orden Interna '[DOP']]]</f>
        <v>20500</v>
      </c>
      <c r="AA180" s="393"/>
      <c r="AB180" s="394"/>
      <c r="AC180" s="406">
        <f>BD.PD[[#This Row],[Av.P2 '[%']]]*BD.PD[[#This Row],[Ppto. Orden Interna '[DOP']]]</f>
        <v>0</v>
      </c>
      <c r="AD180" s="393"/>
      <c r="AE180" s="394"/>
      <c r="AF180" s="406">
        <f>BD.PD[[#This Row],[Av.P3 '[%']]]*BD.PD[[#This Row],[Ppto. Orden Interna '[DOP']]]</f>
        <v>0</v>
      </c>
      <c r="AG180" s="393"/>
      <c r="AH180" s="394"/>
      <c r="AI180" s="406">
        <f>BD.PD[[#This Row],[Av.P4 '[%']]]*BD.PD[[#This Row],[Ppto. Orden Interna '[DOP']]]</f>
        <v>0</v>
      </c>
      <c r="AJ180" s="393"/>
      <c r="AK180" s="394"/>
      <c r="AL180" s="406">
        <f>BD.PD[[#This Row],[Av.P5 '[%']]]*BD.PD[[#This Row],[Ppto. Orden Interna '[DOP']]]</f>
        <v>0</v>
      </c>
      <c r="AM180" s="395">
        <f>BD.PD[[#This Row],[Pago 5]]+BD.PD[[#This Row],[Pago 4]]+BD.PD[[#This Row],[Pago 3]]+BD.PD[[#This Row],[Pago 2]]+BD.PD[[#This Row],[Pago 1]]</f>
        <v>20500</v>
      </c>
      <c r="AN180" s="396"/>
    </row>
    <row r="181" spans="1:40" ht="15" hidden="1" customHeight="1" x14ac:dyDescent="0.2">
      <c r="A181" s="377">
        <v>7.02</v>
      </c>
      <c r="B181" s="378"/>
      <c r="C181" s="379" t="str">
        <f>VLOOKUP(BD.PD[[#This Row],[Pos]],PPto[],3,FALSE)</f>
        <v>7.02 Cocina, Patio Comidas y Rostizería</v>
      </c>
      <c r="D181" s="377" t="s">
        <v>61</v>
      </c>
      <c r="E181" s="381" t="str">
        <f>IF(BD.PD[[#This Row],[.]]="*",VLOOKUP(BD.PD[[#This Row],[Pos]],Presupuesto!A:H,7,FALSE),"")</f>
        <v/>
      </c>
      <c r="F181" s="382" t="s">
        <v>548</v>
      </c>
      <c r="G181" s="382" t="s">
        <v>378</v>
      </c>
      <c r="H181" s="382" t="s">
        <v>522</v>
      </c>
      <c r="I181" s="399">
        <v>45921</v>
      </c>
      <c r="J181" s="400">
        <v>2</v>
      </c>
      <c r="K181" s="377" t="s">
        <v>343</v>
      </c>
      <c r="L181" s="384">
        <f>IF(BD.PD[[#This Row],[Mon]]="DOP",1,HLOOKUP(BD.PD[[#This Row],[Mon]],$K$1:$L$2,2,FALSE))</f>
        <v>1</v>
      </c>
      <c r="M181" s="401">
        <v>3200</v>
      </c>
      <c r="N181" s="386">
        <f>BD.PD[[#This Row],[Cant.]]*BD.PD[[#This Row],[ Tasa ]]*BD.PD[[#This Row],[ Precio Und.]]</f>
        <v>6400</v>
      </c>
      <c r="O181" s="402">
        <v>0</v>
      </c>
      <c r="P181" s="386">
        <f>IF(BD.PD[[#This Row],[Liquid. '[%']]]&lt;&gt;0,(BD.PD[[#This Row],[Valor Neto '[DOP']]]*BD.PD[[#This Row],[Liquid. '[%']]])+BD.PD[[#This Row],[Valor Neto '[DOP']]],BD.PD[[#This Row],[Valor Neto '[DOP']]])</f>
        <v>6400</v>
      </c>
      <c r="Q181" s="404">
        <f>BD.PD[[#This Row],[Ppto. Orden Interna '[DOP']]]/HLOOKUP("USD",$K$1:$L$2,2,FALSE)</f>
        <v>106.66666666666667</v>
      </c>
      <c r="R181" s="389" t="s">
        <v>523</v>
      </c>
      <c r="S181" s="389"/>
      <c r="T181" s="389"/>
      <c r="U181" s="389"/>
      <c r="V181" s="389"/>
      <c r="W181" s="405" t="s">
        <v>360</v>
      </c>
      <c r="X181" s="390">
        <v>21</v>
      </c>
      <c r="Y181" s="391">
        <v>1</v>
      </c>
      <c r="Z181" s="406">
        <f>BD.PD[[#This Row],[Av.P1 '[%']]]*BD.PD[[#This Row],[Ppto. Orden Interna '[DOP']]]</f>
        <v>6400</v>
      </c>
      <c r="AA181" s="393"/>
      <c r="AB181" s="394"/>
      <c r="AC181" s="406">
        <f>BD.PD[[#This Row],[Av.P2 '[%']]]*BD.PD[[#This Row],[Ppto. Orden Interna '[DOP']]]</f>
        <v>0</v>
      </c>
      <c r="AD181" s="393"/>
      <c r="AE181" s="394"/>
      <c r="AF181" s="406">
        <f>BD.PD[[#This Row],[Av.P3 '[%']]]*BD.PD[[#This Row],[Ppto. Orden Interna '[DOP']]]</f>
        <v>0</v>
      </c>
      <c r="AG181" s="393"/>
      <c r="AH181" s="394"/>
      <c r="AI181" s="406">
        <f>BD.PD[[#This Row],[Av.P4 '[%']]]*BD.PD[[#This Row],[Ppto. Orden Interna '[DOP']]]</f>
        <v>0</v>
      </c>
      <c r="AJ181" s="393"/>
      <c r="AK181" s="394"/>
      <c r="AL181" s="406">
        <f>BD.PD[[#This Row],[Av.P5 '[%']]]*BD.PD[[#This Row],[Ppto. Orden Interna '[DOP']]]</f>
        <v>0</v>
      </c>
      <c r="AM181" s="395">
        <f>BD.PD[[#This Row],[Pago 5]]+BD.PD[[#This Row],[Pago 4]]+BD.PD[[#This Row],[Pago 3]]+BD.PD[[#This Row],[Pago 2]]+BD.PD[[#This Row],[Pago 1]]</f>
        <v>6400</v>
      </c>
      <c r="AN181" s="396"/>
    </row>
    <row r="182" spans="1:40" ht="15" hidden="1" customHeight="1" x14ac:dyDescent="0.2">
      <c r="A182" s="377">
        <v>7.02</v>
      </c>
      <c r="B182" s="378"/>
      <c r="C182" s="379" t="str">
        <f>VLOOKUP(BD.PD[[#This Row],[Pos]],PPto[],3,FALSE)</f>
        <v>7.02 Cocina, Patio Comidas y Rostizería</v>
      </c>
      <c r="D182" s="377" t="s">
        <v>61</v>
      </c>
      <c r="E182" s="381" t="str">
        <f>IF(BD.PD[[#This Row],[.]]="*",VLOOKUP(BD.PD[[#This Row],[Pos]],Presupuesto!A:H,7,FALSE),"")</f>
        <v/>
      </c>
      <c r="F182" s="382" t="s">
        <v>549</v>
      </c>
      <c r="G182" s="382" t="s">
        <v>378</v>
      </c>
      <c r="H182" s="382" t="s">
        <v>522</v>
      </c>
      <c r="I182" s="399">
        <v>45921</v>
      </c>
      <c r="J182" s="400">
        <v>2</v>
      </c>
      <c r="K182" s="377" t="s">
        <v>343</v>
      </c>
      <c r="L182" s="384">
        <f>IF(BD.PD[[#This Row],[Mon]]="DOP",1,HLOOKUP(BD.PD[[#This Row],[Mon]],$K$1:$L$2,2,FALSE))</f>
        <v>1</v>
      </c>
      <c r="M182" s="401">
        <v>850</v>
      </c>
      <c r="N182" s="386">
        <f>BD.PD[[#This Row],[Cant.]]*BD.PD[[#This Row],[ Tasa ]]*BD.PD[[#This Row],[ Precio Und.]]</f>
        <v>1700</v>
      </c>
      <c r="O182" s="402">
        <v>0</v>
      </c>
      <c r="P182" s="386">
        <f>IF(BD.PD[[#This Row],[Liquid. '[%']]]&lt;&gt;0,(BD.PD[[#This Row],[Valor Neto '[DOP']]]*BD.PD[[#This Row],[Liquid. '[%']]])+BD.PD[[#This Row],[Valor Neto '[DOP']]],BD.PD[[#This Row],[Valor Neto '[DOP']]])</f>
        <v>1700</v>
      </c>
      <c r="Q182" s="404">
        <f>BD.PD[[#This Row],[Ppto. Orden Interna '[DOP']]]/HLOOKUP("USD",$K$1:$L$2,2,FALSE)</f>
        <v>28.333333333333332</v>
      </c>
      <c r="R182" s="389" t="s">
        <v>550</v>
      </c>
      <c r="S182" s="389"/>
      <c r="T182" s="389"/>
      <c r="U182" s="389"/>
      <c r="V182" s="389"/>
      <c r="W182" s="405" t="s">
        <v>551</v>
      </c>
      <c r="X182" s="390">
        <v>21</v>
      </c>
      <c r="Y182" s="391">
        <v>1</v>
      </c>
      <c r="Z182" s="406">
        <f>BD.PD[[#This Row],[Av.P1 '[%']]]*BD.PD[[#This Row],[Ppto. Orden Interna '[DOP']]]</f>
        <v>1700</v>
      </c>
      <c r="AA182" s="393"/>
      <c r="AB182" s="394"/>
      <c r="AC182" s="406">
        <f>BD.PD[[#This Row],[Av.P2 '[%']]]*BD.PD[[#This Row],[Ppto. Orden Interna '[DOP']]]</f>
        <v>0</v>
      </c>
      <c r="AD182" s="393"/>
      <c r="AE182" s="394"/>
      <c r="AF182" s="406">
        <f>BD.PD[[#This Row],[Av.P3 '[%']]]*BD.PD[[#This Row],[Ppto. Orden Interna '[DOP']]]</f>
        <v>0</v>
      </c>
      <c r="AG182" s="393"/>
      <c r="AH182" s="394"/>
      <c r="AI182" s="406">
        <f>BD.PD[[#This Row],[Av.P4 '[%']]]*BD.PD[[#This Row],[Ppto. Orden Interna '[DOP']]]</f>
        <v>0</v>
      </c>
      <c r="AJ182" s="393"/>
      <c r="AK182" s="394"/>
      <c r="AL182" s="406">
        <f>BD.PD[[#This Row],[Av.P5 '[%']]]*BD.PD[[#This Row],[Ppto. Orden Interna '[DOP']]]</f>
        <v>0</v>
      </c>
      <c r="AM182" s="395">
        <f>BD.PD[[#This Row],[Pago 5]]+BD.PD[[#This Row],[Pago 4]]+BD.PD[[#This Row],[Pago 3]]+BD.PD[[#This Row],[Pago 2]]+BD.PD[[#This Row],[Pago 1]]</f>
        <v>1700</v>
      </c>
      <c r="AN182" s="396"/>
    </row>
    <row r="183" spans="1:40" ht="15" hidden="1" customHeight="1" x14ac:dyDescent="0.2">
      <c r="A183" s="377">
        <v>7.02</v>
      </c>
      <c r="B183" s="378"/>
      <c r="C183" s="379" t="str">
        <f>VLOOKUP(BD.PD[[#This Row],[Pos]],PPto[],3,FALSE)</f>
        <v>7.02 Cocina, Patio Comidas y Rostizería</v>
      </c>
      <c r="D183" s="377" t="s">
        <v>61</v>
      </c>
      <c r="E183" s="381" t="str">
        <f>IF(BD.PD[[#This Row],[.]]="*",VLOOKUP(BD.PD[[#This Row],[Pos]],Presupuesto!A:H,7,FALSE),"")</f>
        <v/>
      </c>
      <c r="F183" s="382" t="s">
        <v>552</v>
      </c>
      <c r="G183" s="382" t="s">
        <v>378</v>
      </c>
      <c r="H183" s="382" t="s">
        <v>522</v>
      </c>
      <c r="I183" s="399">
        <v>45921</v>
      </c>
      <c r="J183" s="400">
        <v>4</v>
      </c>
      <c r="K183" s="377" t="s">
        <v>343</v>
      </c>
      <c r="L183" s="384">
        <f>IF(BD.PD[[#This Row],[Mon]]="DOP",1,HLOOKUP(BD.PD[[#This Row],[Mon]],$K$1:$L$2,2,FALSE))</f>
        <v>1</v>
      </c>
      <c r="M183" s="401">
        <v>1650</v>
      </c>
      <c r="N183" s="386">
        <f>BD.PD[[#This Row],[Cant.]]*BD.PD[[#This Row],[ Tasa ]]*BD.PD[[#This Row],[ Precio Und.]]</f>
        <v>6600</v>
      </c>
      <c r="O183" s="402">
        <v>0</v>
      </c>
      <c r="P183" s="386">
        <f>IF(BD.PD[[#This Row],[Liquid. '[%']]]&lt;&gt;0,(BD.PD[[#This Row],[Valor Neto '[DOP']]]*BD.PD[[#This Row],[Liquid. '[%']]])+BD.PD[[#This Row],[Valor Neto '[DOP']]],BD.PD[[#This Row],[Valor Neto '[DOP']]])</f>
        <v>6600</v>
      </c>
      <c r="Q183" s="404">
        <f>BD.PD[[#This Row],[Ppto. Orden Interna '[DOP']]]/HLOOKUP("USD",$K$1:$L$2,2,FALSE)</f>
        <v>110</v>
      </c>
      <c r="R183" s="389" t="s">
        <v>523</v>
      </c>
      <c r="S183" s="389"/>
      <c r="T183" s="389"/>
      <c r="U183" s="389"/>
      <c r="V183" s="389"/>
      <c r="W183" s="405" t="s">
        <v>360</v>
      </c>
      <c r="X183" s="390">
        <v>21</v>
      </c>
      <c r="Y183" s="391">
        <v>1</v>
      </c>
      <c r="Z183" s="406">
        <f>BD.PD[[#This Row],[Av.P1 '[%']]]*BD.PD[[#This Row],[Ppto. Orden Interna '[DOP']]]</f>
        <v>6600</v>
      </c>
      <c r="AA183" s="393"/>
      <c r="AB183" s="394"/>
      <c r="AC183" s="406">
        <f>BD.PD[[#This Row],[Av.P2 '[%']]]*BD.PD[[#This Row],[Ppto. Orden Interna '[DOP']]]</f>
        <v>0</v>
      </c>
      <c r="AD183" s="393"/>
      <c r="AE183" s="394"/>
      <c r="AF183" s="406">
        <f>BD.PD[[#This Row],[Av.P3 '[%']]]*BD.PD[[#This Row],[Ppto. Orden Interna '[DOP']]]</f>
        <v>0</v>
      </c>
      <c r="AG183" s="393"/>
      <c r="AH183" s="394"/>
      <c r="AI183" s="406">
        <f>BD.PD[[#This Row],[Av.P4 '[%']]]*BD.PD[[#This Row],[Ppto. Orden Interna '[DOP']]]</f>
        <v>0</v>
      </c>
      <c r="AJ183" s="393"/>
      <c r="AK183" s="394"/>
      <c r="AL183" s="406">
        <f>BD.PD[[#This Row],[Av.P5 '[%']]]*BD.PD[[#This Row],[Ppto. Orden Interna '[DOP']]]</f>
        <v>0</v>
      </c>
      <c r="AM183" s="395">
        <f>BD.PD[[#This Row],[Pago 5]]+BD.PD[[#This Row],[Pago 4]]+BD.PD[[#This Row],[Pago 3]]+BD.PD[[#This Row],[Pago 2]]+BD.PD[[#This Row],[Pago 1]]</f>
        <v>6600</v>
      </c>
      <c r="AN183" s="396"/>
    </row>
    <row r="184" spans="1:40" ht="15" hidden="1" customHeight="1" x14ac:dyDescent="0.2">
      <c r="A184" s="377">
        <v>7.02</v>
      </c>
      <c r="B184" s="378"/>
      <c r="C184" s="379" t="str">
        <f>VLOOKUP(BD.PD[[#This Row],[Pos]],PPto[],3,FALSE)</f>
        <v>7.02 Cocina, Patio Comidas y Rostizería</v>
      </c>
      <c r="D184" s="377" t="s">
        <v>61</v>
      </c>
      <c r="E184" s="381" t="str">
        <f>IF(BD.PD[[#This Row],[.]]="*",VLOOKUP(BD.PD[[#This Row],[Pos]],Presupuesto!A:H,7,FALSE),"")</f>
        <v/>
      </c>
      <c r="F184" s="382" t="s">
        <v>553</v>
      </c>
      <c r="G184" s="382" t="s">
        <v>378</v>
      </c>
      <c r="H184" s="382" t="s">
        <v>522</v>
      </c>
      <c r="I184" s="399">
        <v>45921</v>
      </c>
      <c r="J184" s="400">
        <v>2</v>
      </c>
      <c r="K184" s="377" t="s">
        <v>343</v>
      </c>
      <c r="L184" s="384">
        <f>IF(BD.PD[[#This Row],[Mon]]="DOP",1,HLOOKUP(BD.PD[[#This Row],[Mon]],$K$1:$L$2,2,FALSE))</f>
        <v>1</v>
      </c>
      <c r="M184" s="401">
        <v>2000</v>
      </c>
      <c r="N184" s="386">
        <f>BD.PD[[#This Row],[Cant.]]*BD.PD[[#This Row],[ Tasa ]]*BD.PD[[#This Row],[ Precio Und.]]</f>
        <v>4000</v>
      </c>
      <c r="O184" s="402">
        <v>0</v>
      </c>
      <c r="P184" s="386">
        <f>IF(BD.PD[[#This Row],[Liquid. '[%']]]&lt;&gt;0,(BD.PD[[#This Row],[Valor Neto '[DOP']]]*BD.PD[[#This Row],[Liquid. '[%']]])+BD.PD[[#This Row],[Valor Neto '[DOP']]],BD.PD[[#This Row],[Valor Neto '[DOP']]])</f>
        <v>4000</v>
      </c>
      <c r="Q184" s="404">
        <f>BD.PD[[#This Row],[Ppto. Orden Interna '[DOP']]]/HLOOKUP("USD",$K$1:$L$2,2,FALSE)</f>
        <v>66.666666666666671</v>
      </c>
      <c r="R184" s="389" t="s">
        <v>500</v>
      </c>
      <c r="S184" s="389"/>
      <c r="T184" s="389"/>
      <c r="U184" s="389"/>
      <c r="V184" s="389"/>
      <c r="W184" s="405" t="s">
        <v>516</v>
      </c>
      <c r="X184" s="390">
        <v>21</v>
      </c>
      <c r="Y184" s="391">
        <v>1</v>
      </c>
      <c r="Z184" s="406">
        <f>BD.PD[[#This Row],[Av.P1 '[%']]]*BD.PD[[#This Row],[Ppto. Orden Interna '[DOP']]]</f>
        <v>4000</v>
      </c>
      <c r="AA184" s="393"/>
      <c r="AB184" s="394"/>
      <c r="AC184" s="406">
        <f>BD.PD[[#This Row],[Av.P2 '[%']]]*BD.PD[[#This Row],[Ppto. Orden Interna '[DOP']]]</f>
        <v>0</v>
      </c>
      <c r="AD184" s="393"/>
      <c r="AE184" s="394"/>
      <c r="AF184" s="406">
        <f>BD.PD[[#This Row],[Av.P3 '[%']]]*BD.PD[[#This Row],[Ppto. Orden Interna '[DOP']]]</f>
        <v>0</v>
      </c>
      <c r="AG184" s="393"/>
      <c r="AH184" s="394"/>
      <c r="AI184" s="406">
        <f>BD.PD[[#This Row],[Av.P4 '[%']]]*BD.PD[[#This Row],[Ppto. Orden Interna '[DOP']]]</f>
        <v>0</v>
      </c>
      <c r="AJ184" s="393"/>
      <c r="AK184" s="394"/>
      <c r="AL184" s="406">
        <f>BD.PD[[#This Row],[Av.P5 '[%']]]*BD.PD[[#This Row],[Ppto. Orden Interna '[DOP']]]</f>
        <v>0</v>
      </c>
      <c r="AM184" s="395">
        <f>BD.PD[[#This Row],[Pago 5]]+BD.PD[[#This Row],[Pago 4]]+BD.PD[[#This Row],[Pago 3]]+BD.PD[[#This Row],[Pago 2]]+BD.PD[[#This Row],[Pago 1]]</f>
        <v>4000</v>
      </c>
      <c r="AN184" s="396"/>
    </row>
    <row r="185" spans="1:40" ht="15" hidden="1" customHeight="1" x14ac:dyDescent="0.2">
      <c r="A185" s="377">
        <v>7.02</v>
      </c>
      <c r="B185" s="378"/>
      <c r="C185" s="379" t="str">
        <f>VLOOKUP(BD.PD[[#This Row],[Pos]],PPto[],3,FALSE)</f>
        <v>7.02 Cocina, Patio Comidas y Rostizería</v>
      </c>
      <c r="D185" s="377" t="s">
        <v>61</v>
      </c>
      <c r="E185" s="381" t="str">
        <f>IF(BD.PD[[#This Row],[.]]="*",VLOOKUP(BD.PD[[#This Row],[Pos]],Presupuesto!A:H,7,FALSE),"")</f>
        <v/>
      </c>
      <c r="F185" s="422" t="s">
        <v>554</v>
      </c>
      <c r="G185" s="382" t="s">
        <v>378</v>
      </c>
      <c r="H185" s="382" t="s">
        <v>522</v>
      </c>
      <c r="I185" s="399">
        <v>45921</v>
      </c>
      <c r="J185" s="400">
        <v>2</v>
      </c>
      <c r="K185" s="377" t="s">
        <v>343</v>
      </c>
      <c r="L185" s="384">
        <f>IF(BD.PD[[#This Row],[Mon]]="DOP",1,HLOOKUP(BD.PD[[#This Row],[Mon]],$K$1:$L$2,2,FALSE))</f>
        <v>1</v>
      </c>
      <c r="M185" s="401">
        <v>25000</v>
      </c>
      <c r="N185" s="386">
        <f>BD.PD[[#This Row],[Cant.]]*BD.PD[[#This Row],[ Tasa ]]*BD.PD[[#This Row],[ Precio Und.]]</f>
        <v>50000</v>
      </c>
      <c r="O185" s="402">
        <v>0</v>
      </c>
      <c r="P185" s="386">
        <f>IF(BD.PD[[#This Row],[Liquid. '[%']]]&lt;&gt;0,(BD.PD[[#This Row],[Valor Neto '[DOP']]]*BD.PD[[#This Row],[Liquid. '[%']]])+BD.PD[[#This Row],[Valor Neto '[DOP']]],BD.PD[[#This Row],[Valor Neto '[DOP']]])</f>
        <v>50000</v>
      </c>
      <c r="Q185" s="404">
        <f>BD.PD[[#This Row],[Ppto. Orden Interna '[DOP']]]/HLOOKUP("USD",$K$1:$L$2,2,FALSE)</f>
        <v>833.33333333333337</v>
      </c>
      <c r="R185" s="389" t="s">
        <v>500</v>
      </c>
      <c r="S185" s="389"/>
      <c r="T185" s="389"/>
      <c r="U185" s="389"/>
      <c r="V185" s="389"/>
      <c r="W185" s="405" t="s">
        <v>516</v>
      </c>
      <c r="X185" s="390">
        <v>21</v>
      </c>
      <c r="Y185" s="391">
        <v>1</v>
      </c>
      <c r="Z185" s="406">
        <f>BD.PD[[#This Row],[Av.P1 '[%']]]*BD.PD[[#This Row],[Ppto. Orden Interna '[DOP']]]</f>
        <v>50000</v>
      </c>
      <c r="AA185" s="393"/>
      <c r="AB185" s="394"/>
      <c r="AC185" s="406">
        <f>BD.PD[[#This Row],[Av.P2 '[%']]]*BD.PD[[#This Row],[Ppto. Orden Interna '[DOP']]]</f>
        <v>0</v>
      </c>
      <c r="AD185" s="393"/>
      <c r="AE185" s="394"/>
      <c r="AF185" s="406">
        <f>BD.PD[[#This Row],[Av.P3 '[%']]]*BD.PD[[#This Row],[Ppto. Orden Interna '[DOP']]]</f>
        <v>0</v>
      </c>
      <c r="AG185" s="393"/>
      <c r="AH185" s="394"/>
      <c r="AI185" s="406">
        <f>BD.PD[[#This Row],[Av.P4 '[%']]]*BD.PD[[#This Row],[Ppto. Orden Interna '[DOP']]]</f>
        <v>0</v>
      </c>
      <c r="AJ185" s="393"/>
      <c r="AK185" s="394"/>
      <c r="AL185" s="406">
        <f>BD.PD[[#This Row],[Av.P5 '[%']]]*BD.PD[[#This Row],[Ppto. Orden Interna '[DOP']]]</f>
        <v>0</v>
      </c>
      <c r="AM185" s="395">
        <f>BD.PD[[#This Row],[Pago 5]]+BD.PD[[#This Row],[Pago 4]]+BD.PD[[#This Row],[Pago 3]]+BD.PD[[#This Row],[Pago 2]]+BD.PD[[#This Row],[Pago 1]]</f>
        <v>50000</v>
      </c>
      <c r="AN185" s="396"/>
    </row>
    <row r="186" spans="1:40" ht="15" hidden="1" customHeight="1" x14ac:dyDescent="0.2">
      <c r="A186" s="377">
        <v>7.02</v>
      </c>
      <c r="B186" s="378"/>
      <c r="C186" s="379" t="str">
        <f>VLOOKUP(BD.PD[[#This Row],[Pos]],PPto[],3,FALSE)</f>
        <v>7.02 Cocina, Patio Comidas y Rostizería</v>
      </c>
      <c r="D186" s="377" t="s">
        <v>61</v>
      </c>
      <c r="E186" s="381" t="str">
        <f>IF(BD.PD[[#This Row],[.]]="*",VLOOKUP(BD.PD[[#This Row],[Pos]],Presupuesto!A:H,7,FALSE),"")</f>
        <v/>
      </c>
      <c r="F186" s="422" t="s">
        <v>555</v>
      </c>
      <c r="G186" s="382">
        <v>4512553107</v>
      </c>
      <c r="H186" s="382" t="s">
        <v>342</v>
      </c>
      <c r="I186" s="399">
        <v>46199</v>
      </c>
      <c r="J186" s="400">
        <v>1</v>
      </c>
      <c r="K186" s="377" t="s">
        <v>343</v>
      </c>
      <c r="L186" s="384">
        <f>IF(BD.PD[[#This Row],[Mon]]="DOP",1,HLOOKUP(BD.PD[[#This Row],[Mon]],$K$1:$L$2,2,FALSE))</f>
        <v>1</v>
      </c>
      <c r="M186" s="401">
        <v>307391.34000000003</v>
      </c>
      <c r="N186" s="386">
        <f>BD.PD[[#This Row],[Cant.]]*BD.PD[[#This Row],[ Tasa ]]*BD.PD[[#This Row],[ Precio Und.]]</f>
        <v>307391.34000000003</v>
      </c>
      <c r="O186" s="402">
        <v>0</v>
      </c>
      <c r="P186" s="386">
        <f>IF(BD.PD[[#This Row],[Liquid. '[%']]]&lt;&gt;0,(BD.PD[[#This Row],[Valor Neto '[DOP']]]*BD.PD[[#This Row],[Liquid. '[%']]])+BD.PD[[#This Row],[Valor Neto '[DOP']]],BD.PD[[#This Row],[Valor Neto '[DOP']]])</f>
        <v>307391.34000000003</v>
      </c>
      <c r="Q186" s="404">
        <f>BD.PD[[#This Row],[Ppto. Orden Interna '[DOP']]]/HLOOKUP("USD",$K$1:$L$2,2,FALSE)</f>
        <v>5123.1890000000003</v>
      </c>
      <c r="R186" s="389" t="s">
        <v>500</v>
      </c>
      <c r="S186" s="389"/>
      <c r="T186" s="389"/>
      <c r="U186" s="389"/>
      <c r="V186" s="389"/>
      <c r="W186" s="405" t="s">
        <v>516</v>
      </c>
      <c r="X186" s="390">
        <v>21</v>
      </c>
      <c r="Y186" s="391">
        <v>1</v>
      </c>
      <c r="Z186" s="406">
        <f>BD.PD[[#This Row],[Av.P1 '[%']]]*BD.PD[[#This Row],[Ppto. Orden Interna '[DOP']]]</f>
        <v>307391.34000000003</v>
      </c>
      <c r="AA186" s="393"/>
      <c r="AB186" s="394"/>
      <c r="AC186" s="406">
        <f>BD.PD[[#This Row],[Av.P2 '[%']]]*BD.PD[[#This Row],[Ppto. Orden Interna '[DOP']]]</f>
        <v>0</v>
      </c>
      <c r="AD186" s="393"/>
      <c r="AE186" s="394"/>
      <c r="AF186" s="406">
        <f>BD.PD[[#This Row],[Av.P3 '[%']]]*BD.PD[[#This Row],[Ppto. Orden Interna '[DOP']]]</f>
        <v>0</v>
      </c>
      <c r="AG186" s="393"/>
      <c r="AH186" s="394"/>
      <c r="AI186" s="406">
        <f>BD.PD[[#This Row],[Av.P4 '[%']]]*BD.PD[[#This Row],[Ppto. Orden Interna '[DOP']]]</f>
        <v>0</v>
      </c>
      <c r="AJ186" s="393"/>
      <c r="AK186" s="394"/>
      <c r="AL186" s="406">
        <f>BD.PD[[#This Row],[Av.P5 '[%']]]*BD.PD[[#This Row],[Ppto. Orden Interna '[DOP']]]</f>
        <v>0</v>
      </c>
      <c r="AM186" s="395">
        <f>BD.PD[[#This Row],[Pago 5]]+BD.PD[[#This Row],[Pago 4]]+BD.PD[[#This Row],[Pago 3]]+BD.PD[[#This Row],[Pago 2]]+BD.PD[[#This Row],[Pago 1]]</f>
        <v>307391.34000000003</v>
      </c>
      <c r="AN186" s="396"/>
    </row>
    <row r="187" spans="1:40" ht="15" hidden="1" customHeight="1" x14ac:dyDescent="0.2">
      <c r="A187" s="377">
        <v>7.02</v>
      </c>
      <c r="B187" s="378"/>
      <c r="C187" s="379" t="str">
        <f>VLOOKUP(BD.PD[[#This Row],[Pos]],PPto[],3,FALSE)</f>
        <v>7.02 Cocina, Patio Comidas y Rostizería</v>
      </c>
      <c r="D187" s="377" t="s">
        <v>61</v>
      </c>
      <c r="E187" s="381" t="str">
        <f>IF(BD.PD[[#This Row],[.]]="*",VLOOKUP(BD.PD[[#This Row],[Pos]],Presupuesto!A:H,7,FALSE),"")</f>
        <v/>
      </c>
      <c r="F187" s="382" t="s">
        <v>556</v>
      </c>
      <c r="G187" s="382">
        <v>4512553107</v>
      </c>
      <c r="H187" s="382" t="s">
        <v>342</v>
      </c>
      <c r="I187" s="399">
        <v>46199</v>
      </c>
      <c r="J187" s="400">
        <v>1</v>
      </c>
      <c r="K187" s="377" t="s">
        <v>343</v>
      </c>
      <c r="L187" s="384">
        <f>IF(BD.PD[[#This Row],[Mon]]="DOP",1,HLOOKUP(BD.PD[[#This Row],[Mon]],$K$1:$L$2,2,FALSE))</f>
        <v>1</v>
      </c>
      <c r="M187" s="401">
        <v>27000</v>
      </c>
      <c r="N187" s="386">
        <f>BD.PD[[#This Row],[Cant.]]*BD.PD[[#This Row],[ Tasa ]]*BD.PD[[#This Row],[ Precio Und.]]</f>
        <v>27000</v>
      </c>
      <c r="O187" s="402">
        <v>0</v>
      </c>
      <c r="P187" s="386">
        <f>IF(BD.PD[[#This Row],[Liquid. '[%']]]&lt;&gt;0,(BD.PD[[#This Row],[Valor Neto '[DOP']]]*BD.PD[[#This Row],[Liquid. '[%']]])+BD.PD[[#This Row],[Valor Neto '[DOP']]],BD.PD[[#This Row],[Valor Neto '[DOP']]])</f>
        <v>27000</v>
      </c>
      <c r="Q187" s="404">
        <f>BD.PD[[#This Row],[Ppto. Orden Interna '[DOP']]]/HLOOKUP("USD",$K$1:$L$2,2,FALSE)</f>
        <v>450</v>
      </c>
      <c r="R187" s="389" t="s">
        <v>500</v>
      </c>
      <c r="S187" s="389"/>
      <c r="T187" s="389"/>
      <c r="U187" s="389"/>
      <c r="V187" s="389"/>
      <c r="W187" s="405" t="s">
        <v>516</v>
      </c>
      <c r="X187" s="390">
        <v>21</v>
      </c>
      <c r="Y187" s="391">
        <v>1</v>
      </c>
      <c r="Z187" s="406">
        <f>BD.PD[[#This Row],[Av.P1 '[%']]]*BD.PD[[#This Row],[Ppto. Orden Interna '[DOP']]]</f>
        <v>27000</v>
      </c>
      <c r="AA187" s="393"/>
      <c r="AB187" s="394"/>
      <c r="AC187" s="406">
        <f>BD.PD[[#This Row],[Av.P2 '[%']]]*BD.PD[[#This Row],[Ppto. Orden Interna '[DOP']]]</f>
        <v>0</v>
      </c>
      <c r="AD187" s="393"/>
      <c r="AE187" s="394"/>
      <c r="AF187" s="406">
        <f>BD.PD[[#This Row],[Av.P3 '[%']]]*BD.PD[[#This Row],[Ppto. Orden Interna '[DOP']]]</f>
        <v>0</v>
      </c>
      <c r="AG187" s="393"/>
      <c r="AH187" s="394"/>
      <c r="AI187" s="406">
        <f>BD.PD[[#This Row],[Av.P4 '[%']]]*BD.PD[[#This Row],[Ppto. Orden Interna '[DOP']]]</f>
        <v>0</v>
      </c>
      <c r="AJ187" s="393"/>
      <c r="AK187" s="394"/>
      <c r="AL187" s="406">
        <f>BD.PD[[#This Row],[Av.P5 '[%']]]*BD.PD[[#This Row],[Ppto. Orden Interna '[DOP']]]</f>
        <v>0</v>
      </c>
      <c r="AM187" s="395">
        <f>BD.PD[[#This Row],[Pago 5]]+BD.PD[[#This Row],[Pago 4]]+BD.PD[[#This Row],[Pago 3]]+BD.PD[[#This Row],[Pago 2]]+BD.PD[[#This Row],[Pago 1]]</f>
        <v>27000</v>
      </c>
      <c r="AN187" s="396"/>
    </row>
    <row r="188" spans="1:40" ht="15" hidden="1" customHeight="1" x14ac:dyDescent="0.2">
      <c r="A188" s="377">
        <v>7.02</v>
      </c>
      <c r="B188" s="378"/>
      <c r="C188" s="379" t="str">
        <f>VLOOKUP(BD.PD[[#This Row],[Pos]],PPto[],3,FALSE)</f>
        <v>7.02 Cocina, Patio Comidas y Rostizería</v>
      </c>
      <c r="D188" s="377" t="s">
        <v>61</v>
      </c>
      <c r="E188" s="381" t="str">
        <f>IF(BD.PD[[#This Row],[.]]="*",VLOOKUP(BD.PD[[#This Row],[Pos]],Presupuesto!A:H,7,FALSE),"")</f>
        <v/>
      </c>
      <c r="F188" s="382" t="s">
        <v>557</v>
      </c>
      <c r="G188" s="382" t="s">
        <v>378</v>
      </c>
      <c r="H188" s="382" t="s">
        <v>522</v>
      </c>
      <c r="I188" s="399">
        <v>45921</v>
      </c>
      <c r="J188" s="400">
        <v>2</v>
      </c>
      <c r="K188" s="377" t="s">
        <v>343</v>
      </c>
      <c r="L188" s="384">
        <f>IF(BD.PD[[#This Row],[Mon]]="DOP",1,HLOOKUP(BD.PD[[#This Row],[Mon]],$K$1:$L$2,2,FALSE))</f>
        <v>1</v>
      </c>
      <c r="M188" s="401">
        <v>400</v>
      </c>
      <c r="N188" s="386">
        <f>BD.PD[[#This Row],[Cant.]]*BD.PD[[#This Row],[ Tasa ]]*BD.PD[[#This Row],[ Precio Und.]]</f>
        <v>800</v>
      </c>
      <c r="O188" s="402">
        <v>0</v>
      </c>
      <c r="P188" s="386">
        <f>IF(BD.PD[[#This Row],[Liquid. '[%']]]&lt;&gt;0,(BD.PD[[#This Row],[Valor Neto '[DOP']]]*BD.PD[[#This Row],[Liquid. '[%']]])+BD.PD[[#This Row],[Valor Neto '[DOP']]],BD.PD[[#This Row],[Valor Neto '[DOP']]])</f>
        <v>800</v>
      </c>
      <c r="Q188" s="404">
        <f>BD.PD[[#This Row],[Ppto. Orden Interna '[DOP']]]/HLOOKUP("USD",$K$1:$L$2,2,FALSE)</f>
        <v>13.333333333333334</v>
      </c>
      <c r="R188" s="389" t="s">
        <v>500</v>
      </c>
      <c r="S188" s="389"/>
      <c r="T188" s="389"/>
      <c r="U188" s="389"/>
      <c r="V188" s="389"/>
      <c r="W188" s="405" t="s">
        <v>516</v>
      </c>
      <c r="X188" s="390">
        <v>21</v>
      </c>
      <c r="Y188" s="391">
        <v>1</v>
      </c>
      <c r="Z188" s="406">
        <f>BD.PD[[#This Row],[Av.P1 '[%']]]*BD.PD[[#This Row],[Ppto. Orden Interna '[DOP']]]</f>
        <v>800</v>
      </c>
      <c r="AA188" s="393"/>
      <c r="AB188" s="394"/>
      <c r="AC188" s="406">
        <f>BD.PD[[#This Row],[Av.P2 '[%']]]*BD.PD[[#This Row],[Ppto. Orden Interna '[DOP']]]</f>
        <v>0</v>
      </c>
      <c r="AD188" s="393"/>
      <c r="AE188" s="394"/>
      <c r="AF188" s="406">
        <f>BD.PD[[#This Row],[Av.P3 '[%']]]*BD.PD[[#This Row],[Ppto. Orden Interna '[DOP']]]</f>
        <v>0</v>
      </c>
      <c r="AG188" s="393"/>
      <c r="AH188" s="394"/>
      <c r="AI188" s="406">
        <f>BD.PD[[#This Row],[Av.P4 '[%']]]*BD.PD[[#This Row],[Ppto. Orden Interna '[DOP']]]</f>
        <v>0</v>
      </c>
      <c r="AJ188" s="393"/>
      <c r="AK188" s="394"/>
      <c r="AL188" s="406">
        <f>BD.PD[[#This Row],[Av.P5 '[%']]]*BD.PD[[#This Row],[Ppto. Orden Interna '[DOP']]]</f>
        <v>0</v>
      </c>
      <c r="AM188" s="395">
        <f>BD.PD[[#This Row],[Pago 5]]+BD.PD[[#This Row],[Pago 4]]+BD.PD[[#This Row],[Pago 3]]+BD.PD[[#This Row],[Pago 2]]+BD.PD[[#This Row],[Pago 1]]</f>
        <v>800</v>
      </c>
      <c r="AN188" s="396"/>
    </row>
    <row r="189" spans="1:40" ht="15" hidden="1" customHeight="1" x14ac:dyDescent="0.2">
      <c r="A189" s="377">
        <v>7.02</v>
      </c>
      <c r="B189" s="378"/>
      <c r="C189" s="379" t="str">
        <f>VLOOKUP(BD.PD[[#This Row],[Pos]],PPto[],3,FALSE)</f>
        <v>7.02 Cocina, Patio Comidas y Rostizería</v>
      </c>
      <c r="D189" s="377" t="s">
        <v>61</v>
      </c>
      <c r="E189" s="381" t="str">
        <f>IF(BD.PD[[#This Row],[.]]="*",VLOOKUP(BD.PD[[#This Row],[Pos]],Presupuesto!A:H,7,FALSE),"")</f>
        <v/>
      </c>
      <c r="F189" s="382" t="s">
        <v>558</v>
      </c>
      <c r="G189" s="382">
        <v>4512553107</v>
      </c>
      <c r="H189" s="382" t="s">
        <v>342</v>
      </c>
      <c r="I189" s="399">
        <v>45834</v>
      </c>
      <c r="J189" s="400">
        <v>3</v>
      </c>
      <c r="K189" s="377" t="s">
        <v>343</v>
      </c>
      <c r="L189" s="384">
        <f>IF(BD.PD[[#This Row],[Mon]]="DOP",1,HLOOKUP(BD.PD[[#This Row],[Mon]],$K$1:$L$2,2,FALSE))</f>
        <v>1</v>
      </c>
      <c r="M189" s="401">
        <v>300</v>
      </c>
      <c r="N189" s="386">
        <f>BD.PD[[#This Row],[Cant.]]*BD.PD[[#This Row],[ Tasa ]]*BD.PD[[#This Row],[ Precio Und.]]</f>
        <v>900</v>
      </c>
      <c r="O189" s="402">
        <v>0</v>
      </c>
      <c r="P189" s="386">
        <f>IF(BD.PD[[#This Row],[Liquid. '[%']]]&lt;&gt;0,(BD.PD[[#This Row],[Valor Neto '[DOP']]]*BD.PD[[#This Row],[Liquid. '[%']]])+BD.PD[[#This Row],[Valor Neto '[DOP']]],BD.PD[[#This Row],[Valor Neto '[DOP']]])</f>
        <v>900</v>
      </c>
      <c r="Q189" s="404">
        <f>BD.PD[[#This Row],[Ppto. Orden Interna '[DOP']]]/HLOOKUP("USD",$K$1:$L$2,2,FALSE)</f>
        <v>15</v>
      </c>
      <c r="R189" s="389" t="s">
        <v>500</v>
      </c>
      <c r="S189" s="389"/>
      <c r="T189" s="389"/>
      <c r="U189" s="389"/>
      <c r="V189" s="389"/>
      <c r="W189" s="405" t="s">
        <v>516</v>
      </c>
      <c r="X189" s="390">
        <v>21</v>
      </c>
      <c r="Y189" s="391">
        <v>1</v>
      </c>
      <c r="Z189" s="406">
        <f>BD.PD[[#This Row],[Av.P1 '[%']]]*BD.PD[[#This Row],[Ppto. Orden Interna '[DOP']]]</f>
        <v>900</v>
      </c>
      <c r="AA189" s="393"/>
      <c r="AB189" s="394"/>
      <c r="AC189" s="406">
        <f>BD.PD[[#This Row],[Av.P2 '[%']]]*BD.PD[[#This Row],[Ppto. Orden Interna '[DOP']]]</f>
        <v>0</v>
      </c>
      <c r="AD189" s="393"/>
      <c r="AE189" s="394"/>
      <c r="AF189" s="406">
        <f>BD.PD[[#This Row],[Av.P3 '[%']]]*BD.PD[[#This Row],[Ppto. Orden Interna '[DOP']]]</f>
        <v>0</v>
      </c>
      <c r="AG189" s="393"/>
      <c r="AH189" s="394"/>
      <c r="AI189" s="406">
        <f>BD.PD[[#This Row],[Av.P4 '[%']]]*BD.PD[[#This Row],[Ppto. Orden Interna '[DOP']]]</f>
        <v>0</v>
      </c>
      <c r="AJ189" s="393"/>
      <c r="AK189" s="394"/>
      <c r="AL189" s="406">
        <f>BD.PD[[#This Row],[Av.P5 '[%']]]*BD.PD[[#This Row],[Ppto. Orden Interna '[DOP']]]</f>
        <v>0</v>
      </c>
      <c r="AM189" s="395">
        <f>BD.PD[[#This Row],[Pago 5]]+BD.PD[[#This Row],[Pago 4]]+BD.PD[[#This Row],[Pago 3]]+BD.PD[[#This Row],[Pago 2]]+BD.PD[[#This Row],[Pago 1]]</f>
        <v>900</v>
      </c>
      <c r="AN189" s="396"/>
    </row>
    <row r="190" spans="1:40" ht="15" hidden="1" customHeight="1" x14ac:dyDescent="0.2">
      <c r="A190" s="377">
        <v>7.02</v>
      </c>
      <c r="B190" s="378"/>
      <c r="C190" s="379" t="str">
        <f>VLOOKUP(BD.PD[[#This Row],[Pos]],PPto[],3,FALSE)</f>
        <v>7.02 Cocina, Patio Comidas y Rostizería</v>
      </c>
      <c r="D190" s="377" t="s">
        <v>61</v>
      </c>
      <c r="E190" s="381" t="str">
        <f>IF(BD.PD[[#This Row],[.]]="*",VLOOKUP(BD.PD[[#This Row],[Pos]],Presupuesto!A:H,7,FALSE),"")</f>
        <v/>
      </c>
      <c r="F190" s="382" t="s">
        <v>559</v>
      </c>
      <c r="G190" s="382" t="s">
        <v>378</v>
      </c>
      <c r="H190" s="382" t="s">
        <v>522</v>
      </c>
      <c r="I190" s="399">
        <v>45921</v>
      </c>
      <c r="J190" s="400">
        <v>3</v>
      </c>
      <c r="K190" s="377" t="s">
        <v>343</v>
      </c>
      <c r="L190" s="384">
        <f>IF(BD.PD[[#This Row],[Mon]]="DOP",1,HLOOKUP(BD.PD[[#This Row],[Mon]],$K$1:$L$2,2,FALSE))</f>
        <v>1</v>
      </c>
      <c r="M190" s="401">
        <v>300</v>
      </c>
      <c r="N190" s="386">
        <f>BD.PD[[#This Row],[Cant.]]*BD.PD[[#This Row],[ Tasa ]]*BD.PD[[#This Row],[ Precio Und.]]</f>
        <v>900</v>
      </c>
      <c r="O190" s="402">
        <v>0</v>
      </c>
      <c r="P190" s="386">
        <f>IF(BD.PD[[#This Row],[Liquid. '[%']]]&lt;&gt;0,(BD.PD[[#This Row],[Valor Neto '[DOP']]]*BD.PD[[#This Row],[Liquid. '[%']]])+BD.PD[[#This Row],[Valor Neto '[DOP']]],BD.PD[[#This Row],[Valor Neto '[DOP']]])</f>
        <v>900</v>
      </c>
      <c r="Q190" s="404">
        <f>BD.PD[[#This Row],[Ppto. Orden Interna '[DOP']]]/HLOOKUP("USD",$K$1:$L$2,2,FALSE)</f>
        <v>15</v>
      </c>
      <c r="R190" s="389" t="s">
        <v>500</v>
      </c>
      <c r="S190" s="389"/>
      <c r="T190" s="389"/>
      <c r="U190" s="389"/>
      <c r="V190" s="389"/>
      <c r="W190" s="405" t="s">
        <v>516</v>
      </c>
      <c r="X190" s="390">
        <v>21</v>
      </c>
      <c r="Y190" s="391">
        <v>1</v>
      </c>
      <c r="Z190" s="406">
        <f>BD.PD[[#This Row],[Av.P1 '[%']]]*BD.PD[[#This Row],[Ppto. Orden Interna '[DOP']]]</f>
        <v>900</v>
      </c>
      <c r="AA190" s="393"/>
      <c r="AB190" s="394"/>
      <c r="AC190" s="406">
        <f>BD.PD[[#This Row],[Av.P2 '[%']]]*BD.PD[[#This Row],[Ppto. Orden Interna '[DOP']]]</f>
        <v>0</v>
      </c>
      <c r="AD190" s="393"/>
      <c r="AE190" s="394"/>
      <c r="AF190" s="406">
        <f>BD.PD[[#This Row],[Av.P3 '[%']]]*BD.PD[[#This Row],[Ppto. Orden Interna '[DOP']]]</f>
        <v>0</v>
      </c>
      <c r="AG190" s="393"/>
      <c r="AH190" s="394"/>
      <c r="AI190" s="406">
        <f>BD.PD[[#This Row],[Av.P4 '[%']]]*BD.PD[[#This Row],[Ppto. Orden Interna '[DOP']]]</f>
        <v>0</v>
      </c>
      <c r="AJ190" s="393"/>
      <c r="AK190" s="394"/>
      <c r="AL190" s="406">
        <f>BD.PD[[#This Row],[Av.P5 '[%']]]*BD.PD[[#This Row],[Ppto. Orden Interna '[DOP']]]</f>
        <v>0</v>
      </c>
      <c r="AM190" s="395">
        <f>BD.PD[[#This Row],[Pago 5]]+BD.PD[[#This Row],[Pago 4]]+BD.PD[[#This Row],[Pago 3]]+BD.PD[[#This Row],[Pago 2]]+BD.PD[[#This Row],[Pago 1]]</f>
        <v>900</v>
      </c>
      <c r="AN190" s="396"/>
    </row>
    <row r="191" spans="1:40" ht="15" hidden="1" customHeight="1" x14ac:dyDescent="0.2">
      <c r="A191" s="377">
        <v>7.02</v>
      </c>
      <c r="B191" s="378"/>
      <c r="C191" s="379" t="str">
        <f>VLOOKUP(BD.PD[[#This Row],[Pos]],PPto[],3,FALSE)</f>
        <v>7.02 Cocina, Patio Comidas y Rostizería</v>
      </c>
      <c r="D191" s="377" t="s">
        <v>61</v>
      </c>
      <c r="E191" s="381" t="str">
        <f>IF(BD.PD[[#This Row],[.]]="*",VLOOKUP(BD.PD[[#This Row],[Pos]],Presupuesto!A:H,7,FALSE),"")</f>
        <v/>
      </c>
      <c r="F191" s="382" t="s">
        <v>560</v>
      </c>
      <c r="G191" s="382" t="s">
        <v>378</v>
      </c>
      <c r="H191" s="382" t="s">
        <v>522</v>
      </c>
      <c r="I191" s="399">
        <v>45921</v>
      </c>
      <c r="J191" s="400">
        <v>15</v>
      </c>
      <c r="K191" s="377" t="s">
        <v>343</v>
      </c>
      <c r="L191" s="384">
        <f>IF(BD.PD[[#This Row],[Mon]]="DOP",1,HLOOKUP(BD.PD[[#This Row],[Mon]],$K$1:$L$2,2,FALSE))</f>
        <v>1</v>
      </c>
      <c r="M191" s="401">
        <v>550.84</v>
      </c>
      <c r="N191" s="386">
        <f>BD.PD[[#This Row],[Cant.]]*BD.PD[[#This Row],[ Tasa ]]*BD.PD[[#This Row],[ Precio Und.]]</f>
        <v>8262.6</v>
      </c>
      <c r="O191" s="402">
        <v>0</v>
      </c>
      <c r="P191" s="386">
        <f>IF(BD.PD[[#This Row],[Liquid. '[%']]]&lt;&gt;0,(BD.PD[[#This Row],[Valor Neto '[DOP']]]*BD.PD[[#This Row],[Liquid. '[%']]])+BD.PD[[#This Row],[Valor Neto '[DOP']]],BD.PD[[#This Row],[Valor Neto '[DOP']]])</f>
        <v>8262.6</v>
      </c>
      <c r="Q191" s="404">
        <f>BD.PD[[#This Row],[Ppto. Orden Interna '[DOP']]]/HLOOKUP("USD",$K$1:$L$2,2,FALSE)</f>
        <v>137.71</v>
      </c>
      <c r="R191" s="389" t="s">
        <v>500</v>
      </c>
      <c r="S191" s="389"/>
      <c r="T191" s="389"/>
      <c r="U191" s="389"/>
      <c r="V191" s="389"/>
      <c r="W191" s="405" t="s">
        <v>516</v>
      </c>
      <c r="X191" s="390">
        <v>21</v>
      </c>
      <c r="Y191" s="391">
        <v>1</v>
      </c>
      <c r="Z191" s="406">
        <f>BD.PD[[#This Row],[Av.P1 '[%']]]*BD.PD[[#This Row],[Ppto. Orden Interna '[DOP']]]</f>
        <v>8262.6</v>
      </c>
      <c r="AA191" s="393"/>
      <c r="AB191" s="394"/>
      <c r="AC191" s="406">
        <f>BD.PD[[#This Row],[Av.P2 '[%']]]*BD.PD[[#This Row],[Ppto. Orden Interna '[DOP']]]</f>
        <v>0</v>
      </c>
      <c r="AD191" s="393"/>
      <c r="AE191" s="394"/>
      <c r="AF191" s="406">
        <f>BD.PD[[#This Row],[Av.P3 '[%']]]*BD.PD[[#This Row],[Ppto. Orden Interna '[DOP']]]</f>
        <v>0</v>
      </c>
      <c r="AG191" s="393"/>
      <c r="AH191" s="394"/>
      <c r="AI191" s="406">
        <f>BD.PD[[#This Row],[Av.P4 '[%']]]*BD.PD[[#This Row],[Ppto. Orden Interna '[DOP']]]</f>
        <v>0</v>
      </c>
      <c r="AJ191" s="393"/>
      <c r="AK191" s="394"/>
      <c r="AL191" s="406">
        <f>BD.PD[[#This Row],[Av.P5 '[%']]]*BD.PD[[#This Row],[Ppto. Orden Interna '[DOP']]]</f>
        <v>0</v>
      </c>
      <c r="AM191" s="395">
        <f>BD.PD[[#This Row],[Pago 5]]+BD.PD[[#This Row],[Pago 4]]+BD.PD[[#This Row],[Pago 3]]+BD.PD[[#This Row],[Pago 2]]+BD.PD[[#This Row],[Pago 1]]</f>
        <v>8262.6</v>
      </c>
      <c r="AN191" s="396"/>
    </row>
    <row r="192" spans="1:40" ht="15" hidden="1" customHeight="1" x14ac:dyDescent="0.2">
      <c r="A192" s="377">
        <v>7.02</v>
      </c>
      <c r="B192" s="378"/>
      <c r="C192" s="379" t="str">
        <f>VLOOKUP(BD.PD[[#This Row],[Pos]],PPto[],3,FALSE)</f>
        <v>7.02 Cocina, Patio Comidas y Rostizería</v>
      </c>
      <c r="D192" s="377" t="s">
        <v>61</v>
      </c>
      <c r="E192" s="381" t="str">
        <f>IF(BD.PD[[#This Row],[.]]="*",VLOOKUP(BD.PD[[#This Row],[Pos]],Presupuesto!A:H,7,FALSE),"")</f>
        <v/>
      </c>
      <c r="F192" s="382" t="s">
        <v>561</v>
      </c>
      <c r="G192" s="382" t="s">
        <v>378</v>
      </c>
      <c r="H192" s="382" t="s">
        <v>522</v>
      </c>
      <c r="I192" s="399">
        <v>45921</v>
      </c>
      <c r="J192" s="400">
        <v>4</v>
      </c>
      <c r="K192" s="377" t="s">
        <v>343</v>
      </c>
      <c r="L192" s="384">
        <f>IF(BD.PD[[#This Row],[Mon]]="DOP",1,HLOOKUP(BD.PD[[#This Row],[Mon]],$K$1:$L$2,2,FALSE))</f>
        <v>1</v>
      </c>
      <c r="M192" s="401">
        <v>635.59</v>
      </c>
      <c r="N192" s="386">
        <f>BD.PD[[#This Row],[Cant.]]*BD.PD[[#This Row],[ Tasa ]]*BD.PD[[#This Row],[ Precio Und.]]</f>
        <v>2542.36</v>
      </c>
      <c r="O192" s="402">
        <v>0</v>
      </c>
      <c r="P192" s="386">
        <f>IF(BD.PD[[#This Row],[Liquid. '[%']]]&lt;&gt;0,(BD.PD[[#This Row],[Valor Neto '[DOP']]]*BD.PD[[#This Row],[Liquid. '[%']]])+BD.PD[[#This Row],[Valor Neto '[DOP']]],BD.PD[[#This Row],[Valor Neto '[DOP']]])</f>
        <v>2542.36</v>
      </c>
      <c r="Q192" s="404">
        <f>BD.PD[[#This Row],[Ppto. Orden Interna '[DOP']]]/HLOOKUP("USD",$K$1:$L$2,2,FALSE)</f>
        <v>42.372666666666667</v>
      </c>
      <c r="R192" s="389" t="s">
        <v>500</v>
      </c>
      <c r="S192" s="389"/>
      <c r="T192" s="389"/>
      <c r="U192" s="389"/>
      <c r="V192" s="389"/>
      <c r="W192" s="405" t="s">
        <v>516</v>
      </c>
      <c r="X192" s="390">
        <v>21</v>
      </c>
      <c r="Y192" s="391">
        <v>1</v>
      </c>
      <c r="Z192" s="406">
        <f>BD.PD[[#This Row],[Av.P1 '[%']]]*BD.PD[[#This Row],[Ppto. Orden Interna '[DOP']]]</f>
        <v>2542.36</v>
      </c>
      <c r="AA192" s="393"/>
      <c r="AB192" s="394"/>
      <c r="AC192" s="406">
        <f>BD.PD[[#This Row],[Av.P2 '[%']]]*BD.PD[[#This Row],[Ppto. Orden Interna '[DOP']]]</f>
        <v>0</v>
      </c>
      <c r="AD192" s="393"/>
      <c r="AE192" s="394"/>
      <c r="AF192" s="406">
        <f>BD.PD[[#This Row],[Av.P3 '[%']]]*BD.PD[[#This Row],[Ppto. Orden Interna '[DOP']]]</f>
        <v>0</v>
      </c>
      <c r="AG192" s="393"/>
      <c r="AH192" s="394"/>
      <c r="AI192" s="406">
        <f>BD.PD[[#This Row],[Av.P4 '[%']]]*BD.PD[[#This Row],[Ppto. Orden Interna '[DOP']]]</f>
        <v>0</v>
      </c>
      <c r="AJ192" s="393"/>
      <c r="AK192" s="394"/>
      <c r="AL192" s="406">
        <f>BD.PD[[#This Row],[Av.P5 '[%']]]*BD.PD[[#This Row],[Ppto. Orden Interna '[DOP']]]</f>
        <v>0</v>
      </c>
      <c r="AM192" s="395">
        <f>BD.PD[[#This Row],[Pago 5]]+BD.PD[[#This Row],[Pago 4]]+BD.PD[[#This Row],[Pago 3]]+BD.PD[[#This Row],[Pago 2]]+BD.PD[[#This Row],[Pago 1]]</f>
        <v>2542.36</v>
      </c>
      <c r="AN192" s="396"/>
    </row>
    <row r="193" spans="1:40" ht="15" hidden="1" customHeight="1" x14ac:dyDescent="0.2">
      <c r="A193" s="377">
        <v>7.02</v>
      </c>
      <c r="B193" s="378"/>
      <c r="C193" s="379" t="str">
        <f>VLOOKUP(BD.PD[[#This Row],[Pos]],PPto[],3,FALSE)</f>
        <v>7.02 Cocina, Patio Comidas y Rostizería</v>
      </c>
      <c r="D193" s="377" t="s">
        <v>61</v>
      </c>
      <c r="E193" s="381" t="str">
        <f>IF(BD.PD[[#This Row],[.]]="*",VLOOKUP(BD.PD[[#This Row],[Pos]],Presupuesto!A:H,7,FALSE),"")</f>
        <v/>
      </c>
      <c r="F193" s="403" t="s">
        <v>562</v>
      </c>
      <c r="G193" s="382" t="s">
        <v>378</v>
      </c>
      <c r="H193" s="382" t="s">
        <v>522</v>
      </c>
      <c r="I193" s="399">
        <v>45921</v>
      </c>
      <c r="J193" s="400">
        <v>4</v>
      </c>
      <c r="K193" s="377" t="s">
        <v>343</v>
      </c>
      <c r="L193" s="384">
        <f>IF(BD.PD[[#This Row],[Mon]]="DOP",1,HLOOKUP(BD.PD[[#This Row],[Mon]],$K$1:$L$2,2,FALSE))</f>
        <v>1</v>
      </c>
      <c r="M193" s="401">
        <v>1200</v>
      </c>
      <c r="N193" s="386">
        <f>BD.PD[[#This Row],[Cant.]]*BD.PD[[#This Row],[ Tasa ]]*BD.PD[[#This Row],[ Precio Und.]]</f>
        <v>4800</v>
      </c>
      <c r="O193" s="402">
        <v>0</v>
      </c>
      <c r="P193" s="386">
        <f>IF(BD.PD[[#This Row],[Liquid. '[%']]]&lt;&gt;0,(BD.PD[[#This Row],[Valor Neto '[DOP']]]*BD.PD[[#This Row],[Liquid. '[%']]])+BD.PD[[#This Row],[Valor Neto '[DOP']]],BD.PD[[#This Row],[Valor Neto '[DOP']]])</f>
        <v>4800</v>
      </c>
      <c r="Q193" s="404">
        <f>BD.PD[[#This Row],[Ppto. Orden Interna '[DOP']]]/HLOOKUP("USD",$K$1:$L$2,2,FALSE)</f>
        <v>80</v>
      </c>
      <c r="R193" s="389" t="s">
        <v>500</v>
      </c>
      <c r="S193" s="389"/>
      <c r="T193" s="389"/>
      <c r="U193" s="389"/>
      <c r="V193" s="389"/>
      <c r="W193" s="405" t="s">
        <v>516</v>
      </c>
      <c r="X193" s="390">
        <v>21</v>
      </c>
      <c r="Y193" s="391">
        <v>1</v>
      </c>
      <c r="Z193" s="406">
        <f>BD.PD[[#This Row],[Av.P1 '[%']]]*BD.PD[[#This Row],[Ppto. Orden Interna '[DOP']]]</f>
        <v>4800</v>
      </c>
      <c r="AA193" s="393"/>
      <c r="AB193" s="394"/>
      <c r="AC193" s="406">
        <f>BD.PD[[#This Row],[Av.P2 '[%']]]*BD.PD[[#This Row],[Ppto. Orden Interna '[DOP']]]</f>
        <v>0</v>
      </c>
      <c r="AD193" s="393"/>
      <c r="AE193" s="394"/>
      <c r="AF193" s="406">
        <f>BD.PD[[#This Row],[Av.P3 '[%']]]*BD.PD[[#This Row],[Ppto. Orden Interna '[DOP']]]</f>
        <v>0</v>
      </c>
      <c r="AG193" s="393"/>
      <c r="AH193" s="394"/>
      <c r="AI193" s="406">
        <f>BD.PD[[#This Row],[Av.P4 '[%']]]*BD.PD[[#This Row],[Ppto. Orden Interna '[DOP']]]</f>
        <v>0</v>
      </c>
      <c r="AJ193" s="393"/>
      <c r="AK193" s="394"/>
      <c r="AL193" s="406">
        <f>BD.PD[[#This Row],[Av.P5 '[%']]]*BD.PD[[#This Row],[Ppto. Orden Interna '[DOP']]]</f>
        <v>0</v>
      </c>
      <c r="AM193" s="395">
        <f>BD.PD[[#This Row],[Pago 5]]+BD.PD[[#This Row],[Pago 4]]+BD.PD[[#This Row],[Pago 3]]+BD.PD[[#This Row],[Pago 2]]+BD.PD[[#This Row],[Pago 1]]</f>
        <v>4800</v>
      </c>
      <c r="AN193" s="396"/>
    </row>
    <row r="194" spans="1:40" ht="15" hidden="1" customHeight="1" x14ac:dyDescent="0.2">
      <c r="A194" s="377">
        <v>7.02</v>
      </c>
      <c r="B194" s="378"/>
      <c r="C194" s="379" t="str">
        <f>VLOOKUP(BD.PD[[#This Row],[Pos]],PPto[],3,FALSE)</f>
        <v>7.02 Cocina, Patio Comidas y Rostizería</v>
      </c>
      <c r="D194" s="377" t="s">
        <v>61</v>
      </c>
      <c r="E194" s="381" t="str">
        <f>IF(BD.PD[[#This Row],[.]]="*",VLOOKUP(BD.PD[[#This Row],[Pos]],Presupuesto!A:H,7,FALSE),"")</f>
        <v/>
      </c>
      <c r="F194" s="403" t="s">
        <v>563</v>
      </c>
      <c r="G194" s="382" t="s">
        <v>378</v>
      </c>
      <c r="H194" s="382" t="s">
        <v>522</v>
      </c>
      <c r="I194" s="399">
        <v>45921</v>
      </c>
      <c r="J194" s="400">
        <v>4</v>
      </c>
      <c r="K194" s="377" t="s">
        <v>343</v>
      </c>
      <c r="L194" s="384">
        <f>IF(BD.PD[[#This Row],[Mon]]="DOP",1,HLOOKUP(BD.PD[[#This Row],[Mon]],$K$1:$L$2,2,FALSE))</f>
        <v>1</v>
      </c>
      <c r="M194" s="401">
        <v>1400</v>
      </c>
      <c r="N194" s="386">
        <f>BD.PD[[#This Row],[Cant.]]*BD.PD[[#This Row],[ Tasa ]]*BD.PD[[#This Row],[ Precio Und.]]</f>
        <v>5600</v>
      </c>
      <c r="O194" s="402">
        <v>0</v>
      </c>
      <c r="P194" s="386">
        <f>IF(BD.PD[[#This Row],[Liquid. '[%']]]&lt;&gt;0,(BD.PD[[#This Row],[Valor Neto '[DOP']]]*BD.PD[[#This Row],[Liquid. '[%']]])+BD.PD[[#This Row],[Valor Neto '[DOP']]],BD.PD[[#This Row],[Valor Neto '[DOP']]])</f>
        <v>5600</v>
      </c>
      <c r="Q194" s="404">
        <f>BD.PD[[#This Row],[Ppto. Orden Interna '[DOP']]]/HLOOKUP("USD",$K$1:$L$2,2,FALSE)</f>
        <v>93.333333333333329</v>
      </c>
      <c r="R194" s="389" t="s">
        <v>500</v>
      </c>
      <c r="S194" s="389"/>
      <c r="T194" s="389"/>
      <c r="U194" s="389"/>
      <c r="V194" s="389"/>
      <c r="W194" s="405" t="s">
        <v>516</v>
      </c>
      <c r="X194" s="390">
        <v>21</v>
      </c>
      <c r="Y194" s="391">
        <v>1</v>
      </c>
      <c r="Z194" s="406">
        <f>BD.PD[[#This Row],[Av.P1 '[%']]]*BD.PD[[#This Row],[Ppto. Orden Interna '[DOP']]]</f>
        <v>5600</v>
      </c>
      <c r="AA194" s="393"/>
      <c r="AB194" s="394"/>
      <c r="AC194" s="406">
        <f>BD.PD[[#This Row],[Av.P2 '[%']]]*BD.PD[[#This Row],[Ppto. Orden Interna '[DOP']]]</f>
        <v>0</v>
      </c>
      <c r="AD194" s="393"/>
      <c r="AE194" s="394"/>
      <c r="AF194" s="406">
        <f>BD.PD[[#This Row],[Av.P3 '[%']]]*BD.PD[[#This Row],[Ppto. Orden Interna '[DOP']]]</f>
        <v>0</v>
      </c>
      <c r="AG194" s="393"/>
      <c r="AH194" s="394"/>
      <c r="AI194" s="406">
        <f>BD.PD[[#This Row],[Av.P4 '[%']]]*BD.PD[[#This Row],[Ppto. Orden Interna '[DOP']]]</f>
        <v>0</v>
      </c>
      <c r="AJ194" s="393"/>
      <c r="AK194" s="394"/>
      <c r="AL194" s="406">
        <f>BD.PD[[#This Row],[Av.P5 '[%']]]*BD.PD[[#This Row],[Ppto. Orden Interna '[DOP']]]</f>
        <v>0</v>
      </c>
      <c r="AM194" s="395">
        <f>BD.PD[[#This Row],[Pago 5]]+BD.PD[[#This Row],[Pago 4]]+BD.PD[[#This Row],[Pago 3]]+BD.PD[[#This Row],[Pago 2]]+BD.PD[[#This Row],[Pago 1]]</f>
        <v>5600</v>
      </c>
      <c r="AN194" s="396"/>
    </row>
    <row r="195" spans="1:40" ht="15" hidden="1" customHeight="1" x14ac:dyDescent="0.2">
      <c r="A195" s="377">
        <v>7.02</v>
      </c>
      <c r="B195" s="378"/>
      <c r="C195" s="379" t="str">
        <f>VLOOKUP(BD.PD[[#This Row],[Pos]],PPto[],3,FALSE)</f>
        <v>7.02 Cocina, Patio Comidas y Rostizería</v>
      </c>
      <c r="D195" s="377" t="s">
        <v>61</v>
      </c>
      <c r="E195" s="381" t="str">
        <f>IF(BD.PD[[#This Row],[.]]="*",VLOOKUP(BD.PD[[#This Row],[Pos]],Presupuesto!A:H,7,FALSE),"")</f>
        <v/>
      </c>
      <c r="F195" s="382" t="s">
        <v>564</v>
      </c>
      <c r="G195" s="382" t="s">
        <v>378</v>
      </c>
      <c r="H195" s="382" t="s">
        <v>522</v>
      </c>
      <c r="I195" s="399">
        <v>45921</v>
      </c>
      <c r="J195" s="400">
        <v>4</v>
      </c>
      <c r="K195" s="377" t="s">
        <v>343</v>
      </c>
      <c r="L195" s="384">
        <f>IF(BD.PD[[#This Row],[Mon]]="DOP",1,HLOOKUP(BD.PD[[#This Row],[Mon]],$K$1:$L$2,2,FALSE))</f>
        <v>1</v>
      </c>
      <c r="M195" s="401">
        <v>1990</v>
      </c>
      <c r="N195" s="386">
        <f>BD.PD[[#This Row],[Cant.]]*BD.PD[[#This Row],[ Tasa ]]*BD.PD[[#This Row],[ Precio Und.]]</f>
        <v>7960</v>
      </c>
      <c r="O195" s="402">
        <v>0</v>
      </c>
      <c r="P195" s="386">
        <f>IF(BD.PD[[#This Row],[Liquid. '[%']]]&lt;&gt;0,(BD.PD[[#This Row],[Valor Neto '[DOP']]]*BD.PD[[#This Row],[Liquid. '[%']]])+BD.PD[[#This Row],[Valor Neto '[DOP']]],BD.PD[[#This Row],[Valor Neto '[DOP']]])</f>
        <v>7960</v>
      </c>
      <c r="Q195" s="404">
        <f>BD.PD[[#This Row],[Ppto. Orden Interna '[DOP']]]/HLOOKUP("USD",$K$1:$L$2,2,FALSE)</f>
        <v>132.66666666666666</v>
      </c>
      <c r="R195" s="389" t="s">
        <v>500</v>
      </c>
      <c r="S195" s="389"/>
      <c r="T195" s="389"/>
      <c r="U195" s="389"/>
      <c r="V195" s="389"/>
      <c r="W195" s="405" t="s">
        <v>516</v>
      </c>
      <c r="X195" s="390">
        <v>21</v>
      </c>
      <c r="Y195" s="391">
        <v>1</v>
      </c>
      <c r="Z195" s="406">
        <f>BD.PD[[#This Row],[Av.P1 '[%']]]*BD.PD[[#This Row],[Ppto. Orden Interna '[DOP']]]</f>
        <v>7960</v>
      </c>
      <c r="AA195" s="393"/>
      <c r="AB195" s="394"/>
      <c r="AC195" s="406">
        <f>BD.PD[[#This Row],[Av.P2 '[%']]]*BD.PD[[#This Row],[Ppto. Orden Interna '[DOP']]]</f>
        <v>0</v>
      </c>
      <c r="AD195" s="393"/>
      <c r="AE195" s="394"/>
      <c r="AF195" s="406">
        <f>BD.PD[[#This Row],[Av.P3 '[%']]]*BD.PD[[#This Row],[Ppto. Orden Interna '[DOP']]]</f>
        <v>0</v>
      </c>
      <c r="AG195" s="393"/>
      <c r="AH195" s="394"/>
      <c r="AI195" s="406">
        <f>BD.PD[[#This Row],[Av.P4 '[%']]]*BD.PD[[#This Row],[Ppto. Orden Interna '[DOP']]]</f>
        <v>0</v>
      </c>
      <c r="AJ195" s="393"/>
      <c r="AK195" s="394"/>
      <c r="AL195" s="406">
        <f>BD.PD[[#This Row],[Av.P5 '[%']]]*BD.PD[[#This Row],[Ppto. Orden Interna '[DOP']]]</f>
        <v>0</v>
      </c>
      <c r="AM195" s="395">
        <f>BD.PD[[#This Row],[Pago 5]]+BD.PD[[#This Row],[Pago 4]]+BD.PD[[#This Row],[Pago 3]]+BD.PD[[#This Row],[Pago 2]]+BD.PD[[#This Row],[Pago 1]]</f>
        <v>7960</v>
      </c>
      <c r="AN195" s="396"/>
    </row>
    <row r="196" spans="1:40" ht="15" hidden="1" customHeight="1" x14ac:dyDescent="0.2">
      <c r="A196" s="377">
        <v>7.02</v>
      </c>
      <c r="B196" s="378"/>
      <c r="C196" s="379" t="str">
        <f>VLOOKUP(BD.PD[[#This Row],[Pos]],PPto[],3,FALSE)</f>
        <v>7.02 Cocina, Patio Comidas y Rostizería</v>
      </c>
      <c r="D196" s="377" t="s">
        <v>61</v>
      </c>
      <c r="E196" s="381" t="str">
        <f>IF(BD.PD[[#This Row],[.]]="*",VLOOKUP(BD.PD[[#This Row],[Pos]],Presupuesto!A:H,7,FALSE),"")</f>
        <v/>
      </c>
      <c r="F196" s="382" t="s">
        <v>565</v>
      </c>
      <c r="G196" s="382" t="s">
        <v>378</v>
      </c>
      <c r="H196" s="382" t="s">
        <v>522</v>
      </c>
      <c r="I196" s="399">
        <v>45921</v>
      </c>
      <c r="J196" s="400">
        <v>2</v>
      </c>
      <c r="K196" s="377" t="s">
        <v>343</v>
      </c>
      <c r="L196" s="384">
        <f>IF(BD.PD[[#This Row],[Mon]]="DOP",1,HLOOKUP(BD.PD[[#This Row],[Mon]],$K$1:$L$2,2,FALSE))</f>
        <v>1</v>
      </c>
      <c r="M196" s="401">
        <v>1200</v>
      </c>
      <c r="N196" s="386">
        <f>BD.PD[[#This Row],[Cant.]]*BD.PD[[#This Row],[ Tasa ]]*BD.PD[[#This Row],[ Precio Und.]]</f>
        <v>2400</v>
      </c>
      <c r="O196" s="402">
        <v>0</v>
      </c>
      <c r="P196" s="386">
        <f>IF(BD.PD[[#This Row],[Liquid. '[%']]]&lt;&gt;0,(BD.PD[[#This Row],[Valor Neto '[DOP']]]*BD.PD[[#This Row],[Liquid. '[%']]])+BD.PD[[#This Row],[Valor Neto '[DOP']]],BD.PD[[#This Row],[Valor Neto '[DOP']]])</f>
        <v>2400</v>
      </c>
      <c r="Q196" s="404">
        <f>BD.PD[[#This Row],[Ppto. Orden Interna '[DOP']]]/HLOOKUP("USD",$K$1:$L$2,2,FALSE)</f>
        <v>40</v>
      </c>
      <c r="R196" s="389" t="s">
        <v>500</v>
      </c>
      <c r="S196" s="389"/>
      <c r="T196" s="389"/>
      <c r="U196" s="389"/>
      <c r="V196" s="389"/>
      <c r="W196" s="405" t="s">
        <v>516</v>
      </c>
      <c r="X196" s="390">
        <v>21</v>
      </c>
      <c r="Y196" s="391">
        <v>1</v>
      </c>
      <c r="Z196" s="406">
        <f>BD.PD[[#This Row],[Av.P1 '[%']]]*BD.PD[[#This Row],[Ppto. Orden Interna '[DOP']]]</f>
        <v>2400</v>
      </c>
      <c r="AA196" s="393"/>
      <c r="AB196" s="394"/>
      <c r="AC196" s="406">
        <f>BD.PD[[#This Row],[Av.P2 '[%']]]*BD.PD[[#This Row],[Ppto. Orden Interna '[DOP']]]</f>
        <v>0</v>
      </c>
      <c r="AD196" s="393"/>
      <c r="AE196" s="394"/>
      <c r="AF196" s="406">
        <f>BD.PD[[#This Row],[Av.P3 '[%']]]*BD.PD[[#This Row],[Ppto. Orden Interna '[DOP']]]</f>
        <v>0</v>
      </c>
      <c r="AG196" s="393"/>
      <c r="AH196" s="394"/>
      <c r="AI196" s="406">
        <f>BD.PD[[#This Row],[Av.P4 '[%']]]*BD.PD[[#This Row],[Ppto. Orden Interna '[DOP']]]</f>
        <v>0</v>
      </c>
      <c r="AJ196" s="393"/>
      <c r="AK196" s="394"/>
      <c r="AL196" s="406">
        <f>BD.PD[[#This Row],[Av.P5 '[%']]]*BD.PD[[#This Row],[Ppto. Orden Interna '[DOP']]]</f>
        <v>0</v>
      </c>
      <c r="AM196" s="395">
        <f>BD.PD[[#This Row],[Pago 5]]+BD.PD[[#This Row],[Pago 4]]+BD.PD[[#This Row],[Pago 3]]+BD.PD[[#This Row],[Pago 2]]+BD.PD[[#This Row],[Pago 1]]</f>
        <v>2400</v>
      </c>
      <c r="AN196" s="396"/>
    </row>
    <row r="197" spans="1:40" ht="15" hidden="1" customHeight="1" x14ac:dyDescent="0.2">
      <c r="A197" s="377">
        <v>7.02</v>
      </c>
      <c r="B197" s="378"/>
      <c r="C197" s="379" t="str">
        <f>VLOOKUP(BD.PD[[#This Row],[Pos]],PPto[],3,FALSE)</f>
        <v>7.02 Cocina, Patio Comidas y Rostizería</v>
      </c>
      <c r="D197" s="377" t="s">
        <v>61</v>
      </c>
      <c r="E197" s="381" t="str">
        <f>IF(BD.PD[[#This Row],[.]]="*",VLOOKUP(BD.PD[[#This Row],[Pos]],Presupuesto!A:H,7,FALSE),"")</f>
        <v/>
      </c>
      <c r="F197" s="382" t="s">
        <v>566</v>
      </c>
      <c r="G197" s="382" t="s">
        <v>378</v>
      </c>
      <c r="H197" s="382" t="s">
        <v>522</v>
      </c>
      <c r="I197" s="399">
        <v>45921</v>
      </c>
      <c r="J197" s="400">
        <v>2</v>
      </c>
      <c r="K197" s="377" t="s">
        <v>343</v>
      </c>
      <c r="L197" s="384">
        <f>IF(BD.PD[[#This Row],[Mon]]="DOP",1,HLOOKUP(BD.PD[[#This Row],[Mon]],$K$1:$L$2,2,FALSE))</f>
        <v>1</v>
      </c>
      <c r="M197" s="401">
        <v>1450</v>
      </c>
      <c r="N197" s="386">
        <f>BD.PD[[#This Row],[Cant.]]*BD.PD[[#This Row],[ Tasa ]]*BD.PD[[#This Row],[ Precio Und.]]</f>
        <v>2900</v>
      </c>
      <c r="O197" s="402">
        <v>0</v>
      </c>
      <c r="P197" s="386">
        <f>IF(BD.PD[[#This Row],[Liquid. '[%']]]&lt;&gt;0,(BD.PD[[#This Row],[Valor Neto '[DOP']]]*BD.PD[[#This Row],[Liquid. '[%']]])+BD.PD[[#This Row],[Valor Neto '[DOP']]],BD.PD[[#This Row],[Valor Neto '[DOP']]])</f>
        <v>2900</v>
      </c>
      <c r="Q197" s="404">
        <f>BD.PD[[#This Row],[Ppto. Orden Interna '[DOP']]]/HLOOKUP("USD",$K$1:$L$2,2,FALSE)</f>
        <v>48.333333333333336</v>
      </c>
      <c r="R197" s="389" t="s">
        <v>500</v>
      </c>
      <c r="S197" s="389"/>
      <c r="T197" s="389"/>
      <c r="U197" s="389"/>
      <c r="V197" s="389"/>
      <c r="W197" s="405" t="s">
        <v>516</v>
      </c>
      <c r="X197" s="390">
        <v>21</v>
      </c>
      <c r="Y197" s="391">
        <v>1</v>
      </c>
      <c r="Z197" s="406">
        <f>BD.PD[[#This Row],[Av.P1 '[%']]]*BD.PD[[#This Row],[Ppto. Orden Interna '[DOP']]]</f>
        <v>2900</v>
      </c>
      <c r="AA197" s="393"/>
      <c r="AB197" s="394"/>
      <c r="AC197" s="406">
        <f>BD.PD[[#This Row],[Av.P2 '[%']]]*BD.PD[[#This Row],[Ppto. Orden Interna '[DOP']]]</f>
        <v>0</v>
      </c>
      <c r="AD197" s="393"/>
      <c r="AE197" s="394"/>
      <c r="AF197" s="406">
        <f>BD.PD[[#This Row],[Av.P3 '[%']]]*BD.PD[[#This Row],[Ppto. Orden Interna '[DOP']]]</f>
        <v>0</v>
      </c>
      <c r="AG197" s="393"/>
      <c r="AH197" s="394"/>
      <c r="AI197" s="406">
        <f>BD.PD[[#This Row],[Av.P4 '[%']]]*BD.PD[[#This Row],[Ppto. Orden Interna '[DOP']]]</f>
        <v>0</v>
      </c>
      <c r="AJ197" s="393"/>
      <c r="AK197" s="394"/>
      <c r="AL197" s="406">
        <f>BD.PD[[#This Row],[Av.P5 '[%']]]*BD.PD[[#This Row],[Ppto. Orden Interna '[DOP']]]</f>
        <v>0</v>
      </c>
      <c r="AM197" s="395">
        <f>BD.PD[[#This Row],[Pago 5]]+BD.PD[[#This Row],[Pago 4]]+BD.PD[[#This Row],[Pago 3]]+BD.PD[[#This Row],[Pago 2]]+BD.PD[[#This Row],[Pago 1]]</f>
        <v>2900</v>
      </c>
      <c r="AN197" s="396"/>
    </row>
    <row r="198" spans="1:40" ht="15" hidden="1" customHeight="1" x14ac:dyDescent="0.2">
      <c r="A198" s="377">
        <v>7.02</v>
      </c>
      <c r="B198" s="378"/>
      <c r="C198" s="379" t="str">
        <f>VLOOKUP(BD.PD[[#This Row],[Pos]],PPto[],3,FALSE)</f>
        <v>7.02 Cocina, Patio Comidas y Rostizería</v>
      </c>
      <c r="D198" s="377" t="s">
        <v>61</v>
      </c>
      <c r="E198" s="381" t="str">
        <f>IF(BD.PD[[#This Row],[.]]="*",VLOOKUP(BD.PD[[#This Row],[Pos]],Presupuesto!A:H,7,FALSE),"")</f>
        <v/>
      </c>
      <c r="F198" s="382" t="s">
        <v>567</v>
      </c>
      <c r="G198" s="382" t="s">
        <v>378</v>
      </c>
      <c r="H198" s="382" t="s">
        <v>522</v>
      </c>
      <c r="I198" s="399">
        <v>45921</v>
      </c>
      <c r="J198" s="400">
        <v>4</v>
      </c>
      <c r="K198" s="377" t="s">
        <v>343</v>
      </c>
      <c r="L198" s="384">
        <f>IF(BD.PD[[#This Row],[Mon]]="DOP",1,HLOOKUP(BD.PD[[#This Row],[Mon]],$K$1:$L$2,2,FALSE))</f>
        <v>1</v>
      </c>
      <c r="M198" s="401">
        <v>1450</v>
      </c>
      <c r="N198" s="386">
        <f>BD.PD[[#This Row],[Cant.]]*BD.PD[[#This Row],[ Tasa ]]*BD.PD[[#This Row],[ Precio Und.]]</f>
        <v>5800</v>
      </c>
      <c r="O198" s="402">
        <v>0</v>
      </c>
      <c r="P198" s="386">
        <f>IF(BD.PD[[#This Row],[Liquid. '[%']]]&lt;&gt;0,(BD.PD[[#This Row],[Valor Neto '[DOP']]]*BD.PD[[#This Row],[Liquid. '[%']]])+BD.PD[[#This Row],[Valor Neto '[DOP']]],BD.PD[[#This Row],[Valor Neto '[DOP']]])</f>
        <v>5800</v>
      </c>
      <c r="Q198" s="404">
        <f>BD.PD[[#This Row],[Ppto. Orden Interna '[DOP']]]/HLOOKUP("USD",$K$1:$L$2,2,FALSE)</f>
        <v>96.666666666666671</v>
      </c>
      <c r="R198" s="389" t="s">
        <v>500</v>
      </c>
      <c r="S198" s="389"/>
      <c r="T198" s="389"/>
      <c r="U198" s="389"/>
      <c r="V198" s="389"/>
      <c r="W198" s="405" t="s">
        <v>505</v>
      </c>
      <c r="X198" s="390">
        <v>21</v>
      </c>
      <c r="Y198" s="391">
        <v>1</v>
      </c>
      <c r="Z198" s="406">
        <f>BD.PD[[#This Row],[Av.P1 '[%']]]*BD.PD[[#This Row],[Ppto. Orden Interna '[DOP']]]</f>
        <v>5800</v>
      </c>
      <c r="AA198" s="393"/>
      <c r="AB198" s="394"/>
      <c r="AC198" s="406">
        <f>BD.PD[[#This Row],[Av.P2 '[%']]]*BD.PD[[#This Row],[Ppto. Orden Interna '[DOP']]]</f>
        <v>0</v>
      </c>
      <c r="AD198" s="393"/>
      <c r="AE198" s="394"/>
      <c r="AF198" s="406">
        <f>BD.PD[[#This Row],[Av.P3 '[%']]]*BD.PD[[#This Row],[Ppto. Orden Interna '[DOP']]]</f>
        <v>0</v>
      </c>
      <c r="AG198" s="393"/>
      <c r="AH198" s="394"/>
      <c r="AI198" s="406">
        <f>BD.PD[[#This Row],[Av.P4 '[%']]]*BD.PD[[#This Row],[Ppto. Orden Interna '[DOP']]]</f>
        <v>0</v>
      </c>
      <c r="AJ198" s="393"/>
      <c r="AK198" s="394"/>
      <c r="AL198" s="406">
        <f>BD.PD[[#This Row],[Av.P5 '[%']]]*BD.PD[[#This Row],[Ppto. Orden Interna '[DOP']]]</f>
        <v>0</v>
      </c>
      <c r="AM198" s="395">
        <f>BD.PD[[#This Row],[Pago 5]]+BD.PD[[#This Row],[Pago 4]]+BD.PD[[#This Row],[Pago 3]]+BD.PD[[#This Row],[Pago 2]]+BD.PD[[#This Row],[Pago 1]]</f>
        <v>5800</v>
      </c>
      <c r="AN198" s="396"/>
    </row>
    <row r="199" spans="1:40" ht="15" hidden="1" customHeight="1" x14ac:dyDescent="0.2">
      <c r="A199" s="377">
        <v>7.02</v>
      </c>
      <c r="B199" s="378"/>
      <c r="C199" s="379" t="str">
        <f>VLOOKUP(BD.PD[[#This Row],[Pos]],PPto[],3,FALSE)</f>
        <v>7.02 Cocina, Patio Comidas y Rostizería</v>
      </c>
      <c r="D199" s="377" t="s">
        <v>61</v>
      </c>
      <c r="E199" s="381" t="str">
        <f>IF(BD.PD[[#This Row],[.]]="*",VLOOKUP(BD.PD[[#This Row],[Pos]],Presupuesto!A:H,7,FALSE),"")</f>
        <v/>
      </c>
      <c r="F199" s="403" t="s">
        <v>568</v>
      </c>
      <c r="G199" s="382" t="s">
        <v>378</v>
      </c>
      <c r="H199" s="382" t="s">
        <v>522</v>
      </c>
      <c r="I199" s="399">
        <v>45921</v>
      </c>
      <c r="J199" s="400">
        <v>2</v>
      </c>
      <c r="K199" s="377" t="s">
        <v>343</v>
      </c>
      <c r="L199" s="384">
        <f>IF(BD.PD[[#This Row],[Mon]]="DOP",1,HLOOKUP(BD.PD[[#This Row],[Mon]],$K$1:$L$2,2,FALSE))</f>
        <v>1</v>
      </c>
      <c r="M199" s="401">
        <v>950</v>
      </c>
      <c r="N199" s="386">
        <f>BD.PD[[#This Row],[Cant.]]*BD.PD[[#This Row],[ Tasa ]]*BD.PD[[#This Row],[ Precio Und.]]</f>
        <v>1900</v>
      </c>
      <c r="O199" s="402">
        <v>0</v>
      </c>
      <c r="P199" s="386">
        <f>IF(BD.PD[[#This Row],[Liquid. '[%']]]&lt;&gt;0,(BD.PD[[#This Row],[Valor Neto '[DOP']]]*BD.PD[[#This Row],[Liquid. '[%']]])+BD.PD[[#This Row],[Valor Neto '[DOP']]],BD.PD[[#This Row],[Valor Neto '[DOP']]])</f>
        <v>1900</v>
      </c>
      <c r="Q199" s="404">
        <f>BD.PD[[#This Row],[Ppto. Orden Interna '[DOP']]]/HLOOKUP("USD",$K$1:$L$2,2,FALSE)</f>
        <v>31.666666666666668</v>
      </c>
      <c r="R199" s="389" t="s">
        <v>500</v>
      </c>
      <c r="S199" s="389"/>
      <c r="T199" s="389"/>
      <c r="U199" s="389"/>
      <c r="V199" s="389"/>
      <c r="W199" s="405" t="s">
        <v>505</v>
      </c>
      <c r="X199" s="390">
        <v>21</v>
      </c>
      <c r="Y199" s="391">
        <v>1</v>
      </c>
      <c r="Z199" s="406">
        <f>BD.PD[[#This Row],[Av.P1 '[%']]]*BD.PD[[#This Row],[Ppto. Orden Interna '[DOP']]]</f>
        <v>1900</v>
      </c>
      <c r="AA199" s="393"/>
      <c r="AB199" s="394"/>
      <c r="AC199" s="406">
        <f>BD.PD[[#This Row],[Av.P2 '[%']]]*BD.PD[[#This Row],[Ppto. Orden Interna '[DOP']]]</f>
        <v>0</v>
      </c>
      <c r="AD199" s="393"/>
      <c r="AE199" s="394"/>
      <c r="AF199" s="406">
        <f>BD.PD[[#This Row],[Av.P3 '[%']]]*BD.PD[[#This Row],[Ppto. Orden Interna '[DOP']]]</f>
        <v>0</v>
      </c>
      <c r="AG199" s="393"/>
      <c r="AH199" s="394"/>
      <c r="AI199" s="406">
        <f>BD.PD[[#This Row],[Av.P4 '[%']]]*BD.PD[[#This Row],[Ppto. Orden Interna '[DOP']]]</f>
        <v>0</v>
      </c>
      <c r="AJ199" s="393"/>
      <c r="AK199" s="394"/>
      <c r="AL199" s="406">
        <f>BD.PD[[#This Row],[Av.P5 '[%']]]*BD.PD[[#This Row],[Ppto. Orden Interna '[DOP']]]</f>
        <v>0</v>
      </c>
      <c r="AM199" s="395">
        <f>BD.PD[[#This Row],[Pago 5]]+BD.PD[[#This Row],[Pago 4]]+BD.PD[[#This Row],[Pago 3]]+BD.PD[[#This Row],[Pago 2]]+BD.PD[[#This Row],[Pago 1]]</f>
        <v>1900</v>
      </c>
      <c r="AN199" s="396"/>
    </row>
    <row r="200" spans="1:40" ht="15" hidden="1" customHeight="1" x14ac:dyDescent="0.2">
      <c r="A200" s="377">
        <v>7.02</v>
      </c>
      <c r="B200" s="378"/>
      <c r="C200" s="379" t="str">
        <f>VLOOKUP(BD.PD[[#This Row],[Pos]],PPto[],3,FALSE)</f>
        <v>7.02 Cocina, Patio Comidas y Rostizería</v>
      </c>
      <c r="D200" s="377" t="s">
        <v>61</v>
      </c>
      <c r="E200" s="381" t="str">
        <f>IF(BD.PD[[#This Row],[.]]="*",VLOOKUP(BD.PD[[#This Row],[Pos]],Presupuesto!A:H,7,FALSE),"")</f>
        <v/>
      </c>
      <c r="F200" s="403" t="s">
        <v>569</v>
      </c>
      <c r="G200" s="382" t="s">
        <v>378</v>
      </c>
      <c r="H200" s="382" t="s">
        <v>522</v>
      </c>
      <c r="I200" s="399">
        <v>45921</v>
      </c>
      <c r="J200" s="400">
        <v>1</v>
      </c>
      <c r="K200" s="377" t="s">
        <v>343</v>
      </c>
      <c r="L200" s="384">
        <f>IF(BD.PD[[#This Row],[Mon]]="DOP",1,HLOOKUP(BD.PD[[#This Row],[Mon]],$K$1:$L$2,2,FALSE))</f>
        <v>1</v>
      </c>
      <c r="M200" s="401">
        <v>950</v>
      </c>
      <c r="N200" s="386">
        <f>BD.PD[[#This Row],[Cant.]]*BD.PD[[#This Row],[ Tasa ]]*BD.PD[[#This Row],[ Precio Und.]]</f>
        <v>950</v>
      </c>
      <c r="O200" s="402">
        <v>0</v>
      </c>
      <c r="P200" s="386">
        <f>IF(BD.PD[[#This Row],[Liquid. '[%']]]&lt;&gt;0,(BD.PD[[#This Row],[Valor Neto '[DOP']]]*BD.PD[[#This Row],[Liquid. '[%']]])+BD.PD[[#This Row],[Valor Neto '[DOP']]],BD.PD[[#This Row],[Valor Neto '[DOP']]])</f>
        <v>950</v>
      </c>
      <c r="Q200" s="404">
        <f>BD.PD[[#This Row],[Ppto. Orden Interna '[DOP']]]/HLOOKUP("USD",$K$1:$L$2,2,FALSE)</f>
        <v>15.833333333333334</v>
      </c>
      <c r="R200" s="389" t="s">
        <v>500</v>
      </c>
      <c r="S200" s="389"/>
      <c r="T200" s="389"/>
      <c r="U200" s="389"/>
      <c r="V200" s="389"/>
      <c r="W200" s="405" t="s">
        <v>505</v>
      </c>
      <c r="X200" s="390">
        <v>21</v>
      </c>
      <c r="Y200" s="391">
        <v>1</v>
      </c>
      <c r="Z200" s="406">
        <f>BD.PD[[#This Row],[Av.P1 '[%']]]*BD.PD[[#This Row],[Ppto. Orden Interna '[DOP']]]</f>
        <v>950</v>
      </c>
      <c r="AA200" s="393"/>
      <c r="AB200" s="394"/>
      <c r="AC200" s="406">
        <f>BD.PD[[#This Row],[Av.P2 '[%']]]*BD.PD[[#This Row],[Ppto. Orden Interna '[DOP']]]</f>
        <v>0</v>
      </c>
      <c r="AD200" s="393"/>
      <c r="AE200" s="394"/>
      <c r="AF200" s="406">
        <f>BD.PD[[#This Row],[Av.P3 '[%']]]*BD.PD[[#This Row],[Ppto. Orden Interna '[DOP']]]</f>
        <v>0</v>
      </c>
      <c r="AG200" s="393"/>
      <c r="AH200" s="394"/>
      <c r="AI200" s="406">
        <f>BD.PD[[#This Row],[Av.P4 '[%']]]*BD.PD[[#This Row],[Ppto. Orden Interna '[DOP']]]</f>
        <v>0</v>
      </c>
      <c r="AJ200" s="393"/>
      <c r="AK200" s="394"/>
      <c r="AL200" s="406">
        <f>BD.PD[[#This Row],[Av.P5 '[%']]]*BD.PD[[#This Row],[Ppto. Orden Interna '[DOP']]]</f>
        <v>0</v>
      </c>
      <c r="AM200" s="395">
        <f>BD.PD[[#This Row],[Pago 5]]+BD.PD[[#This Row],[Pago 4]]+BD.PD[[#This Row],[Pago 3]]+BD.PD[[#This Row],[Pago 2]]+BD.PD[[#This Row],[Pago 1]]</f>
        <v>950</v>
      </c>
      <c r="AN200" s="396"/>
    </row>
    <row r="201" spans="1:40" ht="15" hidden="1" customHeight="1" x14ac:dyDescent="0.2">
      <c r="A201" s="377">
        <v>7.02</v>
      </c>
      <c r="B201" s="378"/>
      <c r="C201" s="379" t="str">
        <f>VLOOKUP(BD.PD[[#This Row],[Pos]],PPto[],3,FALSE)</f>
        <v>7.02 Cocina, Patio Comidas y Rostizería</v>
      </c>
      <c r="D201" s="377" t="s">
        <v>61</v>
      </c>
      <c r="E201" s="381" t="str">
        <f>IF(BD.PD[[#This Row],[.]]="*",VLOOKUP(BD.PD[[#This Row],[Pos]],Presupuesto!A:H,7,FALSE),"")</f>
        <v/>
      </c>
      <c r="F201" s="382" t="s">
        <v>570</v>
      </c>
      <c r="G201" s="382" t="s">
        <v>378</v>
      </c>
      <c r="H201" s="382" t="s">
        <v>522</v>
      </c>
      <c r="I201" s="399">
        <v>45921</v>
      </c>
      <c r="J201" s="400">
        <v>2</v>
      </c>
      <c r="K201" s="377" t="s">
        <v>343</v>
      </c>
      <c r="L201" s="384">
        <f>IF(BD.PD[[#This Row],[Mon]]="DOP",1,HLOOKUP(BD.PD[[#This Row],[Mon]],$K$1:$L$2,2,FALSE))</f>
        <v>1</v>
      </c>
      <c r="M201" s="401">
        <v>500</v>
      </c>
      <c r="N201" s="386">
        <f>BD.PD[[#This Row],[Cant.]]*BD.PD[[#This Row],[ Tasa ]]*BD.PD[[#This Row],[ Precio Und.]]</f>
        <v>1000</v>
      </c>
      <c r="O201" s="402">
        <v>0</v>
      </c>
      <c r="P201" s="386">
        <f>IF(BD.PD[[#This Row],[Liquid. '[%']]]&lt;&gt;0,(BD.PD[[#This Row],[Valor Neto '[DOP']]]*BD.PD[[#This Row],[Liquid. '[%']]])+BD.PD[[#This Row],[Valor Neto '[DOP']]],BD.PD[[#This Row],[Valor Neto '[DOP']]])</f>
        <v>1000</v>
      </c>
      <c r="Q201" s="404">
        <f>BD.PD[[#This Row],[Ppto. Orden Interna '[DOP']]]/HLOOKUP("USD",$K$1:$L$2,2,FALSE)</f>
        <v>16.666666666666668</v>
      </c>
      <c r="R201" s="389" t="s">
        <v>500</v>
      </c>
      <c r="S201" s="389"/>
      <c r="T201" s="389"/>
      <c r="U201" s="389"/>
      <c r="V201" s="389"/>
      <c r="W201" s="405" t="s">
        <v>505</v>
      </c>
      <c r="X201" s="390">
        <v>21</v>
      </c>
      <c r="Y201" s="391">
        <v>1</v>
      </c>
      <c r="Z201" s="406">
        <f>BD.PD[[#This Row],[Av.P1 '[%']]]*BD.PD[[#This Row],[Ppto. Orden Interna '[DOP']]]</f>
        <v>1000</v>
      </c>
      <c r="AA201" s="393"/>
      <c r="AB201" s="394"/>
      <c r="AC201" s="406">
        <f>BD.PD[[#This Row],[Av.P2 '[%']]]*BD.PD[[#This Row],[Ppto. Orden Interna '[DOP']]]</f>
        <v>0</v>
      </c>
      <c r="AD201" s="393"/>
      <c r="AE201" s="394"/>
      <c r="AF201" s="406">
        <f>BD.PD[[#This Row],[Av.P3 '[%']]]*BD.PD[[#This Row],[Ppto. Orden Interna '[DOP']]]</f>
        <v>0</v>
      </c>
      <c r="AG201" s="393"/>
      <c r="AH201" s="394"/>
      <c r="AI201" s="406">
        <f>BD.PD[[#This Row],[Av.P4 '[%']]]*BD.PD[[#This Row],[Ppto. Orden Interna '[DOP']]]</f>
        <v>0</v>
      </c>
      <c r="AJ201" s="393"/>
      <c r="AK201" s="394"/>
      <c r="AL201" s="406">
        <f>BD.PD[[#This Row],[Av.P5 '[%']]]*BD.PD[[#This Row],[Ppto. Orden Interna '[DOP']]]</f>
        <v>0</v>
      </c>
      <c r="AM201" s="395">
        <f>BD.PD[[#This Row],[Pago 5]]+BD.PD[[#This Row],[Pago 4]]+BD.PD[[#This Row],[Pago 3]]+BD.PD[[#This Row],[Pago 2]]+BD.PD[[#This Row],[Pago 1]]</f>
        <v>1000</v>
      </c>
      <c r="AN201" s="396"/>
    </row>
    <row r="202" spans="1:40" ht="15" hidden="1" customHeight="1" x14ac:dyDescent="0.2">
      <c r="A202" s="377">
        <v>7.02</v>
      </c>
      <c r="B202" s="378"/>
      <c r="C202" s="379" t="str">
        <f>VLOOKUP(BD.PD[[#This Row],[Pos]],PPto[],3,FALSE)</f>
        <v>7.02 Cocina, Patio Comidas y Rostizería</v>
      </c>
      <c r="D202" s="377" t="s">
        <v>61</v>
      </c>
      <c r="E202" s="381" t="str">
        <f>IF(BD.PD[[#This Row],[.]]="*",VLOOKUP(BD.PD[[#This Row],[Pos]],Presupuesto!A:H,7,FALSE),"")</f>
        <v/>
      </c>
      <c r="F202" s="382" t="s">
        <v>571</v>
      </c>
      <c r="G202" s="382" t="s">
        <v>378</v>
      </c>
      <c r="H202" s="382" t="s">
        <v>522</v>
      </c>
      <c r="I202" s="399">
        <v>45921</v>
      </c>
      <c r="J202" s="400">
        <v>1</v>
      </c>
      <c r="K202" s="377" t="s">
        <v>343</v>
      </c>
      <c r="L202" s="384">
        <f>IF(BD.PD[[#This Row],[Mon]]="DOP",1,HLOOKUP(BD.PD[[#This Row],[Mon]],$K$1:$L$2,2,FALSE))</f>
        <v>1</v>
      </c>
      <c r="M202" s="401">
        <v>150000</v>
      </c>
      <c r="N202" s="386">
        <f>BD.PD[[#This Row],[Cant.]]*BD.PD[[#This Row],[ Tasa ]]*BD.PD[[#This Row],[ Precio Und.]]</f>
        <v>150000</v>
      </c>
      <c r="O202" s="402">
        <v>0</v>
      </c>
      <c r="P202" s="386">
        <f>IF(BD.PD[[#This Row],[Liquid. '[%']]]&lt;&gt;0,(BD.PD[[#This Row],[Valor Neto '[DOP']]]*BD.PD[[#This Row],[Liquid. '[%']]])+BD.PD[[#This Row],[Valor Neto '[DOP']]],BD.PD[[#This Row],[Valor Neto '[DOP']]])</f>
        <v>150000</v>
      </c>
      <c r="Q202" s="404">
        <f>BD.PD[[#This Row],[Ppto. Orden Interna '[DOP']]]/HLOOKUP("USD",$K$1:$L$2,2,FALSE)</f>
        <v>2500</v>
      </c>
      <c r="R202" s="389" t="s">
        <v>500</v>
      </c>
      <c r="S202" s="389"/>
      <c r="T202" s="389"/>
      <c r="U202" s="389"/>
      <c r="V202" s="389"/>
      <c r="W202" s="405" t="s">
        <v>505</v>
      </c>
      <c r="X202" s="390">
        <v>21</v>
      </c>
      <c r="Y202" s="391">
        <v>1</v>
      </c>
      <c r="Z202" s="406">
        <f>BD.PD[[#This Row],[Av.P1 '[%']]]*BD.PD[[#This Row],[Ppto. Orden Interna '[DOP']]]</f>
        <v>150000</v>
      </c>
      <c r="AA202" s="393"/>
      <c r="AB202" s="394"/>
      <c r="AC202" s="406">
        <f>BD.PD[[#This Row],[Av.P2 '[%']]]*BD.PD[[#This Row],[Ppto. Orden Interna '[DOP']]]</f>
        <v>0</v>
      </c>
      <c r="AD202" s="393"/>
      <c r="AE202" s="394"/>
      <c r="AF202" s="406">
        <f>BD.PD[[#This Row],[Av.P3 '[%']]]*BD.PD[[#This Row],[Ppto. Orden Interna '[DOP']]]</f>
        <v>0</v>
      </c>
      <c r="AG202" s="393"/>
      <c r="AH202" s="394"/>
      <c r="AI202" s="406">
        <f>BD.PD[[#This Row],[Av.P4 '[%']]]*BD.PD[[#This Row],[Ppto. Orden Interna '[DOP']]]</f>
        <v>0</v>
      </c>
      <c r="AJ202" s="393"/>
      <c r="AK202" s="394"/>
      <c r="AL202" s="406">
        <f>BD.PD[[#This Row],[Av.P5 '[%']]]*BD.PD[[#This Row],[Ppto. Orden Interna '[DOP']]]</f>
        <v>0</v>
      </c>
      <c r="AM202" s="395">
        <f>BD.PD[[#This Row],[Pago 5]]+BD.PD[[#This Row],[Pago 4]]+BD.PD[[#This Row],[Pago 3]]+BD.PD[[#This Row],[Pago 2]]+BD.PD[[#This Row],[Pago 1]]</f>
        <v>150000</v>
      </c>
      <c r="AN202" s="396"/>
    </row>
    <row r="203" spans="1:40" ht="15" hidden="1" customHeight="1" x14ac:dyDescent="0.2">
      <c r="A203" s="377">
        <v>7.02</v>
      </c>
      <c r="B203" s="378"/>
      <c r="C203" s="379" t="str">
        <f>VLOOKUP(BD.PD[[#This Row],[Pos]],PPto[],3,FALSE)</f>
        <v>7.02 Cocina, Patio Comidas y Rostizería</v>
      </c>
      <c r="D203" s="377" t="s">
        <v>61</v>
      </c>
      <c r="E203" s="381" t="str">
        <f>IF(BD.PD[[#This Row],[.]]="*",VLOOKUP(BD.PD[[#This Row],[Pos]],Presupuesto!A:H,7,FALSE),"")</f>
        <v/>
      </c>
      <c r="F203" s="382" t="s">
        <v>572</v>
      </c>
      <c r="G203" s="382" t="s">
        <v>378</v>
      </c>
      <c r="H203" s="382" t="s">
        <v>522</v>
      </c>
      <c r="I203" s="399">
        <v>45921</v>
      </c>
      <c r="J203" s="400">
        <v>1</v>
      </c>
      <c r="K203" s="377" t="s">
        <v>343</v>
      </c>
      <c r="L203" s="384">
        <f>IF(BD.PD[[#This Row],[Mon]]="DOP",1,HLOOKUP(BD.PD[[#This Row],[Mon]],$K$1:$L$2,2,FALSE))</f>
        <v>1</v>
      </c>
      <c r="M203" s="401">
        <v>80000</v>
      </c>
      <c r="N203" s="386">
        <f>BD.PD[[#This Row],[Cant.]]*BD.PD[[#This Row],[ Tasa ]]*BD.PD[[#This Row],[ Precio Und.]]</f>
        <v>80000</v>
      </c>
      <c r="O203" s="402">
        <v>0</v>
      </c>
      <c r="P203" s="386">
        <f>IF(BD.PD[[#This Row],[Liquid. '[%']]]&lt;&gt;0,(BD.PD[[#This Row],[Valor Neto '[DOP']]]*BD.PD[[#This Row],[Liquid. '[%']]])+BD.PD[[#This Row],[Valor Neto '[DOP']]],BD.PD[[#This Row],[Valor Neto '[DOP']]])</f>
        <v>80000</v>
      </c>
      <c r="Q203" s="404">
        <f>BD.PD[[#This Row],[Ppto. Orden Interna '[DOP']]]/HLOOKUP("USD",$K$1:$L$2,2,FALSE)</f>
        <v>1333.3333333333333</v>
      </c>
      <c r="R203" s="389" t="s">
        <v>573</v>
      </c>
      <c r="S203" s="389"/>
      <c r="T203" s="389"/>
      <c r="U203" s="389"/>
      <c r="V203" s="389"/>
      <c r="W203" s="405" t="s">
        <v>574</v>
      </c>
      <c r="X203" s="390">
        <v>21</v>
      </c>
      <c r="Y203" s="391">
        <v>1</v>
      </c>
      <c r="Z203" s="406">
        <f>BD.PD[[#This Row],[Av.P1 '[%']]]*BD.PD[[#This Row],[Ppto. Orden Interna '[DOP']]]</f>
        <v>80000</v>
      </c>
      <c r="AA203" s="393"/>
      <c r="AB203" s="394"/>
      <c r="AC203" s="406">
        <f>BD.PD[[#This Row],[Av.P2 '[%']]]*BD.PD[[#This Row],[Ppto. Orden Interna '[DOP']]]</f>
        <v>0</v>
      </c>
      <c r="AD203" s="393"/>
      <c r="AE203" s="394"/>
      <c r="AF203" s="406">
        <f>BD.PD[[#This Row],[Av.P3 '[%']]]*BD.PD[[#This Row],[Ppto. Orden Interna '[DOP']]]</f>
        <v>0</v>
      </c>
      <c r="AG203" s="393"/>
      <c r="AH203" s="394"/>
      <c r="AI203" s="406">
        <f>BD.PD[[#This Row],[Av.P4 '[%']]]*BD.PD[[#This Row],[Ppto. Orden Interna '[DOP']]]</f>
        <v>0</v>
      </c>
      <c r="AJ203" s="393"/>
      <c r="AK203" s="394"/>
      <c r="AL203" s="406">
        <f>BD.PD[[#This Row],[Av.P5 '[%']]]*BD.PD[[#This Row],[Ppto. Orden Interna '[DOP']]]</f>
        <v>0</v>
      </c>
      <c r="AM203" s="395">
        <f>BD.PD[[#This Row],[Pago 5]]+BD.PD[[#This Row],[Pago 4]]+BD.PD[[#This Row],[Pago 3]]+BD.PD[[#This Row],[Pago 2]]+BD.PD[[#This Row],[Pago 1]]</f>
        <v>80000</v>
      </c>
      <c r="AN203" s="396"/>
    </row>
    <row r="204" spans="1:40" ht="14.45" hidden="1" customHeight="1" x14ac:dyDescent="0.2">
      <c r="A204" s="377">
        <v>7.02</v>
      </c>
      <c r="B204" s="378"/>
      <c r="C204" s="379" t="str">
        <f>VLOOKUP(BD.PD[[#This Row],[Pos]],PPto[],3,FALSE)</f>
        <v>7.02 Cocina, Patio Comidas y Rostizería</v>
      </c>
      <c r="D204" s="377" t="s">
        <v>61</v>
      </c>
      <c r="E204" s="381" t="str">
        <f>IF(BD.PD[[#This Row],[.]]="*",VLOOKUP(BD.PD[[#This Row],[Pos]],Presupuesto!A:H,7,FALSE),"")</f>
        <v/>
      </c>
      <c r="F204" s="382" t="s">
        <v>575</v>
      </c>
      <c r="G204" s="382" t="s">
        <v>378</v>
      </c>
      <c r="H204" s="382" t="s">
        <v>522</v>
      </c>
      <c r="I204" s="399">
        <v>45921</v>
      </c>
      <c r="J204" s="400">
        <v>2</v>
      </c>
      <c r="K204" s="377" t="s">
        <v>343</v>
      </c>
      <c r="L204" s="384">
        <f>IF(BD.PD[[#This Row],[Mon]]="DOP",1,HLOOKUP(BD.PD[[#This Row],[Mon]],$K$1:$L$2,2,FALSE))</f>
        <v>1</v>
      </c>
      <c r="M204" s="401">
        <v>500</v>
      </c>
      <c r="N204" s="386">
        <f>BD.PD[[#This Row],[Cant.]]*BD.PD[[#This Row],[ Tasa ]]*BD.PD[[#This Row],[ Precio Und.]]</f>
        <v>1000</v>
      </c>
      <c r="O204" s="402">
        <v>0</v>
      </c>
      <c r="P204" s="386">
        <f>IF(BD.PD[[#This Row],[Liquid. '[%']]]&lt;&gt;0,(BD.PD[[#This Row],[Valor Neto '[DOP']]]*BD.PD[[#This Row],[Liquid. '[%']]])+BD.PD[[#This Row],[Valor Neto '[DOP']]],BD.PD[[#This Row],[Valor Neto '[DOP']]])</f>
        <v>1000</v>
      </c>
      <c r="Q204" s="404">
        <f>BD.PD[[#This Row],[Ppto. Orden Interna '[DOP']]]/HLOOKUP("USD",$K$1:$L$2,2,FALSE)</f>
        <v>16.666666666666668</v>
      </c>
      <c r="R204" s="389" t="s">
        <v>576</v>
      </c>
      <c r="S204" s="389"/>
      <c r="T204" s="389"/>
      <c r="U204" s="389"/>
      <c r="V204" s="389"/>
      <c r="W204" s="405" t="s">
        <v>574</v>
      </c>
      <c r="X204" s="390">
        <v>21</v>
      </c>
      <c r="Y204" s="391">
        <v>1</v>
      </c>
      <c r="Z204" s="406">
        <f>BD.PD[[#This Row],[Av.P1 '[%']]]*BD.PD[[#This Row],[Ppto. Orden Interna '[DOP']]]</f>
        <v>1000</v>
      </c>
      <c r="AA204" s="393"/>
      <c r="AB204" s="394"/>
      <c r="AC204" s="406">
        <f>BD.PD[[#This Row],[Av.P2 '[%']]]*BD.PD[[#This Row],[Ppto. Orden Interna '[DOP']]]</f>
        <v>0</v>
      </c>
      <c r="AD204" s="393"/>
      <c r="AE204" s="394"/>
      <c r="AF204" s="406">
        <f>BD.PD[[#This Row],[Av.P3 '[%']]]*BD.PD[[#This Row],[Ppto. Orden Interna '[DOP']]]</f>
        <v>0</v>
      </c>
      <c r="AG204" s="393"/>
      <c r="AH204" s="394"/>
      <c r="AI204" s="406">
        <f>BD.PD[[#This Row],[Av.P4 '[%']]]*BD.PD[[#This Row],[Ppto. Orden Interna '[DOP']]]</f>
        <v>0</v>
      </c>
      <c r="AJ204" s="393"/>
      <c r="AK204" s="394"/>
      <c r="AL204" s="406">
        <f>BD.PD[[#This Row],[Av.P5 '[%']]]*BD.PD[[#This Row],[Ppto. Orden Interna '[DOP']]]</f>
        <v>0</v>
      </c>
      <c r="AM204" s="395">
        <f>BD.PD[[#This Row],[Pago 5]]+BD.PD[[#This Row],[Pago 4]]+BD.PD[[#This Row],[Pago 3]]+BD.PD[[#This Row],[Pago 2]]+BD.PD[[#This Row],[Pago 1]]</f>
        <v>1000</v>
      </c>
      <c r="AN204" s="396"/>
    </row>
    <row r="205" spans="1:40" ht="15" hidden="1" customHeight="1" x14ac:dyDescent="0.2">
      <c r="A205" s="377">
        <v>7.02</v>
      </c>
      <c r="B205" s="378"/>
      <c r="C205" s="379" t="str">
        <f>VLOOKUP(BD.PD[[#This Row],[Pos]],PPto[],3,FALSE)</f>
        <v>7.02 Cocina, Patio Comidas y Rostizería</v>
      </c>
      <c r="D205" s="377" t="s">
        <v>61</v>
      </c>
      <c r="E205" s="381" t="str">
        <f>IF(BD.PD[[#This Row],[.]]="*",VLOOKUP(BD.PD[[#This Row],[Pos]],Presupuesto!A:H,7,FALSE),"")</f>
        <v/>
      </c>
      <c r="F205" s="403" t="s">
        <v>577</v>
      </c>
      <c r="G205" s="382" t="s">
        <v>378</v>
      </c>
      <c r="H205" s="382" t="s">
        <v>522</v>
      </c>
      <c r="I205" s="399">
        <v>45921</v>
      </c>
      <c r="J205" s="400">
        <v>2</v>
      </c>
      <c r="K205" s="377" t="s">
        <v>343</v>
      </c>
      <c r="L205" s="384">
        <f>IF(BD.PD[[#This Row],[Mon]]="DOP",1,HLOOKUP(BD.PD[[#This Row],[Mon]],$K$1:$L$2,2,FALSE))</f>
        <v>1</v>
      </c>
      <c r="M205" s="401">
        <v>650</v>
      </c>
      <c r="N205" s="386">
        <f>BD.PD[[#This Row],[Cant.]]*BD.PD[[#This Row],[ Tasa ]]*BD.PD[[#This Row],[ Precio Und.]]</f>
        <v>1300</v>
      </c>
      <c r="O205" s="402">
        <v>0</v>
      </c>
      <c r="P205" s="386">
        <f>IF(BD.PD[[#This Row],[Liquid. '[%']]]&lt;&gt;0,(BD.PD[[#This Row],[Valor Neto '[DOP']]]*BD.PD[[#This Row],[Liquid. '[%']]])+BD.PD[[#This Row],[Valor Neto '[DOP']]],BD.PD[[#This Row],[Valor Neto '[DOP']]])</f>
        <v>1300</v>
      </c>
      <c r="Q205" s="404">
        <f>BD.PD[[#This Row],[Ppto. Orden Interna '[DOP']]]/HLOOKUP("USD",$K$1:$L$2,2,FALSE)</f>
        <v>21.666666666666668</v>
      </c>
      <c r="R205" s="389" t="s">
        <v>578</v>
      </c>
      <c r="S205" s="389"/>
      <c r="T205" s="389"/>
      <c r="U205" s="389"/>
      <c r="V205" s="389"/>
      <c r="W205" s="405" t="s">
        <v>579</v>
      </c>
      <c r="X205" s="390">
        <v>21</v>
      </c>
      <c r="Y205" s="391">
        <v>1</v>
      </c>
      <c r="Z205" s="406">
        <f>BD.PD[[#This Row],[Av.P1 '[%']]]*BD.PD[[#This Row],[Ppto. Orden Interna '[DOP']]]</f>
        <v>1300</v>
      </c>
      <c r="AA205" s="393"/>
      <c r="AB205" s="394"/>
      <c r="AC205" s="406">
        <f>BD.PD[[#This Row],[Av.P2 '[%']]]*BD.PD[[#This Row],[Ppto. Orden Interna '[DOP']]]</f>
        <v>0</v>
      </c>
      <c r="AD205" s="393"/>
      <c r="AE205" s="394"/>
      <c r="AF205" s="406">
        <f>BD.PD[[#This Row],[Av.P3 '[%']]]*BD.PD[[#This Row],[Ppto. Orden Interna '[DOP']]]</f>
        <v>0</v>
      </c>
      <c r="AG205" s="393"/>
      <c r="AH205" s="394"/>
      <c r="AI205" s="406">
        <f>BD.PD[[#This Row],[Av.P4 '[%']]]*BD.PD[[#This Row],[Ppto. Orden Interna '[DOP']]]</f>
        <v>0</v>
      </c>
      <c r="AJ205" s="393"/>
      <c r="AK205" s="394"/>
      <c r="AL205" s="406">
        <f>BD.PD[[#This Row],[Av.P5 '[%']]]*BD.PD[[#This Row],[Ppto. Orden Interna '[DOP']]]</f>
        <v>0</v>
      </c>
      <c r="AM205" s="395">
        <f>BD.PD[[#This Row],[Pago 5]]+BD.PD[[#This Row],[Pago 4]]+BD.PD[[#This Row],[Pago 3]]+BD.PD[[#This Row],[Pago 2]]+BD.PD[[#This Row],[Pago 1]]</f>
        <v>1300</v>
      </c>
      <c r="AN205" s="396"/>
    </row>
    <row r="206" spans="1:40" ht="15" hidden="1" customHeight="1" x14ac:dyDescent="0.2">
      <c r="A206" s="377">
        <v>7.02</v>
      </c>
      <c r="B206" s="378"/>
      <c r="C206" s="379" t="str">
        <f>VLOOKUP(BD.PD[[#This Row],[Pos]],PPto[],3,FALSE)</f>
        <v>7.02 Cocina, Patio Comidas y Rostizería</v>
      </c>
      <c r="D206" s="377" t="s">
        <v>61</v>
      </c>
      <c r="E206" s="381" t="str">
        <f>IF(BD.PD[[#This Row],[.]]="*",VLOOKUP(BD.PD[[#This Row],[Pos]],Presupuesto!A:H,7,FALSE),"")</f>
        <v/>
      </c>
      <c r="F206" s="422" t="s">
        <v>580</v>
      </c>
      <c r="G206" s="382" t="s">
        <v>378</v>
      </c>
      <c r="H206" s="382" t="s">
        <v>522</v>
      </c>
      <c r="I206" s="399">
        <v>45921</v>
      </c>
      <c r="J206" s="400">
        <v>9</v>
      </c>
      <c r="K206" s="377" t="s">
        <v>343</v>
      </c>
      <c r="L206" s="384">
        <f>IF(BD.PD[[#This Row],[Mon]]="DOP",1,HLOOKUP(BD.PD[[#This Row],[Mon]],$K$1:$L$2,2,FALSE))</f>
        <v>1</v>
      </c>
      <c r="M206" s="401">
        <v>25029.784444444445</v>
      </c>
      <c r="N206" s="386">
        <f>BD.PD[[#This Row],[Cant.]]*BD.PD[[#This Row],[ Tasa ]]*BD.PD[[#This Row],[ Precio Und.]]</f>
        <v>225268.06</v>
      </c>
      <c r="O206" s="402">
        <v>0</v>
      </c>
      <c r="P206" s="386">
        <f>IF(BD.PD[[#This Row],[Liquid. '[%']]]&lt;&gt;0,(BD.PD[[#This Row],[Valor Neto '[DOP']]]*BD.PD[[#This Row],[Liquid. '[%']]])+BD.PD[[#This Row],[Valor Neto '[DOP']]],BD.PD[[#This Row],[Valor Neto '[DOP']]])</f>
        <v>225268.06</v>
      </c>
      <c r="Q206" s="404">
        <f>BD.PD[[#This Row],[Ppto. Orden Interna '[DOP']]]/HLOOKUP("USD",$K$1:$L$2,2,FALSE)</f>
        <v>3754.4676666666664</v>
      </c>
      <c r="R206" s="389"/>
      <c r="S206" s="389"/>
      <c r="T206" s="389"/>
      <c r="U206" s="389"/>
      <c r="V206" s="389"/>
      <c r="W206" s="405"/>
      <c r="X206" s="390">
        <v>21</v>
      </c>
      <c r="Y206" s="391">
        <v>1</v>
      </c>
      <c r="Z206" s="406">
        <f>BD.PD[[#This Row],[Av.P1 '[%']]]*BD.PD[[#This Row],[Ppto. Orden Interna '[DOP']]]</f>
        <v>225268.06</v>
      </c>
      <c r="AA206" s="393"/>
      <c r="AB206" s="394"/>
      <c r="AC206" s="406">
        <f>BD.PD[[#This Row],[Av.P2 '[%']]]*BD.PD[[#This Row],[Ppto. Orden Interna '[DOP']]]</f>
        <v>0</v>
      </c>
      <c r="AD206" s="393"/>
      <c r="AE206" s="394"/>
      <c r="AF206" s="406">
        <f>BD.PD[[#This Row],[Av.P3 '[%']]]*BD.PD[[#This Row],[Ppto. Orden Interna '[DOP']]]</f>
        <v>0</v>
      </c>
      <c r="AG206" s="393"/>
      <c r="AH206" s="394"/>
      <c r="AI206" s="406">
        <f>BD.PD[[#This Row],[Av.P4 '[%']]]*BD.PD[[#This Row],[Ppto. Orden Interna '[DOP']]]</f>
        <v>0</v>
      </c>
      <c r="AJ206" s="393"/>
      <c r="AK206" s="394"/>
      <c r="AL206" s="406">
        <f>BD.PD[[#This Row],[Av.P5 '[%']]]*BD.PD[[#This Row],[Ppto. Orden Interna '[DOP']]]</f>
        <v>0</v>
      </c>
      <c r="AM206" s="395">
        <f>BD.PD[[#This Row],[Pago 5]]+BD.PD[[#This Row],[Pago 4]]+BD.PD[[#This Row],[Pago 3]]+BD.PD[[#This Row],[Pago 2]]+BD.PD[[#This Row],[Pago 1]]</f>
        <v>225268.06</v>
      </c>
      <c r="AN206" s="396"/>
    </row>
    <row r="207" spans="1:40" ht="15" hidden="1" customHeight="1" x14ac:dyDescent="0.2">
      <c r="A207" s="377">
        <v>7.03</v>
      </c>
      <c r="B207" s="378" t="s">
        <v>334</v>
      </c>
      <c r="C207" s="379" t="str">
        <f>VLOOKUP(BD.PD[[#This Row],[Pos]],PPto[],3,FALSE)</f>
        <v>7.03 Equipamiento Carniceria, Pescadería y Delicatesen</v>
      </c>
      <c r="D207" s="380" t="s">
        <v>334</v>
      </c>
      <c r="E207" s="381">
        <f>IF(BD.PD[[#This Row],[.]]="*",VLOOKUP(BD.PD[[#This Row],[Pos]],Presupuesto!A:H,7,FALSE),"")</f>
        <v>55011.977409836065</v>
      </c>
      <c r="F207" s="382"/>
      <c r="G207" s="382" t="s">
        <v>299</v>
      </c>
      <c r="H207" s="382"/>
      <c r="I207" s="382"/>
      <c r="J207" s="383"/>
      <c r="K207" s="380" t="s">
        <v>162</v>
      </c>
      <c r="L207" s="384">
        <f>IF(BD.PD[[#This Row],[Mon]]="DOP",1,HLOOKUP(BD.PD[[#This Row],[Mon]],$K$1:$L$2,2,FALSE))</f>
        <v>60</v>
      </c>
      <c r="M207" s="385">
        <v>0</v>
      </c>
      <c r="N207" s="386">
        <f>BD.PD[[#This Row],[Cant.]]*BD.PD[[#This Row],[ Tasa ]]*BD.PD[[#This Row],[ Precio Und.]]</f>
        <v>0</v>
      </c>
      <c r="O207" s="387"/>
      <c r="P207" s="386">
        <f>IF(BD.PD[[#This Row],[Liquid. '[%']]]&lt;&gt;0,(BD.PD[[#This Row],[Valor Neto '[DOP']]]*BD.PD[[#This Row],[Liquid. '[%']]])+BD.PD[[#This Row],[Valor Neto '[DOP']]],BD.PD[[#This Row],[Valor Neto '[DOP']]])</f>
        <v>0</v>
      </c>
      <c r="Q207" s="404">
        <f>BD.PD[[#This Row],[Ppto. Orden Interna '[DOP']]]/HLOOKUP("USD",$K$1:$L$2,2,FALSE)</f>
        <v>0</v>
      </c>
      <c r="R207" s="389"/>
      <c r="S207" s="389"/>
      <c r="T207" s="389"/>
      <c r="U207" s="389"/>
      <c r="V207" s="389"/>
      <c r="W207" s="405"/>
      <c r="X207" s="390"/>
      <c r="Y207" s="391"/>
      <c r="Z207" s="406">
        <f>BD.PD[[#This Row],[Av.P1 '[%']]]*BD.PD[[#This Row],[Ppto. Orden Interna '[DOP']]]</f>
        <v>0</v>
      </c>
      <c r="AA207" s="393"/>
      <c r="AB207" s="394"/>
      <c r="AC207" s="406">
        <f>BD.PD[[#This Row],[Av.P2 '[%']]]*BD.PD[[#This Row],[Ppto. Orden Interna '[DOP']]]</f>
        <v>0</v>
      </c>
      <c r="AD207" s="393"/>
      <c r="AE207" s="394"/>
      <c r="AF207" s="406">
        <f>BD.PD[[#This Row],[Av.P3 '[%']]]*BD.PD[[#This Row],[Ppto. Orden Interna '[DOP']]]</f>
        <v>0</v>
      </c>
      <c r="AG207" s="393"/>
      <c r="AH207" s="394"/>
      <c r="AI207" s="406">
        <f>BD.PD[[#This Row],[Av.P4 '[%']]]*BD.PD[[#This Row],[Ppto. Orden Interna '[DOP']]]</f>
        <v>0</v>
      </c>
      <c r="AJ207" s="393"/>
      <c r="AK207" s="394"/>
      <c r="AL207" s="406">
        <f>BD.PD[[#This Row],[Av.P5 '[%']]]*BD.PD[[#This Row],[Ppto. Orden Interna '[DOP']]]</f>
        <v>0</v>
      </c>
      <c r="AM207" s="395">
        <f>BD.PD[[#This Row],[Pago 5]]+BD.PD[[#This Row],[Pago 4]]+BD.PD[[#This Row],[Pago 3]]+BD.PD[[#This Row],[Pago 2]]+BD.PD[[#This Row],[Pago 1]]</f>
        <v>0</v>
      </c>
      <c r="AN207" s="396"/>
    </row>
    <row r="208" spans="1:40" ht="15" hidden="1" customHeight="1" x14ac:dyDescent="0.2">
      <c r="A208" s="377">
        <v>7.03</v>
      </c>
      <c r="B208" s="378"/>
      <c r="C208" s="379" t="str">
        <f>VLOOKUP(BD.PD[[#This Row],[Pos]],PPto[],3,FALSE)</f>
        <v>7.03 Equipamiento Carniceria, Pescadería y Delicatesen</v>
      </c>
      <c r="D208" s="377" t="s">
        <v>61</v>
      </c>
      <c r="E208" s="381" t="str">
        <f>IF(BD.PD[[#This Row],[.]]="*",VLOOKUP(BD.PD[[#This Row],[Pos]],Presupuesto!A:H,7,FALSE),"")</f>
        <v/>
      </c>
      <c r="F208" s="398" t="s">
        <v>581</v>
      </c>
      <c r="G208" s="382">
        <v>4600072453</v>
      </c>
      <c r="H208" s="382" t="s">
        <v>336</v>
      </c>
      <c r="I208" s="399">
        <v>45699</v>
      </c>
      <c r="J208" s="400">
        <v>18</v>
      </c>
      <c r="K208" s="377" t="s">
        <v>343</v>
      </c>
      <c r="L208" s="384">
        <f>IF(BD.PD[[#This Row],[Mon]]="DOP",1,HLOOKUP(BD.PD[[#This Row],[Mon]],$K$1:$L$2,2,FALSE))</f>
        <v>1</v>
      </c>
      <c r="M208" s="401">
        <v>475.52000000000004</v>
      </c>
      <c r="N208" s="386">
        <f>BD.PD[[#This Row],[Cant.]]*BD.PD[[#This Row],[ Tasa ]]*BD.PD[[#This Row],[ Precio Und.]]</f>
        <v>8559.36</v>
      </c>
      <c r="O208" s="402">
        <v>0.2</v>
      </c>
      <c r="P208" s="386">
        <f>IF(BD.PD[[#This Row],[Liquid. '[%']]]&lt;&gt;0,(BD.PD[[#This Row],[Valor Neto '[DOP']]]*BD.PD[[#This Row],[Liquid. '[%']]])+BD.PD[[#This Row],[Valor Neto '[DOP']]],BD.PD[[#This Row],[Valor Neto '[DOP']]])</f>
        <v>10271.232</v>
      </c>
      <c r="Q208" s="404">
        <f>BD.PD[[#This Row],[Ppto. Orden Interna '[DOP']]]/HLOOKUP("USD",$K$1:$L$2,2,FALSE)</f>
        <v>171.18719999999999</v>
      </c>
      <c r="R208" s="389" t="s">
        <v>500</v>
      </c>
      <c r="S208" s="389"/>
      <c r="T208" s="389"/>
      <c r="U208" s="389"/>
      <c r="V208" s="389"/>
      <c r="W208" s="405" t="s">
        <v>501</v>
      </c>
      <c r="X208" s="390">
        <v>8</v>
      </c>
      <c r="Y208" s="391">
        <v>1</v>
      </c>
      <c r="Z208" s="406">
        <f>BD.PD[[#This Row],[Av.P1 '[%']]]*BD.PD[[#This Row],[Ppto. Orden Interna '[DOP']]]</f>
        <v>10271.232</v>
      </c>
      <c r="AA208" s="393"/>
      <c r="AB208" s="394"/>
      <c r="AC208" s="406">
        <f>BD.PD[[#This Row],[Av.P2 '[%']]]*BD.PD[[#This Row],[Ppto. Orden Interna '[DOP']]]</f>
        <v>0</v>
      </c>
      <c r="AD208" s="393"/>
      <c r="AE208" s="394"/>
      <c r="AF208" s="406">
        <f>BD.PD[[#This Row],[Av.P3 '[%']]]*BD.PD[[#This Row],[Ppto. Orden Interna '[DOP']]]</f>
        <v>0</v>
      </c>
      <c r="AG208" s="393"/>
      <c r="AH208" s="394"/>
      <c r="AI208" s="406">
        <f>BD.PD[[#This Row],[Av.P4 '[%']]]*BD.PD[[#This Row],[Ppto. Orden Interna '[DOP']]]</f>
        <v>0</v>
      </c>
      <c r="AJ208" s="393"/>
      <c r="AK208" s="394"/>
      <c r="AL208" s="406">
        <f>BD.PD[[#This Row],[Av.P5 '[%']]]*BD.PD[[#This Row],[Ppto. Orden Interna '[DOP']]]</f>
        <v>0</v>
      </c>
      <c r="AM208" s="395">
        <f>BD.PD[[#This Row],[Pago 5]]+BD.PD[[#This Row],[Pago 4]]+BD.PD[[#This Row],[Pago 3]]+BD.PD[[#This Row],[Pago 2]]+BD.PD[[#This Row],[Pago 1]]</f>
        <v>10271.232</v>
      </c>
      <c r="AN208" s="396"/>
    </row>
    <row r="209" spans="1:40" ht="15" hidden="1" customHeight="1" x14ac:dyDescent="0.2">
      <c r="A209" s="377">
        <v>7.03</v>
      </c>
      <c r="B209" s="378"/>
      <c r="C209" s="379" t="str">
        <f>VLOOKUP(BD.PD[[#This Row],[Pos]],PPto[],3,FALSE)</f>
        <v>7.03 Equipamiento Carniceria, Pescadería y Delicatesen</v>
      </c>
      <c r="D209" s="377" t="s">
        <v>61</v>
      </c>
      <c r="E209" s="381" t="str">
        <f>IF(BD.PD[[#This Row],[.]]="*",VLOOKUP(BD.PD[[#This Row],[Pos]],Presupuesto!A:H,7,FALSE),"")</f>
        <v/>
      </c>
      <c r="F209" s="422" t="s">
        <v>582</v>
      </c>
      <c r="G209" s="382">
        <v>4512553107</v>
      </c>
      <c r="H209" s="382" t="s">
        <v>342</v>
      </c>
      <c r="I209" s="399">
        <v>45832</v>
      </c>
      <c r="J209" s="400">
        <v>1</v>
      </c>
      <c r="K209" s="377" t="s">
        <v>343</v>
      </c>
      <c r="L209" s="384">
        <f>IF(BD.PD[[#This Row],[Mon]]="DOP",1,HLOOKUP(BD.PD[[#This Row],[Mon]],$K$1:$L$2,2,FALSE))</f>
        <v>1</v>
      </c>
      <c r="M209" s="401">
        <v>165106.71</v>
      </c>
      <c r="N209" s="386">
        <f>BD.PD[[#This Row],[Cant.]]*BD.PD[[#This Row],[ Tasa ]]*BD.PD[[#This Row],[ Precio Und.]]</f>
        <v>165106.71</v>
      </c>
      <c r="O209" s="402">
        <v>0</v>
      </c>
      <c r="P209" s="386">
        <f>IF(BD.PD[[#This Row],[Liquid. '[%']]]&lt;&gt;0,(BD.PD[[#This Row],[Valor Neto '[DOP']]]*BD.PD[[#This Row],[Liquid. '[%']]])+BD.PD[[#This Row],[Valor Neto '[DOP']]],BD.PD[[#This Row],[Valor Neto '[DOP']]])</f>
        <v>165106.71</v>
      </c>
      <c r="Q209" s="404">
        <f>BD.PD[[#This Row],[Ppto. Orden Interna '[DOP']]]/HLOOKUP("USD",$K$1:$L$2,2,FALSE)</f>
        <v>2751.7784999999999</v>
      </c>
      <c r="R209" s="389" t="s">
        <v>500</v>
      </c>
      <c r="S209" s="389"/>
      <c r="T209" s="389"/>
      <c r="U209" s="389"/>
      <c r="V209" s="389"/>
      <c r="W209" s="405" t="s">
        <v>505</v>
      </c>
      <c r="X209" s="390">
        <v>21</v>
      </c>
      <c r="Y209" s="391">
        <v>1</v>
      </c>
      <c r="Z209" s="406">
        <f>BD.PD[[#This Row],[Av.P1 '[%']]]*BD.PD[[#This Row],[Ppto. Orden Interna '[DOP']]]</f>
        <v>165106.71</v>
      </c>
      <c r="AA209" s="393"/>
      <c r="AB209" s="394"/>
      <c r="AC209" s="406">
        <f>BD.PD[[#This Row],[Av.P2 '[%']]]*BD.PD[[#This Row],[Ppto. Orden Interna '[DOP']]]</f>
        <v>0</v>
      </c>
      <c r="AD209" s="393"/>
      <c r="AE209" s="394"/>
      <c r="AF209" s="406">
        <f>BD.PD[[#This Row],[Av.P3 '[%']]]*BD.PD[[#This Row],[Ppto. Orden Interna '[DOP']]]</f>
        <v>0</v>
      </c>
      <c r="AG209" s="393"/>
      <c r="AH209" s="394"/>
      <c r="AI209" s="406">
        <f>BD.PD[[#This Row],[Av.P4 '[%']]]*BD.PD[[#This Row],[Ppto. Orden Interna '[DOP']]]</f>
        <v>0</v>
      </c>
      <c r="AJ209" s="393"/>
      <c r="AK209" s="394"/>
      <c r="AL209" s="406">
        <f>BD.PD[[#This Row],[Av.P5 '[%']]]*BD.PD[[#This Row],[Ppto. Orden Interna '[DOP']]]</f>
        <v>0</v>
      </c>
      <c r="AM209" s="395">
        <f>BD.PD[[#This Row],[Pago 5]]+BD.PD[[#This Row],[Pago 4]]+BD.PD[[#This Row],[Pago 3]]+BD.PD[[#This Row],[Pago 2]]+BD.PD[[#This Row],[Pago 1]]</f>
        <v>165106.71</v>
      </c>
      <c r="AN209" s="396"/>
    </row>
    <row r="210" spans="1:40" ht="15" hidden="1" customHeight="1" x14ac:dyDescent="0.2">
      <c r="A210" s="377">
        <v>7.03</v>
      </c>
      <c r="B210" s="378"/>
      <c r="C210" s="379" t="str">
        <f>VLOOKUP(BD.PD[[#This Row],[Pos]],PPto[],3,FALSE)</f>
        <v>7.03 Equipamiento Carniceria, Pescadería y Delicatesen</v>
      </c>
      <c r="D210" s="377" t="s">
        <v>61</v>
      </c>
      <c r="E210" s="381" t="str">
        <f>IF(BD.PD[[#This Row],[.]]="*",VLOOKUP(BD.PD[[#This Row],[Pos]],Presupuesto!A:H,7,FALSE),"")</f>
        <v/>
      </c>
      <c r="F210" s="422" t="s">
        <v>583</v>
      </c>
      <c r="G210" s="382">
        <v>4512553107</v>
      </c>
      <c r="H210" s="382" t="s">
        <v>342</v>
      </c>
      <c r="I210" s="399">
        <v>45832</v>
      </c>
      <c r="J210" s="400">
        <v>2</v>
      </c>
      <c r="K210" s="377" t="s">
        <v>343</v>
      </c>
      <c r="L210" s="384">
        <f>IF(BD.PD[[#This Row],[Mon]]="DOP",1,HLOOKUP(BD.PD[[#This Row],[Mon]],$K$1:$L$2,2,FALSE))</f>
        <v>1</v>
      </c>
      <c r="M210" s="401">
        <v>294000</v>
      </c>
      <c r="N210" s="386">
        <f>BD.PD[[#This Row],[Cant.]]*BD.PD[[#This Row],[ Tasa ]]*BD.PD[[#This Row],[ Precio Und.]]</f>
        <v>588000</v>
      </c>
      <c r="O210" s="402">
        <v>0</v>
      </c>
      <c r="P210" s="386">
        <f>IF(BD.PD[[#This Row],[Liquid. '[%']]]&lt;&gt;0,(BD.PD[[#This Row],[Valor Neto '[DOP']]]*BD.PD[[#This Row],[Liquid. '[%']]])+BD.PD[[#This Row],[Valor Neto '[DOP']]],BD.PD[[#This Row],[Valor Neto '[DOP']]])</f>
        <v>588000</v>
      </c>
      <c r="Q210" s="404">
        <f>BD.PD[[#This Row],[Ppto. Orden Interna '[DOP']]]/HLOOKUP("USD",$K$1:$L$2,2,FALSE)</f>
        <v>9800</v>
      </c>
      <c r="R210" s="389" t="s">
        <v>515</v>
      </c>
      <c r="S210" s="389"/>
      <c r="T210" s="389"/>
      <c r="U210" s="389"/>
      <c r="V210" s="389"/>
      <c r="W210" s="405" t="s">
        <v>505</v>
      </c>
      <c r="X210" s="390">
        <v>21</v>
      </c>
      <c r="Y210" s="391">
        <v>1</v>
      </c>
      <c r="Z210" s="406">
        <f>BD.PD[[#This Row],[Av.P1 '[%']]]*BD.PD[[#This Row],[Ppto. Orden Interna '[DOP']]]</f>
        <v>588000</v>
      </c>
      <c r="AA210" s="393"/>
      <c r="AB210" s="394"/>
      <c r="AC210" s="406">
        <f>BD.PD[[#This Row],[Av.P2 '[%']]]*BD.PD[[#This Row],[Ppto. Orden Interna '[DOP']]]</f>
        <v>0</v>
      </c>
      <c r="AD210" s="393"/>
      <c r="AE210" s="394"/>
      <c r="AF210" s="406">
        <f>BD.PD[[#This Row],[Av.P3 '[%']]]*BD.PD[[#This Row],[Ppto. Orden Interna '[DOP']]]</f>
        <v>0</v>
      </c>
      <c r="AG210" s="393"/>
      <c r="AH210" s="394"/>
      <c r="AI210" s="406">
        <f>BD.PD[[#This Row],[Av.P4 '[%']]]*BD.PD[[#This Row],[Ppto. Orden Interna '[DOP']]]</f>
        <v>0</v>
      </c>
      <c r="AJ210" s="393"/>
      <c r="AK210" s="394"/>
      <c r="AL210" s="406">
        <f>BD.PD[[#This Row],[Av.P5 '[%']]]*BD.PD[[#This Row],[Ppto. Orden Interna '[DOP']]]</f>
        <v>0</v>
      </c>
      <c r="AM210" s="395">
        <f>BD.PD[[#This Row],[Pago 5]]+BD.PD[[#This Row],[Pago 4]]+BD.PD[[#This Row],[Pago 3]]+BD.PD[[#This Row],[Pago 2]]+BD.PD[[#This Row],[Pago 1]]</f>
        <v>588000</v>
      </c>
      <c r="AN210" s="396"/>
    </row>
    <row r="211" spans="1:40" ht="15" hidden="1" customHeight="1" x14ac:dyDescent="0.2">
      <c r="A211" s="377">
        <v>7.03</v>
      </c>
      <c r="B211" s="378"/>
      <c r="C211" s="379" t="str">
        <f>VLOOKUP(BD.PD[[#This Row],[Pos]],PPto[],3,FALSE)</f>
        <v>7.03 Equipamiento Carniceria, Pescadería y Delicatesen</v>
      </c>
      <c r="D211" s="377" t="s">
        <v>61</v>
      </c>
      <c r="E211" s="381" t="str">
        <f>IF(BD.PD[[#This Row],[.]]="*",VLOOKUP(BD.PD[[#This Row],[Pos]],Presupuesto!A:H,7,FALSE),"")</f>
        <v/>
      </c>
      <c r="F211" s="422" t="s">
        <v>584</v>
      </c>
      <c r="G211" s="382">
        <v>4512553107</v>
      </c>
      <c r="H211" s="382" t="s">
        <v>342</v>
      </c>
      <c r="I211" s="399">
        <v>45832</v>
      </c>
      <c r="J211" s="400">
        <v>2</v>
      </c>
      <c r="K211" s="377" t="s">
        <v>343</v>
      </c>
      <c r="L211" s="384">
        <f>IF(BD.PD[[#This Row],[Mon]]="DOP",1,HLOOKUP(BD.PD[[#This Row],[Mon]],$K$1:$L$2,2,FALSE))</f>
        <v>1</v>
      </c>
      <c r="M211" s="401">
        <v>151549.5</v>
      </c>
      <c r="N211" s="386">
        <f>BD.PD[[#This Row],[Cant.]]*BD.PD[[#This Row],[ Tasa ]]*BD.PD[[#This Row],[ Precio Und.]]</f>
        <v>303099</v>
      </c>
      <c r="O211" s="402">
        <v>0</v>
      </c>
      <c r="P211" s="386">
        <f>IF(BD.PD[[#This Row],[Liquid. '[%']]]&lt;&gt;0,(BD.PD[[#This Row],[Valor Neto '[DOP']]]*BD.PD[[#This Row],[Liquid. '[%']]])+BD.PD[[#This Row],[Valor Neto '[DOP']]],BD.PD[[#This Row],[Valor Neto '[DOP']]])</f>
        <v>303099</v>
      </c>
      <c r="Q211" s="404">
        <f>BD.PD[[#This Row],[Ppto. Orden Interna '[DOP']]]/HLOOKUP("USD",$K$1:$L$2,2,FALSE)</f>
        <v>5051.6499999999996</v>
      </c>
      <c r="R211" s="389" t="s">
        <v>515</v>
      </c>
      <c r="S211" s="389"/>
      <c r="T211" s="389"/>
      <c r="U211" s="389"/>
      <c r="V211" s="389"/>
      <c r="W211" s="405" t="s">
        <v>505</v>
      </c>
      <c r="X211" s="390">
        <v>21</v>
      </c>
      <c r="Y211" s="391">
        <v>1</v>
      </c>
      <c r="Z211" s="406">
        <f>BD.PD[[#This Row],[Av.P1 '[%']]]*BD.PD[[#This Row],[Ppto. Orden Interna '[DOP']]]</f>
        <v>303099</v>
      </c>
      <c r="AA211" s="393"/>
      <c r="AB211" s="394"/>
      <c r="AC211" s="406">
        <f>BD.PD[[#This Row],[Av.P2 '[%']]]*BD.PD[[#This Row],[Ppto. Orden Interna '[DOP']]]</f>
        <v>0</v>
      </c>
      <c r="AD211" s="393"/>
      <c r="AE211" s="394"/>
      <c r="AF211" s="406">
        <f>BD.PD[[#This Row],[Av.P3 '[%']]]*BD.PD[[#This Row],[Ppto. Orden Interna '[DOP']]]</f>
        <v>0</v>
      </c>
      <c r="AG211" s="393"/>
      <c r="AH211" s="394"/>
      <c r="AI211" s="406">
        <f>BD.PD[[#This Row],[Av.P4 '[%']]]*BD.PD[[#This Row],[Ppto. Orden Interna '[DOP']]]</f>
        <v>0</v>
      </c>
      <c r="AJ211" s="393"/>
      <c r="AK211" s="394"/>
      <c r="AL211" s="406">
        <f>BD.PD[[#This Row],[Av.P5 '[%']]]*BD.PD[[#This Row],[Ppto. Orden Interna '[DOP']]]</f>
        <v>0</v>
      </c>
      <c r="AM211" s="395">
        <f>BD.PD[[#This Row],[Pago 5]]+BD.PD[[#This Row],[Pago 4]]+BD.PD[[#This Row],[Pago 3]]+BD.PD[[#This Row],[Pago 2]]+BD.PD[[#This Row],[Pago 1]]</f>
        <v>303099</v>
      </c>
      <c r="AN211" s="396"/>
    </row>
    <row r="212" spans="1:40" ht="15" hidden="1" customHeight="1" x14ac:dyDescent="0.2">
      <c r="A212" s="377">
        <v>7.03</v>
      </c>
      <c r="B212" s="378"/>
      <c r="C212" s="379" t="str">
        <f>VLOOKUP(BD.PD[[#This Row],[Pos]],PPto[],3,FALSE)</f>
        <v>7.03 Equipamiento Carniceria, Pescadería y Delicatesen</v>
      </c>
      <c r="D212" s="377" t="s">
        <v>61</v>
      </c>
      <c r="E212" s="381" t="str">
        <f>IF(BD.PD[[#This Row],[.]]="*",VLOOKUP(BD.PD[[#This Row],[Pos]],Presupuesto!A:H,7,FALSE),"")</f>
        <v/>
      </c>
      <c r="F212" s="422" t="s">
        <v>585</v>
      </c>
      <c r="G212" s="382">
        <v>4512553107</v>
      </c>
      <c r="H212" s="382" t="s">
        <v>342</v>
      </c>
      <c r="I212" s="399">
        <v>45832</v>
      </c>
      <c r="J212" s="400">
        <v>1</v>
      </c>
      <c r="K212" s="377" t="s">
        <v>343</v>
      </c>
      <c r="L212" s="384">
        <f>IF(BD.PD[[#This Row],[Mon]]="DOP",1,HLOOKUP(BD.PD[[#This Row],[Mon]],$K$1:$L$2,2,FALSE))</f>
        <v>1</v>
      </c>
      <c r="M212" s="401">
        <v>397260.62</v>
      </c>
      <c r="N212" s="386">
        <f>BD.PD[[#This Row],[Cant.]]*BD.PD[[#This Row],[ Tasa ]]*BD.PD[[#This Row],[ Precio Und.]]</f>
        <v>397260.62</v>
      </c>
      <c r="O212" s="402">
        <v>0</v>
      </c>
      <c r="P212" s="386">
        <f>IF(BD.PD[[#This Row],[Liquid. '[%']]]&lt;&gt;0,(BD.PD[[#This Row],[Valor Neto '[DOP']]]*BD.PD[[#This Row],[Liquid. '[%']]])+BD.PD[[#This Row],[Valor Neto '[DOP']]],BD.PD[[#This Row],[Valor Neto '[DOP']]])</f>
        <v>397260.62</v>
      </c>
      <c r="Q212" s="404">
        <f>BD.PD[[#This Row],[Ppto. Orden Interna '[DOP']]]/HLOOKUP("USD",$K$1:$L$2,2,FALSE)</f>
        <v>6621.0103333333336</v>
      </c>
      <c r="R212" s="389" t="s">
        <v>515</v>
      </c>
      <c r="S212" s="389"/>
      <c r="T212" s="389"/>
      <c r="U212" s="389"/>
      <c r="V212" s="389"/>
      <c r="W212" s="405" t="s">
        <v>505</v>
      </c>
      <c r="X212" s="390">
        <v>21</v>
      </c>
      <c r="Y212" s="391">
        <v>1</v>
      </c>
      <c r="Z212" s="406">
        <f>BD.PD[[#This Row],[Av.P1 '[%']]]*BD.PD[[#This Row],[Ppto. Orden Interna '[DOP']]]</f>
        <v>397260.62</v>
      </c>
      <c r="AA212" s="393"/>
      <c r="AB212" s="394"/>
      <c r="AC212" s="406">
        <f>BD.PD[[#This Row],[Av.P2 '[%']]]*BD.PD[[#This Row],[Ppto. Orden Interna '[DOP']]]</f>
        <v>0</v>
      </c>
      <c r="AD212" s="393"/>
      <c r="AE212" s="394"/>
      <c r="AF212" s="406">
        <f>BD.PD[[#This Row],[Av.P3 '[%']]]*BD.PD[[#This Row],[Ppto. Orden Interna '[DOP']]]</f>
        <v>0</v>
      </c>
      <c r="AG212" s="393"/>
      <c r="AH212" s="394"/>
      <c r="AI212" s="406">
        <f>BD.PD[[#This Row],[Av.P4 '[%']]]*BD.PD[[#This Row],[Ppto. Orden Interna '[DOP']]]</f>
        <v>0</v>
      </c>
      <c r="AJ212" s="393"/>
      <c r="AK212" s="394"/>
      <c r="AL212" s="406">
        <f>BD.PD[[#This Row],[Av.P5 '[%']]]*BD.PD[[#This Row],[Ppto. Orden Interna '[DOP']]]</f>
        <v>0</v>
      </c>
      <c r="AM212" s="395">
        <f>BD.PD[[#This Row],[Pago 5]]+BD.PD[[#This Row],[Pago 4]]+BD.PD[[#This Row],[Pago 3]]+BD.PD[[#This Row],[Pago 2]]+BD.PD[[#This Row],[Pago 1]]</f>
        <v>397260.62</v>
      </c>
      <c r="AN212" s="396"/>
    </row>
    <row r="213" spans="1:40" ht="15" hidden="1" customHeight="1" x14ac:dyDescent="0.2">
      <c r="A213" s="377">
        <v>7.03</v>
      </c>
      <c r="B213" s="378"/>
      <c r="C213" s="379" t="str">
        <f>VLOOKUP(BD.PD[[#This Row],[Pos]],PPto[],3,FALSE)</f>
        <v>7.03 Equipamiento Carniceria, Pescadería y Delicatesen</v>
      </c>
      <c r="D213" s="377" t="s">
        <v>61</v>
      </c>
      <c r="E213" s="381" t="str">
        <f>IF(BD.PD[[#This Row],[.]]="*",VLOOKUP(BD.PD[[#This Row],[Pos]],Presupuesto!A:H,7,FALSE),"")</f>
        <v/>
      </c>
      <c r="F213" s="422" t="s">
        <v>586</v>
      </c>
      <c r="G213" s="382">
        <v>4512553107</v>
      </c>
      <c r="H213" s="382" t="s">
        <v>342</v>
      </c>
      <c r="I213" s="399">
        <v>45832</v>
      </c>
      <c r="J213" s="400">
        <v>1</v>
      </c>
      <c r="K213" s="377" t="s">
        <v>343</v>
      </c>
      <c r="L213" s="384">
        <f>IF(BD.PD[[#This Row],[Mon]]="DOP",1,HLOOKUP(BD.PD[[#This Row],[Mon]],$K$1:$L$2,2,FALSE))</f>
        <v>1</v>
      </c>
      <c r="M213" s="401">
        <v>181574.8</v>
      </c>
      <c r="N213" s="386">
        <f>BD.PD[[#This Row],[Cant.]]*BD.PD[[#This Row],[ Tasa ]]*BD.PD[[#This Row],[ Precio Und.]]</f>
        <v>181574.8</v>
      </c>
      <c r="O213" s="402">
        <v>0</v>
      </c>
      <c r="P213" s="386">
        <f>IF(BD.PD[[#This Row],[Liquid. '[%']]]&lt;&gt;0,(BD.PD[[#This Row],[Valor Neto '[DOP']]]*BD.PD[[#This Row],[Liquid. '[%']]])+BD.PD[[#This Row],[Valor Neto '[DOP']]],BD.PD[[#This Row],[Valor Neto '[DOP']]])</f>
        <v>181574.8</v>
      </c>
      <c r="Q213" s="404">
        <f>BD.PD[[#This Row],[Ppto. Orden Interna '[DOP']]]/HLOOKUP("USD",$K$1:$L$2,2,FALSE)</f>
        <v>3026.2466666666664</v>
      </c>
      <c r="R213" s="389" t="s">
        <v>515</v>
      </c>
      <c r="S213" s="389"/>
      <c r="T213" s="389"/>
      <c r="U213" s="389"/>
      <c r="V213" s="389"/>
      <c r="W213" s="405" t="s">
        <v>505</v>
      </c>
      <c r="X213" s="390">
        <v>21</v>
      </c>
      <c r="Y213" s="391">
        <v>1</v>
      </c>
      <c r="Z213" s="406">
        <f>BD.PD[[#This Row],[Av.P1 '[%']]]*BD.PD[[#This Row],[Ppto. Orden Interna '[DOP']]]</f>
        <v>181574.8</v>
      </c>
      <c r="AA213" s="393"/>
      <c r="AB213" s="394"/>
      <c r="AC213" s="406">
        <f>BD.PD[[#This Row],[Av.P2 '[%']]]*BD.PD[[#This Row],[Ppto. Orden Interna '[DOP']]]</f>
        <v>0</v>
      </c>
      <c r="AD213" s="393"/>
      <c r="AE213" s="394"/>
      <c r="AF213" s="406">
        <f>BD.PD[[#This Row],[Av.P3 '[%']]]*BD.PD[[#This Row],[Ppto. Orden Interna '[DOP']]]</f>
        <v>0</v>
      </c>
      <c r="AG213" s="393"/>
      <c r="AH213" s="394"/>
      <c r="AI213" s="406">
        <f>BD.PD[[#This Row],[Av.P4 '[%']]]*BD.PD[[#This Row],[Ppto. Orden Interna '[DOP']]]</f>
        <v>0</v>
      </c>
      <c r="AJ213" s="393"/>
      <c r="AK213" s="394"/>
      <c r="AL213" s="406">
        <f>BD.PD[[#This Row],[Av.P5 '[%']]]*BD.PD[[#This Row],[Ppto. Orden Interna '[DOP']]]</f>
        <v>0</v>
      </c>
      <c r="AM213" s="395">
        <f>BD.PD[[#This Row],[Pago 5]]+BD.PD[[#This Row],[Pago 4]]+BD.PD[[#This Row],[Pago 3]]+BD.PD[[#This Row],[Pago 2]]+BD.PD[[#This Row],[Pago 1]]</f>
        <v>181574.8</v>
      </c>
      <c r="AN213" s="396"/>
    </row>
    <row r="214" spans="1:40" ht="15" hidden="1" customHeight="1" x14ac:dyDescent="0.2">
      <c r="A214" s="377">
        <v>7.03</v>
      </c>
      <c r="B214" s="378"/>
      <c r="C214" s="379" t="str">
        <f>VLOOKUP(BD.PD[[#This Row],[Pos]],PPto[],3,FALSE)</f>
        <v>7.03 Equipamiento Carniceria, Pescadería y Delicatesen</v>
      </c>
      <c r="D214" s="377" t="s">
        <v>61</v>
      </c>
      <c r="E214" s="381" t="str">
        <f>IF(BD.PD[[#This Row],[.]]="*",VLOOKUP(BD.PD[[#This Row],[Pos]],Presupuesto!A:H,7,FALSE),"")</f>
        <v/>
      </c>
      <c r="F214" s="422" t="s">
        <v>587</v>
      </c>
      <c r="G214" s="382">
        <v>4512553107</v>
      </c>
      <c r="H214" s="382" t="s">
        <v>342</v>
      </c>
      <c r="I214" s="399">
        <v>45832</v>
      </c>
      <c r="J214" s="400">
        <v>1</v>
      </c>
      <c r="K214" s="377" t="s">
        <v>343</v>
      </c>
      <c r="L214" s="384">
        <f>IF(BD.PD[[#This Row],[Mon]]="DOP",1,HLOOKUP(BD.PD[[#This Row],[Mon]],$K$1:$L$2,2,FALSE))</f>
        <v>1</v>
      </c>
      <c r="M214" s="401">
        <v>546727.98</v>
      </c>
      <c r="N214" s="386">
        <f>BD.PD[[#This Row],[Cant.]]*BD.PD[[#This Row],[ Tasa ]]*BD.PD[[#This Row],[ Precio Und.]]</f>
        <v>546727.98</v>
      </c>
      <c r="O214" s="402">
        <v>0</v>
      </c>
      <c r="P214" s="386">
        <f>IF(BD.PD[[#This Row],[Liquid. '[%']]]&lt;&gt;0,(BD.PD[[#This Row],[Valor Neto '[DOP']]]*BD.PD[[#This Row],[Liquid. '[%']]])+BD.PD[[#This Row],[Valor Neto '[DOP']]],BD.PD[[#This Row],[Valor Neto '[DOP']]])</f>
        <v>546727.98</v>
      </c>
      <c r="Q214" s="404">
        <f>BD.PD[[#This Row],[Ppto. Orden Interna '[DOP']]]/HLOOKUP("USD",$K$1:$L$2,2,FALSE)</f>
        <v>9112.1329999999998</v>
      </c>
      <c r="R214" s="389" t="s">
        <v>515</v>
      </c>
      <c r="S214" s="389"/>
      <c r="T214" s="389"/>
      <c r="U214" s="389"/>
      <c r="V214" s="389"/>
      <c r="W214" s="405" t="s">
        <v>505</v>
      </c>
      <c r="X214" s="390">
        <v>21</v>
      </c>
      <c r="Y214" s="391">
        <v>1</v>
      </c>
      <c r="Z214" s="406">
        <f>BD.PD[[#This Row],[Av.P1 '[%']]]*BD.PD[[#This Row],[Ppto. Orden Interna '[DOP']]]</f>
        <v>546727.98</v>
      </c>
      <c r="AA214" s="393"/>
      <c r="AB214" s="394"/>
      <c r="AC214" s="406">
        <f>BD.PD[[#This Row],[Av.P2 '[%']]]*BD.PD[[#This Row],[Ppto. Orden Interna '[DOP']]]</f>
        <v>0</v>
      </c>
      <c r="AD214" s="393"/>
      <c r="AE214" s="394"/>
      <c r="AF214" s="406">
        <f>BD.PD[[#This Row],[Av.P3 '[%']]]*BD.PD[[#This Row],[Ppto. Orden Interna '[DOP']]]</f>
        <v>0</v>
      </c>
      <c r="AG214" s="393"/>
      <c r="AH214" s="394"/>
      <c r="AI214" s="406">
        <f>BD.PD[[#This Row],[Av.P4 '[%']]]*BD.PD[[#This Row],[Ppto. Orden Interna '[DOP']]]</f>
        <v>0</v>
      </c>
      <c r="AJ214" s="393"/>
      <c r="AK214" s="394"/>
      <c r="AL214" s="406">
        <f>BD.PD[[#This Row],[Av.P5 '[%']]]*BD.PD[[#This Row],[Ppto. Orden Interna '[DOP']]]</f>
        <v>0</v>
      </c>
      <c r="AM214" s="395">
        <f>BD.PD[[#This Row],[Pago 5]]+BD.PD[[#This Row],[Pago 4]]+BD.PD[[#This Row],[Pago 3]]+BD.PD[[#This Row],[Pago 2]]+BD.PD[[#This Row],[Pago 1]]</f>
        <v>546727.98</v>
      </c>
      <c r="AN214" s="396"/>
    </row>
    <row r="215" spans="1:40" ht="15" hidden="1" customHeight="1" x14ac:dyDescent="0.2">
      <c r="A215" s="377">
        <v>7.03</v>
      </c>
      <c r="B215" s="378"/>
      <c r="C215" s="379" t="str">
        <f>VLOOKUP(BD.PD[[#This Row],[Pos]],PPto[],3,FALSE)</f>
        <v>7.03 Equipamiento Carniceria, Pescadería y Delicatesen</v>
      </c>
      <c r="D215" s="377" t="s">
        <v>61</v>
      </c>
      <c r="E215" s="381" t="str">
        <f>IF(BD.PD[[#This Row],[.]]="*",VLOOKUP(BD.PD[[#This Row],[Pos]],Presupuesto!A:H,7,FALSE),"")</f>
        <v/>
      </c>
      <c r="F215" s="422" t="s">
        <v>588</v>
      </c>
      <c r="G215" s="382">
        <v>4512553107</v>
      </c>
      <c r="H215" s="382" t="s">
        <v>342</v>
      </c>
      <c r="I215" s="399">
        <v>45832</v>
      </c>
      <c r="J215" s="400">
        <v>1</v>
      </c>
      <c r="K215" s="377" t="s">
        <v>343</v>
      </c>
      <c r="L215" s="384">
        <f>IF(BD.PD[[#This Row],[Mon]]="DOP",1,HLOOKUP(BD.PD[[#This Row],[Mon]],$K$1:$L$2,2,FALSE))</f>
        <v>1</v>
      </c>
      <c r="M215" s="401">
        <v>937877.67</v>
      </c>
      <c r="N215" s="386">
        <f>BD.PD[[#This Row],[Cant.]]*BD.PD[[#This Row],[ Tasa ]]*BD.PD[[#This Row],[ Precio Und.]]</f>
        <v>937877.67</v>
      </c>
      <c r="O215" s="402">
        <v>0</v>
      </c>
      <c r="P215" s="386">
        <f>IF(BD.PD[[#This Row],[Liquid. '[%']]]&lt;&gt;0,(BD.PD[[#This Row],[Valor Neto '[DOP']]]*BD.PD[[#This Row],[Liquid. '[%']]])+BD.PD[[#This Row],[Valor Neto '[DOP']]],BD.PD[[#This Row],[Valor Neto '[DOP']]])</f>
        <v>937877.67</v>
      </c>
      <c r="Q215" s="404">
        <f>BD.PD[[#This Row],[Ppto. Orden Interna '[DOP']]]/HLOOKUP("USD",$K$1:$L$2,2,FALSE)</f>
        <v>15631.2945</v>
      </c>
      <c r="R215" s="389" t="s">
        <v>515</v>
      </c>
      <c r="S215" s="389"/>
      <c r="T215" s="389"/>
      <c r="U215" s="389"/>
      <c r="V215" s="389"/>
      <c r="W215" s="405" t="s">
        <v>505</v>
      </c>
      <c r="X215" s="390">
        <v>21</v>
      </c>
      <c r="Y215" s="391">
        <v>1</v>
      </c>
      <c r="Z215" s="406">
        <f>BD.PD[[#This Row],[Av.P1 '[%']]]*BD.PD[[#This Row],[Ppto. Orden Interna '[DOP']]]</f>
        <v>937877.67</v>
      </c>
      <c r="AA215" s="393"/>
      <c r="AB215" s="394"/>
      <c r="AC215" s="406">
        <f>BD.PD[[#This Row],[Av.P2 '[%']]]*BD.PD[[#This Row],[Ppto. Orden Interna '[DOP']]]</f>
        <v>0</v>
      </c>
      <c r="AD215" s="393"/>
      <c r="AE215" s="394"/>
      <c r="AF215" s="406">
        <f>BD.PD[[#This Row],[Av.P3 '[%']]]*BD.PD[[#This Row],[Ppto. Orden Interna '[DOP']]]</f>
        <v>0</v>
      </c>
      <c r="AG215" s="393"/>
      <c r="AH215" s="394"/>
      <c r="AI215" s="406">
        <f>BD.PD[[#This Row],[Av.P4 '[%']]]*BD.PD[[#This Row],[Ppto. Orden Interna '[DOP']]]</f>
        <v>0</v>
      </c>
      <c r="AJ215" s="393"/>
      <c r="AK215" s="394"/>
      <c r="AL215" s="406">
        <f>BD.PD[[#This Row],[Av.P5 '[%']]]*BD.PD[[#This Row],[Ppto. Orden Interna '[DOP']]]</f>
        <v>0</v>
      </c>
      <c r="AM215" s="395">
        <f>BD.PD[[#This Row],[Pago 5]]+BD.PD[[#This Row],[Pago 4]]+BD.PD[[#This Row],[Pago 3]]+BD.PD[[#This Row],[Pago 2]]+BD.PD[[#This Row],[Pago 1]]</f>
        <v>937877.67</v>
      </c>
      <c r="AN215" s="396"/>
    </row>
    <row r="216" spans="1:40" ht="15" hidden="1" customHeight="1" x14ac:dyDescent="0.2">
      <c r="A216" s="377">
        <v>7.03</v>
      </c>
      <c r="B216" s="378"/>
      <c r="C216" s="379" t="str">
        <f>VLOOKUP(BD.PD[[#This Row],[Pos]],PPto[],3,FALSE)</f>
        <v>7.03 Equipamiento Carniceria, Pescadería y Delicatesen</v>
      </c>
      <c r="D216" s="377" t="s">
        <v>61</v>
      </c>
      <c r="E216" s="381" t="str">
        <f>IF(BD.PD[[#This Row],[.]]="*",VLOOKUP(BD.PD[[#This Row],[Pos]],Presupuesto!A:H,7,FALSE),"")</f>
        <v/>
      </c>
      <c r="F216" s="422" t="s">
        <v>589</v>
      </c>
      <c r="G216" s="382">
        <v>4512553107</v>
      </c>
      <c r="H216" s="382" t="s">
        <v>342</v>
      </c>
      <c r="I216" s="399">
        <v>45832</v>
      </c>
      <c r="J216" s="400">
        <v>1</v>
      </c>
      <c r="K216" s="377" t="s">
        <v>343</v>
      </c>
      <c r="L216" s="384">
        <f>IF(BD.PD[[#This Row],[Mon]]="DOP",1,HLOOKUP(BD.PD[[#This Row],[Mon]],$K$1:$L$2,2,FALSE))</f>
        <v>1</v>
      </c>
      <c r="M216" s="401">
        <v>140501.32999999999</v>
      </c>
      <c r="N216" s="386">
        <f>BD.PD[[#This Row],[Cant.]]*BD.PD[[#This Row],[ Tasa ]]*BD.PD[[#This Row],[ Precio Und.]]</f>
        <v>140501.32999999999</v>
      </c>
      <c r="O216" s="402">
        <v>0</v>
      </c>
      <c r="P216" s="386">
        <f>IF(BD.PD[[#This Row],[Liquid. '[%']]]&lt;&gt;0,(BD.PD[[#This Row],[Valor Neto '[DOP']]]*BD.PD[[#This Row],[Liquid. '[%']]])+BD.PD[[#This Row],[Valor Neto '[DOP']]],BD.PD[[#This Row],[Valor Neto '[DOP']]])</f>
        <v>140501.32999999999</v>
      </c>
      <c r="Q216" s="404">
        <f>BD.PD[[#This Row],[Ppto. Orden Interna '[DOP']]]/HLOOKUP("USD",$K$1:$L$2,2,FALSE)</f>
        <v>2341.6888333333332</v>
      </c>
      <c r="R216" s="389" t="s">
        <v>515</v>
      </c>
      <c r="S216" s="389"/>
      <c r="T216" s="389"/>
      <c r="U216" s="389"/>
      <c r="V216" s="389"/>
      <c r="W216" s="405" t="s">
        <v>505</v>
      </c>
      <c r="X216" s="390">
        <v>21</v>
      </c>
      <c r="Y216" s="391">
        <v>1</v>
      </c>
      <c r="Z216" s="406">
        <f>BD.PD[[#This Row],[Av.P1 '[%']]]*BD.PD[[#This Row],[Ppto. Orden Interna '[DOP']]]</f>
        <v>140501.32999999999</v>
      </c>
      <c r="AA216" s="393"/>
      <c r="AB216" s="394"/>
      <c r="AC216" s="406">
        <f>BD.PD[[#This Row],[Av.P2 '[%']]]*BD.PD[[#This Row],[Ppto. Orden Interna '[DOP']]]</f>
        <v>0</v>
      </c>
      <c r="AD216" s="393"/>
      <c r="AE216" s="394"/>
      <c r="AF216" s="406">
        <f>BD.PD[[#This Row],[Av.P3 '[%']]]*BD.PD[[#This Row],[Ppto. Orden Interna '[DOP']]]</f>
        <v>0</v>
      </c>
      <c r="AG216" s="393"/>
      <c r="AH216" s="394"/>
      <c r="AI216" s="406">
        <f>BD.PD[[#This Row],[Av.P4 '[%']]]*BD.PD[[#This Row],[Ppto. Orden Interna '[DOP']]]</f>
        <v>0</v>
      </c>
      <c r="AJ216" s="393"/>
      <c r="AK216" s="394"/>
      <c r="AL216" s="406">
        <f>BD.PD[[#This Row],[Av.P5 '[%']]]*BD.PD[[#This Row],[Ppto. Orden Interna '[DOP']]]</f>
        <v>0</v>
      </c>
      <c r="AM216" s="395">
        <f>BD.PD[[#This Row],[Pago 5]]+BD.PD[[#This Row],[Pago 4]]+BD.PD[[#This Row],[Pago 3]]+BD.PD[[#This Row],[Pago 2]]+BD.PD[[#This Row],[Pago 1]]</f>
        <v>140501.32999999999</v>
      </c>
      <c r="AN216" s="396"/>
    </row>
    <row r="217" spans="1:40" ht="15" hidden="1" customHeight="1" x14ac:dyDescent="0.2">
      <c r="A217" s="377">
        <v>7.03</v>
      </c>
      <c r="B217" s="378"/>
      <c r="C217" s="379" t="str">
        <f>VLOOKUP(BD.PD[[#This Row],[Pos]],PPto[],3,FALSE)</f>
        <v>7.03 Equipamiento Carniceria, Pescadería y Delicatesen</v>
      </c>
      <c r="D217" s="377" t="s">
        <v>61</v>
      </c>
      <c r="E217" s="381" t="str">
        <f>IF(BD.PD[[#This Row],[.]]="*",VLOOKUP(BD.PD[[#This Row],[Pos]],Presupuesto!A:H,7,FALSE),"")</f>
        <v/>
      </c>
      <c r="F217" s="382" t="s">
        <v>590</v>
      </c>
      <c r="G217" s="382" t="s">
        <v>378</v>
      </c>
      <c r="H217" s="382" t="s">
        <v>522</v>
      </c>
      <c r="I217" s="399">
        <v>45921</v>
      </c>
      <c r="J217" s="400">
        <v>2</v>
      </c>
      <c r="K217" s="377" t="s">
        <v>343</v>
      </c>
      <c r="L217" s="384">
        <f>IF(BD.PD[[#This Row],[Mon]]="DOP",1,HLOOKUP(BD.PD[[#This Row],[Mon]],$K$1:$L$2,2,FALSE))</f>
        <v>1</v>
      </c>
      <c r="M217" s="401">
        <v>8808.0550000000003</v>
      </c>
      <c r="N217" s="386">
        <f>BD.PD[[#This Row],[Cant.]]*BD.PD[[#This Row],[ Tasa ]]*BD.PD[[#This Row],[ Precio Und.]]</f>
        <v>17616.11</v>
      </c>
      <c r="O217" s="402">
        <v>0</v>
      </c>
      <c r="P217" s="386">
        <f>IF(BD.PD[[#This Row],[Liquid. '[%']]]&lt;&gt;0,(BD.PD[[#This Row],[Valor Neto '[DOP']]]*BD.PD[[#This Row],[Liquid. '[%']]])+BD.PD[[#This Row],[Valor Neto '[DOP']]],BD.PD[[#This Row],[Valor Neto '[DOP']]])</f>
        <v>17616.11</v>
      </c>
      <c r="Q217" s="404">
        <f>BD.PD[[#This Row],[Ppto. Orden Interna '[DOP']]]/HLOOKUP("USD",$K$1:$L$2,2,FALSE)</f>
        <v>293.60183333333333</v>
      </c>
      <c r="R217" s="389" t="s">
        <v>500</v>
      </c>
      <c r="S217" s="389"/>
      <c r="T217" s="389"/>
      <c r="U217" s="389"/>
      <c r="V217" s="389"/>
      <c r="W217" s="405" t="s">
        <v>505</v>
      </c>
      <c r="X217" s="390">
        <v>21</v>
      </c>
      <c r="Y217" s="391">
        <v>1</v>
      </c>
      <c r="Z217" s="406">
        <f>BD.PD[[#This Row],[Av.P1 '[%']]]*BD.PD[[#This Row],[Ppto. Orden Interna '[DOP']]]</f>
        <v>17616.11</v>
      </c>
      <c r="AA217" s="393"/>
      <c r="AB217" s="394"/>
      <c r="AC217" s="406">
        <f>BD.PD[[#This Row],[Av.P2 '[%']]]*BD.PD[[#This Row],[Ppto. Orden Interna '[DOP']]]</f>
        <v>0</v>
      </c>
      <c r="AD217" s="393"/>
      <c r="AE217" s="394"/>
      <c r="AF217" s="406">
        <f>BD.PD[[#This Row],[Av.P3 '[%']]]*BD.PD[[#This Row],[Ppto. Orden Interna '[DOP']]]</f>
        <v>0</v>
      </c>
      <c r="AG217" s="393"/>
      <c r="AH217" s="394"/>
      <c r="AI217" s="406">
        <f>BD.PD[[#This Row],[Av.P4 '[%']]]*BD.PD[[#This Row],[Ppto. Orden Interna '[DOP']]]</f>
        <v>0</v>
      </c>
      <c r="AJ217" s="393"/>
      <c r="AK217" s="394"/>
      <c r="AL217" s="406">
        <f>BD.PD[[#This Row],[Av.P5 '[%']]]*BD.PD[[#This Row],[Ppto. Orden Interna '[DOP']]]</f>
        <v>0</v>
      </c>
      <c r="AM217" s="395">
        <f>BD.PD[[#This Row],[Pago 5]]+BD.PD[[#This Row],[Pago 4]]+BD.PD[[#This Row],[Pago 3]]+BD.PD[[#This Row],[Pago 2]]+BD.PD[[#This Row],[Pago 1]]</f>
        <v>17616.11</v>
      </c>
      <c r="AN217" s="396"/>
    </row>
    <row r="218" spans="1:40" ht="15" hidden="1" customHeight="1" x14ac:dyDescent="0.2">
      <c r="A218" s="377">
        <v>7.03</v>
      </c>
      <c r="B218" s="378"/>
      <c r="C218" s="379" t="str">
        <f>VLOOKUP(BD.PD[[#This Row],[Pos]],PPto[],3,FALSE)</f>
        <v>7.03 Equipamiento Carniceria, Pescadería y Delicatesen</v>
      </c>
      <c r="D218" s="377" t="s">
        <v>61</v>
      </c>
      <c r="E218" s="381" t="str">
        <f>IF(BD.PD[[#This Row],[.]]="*",VLOOKUP(BD.PD[[#This Row],[Pos]],Presupuesto!A:H,7,FALSE),"")</f>
        <v/>
      </c>
      <c r="F218" s="382" t="s">
        <v>591</v>
      </c>
      <c r="G218" s="382" t="s">
        <v>378</v>
      </c>
      <c r="H218" s="382" t="s">
        <v>522</v>
      </c>
      <c r="I218" s="399">
        <v>45921</v>
      </c>
      <c r="J218" s="400">
        <v>6</v>
      </c>
      <c r="K218" s="377" t="s">
        <v>343</v>
      </c>
      <c r="L218" s="384">
        <f>IF(BD.PD[[#This Row],[Mon]]="DOP",1,HLOOKUP(BD.PD[[#This Row],[Mon]],$K$1:$L$2,2,FALSE))</f>
        <v>1</v>
      </c>
      <c r="M218" s="401">
        <v>1337.0183333333332</v>
      </c>
      <c r="N218" s="386">
        <f>BD.PD[[#This Row],[Cant.]]*BD.PD[[#This Row],[ Tasa ]]*BD.PD[[#This Row],[ Precio Und.]]</f>
        <v>8022.1099999999988</v>
      </c>
      <c r="O218" s="402">
        <v>0</v>
      </c>
      <c r="P218" s="386">
        <f>IF(BD.PD[[#This Row],[Liquid. '[%']]]&lt;&gt;0,(BD.PD[[#This Row],[Valor Neto '[DOP']]]*BD.PD[[#This Row],[Liquid. '[%']]])+BD.PD[[#This Row],[Valor Neto '[DOP']]],BD.PD[[#This Row],[Valor Neto '[DOP']]])</f>
        <v>8022.1099999999988</v>
      </c>
      <c r="Q218" s="404">
        <f>BD.PD[[#This Row],[Ppto. Orden Interna '[DOP']]]/HLOOKUP("USD",$K$1:$L$2,2,FALSE)</f>
        <v>133.70183333333333</v>
      </c>
      <c r="R218" s="389" t="s">
        <v>500</v>
      </c>
      <c r="S218" s="389"/>
      <c r="T218" s="389"/>
      <c r="U218" s="389"/>
      <c r="V218" s="389"/>
      <c r="W218" s="405" t="s">
        <v>505</v>
      </c>
      <c r="X218" s="390">
        <v>21</v>
      </c>
      <c r="Y218" s="391">
        <v>1</v>
      </c>
      <c r="Z218" s="406">
        <f>BD.PD[[#This Row],[Av.P1 '[%']]]*BD.PD[[#This Row],[Ppto. Orden Interna '[DOP']]]</f>
        <v>8022.1099999999988</v>
      </c>
      <c r="AA218" s="393"/>
      <c r="AB218" s="394"/>
      <c r="AC218" s="406">
        <f>BD.PD[[#This Row],[Av.P2 '[%']]]*BD.PD[[#This Row],[Ppto. Orden Interna '[DOP']]]</f>
        <v>0</v>
      </c>
      <c r="AD218" s="393"/>
      <c r="AE218" s="394"/>
      <c r="AF218" s="406">
        <f>BD.PD[[#This Row],[Av.P3 '[%']]]*BD.PD[[#This Row],[Ppto. Orden Interna '[DOP']]]</f>
        <v>0</v>
      </c>
      <c r="AG218" s="393"/>
      <c r="AH218" s="394"/>
      <c r="AI218" s="406">
        <f>BD.PD[[#This Row],[Av.P4 '[%']]]*BD.PD[[#This Row],[Ppto. Orden Interna '[DOP']]]</f>
        <v>0</v>
      </c>
      <c r="AJ218" s="393"/>
      <c r="AK218" s="394"/>
      <c r="AL218" s="406">
        <f>BD.PD[[#This Row],[Av.P5 '[%']]]*BD.PD[[#This Row],[Ppto. Orden Interna '[DOP']]]</f>
        <v>0</v>
      </c>
      <c r="AM218" s="395">
        <f>BD.PD[[#This Row],[Pago 5]]+BD.PD[[#This Row],[Pago 4]]+BD.PD[[#This Row],[Pago 3]]+BD.PD[[#This Row],[Pago 2]]+BD.PD[[#This Row],[Pago 1]]</f>
        <v>8022.1099999999988</v>
      </c>
      <c r="AN218" s="396"/>
    </row>
    <row r="219" spans="1:40" ht="15" hidden="1" customHeight="1" x14ac:dyDescent="0.2">
      <c r="A219" s="377">
        <v>7.03</v>
      </c>
      <c r="B219" s="378"/>
      <c r="C219" s="379" t="str">
        <f>VLOOKUP(BD.PD[[#This Row],[Pos]],PPto[],3,FALSE)</f>
        <v>7.03 Equipamiento Carniceria, Pescadería y Delicatesen</v>
      </c>
      <c r="D219" s="377" t="s">
        <v>61</v>
      </c>
      <c r="E219" s="381" t="str">
        <f>IF(BD.PD[[#This Row],[.]]="*",VLOOKUP(BD.PD[[#This Row],[Pos]],Presupuesto!A:H,7,FALSE),"")</f>
        <v/>
      </c>
      <c r="F219" s="382" t="s">
        <v>592</v>
      </c>
      <c r="G219" s="382" t="s">
        <v>378</v>
      </c>
      <c r="H219" s="382" t="s">
        <v>522</v>
      </c>
      <c r="I219" s="399">
        <v>45921</v>
      </c>
      <c r="J219" s="400">
        <v>3</v>
      </c>
      <c r="K219" s="377" t="s">
        <v>343</v>
      </c>
      <c r="L219" s="384">
        <f>IF(BD.PD[[#This Row],[Mon]]="DOP",1,HLOOKUP(BD.PD[[#This Row],[Mon]],$K$1:$L$2,2,FALSE))</f>
        <v>1</v>
      </c>
      <c r="M219" s="401">
        <v>2626.0833333333335</v>
      </c>
      <c r="N219" s="386">
        <f>BD.PD[[#This Row],[Cant.]]*BD.PD[[#This Row],[ Tasa ]]*BD.PD[[#This Row],[ Precio Und.]]</f>
        <v>7878.25</v>
      </c>
      <c r="O219" s="402">
        <v>0</v>
      </c>
      <c r="P219" s="386">
        <f>IF(BD.PD[[#This Row],[Liquid. '[%']]]&lt;&gt;0,(BD.PD[[#This Row],[Valor Neto '[DOP']]]*BD.PD[[#This Row],[Liquid. '[%']]])+BD.PD[[#This Row],[Valor Neto '[DOP']]],BD.PD[[#This Row],[Valor Neto '[DOP']]])</f>
        <v>7878.25</v>
      </c>
      <c r="Q219" s="404">
        <f>BD.PD[[#This Row],[Ppto. Orden Interna '[DOP']]]/HLOOKUP("USD",$K$1:$L$2,2,FALSE)</f>
        <v>131.30416666666667</v>
      </c>
      <c r="R219" s="389" t="s">
        <v>500</v>
      </c>
      <c r="S219" s="389"/>
      <c r="T219" s="389"/>
      <c r="U219" s="389"/>
      <c r="V219" s="389"/>
      <c r="W219" s="405" t="s">
        <v>505</v>
      </c>
      <c r="X219" s="390">
        <v>21</v>
      </c>
      <c r="Y219" s="391">
        <v>1</v>
      </c>
      <c r="Z219" s="406">
        <f>BD.PD[[#This Row],[Av.P1 '[%']]]*BD.PD[[#This Row],[Ppto. Orden Interna '[DOP']]]</f>
        <v>7878.25</v>
      </c>
      <c r="AA219" s="393"/>
      <c r="AB219" s="394"/>
      <c r="AC219" s="406">
        <f>BD.PD[[#This Row],[Av.P2 '[%']]]*BD.PD[[#This Row],[Ppto. Orden Interna '[DOP']]]</f>
        <v>0</v>
      </c>
      <c r="AD219" s="393"/>
      <c r="AE219" s="394"/>
      <c r="AF219" s="406">
        <f>BD.PD[[#This Row],[Av.P3 '[%']]]*BD.PD[[#This Row],[Ppto. Orden Interna '[DOP']]]</f>
        <v>0</v>
      </c>
      <c r="AG219" s="393"/>
      <c r="AH219" s="394"/>
      <c r="AI219" s="406">
        <f>BD.PD[[#This Row],[Av.P4 '[%']]]*BD.PD[[#This Row],[Ppto. Orden Interna '[DOP']]]</f>
        <v>0</v>
      </c>
      <c r="AJ219" s="393"/>
      <c r="AK219" s="394"/>
      <c r="AL219" s="406">
        <f>BD.PD[[#This Row],[Av.P5 '[%']]]*BD.PD[[#This Row],[Ppto. Orden Interna '[DOP']]]</f>
        <v>0</v>
      </c>
      <c r="AM219" s="395">
        <f>BD.PD[[#This Row],[Pago 5]]+BD.PD[[#This Row],[Pago 4]]+BD.PD[[#This Row],[Pago 3]]+BD.PD[[#This Row],[Pago 2]]+BD.PD[[#This Row],[Pago 1]]</f>
        <v>7878.25</v>
      </c>
      <c r="AN219" s="396"/>
    </row>
    <row r="220" spans="1:40" ht="15" hidden="1" customHeight="1" x14ac:dyDescent="0.2">
      <c r="A220" s="377">
        <v>7.03</v>
      </c>
      <c r="B220" s="378"/>
      <c r="C220" s="379" t="str">
        <f>VLOOKUP(BD.PD[[#This Row],[Pos]],PPto[],3,FALSE)</f>
        <v>7.03 Equipamiento Carniceria, Pescadería y Delicatesen</v>
      </c>
      <c r="D220" s="377" t="s">
        <v>61</v>
      </c>
      <c r="E220" s="381" t="str">
        <f>IF(BD.PD[[#This Row],[.]]="*",VLOOKUP(BD.PD[[#This Row],[Pos]],Presupuesto!A:H,7,FALSE),"")</f>
        <v/>
      </c>
      <c r="F220" s="382" t="s">
        <v>593</v>
      </c>
      <c r="G220" s="382" t="s">
        <v>378</v>
      </c>
      <c r="H220" s="382" t="s">
        <v>522</v>
      </c>
      <c r="I220" s="399">
        <v>45921</v>
      </c>
      <c r="J220" s="400">
        <v>5</v>
      </c>
      <c r="K220" s="377" t="s">
        <v>343</v>
      </c>
      <c r="L220" s="384">
        <f>IF(BD.PD[[#This Row],[Mon]]="DOP",1,HLOOKUP(BD.PD[[#This Row],[Mon]],$K$1:$L$2,2,FALSE))</f>
        <v>1</v>
      </c>
      <c r="M220" s="401">
        <v>3567.6959999999999</v>
      </c>
      <c r="N220" s="386">
        <f>BD.PD[[#This Row],[Cant.]]*BD.PD[[#This Row],[ Tasa ]]*BD.PD[[#This Row],[ Precio Und.]]</f>
        <v>17838.48</v>
      </c>
      <c r="O220" s="402">
        <v>0</v>
      </c>
      <c r="P220" s="386">
        <f>IF(BD.PD[[#This Row],[Liquid. '[%']]]&lt;&gt;0,(BD.PD[[#This Row],[Valor Neto '[DOP']]]*BD.PD[[#This Row],[Liquid. '[%']]])+BD.PD[[#This Row],[Valor Neto '[DOP']]],BD.PD[[#This Row],[Valor Neto '[DOP']]])</f>
        <v>17838.48</v>
      </c>
      <c r="Q220" s="404">
        <f>BD.PD[[#This Row],[Ppto. Orden Interna '[DOP']]]/HLOOKUP("USD",$K$1:$L$2,2,FALSE)</f>
        <v>297.30799999999999</v>
      </c>
      <c r="R220" s="389" t="s">
        <v>500</v>
      </c>
      <c r="S220" s="389"/>
      <c r="T220" s="389"/>
      <c r="U220" s="389"/>
      <c r="V220" s="389"/>
      <c r="W220" s="405" t="s">
        <v>505</v>
      </c>
      <c r="X220" s="390">
        <v>21</v>
      </c>
      <c r="Y220" s="391">
        <v>1</v>
      </c>
      <c r="Z220" s="406">
        <f>BD.PD[[#This Row],[Av.P1 '[%']]]*BD.PD[[#This Row],[Ppto. Orden Interna '[DOP']]]</f>
        <v>17838.48</v>
      </c>
      <c r="AA220" s="393"/>
      <c r="AB220" s="394"/>
      <c r="AC220" s="406">
        <f>BD.PD[[#This Row],[Av.P2 '[%']]]*BD.PD[[#This Row],[Ppto. Orden Interna '[DOP']]]</f>
        <v>0</v>
      </c>
      <c r="AD220" s="393"/>
      <c r="AE220" s="394"/>
      <c r="AF220" s="406">
        <f>BD.PD[[#This Row],[Av.P3 '[%']]]*BD.PD[[#This Row],[Ppto. Orden Interna '[DOP']]]</f>
        <v>0</v>
      </c>
      <c r="AG220" s="393"/>
      <c r="AH220" s="394"/>
      <c r="AI220" s="406">
        <f>BD.PD[[#This Row],[Av.P4 '[%']]]*BD.PD[[#This Row],[Ppto. Orden Interna '[DOP']]]</f>
        <v>0</v>
      </c>
      <c r="AJ220" s="393"/>
      <c r="AK220" s="394"/>
      <c r="AL220" s="406">
        <f>BD.PD[[#This Row],[Av.P5 '[%']]]*BD.PD[[#This Row],[Ppto. Orden Interna '[DOP']]]</f>
        <v>0</v>
      </c>
      <c r="AM220" s="395">
        <f>BD.PD[[#This Row],[Pago 5]]+BD.PD[[#This Row],[Pago 4]]+BD.PD[[#This Row],[Pago 3]]+BD.PD[[#This Row],[Pago 2]]+BD.PD[[#This Row],[Pago 1]]</f>
        <v>17838.48</v>
      </c>
      <c r="AN220" s="396"/>
    </row>
    <row r="221" spans="1:40" ht="15" hidden="1" customHeight="1" x14ac:dyDescent="0.2">
      <c r="A221" s="377">
        <v>7.03</v>
      </c>
      <c r="B221" s="378"/>
      <c r="C221" s="379" t="str">
        <f>VLOOKUP(BD.PD[[#This Row],[Pos]],PPto[],3,FALSE)</f>
        <v>7.03 Equipamiento Carniceria, Pescadería y Delicatesen</v>
      </c>
      <c r="D221" s="377" t="s">
        <v>61</v>
      </c>
      <c r="E221" s="381" t="str">
        <f>IF(BD.PD[[#This Row],[.]]="*",VLOOKUP(BD.PD[[#This Row],[Pos]],Presupuesto!A:H,7,FALSE),"")</f>
        <v/>
      </c>
      <c r="F221" s="403" t="s">
        <v>594</v>
      </c>
      <c r="G221" s="382" t="s">
        <v>378</v>
      </c>
      <c r="H221" s="382" t="s">
        <v>522</v>
      </c>
      <c r="I221" s="399">
        <v>45921</v>
      </c>
      <c r="J221" s="400">
        <v>1</v>
      </c>
      <c r="K221" s="377" t="s">
        <v>343</v>
      </c>
      <c r="L221" s="384">
        <f>IF(BD.PD[[#This Row],[Mon]]="DOP",1,HLOOKUP(BD.PD[[#This Row],[Mon]],$K$1:$L$2,2,FALSE))</f>
        <v>1</v>
      </c>
      <c r="M221" s="401">
        <v>8316.0499999999993</v>
      </c>
      <c r="N221" s="386">
        <f>BD.PD[[#This Row],[Cant.]]*BD.PD[[#This Row],[ Tasa ]]*BD.PD[[#This Row],[ Precio Und.]]</f>
        <v>8316.0499999999993</v>
      </c>
      <c r="O221" s="402">
        <v>0</v>
      </c>
      <c r="P221" s="386">
        <f>IF(BD.PD[[#This Row],[Liquid. '[%']]]&lt;&gt;0,(BD.PD[[#This Row],[Valor Neto '[DOP']]]*BD.PD[[#This Row],[Liquid. '[%']]])+BD.PD[[#This Row],[Valor Neto '[DOP']]],BD.PD[[#This Row],[Valor Neto '[DOP']]])</f>
        <v>8316.0499999999993</v>
      </c>
      <c r="Q221" s="404">
        <f>BD.PD[[#This Row],[Ppto. Orden Interna '[DOP']]]/HLOOKUP("USD",$K$1:$L$2,2,FALSE)</f>
        <v>138.60083333333333</v>
      </c>
      <c r="R221" s="389" t="s">
        <v>500</v>
      </c>
      <c r="S221" s="389"/>
      <c r="T221" s="389"/>
      <c r="U221" s="389"/>
      <c r="V221" s="389"/>
      <c r="W221" s="405" t="s">
        <v>505</v>
      </c>
      <c r="X221" s="390">
        <v>21</v>
      </c>
      <c r="Y221" s="391">
        <v>1</v>
      </c>
      <c r="Z221" s="406">
        <f>BD.PD[[#This Row],[Av.P1 '[%']]]*BD.PD[[#This Row],[Ppto. Orden Interna '[DOP']]]</f>
        <v>8316.0499999999993</v>
      </c>
      <c r="AA221" s="393"/>
      <c r="AB221" s="394"/>
      <c r="AC221" s="406">
        <f>BD.PD[[#This Row],[Av.P2 '[%']]]*BD.PD[[#This Row],[Ppto. Orden Interna '[DOP']]]</f>
        <v>0</v>
      </c>
      <c r="AD221" s="393"/>
      <c r="AE221" s="394"/>
      <c r="AF221" s="406">
        <f>BD.PD[[#This Row],[Av.P3 '[%']]]*BD.PD[[#This Row],[Ppto. Orden Interna '[DOP']]]</f>
        <v>0</v>
      </c>
      <c r="AG221" s="393"/>
      <c r="AH221" s="394"/>
      <c r="AI221" s="406">
        <f>BD.PD[[#This Row],[Av.P4 '[%']]]*BD.PD[[#This Row],[Ppto. Orden Interna '[DOP']]]</f>
        <v>0</v>
      </c>
      <c r="AJ221" s="393"/>
      <c r="AK221" s="394"/>
      <c r="AL221" s="406">
        <f>BD.PD[[#This Row],[Av.P5 '[%']]]*BD.PD[[#This Row],[Ppto. Orden Interna '[DOP']]]</f>
        <v>0</v>
      </c>
      <c r="AM221" s="395">
        <f>BD.PD[[#This Row],[Pago 5]]+BD.PD[[#This Row],[Pago 4]]+BD.PD[[#This Row],[Pago 3]]+BD.PD[[#This Row],[Pago 2]]+BD.PD[[#This Row],[Pago 1]]</f>
        <v>8316.0499999999993</v>
      </c>
      <c r="AN221" s="396"/>
    </row>
    <row r="222" spans="1:40" ht="15" hidden="1" customHeight="1" x14ac:dyDescent="0.2">
      <c r="A222" s="377">
        <v>7.03</v>
      </c>
      <c r="B222" s="378"/>
      <c r="C222" s="379" t="str">
        <f>VLOOKUP(BD.PD[[#This Row],[Pos]],PPto[],3,FALSE)</f>
        <v>7.03 Equipamiento Carniceria, Pescadería y Delicatesen</v>
      </c>
      <c r="D222" s="377" t="s">
        <v>61</v>
      </c>
      <c r="E222" s="381" t="str">
        <f>IF(BD.PD[[#This Row],[.]]="*",VLOOKUP(BD.PD[[#This Row],[Pos]],Presupuesto!A:H,7,FALSE),"")</f>
        <v/>
      </c>
      <c r="F222" s="403" t="s">
        <v>595</v>
      </c>
      <c r="G222" s="382" t="s">
        <v>378</v>
      </c>
      <c r="H222" s="382" t="s">
        <v>522</v>
      </c>
      <c r="I222" s="399">
        <v>45921</v>
      </c>
      <c r="J222" s="400">
        <v>3</v>
      </c>
      <c r="K222" s="377" t="s">
        <v>343</v>
      </c>
      <c r="L222" s="384">
        <f>IF(BD.PD[[#This Row],[Mon]]="DOP",1,HLOOKUP(BD.PD[[#This Row],[Mon]],$K$1:$L$2,2,FALSE))</f>
        <v>1</v>
      </c>
      <c r="M222" s="401">
        <v>8546.76</v>
      </c>
      <c r="N222" s="386">
        <f>BD.PD[[#This Row],[Cant.]]*BD.PD[[#This Row],[ Tasa ]]*BD.PD[[#This Row],[ Precio Und.]]</f>
        <v>25640.28</v>
      </c>
      <c r="O222" s="402">
        <v>0</v>
      </c>
      <c r="P222" s="386">
        <f>IF(BD.PD[[#This Row],[Liquid. '[%']]]&lt;&gt;0,(BD.PD[[#This Row],[Valor Neto '[DOP']]]*BD.PD[[#This Row],[Liquid. '[%']]])+BD.PD[[#This Row],[Valor Neto '[DOP']]],BD.PD[[#This Row],[Valor Neto '[DOP']]])</f>
        <v>25640.28</v>
      </c>
      <c r="Q222" s="404">
        <f>BD.PD[[#This Row],[Ppto. Orden Interna '[DOP']]]/HLOOKUP("USD",$K$1:$L$2,2,FALSE)</f>
        <v>427.33799999999997</v>
      </c>
      <c r="R222" s="389" t="s">
        <v>500</v>
      </c>
      <c r="S222" s="389"/>
      <c r="T222" s="389"/>
      <c r="U222" s="389"/>
      <c r="V222" s="389"/>
      <c r="W222" s="405" t="s">
        <v>505</v>
      </c>
      <c r="X222" s="390">
        <v>21</v>
      </c>
      <c r="Y222" s="391">
        <v>1</v>
      </c>
      <c r="Z222" s="406">
        <f>BD.PD[[#This Row],[Av.P1 '[%']]]*BD.PD[[#This Row],[Ppto. Orden Interna '[DOP']]]</f>
        <v>25640.28</v>
      </c>
      <c r="AA222" s="393"/>
      <c r="AB222" s="394"/>
      <c r="AC222" s="406">
        <f>BD.PD[[#This Row],[Av.P2 '[%']]]*BD.PD[[#This Row],[Ppto. Orden Interna '[DOP']]]</f>
        <v>0</v>
      </c>
      <c r="AD222" s="393"/>
      <c r="AE222" s="394"/>
      <c r="AF222" s="406">
        <f>BD.PD[[#This Row],[Av.P3 '[%']]]*BD.PD[[#This Row],[Ppto. Orden Interna '[DOP']]]</f>
        <v>0</v>
      </c>
      <c r="AG222" s="393"/>
      <c r="AH222" s="394"/>
      <c r="AI222" s="406">
        <f>BD.PD[[#This Row],[Av.P4 '[%']]]*BD.PD[[#This Row],[Ppto. Orden Interna '[DOP']]]</f>
        <v>0</v>
      </c>
      <c r="AJ222" s="393"/>
      <c r="AK222" s="394"/>
      <c r="AL222" s="406">
        <f>BD.PD[[#This Row],[Av.P5 '[%']]]*BD.PD[[#This Row],[Ppto. Orden Interna '[DOP']]]</f>
        <v>0</v>
      </c>
      <c r="AM222" s="395">
        <f>BD.PD[[#This Row],[Pago 5]]+BD.PD[[#This Row],[Pago 4]]+BD.PD[[#This Row],[Pago 3]]+BD.PD[[#This Row],[Pago 2]]+BD.PD[[#This Row],[Pago 1]]</f>
        <v>25640.28</v>
      </c>
      <c r="AN222" s="396"/>
    </row>
    <row r="223" spans="1:40" ht="15" hidden="1" customHeight="1" x14ac:dyDescent="0.2">
      <c r="A223" s="377">
        <v>7.04</v>
      </c>
      <c r="B223" s="378" t="s">
        <v>334</v>
      </c>
      <c r="C223" s="379" t="str">
        <f>VLOOKUP(BD.PD[[#This Row],[Pos]],PPto[],3,FALSE)</f>
        <v>7.04 Equipamiento de Panaderia, Reposteria y Rosticería</v>
      </c>
      <c r="D223" s="380" t="s">
        <v>334</v>
      </c>
      <c r="E223" s="381">
        <f>IF(BD.PD[[#This Row],[.]]="*",VLOOKUP(BD.PD[[#This Row],[Pos]],Presupuesto!A:H,7,FALSE),"")</f>
        <v>170424.86065573769</v>
      </c>
      <c r="F223" s="382"/>
      <c r="G223" s="382" t="s">
        <v>299</v>
      </c>
      <c r="H223" s="382"/>
      <c r="I223" s="382"/>
      <c r="J223" s="383"/>
      <c r="K223" s="380" t="s">
        <v>162</v>
      </c>
      <c r="L223" s="384">
        <f>IF(BD.PD[[#This Row],[Mon]]="DOP",1,HLOOKUP(BD.PD[[#This Row],[Mon]],$K$1:$L$2,2,FALSE))</f>
        <v>60</v>
      </c>
      <c r="M223" s="385">
        <v>0</v>
      </c>
      <c r="N223" s="386">
        <f>BD.PD[[#This Row],[Cant.]]*BD.PD[[#This Row],[ Tasa ]]*BD.PD[[#This Row],[ Precio Und.]]</f>
        <v>0</v>
      </c>
      <c r="O223" s="387"/>
      <c r="P223" s="386">
        <f>IF(BD.PD[[#This Row],[Liquid. '[%']]]&lt;&gt;0,(BD.PD[[#This Row],[Valor Neto '[DOP']]]*BD.PD[[#This Row],[Liquid. '[%']]])+BD.PD[[#This Row],[Valor Neto '[DOP']]],BD.PD[[#This Row],[Valor Neto '[DOP']]])</f>
        <v>0</v>
      </c>
      <c r="Q223" s="404">
        <f>BD.PD[[#This Row],[Ppto. Orden Interna '[DOP']]]/HLOOKUP("USD",$K$1:$L$2,2,FALSE)</f>
        <v>0</v>
      </c>
      <c r="R223" s="389"/>
      <c r="S223" s="389"/>
      <c r="T223" s="389"/>
      <c r="U223" s="389"/>
      <c r="V223" s="389"/>
      <c r="W223" s="405"/>
      <c r="X223" s="390"/>
      <c r="Y223" s="391"/>
      <c r="Z223" s="406">
        <f>BD.PD[[#This Row],[Av.P1 '[%']]]*BD.PD[[#This Row],[Ppto. Orden Interna '[DOP']]]</f>
        <v>0</v>
      </c>
      <c r="AA223" s="393"/>
      <c r="AB223" s="394"/>
      <c r="AC223" s="406">
        <f>BD.PD[[#This Row],[Av.P2 '[%']]]*BD.PD[[#This Row],[Ppto. Orden Interna '[DOP']]]</f>
        <v>0</v>
      </c>
      <c r="AD223" s="393"/>
      <c r="AE223" s="394"/>
      <c r="AF223" s="406">
        <f>BD.PD[[#This Row],[Av.P3 '[%']]]*BD.PD[[#This Row],[Ppto. Orden Interna '[DOP']]]</f>
        <v>0</v>
      </c>
      <c r="AG223" s="393"/>
      <c r="AH223" s="394"/>
      <c r="AI223" s="406">
        <f>BD.PD[[#This Row],[Av.P4 '[%']]]*BD.PD[[#This Row],[Ppto. Orden Interna '[DOP']]]</f>
        <v>0</v>
      </c>
      <c r="AJ223" s="393"/>
      <c r="AK223" s="394"/>
      <c r="AL223" s="406">
        <f>BD.PD[[#This Row],[Av.P5 '[%']]]*BD.PD[[#This Row],[Ppto. Orden Interna '[DOP']]]</f>
        <v>0</v>
      </c>
      <c r="AM223" s="395">
        <f>BD.PD[[#This Row],[Pago 5]]+BD.PD[[#This Row],[Pago 4]]+BD.PD[[#This Row],[Pago 3]]+BD.PD[[#This Row],[Pago 2]]+BD.PD[[#This Row],[Pago 1]]</f>
        <v>0</v>
      </c>
      <c r="AN223" s="396"/>
    </row>
    <row r="224" spans="1:40" ht="15" hidden="1" customHeight="1" x14ac:dyDescent="0.2">
      <c r="A224" s="410">
        <v>7.04</v>
      </c>
      <c r="B224" s="378"/>
      <c r="C224" s="379" t="str">
        <f>VLOOKUP(BD.PD[[#This Row],[Pos]],PPto[],3,FALSE)</f>
        <v>7.04 Equipamiento de Panaderia, Reposteria y Rosticería</v>
      </c>
      <c r="D224" s="410" t="s">
        <v>61</v>
      </c>
      <c r="E224" s="381" t="str">
        <f>IF(BD.PD[[#This Row],[.]]="*",VLOOKUP(BD.PD[[#This Row],[Pos]],Presupuesto!A:H,7,FALSE),"")</f>
        <v/>
      </c>
      <c r="F224" s="422" t="s">
        <v>596</v>
      </c>
      <c r="G224" s="382">
        <v>4512510892</v>
      </c>
      <c r="H224" s="382" t="s">
        <v>342</v>
      </c>
      <c r="I224" s="399">
        <v>45796</v>
      </c>
      <c r="J224" s="400">
        <v>1</v>
      </c>
      <c r="K224" s="377" t="s">
        <v>162</v>
      </c>
      <c r="L224" s="384">
        <f>IF(BD.PD[[#This Row],[Mon]]="DOP",1,HLOOKUP(BD.PD[[#This Row],[Mon]],$K$1:$L$2,2,FALSE))</f>
        <v>60</v>
      </c>
      <c r="M224" s="401">
        <v>25116</v>
      </c>
      <c r="N224" s="386">
        <f>BD.PD[[#This Row],[Cant.]]*BD.PD[[#This Row],[ Tasa ]]*BD.PD[[#This Row],[ Precio Und.]]</f>
        <v>1506960</v>
      </c>
      <c r="O224" s="402">
        <v>0</v>
      </c>
      <c r="P224" s="386">
        <f>IF(BD.PD[[#This Row],[Liquid. '[%']]]&lt;&gt;0,(BD.PD[[#This Row],[Valor Neto '[DOP']]]*BD.PD[[#This Row],[Liquid. '[%']]])+BD.PD[[#This Row],[Valor Neto '[DOP']]],BD.PD[[#This Row],[Valor Neto '[DOP']]])</f>
        <v>1506960</v>
      </c>
      <c r="Q224" s="404">
        <f>BD.PD[[#This Row],[Ppto. Orden Interna '[DOP']]]/HLOOKUP("USD",$K$1:$L$2,2,FALSE)</f>
        <v>25116</v>
      </c>
      <c r="R224" s="389" t="s">
        <v>597</v>
      </c>
      <c r="S224" s="414"/>
      <c r="T224" s="414"/>
      <c r="U224" s="414"/>
      <c r="V224" s="414"/>
      <c r="W224" s="405" t="s">
        <v>409</v>
      </c>
      <c r="X224" s="390">
        <v>6</v>
      </c>
      <c r="Y224" s="391">
        <v>0.5</v>
      </c>
      <c r="Z224" s="406">
        <f>BD.PD[[#This Row],[Av.P1 '[%']]]*BD.PD[[#This Row],[Ppto. Orden Interna '[DOP']]]</f>
        <v>753480</v>
      </c>
      <c r="AA224" s="393">
        <v>21</v>
      </c>
      <c r="AB224" s="415">
        <v>0.5</v>
      </c>
      <c r="AC224" s="406">
        <f>BD.PD[[#This Row],[Av.P2 '[%']]]*BD.PD[[#This Row],[Ppto. Orden Interna '[DOP']]]</f>
        <v>753480</v>
      </c>
      <c r="AD224" s="416"/>
      <c r="AE224" s="415"/>
      <c r="AF224" s="406">
        <f>BD.PD[[#This Row],[Av.P3 '[%']]]*BD.PD[[#This Row],[Ppto. Orden Interna '[DOP']]]</f>
        <v>0</v>
      </c>
      <c r="AG224" s="416"/>
      <c r="AH224" s="415"/>
      <c r="AI224" s="406">
        <f>BD.PD[[#This Row],[Av.P4 '[%']]]*BD.PD[[#This Row],[Ppto. Orden Interna '[DOP']]]</f>
        <v>0</v>
      </c>
      <c r="AJ224" s="416"/>
      <c r="AK224" s="415"/>
      <c r="AL224" s="406">
        <f>BD.PD[[#This Row],[Av.P5 '[%']]]*BD.PD[[#This Row],[Ppto. Orden Interna '[DOP']]]</f>
        <v>0</v>
      </c>
      <c r="AM224" s="417">
        <f>BD.PD[[#This Row],[Pago 5]]+BD.PD[[#This Row],[Pago 4]]+BD.PD[[#This Row],[Pago 3]]+BD.PD[[#This Row],[Pago 2]]+BD.PD[[#This Row],[Pago 1]]</f>
        <v>1506960</v>
      </c>
      <c r="AN224" s="396"/>
    </row>
    <row r="225" spans="1:40" ht="15" hidden="1" customHeight="1" x14ac:dyDescent="0.2">
      <c r="A225" s="410">
        <v>7.04</v>
      </c>
      <c r="B225" s="378"/>
      <c r="C225" s="379" t="str">
        <f>VLOOKUP(BD.PD[[#This Row],[Pos]],PPto[],3,FALSE)</f>
        <v>7.04 Equipamiento de Panaderia, Reposteria y Rosticería</v>
      </c>
      <c r="D225" s="410" t="s">
        <v>61</v>
      </c>
      <c r="E225" s="381" t="str">
        <f>IF(BD.PD[[#This Row],[.]]="*",VLOOKUP(BD.PD[[#This Row],[Pos]],Presupuesto!A:H,7,FALSE),"")</f>
        <v/>
      </c>
      <c r="F225" s="422" t="s">
        <v>598</v>
      </c>
      <c r="G225" s="382">
        <v>4600073981</v>
      </c>
      <c r="H225" s="382" t="s">
        <v>336</v>
      </c>
      <c r="I225" s="399">
        <v>45805</v>
      </c>
      <c r="J225" s="400">
        <v>510</v>
      </c>
      <c r="K225" s="377" t="s">
        <v>162</v>
      </c>
      <c r="L225" s="384">
        <f>IF(BD.PD[[#This Row],[Mon]]="DOP",1,HLOOKUP(BD.PD[[#This Row],[Mon]],$K$1:$L$2,2,FALSE))</f>
        <v>60</v>
      </c>
      <c r="M225" s="401">
        <v>23.05</v>
      </c>
      <c r="N225" s="386">
        <f>BD.PD[[#This Row],[Cant.]]*BD.PD[[#This Row],[ Tasa ]]*BD.PD[[#This Row],[ Precio Und.]]</f>
        <v>705330</v>
      </c>
      <c r="O225" s="402">
        <v>0</v>
      </c>
      <c r="P225" s="386">
        <f>IF(BD.PD[[#This Row],[Liquid. '[%']]]&lt;&gt;0,(BD.PD[[#This Row],[Valor Neto '[DOP']]]*BD.PD[[#This Row],[Liquid. '[%']]])+BD.PD[[#This Row],[Valor Neto '[DOP']]],BD.PD[[#This Row],[Valor Neto '[DOP']]])</f>
        <v>705330</v>
      </c>
      <c r="Q225" s="404">
        <f>BD.PD[[#This Row],[Ppto. Orden Interna '[DOP']]]/HLOOKUP("USD",$K$1:$L$2,2,FALSE)</f>
        <v>11755.5</v>
      </c>
      <c r="R225" s="389" t="s">
        <v>523</v>
      </c>
      <c r="S225" s="414"/>
      <c r="T225" s="414"/>
      <c r="U225" s="414"/>
      <c r="V225" s="414"/>
      <c r="W225" s="405" t="s">
        <v>599</v>
      </c>
      <c r="X225" s="390">
        <v>6</v>
      </c>
      <c r="Y225" s="391">
        <v>0.5</v>
      </c>
      <c r="Z225" s="406">
        <f>BD.PD[[#This Row],[Av.P1 '[%']]]*BD.PD[[#This Row],[Ppto. Orden Interna '[DOP']]]</f>
        <v>352665</v>
      </c>
      <c r="AA225" s="393">
        <v>8</v>
      </c>
      <c r="AB225" s="415">
        <v>0.5</v>
      </c>
      <c r="AC225" s="406">
        <f>BD.PD[[#This Row],[Av.P2 '[%']]]*BD.PD[[#This Row],[Ppto. Orden Interna '[DOP']]]</f>
        <v>352665</v>
      </c>
      <c r="AD225" s="416"/>
      <c r="AE225" s="415"/>
      <c r="AF225" s="406">
        <f>BD.PD[[#This Row],[Av.P3 '[%']]]*BD.PD[[#This Row],[Ppto. Orden Interna '[DOP']]]</f>
        <v>0</v>
      </c>
      <c r="AG225" s="416"/>
      <c r="AH225" s="415"/>
      <c r="AI225" s="406">
        <f>BD.PD[[#This Row],[Av.P4 '[%']]]*BD.PD[[#This Row],[Ppto. Orden Interna '[DOP']]]</f>
        <v>0</v>
      </c>
      <c r="AJ225" s="416"/>
      <c r="AK225" s="415"/>
      <c r="AL225" s="406">
        <f>BD.PD[[#This Row],[Av.P5 '[%']]]*BD.PD[[#This Row],[Ppto. Orden Interna '[DOP']]]</f>
        <v>0</v>
      </c>
      <c r="AM225" s="417">
        <f>BD.PD[[#This Row],[Pago 5]]+BD.PD[[#This Row],[Pago 4]]+BD.PD[[#This Row],[Pago 3]]+BD.PD[[#This Row],[Pago 2]]+BD.PD[[#This Row],[Pago 1]]</f>
        <v>705330</v>
      </c>
      <c r="AN225" s="396"/>
    </row>
    <row r="226" spans="1:40" ht="15" hidden="1" customHeight="1" x14ac:dyDescent="0.2">
      <c r="A226" s="377">
        <v>7.04</v>
      </c>
      <c r="B226" s="378"/>
      <c r="C226" s="379" t="str">
        <f>VLOOKUP(BD.PD[[#This Row],[Pos]],PPto[],3,FALSE)</f>
        <v>7.04 Equipamiento de Panaderia, Reposteria y Rosticería</v>
      </c>
      <c r="D226" s="377" t="s">
        <v>61</v>
      </c>
      <c r="E226" s="381" t="str">
        <f>IF(BD.PD[[#This Row],[.]]="*",VLOOKUP(BD.PD[[#This Row],[Pos]],Presupuesto!A:H,7,FALSE),"")</f>
        <v/>
      </c>
      <c r="F226" s="422" t="s">
        <v>600</v>
      </c>
      <c r="G226" s="382">
        <v>4600073981</v>
      </c>
      <c r="H226" s="382" t="s">
        <v>336</v>
      </c>
      <c r="I226" s="399">
        <v>45805</v>
      </c>
      <c r="J226" s="400">
        <v>120</v>
      </c>
      <c r="K226" s="377" t="s">
        <v>162</v>
      </c>
      <c r="L226" s="384">
        <f>IF(BD.PD[[#This Row],[Mon]]="DOP",1,HLOOKUP(BD.PD[[#This Row],[Mon]],$K$1:$L$2,2,FALSE))</f>
        <v>60</v>
      </c>
      <c r="M226" s="401">
        <v>46.17</v>
      </c>
      <c r="N226" s="386">
        <f>BD.PD[[#This Row],[Cant.]]*BD.PD[[#This Row],[ Tasa ]]*BD.PD[[#This Row],[ Precio Und.]]</f>
        <v>332424</v>
      </c>
      <c r="O226" s="402">
        <v>0</v>
      </c>
      <c r="P226" s="386">
        <f>IF(BD.PD[[#This Row],[Liquid. '[%']]]&lt;&gt;0,(BD.PD[[#This Row],[Valor Neto '[DOP']]]*BD.PD[[#This Row],[Liquid. '[%']]])+BD.PD[[#This Row],[Valor Neto '[DOP']]],BD.PD[[#This Row],[Valor Neto '[DOP']]])</f>
        <v>332424</v>
      </c>
      <c r="Q226" s="404">
        <f>BD.PD[[#This Row],[Ppto. Orden Interna '[DOP']]]/HLOOKUP("USD",$K$1:$L$2,2,FALSE)</f>
        <v>5540.4</v>
      </c>
      <c r="R226" s="389" t="s">
        <v>523</v>
      </c>
      <c r="S226" s="389"/>
      <c r="T226" s="389"/>
      <c r="U226" s="389"/>
      <c r="V226" s="389"/>
      <c r="W226" s="405" t="s">
        <v>599</v>
      </c>
      <c r="X226" s="390">
        <v>6</v>
      </c>
      <c r="Y226" s="391">
        <v>0.5</v>
      </c>
      <c r="Z226" s="406">
        <f>BD.PD[[#This Row],[Av.P1 '[%']]]*BD.PD[[#This Row],[Ppto. Orden Interna '[DOP']]]</f>
        <v>166212</v>
      </c>
      <c r="AA226" s="393">
        <v>8</v>
      </c>
      <c r="AB226" s="394">
        <v>0.5</v>
      </c>
      <c r="AC226" s="406">
        <f>BD.PD[[#This Row],[Av.P2 '[%']]]*BD.PD[[#This Row],[Ppto. Orden Interna '[DOP']]]</f>
        <v>166212</v>
      </c>
      <c r="AD226" s="393"/>
      <c r="AE226" s="394"/>
      <c r="AF226" s="406">
        <f>BD.PD[[#This Row],[Av.P3 '[%']]]*BD.PD[[#This Row],[Ppto. Orden Interna '[DOP']]]</f>
        <v>0</v>
      </c>
      <c r="AG226" s="393"/>
      <c r="AH226" s="394"/>
      <c r="AI226" s="406">
        <f>BD.PD[[#This Row],[Av.P4 '[%']]]*BD.PD[[#This Row],[Ppto. Orden Interna '[DOP']]]</f>
        <v>0</v>
      </c>
      <c r="AJ226" s="393"/>
      <c r="AK226" s="394"/>
      <c r="AL226" s="406">
        <f>BD.PD[[#This Row],[Av.P5 '[%']]]*BD.PD[[#This Row],[Ppto. Orden Interna '[DOP']]]</f>
        <v>0</v>
      </c>
      <c r="AM226" s="395">
        <f>BD.PD[[#This Row],[Pago 5]]+BD.PD[[#This Row],[Pago 4]]+BD.PD[[#This Row],[Pago 3]]+BD.PD[[#This Row],[Pago 2]]+BD.PD[[#This Row],[Pago 1]]</f>
        <v>332424</v>
      </c>
      <c r="AN226" s="396"/>
    </row>
    <row r="227" spans="1:40" ht="15" hidden="1" customHeight="1" x14ac:dyDescent="0.2">
      <c r="A227" s="410">
        <v>7.04</v>
      </c>
      <c r="B227" s="378"/>
      <c r="C227" s="379" t="str">
        <f>VLOOKUP(BD.PD[[#This Row],[Pos]],PPto[],3,FALSE)</f>
        <v>7.04 Equipamiento de Panaderia, Reposteria y Rosticería</v>
      </c>
      <c r="D227" s="410" t="s">
        <v>61</v>
      </c>
      <c r="E227" s="381" t="str">
        <f>IF(BD.PD[[#This Row],[.]]="*",VLOOKUP(BD.PD[[#This Row],[Pos]],Presupuesto!A:H,7,FALSE),"")</f>
        <v/>
      </c>
      <c r="F227" s="422" t="s">
        <v>601</v>
      </c>
      <c r="G227" s="382">
        <v>4600073981</v>
      </c>
      <c r="H227" s="382" t="s">
        <v>336</v>
      </c>
      <c r="I227" s="399">
        <v>45805</v>
      </c>
      <c r="J227" s="400">
        <v>17</v>
      </c>
      <c r="K227" s="377" t="s">
        <v>162</v>
      </c>
      <c r="L227" s="384">
        <f>IF(BD.PD[[#This Row],[Mon]]="DOP",1,HLOOKUP(BD.PD[[#This Row],[Mon]],$K$1:$L$2,2,FALSE))</f>
        <v>60</v>
      </c>
      <c r="M227" s="401">
        <v>21.15</v>
      </c>
      <c r="N227" s="386">
        <f>BD.PD[[#This Row],[Cant.]]*BD.PD[[#This Row],[ Tasa ]]*BD.PD[[#This Row],[ Precio Und.]]</f>
        <v>21573</v>
      </c>
      <c r="O227" s="402">
        <v>0</v>
      </c>
      <c r="P227" s="386">
        <f>IF(BD.PD[[#This Row],[Liquid. '[%']]]&lt;&gt;0,(BD.PD[[#This Row],[Valor Neto '[DOP']]]*BD.PD[[#This Row],[Liquid. '[%']]])+BD.PD[[#This Row],[Valor Neto '[DOP']]],BD.PD[[#This Row],[Valor Neto '[DOP']]])</f>
        <v>21573</v>
      </c>
      <c r="Q227" s="404">
        <f>BD.PD[[#This Row],[Ppto. Orden Interna '[DOP']]]/HLOOKUP("USD",$K$1:$L$2,2,FALSE)</f>
        <v>359.55</v>
      </c>
      <c r="R227" s="389" t="s">
        <v>523</v>
      </c>
      <c r="S227" s="389"/>
      <c r="T227" s="389"/>
      <c r="U227" s="389"/>
      <c r="V227" s="389"/>
      <c r="W227" s="405" t="s">
        <v>599</v>
      </c>
      <c r="X227" s="390">
        <v>6</v>
      </c>
      <c r="Y227" s="391">
        <v>0.5</v>
      </c>
      <c r="Z227" s="406">
        <f>BD.PD[[#This Row],[Av.P1 '[%']]]*BD.PD[[#This Row],[Ppto. Orden Interna '[DOP']]]</f>
        <v>10786.5</v>
      </c>
      <c r="AA227" s="393">
        <v>8</v>
      </c>
      <c r="AB227" s="415">
        <v>0.5</v>
      </c>
      <c r="AC227" s="406">
        <f>BD.PD[[#This Row],[Av.P2 '[%']]]*BD.PD[[#This Row],[Ppto. Orden Interna '[DOP']]]</f>
        <v>10786.5</v>
      </c>
      <c r="AD227" s="416"/>
      <c r="AE227" s="415"/>
      <c r="AF227" s="406">
        <f>BD.PD[[#This Row],[Av.P3 '[%']]]*BD.PD[[#This Row],[Ppto. Orden Interna '[DOP']]]</f>
        <v>0</v>
      </c>
      <c r="AG227" s="416"/>
      <c r="AH227" s="415"/>
      <c r="AI227" s="406">
        <f>BD.PD[[#This Row],[Av.P4 '[%']]]*BD.PD[[#This Row],[Ppto. Orden Interna '[DOP']]]</f>
        <v>0</v>
      </c>
      <c r="AJ227" s="416"/>
      <c r="AK227" s="415"/>
      <c r="AL227" s="406">
        <f>BD.PD[[#This Row],[Av.P5 '[%']]]*BD.PD[[#This Row],[Ppto. Orden Interna '[DOP']]]</f>
        <v>0</v>
      </c>
      <c r="AM227" s="395">
        <f>BD.PD[[#This Row],[Pago 5]]+BD.PD[[#This Row],[Pago 4]]+BD.PD[[#This Row],[Pago 3]]+BD.PD[[#This Row],[Pago 2]]+BD.PD[[#This Row],[Pago 1]]</f>
        <v>21573</v>
      </c>
      <c r="AN227" s="396"/>
    </row>
    <row r="228" spans="1:40" ht="15" hidden="1" customHeight="1" x14ac:dyDescent="0.2">
      <c r="A228" s="377">
        <v>7.04</v>
      </c>
      <c r="B228" s="378"/>
      <c r="C228" s="379" t="str">
        <f>VLOOKUP(BD.PD[[#This Row],[Pos]],PPto[],3,FALSE)</f>
        <v>7.04 Equipamiento de Panaderia, Reposteria y Rosticería</v>
      </c>
      <c r="D228" s="377" t="s">
        <v>61</v>
      </c>
      <c r="E228" s="381" t="str">
        <f>IF(BD.PD[[#This Row],[.]]="*",VLOOKUP(BD.PD[[#This Row],[Pos]],Presupuesto!A:H,7,FALSE),"")</f>
        <v/>
      </c>
      <c r="F228" s="382" t="s">
        <v>602</v>
      </c>
      <c r="G228" s="382">
        <v>4600073981</v>
      </c>
      <c r="H228" s="382" t="s">
        <v>336</v>
      </c>
      <c r="I228" s="399">
        <v>45805</v>
      </c>
      <c r="J228" s="400">
        <v>50</v>
      </c>
      <c r="K228" s="377" t="s">
        <v>162</v>
      </c>
      <c r="L228" s="384">
        <f>IF(BD.PD[[#This Row],[Mon]]="DOP",1,HLOOKUP(BD.PD[[#This Row],[Mon]],$K$1:$L$2,2,FALSE))</f>
        <v>60</v>
      </c>
      <c r="M228" s="401">
        <v>43.5</v>
      </c>
      <c r="N228" s="386">
        <f>BD.PD[[#This Row],[Cant.]]*BD.PD[[#This Row],[ Tasa ]]*BD.PD[[#This Row],[ Precio Und.]]</f>
        <v>130500</v>
      </c>
      <c r="O228" s="402">
        <v>0</v>
      </c>
      <c r="P228" s="386">
        <f>IF(BD.PD[[#This Row],[Liquid. '[%']]]&lt;&gt;0,(BD.PD[[#This Row],[Valor Neto '[DOP']]]*BD.PD[[#This Row],[Liquid. '[%']]])+BD.PD[[#This Row],[Valor Neto '[DOP']]],BD.PD[[#This Row],[Valor Neto '[DOP']]])</f>
        <v>130500</v>
      </c>
      <c r="Q228" s="404">
        <f>BD.PD[[#This Row],[Ppto. Orden Interna '[DOP']]]/HLOOKUP("USD",$K$1:$L$2,2,FALSE)</f>
        <v>2175</v>
      </c>
      <c r="R228" s="389" t="s">
        <v>523</v>
      </c>
      <c r="S228" s="389"/>
      <c r="T228" s="389"/>
      <c r="U228" s="389"/>
      <c r="V228" s="389"/>
      <c r="W228" s="405" t="s">
        <v>599</v>
      </c>
      <c r="X228" s="390">
        <v>6</v>
      </c>
      <c r="Y228" s="391">
        <v>0.5</v>
      </c>
      <c r="Z228" s="406">
        <f>BD.PD[[#This Row],[Av.P1 '[%']]]*BD.PD[[#This Row],[Ppto. Orden Interna '[DOP']]]</f>
        <v>65250</v>
      </c>
      <c r="AA228" s="393">
        <v>8</v>
      </c>
      <c r="AB228" s="394">
        <v>0.5</v>
      </c>
      <c r="AC228" s="406">
        <f>BD.PD[[#This Row],[Av.P2 '[%']]]*BD.PD[[#This Row],[Ppto. Orden Interna '[DOP']]]</f>
        <v>65250</v>
      </c>
      <c r="AD228" s="393"/>
      <c r="AE228" s="394"/>
      <c r="AF228" s="406">
        <f>BD.PD[[#This Row],[Av.P3 '[%']]]*BD.PD[[#This Row],[Ppto. Orden Interna '[DOP']]]</f>
        <v>0</v>
      </c>
      <c r="AG228" s="393"/>
      <c r="AH228" s="394"/>
      <c r="AI228" s="406">
        <f>BD.PD[[#This Row],[Av.P4 '[%']]]*BD.PD[[#This Row],[Ppto. Orden Interna '[DOP']]]</f>
        <v>0</v>
      </c>
      <c r="AJ228" s="393"/>
      <c r="AK228" s="394"/>
      <c r="AL228" s="406">
        <f>BD.PD[[#This Row],[Av.P5 '[%']]]*BD.PD[[#This Row],[Ppto. Orden Interna '[DOP']]]</f>
        <v>0</v>
      </c>
      <c r="AM228" s="395">
        <f>BD.PD[[#This Row],[Pago 5]]+BD.PD[[#This Row],[Pago 4]]+BD.PD[[#This Row],[Pago 3]]+BD.PD[[#This Row],[Pago 2]]+BD.PD[[#This Row],[Pago 1]]</f>
        <v>130500</v>
      </c>
      <c r="AN228" s="396"/>
    </row>
    <row r="229" spans="1:40" ht="15" hidden="1" customHeight="1" x14ac:dyDescent="0.2">
      <c r="A229" s="377">
        <v>7.04</v>
      </c>
      <c r="B229" s="378"/>
      <c r="C229" s="379" t="str">
        <f>VLOOKUP(BD.PD[[#This Row],[Pos]],PPto[],3,FALSE)</f>
        <v>7.04 Equipamiento de Panaderia, Reposteria y Rosticería</v>
      </c>
      <c r="D229" s="377" t="s">
        <v>61</v>
      </c>
      <c r="E229" s="381" t="str">
        <f>IF(BD.PD[[#This Row],[.]]="*",VLOOKUP(BD.PD[[#This Row],[Pos]],Presupuesto!A:H,7,FALSE),"")</f>
        <v/>
      </c>
      <c r="F229" s="382" t="s">
        <v>603</v>
      </c>
      <c r="G229" s="382">
        <v>4600074120</v>
      </c>
      <c r="H229" s="382" t="s">
        <v>336</v>
      </c>
      <c r="I229" s="399">
        <v>45813</v>
      </c>
      <c r="J229" s="400">
        <v>1</v>
      </c>
      <c r="K229" s="377" t="s">
        <v>285</v>
      </c>
      <c r="L229" s="384">
        <f>IF(BD.PD[[#This Row],[Mon]]="DOP",1,HLOOKUP(BD.PD[[#This Row],[Mon]],$K$1:$L$2,2,FALSE))</f>
        <v>70</v>
      </c>
      <c r="M229" s="401">
        <v>13000</v>
      </c>
      <c r="N229" s="386">
        <f>BD.PD[[#This Row],[Cant.]]*BD.PD[[#This Row],[ Tasa ]]*BD.PD[[#This Row],[ Precio Und.]]</f>
        <v>910000</v>
      </c>
      <c r="O229" s="402">
        <v>0.25</v>
      </c>
      <c r="P229" s="386">
        <f>IF(BD.PD[[#This Row],[Liquid. '[%']]]&lt;&gt;0,(BD.PD[[#This Row],[Valor Neto '[DOP']]]*BD.PD[[#This Row],[Liquid. '[%']]])+BD.PD[[#This Row],[Valor Neto '[DOP']]],BD.PD[[#This Row],[Valor Neto '[DOP']]])</f>
        <v>1137500</v>
      </c>
      <c r="Q229" s="404">
        <f>BD.PD[[#This Row],[Ppto. Orden Interna '[DOP']]]/HLOOKUP("USD",$K$1:$L$2,2,FALSE)</f>
        <v>18958.333333333332</v>
      </c>
      <c r="R229" s="389" t="s">
        <v>604</v>
      </c>
      <c r="S229" s="389"/>
      <c r="T229" s="389"/>
      <c r="U229" s="389"/>
      <c r="V229" s="389"/>
      <c r="W229" s="405" t="s">
        <v>605</v>
      </c>
      <c r="X229" s="390">
        <v>6</v>
      </c>
      <c r="Y229" s="391">
        <v>0.5</v>
      </c>
      <c r="Z229" s="406">
        <f>BD.PD[[#This Row],[Av.P1 '[%']]]*BD.PD[[#This Row],[Ppto. Orden Interna '[DOP']]]</f>
        <v>568750</v>
      </c>
      <c r="AA229" s="393">
        <v>21</v>
      </c>
      <c r="AB229" s="394">
        <v>0.5</v>
      </c>
      <c r="AC229" s="406">
        <f>BD.PD[[#This Row],[Av.P2 '[%']]]*BD.PD[[#This Row],[Ppto. Orden Interna '[DOP']]]</f>
        <v>568750</v>
      </c>
      <c r="AD229" s="393"/>
      <c r="AE229" s="394"/>
      <c r="AF229" s="406">
        <f>BD.PD[[#This Row],[Av.P3 '[%']]]*BD.PD[[#This Row],[Ppto. Orden Interna '[DOP']]]</f>
        <v>0</v>
      </c>
      <c r="AG229" s="393"/>
      <c r="AH229" s="394"/>
      <c r="AI229" s="406">
        <f>BD.PD[[#This Row],[Av.P4 '[%']]]*BD.PD[[#This Row],[Ppto. Orden Interna '[DOP']]]</f>
        <v>0</v>
      </c>
      <c r="AJ229" s="393"/>
      <c r="AK229" s="394"/>
      <c r="AL229" s="406">
        <f>BD.PD[[#This Row],[Av.P5 '[%']]]*BD.PD[[#This Row],[Ppto. Orden Interna '[DOP']]]</f>
        <v>0</v>
      </c>
      <c r="AM229" s="395">
        <f>BD.PD[[#This Row],[Pago 5]]+BD.PD[[#This Row],[Pago 4]]+BD.PD[[#This Row],[Pago 3]]+BD.PD[[#This Row],[Pago 2]]+BD.PD[[#This Row],[Pago 1]]</f>
        <v>1137500</v>
      </c>
      <c r="AN229" s="396"/>
    </row>
    <row r="230" spans="1:40" ht="15" hidden="1" customHeight="1" x14ac:dyDescent="0.2">
      <c r="A230" s="377">
        <v>7.04</v>
      </c>
      <c r="B230" s="378"/>
      <c r="C230" s="379" t="str">
        <f>VLOOKUP(BD.PD[[#This Row],[Pos]],PPto[],3,FALSE)</f>
        <v>7.04 Equipamiento de Panaderia, Reposteria y Rosticería</v>
      </c>
      <c r="D230" s="377" t="s">
        <v>61</v>
      </c>
      <c r="E230" s="381" t="str">
        <f>IF(BD.PD[[#This Row],[.]]="*",VLOOKUP(BD.PD[[#This Row],[Pos]],Presupuesto!A:H,7,FALSE),"")</f>
        <v/>
      </c>
      <c r="F230" s="382" t="s">
        <v>606</v>
      </c>
      <c r="G230" s="382">
        <v>4600074120</v>
      </c>
      <c r="H230" s="382" t="s">
        <v>336</v>
      </c>
      <c r="I230" s="399">
        <v>45813</v>
      </c>
      <c r="J230" s="400">
        <v>1</v>
      </c>
      <c r="K230" s="377" t="s">
        <v>285</v>
      </c>
      <c r="L230" s="384">
        <f>IF(BD.PD[[#This Row],[Mon]]="DOP",1,HLOOKUP(BD.PD[[#This Row],[Mon]],$K$1:$L$2,2,FALSE))</f>
        <v>70</v>
      </c>
      <c r="M230" s="401">
        <v>15000</v>
      </c>
      <c r="N230" s="386">
        <f>BD.PD[[#This Row],[Cant.]]*BD.PD[[#This Row],[ Tasa ]]*BD.PD[[#This Row],[ Precio Und.]]</f>
        <v>1050000</v>
      </c>
      <c r="O230" s="402">
        <v>0.25</v>
      </c>
      <c r="P230" s="386">
        <f>IF(BD.PD[[#This Row],[Liquid. '[%']]]&lt;&gt;0,(BD.PD[[#This Row],[Valor Neto '[DOP']]]*BD.PD[[#This Row],[Liquid. '[%']]])+BD.PD[[#This Row],[Valor Neto '[DOP']]],BD.PD[[#This Row],[Valor Neto '[DOP']]])</f>
        <v>1312500</v>
      </c>
      <c r="Q230" s="404">
        <f>BD.PD[[#This Row],[Ppto. Orden Interna '[DOP']]]/HLOOKUP("USD",$K$1:$L$2,2,FALSE)</f>
        <v>21875</v>
      </c>
      <c r="R230" s="389" t="s">
        <v>604</v>
      </c>
      <c r="S230" s="389"/>
      <c r="T230" s="389"/>
      <c r="U230" s="389"/>
      <c r="V230" s="389"/>
      <c r="W230" s="405" t="s">
        <v>607</v>
      </c>
      <c r="X230" s="390">
        <v>6</v>
      </c>
      <c r="Y230" s="391">
        <v>0.6</v>
      </c>
      <c r="Z230" s="406">
        <f>BD.PD[[#This Row],[Av.P1 '[%']]]*BD.PD[[#This Row],[Ppto. Orden Interna '[DOP']]]</f>
        <v>787500</v>
      </c>
      <c r="AA230" s="393">
        <v>21</v>
      </c>
      <c r="AB230" s="394">
        <v>0.4</v>
      </c>
      <c r="AC230" s="406">
        <f>BD.PD[[#This Row],[Av.P2 '[%']]]*BD.PD[[#This Row],[Ppto. Orden Interna '[DOP']]]</f>
        <v>525000</v>
      </c>
      <c r="AD230" s="393"/>
      <c r="AE230" s="394"/>
      <c r="AF230" s="406">
        <f>BD.PD[[#This Row],[Av.P3 '[%']]]*BD.PD[[#This Row],[Ppto. Orden Interna '[DOP']]]</f>
        <v>0</v>
      </c>
      <c r="AG230" s="393"/>
      <c r="AH230" s="394"/>
      <c r="AI230" s="406">
        <f>BD.PD[[#This Row],[Av.P4 '[%']]]*BD.PD[[#This Row],[Ppto. Orden Interna '[DOP']]]</f>
        <v>0</v>
      </c>
      <c r="AJ230" s="393"/>
      <c r="AK230" s="394"/>
      <c r="AL230" s="406">
        <f>BD.PD[[#This Row],[Av.P5 '[%']]]*BD.PD[[#This Row],[Ppto. Orden Interna '[DOP']]]</f>
        <v>0</v>
      </c>
      <c r="AM230" s="395">
        <f>BD.PD[[#This Row],[Pago 5]]+BD.PD[[#This Row],[Pago 4]]+BD.PD[[#This Row],[Pago 3]]+BD.PD[[#This Row],[Pago 2]]+BD.PD[[#This Row],[Pago 1]]</f>
        <v>1312500</v>
      </c>
      <c r="AN230" s="396"/>
    </row>
    <row r="231" spans="1:40" ht="15" hidden="1" customHeight="1" x14ac:dyDescent="0.2">
      <c r="A231" s="377">
        <v>7.04</v>
      </c>
      <c r="B231" s="378"/>
      <c r="C231" s="379" t="str">
        <f>VLOOKUP(BD.PD[[#This Row],[Pos]],PPto[],3,FALSE)</f>
        <v>7.04 Equipamiento de Panaderia, Reposteria y Rosticería</v>
      </c>
      <c r="D231" s="377" t="s">
        <v>61</v>
      </c>
      <c r="E231" s="381" t="str">
        <f>IF(BD.PD[[#This Row],[.]]="*",VLOOKUP(BD.PD[[#This Row],[Pos]],Presupuesto!A:H,7,FALSE),"")</f>
        <v/>
      </c>
      <c r="F231" s="382" t="s">
        <v>608</v>
      </c>
      <c r="G231" s="382">
        <v>4600074120</v>
      </c>
      <c r="H231" s="382" t="s">
        <v>336</v>
      </c>
      <c r="I231" s="399">
        <v>45813</v>
      </c>
      <c r="J231" s="400">
        <v>1</v>
      </c>
      <c r="K231" s="377" t="s">
        <v>343</v>
      </c>
      <c r="L231" s="384">
        <f>IF(BD.PD[[#This Row],[Mon]]="DOP",1,HLOOKUP(BD.PD[[#This Row],[Mon]],$K$1:$L$2,2,FALSE))</f>
        <v>1</v>
      </c>
      <c r="M231" s="401">
        <v>15394.4</v>
      </c>
      <c r="N231" s="386">
        <f>BD.PD[[#This Row],[Cant.]]*BD.PD[[#This Row],[ Tasa ]]*BD.PD[[#This Row],[ Precio Und.]]</f>
        <v>15394.4</v>
      </c>
      <c r="O231" s="402">
        <v>0</v>
      </c>
      <c r="P231" s="386">
        <f>IF(BD.PD[[#This Row],[Liquid. '[%']]]&lt;&gt;0,(BD.PD[[#This Row],[Valor Neto '[DOP']]]*BD.PD[[#This Row],[Liquid. '[%']]])+BD.PD[[#This Row],[Valor Neto '[DOP']]],BD.PD[[#This Row],[Valor Neto '[DOP']]])</f>
        <v>15394.4</v>
      </c>
      <c r="Q231" s="404">
        <f>BD.PD[[#This Row],[Ppto. Orden Interna '[DOP']]]/HLOOKUP("USD",$K$1:$L$2,2,FALSE)</f>
        <v>256.57333333333332</v>
      </c>
      <c r="R231" s="389" t="s">
        <v>604</v>
      </c>
      <c r="S231" s="389"/>
      <c r="T231" s="389"/>
      <c r="U231" s="389"/>
      <c r="V231" s="389"/>
      <c r="W231" s="405" t="s">
        <v>607</v>
      </c>
      <c r="X231" s="390">
        <v>4</v>
      </c>
      <c r="Y231" s="391">
        <v>0.6</v>
      </c>
      <c r="Z231" s="406">
        <f>BD.PD[[#This Row],[Av.P1 '[%']]]*BD.PD[[#This Row],[Ppto. Orden Interna '[DOP']]]</f>
        <v>9236.64</v>
      </c>
      <c r="AA231" s="393">
        <v>21</v>
      </c>
      <c r="AB231" s="394">
        <v>0.4</v>
      </c>
      <c r="AC231" s="406">
        <f>BD.PD[[#This Row],[Av.P2 '[%']]]*BD.PD[[#This Row],[Ppto. Orden Interna '[DOP']]]</f>
        <v>6157.76</v>
      </c>
      <c r="AD231" s="393"/>
      <c r="AE231" s="394"/>
      <c r="AF231" s="406">
        <f>BD.PD[[#This Row],[Av.P3 '[%']]]*BD.PD[[#This Row],[Ppto. Orden Interna '[DOP']]]</f>
        <v>0</v>
      </c>
      <c r="AG231" s="393"/>
      <c r="AH231" s="394"/>
      <c r="AI231" s="406">
        <f>BD.PD[[#This Row],[Av.P4 '[%']]]*BD.PD[[#This Row],[Ppto. Orden Interna '[DOP']]]</f>
        <v>0</v>
      </c>
      <c r="AJ231" s="393"/>
      <c r="AK231" s="394"/>
      <c r="AL231" s="406">
        <f>BD.PD[[#This Row],[Av.P5 '[%']]]*BD.PD[[#This Row],[Ppto. Orden Interna '[DOP']]]</f>
        <v>0</v>
      </c>
      <c r="AM231" s="395">
        <f>BD.PD[[#This Row],[Pago 5]]+BD.PD[[#This Row],[Pago 4]]+BD.PD[[#This Row],[Pago 3]]+BD.PD[[#This Row],[Pago 2]]+BD.PD[[#This Row],[Pago 1]]</f>
        <v>15394.4</v>
      </c>
      <c r="AN231" s="396"/>
    </row>
    <row r="232" spans="1:40" ht="15" hidden="1" customHeight="1" x14ac:dyDescent="0.2">
      <c r="A232" s="377">
        <v>7.04</v>
      </c>
      <c r="B232" s="378"/>
      <c r="C232" s="379" t="str">
        <f>VLOOKUP(BD.PD[[#This Row],[Pos]],PPto[],3,FALSE)</f>
        <v>7.04 Equipamiento de Panaderia, Reposteria y Rosticería</v>
      </c>
      <c r="D232" s="377" t="s">
        <v>61</v>
      </c>
      <c r="E232" s="381" t="str">
        <f>IF(BD.PD[[#This Row],[.]]="*",VLOOKUP(BD.PD[[#This Row],[Pos]],Presupuesto!A:H,7,FALSE),"")</f>
        <v/>
      </c>
      <c r="F232" s="382" t="s">
        <v>609</v>
      </c>
      <c r="G232" s="382">
        <v>4600074422</v>
      </c>
      <c r="H232" s="382" t="s">
        <v>336</v>
      </c>
      <c r="I232" s="399">
        <v>45832</v>
      </c>
      <c r="J232" s="400">
        <v>4</v>
      </c>
      <c r="K232" s="410" t="s">
        <v>162</v>
      </c>
      <c r="L232" s="384">
        <f>IF(BD.PD[[#This Row],[Mon]]="DOP",1,HLOOKUP(BD.PD[[#This Row],[Mon]],$K$1:$L$2,2,FALSE))</f>
        <v>60</v>
      </c>
      <c r="M232" s="412">
        <v>2733</v>
      </c>
      <c r="N232" s="386">
        <f>BD.PD[[#This Row],[Cant.]]*BD.PD[[#This Row],[ Tasa ]]*BD.PD[[#This Row],[ Precio Und.]]</f>
        <v>655920</v>
      </c>
      <c r="O232" s="402">
        <v>0.45</v>
      </c>
      <c r="P232" s="386">
        <f>IF(BD.PD[[#This Row],[Liquid. '[%']]]&lt;&gt;0,(BD.PD[[#This Row],[Valor Neto '[DOP']]]*BD.PD[[#This Row],[Liquid. '[%']]])+BD.PD[[#This Row],[Valor Neto '[DOP']]],BD.PD[[#This Row],[Valor Neto '[DOP']]])</f>
        <v>951084</v>
      </c>
      <c r="Q232" s="404">
        <f>BD.PD[[#This Row],[Ppto. Orden Interna '[DOP']]]/HLOOKUP("USD",$K$1:$L$2,2,FALSE)</f>
        <v>15851.4</v>
      </c>
      <c r="R232" s="389" t="s">
        <v>610</v>
      </c>
      <c r="S232" s="389"/>
      <c r="T232" s="389"/>
      <c r="U232" s="389"/>
      <c r="V232" s="389"/>
      <c r="W232" s="405" t="s">
        <v>611</v>
      </c>
      <c r="X232" s="390">
        <v>4</v>
      </c>
      <c r="Y232" s="391">
        <v>0.5</v>
      </c>
      <c r="Z232" s="406">
        <f>BD.PD[[#This Row],[Av.P1 '[%']]]*BD.PD[[#This Row],[Ppto. Orden Interna '[DOP']]]</f>
        <v>475542</v>
      </c>
      <c r="AA232" s="416">
        <v>14</v>
      </c>
      <c r="AB232" s="394">
        <v>0.5</v>
      </c>
      <c r="AC232" s="406">
        <f>BD.PD[[#This Row],[Av.P2 '[%']]]*BD.PD[[#This Row],[Ppto. Orden Interna '[DOP']]]</f>
        <v>475542</v>
      </c>
      <c r="AD232" s="393"/>
      <c r="AE232" s="394"/>
      <c r="AF232" s="406">
        <f>BD.PD[[#This Row],[Av.P3 '[%']]]*BD.PD[[#This Row],[Ppto. Orden Interna '[DOP']]]</f>
        <v>0</v>
      </c>
      <c r="AG232" s="393"/>
      <c r="AH232" s="394"/>
      <c r="AI232" s="406">
        <f>BD.PD[[#This Row],[Av.P4 '[%']]]*BD.PD[[#This Row],[Ppto. Orden Interna '[DOP']]]</f>
        <v>0</v>
      </c>
      <c r="AJ232" s="393"/>
      <c r="AK232" s="394"/>
      <c r="AL232" s="406">
        <f>BD.PD[[#This Row],[Av.P5 '[%']]]*BD.PD[[#This Row],[Ppto. Orden Interna '[DOP']]]</f>
        <v>0</v>
      </c>
      <c r="AM232" s="395">
        <f>BD.PD[[#This Row],[Pago 5]]+BD.PD[[#This Row],[Pago 4]]+BD.PD[[#This Row],[Pago 3]]+BD.PD[[#This Row],[Pago 2]]+BD.PD[[#This Row],[Pago 1]]</f>
        <v>951084</v>
      </c>
      <c r="AN232" s="396"/>
    </row>
    <row r="233" spans="1:40" ht="15" hidden="1" customHeight="1" x14ac:dyDescent="0.2">
      <c r="A233" s="377">
        <v>7.04</v>
      </c>
      <c r="B233" s="378"/>
      <c r="C233" s="379" t="str">
        <f>VLOOKUP(BD.PD[[#This Row],[Pos]],PPto[],3,FALSE)</f>
        <v>7.04 Equipamiento de Panaderia, Reposteria y Rosticería</v>
      </c>
      <c r="D233" s="377" t="s">
        <v>61</v>
      </c>
      <c r="E233" s="381" t="str">
        <f>IF(BD.PD[[#This Row],[.]]="*",VLOOKUP(BD.PD[[#This Row],[Pos]],Presupuesto!A:H,7,FALSE),"")</f>
        <v/>
      </c>
      <c r="F233" s="422" t="s">
        <v>612</v>
      </c>
      <c r="G233" s="382">
        <v>4512553107</v>
      </c>
      <c r="H233" s="382" t="s">
        <v>342</v>
      </c>
      <c r="I233" s="399">
        <v>45832</v>
      </c>
      <c r="J233" s="400">
        <v>1</v>
      </c>
      <c r="K233" s="377" t="s">
        <v>343</v>
      </c>
      <c r="L233" s="384">
        <f>IF(BD.PD[[#This Row],[Mon]]="DOP",1,HLOOKUP(BD.PD[[#This Row],[Mon]],$K$1:$L$2,2,FALSE))</f>
        <v>1</v>
      </c>
      <c r="M233" s="401">
        <v>109750</v>
      </c>
      <c r="N233" s="386">
        <f>BD.PD[[#This Row],[Cant.]]*BD.PD[[#This Row],[ Tasa ]]*BD.PD[[#This Row],[ Precio Und.]]</f>
        <v>109750</v>
      </c>
      <c r="O233" s="402">
        <v>0</v>
      </c>
      <c r="P233" s="386">
        <f>IF(BD.PD[[#This Row],[Liquid. '[%']]]&lt;&gt;0,(BD.PD[[#This Row],[Valor Neto '[DOP']]]*BD.PD[[#This Row],[Liquid. '[%']]])+BD.PD[[#This Row],[Valor Neto '[DOP']]],BD.PD[[#This Row],[Valor Neto '[DOP']]])</f>
        <v>109750</v>
      </c>
      <c r="Q233" s="404">
        <f>BD.PD[[#This Row],[Ppto. Orden Interna '[DOP']]]/HLOOKUP("USD",$K$1:$L$2,2,FALSE)</f>
        <v>1829.1666666666667</v>
      </c>
      <c r="R233" s="389" t="s">
        <v>515</v>
      </c>
      <c r="S233" s="389"/>
      <c r="T233" s="389"/>
      <c r="U233" s="389"/>
      <c r="V233" s="389"/>
      <c r="W233" s="405" t="s">
        <v>505</v>
      </c>
      <c r="X233" s="390">
        <v>21</v>
      </c>
      <c r="Y233" s="391">
        <v>1</v>
      </c>
      <c r="Z233" s="406">
        <f>BD.PD[[#This Row],[Av.P1 '[%']]]*BD.PD[[#This Row],[Ppto. Orden Interna '[DOP']]]</f>
        <v>109750</v>
      </c>
      <c r="AA233" s="393"/>
      <c r="AB233" s="394"/>
      <c r="AC233" s="406">
        <f>BD.PD[[#This Row],[Av.P2 '[%']]]*BD.PD[[#This Row],[Ppto. Orden Interna '[DOP']]]</f>
        <v>0</v>
      </c>
      <c r="AD233" s="393"/>
      <c r="AE233" s="394"/>
      <c r="AF233" s="406">
        <f>BD.PD[[#This Row],[Av.P3 '[%']]]*BD.PD[[#This Row],[Ppto. Orden Interna '[DOP']]]</f>
        <v>0</v>
      </c>
      <c r="AG233" s="393"/>
      <c r="AH233" s="394"/>
      <c r="AI233" s="406">
        <f>BD.PD[[#This Row],[Av.P4 '[%']]]*BD.PD[[#This Row],[Ppto. Orden Interna '[DOP']]]</f>
        <v>0</v>
      </c>
      <c r="AJ233" s="393"/>
      <c r="AK233" s="394"/>
      <c r="AL233" s="406">
        <f>BD.PD[[#This Row],[Av.P5 '[%']]]*BD.PD[[#This Row],[Ppto. Orden Interna '[DOP']]]</f>
        <v>0</v>
      </c>
      <c r="AM233" s="395">
        <f>BD.PD[[#This Row],[Pago 5]]+BD.PD[[#This Row],[Pago 4]]+BD.PD[[#This Row],[Pago 3]]+BD.PD[[#This Row],[Pago 2]]+BD.PD[[#This Row],[Pago 1]]</f>
        <v>109750</v>
      </c>
      <c r="AN233" s="396"/>
    </row>
    <row r="234" spans="1:40" ht="15" hidden="1" customHeight="1" x14ac:dyDescent="0.2">
      <c r="A234" s="377">
        <v>7.04</v>
      </c>
      <c r="B234" s="378"/>
      <c r="C234" s="379" t="str">
        <f>VLOOKUP(BD.PD[[#This Row],[Pos]],PPto[],3,FALSE)</f>
        <v>7.04 Equipamiento de Panaderia, Reposteria y Rosticería</v>
      </c>
      <c r="D234" s="377" t="s">
        <v>61</v>
      </c>
      <c r="E234" s="381" t="str">
        <f>IF(BD.PD[[#This Row],[.]]="*",VLOOKUP(BD.PD[[#This Row],[Pos]],Presupuesto!A:H,7,FALSE),"")</f>
        <v/>
      </c>
      <c r="F234" s="382" t="s">
        <v>613</v>
      </c>
      <c r="G234" s="382">
        <v>4600074422</v>
      </c>
      <c r="H234" s="382" t="s">
        <v>336</v>
      </c>
      <c r="I234" s="399">
        <v>45832</v>
      </c>
      <c r="J234" s="400">
        <v>1</v>
      </c>
      <c r="K234" s="410" t="s">
        <v>162</v>
      </c>
      <c r="L234" s="384">
        <f>IF(BD.PD[[#This Row],[Mon]]="DOP",1,HLOOKUP(BD.PD[[#This Row],[Mon]],$K$1:$L$2,2,FALSE))</f>
        <v>60</v>
      </c>
      <c r="M234" s="412">
        <v>4739</v>
      </c>
      <c r="N234" s="386">
        <f>BD.PD[[#This Row],[Cant.]]*BD.PD[[#This Row],[ Tasa ]]*BD.PD[[#This Row],[ Precio Und.]]</f>
        <v>284340</v>
      </c>
      <c r="O234" s="402">
        <v>0.45</v>
      </c>
      <c r="P234" s="386">
        <f>IF(BD.PD[[#This Row],[Liquid. '[%']]]&lt;&gt;0,(BD.PD[[#This Row],[Valor Neto '[DOP']]]*BD.PD[[#This Row],[Liquid. '[%']]])+BD.PD[[#This Row],[Valor Neto '[DOP']]],BD.PD[[#This Row],[Valor Neto '[DOP']]])</f>
        <v>412293</v>
      </c>
      <c r="Q234" s="404">
        <f>BD.PD[[#This Row],[Ppto. Orden Interna '[DOP']]]/HLOOKUP("USD",$K$1:$L$2,2,FALSE)</f>
        <v>6871.55</v>
      </c>
      <c r="R234" s="389" t="s">
        <v>610</v>
      </c>
      <c r="S234" s="389"/>
      <c r="T234" s="389"/>
      <c r="U234" s="389"/>
      <c r="V234" s="389"/>
      <c r="W234" s="405" t="s">
        <v>360</v>
      </c>
      <c r="X234" s="390">
        <v>5</v>
      </c>
      <c r="Y234" s="391">
        <v>0.5</v>
      </c>
      <c r="Z234" s="406">
        <f>BD.PD[[#This Row],[Av.P1 '[%']]]*BD.PD[[#This Row],[Ppto. Orden Interna '[DOP']]]</f>
        <v>206146.5</v>
      </c>
      <c r="AA234" s="393">
        <v>14</v>
      </c>
      <c r="AB234" s="394">
        <v>0.5</v>
      </c>
      <c r="AC234" s="406">
        <f>BD.PD[[#This Row],[Av.P2 '[%']]]*BD.PD[[#This Row],[Ppto. Orden Interna '[DOP']]]</f>
        <v>206146.5</v>
      </c>
      <c r="AD234" s="393"/>
      <c r="AE234" s="394"/>
      <c r="AF234" s="406">
        <f>BD.PD[[#This Row],[Av.P3 '[%']]]*BD.PD[[#This Row],[Ppto. Orden Interna '[DOP']]]</f>
        <v>0</v>
      </c>
      <c r="AG234" s="393"/>
      <c r="AH234" s="394"/>
      <c r="AI234" s="406">
        <f>BD.PD[[#This Row],[Av.P4 '[%']]]*BD.PD[[#This Row],[Ppto. Orden Interna '[DOP']]]</f>
        <v>0</v>
      </c>
      <c r="AJ234" s="393"/>
      <c r="AK234" s="394"/>
      <c r="AL234" s="406">
        <f>BD.PD[[#This Row],[Av.P5 '[%']]]*BD.PD[[#This Row],[Ppto. Orden Interna '[DOP']]]</f>
        <v>0</v>
      </c>
      <c r="AM234" s="395">
        <f>BD.PD[[#This Row],[Pago 5]]+BD.PD[[#This Row],[Pago 4]]+BD.PD[[#This Row],[Pago 3]]+BD.PD[[#This Row],[Pago 2]]+BD.PD[[#This Row],[Pago 1]]</f>
        <v>412293</v>
      </c>
      <c r="AN234" s="396"/>
    </row>
    <row r="235" spans="1:40" ht="15" hidden="1" customHeight="1" x14ac:dyDescent="0.2">
      <c r="A235" s="377">
        <v>7.04</v>
      </c>
      <c r="B235" s="378"/>
      <c r="C235" s="379" t="str">
        <f>VLOOKUP(BD.PD[[#This Row],[Pos]],PPto[],3,FALSE)</f>
        <v>7.04 Equipamiento de Panaderia, Reposteria y Rosticería</v>
      </c>
      <c r="D235" s="377" t="s">
        <v>61</v>
      </c>
      <c r="E235" s="381" t="str">
        <f>IF(BD.PD[[#This Row],[.]]="*",VLOOKUP(BD.PD[[#This Row],[Pos]],Presupuesto!A:H,7,FALSE),"")</f>
        <v/>
      </c>
      <c r="F235" s="382" t="s">
        <v>614</v>
      </c>
      <c r="G235" s="382">
        <v>4600074422</v>
      </c>
      <c r="H235" s="382" t="s">
        <v>336</v>
      </c>
      <c r="I235" s="399">
        <v>45832</v>
      </c>
      <c r="J235" s="400">
        <v>2</v>
      </c>
      <c r="K235" s="410" t="s">
        <v>162</v>
      </c>
      <c r="L235" s="384">
        <f>IF(BD.PD[[#This Row],[Mon]]="DOP",1,HLOOKUP(BD.PD[[#This Row],[Mon]],$K$1:$L$2,2,FALSE))</f>
        <v>60</v>
      </c>
      <c r="M235" s="412">
        <v>3560</v>
      </c>
      <c r="N235" s="386">
        <f>BD.PD[[#This Row],[Cant.]]*BD.PD[[#This Row],[ Tasa ]]*BD.PD[[#This Row],[ Precio Und.]]</f>
        <v>427200</v>
      </c>
      <c r="O235" s="402">
        <v>0.45</v>
      </c>
      <c r="P235" s="386">
        <f>IF(BD.PD[[#This Row],[Liquid. '[%']]]&lt;&gt;0,(BD.PD[[#This Row],[Valor Neto '[DOP']]]*BD.PD[[#This Row],[Liquid. '[%']]])+BD.PD[[#This Row],[Valor Neto '[DOP']]],BD.PD[[#This Row],[Valor Neto '[DOP']]])</f>
        <v>619440</v>
      </c>
      <c r="Q235" s="404">
        <f>BD.PD[[#This Row],[Ppto. Orden Interna '[DOP']]]/HLOOKUP("USD",$K$1:$L$2,2,FALSE)</f>
        <v>10324</v>
      </c>
      <c r="R235" s="389" t="s">
        <v>610</v>
      </c>
      <c r="S235" s="389"/>
      <c r="T235" s="389"/>
      <c r="U235" s="389"/>
      <c r="V235" s="389"/>
      <c r="W235" s="405" t="s">
        <v>360</v>
      </c>
      <c r="X235" s="390">
        <v>5</v>
      </c>
      <c r="Y235" s="391">
        <v>0.5</v>
      </c>
      <c r="Z235" s="406">
        <f>BD.PD[[#This Row],[Av.P1 '[%']]]*BD.PD[[#This Row],[Ppto. Orden Interna '[DOP']]]</f>
        <v>309720</v>
      </c>
      <c r="AA235" s="393">
        <v>14</v>
      </c>
      <c r="AB235" s="394">
        <v>0.5</v>
      </c>
      <c r="AC235" s="406">
        <f>BD.PD[[#This Row],[Av.P2 '[%']]]*BD.PD[[#This Row],[Ppto. Orden Interna '[DOP']]]</f>
        <v>309720</v>
      </c>
      <c r="AD235" s="393"/>
      <c r="AE235" s="394"/>
      <c r="AF235" s="406">
        <f>BD.PD[[#This Row],[Av.P3 '[%']]]*BD.PD[[#This Row],[Ppto. Orden Interna '[DOP']]]</f>
        <v>0</v>
      </c>
      <c r="AG235" s="393"/>
      <c r="AH235" s="394"/>
      <c r="AI235" s="406">
        <f>BD.PD[[#This Row],[Av.P4 '[%']]]*BD.PD[[#This Row],[Ppto. Orden Interna '[DOP']]]</f>
        <v>0</v>
      </c>
      <c r="AJ235" s="393"/>
      <c r="AK235" s="394"/>
      <c r="AL235" s="406">
        <f>BD.PD[[#This Row],[Av.P5 '[%']]]*BD.PD[[#This Row],[Ppto. Orden Interna '[DOP']]]</f>
        <v>0</v>
      </c>
      <c r="AM235" s="395">
        <f>BD.PD[[#This Row],[Pago 5]]+BD.PD[[#This Row],[Pago 4]]+BD.PD[[#This Row],[Pago 3]]+BD.PD[[#This Row],[Pago 2]]+BD.PD[[#This Row],[Pago 1]]</f>
        <v>619440</v>
      </c>
      <c r="AN235" s="396"/>
    </row>
    <row r="236" spans="1:40" ht="15" hidden="1" customHeight="1" x14ac:dyDescent="0.2">
      <c r="A236" s="377">
        <v>7.04</v>
      </c>
      <c r="B236" s="378"/>
      <c r="C236" s="379" t="str">
        <f>VLOOKUP(BD.PD[[#This Row],[Pos]],PPto[],3,FALSE)</f>
        <v>7.04 Equipamiento de Panaderia, Reposteria y Rosticería</v>
      </c>
      <c r="D236" s="377" t="s">
        <v>61</v>
      </c>
      <c r="E236" s="381" t="str">
        <f>IF(BD.PD[[#This Row],[.]]="*",VLOOKUP(BD.PD[[#This Row],[Pos]],Presupuesto!A:H,7,FALSE),"")</f>
        <v/>
      </c>
      <c r="F236" s="382" t="s">
        <v>615</v>
      </c>
      <c r="G236" s="382">
        <v>4600074422</v>
      </c>
      <c r="H236" s="382" t="s">
        <v>336</v>
      </c>
      <c r="I236" s="399">
        <v>45832</v>
      </c>
      <c r="J236" s="400">
        <v>7</v>
      </c>
      <c r="K236" s="410" t="s">
        <v>162</v>
      </c>
      <c r="L236" s="384">
        <f>IF(BD.PD[[#This Row],[Mon]]="DOP",1,HLOOKUP(BD.PD[[#This Row],[Mon]],$K$1:$L$2,2,FALSE))</f>
        <v>60</v>
      </c>
      <c r="M236" s="412">
        <v>2685</v>
      </c>
      <c r="N236" s="386">
        <f>BD.PD[[#This Row],[Cant.]]*BD.PD[[#This Row],[ Tasa ]]*BD.PD[[#This Row],[ Precio Und.]]</f>
        <v>1127700</v>
      </c>
      <c r="O236" s="402">
        <v>0.45</v>
      </c>
      <c r="P236" s="386">
        <f>IF(BD.PD[[#This Row],[Liquid. '[%']]]&lt;&gt;0,(BD.PD[[#This Row],[Valor Neto '[DOP']]]*BD.PD[[#This Row],[Liquid. '[%']]])+BD.PD[[#This Row],[Valor Neto '[DOP']]],BD.PD[[#This Row],[Valor Neto '[DOP']]])</f>
        <v>1635165</v>
      </c>
      <c r="Q236" s="404">
        <f>BD.PD[[#This Row],[Ppto. Orden Interna '[DOP']]]/HLOOKUP("USD",$K$1:$L$2,2,FALSE)</f>
        <v>27252.75</v>
      </c>
      <c r="R236" s="389" t="s">
        <v>610</v>
      </c>
      <c r="S236" s="389"/>
      <c r="T236" s="389"/>
      <c r="U236" s="389"/>
      <c r="V236" s="389"/>
      <c r="W236" s="405" t="s">
        <v>360</v>
      </c>
      <c r="X236" s="390">
        <v>5</v>
      </c>
      <c r="Y236" s="391">
        <v>0.5</v>
      </c>
      <c r="Z236" s="406">
        <f>BD.PD[[#This Row],[Av.P1 '[%']]]*BD.PD[[#This Row],[Ppto. Orden Interna '[DOP']]]</f>
        <v>817582.5</v>
      </c>
      <c r="AA236" s="393">
        <v>14</v>
      </c>
      <c r="AB236" s="394">
        <v>0.5</v>
      </c>
      <c r="AC236" s="406">
        <f>BD.PD[[#This Row],[Av.P2 '[%']]]*BD.PD[[#This Row],[Ppto. Orden Interna '[DOP']]]</f>
        <v>817582.5</v>
      </c>
      <c r="AD236" s="393"/>
      <c r="AE236" s="394"/>
      <c r="AF236" s="406">
        <f>BD.PD[[#This Row],[Av.P3 '[%']]]*BD.PD[[#This Row],[Ppto. Orden Interna '[DOP']]]</f>
        <v>0</v>
      </c>
      <c r="AG236" s="393"/>
      <c r="AH236" s="394"/>
      <c r="AI236" s="406">
        <f>BD.PD[[#This Row],[Av.P4 '[%']]]*BD.PD[[#This Row],[Ppto. Orden Interna '[DOP']]]</f>
        <v>0</v>
      </c>
      <c r="AJ236" s="393"/>
      <c r="AK236" s="394"/>
      <c r="AL236" s="406">
        <f>BD.PD[[#This Row],[Av.P5 '[%']]]*BD.PD[[#This Row],[Ppto. Orden Interna '[DOP']]]</f>
        <v>0</v>
      </c>
      <c r="AM236" s="395">
        <f>BD.PD[[#This Row],[Pago 5]]+BD.PD[[#This Row],[Pago 4]]+BD.PD[[#This Row],[Pago 3]]+BD.PD[[#This Row],[Pago 2]]+BD.PD[[#This Row],[Pago 1]]</f>
        <v>1635165</v>
      </c>
      <c r="AN236" s="396"/>
    </row>
    <row r="237" spans="1:40" ht="15" hidden="1" customHeight="1" x14ac:dyDescent="0.2">
      <c r="A237" s="377">
        <v>7.04</v>
      </c>
      <c r="B237" s="378"/>
      <c r="C237" s="379" t="str">
        <f>VLOOKUP(BD.PD[[#This Row],[Pos]],PPto[],3,FALSE)</f>
        <v>7.04 Equipamiento de Panaderia, Reposteria y Rosticería</v>
      </c>
      <c r="D237" s="377" t="s">
        <v>61</v>
      </c>
      <c r="E237" s="381" t="str">
        <f>IF(BD.PD[[#This Row],[.]]="*",VLOOKUP(BD.PD[[#This Row],[Pos]],Presupuesto!A:H,7,FALSE),"")</f>
        <v/>
      </c>
      <c r="F237" s="382" t="s">
        <v>616</v>
      </c>
      <c r="G237" s="382">
        <v>4600074422</v>
      </c>
      <c r="H237" s="382" t="s">
        <v>336</v>
      </c>
      <c r="I237" s="399">
        <v>45832</v>
      </c>
      <c r="J237" s="400">
        <v>1</v>
      </c>
      <c r="K237" s="410" t="s">
        <v>162</v>
      </c>
      <c r="L237" s="384">
        <f>IF(BD.PD[[#This Row],[Mon]]="DOP",1,HLOOKUP(BD.PD[[#This Row],[Mon]],$K$1:$L$2,2,FALSE))</f>
        <v>60</v>
      </c>
      <c r="M237" s="412">
        <v>7031</v>
      </c>
      <c r="N237" s="386">
        <f>BD.PD[[#This Row],[Cant.]]*BD.PD[[#This Row],[ Tasa ]]*BD.PD[[#This Row],[ Precio Und.]]</f>
        <v>421860</v>
      </c>
      <c r="O237" s="402">
        <v>0.45</v>
      </c>
      <c r="P237" s="386">
        <f>IF(BD.PD[[#This Row],[Liquid. '[%']]]&lt;&gt;0,(BD.PD[[#This Row],[Valor Neto '[DOP']]]*BD.PD[[#This Row],[Liquid. '[%']]])+BD.PD[[#This Row],[Valor Neto '[DOP']]],BD.PD[[#This Row],[Valor Neto '[DOP']]])</f>
        <v>611697</v>
      </c>
      <c r="Q237" s="404">
        <f>BD.PD[[#This Row],[Ppto. Orden Interna '[DOP']]]/HLOOKUP("USD",$K$1:$L$2,2,FALSE)</f>
        <v>10194.950000000001</v>
      </c>
      <c r="R237" s="389" t="s">
        <v>610</v>
      </c>
      <c r="S237" s="389"/>
      <c r="T237" s="389"/>
      <c r="U237" s="389"/>
      <c r="V237" s="389"/>
      <c r="W237" s="405" t="s">
        <v>505</v>
      </c>
      <c r="X237" s="390">
        <v>5</v>
      </c>
      <c r="Y237" s="391">
        <v>0.5</v>
      </c>
      <c r="Z237" s="406">
        <f>BD.PD[[#This Row],[Av.P1 '[%']]]*BD.PD[[#This Row],[Ppto. Orden Interna '[DOP']]]</f>
        <v>305848.5</v>
      </c>
      <c r="AA237" s="393">
        <v>14</v>
      </c>
      <c r="AB237" s="394">
        <v>0.5</v>
      </c>
      <c r="AC237" s="406">
        <f>BD.PD[[#This Row],[Av.P2 '[%']]]*BD.PD[[#This Row],[Ppto. Orden Interna '[DOP']]]</f>
        <v>305848.5</v>
      </c>
      <c r="AD237" s="393"/>
      <c r="AE237" s="394"/>
      <c r="AF237" s="406">
        <f>BD.PD[[#This Row],[Av.P3 '[%']]]*BD.PD[[#This Row],[Ppto. Orden Interna '[DOP']]]</f>
        <v>0</v>
      </c>
      <c r="AG237" s="393"/>
      <c r="AH237" s="394"/>
      <c r="AI237" s="406">
        <f>BD.PD[[#This Row],[Av.P4 '[%']]]*BD.PD[[#This Row],[Ppto. Orden Interna '[DOP']]]</f>
        <v>0</v>
      </c>
      <c r="AJ237" s="393"/>
      <c r="AK237" s="394"/>
      <c r="AL237" s="406">
        <f>BD.PD[[#This Row],[Av.P5 '[%']]]*BD.PD[[#This Row],[Ppto. Orden Interna '[DOP']]]</f>
        <v>0</v>
      </c>
      <c r="AM237" s="395">
        <f>BD.PD[[#This Row],[Pago 5]]+BD.PD[[#This Row],[Pago 4]]+BD.PD[[#This Row],[Pago 3]]+BD.PD[[#This Row],[Pago 2]]+BD.PD[[#This Row],[Pago 1]]</f>
        <v>611697</v>
      </c>
      <c r="AN237" s="396"/>
    </row>
    <row r="238" spans="1:40" ht="15" hidden="1" customHeight="1" x14ac:dyDescent="0.2">
      <c r="A238" s="410">
        <v>7.04</v>
      </c>
      <c r="B238" s="378"/>
      <c r="C238" s="379" t="str">
        <f>VLOOKUP(BD.PD[[#This Row],[Pos]],PPto[],3,FALSE)</f>
        <v>7.04 Equipamiento de Panaderia, Reposteria y Rosticería</v>
      </c>
      <c r="D238" s="410" t="s">
        <v>61</v>
      </c>
      <c r="E238" s="381" t="str">
        <f>IF(BD.PD[[#This Row],[.]]="*",VLOOKUP(BD.PD[[#This Row],[Pos]],Presupuesto!A:H,7,FALSE),"")</f>
        <v/>
      </c>
      <c r="F238" s="382" t="s">
        <v>617</v>
      </c>
      <c r="G238" s="382">
        <v>4600074517</v>
      </c>
      <c r="H238" s="382" t="s">
        <v>336</v>
      </c>
      <c r="I238" s="399">
        <v>45838</v>
      </c>
      <c r="J238" s="400">
        <v>14</v>
      </c>
      <c r="K238" s="377" t="s">
        <v>285</v>
      </c>
      <c r="L238" s="384">
        <f>IF(BD.PD[[#This Row],[Mon]]="DOP",1,HLOOKUP(BD.PD[[#This Row],[Mon]],$K$1:$L$2,2,FALSE))</f>
        <v>70</v>
      </c>
      <c r="M238" s="401">
        <v>260</v>
      </c>
      <c r="N238" s="386">
        <f>BD.PD[[#This Row],[Cant.]]*BD.PD[[#This Row],[ Tasa ]]*BD.PD[[#This Row],[ Precio Und.]]</f>
        <v>254800</v>
      </c>
      <c r="O238" s="402">
        <v>0.25</v>
      </c>
      <c r="P238" s="386">
        <f>IF(BD.PD[[#This Row],[Liquid. '[%']]]&lt;&gt;0,(BD.PD[[#This Row],[Valor Neto '[DOP']]]*BD.PD[[#This Row],[Liquid. '[%']]])+BD.PD[[#This Row],[Valor Neto '[DOP']]],BD.PD[[#This Row],[Valor Neto '[DOP']]])</f>
        <v>318500</v>
      </c>
      <c r="Q238" s="404">
        <f>BD.PD[[#This Row],[Ppto. Orden Interna '[DOP']]]/HLOOKUP("USD",$K$1:$L$2,2,FALSE)</f>
        <v>5308.333333333333</v>
      </c>
      <c r="R238" s="389" t="s">
        <v>618</v>
      </c>
      <c r="S238" s="414"/>
      <c r="T238" s="414"/>
      <c r="U238" s="414"/>
      <c r="V238" s="414"/>
      <c r="W238" s="405"/>
      <c r="X238" s="390">
        <v>7</v>
      </c>
      <c r="Y238" s="391">
        <v>0.5</v>
      </c>
      <c r="Z238" s="406">
        <f>BD.PD[[#This Row],[Av.P1 '[%']]]*BD.PD[[#This Row],[Ppto. Orden Interna '[DOP']]]</f>
        <v>159250</v>
      </c>
      <c r="AA238" s="393">
        <v>21</v>
      </c>
      <c r="AB238" s="415">
        <v>0.5</v>
      </c>
      <c r="AC238" s="406">
        <f>BD.PD[[#This Row],[Av.P2 '[%']]]*BD.PD[[#This Row],[Ppto. Orden Interna '[DOP']]]</f>
        <v>159250</v>
      </c>
      <c r="AD238" s="416"/>
      <c r="AE238" s="415"/>
      <c r="AF238" s="406">
        <f>BD.PD[[#This Row],[Av.P3 '[%']]]*BD.PD[[#This Row],[Ppto. Orden Interna '[DOP']]]</f>
        <v>0</v>
      </c>
      <c r="AG238" s="416"/>
      <c r="AH238" s="415"/>
      <c r="AI238" s="406">
        <f>BD.PD[[#This Row],[Av.P4 '[%']]]*BD.PD[[#This Row],[Ppto. Orden Interna '[DOP']]]</f>
        <v>0</v>
      </c>
      <c r="AJ238" s="416"/>
      <c r="AK238" s="415"/>
      <c r="AL238" s="406">
        <f>BD.PD[[#This Row],[Av.P5 '[%']]]*BD.PD[[#This Row],[Ppto. Orden Interna '[DOP']]]</f>
        <v>0</v>
      </c>
      <c r="AM238" s="417">
        <f>BD.PD[[#This Row],[Pago 5]]+BD.PD[[#This Row],[Pago 4]]+BD.PD[[#This Row],[Pago 3]]+BD.PD[[#This Row],[Pago 2]]+BD.PD[[#This Row],[Pago 1]]</f>
        <v>318500</v>
      </c>
      <c r="AN238" s="396"/>
    </row>
    <row r="239" spans="1:40" ht="15" hidden="1" customHeight="1" x14ac:dyDescent="0.2">
      <c r="A239" s="410">
        <v>7.04</v>
      </c>
      <c r="B239" s="378"/>
      <c r="C239" s="379" t="str">
        <f>VLOOKUP(BD.PD[[#This Row],[Pos]],PPto[],3,FALSE)</f>
        <v>7.04 Equipamiento de Panaderia, Reposteria y Rosticería</v>
      </c>
      <c r="D239" s="410" t="s">
        <v>61</v>
      </c>
      <c r="E239" s="381" t="str">
        <f>IF(BD.PD[[#This Row],[.]]="*",VLOOKUP(BD.PD[[#This Row],[Pos]],Presupuesto!A:H,7,FALSE),"")</f>
        <v/>
      </c>
      <c r="F239" s="382" t="s">
        <v>619</v>
      </c>
      <c r="G239" s="382">
        <v>4600074517</v>
      </c>
      <c r="H239" s="382" t="s">
        <v>336</v>
      </c>
      <c r="I239" s="399">
        <v>45838</v>
      </c>
      <c r="J239" s="400">
        <v>12</v>
      </c>
      <c r="K239" s="377" t="s">
        <v>285</v>
      </c>
      <c r="L239" s="384">
        <f>IF(BD.PD[[#This Row],[Mon]]="DOP",1,HLOOKUP(BD.PD[[#This Row],[Mon]],$K$1:$L$2,2,FALSE))</f>
        <v>70</v>
      </c>
      <c r="M239" s="401">
        <v>300</v>
      </c>
      <c r="N239" s="386">
        <f>BD.PD[[#This Row],[Cant.]]*BD.PD[[#This Row],[ Tasa ]]*BD.PD[[#This Row],[ Precio Und.]]</f>
        <v>252000</v>
      </c>
      <c r="O239" s="402">
        <v>0.25</v>
      </c>
      <c r="P239" s="386">
        <f>IF(BD.PD[[#This Row],[Liquid. '[%']]]&lt;&gt;0,(BD.PD[[#This Row],[Valor Neto '[DOP']]]*BD.PD[[#This Row],[Liquid. '[%']]])+BD.PD[[#This Row],[Valor Neto '[DOP']]],BD.PD[[#This Row],[Valor Neto '[DOP']]])</f>
        <v>315000</v>
      </c>
      <c r="Q239" s="404">
        <f>BD.PD[[#This Row],[Ppto. Orden Interna '[DOP']]]/HLOOKUP("USD",$K$1:$L$2,2,FALSE)</f>
        <v>5250</v>
      </c>
      <c r="R239" s="389" t="s">
        <v>618</v>
      </c>
      <c r="S239" s="414"/>
      <c r="T239" s="414"/>
      <c r="U239" s="414"/>
      <c r="V239" s="414"/>
      <c r="W239" s="405"/>
      <c r="X239" s="390">
        <v>7</v>
      </c>
      <c r="Y239" s="391">
        <v>0.5</v>
      </c>
      <c r="Z239" s="406">
        <f>BD.PD[[#This Row],[Av.P1 '[%']]]*BD.PD[[#This Row],[Ppto. Orden Interna '[DOP']]]</f>
        <v>157500</v>
      </c>
      <c r="AA239" s="393">
        <v>21</v>
      </c>
      <c r="AB239" s="415">
        <v>0.5</v>
      </c>
      <c r="AC239" s="406">
        <f>BD.PD[[#This Row],[Av.P2 '[%']]]*BD.PD[[#This Row],[Ppto. Orden Interna '[DOP']]]</f>
        <v>157500</v>
      </c>
      <c r="AD239" s="416"/>
      <c r="AE239" s="415"/>
      <c r="AF239" s="406">
        <f>BD.PD[[#This Row],[Av.P3 '[%']]]*BD.PD[[#This Row],[Ppto. Orden Interna '[DOP']]]</f>
        <v>0</v>
      </c>
      <c r="AG239" s="416"/>
      <c r="AH239" s="415"/>
      <c r="AI239" s="406">
        <f>BD.PD[[#This Row],[Av.P4 '[%']]]*BD.PD[[#This Row],[Ppto. Orden Interna '[DOP']]]</f>
        <v>0</v>
      </c>
      <c r="AJ239" s="416"/>
      <c r="AK239" s="415"/>
      <c r="AL239" s="406">
        <f>BD.PD[[#This Row],[Av.P5 '[%']]]*BD.PD[[#This Row],[Ppto. Orden Interna '[DOP']]]</f>
        <v>0</v>
      </c>
      <c r="AM239" s="417">
        <f>BD.PD[[#This Row],[Pago 5]]+BD.PD[[#This Row],[Pago 4]]+BD.PD[[#This Row],[Pago 3]]+BD.PD[[#This Row],[Pago 2]]+BD.PD[[#This Row],[Pago 1]]</f>
        <v>315000</v>
      </c>
      <c r="AN239" s="396"/>
    </row>
    <row r="240" spans="1:40" ht="15" hidden="1" customHeight="1" x14ac:dyDescent="0.2">
      <c r="A240" s="377">
        <v>7.05</v>
      </c>
      <c r="B240" s="378" t="s">
        <v>334</v>
      </c>
      <c r="C240" s="379" t="str">
        <f>VLOOKUP(BD.PD[[#This Row],[Pos]],PPto[],3,FALSE)</f>
        <v>7.05 Equipamiento de Frutas y Vegetales</v>
      </c>
      <c r="D240" s="380" t="s">
        <v>334</v>
      </c>
      <c r="E240" s="381">
        <f>IF(BD.PD[[#This Row],[.]]="*",VLOOKUP(BD.PD[[#This Row],[Pos]],Presupuesto!A:H,7,FALSE),"")</f>
        <v>65278.145229508191</v>
      </c>
      <c r="F240" s="382"/>
      <c r="G240" s="382" t="s">
        <v>299</v>
      </c>
      <c r="H240" s="382"/>
      <c r="I240" s="382"/>
      <c r="J240" s="383"/>
      <c r="K240" s="380" t="s">
        <v>162</v>
      </c>
      <c r="L240" s="384">
        <f>IF(BD.PD[[#This Row],[Mon]]="DOP",1,HLOOKUP(BD.PD[[#This Row],[Mon]],$K$1:$L$2,2,FALSE))</f>
        <v>60</v>
      </c>
      <c r="M240" s="385">
        <v>0</v>
      </c>
      <c r="N240" s="386">
        <f>BD.PD[[#This Row],[Cant.]]*BD.PD[[#This Row],[ Tasa ]]*BD.PD[[#This Row],[ Precio Und.]]</f>
        <v>0</v>
      </c>
      <c r="O240" s="387"/>
      <c r="P240" s="386">
        <f>IF(BD.PD[[#This Row],[Liquid. '[%']]]&lt;&gt;0,(BD.PD[[#This Row],[Valor Neto '[DOP']]]*BD.PD[[#This Row],[Liquid. '[%']]])+BD.PD[[#This Row],[Valor Neto '[DOP']]],BD.PD[[#This Row],[Valor Neto '[DOP']]])</f>
        <v>0</v>
      </c>
      <c r="Q240" s="404">
        <f>BD.PD[[#This Row],[Ppto. Orden Interna '[DOP']]]/HLOOKUP("USD",$K$1:$L$2,2,FALSE)</f>
        <v>0</v>
      </c>
      <c r="R240" s="389"/>
      <c r="S240" s="389"/>
      <c r="T240" s="389"/>
      <c r="U240" s="389"/>
      <c r="V240" s="389"/>
      <c r="W240" s="405"/>
      <c r="X240" s="390"/>
      <c r="Y240" s="391"/>
      <c r="Z240" s="406">
        <f>BD.PD[[#This Row],[Av.P1 '[%']]]*BD.PD[[#This Row],[Ppto. Orden Interna '[DOP']]]</f>
        <v>0</v>
      </c>
      <c r="AA240" s="393"/>
      <c r="AB240" s="394"/>
      <c r="AC240" s="406">
        <f>BD.PD[[#This Row],[Av.P2 '[%']]]*BD.PD[[#This Row],[Ppto. Orden Interna '[DOP']]]</f>
        <v>0</v>
      </c>
      <c r="AD240" s="393"/>
      <c r="AE240" s="394"/>
      <c r="AF240" s="406">
        <f>BD.PD[[#This Row],[Av.P3 '[%']]]*BD.PD[[#This Row],[Ppto. Orden Interna '[DOP']]]</f>
        <v>0</v>
      </c>
      <c r="AG240" s="393"/>
      <c r="AH240" s="394"/>
      <c r="AI240" s="406">
        <f>BD.PD[[#This Row],[Av.P4 '[%']]]*BD.PD[[#This Row],[Ppto. Orden Interna '[DOP']]]</f>
        <v>0</v>
      </c>
      <c r="AJ240" s="393"/>
      <c r="AK240" s="394"/>
      <c r="AL240" s="406">
        <f>BD.PD[[#This Row],[Av.P5 '[%']]]*BD.PD[[#This Row],[Ppto. Orden Interna '[DOP']]]</f>
        <v>0</v>
      </c>
      <c r="AM240" s="395">
        <f>BD.PD[[#This Row],[Pago 5]]+BD.PD[[#This Row],[Pago 4]]+BD.PD[[#This Row],[Pago 3]]+BD.PD[[#This Row],[Pago 2]]+BD.PD[[#This Row],[Pago 1]]</f>
        <v>0</v>
      </c>
      <c r="AN240" s="396"/>
    </row>
    <row r="241" spans="1:40" ht="15" hidden="1" customHeight="1" x14ac:dyDescent="0.2">
      <c r="A241" s="410">
        <v>7.05</v>
      </c>
      <c r="B241" s="378"/>
      <c r="C241" s="379" t="str">
        <f>VLOOKUP(BD.PD[[#This Row],[Pos]],PPto[],3,FALSE)</f>
        <v>7.05 Equipamiento de Frutas y Vegetales</v>
      </c>
      <c r="D241" s="410" t="s">
        <v>61</v>
      </c>
      <c r="E241" s="381" t="str">
        <f>IF(BD.PD[[#This Row],[.]]="*",VLOOKUP(BD.PD[[#This Row],[Pos]],Presupuesto!A:H,7,FALSE),"")</f>
        <v/>
      </c>
      <c r="F241" s="422" t="s">
        <v>620</v>
      </c>
      <c r="G241" s="382">
        <v>4600072453</v>
      </c>
      <c r="H241" s="382" t="s">
        <v>336</v>
      </c>
      <c r="I241" s="399">
        <v>45699</v>
      </c>
      <c r="J241" s="400">
        <v>20</v>
      </c>
      <c r="K241" s="377" t="s">
        <v>343</v>
      </c>
      <c r="L241" s="384">
        <f>IF(BD.PD[[#This Row],[Mon]]="DOP",1,HLOOKUP(BD.PD[[#This Row],[Mon]],$K$1:$L$2,2,FALSE))</f>
        <v>1</v>
      </c>
      <c r="M241" s="401">
        <v>356.72899999999998</v>
      </c>
      <c r="N241" s="386">
        <f>BD.PD[[#This Row],[Cant.]]*BD.PD[[#This Row],[ Tasa ]]*BD.PD[[#This Row],[ Precio Und.]]</f>
        <v>7134.58</v>
      </c>
      <c r="O241" s="402">
        <v>0.45</v>
      </c>
      <c r="P241" s="386">
        <f>IF(BD.PD[[#This Row],[Liquid. '[%']]]&lt;&gt;0,(BD.PD[[#This Row],[Valor Neto '[DOP']]]*BD.PD[[#This Row],[Liquid. '[%']]])+BD.PD[[#This Row],[Valor Neto '[DOP']]],BD.PD[[#This Row],[Valor Neto '[DOP']]])</f>
        <v>10345.141</v>
      </c>
      <c r="Q241" s="404">
        <f>BD.PD[[#This Row],[Ppto. Orden Interna '[DOP']]]/HLOOKUP("USD",$K$1:$L$2,2,FALSE)</f>
        <v>172.41901666666666</v>
      </c>
      <c r="R241" s="389" t="s">
        <v>621</v>
      </c>
      <c r="S241" s="414"/>
      <c r="T241" s="414"/>
      <c r="U241" s="414"/>
      <c r="V241" s="414"/>
      <c r="W241" s="405" t="s">
        <v>501</v>
      </c>
      <c r="X241" s="390">
        <v>8</v>
      </c>
      <c r="Y241" s="391">
        <v>1</v>
      </c>
      <c r="Z241" s="406">
        <f>BD.PD[[#This Row],[Av.P1 '[%']]]*BD.PD[[#This Row],[Ppto. Orden Interna '[DOP']]]</f>
        <v>10345.141</v>
      </c>
      <c r="AA241" s="393"/>
      <c r="AB241" s="415"/>
      <c r="AC241" s="406">
        <f>BD.PD[[#This Row],[Av.P2 '[%']]]*BD.PD[[#This Row],[Ppto. Orden Interna '[DOP']]]</f>
        <v>0</v>
      </c>
      <c r="AD241" s="416"/>
      <c r="AE241" s="415"/>
      <c r="AF241" s="406">
        <f>BD.PD[[#This Row],[Av.P3 '[%']]]*BD.PD[[#This Row],[Ppto. Orden Interna '[DOP']]]</f>
        <v>0</v>
      </c>
      <c r="AG241" s="416"/>
      <c r="AH241" s="415"/>
      <c r="AI241" s="406">
        <f>BD.PD[[#This Row],[Av.P4 '[%']]]*BD.PD[[#This Row],[Ppto. Orden Interna '[DOP']]]</f>
        <v>0</v>
      </c>
      <c r="AJ241" s="416"/>
      <c r="AK241" s="415"/>
      <c r="AL241" s="406">
        <f>BD.PD[[#This Row],[Av.P5 '[%']]]*BD.PD[[#This Row],[Ppto. Orden Interna '[DOP']]]</f>
        <v>0</v>
      </c>
      <c r="AM241" s="417">
        <f>BD.PD[[#This Row],[Pago 5]]+BD.PD[[#This Row],[Pago 4]]+BD.PD[[#This Row],[Pago 3]]+BD.PD[[#This Row],[Pago 2]]+BD.PD[[#This Row],[Pago 1]]</f>
        <v>10345.141</v>
      </c>
      <c r="AN241" s="396"/>
    </row>
    <row r="242" spans="1:40" ht="15" hidden="1" customHeight="1" x14ac:dyDescent="0.2">
      <c r="A242" s="410">
        <v>7.05</v>
      </c>
      <c r="B242" s="378"/>
      <c r="C242" s="379" t="str">
        <f>VLOOKUP(BD.PD[[#This Row],[Pos]],PPto[],3,FALSE)</f>
        <v>7.05 Equipamiento de Frutas y Vegetales</v>
      </c>
      <c r="D242" s="410" t="s">
        <v>61</v>
      </c>
      <c r="E242" s="381" t="str">
        <f>IF(BD.PD[[#This Row],[.]]="*",VLOOKUP(BD.PD[[#This Row],[Pos]],Presupuesto!A:H,7,FALSE),"")</f>
        <v/>
      </c>
      <c r="F242" s="422" t="s">
        <v>622</v>
      </c>
      <c r="G242" s="382">
        <v>4600072453</v>
      </c>
      <c r="H242" s="382" t="s">
        <v>336</v>
      </c>
      <c r="I242" s="399">
        <v>45699</v>
      </c>
      <c r="J242" s="400">
        <v>170</v>
      </c>
      <c r="K242" s="377" t="s">
        <v>343</v>
      </c>
      <c r="L242" s="384">
        <f>IF(BD.PD[[#This Row],[Mon]]="DOP",1,HLOOKUP(BD.PD[[#This Row],[Mon]],$K$1:$L$2,2,FALSE))</f>
        <v>1</v>
      </c>
      <c r="M242" s="401">
        <v>475.52023529411764</v>
      </c>
      <c r="N242" s="386">
        <f>BD.PD[[#This Row],[Cant.]]*BD.PD[[#This Row],[ Tasa ]]*BD.PD[[#This Row],[ Precio Und.]]</f>
        <v>80838.44</v>
      </c>
      <c r="O242" s="402">
        <v>0.45</v>
      </c>
      <c r="P242" s="386">
        <f>IF(BD.PD[[#This Row],[Liquid. '[%']]]&lt;&gt;0,(BD.PD[[#This Row],[Valor Neto '[DOP']]]*BD.PD[[#This Row],[Liquid. '[%']]])+BD.PD[[#This Row],[Valor Neto '[DOP']]],BD.PD[[#This Row],[Valor Neto '[DOP']]])</f>
        <v>117215.73800000001</v>
      </c>
      <c r="Q242" s="404">
        <f>BD.PD[[#This Row],[Ppto. Orden Interna '[DOP']]]/HLOOKUP("USD",$K$1:$L$2,2,FALSE)</f>
        <v>1953.5956333333336</v>
      </c>
      <c r="R242" s="389" t="s">
        <v>621</v>
      </c>
      <c r="S242" s="414"/>
      <c r="T242" s="414"/>
      <c r="U242" s="414"/>
      <c r="V242" s="414"/>
      <c r="W242" s="405" t="s">
        <v>501</v>
      </c>
      <c r="X242" s="390">
        <v>8</v>
      </c>
      <c r="Y242" s="391">
        <v>1</v>
      </c>
      <c r="Z242" s="406">
        <f>BD.PD[[#This Row],[Av.P1 '[%']]]*BD.PD[[#This Row],[Ppto. Orden Interna '[DOP']]]</f>
        <v>117215.73800000001</v>
      </c>
      <c r="AA242" s="393"/>
      <c r="AB242" s="415"/>
      <c r="AC242" s="406">
        <f>BD.PD[[#This Row],[Av.P2 '[%']]]*BD.PD[[#This Row],[Ppto. Orden Interna '[DOP']]]</f>
        <v>0</v>
      </c>
      <c r="AD242" s="416"/>
      <c r="AE242" s="415"/>
      <c r="AF242" s="406">
        <f>BD.PD[[#This Row],[Av.P3 '[%']]]*BD.PD[[#This Row],[Ppto. Orden Interna '[DOP']]]</f>
        <v>0</v>
      </c>
      <c r="AG242" s="416"/>
      <c r="AH242" s="415"/>
      <c r="AI242" s="406">
        <f>BD.PD[[#This Row],[Av.P4 '[%']]]*BD.PD[[#This Row],[Ppto. Orden Interna '[DOP']]]</f>
        <v>0</v>
      </c>
      <c r="AJ242" s="416"/>
      <c r="AK242" s="415"/>
      <c r="AL242" s="406">
        <f>BD.PD[[#This Row],[Av.P5 '[%']]]*BD.PD[[#This Row],[Ppto. Orden Interna '[DOP']]]</f>
        <v>0</v>
      </c>
      <c r="AM242" s="417">
        <f>BD.PD[[#This Row],[Pago 5]]+BD.PD[[#This Row],[Pago 4]]+BD.PD[[#This Row],[Pago 3]]+BD.PD[[#This Row],[Pago 2]]+BD.PD[[#This Row],[Pago 1]]</f>
        <v>117215.73800000001</v>
      </c>
      <c r="AN242" s="396"/>
    </row>
    <row r="243" spans="1:40" ht="15" hidden="1" customHeight="1" x14ac:dyDescent="0.2">
      <c r="A243" s="377">
        <v>7.05</v>
      </c>
      <c r="B243" s="378"/>
      <c r="C243" s="379" t="str">
        <f>VLOOKUP(BD.PD[[#This Row],[Pos]],PPto[],3,FALSE)</f>
        <v>7.05 Equipamiento de Frutas y Vegetales</v>
      </c>
      <c r="D243" s="377" t="s">
        <v>61</v>
      </c>
      <c r="E243" s="381" t="str">
        <f>IF(BD.PD[[#This Row],[.]]="*",VLOOKUP(BD.PD[[#This Row],[Pos]],Presupuesto!A:H,7,FALSE),"")</f>
        <v/>
      </c>
      <c r="F243" s="382" t="s">
        <v>623</v>
      </c>
      <c r="G243" s="382">
        <v>4600074422</v>
      </c>
      <c r="H243" s="382" t="s">
        <v>336</v>
      </c>
      <c r="I243" s="399">
        <v>45832</v>
      </c>
      <c r="J243" s="400">
        <v>6</v>
      </c>
      <c r="K243" s="410" t="s">
        <v>162</v>
      </c>
      <c r="L243" s="384">
        <f>IF(BD.PD[[#This Row],[Mon]]="DOP",1,HLOOKUP(BD.PD[[#This Row],[Mon]],$K$1:$L$2,2,FALSE))</f>
        <v>60</v>
      </c>
      <c r="M243" s="412">
        <v>1228</v>
      </c>
      <c r="N243" s="386">
        <f>BD.PD[[#This Row],[Cant.]]*BD.PD[[#This Row],[ Tasa ]]*BD.PD[[#This Row],[ Precio Und.]]</f>
        <v>442080</v>
      </c>
      <c r="O243" s="402">
        <v>0.45</v>
      </c>
      <c r="P243" s="386">
        <f>IF(BD.PD[[#This Row],[Liquid. '[%']]]&lt;&gt;0,(BD.PD[[#This Row],[Valor Neto '[DOP']]]*BD.PD[[#This Row],[Liquid. '[%']]])+BD.PD[[#This Row],[Valor Neto '[DOP']]],BD.PD[[#This Row],[Valor Neto '[DOP']]])</f>
        <v>641016</v>
      </c>
      <c r="Q243" s="404">
        <f>BD.PD[[#This Row],[Ppto. Orden Interna '[DOP']]]/HLOOKUP("USD",$K$1:$L$2,2,FALSE)</f>
        <v>10683.6</v>
      </c>
      <c r="R243" s="389" t="s">
        <v>610</v>
      </c>
      <c r="S243" s="389"/>
      <c r="T243" s="389"/>
      <c r="U243" s="389"/>
      <c r="V243" s="389"/>
      <c r="W243" s="405"/>
      <c r="X243" s="390">
        <v>4</v>
      </c>
      <c r="Y243" s="391">
        <v>0.5</v>
      </c>
      <c r="Z243" s="406">
        <f>BD.PD[[#This Row],[Av.P1 '[%']]]*BD.PD[[#This Row],[Ppto. Orden Interna '[DOP']]]</f>
        <v>320508</v>
      </c>
      <c r="AA243" s="393">
        <v>14</v>
      </c>
      <c r="AB243" s="394">
        <v>0.5</v>
      </c>
      <c r="AC243" s="406">
        <f>BD.PD[[#This Row],[Av.P2 '[%']]]*BD.PD[[#This Row],[Ppto. Orden Interna '[DOP']]]</f>
        <v>320508</v>
      </c>
      <c r="AD243" s="393"/>
      <c r="AE243" s="394"/>
      <c r="AF243" s="406">
        <f>BD.PD[[#This Row],[Av.P3 '[%']]]*BD.PD[[#This Row],[Ppto. Orden Interna '[DOP']]]</f>
        <v>0</v>
      </c>
      <c r="AG243" s="393"/>
      <c r="AH243" s="394"/>
      <c r="AI243" s="406">
        <f>BD.PD[[#This Row],[Av.P4 '[%']]]*BD.PD[[#This Row],[Ppto. Orden Interna '[DOP']]]</f>
        <v>0</v>
      </c>
      <c r="AJ243" s="393"/>
      <c r="AK243" s="394"/>
      <c r="AL243" s="406">
        <f>BD.PD[[#This Row],[Av.P5 '[%']]]*BD.PD[[#This Row],[Ppto. Orden Interna '[DOP']]]</f>
        <v>0</v>
      </c>
      <c r="AM243" s="395">
        <f>BD.PD[[#This Row],[Pago 5]]+BD.PD[[#This Row],[Pago 4]]+BD.PD[[#This Row],[Pago 3]]+BD.PD[[#This Row],[Pago 2]]+BD.PD[[#This Row],[Pago 1]]</f>
        <v>641016</v>
      </c>
      <c r="AN243" s="396"/>
    </row>
    <row r="244" spans="1:40" ht="15" hidden="1" customHeight="1" x14ac:dyDescent="0.2">
      <c r="A244" s="377">
        <v>7.05</v>
      </c>
      <c r="B244" s="378"/>
      <c r="C244" s="379" t="str">
        <f>VLOOKUP(BD.PD[[#This Row],[Pos]],PPto[],3,FALSE)</f>
        <v>7.05 Equipamiento de Frutas y Vegetales</v>
      </c>
      <c r="D244" s="377" t="s">
        <v>61</v>
      </c>
      <c r="E244" s="381" t="str">
        <f>IF(BD.PD[[#This Row],[.]]="*",VLOOKUP(BD.PD[[#This Row],[Pos]],Presupuesto!A:H,7,FALSE),"")</f>
        <v/>
      </c>
      <c r="F244" s="382" t="s">
        <v>624</v>
      </c>
      <c r="G244" s="382">
        <v>4600074422</v>
      </c>
      <c r="H244" s="382" t="s">
        <v>336</v>
      </c>
      <c r="I244" s="399">
        <v>45832</v>
      </c>
      <c r="J244" s="400">
        <v>18</v>
      </c>
      <c r="K244" s="410" t="s">
        <v>162</v>
      </c>
      <c r="L244" s="384">
        <f>IF(BD.PD[[#This Row],[Mon]]="DOP",1,HLOOKUP(BD.PD[[#This Row],[Mon]],$K$1:$L$2,2,FALSE))</f>
        <v>60</v>
      </c>
      <c r="M244" s="412">
        <v>1531</v>
      </c>
      <c r="N244" s="386">
        <f>BD.PD[[#This Row],[Cant.]]*BD.PD[[#This Row],[ Tasa ]]*BD.PD[[#This Row],[ Precio Und.]]</f>
        <v>1653480</v>
      </c>
      <c r="O244" s="402">
        <v>0.45</v>
      </c>
      <c r="P244" s="386">
        <f>IF(BD.PD[[#This Row],[Liquid. '[%']]]&lt;&gt;0,(BD.PD[[#This Row],[Valor Neto '[DOP']]]*BD.PD[[#This Row],[Liquid. '[%']]])+BD.PD[[#This Row],[Valor Neto '[DOP']]],BD.PD[[#This Row],[Valor Neto '[DOP']]])</f>
        <v>2397546</v>
      </c>
      <c r="Q244" s="404">
        <f>BD.PD[[#This Row],[Ppto. Orden Interna '[DOP']]]/HLOOKUP("USD",$K$1:$L$2,2,FALSE)</f>
        <v>39959.1</v>
      </c>
      <c r="R244" s="389" t="s">
        <v>610</v>
      </c>
      <c r="S244" s="389"/>
      <c r="T244" s="389"/>
      <c r="U244" s="389"/>
      <c r="V244" s="389"/>
      <c r="W244" s="405"/>
      <c r="X244" s="390">
        <v>4</v>
      </c>
      <c r="Y244" s="391">
        <v>0.5</v>
      </c>
      <c r="Z244" s="406">
        <f>BD.PD[[#This Row],[Av.P1 '[%']]]*BD.PD[[#This Row],[Ppto. Orden Interna '[DOP']]]</f>
        <v>1198773</v>
      </c>
      <c r="AA244" s="393">
        <v>14</v>
      </c>
      <c r="AB244" s="394">
        <v>0.5</v>
      </c>
      <c r="AC244" s="406">
        <f>BD.PD[[#This Row],[Av.P2 '[%']]]*BD.PD[[#This Row],[Ppto. Orden Interna '[DOP']]]</f>
        <v>1198773</v>
      </c>
      <c r="AD244" s="393"/>
      <c r="AE244" s="394"/>
      <c r="AF244" s="406">
        <f>BD.PD[[#This Row],[Av.P3 '[%']]]*BD.PD[[#This Row],[Ppto. Orden Interna '[DOP']]]</f>
        <v>0</v>
      </c>
      <c r="AG244" s="393"/>
      <c r="AH244" s="394"/>
      <c r="AI244" s="406">
        <f>BD.PD[[#This Row],[Av.P4 '[%']]]*BD.PD[[#This Row],[Ppto. Orden Interna '[DOP']]]</f>
        <v>0</v>
      </c>
      <c r="AJ244" s="393"/>
      <c r="AK244" s="394"/>
      <c r="AL244" s="406">
        <f>BD.PD[[#This Row],[Av.P5 '[%']]]*BD.PD[[#This Row],[Ppto. Orden Interna '[DOP']]]</f>
        <v>0</v>
      </c>
      <c r="AM244" s="395">
        <f>BD.PD[[#This Row],[Pago 5]]+BD.PD[[#This Row],[Pago 4]]+BD.PD[[#This Row],[Pago 3]]+BD.PD[[#This Row],[Pago 2]]+BD.PD[[#This Row],[Pago 1]]</f>
        <v>2397546</v>
      </c>
      <c r="AN244" s="396"/>
    </row>
    <row r="245" spans="1:40" ht="15" hidden="1" customHeight="1" x14ac:dyDescent="0.2">
      <c r="A245" s="410">
        <v>7.05</v>
      </c>
      <c r="B245" s="378"/>
      <c r="C245" s="379" t="str">
        <f>VLOOKUP(BD.PD[[#This Row],[Pos]],PPto[],3,FALSE)</f>
        <v>7.05 Equipamiento de Frutas y Vegetales</v>
      </c>
      <c r="D245" s="410" t="s">
        <v>61</v>
      </c>
      <c r="E245" s="381" t="str">
        <f>IF(BD.PD[[#This Row],[.]]="*",VLOOKUP(BD.PD[[#This Row],[Pos]],Presupuesto!A:H,7,FALSE),"")</f>
        <v/>
      </c>
      <c r="F245" s="422" t="s">
        <v>625</v>
      </c>
      <c r="G245" s="382" t="s">
        <v>626</v>
      </c>
      <c r="H245" s="382" t="s">
        <v>522</v>
      </c>
      <c r="I245" s="399">
        <v>45921</v>
      </c>
      <c r="J245" s="400">
        <v>2</v>
      </c>
      <c r="K245" s="377" t="s">
        <v>343</v>
      </c>
      <c r="L245" s="384">
        <f>IF(BD.PD[[#This Row],[Mon]]="DOP",1,HLOOKUP(BD.PD[[#This Row],[Mon]],$K$1:$L$2,2,FALSE))</f>
        <v>1</v>
      </c>
      <c r="M245" s="401">
        <v>900</v>
      </c>
      <c r="N245" s="386">
        <f>BD.PD[[#This Row],[Cant.]]*BD.PD[[#This Row],[ Tasa ]]*BD.PD[[#This Row],[ Precio Und.]]</f>
        <v>1800</v>
      </c>
      <c r="O245" s="402">
        <v>0</v>
      </c>
      <c r="P245" s="386">
        <f>IF(BD.PD[[#This Row],[Liquid. '[%']]]&lt;&gt;0,(BD.PD[[#This Row],[Valor Neto '[DOP']]]*BD.PD[[#This Row],[Liquid. '[%']]])+BD.PD[[#This Row],[Valor Neto '[DOP']]],BD.PD[[#This Row],[Valor Neto '[DOP']]])</f>
        <v>1800</v>
      </c>
      <c r="Q245" s="404">
        <f>BD.PD[[#This Row],[Ppto. Orden Interna '[DOP']]]/HLOOKUP("USD",$K$1:$L$2,2,FALSE)</f>
        <v>30</v>
      </c>
      <c r="R245" s="389" t="s">
        <v>627</v>
      </c>
      <c r="S245" s="414"/>
      <c r="T245" s="414"/>
      <c r="U245" s="414"/>
      <c r="V245" s="414"/>
      <c r="W245" s="405" t="s">
        <v>409</v>
      </c>
      <c r="X245" s="390">
        <v>20</v>
      </c>
      <c r="Y245" s="391">
        <v>1</v>
      </c>
      <c r="Z245" s="406">
        <f>BD.PD[[#This Row],[Av.P1 '[%']]]*BD.PD[[#This Row],[Ppto. Orden Interna '[DOP']]]</f>
        <v>1800</v>
      </c>
      <c r="AA245" s="393"/>
      <c r="AB245" s="415"/>
      <c r="AC245" s="406">
        <f>BD.PD[[#This Row],[Av.P2 '[%']]]*BD.PD[[#This Row],[Ppto. Orden Interna '[DOP']]]</f>
        <v>0</v>
      </c>
      <c r="AD245" s="416"/>
      <c r="AE245" s="415"/>
      <c r="AF245" s="406">
        <f>BD.PD[[#This Row],[Av.P3 '[%']]]*BD.PD[[#This Row],[Ppto. Orden Interna '[DOP']]]</f>
        <v>0</v>
      </c>
      <c r="AG245" s="416"/>
      <c r="AH245" s="415"/>
      <c r="AI245" s="406">
        <f>BD.PD[[#This Row],[Av.P4 '[%']]]*BD.PD[[#This Row],[Ppto. Orden Interna '[DOP']]]</f>
        <v>0</v>
      </c>
      <c r="AJ245" s="416"/>
      <c r="AK245" s="415"/>
      <c r="AL245" s="406">
        <f>BD.PD[[#This Row],[Av.P5 '[%']]]*BD.PD[[#This Row],[Ppto. Orden Interna '[DOP']]]</f>
        <v>0</v>
      </c>
      <c r="AM245" s="417">
        <f>BD.PD[[#This Row],[Pago 5]]+BD.PD[[#This Row],[Pago 4]]+BD.PD[[#This Row],[Pago 3]]+BD.PD[[#This Row],[Pago 2]]+BD.PD[[#This Row],[Pago 1]]</f>
        <v>1800</v>
      </c>
      <c r="AN245" s="396"/>
    </row>
    <row r="246" spans="1:40" ht="15" hidden="1" customHeight="1" x14ac:dyDescent="0.2">
      <c r="A246" s="377">
        <v>7.05</v>
      </c>
      <c r="B246" s="378"/>
      <c r="C246" s="379" t="str">
        <f>VLOOKUP(BD.PD[[#This Row],[Pos]],PPto[],3,FALSE)</f>
        <v>7.05 Equipamiento de Frutas y Vegetales</v>
      </c>
      <c r="D246" s="377" t="s">
        <v>61</v>
      </c>
      <c r="E246" s="381" t="str">
        <f>IF(BD.PD[[#This Row],[.]]="*",VLOOKUP(BD.PD[[#This Row],[Pos]],Presupuesto!A:H,7,FALSE),"")</f>
        <v/>
      </c>
      <c r="F246" s="403" t="s">
        <v>628</v>
      </c>
      <c r="G246" s="382" t="s">
        <v>626</v>
      </c>
      <c r="H246" s="382" t="s">
        <v>522</v>
      </c>
      <c r="I246" s="399">
        <v>45921</v>
      </c>
      <c r="J246" s="400">
        <v>8</v>
      </c>
      <c r="K246" s="377" t="s">
        <v>343</v>
      </c>
      <c r="L246" s="384">
        <f>IF(BD.PD[[#This Row],[Mon]]="DOP",1,HLOOKUP(BD.PD[[#This Row],[Mon]],$K$1:$L$2,2,FALSE))</f>
        <v>1</v>
      </c>
      <c r="M246" s="401">
        <v>12500</v>
      </c>
      <c r="N246" s="386">
        <f>BD.PD[[#This Row],[Cant.]]*BD.PD[[#This Row],[ Tasa ]]*BD.PD[[#This Row],[ Precio Und.]]</f>
        <v>100000</v>
      </c>
      <c r="O246" s="402">
        <v>0</v>
      </c>
      <c r="P246" s="386">
        <f>IF(BD.PD[[#This Row],[Liquid. '[%']]]&lt;&gt;0,(BD.PD[[#This Row],[Valor Neto '[DOP']]]*BD.PD[[#This Row],[Liquid. '[%']]])+BD.PD[[#This Row],[Valor Neto '[DOP']]],BD.PD[[#This Row],[Valor Neto '[DOP']]])</f>
        <v>100000</v>
      </c>
      <c r="Q246" s="404">
        <f>BD.PD[[#This Row],[Ppto. Orden Interna '[DOP']]]/HLOOKUP("USD",$K$1:$L$2,2,FALSE)</f>
        <v>1666.6666666666667</v>
      </c>
      <c r="R246" s="389" t="s">
        <v>629</v>
      </c>
      <c r="S246" s="389"/>
      <c r="T246" s="389"/>
      <c r="U246" s="389"/>
      <c r="V246" s="389"/>
      <c r="W246" s="405" t="s">
        <v>630</v>
      </c>
      <c r="X246" s="390">
        <v>20</v>
      </c>
      <c r="Y246" s="391">
        <v>1</v>
      </c>
      <c r="Z246" s="406">
        <f>BD.PD[[#This Row],[Av.P1 '[%']]]*BD.PD[[#This Row],[Ppto. Orden Interna '[DOP']]]</f>
        <v>100000</v>
      </c>
      <c r="AA246" s="393"/>
      <c r="AB246" s="394"/>
      <c r="AC246" s="406">
        <f>BD.PD[[#This Row],[Av.P2 '[%']]]*BD.PD[[#This Row],[Ppto. Orden Interna '[DOP']]]</f>
        <v>0</v>
      </c>
      <c r="AD246" s="393"/>
      <c r="AE246" s="394"/>
      <c r="AF246" s="406">
        <f>BD.PD[[#This Row],[Av.P3 '[%']]]*BD.PD[[#This Row],[Ppto. Orden Interna '[DOP']]]</f>
        <v>0</v>
      </c>
      <c r="AG246" s="393"/>
      <c r="AH246" s="394"/>
      <c r="AI246" s="406">
        <f>BD.PD[[#This Row],[Av.P4 '[%']]]*BD.PD[[#This Row],[Ppto. Orden Interna '[DOP']]]</f>
        <v>0</v>
      </c>
      <c r="AJ246" s="393"/>
      <c r="AK246" s="394"/>
      <c r="AL246" s="406">
        <f>BD.PD[[#This Row],[Av.P5 '[%']]]*BD.PD[[#This Row],[Ppto. Orden Interna '[DOP']]]</f>
        <v>0</v>
      </c>
      <c r="AM246" s="395">
        <f>BD.PD[[#This Row],[Pago 5]]+BD.PD[[#This Row],[Pago 4]]+BD.PD[[#This Row],[Pago 3]]+BD.PD[[#This Row],[Pago 2]]+BD.PD[[#This Row],[Pago 1]]</f>
        <v>100000</v>
      </c>
      <c r="AN246" s="396"/>
    </row>
    <row r="247" spans="1:40" ht="15" hidden="1" customHeight="1" x14ac:dyDescent="0.2">
      <c r="A247" s="377">
        <v>7.05</v>
      </c>
      <c r="B247" s="378"/>
      <c r="C247" s="379" t="str">
        <f>VLOOKUP(BD.PD[[#This Row],[Pos]],PPto[],3,FALSE)</f>
        <v>7.05 Equipamiento de Frutas y Vegetales</v>
      </c>
      <c r="D247" s="377" t="s">
        <v>61</v>
      </c>
      <c r="E247" s="381" t="str">
        <f>IF(BD.PD[[#This Row],[.]]="*",VLOOKUP(BD.PD[[#This Row],[Pos]],Presupuesto!A:H,7,FALSE),"")</f>
        <v/>
      </c>
      <c r="F247" s="423" t="s">
        <v>631</v>
      </c>
      <c r="G247" s="382" t="s">
        <v>626</v>
      </c>
      <c r="H247" s="382" t="s">
        <v>336</v>
      </c>
      <c r="I247" s="399">
        <v>45921</v>
      </c>
      <c r="J247" s="400">
        <v>2</v>
      </c>
      <c r="K247" s="377" t="s">
        <v>162</v>
      </c>
      <c r="L247" s="384">
        <f>IF(BD.PD[[#This Row],[Mon]]="DOP",1,HLOOKUP(BD.PD[[#This Row],[Mon]],$K$1:$L$2,2,FALSE))</f>
        <v>60</v>
      </c>
      <c r="M247" s="401">
        <v>1811.06</v>
      </c>
      <c r="N247" s="386">
        <f>BD.PD[[#This Row],[Cant.]]*BD.PD[[#This Row],[ Tasa ]]*BD.PD[[#This Row],[ Precio Und.]]</f>
        <v>217327.19999999998</v>
      </c>
      <c r="O247" s="402">
        <v>0.45</v>
      </c>
      <c r="P247" s="386">
        <f>IF(BD.PD[[#This Row],[Liquid. '[%']]]&lt;&gt;0,(BD.PD[[#This Row],[Valor Neto '[DOP']]]*BD.PD[[#This Row],[Liquid. '[%']]])+BD.PD[[#This Row],[Valor Neto '[DOP']]],BD.PD[[#This Row],[Valor Neto '[DOP']]])</f>
        <v>315124.43999999994</v>
      </c>
      <c r="Q247" s="404">
        <f>BD.PD[[#This Row],[Ppto. Orden Interna '[DOP']]]/HLOOKUP("USD",$K$1:$L$2,2,FALSE)</f>
        <v>5252.0739999999987</v>
      </c>
      <c r="R247" s="389" t="s">
        <v>632</v>
      </c>
      <c r="S247" s="389" t="s">
        <v>633</v>
      </c>
      <c r="T247" s="389"/>
      <c r="U247" s="389"/>
      <c r="V247" s="389"/>
      <c r="W247" s="405" t="s">
        <v>634</v>
      </c>
      <c r="X247" s="390">
        <v>19</v>
      </c>
      <c r="Y247" s="391">
        <v>0.3</v>
      </c>
      <c r="Z247" s="406">
        <f>BD.PD[[#This Row],[Av.P1 '[%']]]*BD.PD[[#This Row],[Ppto. Orden Interna '[DOP']]]</f>
        <v>94537.33199999998</v>
      </c>
      <c r="AA247" s="393">
        <v>21</v>
      </c>
      <c r="AB247" s="394">
        <v>0.7</v>
      </c>
      <c r="AC247" s="406">
        <f>BD.PD[[#This Row],[Av.P2 '[%']]]*BD.PD[[#This Row],[Ppto. Orden Interna '[DOP']]]</f>
        <v>220587.10799999995</v>
      </c>
      <c r="AD247" s="393"/>
      <c r="AE247" s="394"/>
      <c r="AF247" s="406">
        <f>BD.PD[[#This Row],[Av.P3 '[%']]]*BD.PD[[#This Row],[Ppto. Orden Interna '[DOP']]]</f>
        <v>0</v>
      </c>
      <c r="AG247" s="393"/>
      <c r="AH247" s="394"/>
      <c r="AI247" s="406">
        <f>BD.PD[[#This Row],[Av.P4 '[%']]]*BD.PD[[#This Row],[Ppto. Orden Interna '[DOP']]]</f>
        <v>0</v>
      </c>
      <c r="AJ247" s="393"/>
      <c r="AK247" s="394"/>
      <c r="AL247" s="406">
        <f>BD.PD[[#This Row],[Av.P5 '[%']]]*BD.PD[[#This Row],[Ppto. Orden Interna '[DOP']]]</f>
        <v>0</v>
      </c>
      <c r="AM247" s="395">
        <f>BD.PD[[#This Row],[Pago 5]]+BD.PD[[#This Row],[Pago 4]]+BD.PD[[#This Row],[Pago 3]]+BD.PD[[#This Row],[Pago 2]]+BD.PD[[#This Row],[Pago 1]]</f>
        <v>315124.43999999994</v>
      </c>
      <c r="AN247" s="396"/>
    </row>
    <row r="248" spans="1:40" ht="15" hidden="1" customHeight="1" x14ac:dyDescent="0.2">
      <c r="A248" s="377">
        <v>7.05</v>
      </c>
      <c r="B248" s="378"/>
      <c r="C248" s="379" t="str">
        <f>VLOOKUP(BD.PD[[#This Row],[Pos]],PPto[],3,FALSE)</f>
        <v>7.05 Equipamiento de Frutas y Vegetales</v>
      </c>
      <c r="D248" s="377" t="s">
        <v>61</v>
      </c>
      <c r="E248" s="381" t="str">
        <f>IF(BD.PD[[#This Row],[.]]="*",VLOOKUP(BD.PD[[#This Row],[Pos]],Presupuesto!A:H,7,FALSE),"")</f>
        <v/>
      </c>
      <c r="F248" s="398" t="s">
        <v>635</v>
      </c>
      <c r="G248" s="382">
        <v>4600074422</v>
      </c>
      <c r="H248" s="382" t="s">
        <v>336</v>
      </c>
      <c r="I248" s="399">
        <v>45921</v>
      </c>
      <c r="J248" s="400">
        <v>12</v>
      </c>
      <c r="K248" s="410" t="s">
        <v>162</v>
      </c>
      <c r="L248" s="384">
        <f>IF(BD.PD[[#This Row],[Mon]]="DOP",1,HLOOKUP(BD.PD[[#This Row],[Mon]],$K$1:$L$2,2,FALSE))</f>
        <v>60</v>
      </c>
      <c r="M248" s="412">
        <v>130</v>
      </c>
      <c r="N248" s="386">
        <f>BD.PD[[#This Row],[Cant.]]*BD.PD[[#This Row],[ Tasa ]]*BD.PD[[#This Row],[ Precio Und.]]</f>
        <v>93600</v>
      </c>
      <c r="O248" s="402">
        <v>0.45</v>
      </c>
      <c r="P248" s="386">
        <f>IF(BD.PD[[#This Row],[Liquid. '[%']]]&lt;&gt;0,(BD.PD[[#This Row],[Valor Neto '[DOP']]]*BD.PD[[#This Row],[Liquid. '[%']]])+BD.PD[[#This Row],[Valor Neto '[DOP']]],BD.PD[[#This Row],[Valor Neto '[DOP']]])</f>
        <v>135720</v>
      </c>
      <c r="Q248" s="404">
        <f>BD.PD[[#This Row],[Ppto. Orden Interna '[DOP']]]/HLOOKUP("USD",$K$1:$L$2,2,FALSE)</f>
        <v>2262</v>
      </c>
      <c r="R248" s="389" t="s">
        <v>610</v>
      </c>
      <c r="S248" s="389"/>
      <c r="T248" s="389"/>
      <c r="U248" s="389"/>
      <c r="V248" s="389"/>
      <c r="W248" s="405" t="s">
        <v>636</v>
      </c>
      <c r="X248" s="390">
        <v>8</v>
      </c>
      <c r="Y248" s="391">
        <v>1</v>
      </c>
      <c r="Z248" s="406">
        <f>BD.PD[[#This Row],[Av.P1 '[%']]]*BD.PD[[#This Row],[Ppto. Orden Interna '[DOP']]]</f>
        <v>135720</v>
      </c>
      <c r="AA248" s="393"/>
      <c r="AB248" s="394"/>
      <c r="AC248" s="406">
        <f>BD.PD[[#This Row],[Av.P2 '[%']]]*BD.PD[[#This Row],[Ppto. Orden Interna '[DOP']]]</f>
        <v>0</v>
      </c>
      <c r="AD248" s="393"/>
      <c r="AE248" s="394"/>
      <c r="AF248" s="406">
        <f>BD.PD[[#This Row],[Av.P3 '[%']]]*BD.PD[[#This Row],[Ppto. Orden Interna '[DOP']]]</f>
        <v>0</v>
      </c>
      <c r="AG248" s="393"/>
      <c r="AH248" s="394"/>
      <c r="AI248" s="406">
        <f>BD.PD[[#This Row],[Av.P4 '[%']]]*BD.PD[[#This Row],[Ppto. Orden Interna '[DOP']]]</f>
        <v>0</v>
      </c>
      <c r="AJ248" s="393"/>
      <c r="AK248" s="394"/>
      <c r="AL248" s="406">
        <f>BD.PD[[#This Row],[Av.P5 '[%']]]*BD.PD[[#This Row],[Ppto. Orden Interna '[DOP']]]</f>
        <v>0</v>
      </c>
      <c r="AM248" s="395">
        <f>BD.PD[[#This Row],[Pago 5]]+BD.PD[[#This Row],[Pago 4]]+BD.PD[[#This Row],[Pago 3]]+BD.PD[[#This Row],[Pago 2]]+BD.PD[[#This Row],[Pago 1]]</f>
        <v>135720</v>
      </c>
      <c r="AN248" s="396"/>
    </row>
    <row r="249" spans="1:40" ht="15" hidden="1" customHeight="1" x14ac:dyDescent="0.2">
      <c r="A249" s="377">
        <v>7.06</v>
      </c>
      <c r="B249" s="378" t="s">
        <v>334</v>
      </c>
      <c r="C249" s="379" t="str">
        <f>VLOOKUP(BD.PD[[#This Row],[Pos]],PPto[],3,FALSE)</f>
        <v>7.06 Balanzas</v>
      </c>
      <c r="D249" s="380" t="s">
        <v>334</v>
      </c>
      <c r="E249" s="381">
        <f>IF(BD.PD[[#This Row],[.]]="*",VLOOKUP(BD.PD[[#This Row],[Pos]],Presupuesto!A:H,7,FALSE),"")</f>
        <v>0</v>
      </c>
      <c r="F249" s="382"/>
      <c r="G249" s="382" t="s">
        <v>299</v>
      </c>
      <c r="H249" s="382"/>
      <c r="I249" s="382"/>
      <c r="J249" s="383"/>
      <c r="K249" s="380" t="s">
        <v>162</v>
      </c>
      <c r="L249" s="384">
        <f>IF(BD.PD[[#This Row],[Mon]]="DOP",1,HLOOKUP(BD.PD[[#This Row],[Mon]],$K$1:$L$2,2,FALSE))</f>
        <v>60</v>
      </c>
      <c r="M249" s="385">
        <v>0</v>
      </c>
      <c r="N249" s="386">
        <f>BD.PD[[#This Row],[Cant.]]*BD.PD[[#This Row],[ Tasa ]]*BD.PD[[#This Row],[ Precio Und.]]</f>
        <v>0</v>
      </c>
      <c r="O249" s="387"/>
      <c r="P249" s="386">
        <f>IF(BD.PD[[#This Row],[Liquid. '[%']]]&lt;&gt;0,(BD.PD[[#This Row],[Valor Neto '[DOP']]]*BD.PD[[#This Row],[Liquid. '[%']]])+BD.PD[[#This Row],[Valor Neto '[DOP']]],BD.PD[[#This Row],[Valor Neto '[DOP']]])</f>
        <v>0</v>
      </c>
      <c r="Q249" s="404">
        <f>BD.PD[[#This Row],[Ppto. Orden Interna '[DOP']]]/HLOOKUP("USD",$K$1:$L$2,2,FALSE)</f>
        <v>0</v>
      </c>
      <c r="R249" s="389"/>
      <c r="S249" s="389"/>
      <c r="T249" s="389"/>
      <c r="U249" s="389"/>
      <c r="V249" s="389"/>
      <c r="W249" s="405"/>
      <c r="X249" s="390"/>
      <c r="Y249" s="391"/>
      <c r="Z249" s="406">
        <f>BD.PD[[#This Row],[Av.P1 '[%']]]*BD.PD[[#This Row],[Ppto. Orden Interna '[DOP']]]</f>
        <v>0</v>
      </c>
      <c r="AA249" s="393"/>
      <c r="AB249" s="394"/>
      <c r="AC249" s="406">
        <f>BD.PD[[#This Row],[Av.P2 '[%']]]*BD.PD[[#This Row],[Ppto. Orden Interna '[DOP']]]</f>
        <v>0</v>
      </c>
      <c r="AD249" s="393"/>
      <c r="AE249" s="394"/>
      <c r="AF249" s="406">
        <f>BD.PD[[#This Row],[Av.P3 '[%']]]*BD.PD[[#This Row],[Ppto. Orden Interna '[DOP']]]</f>
        <v>0</v>
      </c>
      <c r="AG249" s="393"/>
      <c r="AH249" s="394"/>
      <c r="AI249" s="406">
        <f>BD.PD[[#This Row],[Av.P4 '[%']]]*BD.PD[[#This Row],[Ppto. Orden Interna '[DOP']]]</f>
        <v>0</v>
      </c>
      <c r="AJ249" s="393"/>
      <c r="AK249" s="394"/>
      <c r="AL249" s="406">
        <f>BD.PD[[#This Row],[Av.P5 '[%']]]*BD.PD[[#This Row],[Ppto. Orden Interna '[DOP']]]</f>
        <v>0</v>
      </c>
      <c r="AM249" s="395">
        <f>BD.PD[[#This Row],[Pago 5]]+BD.PD[[#This Row],[Pago 4]]+BD.PD[[#This Row],[Pago 3]]+BD.PD[[#This Row],[Pago 2]]+BD.PD[[#This Row],[Pago 1]]</f>
        <v>0</v>
      </c>
      <c r="AN249" s="396"/>
    </row>
    <row r="250" spans="1:40" ht="15" hidden="1" customHeight="1" x14ac:dyDescent="0.2">
      <c r="A250" s="377">
        <v>7.07</v>
      </c>
      <c r="B250" s="378" t="s">
        <v>334</v>
      </c>
      <c r="C250" s="379" t="str">
        <f>VLOOKUP(BD.PD[[#This Row],[Pos]],PPto[],3,FALSE)</f>
        <v>7.07 Otros Equipamientos de Producción</v>
      </c>
      <c r="D250" s="380" t="s">
        <v>334</v>
      </c>
      <c r="E250" s="381">
        <f>IF(BD.PD[[#This Row],[.]]="*",VLOOKUP(BD.PD[[#This Row],[Pos]],Presupuesto!A:H,7,FALSE),"")</f>
        <v>0</v>
      </c>
      <c r="F250" s="382"/>
      <c r="G250" s="382" t="s">
        <v>299</v>
      </c>
      <c r="H250" s="382"/>
      <c r="I250" s="382"/>
      <c r="J250" s="383"/>
      <c r="K250" s="380" t="s">
        <v>162</v>
      </c>
      <c r="L250" s="384">
        <f>IF(BD.PD[[#This Row],[Mon]]="DOP",1,HLOOKUP(BD.PD[[#This Row],[Mon]],$K$1:$L$2,2,FALSE))</f>
        <v>60</v>
      </c>
      <c r="M250" s="385">
        <v>0</v>
      </c>
      <c r="N250" s="386">
        <f>BD.PD[[#This Row],[Cant.]]*BD.PD[[#This Row],[ Tasa ]]*BD.PD[[#This Row],[ Precio Und.]]</f>
        <v>0</v>
      </c>
      <c r="O250" s="387"/>
      <c r="P250" s="386">
        <f>IF(BD.PD[[#This Row],[Liquid. '[%']]]&lt;&gt;0,(BD.PD[[#This Row],[Valor Neto '[DOP']]]*BD.PD[[#This Row],[Liquid. '[%']]])+BD.PD[[#This Row],[Valor Neto '[DOP']]],BD.PD[[#This Row],[Valor Neto '[DOP']]])</f>
        <v>0</v>
      </c>
      <c r="Q250" s="404">
        <f>BD.PD[[#This Row],[Ppto. Orden Interna '[DOP']]]/HLOOKUP("USD",$K$1:$L$2,2,FALSE)</f>
        <v>0</v>
      </c>
      <c r="R250" s="389"/>
      <c r="S250" s="389"/>
      <c r="T250" s="389"/>
      <c r="U250" s="389"/>
      <c r="V250" s="389"/>
      <c r="W250" s="405"/>
      <c r="X250" s="390"/>
      <c r="Y250" s="391"/>
      <c r="Z250" s="406">
        <f>BD.PD[[#This Row],[Av.P1 '[%']]]*BD.PD[[#This Row],[Ppto. Orden Interna '[DOP']]]</f>
        <v>0</v>
      </c>
      <c r="AA250" s="393"/>
      <c r="AB250" s="394"/>
      <c r="AC250" s="406">
        <f>BD.PD[[#This Row],[Av.P2 '[%']]]*BD.PD[[#This Row],[Ppto. Orden Interna '[DOP']]]</f>
        <v>0</v>
      </c>
      <c r="AD250" s="393"/>
      <c r="AE250" s="394"/>
      <c r="AF250" s="406">
        <f>BD.PD[[#This Row],[Av.P3 '[%']]]*BD.PD[[#This Row],[Ppto. Orden Interna '[DOP']]]</f>
        <v>0</v>
      </c>
      <c r="AG250" s="393"/>
      <c r="AH250" s="394"/>
      <c r="AI250" s="406">
        <f>BD.PD[[#This Row],[Av.P4 '[%']]]*BD.PD[[#This Row],[Ppto. Orden Interna '[DOP']]]</f>
        <v>0</v>
      </c>
      <c r="AJ250" s="393"/>
      <c r="AK250" s="394"/>
      <c r="AL250" s="406">
        <f>BD.PD[[#This Row],[Av.P5 '[%']]]*BD.PD[[#This Row],[Ppto. Orden Interna '[DOP']]]</f>
        <v>0</v>
      </c>
      <c r="AM250" s="395">
        <f>BD.PD[[#This Row],[Pago 5]]+BD.PD[[#This Row],[Pago 4]]+BD.PD[[#This Row],[Pago 3]]+BD.PD[[#This Row],[Pago 2]]+BD.PD[[#This Row],[Pago 1]]</f>
        <v>0</v>
      </c>
      <c r="AN250" s="396"/>
    </row>
    <row r="251" spans="1:40" ht="15" hidden="1" customHeight="1" x14ac:dyDescent="0.2">
      <c r="A251" s="377">
        <v>8.01</v>
      </c>
      <c r="B251" s="378" t="s">
        <v>334</v>
      </c>
      <c r="C251" s="379" t="str">
        <f>VLOOKUP(BD.PD[[#This Row],[Pos]],PPto[],3,FALSE)</f>
        <v>8.01 Gondolas</v>
      </c>
      <c r="D251" s="380" t="s">
        <v>334</v>
      </c>
      <c r="E251" s="381">
        <f>IF(BD.PD[[#This Row],[.]]="*",VLOOKUP(BD.PD[[#This Row],[Pos]],Presupuesto!A:H,7,FALSE),"")</f>
        <v>406440.64894672128</v>
      </c>
      <c r="F251" s="382"/>
      <c r="G251" s="382" t="s">
        <v>299</v>
      </c>
      <c r="H251" s="382"/>
      <c r="I251" s="382"/>
      <c r="J251" s="383"/>
      <c r="K251" s="380" t="s">
        <v>162</v>
      </c>
      <c r="L251" s="384">
        <f>IF(BD.PD[[#This Row],[Mon]]="DOP",1,HLOOKUP(BD.PD[[#This Row],[Mon]],$K$1:$L$2,2,FALSE))</f>
        <v>60</v>
      </c>
      <c r="M251" s="385">
        <v>0</v>
      </c>
      <c r="N251" s="386">
        <f>BD.PD[[#This Row],[Cant.]]*BD.PD[[#This Row],[ Tasa ]]*BD.PD[[#This Row],[ Precio Und.]]</f>
        <v>0</v>
      </c>
      <c r="O251" s="387"/>
      <c r="P251" s="386">
        <f>IF(BD.PD[[#This Row],[Liquid. '[%']]]&lt;&gt;0,(BD.PD[[#This Row],[Valor Neto '[DOP']]]*BD.PD[[#This Row],[Liquid. '[%']]])+BD.PD[[#This Row],[Valor Neto '[DOP']]],BD.PD[[#This Row],[Valor Neto '[DOP']]])</f>
        <v>0</v>
      </c>
      <c r="Q251" s="404">
        <f>BD.PD[[#This Row],[Ppto. Orden Interna '[DOP']]]/HLOOKUP("USD",$K$1:$L$2,2,FALSE)</f>
        <v>0</v>
      </c>
      <c r="R251" s="389"/>
      <c r="S251" s="389"/>
      <c r="T251" s="389"/>
      <c r="U251" s="389"/>
      <c r="V251" s="389"/>
      <c r="W251" s="405"/>
      <c r="X251" s="390"/>
      <c r="Y251" s="391"/>
      <c r="Z251" s="406">
        <f>BD.PD[[#This Row],[Av.P1 '[%']]]*BD.PD[[#This Row],[Ppto. Orden Interna '[DOP']]]</f>
        <v>0</v>
      </c>
      <c r="AA251" s="393"/>
      <c r="AB251" s="394"/>
      <c r="AC251" s="406">
        <f>BD.PD[[#This Row],[Av.P2 '[%']]]*BD.PD[[#This Row],[Ppto. Orden Interna '[DOP']]]</f>
        <v>0</v>
      </c>
      <c r="AD251" s="393"/>
      <c r="AE251" s="394"/>
      <c r="AF251" s="406">
        <f>BD.PD[[#This Row],[Av.P3 '[%']]]*BD.PD[[#This Row],[Ppto. Orden Interna '[DOP']]]</f>
        <v>0</v>
      </c>
      <c r="AG251" s="393"/>
      <c r="AH251" s="394"/>
      <c r="AI251" s="406">
        <f>BD.PD[[#This Row],[Av.P4 '[%']]]*BD.PD[[#This Row],[Ppto. Orden Interna '[DOP']]]</f>
        <v>0</v>
      </c>
      <c r="AJ251" s="393"/>
      <c r="AK251" s="394"/>
      <c r="AL251" s="406">
        <f>BD.PD[[#This Row],[Av.P5 '[%']]]*BD.PD[[#This Row],[Ppto. Orden Interna '[DOP']]]</f>
        <v>0</v>
      </c>
      <c r="AM251" s="395">
        <f>BD.PD[[#This Row],[Pago 5]]+BD.PD[[#This Row],[Pago 4]]+BD.PD[[#This Row],[Pago 3]]+BD.PD[[#This Row],[Pago 2]]+BD.PD[[#This Row],[Pago 1]]</f>
        <v>0</v>
      </c>
      <c r="AN251" s="396"/>
    </row>
    <row r="252" spans="1:40" ht="15" hidden="1" customHeight="1" x14ac:dyDescent="0.2">
      <c r="A252" s="377">
        <v>8.01</v>
      </c>
      <c r="B252" s="378"/>
      <c r="C252" s="379" t="str">
        <f>VLOOKUP(BD.PD[[#This Row],[Pos]],PPto[],3,FALSE)</f>
        <v>8.01 Gondolas</v>
      </c>
      <c r="D252" s="377" t="s">
        <v>61</v>
      </c>
      <c r="E252" s="381" t="str">
        <f>IF(BD.PD[[#This Row],[.]]="*",VLOOKUP(BD.PD[[#This Row],[Pos]],Presupuesto!A:H,7,FALSE),"")</f>
        <v/>
      </c>
      <c r="F252" s="409" t="s">
        <v>637</v>
      </c>
      <c r="G252" s="382">
        <v>4512813288</v>
      </c>
      <c r="H252" s="382" t="s">
        <v>342</v>
      </c>
      <c r="I252" s="399">
        <v>45921</v>
      </c>
      <c r="J252" s="400">
        <v>1</v>
      </c>
      <c r="K252" s="377" t="s">
        <v>162</v>
      </c>
      <c r="L252" s="384">
        <f>IF(BD.PD[[#This Row],[Mon]]="DOP",1,HLOOKUP(BD.PD[[#This Row],[Mon]],$K$1:$L$2,2,FALSE))</f>
        <v>60</v>
      </c>
      <c r="M252" s="401">
        <v>159216.70000000001</v>
      </c>
      <c r="N252" s="386">
        <f>BD.PD[[#This Row],[Cant.]]*BD.PD[[#This Row],[ Tasa ]]*BD.PD[[#This Row],[ Precio Und.]]</f>
        <v>9553002</v>
      </c>
      <c r="O252" s="402">
        <v>0.35</v>
      </c>
      <c r="P252" s="386">
        <f>IF(BD.PD[[#This Row],[Liquid. '[%']]]&lt;&gt;0,(BD.PD[[#This Row],[Valor Neto '[DOP']]]*BD.PD[[#This Row],[Liquid. '[%']]])+BD.PD[[#This Row],[Valor Neto '[DOP']]],BD.PD[[#This Row],[Valor Neto '[DOP']]])</f>
        <v>12896552.699999999</v>
      </c>
      <c r="Q252" s="404">
        <f>BD.PD[[#This Row],[Ppto. Orden Interna '[DOP']]]/HLOOKUP("USD",$K$1:$L$2,2,FALSE)</f>
        <v>214942.54499999998</v>
      </c>
      <c r="R252" s="389" t="s">
        <v>216</v>
      </c>
      <c r="S252" s="389" t="s">
        <v>638</v>
      </c>
      <c r="T252" s="389"/>
      <c r="U252" s="389"/>
      <c r="V252" s="389"/>
      <c r="W252" s="405" t="s">
        <v>639</v>
      </c>
      <c r="X252" s="390">
        <v>17</v>
      </c>
      <c r="Y252" s="391">
        <v>0.5</v>
      </c>
      <c r="Z252" s="406">
        <f>BD.PD[[#This Row],[Av.P1 '[%']]]*BD.PD[[#This Row],[Ppto. Orden Interna '[DOP']]]</f>
        <v>6448276.3499999996</v>
      </c>
      <c r="AA252" s="393">
        <v>21</v>
      </c>
      <c r="AB252" s="394">
        <v>0.5</v>
      </c>
      <c r="AC252" s="406">
        <f>BD.PD[[#This Row],[Av.P2 '[%']]]*BD.PD[[#This Row],[Ppto. Orden Interna '[DOP']]]</f>
        <v>6448276.3499999996</v>
      </c>
      <c r="AD252" s="393"/>
      <c r="AE252" s="394"/>
      <c r="AF252" s="406">
        <f>BD.PD[[#This Row],[Av.P3 '[%']]]*BD.PD[[#This Row],[Ppto. Orden Interna '[DOP']]]</f>
        <v>0</v>
      </c>
      <c r="AG252" s="393"/>
      <c r="AH252" s="394"/>
      <c r="AI252" s="406">
        <f>BD.PD[[#This Row],[Av.P4 '[%']]]*BD.PD[[#This Row],[Ppto. Orden Interna '[DOP']]]</f>
        <v>0</v>
      </c>
      <c r="AJ252" s="393"/>
      <c r="AK252" s="394"/>
      <c r="AL252" s="406">
        <f>BD.PD[[#This Row],[Av.P5 '[%']]]*BD.PD[[#This Row],[Ppto. Orden Interna '[DOP']]]</f>
        <v>0</v>
      </c>
      <c r="AM252" s="395">
        <f>BD.PD[[#This Row],[Pago 5]]+BD.PD[[#This Row],[Pago 4]]+BD.PD[[#This Row],[Pago 3]]+BD.PD[[#This Row],[Pago 2]]+BD.PD[[#This Row],[Pago 1]]</f>
        <v>12896552.699999999</v>
      </c>
      <c r="AN252" s="396"/>
    </row>
    <row r="253" spans="1:40" ht="15" hidden="1" customHeight="1" x14ac:dyDescent="0.2">
      <c r="A253" s="377">
        <v>8.01</v>
      </c>
      <c r="B253" s="378"/>
      <c r="C253" s="379" t="str">
        <f>VLOOKUP(BD.PD[[#This Row],[Pos]],PPto[],3,FALSE)</f>
        <v>8.01 Gondolas</v>
      </c>
      <c r="D253" s="377" t="s">
        <v>61</v>
      </c>
      <c r="E253" s="381" t="str">
        <f>IF(BD.PD[[#This Row],[.]]="*",VLOOKUP(BD.PD[[#This Row],[Pos]],Presupuesto!A:H,7,FALSE),"")</f>
        <v/>
      </c>
      <c r="F253" s="382" t="s">
        <v>640</v>
      </c>
      <c r="G253" s="382">
        <v>4512813288</v>
      </c>
      <c r="H253" s="382" t="s">
        <v>342</v>
      </c>
      <c r="I253" s="399">
        <v>45921</v>
      </c>
      <c r="J253" s="400">
        <v>1</v>
      </c>
      <c r="K253" s="377" t="s">
        <v>343</v>
      </c>
      <c r="L253" s="384">
        <f>IF(BD.PD[[#This Row],[Mon]]="DOP",1,HLOOKUP(BD.PD[[#This Row],[Mon]],$K$1:$L$2,2,FALSE))</f>
        <v>1</v>
      </c>
      <c r="M253" s="401">
        <v>600000</v>
      </c>
      <c r="N253" s="386">
        <f>BD.PD[[#This Row],[Cant.]]*BD.PD[[#This Row],[ Tasa ]]*BD.PD[[#This Row],[ Precio Und.]]</f>
        <v>600000</v>
      </c>
      <c r="O253" s="402">
        <v>0</v>
      </c>
      <c r="P253" s="386">
        <f>IF(BD.PD[[#This Row],[Liquid. '[%']]]&lt;&gt;0,(BD.PD[[#This Row],[Valor Neto '[DOP']]]*BD.PD[[#This Row],[Liquid. '[%']]])+BD.PD[[#This Row],[Valor Neto '[DOP']]],BD.PD[[#This Row],[Valor Neto '[DOP']]])</f>
        <v>600000</v>
      </c>
      <c r="Q253" s="404">
        <f>BD.PD[[#This Row],[Ppto. Orden Interna '[DOP']]]/HLOOKUP("USD",$K$1:$L$2,2,FALSE)</f>
        <v>10000</v>
      </c>
      <c r="R253" s="389" t="s">
        <v>216</v>
      </c>
      <c r="S253" s="389"/>
      <c r="T253" s="389"/>
      <c r="U253" s="389"/>
      <c r="V253" s="389"/>
      <c r="W253" s="405" t="s">
        <v>639</v>
      </c>
      <c r="X253" s="390">
        <v>17</v>
      </c>
      <c r="Y253" s="391">
        <v>0.5</v>
      </c>
      <c r="Z253" s="406">
        <f>BD.PD[[#This Row],[Av.P1 '[%']]]*BD.PD[[#This Row],[Ppto. Orden Interna '[DOP']]]</f>
        <v>300000</v>
      </c>
      <c r="AA253" s="393">
        <v>21</v>
      </c>
      <c r="AB253" s="394">
        <v>0.5</v>
      </c>
      <c r="AC253" s="406">
        <f>BD.PD[[#This Row],[Av.P2 '[%']]]*BD.PD[[#This Row],[Ppto. Orden Interna '[DOP']]]</f>
        <v>300000</v>
      </c>
      <c r="AD253" s="393"/>
      <c r="AE253" s="394"/>
      <c r="AF253" s="406">
        <f>BD.PD[[#This Row],[Av.P3 '[%']]]*BD.PD[[#This Row],[Ppto. Orden Interna '[DOP']]]</f>
        <v>0</v>
      </c>
      <c r="AG253" s="393"/>
      <c r="AH253" s="394"/>
      <c r="AI253" s="406">
        <f>BD.PD[[#This Row],[Av.P4 '[%']]]*BD.PD[[#This Row],[Ppto. Orden Interna '[DOP']]]</f>
        <v>0</v>
      </c>
      <c r="AJ253" s="393"/>
      <c r="AK253" s="394"/>
      <c r="AL253" s="406">
        <f>BD.PD[[#This Row],[Av.P5 '[%']]]*BD.PD[[#This Row],[Ppto. Orden Interna '[DOP']]]</f>
        <v>0</v>
      </c>
      <c r="AM253" s="395">
        <f>BD.PD[[#This Row],[Pago 5]]+BD.PD[[#This Row],[Pago 4]]+BD.PD[[#This Row],[Pago 3]]+BD.PD[[#This Row],[Pago 2]]+BD.PD[[#This Row],[Pago 1]]</f>
        <v>600000</v>
      </c>
      <c r="AN253" s="396"/>
    </row>
    <row r="254" spans="1:40" ht="15" hidden="1" customHeight="1" x14ac:dyDescent="0.2">
      <c r="A254" s="377">
        <v>8.01</v>
      </c>
      <c r="B254" s="378"/>
      <c r="C254" s="379" t="str">
        <f>VLOOKUP(BD.PD[[#This Row],[Pos]],PPto[],3,FALSE)</f>
        <v>8.01 Gondolas</v>
      </c>
      <c r="D254" s="377" t="s">
        <v>61</v>
      </c>
      <c r="E254" s="381" t="str">
        <f>IF(BD.PD[[#This Row],[.]]="*",VLOOKUP(BD.PD[[#This Row],[Pos]],Presupuesto!A:H,7,FALSE),"")</f>
        <v/>
      </c>
      <c r="F254" s="382" t="s">
        <v>641</v>
      </c>
      <c r="G254" s="382">
        <v>4512814279</v>
      </c>
      <c r="H254" s="382" t="s">
        <v>342</v>
      </c>
      <c r="I254" s="399">
        <v>45921</v>
      </c>
      <c r="J254" s="400">
        <v>11</v>
      </c>
      <c r="K254" s="377" t="s">
        <v>343</v>
      </c>
      <c r="L254" s="384">
        <f>IF(BD.PD[[#This Row],[Mon]]="DOP",1,HLOOKUP(BD.PD[[#This Row],[Mon]],$K$1:$L$2,2,FALSE))</f>
        <v>1</v>
      </c>
      <c r="M254" s="401">
        <v>410911.44</v>
      </c>
      <c r="N254" s="386">
        <f>BD.PD[[#This Row],[Cant.]]*BD.PD[[#This Row],[ Tasa ]]*BD.PD[[#This Row],[ Precio Und.]]</f>
        <v>4520025.84</v>
      </c>
      <c r="O254" s="402">
        <v>0</v>
      </c>
      <c r="P254" s="386">
        <f>IF(BD.PD[[#This Row],[Liquid. '[%']]]&lt;&gt;0,(BD.PD[[#This Row],[Valor Neto '[DOP']]]*BD.PD[[#This Row],[Liquid. '[%']]])+BD.PD[[#This Row],[Valor Neto '[DOP']]],BD.PD[[#This Row],[Valor Neto '[DOP']]])</f>
        <v>4520025.84</v>
      </c>
      <c r="Q254" s="404">
        <f>BD.PD[[#This Row],[Ppto. Orden Interna '[DOP']]]/HLOOKUP("USD",$K$1:$L$2,2,FALSE)</f>
        <v>75333.763999999996</v>
      </c>
      <c r="R254" s="389" t="s">
        <v>642</v>
      </c>
      <c r="S254" s="389"/>
      <c r="T254" s="389"/>
      <c r="U254" s="389"/>
      <c r="V254" s="389"/>
      <c r="W254" s="405" t="s">
        <v>636</v>
      </c>
      <c r="X254" s="390">
        <v>17</v>
      </c>
      <c r="Y254" s="391">
        <v>0.5</v>
      </c>
      <c r="Z254" s="406">
        <f>BD.PD[[#This Row],[Av.P1 '[%']]]*BD.PD[[#This Row],[Ppto. Orden Interna '[DOP']]]</f>
        <v>2260012.92</v>
      </c>
      <c r="AA254" s="393">
        <v>21</v>
      </c>
      <c r="AB254" s="394">
        <v>0.5</v>
      </c>
      <c r="AC254" s="406">
        <f>BD.PD[[#This Row],[Av.P2 '[%']]]*BD.PD[[#This Row],[Ppto. Orden Interna '[DOP']]]</f>
        <v>2260012.92</v>
      </c>
      <c r="AD254" s="393"/>
      <c r="AE254" s="394"/>
      <c r="AF254" s="406">
        <f>BD.PD[[#This Row],[Av.P3 '[%']]]*BD.PD[[#This Row],[Ppto. Orden Interna '[DOP']]]</f>
        <v>0</v>
      </c>
      <c r="AG254" s="393"/>
      <c r="AH254" s="394"/>
      <c r="AI254" s="406">
        <f>BD.PD[[#This Row],[Av.P4 '[%']]]*BD.PD[[#This Row],[Ppto. Orden Interna '[DOP']]]</f>
        <v>0</v>
      </c>
      <c r="AJ254" s="393"/>
      <c r="AK254" s="394"/>
      <c r="AL254" s="406">
        <f>BD.PD[[#This Row],[Av.P5 '[%']]]*BD.PD[[#This Row],[Ppto. Orden Interna '[DOP']]]</f>
        <v>0</v>
      </c>
      <c r="AM254" s="395">
        <f>BD.PD[[#This Row],[Pago 5]]+BD.PD[[#This Row],[Pago 4]]+BD.PD[[#This Row],[Pago 3]]+BD.PD[[#This Row],[Pago 2]]+BD.PD[[#This Row],[Pago 1]]</f>
        <v>4520025.84</v>
      </c>
      <c r="AN254" s="396"/>
    </row>
    <row r="255" spans="1:40" ht="15" hidden="1" customHeight="1" x14ac:dyDescent="0.2">
      <c r="A255" s="377">
        <v>8.02</v>
      </c>
      <c r="B255" s="378" t="s">
        <v>334</v>
      </c>
      <c r="C255" s="379" t="str">
        <f>VLOOKUP(BD.PD[[#This Row],[Pos]],PPto[],3,FALSE)</f>
        <v>8.02 Checkout</v>
      </c>
      <c r="D255" s="380" t="s">
        <v>334</v>
      </c>
      <c r="E255" s="381">
        <f>IF(BD.PD[[#This Row],[.]]="*",VLOOKUP(BD.PD[[#This Row],[Pos]],Presupuesto!A:H,7,FALSE),"")</f>
        <v>33115.956434426225</v>
      </c>
      <c r="F255" s="382"/>
      <c r="G255" s="382" t="s">
        <v>299</v>
      </c>
      <c r="H255" s="382"/>
      <c r="I255" s="382"/>
      <c r="J255" s="383"/>
      <c r="K255" s="380" t="s">
        <v>162</v>
      </c>
      <c r="L255" s="384">
        <f>IF(BD.PD[[#This Row],[Mon]]="DOP",1,HLOOKUP(BD.PD[[#This Row],[Mon]],$K$1:$L$2,2,FALSE))</f>
        <v>60</v>
      </c>
      <c r="M255" s="385">
        <v>0</v>
      </c>
      <c r="N255" s="386">
        <f>BD.PD[[#This Row],[Cant.]]*BD.PD[[#This Row],[ Tasa ]]*BD.PD[[#This Row],[ Precio Und.]]</f>
        <v>0</v>
      </c>
      <c r="O255" s="387"/>
      <c r="P255" s="386">
        <f>IF(BD.PD[[#This Row],[Liquid. '[%']]]&lt;&gt;0,(BD.PD[[#This Row],[Valor Neto '[DOP']]]*BD.PD[[#This Row],[Liquid. '[%']]])+BD.PD[[#This Row],[Valor Neto '[DOP']]],BD.PD[[#This Row],[Valor Neto '[DOP']]])</f>
        <v>0</v>
      </c>
      <c r="Q255" s="404">
        <f>BD.PD[[#This Row],[Ppto. Orden Interna '[DOP']]]/HLOOKUP("USD",$K$1:$L$2,2,FALSE)</f>
        <v>0</v>
      </c>
      <c r="R255" s="389"/>
      <c r="S255" s="389"/>
      <c r="T255" s="389"/>
      <c r="U255" s="389"/>
      <c r="V255" s="389"/>
      <c r="W255" s="405"/>
      <c r="X255" s="390"/>
      <c r="Y255" s="391"/>
      <c r="Z255" s="406">
        <f>BD.PD[[#This Row],[Av.P1 '[%']]]*BD.PD[[#This Row],[Ppto. Orden Interna '[DOP']]]</f>
        <v>0</v>
      </c>
      <c r="AA255" s="393"/>
      <c r="AB255" s="394"/>
      <c r="AC255" s="406">
        <f>BD.PD[[#This Row],[Av.P2 '[%']]]*BD.PD[[#This Row],[Ppto. Orden Interna '[DOP']]]</f>
        <v>0</v>
      </c>
      <c r="AD255" s="393"/>
      <c r="AE255" s="394"/>
      <c r="AF255" s="406">
        <f>BD.PD[[#This Row],[Av.P3 '[%']]]*BD.PD[[#This Row],[Ppto. Orden Interna '[DOP']]]</f>
        <v>0</v>
      </c>
      <c r="AG255" s="393"/>
      <c r="AH255" s="394"/>
      <c r="AI255" s="406">
        <f>BD.PD[[#This Row],[Av.P4 '[%']]]*BD.PD[[#This Row],[Ppto. Orden Interna '[DOP']]]</f>
        <v>0</v>
      </c>
      <c r="AJ255" s="393"/>
      <c r="AK255" s="394"/>
      <c r="AL255" s="406">
        <f>BD.PD[[#This Row],[Av.P5 '[%']]]*BD.PD[[#This Row],[Ppto. Orden Interna '[DOP']]]</f>
        <v>0</v>
      </c>
      <c r="AM255" s="395">
        <f>BD.PD[[#This Row],[Pago 5]]+BD.PD[[#This Row],[Pago 4]]+BD.PD[[#This Row],[Pago 3]]+BD.PD[[#This Row],[Pago 2]]+BD.PD[[#This Row],[Pago 1]]</f>
        <v>0</v>
      </c>
      <c r="AN255" s="396"/>
    </row>
    <row r="256" spans="1:40" ht="15" hidden="1" customHeight="1" x14ac:dyDescent="0.2">
      <c r="A256" s="377">
        <v>8.02</v>
      </c>
      <c r="B256" s="378"/>
      <c r="C256" s="379" t="str">
        <f>VLOOKUP(BD.PD[[#This Row],[Pos]],PPto[],3,FALSE)</f>
        <v>8.02 Checkout</v>
      </c>
      <c r="D256" s="377" t="s">
        <v>61</v>
      </c>
      <c r="E256" s="381" t="str">
        <f>IF(BD.PD[[#This Row],[.]]="*",VLOOKUP(BD.PD[[#This Row],[Pos]],Presupuesto!A:H,7,FALSE),"")</f>
        <v/>
      </c>
      <c r="F256" s="409" t="s">
        <v>643</v>
      </c>
      <c r="G256" s="382">
        <v>4512813741</v>
      </c>
      <c r="H256" s="382" t="s">
        <v>342</v>
      </c>
      <c r="I256" s="399">
        <v>45921</v>
      </c>
      <c r="J256" s="400">
        <v>11</v>
      </c>
      <c r="K256" s="377" t="s">
        <v>343</v>
      </c>
      <c r="L256" s="384">
        <f>IF(BD.PD[[#This Row],[Mon]]="DOP",1,HLOOKUP(BD.PD[[#This Row],[Mon]],$K$1:$L$2,2,FALSE))</f>
        <v>1</v>
      </c>
      <c r="M256" s="401">
        <v>182398.69</v>
      </c>
      <c r="N256" s="386">
        <f>BD.PD[[#This Row],[Cant.]]*BD.PD[[#This Row],[ Tasa ]]*BD.PD[[#This Row],[ Precio Und.]]</f>
        <v>2006385.59</v>
      </c>
      <c r="O256" s="402">
        <v>0</v>
      </c>
      <c r="P256" s="386">
        <f>IF(BD.PD[[#This Row],[Liquid. '[%']]]&lt;&gt;0,(BD.PD[[#This Row],[Valor Neto '[DOP']]]*BD.PD[[#This Row],[Liquid. '[%']]])+BD.PD[[#This Row],[Valor Neto '[DOP']]],BD.PD[[#This Row],[Valor Neto '[DOP']]])</f>
        <v>2006385.59</v>
      </c>
      <c r="Q256" s="404">
        <f>BD.PD[[#This Row],[Ppto. Orden Interna '[DOP']]]/HLOOKUP("USD",$K$1:$L$2,2,FALSE)</f>
        <v>33439.759833333337</v>
      </c>
      <c r="R256" s="389" t="s">
        <v>644</v>
      </c>
      <c r="S256" s="389"/>
      <c r="T256" s="389"/>
      <c r="U256" s="389"/>
      <c r="V256" s="389"/>
      <c r="W256" s="405" t="s">
        <v>636</v>
      </c>
      <c r="X256" s="390">
        <v>17</v>
      </c>
      <c r="Y256" s="391">
        <v>0.5</v>
      </c>
      <c r="Z256" s="406">
        <f>BD.PD[[#This Row],[Av.P1 '[%']]]*BD.PD[[#This Row],[Ppto. Orden Interna '[DOP']]]</f>
        <v>1003192.795</v>
      </c>
      <c r="AA256" s="393">
        <v>21</v>
      </c>
      <c r="AB256" s="394">
        <v>0.5</v>
      </c>
      <c r="AC256" s="406">
        <f>BD.PD[[#This Row],[Av.P2 '[%']]]*BD.PD[[#This Row],[Ppto. Orden Interna '[DOP']]]</f>
        <v>1003192.795</v>
      </c>
      <c r="AD256" s="393"/>
      <c r="AE256" s="394"/>
      <c r="AF256" s="406">
        <f>BD.PD[[#This Row],[Av.P3 '[%']]]*BD.PD[[#This Row],[Ppto. Orden Interna '[DOP']]]</f>
        <v>0</v>
      </c>
      <c r="AG256" s="393"/>
      <c r="AH256" s="394"/>
      <c r="AI256" s="406">
        <f>BD.PD[[#This Row],[Av.P4 '[%']]]*BD.PD[[#This Row],[Ppto. Orden Interna '[DOP']]]</f>
        <v>0</v>
      </c>
      <c r="AJ256" s="393"/>
      <c r="AK256" s="394"/>
      <c r="AL256" s="406">
        <f>BD.PD[[#This Row],[Av.P5 '[%']]]*BD.PD[[#This Row],[Ppto. Orden Interna '[DOP']]]</f>
        <v>0</v>
      </c>
      <c r="AM256" s="395">
        <f>BD.PD[[#This Row],[Pago 5]]+BD.PD[[#This Row],[Pago 4]]+BD.PD[[#This Row],[Pago 3]]+BD.PD[[#This Row],[Pago 2]]+BD.PD[[#This Row],[Pago 1]]</f>
        <v>2006385.59</v>
      </c>
      <c r="AN256" s="396"/>
    </row>
    <row r="257" spans="1:40" ht="15" hidden="1" customHeight="1" x14ac:dyDescent="0.2">
      <c r="A257" s="377">
        <v>8.02</v>
      </c>
      <c r="B257" s="378"/>
      <c r="C257" s="379" t="str">
        <f>VLOOKUP(BD.PD[[#This Row],[Pos]],PPto[],3,FALSE)</f>
        <v>8.02 Checkout</v>
      </c>
      <c r="D257" s="377" t="s">
        <v>61</v>
      </c>
      <c r="E257" s="381" t="str">
        <f>IF(BD.PD[[#This Row],[.]]="*",VLOOKUP(BD.PD[[#This Row],[Pos]],Presupuesto!A:H,7,FALSE),"")</f>
        <v/>
      </c>
      <c r="F257" s="382" t="s">
        <v>645</v>
      </c>
      <c r="G257" s="382">
        <v>4512813741</v>
      </c>
      <c r="H257" s="382" t="s">
        <v>342</v>
      </c>
      <c r="I257" s="399">
        <v>45921</v>
      </c>
      <c r="J257" s="400">
        <v>1</v>
      </c>
      <c r="K257" s="377" t="s">
        <v>343</v>
      </c>
      <c r="L257" s="384">
        <f>IF(BD.PD[[#This Row],[Mon]]="DOP",1,HLOOKUP(BD.PD[[#This Row],[Mon]],$K$1:$L$2,2,FALSE))</f>
        <v>1</v>
      </c>
      <c r="M257" s="401">
        <v>67000</v>
      </c>
      <c r="N257" s="386">
        <f>BD.PD[[#This Row],[Cant.]]*BD.PD[[#This Row],[ Tasa ]]*BD.PD[[#This Row],[ Precio Und.]]</f>
        <v>67000</v>
      </c>
      <c r="O257" s="402">
        <v>0</v>
      </c>
      <c r="P257" s="386">
        <f>IF(BD.PD[[#This Row],[Liquid. '[%']]]&lt;&gt;0,(BD.PD[[#This Row],[Valor Neto '[DOP']]]*BD.PD[[#This Row],[Liquid. '[%']]])+BD.PD[[#This Row],[Valor Neto '[DOP']]],BD.PD[[#This Row],[Valor Neto '[DOP']]])</f>
        <v>67000</v>
      </c>
      <c r="Q257" s="404">
        <f>BD.PD[[#This Row],[Ppto. Orden Interna '[DOP']]]/HLOOKUP("USD",$K$1:$L$2,2,FALSE)</f>
        <v>1116.6666666666667</v>
      </c>
      <c r="R257" s="389" t="s">
        <v>644</v>
      </c>
      <c r="S257" s="389"/>
      <c r="T257" s="389"/>
      <c r="U257" s="389"/>
      <c r="V257" s="389"/>
      <c r="W257" s="405" t="s">
        <v>636</v>
      </c>
      <c r="X257" s="390">
        <v>21</v>
      </c>
      <c r="Y257" s="391">
        <v>1</v>
      </c>
      <c r="Z257" s="406">
        <f>BD.PD[[#This Row],[Av.P1 '[%']]]*BD.PD[[#This Row],[Ppto. Orden Interna '[DOP']]]</f>
        <v>67000</v>
      </c>
      <c r="AA257" s="393"/>
      <c r="AB257" s="394"/>
      <c r="AC257" s="406">
        <f>BD.PD[[#This Row],[Av.P2 '[%']]]*BD.PD[[#This Row],[Ppto. Orden Interna '[DOP']]]</f>
        <v>0</v>
      </c>
      <c r="AD257" s="393"/>
      <c r="AE257" s="394"/>
      <c r="AF257" s="406">
        <f>BD.PD[[#This Row],[Av.P3 '[%']]]*BD.PD[[#This Row],[Ppto. Orden Interna '[DOP']]]</f>
        <v>0</v>
      </c>
      <c r="AG257" s="393"/>
      <c r="AH257" s="394"/>
      <c r="AI257" s="406">
        <f>BD.PD[[#This Row],[Av.P4 '[%']]]*BD.PD[[#This Row],[Ppto. Orden Interna '[DOP']]]</f>
        <v>0</v>
      </c>
      <c r="AJ257" s="393"/>
      <c r="AK257" s="394"/>
      <c r="AL257" s="406">
        <f>BD.PD[[#This Row],[Av.P5 '[%']]]*BD.PD[[#This Row],[Ppto. Orden Interna '[DOP']]]</f>
        <v>0</v>
      </c>
      <c r="AM257" s="395">
        <f>BD.PD[[#This Row],[Pago 5]]+BD.PD[[#This Row],[Pago 4]]+BD.PD[[#This Row],[Pago 3]]+BD.PD[[#This Row],[Pago 2]]+BD.PD[[#This Row],[Pago 1]]</f>
        <v>67000</v>
      </c>
      <c r="AN257" s="396"/>
    </row>
    <row r="258" spans="1:40" ht="15" hidden="1" customHeight="1" x14ac:dyDescent="0.2">
      <c r="A258" s="377">
        <v>8.0299999999999994</v>
      </c>
      <c r="B258" s="378" t="s">
        <v>334</v>
      </c>
      <c r="C258" s="379" t="str">
        <f>VLOOKUP(BD.PD[[#This Row],[Pos]],PPto[],3,FALSE)</f>
        <v>8.03 Carritos, Canastas y Accesorios</v>
      </c>
      <c r="D258" s="380" t="s">
        <v>334</v>
      </c>
      <c r="E258" s="381">
        <f>IF(BD.PD[[#This Row],[.]]="*",VLOOKUP(BD.PD[[#This Row],[Pos]],Presupuesto!A:H,7,FALSE),"")</f>
        <v>48127.872307217367</v>
      </c>
      <c r="F258" s="382"/>
      <c r="G258" s="382" t="s">
        <v>299</v>
      </c>
      <c r="H258" s="382"/>
      <c r="I258" s="382"/>
      <c r="J258" s="383"/>
      <c r="K258" s="380" t="s">
        <v>162</v>
      </c>
      <c r="L258" s="384">
        <f>IF(BD.PD[[#This Row],[Mon]]="DOP",1,HLOOKUP(BD.PD[[#This Row],[Mon]],$K$1:$L$2,2,FALSE))</f>
        <v>60</v>
      </c>
      <c r="M258" s="385">
        <v>0</v>
      </c>
      <c r="N258" s="386">
        <f>BD.PD[[#This Row],[Cant.]]*BD.PD[[#This Row],[ Tasa ]]*BD.PD[[#This Row],[ Precio Und.]]</f>
        <v>0</v>
      </c>
      <c r="O258" s="387"/>
      <c r="P258" s="386">
        <f>IF(BD.PD[[#This Row],[Liquid. '[%']]]&lt;&gt;0,(BD.PD[[#This Row],[Valor Neto '[DOP']]]*BD.PD[[#This Row],[Liquid. '[%']]])+BD.PD[[#This Row],[Valor Neto '[DOP']]],BD.PD[[#This Row],[Valor Neto '[DOP']]])</f>
        <v>0</v>
      </c>
      <c r="Q258" s="404">
        <f>BD.PD[[#This Row],[Ppto. Orden Interna '[DOP']]]/HLOOKUP("USD",$K$1:$L$2,2,FALSE)</f>
        <v>0</v>
      </c>
      <c r="R258" s="389"/>
      <c r="S258" s="389"/>
      <c r="T258" s="389"/>
      <c r="U258" s="389"/>
      <c r="V258" s="389"/>
      <c r="W258" s="405"/>
      <c r="X258" s="390"/>
      <c r="Y258" s="391"/>
      <c r="Z258" s="406">
        <f>BD.PD[[#This Row],[Av.P1 '[%']]]*BD.PD[[#This Row],[Ppto. Orden Interna '[DOP']]]</f>
        <v>0</v>
      </c>
      <c r="AA258" s="393"/>
      <c r="AB258" s="394"/>
      <c r="AC258" s="406">
        <f>BD.PD[[#This Row],[Av.P2 '[%']]]*BD.PD[[#This Row],[Ppto. Orden Interna '[DOP']]]</f>
        <v>0</v>
      </c>
      <c r="AD258" s="393"/>
      <c r="AE258" s="394"/>
      <c r="AF258" s="406">
        <f>BD.PD[[#This Row],[Av.P3 '[%']]]*BD.PD[[#This Row],[Ppto. Orden Interna '[DOP']]]</f>
        <v>0</v>
      </c>
      <c r="AG258" s="393"/>
      <c r="AH258" s="394"/>
      <c r="AI258" s="406">
        <f>BD.PD[[#This Row],[Av.P4 '[%']]]*BD.PD[[#This Row],[Ppto. Orden Interna '[DOP']]]</f>
        <v>0</v>
      </c>
      <c r="AJ258" s="393"/>
      <c r="AK258" s="394"/>
      <c r="AL258" s="406">
        <f>BD.PD[[#This Row],[Av.P5 '[%']]]*BD.PD[[#This Row],[Ppto. Orden Interna '[DOP']]]</f>
        <v>0</v>
      </c>
      <c r="AM258" s="395">
        <f>BD.PD[[#This Row],[Pago 5]]+BD.PD[[#This Row],[Pago 4]]+BD.PD[[#This Row],[Pago 3]]+BD.PD[[#This Row],[Pago 2]]+BD.PD[[#This Row],[Pago 1]]</f>
        <v>0</v>
      </c>
      <c r="AN258" s="396"/>
    </row>
    <row r="259" spans="1:40" ht="15" hidden="1" customHeight="1" x14ac:dyDescent="0.2">
      <c r="A259" s="377">
        <v>8.0299999999999994</v>
      </c>
      <c r="B259" s="378"/>
      <c r="C259" s="379" t="str">
        <f>VLOOKUP(BD.PD[[#This Row],[Pos]],PPto[],3,FALSE)</f>
        <v>8.03 Carritos, Canastas y Accesorios</v>
      </c>
      <c r="D259" s="377" t="s">
        <v>61</v>
      </c>
      <c r="E259" s="381" t="str">
        <f>IF(BD.PD[[#This Row],[.]]="*",VLOOKUP(BD.PD[[#This Row],[Pos]],Presupuesto!A:H,7,FALSE),"")</f>
        <v/>
      </c>
      <c r="F259" s="382" t="s">
        <v>646</v>
      </c>
      <c r="G259" s="382">
        <v>4600074863</v>
      </c>
      <c r="H259" s="382" t="s">
        <v>336</v>
      </c>
      <c r="I259" s="399">
        <v>45849</v>
      </c>
      <c r="J259" s="400">
        <v>60</v>
      </c>
      <c r="K259" s="377" t="s">
        <v>343</v>
      </c>
      <c r="L259" s="384">
        <f>IF(BD.PD[[#This Row],[Mon]]="DOP",1,HLOOKUP(BD.PD[[#This Row],[Mon]],$K$1:$L$2,2,FALSE))</f>
        <v>1</v>
      </c>
      <c r="M259" s="401">
        <v>1438.7834523809524</v>
      </c>
      <c r="N259" s="386">
        <f>BD.PD[[#This Row],[Cant.]]*BD.PD[[#This Row],[ Tasa ]]*BD.PD[[#This Row],[ Precio Und.]]</f>
        <v>86327.007142857154</v>
      </c>
      <c r="O259" s="402">
        <v>0.3</v>
      </c>
      <c r="P259" s="386">
        <f>IF(BD.PD[[#This Row],[Liquid. '[%']]]&lt;&gt;0,(BD.PD[[#This Row],[Valor Neto '[DOP']]]*BD.PD[[#This Row],[Liquid. '[%']]])+BD.PD[[#This Row],[Valor Neto '[DOP']]],BD.PD[[#This Row],[Valor Neto '[DOP']]])</f>
        <v>112225.10928571429</v>
      </c>
      <c r="Q259" s="404">
        <f>BD.PD[[#This Row],[Ppto. Orden Interna '[DOP']]]/HLOOKUP("USD",$K$1:$L$2,2,FALSE)</f>
        <v>1870.4184880952382</v>
      </c>
      <c r="R259" s="389" t="s">
        <v>647</v>
      </c>
      <c r="S259" s="389"/>
      <c r="T259" s="389"/>
      <c r="U259" s="389"/>
      <c r="V259" s="389"/>
      <c r="W259" s="405" t="s">
        <v>648</v>
      </c>
      <c r="X259" s="390">
        <v>18</v>
      </c>
      <c r="Y259" s="391">
        <v>0.5</v>
      </c>
      <c r="Z259" s="406">
        <f>BD.PD[[#This Row],[Av.P1 '[%']]]*BD.PD[[#This Row],[Ppto. Orden Interna '[DOP']]]</f>
        <v>56112.554642857147</v>
      </c>
      <c r="AA259" s="393">
        <v>21</v>
      </c>
      <c r="AB259" s="394">
        <v>0.5</v>
      </c>
      <c r="AC259" s="406">
        <f>BD.PD[[#This Row],[Av.P2 '[%']]]*BD.PD[[#This Row],[Ppto. Orden Interna '[DOP']]]</f>
        <v>56112.554642857147</v>
      </c>
      <c r="AD259" s="393"/>
      <c r="AE259" s="394"/>
      <c r="AF259" s="406">
        <f>BD.PD[[#This Row],[Av.P3 '[%']]]*BD.PD[[#This Row],[Ppto. Orden Interna '[DOP']]]</f>
        <v>0</v>
      </c>
      <c r="AG259" s="393"/>
      <c r="AH259" s="394"/>
      <c r="AI259" s="406">
        <f>BD.PD[[#This Row],[Av.P4 '[%']]]*BD.PD[[#This Row],[Ppto. Orden Interna '[DOP']]]</f>
        <v>0</v>
      </c>
      <c r="AJ259" s="393"/>
      <c r="AK259" s="394"/>
      <c r="AL259" s="406">
        <f>BD.PD[[#This Row],[Av.P5 '[%']]]*BD.PD[[#This Row],[Ppto. Orden Interna '[DOP']]]</f>
        <v>0</v>
      </c>
      <c r="AM259" s="395">
        <f>BD.PD[[#This Row],[Pago 5]]+BD.PD[[#This Row],[Pago 4]]+BD.PD[[#This Row],[Pago 3]]+BD.PD[[#This Row],[Pago 2]]+BD.PD[[#This Row],[Pago 1]]</f>
        <v>112225.10928571429</v>
      </c>
      <c r="AN259" s="396"/>
    </row>
    <row r="260" spans="1:40" ht="15" hidden="1" customHeight="1" x14ac:dyDescent="0.2">
      <c r="A260" s="377">
        <v>8.0299999999999994</v>
      </c>
      <c r="B260" s="378"/>
      <c r="C260" s="379" t="str">
        <f>VLOOKUP(BD.PD[[#This Row],[Pos]],PPto[],3,FALSE)</f>
        <v>8.03 Carritos, Canastas y Accesorios</v>
      </c>
      <c r="D260" s="377" t="s">
        <v>61</v>
      </c>
      <c r="E260" s="381" t="str">
        <f>IF(BD.PD[[#This Row],[.]]="*",VLOOKUP(BD.PD[[#This Row],[Pos]],Presupuesto!A:H,7,FALSE),"")</f>
        <v/>
      </c>
      <c r="F260" s="382" t="s">
        <v>649</v>
      </c>
      <c r="G260" s="382">
        <v>4600074863</v>
      </c>
      <c r="H260" s="382" t="s">
        <v>336</v>
      </c>
      <c r="I260" s="399">
        <v>45849</v>
      </c>
      <c r="J260" s="400">
        <v>2</v>
      </c>
      <c r="K260" s="377" t="s">
        <v>343</v>
      </c>
      <c r="L260" s="384">
        <f>IF(BD.PD[[#This Row],[Mon]]="DOP",1,HLOOKUP(BD.PD[[#This Row],[Mon]],$K$1:$L$2,2,FALSE))</f>
        <v>1</v>
      </c>
      <c r="M260" s="401">
        <v>76528.710000000006</v>
      </c>
      <c r="N260" s="386">
        <f>BD.PD[[#This Row],[Cant.]]*BD.PD[[#This Row],[ Tasa ]]*BD.PD[[#This Row],[ Precio Und.]]</f>
        <v>153057.42000000001</v>
      </c>
      <c r="O260" s="402">
        <v>0.3</v>
      </c>
      <c r="P260" s="386">
        <f>IF(BD.PD[[#This Row],[Liquid. '[%']]]&lt;&gt;0,(BD.PD[[#This Row],[Valor Neto '[DOP']]]*BD.PD[[#This Row],[Liquid. '[%']]])+BD.PD[[#This Row],[Valor Neto '[DOP']]],BD.PD[[#This Row],[Valor Neto '[DOP']]])</f>
        <v>198974.64600000001</v>
      </c>
      <c r="Q260" s="404">
        <f>BD.PD[[#This Row],[Ppto. Orden Interna '[DOP']]]/HLOOKUP("USD",$K$1:$L$2,2,FALSE)</f>
        <v>3316.2441000000003</v>
      </c>
      <c r="R260" s="389" t="s">
        <v>647</v>
      </c>
      <c r="S260" s="389"/>
      <c r="T260" s="389"/>
      <c r="U260" s="389"/>
      <c r="V260" s="389"/>
      <c r="W260" s="405" t="s">
        <v>648</v>
      </c>
      <c r="X260" s="390">
        <v>18</v>
      </c>
      <c r="Y260" s="391">
        <v>0.5</v>
      </c>
      <c r="Z260" s="406">
        <f>BD.PD[[#This Row],[Av.P1 '[%']]]*BD.PD[[#This Row],[Ppto. Orden Interna '[DOP']]]</f>
        <v>99487.323000000004</v>
      </c>
      <c r="AA260" s="393">
        <v>21</v>
      </c>
      <c r="AB260" s="394">
        <v>0.5</v>
      </c>
      <c r="AC260" s="406">
        <f>BD.PD[[#This Row],[Av.P2 '[%']]]*BD.PD[[#This Row],[Ppto. Orden Interna '[DOP']]]</f>
        <v>99487.323000000004</v>
      </c>
      <c r="AD260" s="393"/>
      <c r="AE260" s="394"/>
      <c r="AF260" s="406">
        <f>BD.PD[[#This Row],[Av.P3 '[%']]]*BD.PD[[#This Row],[Ppto. Orden Interna '[DOP']]]</f>
        <v>0</v>
      </c>
      <c r="AG260" s="393"/>
      <c r="AH260" s="394"/>
      <c r="AI260" s="406">
        <f>BD.PD[[#This Row],[Av.P4 '[%']]]*BD.PD[[#This Row],[Ppto. Orden Interna '[DOP']]]</f>
        <v>0</v>
      </c>
      <c r="AJ260" s="393"/>
      <c r="AK260" s="394"/>
      <c r="AL260" s="406">
        <f>BD.PD[[#This Row],[Av.P5 '[%']]]*BD.PD[[#This Row],[Ppto. Orden Interna '[DOP']]]</f>
        <v>0</v>
      </c>
      <c r="AM260" s="395">
        <f>BD.PD[[#This Row],[Pago 5]]+BD.PD[[#This Row],[Pago 4]]+BD.PD[[#This Row],[Pago 3]]+BD.PD[[#This Row],[Pago 2]]+BD.PD[[#This Row],[Pago 1]]</f>
        <v>198974.64600000001</v>
      </c>
      <c r="AN260" s="396"/>
    </row>
    <row r="261" spans="1:40" ht="15" hidden="1" customHeight="1" x14ac:dyDescent="0.2">
      <c r="A261" s="377">
        <v>8.0299999999999994</v>
      </c>
      <c r="B261" s="378"/>
      <c r="C261" s="379" t="str">
        <f>VLOOKUP(BD.PD[[#This Row],[Pos]],PPto[],3,FALSE)</f>
        <v>8.03 Carritos, Canastas y Accesorios</v>
      </c>
      <c r="D261" s="377" t="s">
        <v>61</v>
      </c>
      <c r="E261" s="381" t="str">
        <f>IF(BD.PD[[#This Row],[.]]="*",VLOOKUP(BD.PD[[#This Row],[Pos]],Presupuesto!A:H,7,FALSE),"")</f>
        <v/>
      </c>
      <c r="F261" s="382" t="s">
        <v>650</v>
      </c>
      <c r="G261" s="382">
        <v>4600074863</v>
      </c>
      <c r="H261" s="382" t="s">
        <v>336</v>
      </c>
      <c r="I261" s="399">
        <v>45849</v>
      </c>
      <c r="J261" s="400">
        <v>150</v>
      </c>
      <c r="K261" s="377" t="s">
        <v>343</v>
      </c>
      <c r="L261" s="384">
        <f>IF(BD.PD[[#This Row],[Mon]]="DOP",1,HLOOKUP(BD.PD[[#This Row],[Mon]],$K$1:$L$2,2,FALSE))</f>
        <v>1</v>
      </c>
      <c r="M261" s="401">
        <v>9341.7875999999997</v>
      </c>
      <c r="N261" s="386">
        <f>BD.PD[[#This Row],[Cant.]]*BD.PD[[#This Row],[ Tasa ]]*BD.PD[[#This Row],[ Precio Und.]]</f>
        <v>1401268.14</v>
      </c>
      <c r="O261" s="402">
        <v>0.3</v>
      </c>
      <c r="P261" s="386">
        <f>IF(BD.PD[[#This Row],[Liquid. '[%']]]&lt;&gt;0,(BD.PD[[#This Row],[Valor Neto '[DOP']]]*BD.PD[[#This Row],[Liquid. '[%']]])+BD.PD[[#This Row],[Valor Neto '[DOP']]],BD.PD[[#This Row],[Valor Neto '[DOP']]])</f>
        <v>1821648.5819999999</v>
      </c>
      <c r="Q261" s="404">
        <f>BD.PD[[#This Row],[Ppto. Orden Interna '[DOP']]]/HLOOKUP("USD",$K$1:$L$2,2,FALSE)</f>
        <v>30360.809699999998</v>
      </c>
      <c r="R261" s="389" t="s">
        <v>647</v>
      </c>
      <c r="S261" s="389"/>
      <c r="T261" s="389"/>
      <c r="U261" s="389"/>
      <c r="V261" s="389"/>
      <c r="W261" s="405" t="s">
        <v>648</v>
      </c>
      <c r="X261" s="390">
        <v>18</v>
      </c>
      <c r="Y261" s="391">
        <v>0.5</v>
      </c>
      <c r="Z261" s="406">
        <f>BD.PD[[#This Row],[Av.P1 '[%']]]*BD.PD[[#This Row],[Ppto. Orden Interna '[DOP']]]</f>
        <v>910824.29099999997</v>
      </c>
      <c r="AA261" s="393">
        <v>21</v>
      </c>
      <c r="AB261" s="394">
        <v>0.5</v>
      </c>
      <c r="AC261" s="406">
        <f>BD.PD[[#This Row],[Av.P2 '[%']]]*BD.PD[[#This Row],[Ppto. Orden Interna '[DOP']]]</f>
        <v>910824.29099999997</v>
      </c>
      <c r="AD261" s="393"/>
      <c r="AE261" s="394"/>
      <c r="AF261" s="406">
        <f>BD.PD[[#This Row],[Av.P3 '[%']]]*BD.PD[[#This Row],[Ppto. Orden Interna '[DOP']]]</f>
        <v>0</v>
      </c>
      <c r="AG261" s="393"/>
      <c r="AH261" s="394"/>
      <c r="AI261" s="406">
        <f>BD.PD[[#This Row],[Av.P4 '[%']]]*BD.PD[[#This Row],[Ppto. Orden Interna '[DOP']]]</f>
        <v>0</v>
      </c>
      <c r="AJ261" s="393"/>
      <c r="AK261" s="394"/>
      <c r="AL261" s="406">
        <f>BD.PD[[#This Row],[Av.P5 '[%']]]*BD.PD[[#This Row],[Ppto. Orden Interna '[DOP']]]</f>
        <v>0</v>
      </c>
      <c r="AM261" s="395">
        <f>BD.PD[[#This Row],[Pago 5]]+BD.PD[[#This Row],[Pago 4]]+BD.PD[[#This Row],[Pago 3]]+BD.PD[[#This Row],[Pago 2]]+BD.PD[[#This Row],[Pago 1]]</f>
        <v>1821648.5819999999</v>
      </c>
      <c r="AN261" s="396"/>
    </row>
    <row r="262" spans="1:40" ht="15" hidden="1" customHeight="1" x14ac:dyDescent="0.2">
      <c r="A262" s="377">
        <v>8.0299999999999994</v>
      </c>
      <c r="B262" s="378"/>
      <c r="C262" s="379" t="str">
        <f>VLOOKUP(BD.PD[[#This Row],[Pos]],PPto[],3,FALSE)</f>
        <v>8.03 Carritos, Canastas y Accesorios</v>
      </c>
      <c r="D262" s="377" t="s">
        <v>61</v>
      </c>
      <c r="E262" s="381" t="str">
        <f>IF(BD.PD[[#This Row],[.]]="*",VLOOKUP(BD.PD[[#This Row],[Pos]],Presupuesto!A:H,7,FALSE),"")</f>
        <v/>
      </c>
      <c r="F262" s="382" t="s">
        <v>651</v>
      </c>
      <c r="G262" s="382">
        <v>4600074863</v>
      </c>
      <c r="H262" s="382" t="s">
        <v>336</v>
      </c>
      <c r="I262" s="399">
        <v>45849</v>
      </c>
      <c r="J262" s="400">
        <v>75</v>
      </c>
      <c r="K262" s="377" t="s">
        <v>343</v>
      </c>
      <c r="L262" s="384">
        <f>IF(BD.PD[[#This Row],[Mon]]="DOP",1,HLOOKUP(BD.PD[[#This Row],[Mon]],$K$1:$L$2,2,FALSE))</f>
        <v>1</v>
      </c>
      <c r="M262" s="401">
        <v>6319.4633636363633</v>
      </c>
      <c r="N262" s="386">
        <f>BD.PD[[#This Row],[Cant.]]*BD.PD[[#This Row],[ Tasa ]]*BD.PD[[#This Row],[ Precio Und.]]</f>
        <v>473959.75227272726</v>
      </c>
      <c r="O262" s="402">
        <v>0.3</v>
      </c>
      <c r="P262" s="386">
        <f>IF(BD.PD[[#This Row],[Liquid. '[%']]]&lt;&gt;0,(BD.PD[[#This Row],[Valor Neto '[DOP']]]*BD.PD[[#This Row],[Liquid. '[%']]])+BD.PD[[#This Row],[Valor Neto '[DOP']]],BD.PD[[#This Row],[Valor Neto '[DOP']]])</f>
        <v>616147.67795454548</v>
      </c>
      <c r="Q262" s="404">
        <f>BD.PD[[#This Row],[Ppto. Orden Interna '[DOP']]]/HLOOKUP("USD",$K$1:$L$2,2,FALSE)</f>
        <v>10269.127965909091</v>
      </c>
      <c r="R262" s="389" t="s">
        <v>647</v>
      </c>
      <c r="S262" s="389"/>
      <c r="T262" s="389"/>
      <c r="U262" s="389"/>
      <c r="V262" s="389"/>
      <c r="W262" s="405" t="s">
        <v>648</v>
      </c>
      <c r="X262" s="390">
        <v>18</v>
      </c>
      <c r="Y262" s="391">
        <v>0.5</v>
      </c>
      <c r="Z262" s="406">
        <f>BD.PD[[#This Row],[Av.P1 '[%']]]*BD.PD[[#This Row],[Ppto. Orden Interna '[DOP']]]</f>
        <v>308073.83897727274</v>
      </c>
      <c r="AA262" s="393">
        <v>21</v>
      </c>
      <c r="AB262" s="394">
        <v>0.5</v>
      </c>
      <c r="AC262" s="406">
        <f>BD.PD[[#This Row],[Av.P2 '[%']]]*BD.PD[[#This Row],[Ppto. Orden Interna '[DOP']]]</f>
        <v>308073.83897727274</v>
      </c>
      <c r="AD262" s="393"/>
      <c r="AE262" s="394"/>
      <c r="AF262" s="406">
        <f>BD.PD[[#This Row],[Av.P3 '[%']]]*BD.PD[[#This Row],[Ppto. Orden Interna '[DOP']]]</f>
        <v>0</v>
      </c>
      <c r="AG262" s="393"/>
      <c r="AH262" s="394"/>
      <c r="AI262" s="406">
        <f>BD.PD[[#This Row],[Av.P4 '[%']]]*BD.PD[[#This Row],[Ppto. Orden Interna '[DOP']]]</f>
        <v>0</v>
      </c>
      <c r="AJ262" s="393"/>
      <c r="AK262" s="394"/>
      <c r="AL262" s="406">
        <f>BD.PD[[#This Row],[Av.P5 '[%']]]*BD.PD[[#This Row],[Ppto. Orden Interna '[DOP']]]</f>
        <v>0</v>
      </c>
      <c r="AM262" s="395">
        <f>BD.PD[[#This Row],[Pago 5]]+BD.PD[[#This Row],[Pago 4]]+BD.PD[[#This Row],[Pago 3]]+BD.PD[[#This Row],[Pago 2]]+BD.PD[[#This Row],[Pago 1]]</f>
        <v>616147.67795454548</v>
      </c>
      <c r="AN262" s="396"/>
    </row>
    <row r="263" spans="1:40" ht="15" hidden="1" customHeight="1" x14ac:dyDescent="0.2">
      <c r="A263" s="377">
        <v>8.0299999999999994</v>
      </c>
      <c r="B263" s="378"/>
      <c r="C263" s="379" t="str">
        <f>VLOOKUP(BD.PD[[#This Row],[Pos]],PPto[],3,FALSE)</f>
        <v>8.03 Carritos, Canastas y Accesorios</v>
      </c>
      <c r="D263" s="377" t="s">
        <v>61</v>
      </c>
      <c r="E263" s="381" t="str">
        <f>IF(BD.PD[[#This Row],[.]]="*",VLOOKUP(BD.PD[[#This Row],[Pos]],Presupuesto!A:H,7,FALSE),"")</f>
        <v/>
      </c>
      <c r="F263" s="382" t="s">
        <v>652</v>
      </c>
      <c r="G263" s="382">
        <v>4600074863</v>
      </c>
      <c r="H263" s="382" t="s">
        <v>336</v>
      </c>
      <c r="I263" s="399">
        <v>45849</v>
      </c>
      <c r="J263" s="400">
        <v>3</v>
      </c>
      <c r="K263" s="377" t="s">
        <v>343</v>
      </c>
      <c r="L263" s="384">
        <f>IF(BD.PD[[#This Row],[Mon]]="DOP",1,HLOOKUP(BD.PD[[#This Row],[Mon]],$K$1:$L$2,2,FALSE))</f>
        <v>1</v>
      </c>
      <c r="M263" s="401">
        <v>5806.3549999999996</v>
      </c>
      <c r="N263" s="386">
        <f>BD.PD[[#This Row],[Cant.]]*BD.PD[[#This Row],[ Tasa ]]*BD.PD[[#This Row],[ Precio Und.]]</f>
        <v>17419.064999999999</v>
      </c>
      <c r="O263" s="402">
        <v>0.3</v>
      </c>
      <c r="P263" s="386">
        <f>IF(BD.PD[[#This Row],[Liquid. '[%']]]&lt;&gt;0,(BD.PD[[#This Row],[Valor Neto '[DOP']]]*BD.PD[[#This Row],[Liquid. '[%']]])+BD.PD[[#This Row],[Valor Neto '[DOP']]],BD.PD[[#This Row],[Valor Neto '[DOP']]])</f>
        <v>22644.784499999998</v>
      </c>
      <c r="Q263" s="404">
        <f>BD.PD[[#This Row],[Ppto. Orden Interna '[DOP']]]/HLOOKUP("USD",$K$1:$L$2,2,FALSE)</f>
        <v>377.41307499999999</v>
      </c>
      <c r="R263" s="389" t="s">
        <v>647</v>
      </c>
      <c r="S263" s="389"/>
      <c r="T263" s="389"/>
      <c r="U263" s="389"/>
      <c r="V263" s="389"/>
      <c r="W263" s="405" t="s">
        <v>648</v>
      </c>
      <c r="X263" s="390">
        <v>18</v>
      </c>
      <c r="Y263" s="391">
        <v>0.5</v>
      </c>
      <c r="Z263" s="406">
        <f>BD.PD[[#This Row],[Av.P1 '[%']]]*BD.PD[[#This Row],[Ppto. Orden Interna '[DOP']]]</f>
        <v>11322.392249999999</v>
      </c>
      <c r="AA263" s="393">
        <v>21</v>
      </c>
      <c r="AB263" s="394">
        <v>0.5</v>
      </c>
      <c r="AC263" s="406">
        <f>BD.PD[[#This Row],[Av.P2 '[%']]]*BD.PD[[#This Row],[Ppto. Orden Interna '[DOP']]]</f>
        <v>11322.392249999999</v>
      </c>
      <c r="AD263" s="393"/>
      <c r="AE263" s="394"/>
      <c r="AF263" s="406">
        <f>BD.PD[[#This Row],[Av.P3 '[%']]]*BD.PD[[#This Row],[Ppto. Orden Interna '[DOP']]]</f>
        <v>0</v>
      </c>
      <c r="AG263" s="393"/>
      <c r="AH263" s="394"/>
      <c r="AI263" s="406">
        <f>BD.PD[[#This Row],[Av.P4 '[%']]]*BD.PD[[#This Row],[Ppto. Orden Interna '[DOP']]]</f>
        <v>0</v>
      </c>
      <c r="AJ263" s="393"/>
      <c r="AK263" s="394"/>
      <c r="AL263" s="406">
        <f>BD.PD[[#This Row],[Av.P5 '[%']]]*BD.PD[[#This Row],[Ppto. Orden Interna '[DOP']]]</f>
        <v>0</v>
      </c>
      <c r="AM263" s="395">
        <f>BD.PD[[#This Row],[Pago 5]]+BD.PD[[#This Row],[Pago 4]]+BD.PD[[#This Row],[Pago 3]]+BD.PD[[#This Row],[Pago 2]]+BD.PD[[#This Row],[Pago 1]]</f>
        <v>22644.784499999998</v>
      </c>
      <c r="AN263" s="396"/>
    </row>
    <row r="264" spans="1:40" ht="15" hidden="1" customHeight="1" x14ac:dyDescent="0.2">
      <c r="A264" s="377">
        <v>8.0299999999999994</v>
      </c>
      <c r="B264" s="378"/>
      <c r="C264" s="379" t="str">
        <f>VLOOKUP(BD.PD[[#This Row],[Pos]],PPto[],3,FALSE)</f>
        <v>8.03 Carritos, Canastas y Accesorios</v>
      </c>
      <c r="D264" s="377" t="s">
        <v>61</v>
      </c>
      <c r="E264" s="381" t="str">
        <f>IF(BD.PD[[#This Row],[.]]="*",VLOOKUP(BD.PD[[#This Row],[Pos]],Presupuesto!A:H,7,FALSE),"")</f>
        <v/>
      </c>
      <c r="F264" s="382" t="s">
        <v>653</v>
      </c>
      <c r="G264" s="382" t="s">
        <v>626</v>
      </c>
      <c r="H264" s="382" t="s">
        <v>522</v>
      </c>
      <c r="I264" s="399">
        <v>45921</v>
      </c>
      <c r="J264" s="400">
        <v>1</v>
      </c>
      <c r="K264" s="377" t="s">
        <v>343</v>
      </c>
      <c r="L264" s="384">
        <f>IF(BD.PD[[#This Row],[Mon]]="DOP",1,HLOOKUP(BD.PD[[#This Row],[Mon]],$K$1:$L$2,2,FALSE))</f>
        <v>1</v>
      </c>
      <c r="M264" s="401">
        <v>95330.28</v>
      </c>
      <c r="N264" s="386">
        <f>BD.PD[[#This Row],[Cant.]]*BD.PD[[#This Row],[ Tasa ]]*BD.PD[[#This Row],[ Precio Und.]]</f>
        <v>95330.28</v>
      </c>
      <c r="O264" s="402">
        <v>0.3</v>
      </c>
      <c r="P264" s="386">
        <f>IF(BD.PD[[#This Row],[Liquid. '[%']]]&lt;&gt;0,(BD.PD[[#This Row],[Valor Neto '[DOP']]]*BD.PD[[#This Row],[Liquid. '[%']]])+BD.PD[[#This Row],[Valor Neto '[DOP']]],BD.PD[[#This Row],[Valor Neto '[DOP']]])</f>
        <v>123929.364</v>
      </c>
      <c r="Q264" s="404">
        <f>BD.PD[[#This Row],[Ppto. Orden Interna '[DOP']]]/HLOOKUP("USD",$K$1:$L$2,2,FALSE)</f>
        <v>2065.4893999999999</v>
      </c>
      <c r="R264" s="389" t="s">
        <v>654</v>
      </c>
      <c r="S264" s="389"/>
      <c r="T264" s="389"/>
      <c r="U264" s="389"/>
      <c r="V264" s="389"/>
      <c r="W264" s="405" t="s">
        <v>648</v>
      </c>
      <c r="X264" s="390">
        <v>19</v>
      </c>
      <c r="Y264" s="391">
        <v>0.5</v>
      </c>
      <c r="Z264" s="406">
        <f>BD.PD[[#This Row],[Av.P1 '[%']]]*BD.PD[[#This Row],[Ppto. Orden Interna '[DOP']]]</f>
        <v>61964.682000000001</v>
      </c>
      <c r="AA264" s="393">
        <v>21</v>
      </c>
      <c r="AB264" s="394">
        <v>0.5</v>
      </c>
      <c r="AC264" s="406">
        <f>BD.PD[[#This Row],[Av.P2 '[%']]]*BD.PD[[#This Row],[Ppto. Orden Interna '[DOP']]]</f>
        <v>61964.682000000001</v>
      </c>
      <c r="AD264" s="393"/>
      <c r="AE264" s="394"/>
      <c r="AF264" s="406">
        <f>BD.PD[[#This Row],[Av.P3 '[%']]]*BD.PD[[#This Row],[Ppto. Orden Interna '[DOP']]]</f>
        <v>0</v>
      </c>
      <c r="AG264" s="393"/>
      <c r="AH264" s="394"/>
      <c r="AI264" s="406">
        <f>BD.PD[[#This Row],[Av.P4 '[%']]]*BD.PD[[#This Row],[Ppto. Orden Interna '[DOP']]]</f>
        <v>0</v>
      </c>
      <c r="AJ264" s="393"/>
      <c r="AK264" s="394"/>
      <c r="AL264" s="406">
        <f>BD.PD[[#This Row],[Av.P5 '[%']]]*BD.PD[[#This Row],[Ppto. Orden Interna '[DOP']]]</f>
        <v>0</v>
      </c>
      <c r="AM264" s="395">
        <f>BD.PD[[#This Row],[Pago 5]]+BD.PD[[#This Row],[Pago 4]]+BD.PD[[#This Row],[Pago 3]]+BD.PD[[#This Row],[Pago 2]]+BD.PD[[#This Row],[Pago 1]]</f>
        <v>123929.364</v>
      </c>
      <c r="AN264" s="396"/>
    </row>
    <row r="265" spans="1:40" ht="15" hidden="1" customHeight="1" x14ac:dyDescent="0.2">
      <c r="A265" s="377">
        <v>8.0299999999999994</v>
      </c>
      <c r="B265" s="378"/>
      <c r="C265" s="379" t="str">
        <f>VLOOKUP(BD.PD[[#This Row],[Pos]],PPto[],3,FALSE)</f>
        <v>8.03 Carritos, Canastas y Accesorios</v>
      </c>
      <c r="D265" s="377" t="s">
        <v>61</v>
      </c>
      <c r="E265" s="381" t="str">
        <f>IF(BD.PD[[#This Row],[.]]="*",VLOOKUP(BD.PD[[#This Row],[Pos]],Presupuesto!A:H,7,FALSE),"")</f>
        <v/>
      </c>
      <c r="F265" s="382" t="s">
        <v>655</v>
      </c>
      <c r="G265" s="382" t="s">
        <v>626</v>
      </c>
      <c r="H265" s="382" t="s">
        <v>522</v>
      </c>
      <c r="I265" s="399">
        <v>45921</v>
      </c>
      <c r="J265" s="400">
        <v>5</v>
      </c>
      <c r="K265" s="377" t="s">
        <v>343</v>
      </c>
      <c r="L265" s="384">
        <f>IF(BD.PD[[#This Row],[Mon]]="DOP",1,HLOOKUP(BD.PD[[#This Row],[Mon]],$K$1:$L$2,2,FALSE))</f>
        <v>1</v>
      </c>
      <c r="M265" s="401">
        <v>6189.2379999999994</v>
      </c>
      <c r="N265" s="386">
        <f>BD.PD[[#This Row],[Cant.]]*BD.PD[[#This Row],[ Tasa ]]*BD.PD[[#This Row],[ Precio Und.]]</f>
        <v>30946.189999999995</v>
      </c>
      <c r="O265" s="402">
        <v>0.3</v>
      </c>
      <c r="P265" s="386">
        <f>IF(BD.PD[[#This Row],[Liquid. '[%']]]&lt;&gt;0,(BD.PD[[#This Row],[Valor Neto '[DOP']]]*BD.PD[[#This Row],[Liquid. '[%']]])+BD.PD[[#This Row],[Valor Neto '[DOP']]],BD.PD[[#This Row],[Valor Neto '[DOP']]])</f>
        <v>40230.046999999991</v>
      </c>
      <c r="Q265" s="404">
        <f>BD.PD[[#This Row],[Ppto. Orden Interna '[DOP']]]/HLOOKUP("USD",$K$1:$L$2,2,FALSE)</f>
        <v>670.50078333333317</v>
      </c>
      <c r="R265" s="389" t="s">
        <v>656</v>
      </c>
      <c r="S265" s="389"/>
      <c r="T265" s="389"/>
      <c r="U265" s="389"/>
      <c r="V265" s="389"/>
      <c r="W265" s="405" t="s">
        <v>648</v>
      </c>
      <c r="X265" s="390">
        <v>19</v>
      </c>
      <c r="Y265" s="391">
        <v>0.5</v>
      </c>
      <c r="Z265" s="406">
        <f>BD.PD[[#This Row],[Av.P1 '[%']]]*BD.PD[[#This Row],[Ppto. Orden Interna '[DOP']]]</f>
        <v>20115.023499999996</v>
      </c>
      <c r="AA265" s="393">
        <v>21</v>
      </c>
      <c r="AB265" s="394">
        <v>0.5</v>
      </c>
      <c r="AC265" s="406">
        <f>BD.PD[[#This Row],[Av.P2 '[%']]]*BD.PD[[#This Row],[Ppto. Orden Interna '[DOP']]]</f>
        <v>20115.023499999996</v>
      </c>
      <c r="AD265" s="393"/>
      <c r="AE265" s="394"/>
      <c r="AF265" s="406">
        <f>BD.PD[[#This Row],[Av.P3 '[%']]]*BD.PD[[#This Row],[Ppto. Orden Interna '[DOP']]]</f>
        <v>0</v>
      </c>
      <c r="AG265" s="393"/>
      <c r="AH265" s="394"/>
      <c r="AI265" s="406">
        <f>BD.PD[[#This Row],[Av.P4 '[%']]]*BD.PD[[#This Row],[Ppto. Orden Interna '[DOP']]]</f>
        <v>0</v>
      </c>
      <c r="AJ265" s="393"/>
      <c r="AK265" s="394"/>
      <c r="AL265" s="406">
        <f>BD.PD[[#This Row],[Av.P5 '[%']]]*BD.PD[[#This Row],[Ppto. Orden Interna '[DOP']]]</f>
        <v>0</v>
      </c>
      <c r="AM265" s="395">
        <f>BD.PD[[#This Row],[Pago 5]]+BD.PD[[#This Row],[Pago 4]]+BD.PD[[#This Row],[Pago 3]]+BD.PD[[#This Row],[Pago 2]]+BD.PD[[#This Row],[Pago 1]]</f>
        <v>40230.046999999991</v>
      </c>
      <c r="AN265" s="396"/>
    </row>
    <row r="266" spans="1:40" ht="15" hidden="1" customHeight="1" x14ac:dyDescent="0.2">
      <c r="A266" s="377">
        <v>8.0399999999999991</v>
      </c>
      <c r="B266" s="378" t="s">
        <v>334</v>
      </c>
      <c r="C266" s="379" t="str">
        <f>VLOOKUP(BD.PD[[#This Row],[Pos]],PPto[],3,FALSE)</f>
        <v>8.04 Trameria Almacen</v>
      </c>
      <c r="D266" s="380" t="s">
        <v>334</v>
      </c>
      <c r="E266" s="381">
        <f>IF(BD.PD[[#This Row],[.]]="*",VLOOKUP(BD.PD[[#This Row],[Pos]],Presupuesto!A:H,7,FALSE),"")</f>
        <v>55799.87768852459</v>
      </c>
      <c r="F266" s="382"/>
      <c r="G266" s="382" t="s">
        <v>299</v>
      </c>
      <c r="H266" s="382"/>
      <c r="I266" s="382"/>
      <c r="J266" s="383"/>
      <c r="K266" s="380" t="s">
        <v>162</v>
      </c>
      <c r="L266" s="384">
        <f>IF(BD.PD[[#This Row],[Mon]]="DOP",1,HLOOKUP(BD.PD[[#This Row],[Mon]],$K$1:$L$2,2,FALSE))</f>
        <v>60</v>
      </c>
      <c r="M266" s="385">
        <v>0</v>
      </c>
      <c r="N266" s="386">
        <f>BD.PD[[#This Row],[Cant.]]*BD.PD[[#This Row],[ Tasa ]]*BD.PD[[#This Row],[ Precio Und.]]</f>
        <v>0</v>
      </c>
      <c r="O266" s="387"/>
      <c r="P266" s="386">
        <f>IF(BD.PD[[#This Row],[Liquid. '[%']]]&lt;&gt;0,(BD.PD[[#This Row],[Valor Neto '[DOP']]]*BD.PD[[#This Row],[Liquid. '[%']]])+BD.PD[[#This Row],[Valor Neto '[DOP']]],BD.PD[[#This Row],[Valor Neto '[DOP']]])</f>
        <v>0</v>
      </c>
      <c r="Q266" s="404">
        <f>BD.PD[[#This Row],[Ppto. Orden Interna '[DOP']]]/HLOOKUP("USD",$K$1:$L$2,2,FALSE)</f>
        <v>0</v>
      </c>
      <c r="R266" s="389"/>
      <c r="S266" s="389"/>
      <c r="T266" s="389"/>
      <c r="U266" s="389"/>
      <c r="V266" s="389"/>
      <c r="W266" s="405"/>
      <c r="X266" s="390"/>
      <c r="Y266" s="391"/>
      <c r="Z266" s="406">
        <f>BD.PD[[#This Row],[Av.P1 '[%']]]*BD.PD[[#This Row],[Ppto. Orden Interna '[DOP']]]</f>
        <v>0</v>
      </c>
      <c r="AA266" s="393"/>
      <c r="AB266" s="394"/>
      <c r="AC266" s="406">
        <f>BD.PD[[#This Row],[Av.P2 '[%']]]*BD.PD[[#This Row],[Ppto. Orden Interna '[DOP']]]</f>
        <v>0</v>
      </c>
      <c r="AD266" s="393"/>
      <c r="AE266" s="394"/>
      <c r="AF266" s="406">
        <f>BD.PD[[#This Row],[Av.P3 '[%']]]*BD.PD[[#This Row],[Ppto. Orden Interna '[DOP']]]</f>
        <v>0</v>
      </c>
      <c r="AG266" s="393"/>
      <c r="AH266" s="394"/>
      <c r="AI266" s="406">
        <f>BD.PD[[#This Row],[Av.P4 '[%']]]*BD.PD[[#This Row],[Ppto. Orden Interna '[DOP']]]</f>
        <v>0</v>
      </c>
      <c r="AJ266" s="393"/>
      <c r="AK266" s="394"/>
      <c r="AL266" s="406">
        <f>BD.PD[[#This Row],[Av.P5 '[%']]]*BD.PD[[#This Row],[Ppto. Orden Interna '[DOP']]]</f>
        <v>0</v>
      </c>
      <c r="AM266" s="395">
        <f>BD.PD[[#This Row],[Pago 5]]+BD.PD[[#This Row],[Pago 4]]+BD.PD[[#This Row],[Pago 3]]+BD.PD[[#This Row],[Pago 2]]+BD.PD[[#This Row],[Pago 1]]</f>
        <v>0</v>
      </c>
      <c r="AN266" s="396"/>
    </row>
    <row r="267" spans="1:40" ht="15" hidden="1" customHeight="1" x14ac:dyDescent="0.2">
      <c r="A267" s="377">
        <v>8.0399999999999991</v>
      </c>
      <c r="B267" s="378"/>
      <c r="C267" s="379" t="str">
        <f>VLOOKUP(BD.PD[[#This Row],[Pos]],PPto[],3,FALSE)</f>
        <v>8.04 Trameria Almacen</v>
      </c>
      <c r="D267" s="377" t="s">
        <v>61</v>
      </c>
      <c r="E267" s="381" t="str">
        <f>IF(BD.PD[[#This Row],[.]]="*",VLOOKUP(BD.PD[[#This Row],[Pos]],Presupuesto!A:H,7,FALSE),"")</f>
        <v/>
      </c>
      <c r="F267" s="382" t="s">
        <v>657</v>
      </c>
      <c r="G267" s="382" t="s">
        <v>378</v>
      </c>
      <c r="H267" s="382" t="s">
        <v>522</v>
      </c>
      <c r="I267" s="399">
        <v>45921</v>
      </c>
      <c r="J267" s="400">
        <v>1</v>
      </c>
      <c r="K267" s="377" t="s">
        <v>343</v>
      </c>
      <c r="L267" s="384">
        <f>IF(BD.PD[[#This Row],[Mon]]="DOP",1,HLOOKUP(BD.PD[[#This Row],[Mon]],$K$1:$L$2,2,FALSE))</f>
        <v>1</v>
      </c>
      <c r="M267" s="401">
        <v>0</v>
      </c>
      <c r="N267" s="386">
        <f>BD.PD[[#This Row],[Cant.]]*BD.PD[[#This Row],[ Tasa ]]*BD.PD[[#This Row],[ Precio Und.]]</f>
        <v>0</v>
      </c>
      <c r="O267" s="402">
        <v>0</v>
      </c>
      <c r="P267" s="386">
        <f>IF(BD.PD[[#This Row],[Liquid. '[%']]]&lt;&gt;0,(BD.PD[[#This Row],[Valor Neto '[DOP']]]*BD.PD[[#This Row],[Liquid. '[%']]])+BD.PD[[#This Row],[Valor Neto '[DOP']]],BD.PD[[#This Row],[Valor Neto '[DOP']]])</f>
        <v>0</v>
      </c>
      <c r="Q267" s="404">
        <f>BD.PD[[#This Row],[Ppto. Orden Interna '[DOP']]]/HLOOKUP("USD",$K$1:$L$2,2,FALSE)</f>
        <v>0</v>
      </c>
      <c r="R267" s="389" t="s">
        <v>658</v>
      </c>
      <c r="S267" s="389"/>
      <c r="T267" s="389"/>
      <c r="U267" s="389"/>
      <c r="V267" s="389"/>
      <c r="W267" s="405" t="s">
        <v>636</v>
      </c>
      <c r="X267" s="390">
        <v>19</v>
      </c>
      <c r="Y267" s="391">
        <v>0.6</v>
      </c>
      <c r="Z267" s="406">
        <f>BD.PD[[#This Row],[Av.P1 '[%']]]*BD.PD[[#This Row],[Ppto. Orden Interna '[DOP']]]</f>
        <v>0</v>
      </c>
      <c r="AA267" s="393">
        <v>21</v>
      </c>
      <c r="AB267" s="394">
        <v>0.4</v>
      </c>
      <c r="AC267" s="406">
        <f>BD.PD[[#This Row],[Av.P2 '[%']]]*BD.PD[[#This Row],[Ppto. Orden Interna '[DOP']]]</f>
        <v>0</v>
      </c>
      <c r="AD267" s="393"/>
      <c r="AE267" s="394"/>
      <c r="AF267" s="406">
        <f>BD.PD[[#This Row],[Av.P3 '[%']]]*BD.PD[[#This Row],[Ppto. Orden Interna '[DOP']]]</f>
        <v>0</v>
      </c>
      <c r="AG267" s="393"/>
      <c r="AH267" s="394"/>
      <c r="AI267" s="406">
        <f>BD.PD[[#This Row],[Av.P4 '[%']]]*BD.PD[[#This Row],[Ppto. Orden Interna '[DOP']]]</f>
        <v>0</v>
      </c>
      <c r="AJ267" s="393"/>
      <c r="AK267" s="394"/>
      <c r="AL267" s="406">
        <f>BD.PD[[#This Row],[Av.P5 '[%']]]*BD.PD[[#This Row],[Ppto. Orden Interna '[DOP']]]</f>
        <v>0</v>
      </c>
      <c r="AM267" s="395">
        <f>BD.PD[[#This Row],[Pago 5]]+BD.PD[[#This Row],[Pago 4]]+BD.PD[[#This Row],[Pago 3]]+BD.PD[[#This Row],[Pago 2]]+BD.PD[[#This Row],[Pago 1]]</f>
        <v>0</v>
      </c>
      <c r="AN267" s="396"/>
    </row>
    <row r="268" spans="1:40" ht="15" hidden="1" customHeight="1" x14ac:dyDescent="0.2">
      <c r="A268" s="377">
        <v>8.0399999999999991</v>
      </c>
      <c r="B268" s="378"/>
      <c r="C268" s="379" t="str">
        <f>VLOOKUP(BD.PD[[#This Row],[Pos]],PPto[],3,FALSE)</f>
        <v>8.04 Trameria Almacen</v>
      </c>
      <c r="D268" s="377" t="s">
        <v>61</v>
      </c>
      <c r="E268" s="381" t="str">
        <f>IF(BD.PD[[#This Row],[.]]="*",VLOOKUP(BD.PD[[#This Row],[Pos]],Presupuesto!A:H,7,FALSE),"")</f>
        <v/>
      </c>
      <c r="F268" s="382" t="s">
        <v>659</v>
      </c>
      <c r="G268" s="382" t="s">
        <v>378</v>
      </c>
      <c r="H268" s="382" t="s">
        <v>522</v>
      </c>
      <c r="I268" s="399">
        <v>45921</v>
      </c>
      <c r="J268" s="400">
        <v>1</v>
      </c>
      <c r="K268" s="377" t="s">
        <v>343</v>
      </c>
      <c r="L268" s="384">
        <f>IF(BD.PD[[#This Row],[Mon]]="DOP",1,HLOOKUP(BD.PD[[#This Row],[Mon]],$K$1:$L$2,2,FALSE))</f>
        <v>1</v>
      </c>
      <c r="M268" s="401">
        <v>1200000</v>
      </c>
      <c r="N268" s="386">
        <f>BD.PD[[#This Row],[Cant.]]*BD.PD[[#This Row],[ Tasa ]]*BD.PD[[#This Row],[ Precio Und.]]</f>
        <v>1200000</v>
      </c>
      <c r="O268" s="402">
        <v>0</v>
      </c>
      <c r="P268" s="386">
        <f>IF(BD.PD[[#This Row],[Liquid. '[%']]]&lt;&gt;0,(BD.PD[[#This Row],[Valor Neto '[DOP']]]*BD.PD[[#This Row],[Liquid. '[%']]])+BD.PD[[#This Row],[Valor Neto '[DOP']]],BD.PD[[#This Row],[Valor Neto '[DOP']]])</f>
        <v>1200000</v>
      </c>
      <c r="Q268" s="404">
        <f>BD.PD[[#This Row],[Ppto. Orden Interna '[DOP']]]/HLOOKUP("USD",$K$1:$L$2,2,FALSE)</f>
        <v>20000</v>
      </c>
      <c r="R268" s="389" t="s">
        <v>658</v>
      </c>
      <c r="S268" s="389"/>
      <c r="T268" s="389"/>
      <c r="U268" s="389"/>
      <c r="V268" s="389"/>
      <c r="W268" s="405" t="s">
        <v>636</v>
      </c>
      <c r="X268" s="390">
        <v>19</v>
      </c>
      <c r="Y268" s="391">
        <v>0.6</v>
      </c>
      <c r="Z268" s="406">
        <f>BD.PD[[#This Row],[Av.P1 '[%']]]*BD.PD[[#This Row],[Ppto. Orden Interna '[DOP']]]</f>
        <v>720000</v>
      </c>
      <c r="AA268" s="393">
        <v>21</v>
      </c>
      <c r="AB268" s="394">
        <v>0.4</v>
      </c>
      <c r="AC268" s="406">
        <f>BD.PD[[#This Row],[Av.P2 '[%']]]*BD.PD[[#This Row],[Ppto. Orden Interna '[DOP']]]</f>
        <v>480000</v>
      </c>
      <c r="AD268" s="393"/>
      <c r="AE268" s="394"/>
      <c r="AF268" s="406">
        <f>BD.PD[[#This Row],[Av.P3 '[%']]]*BD.PD[[#This Row],[Ppto. Orden Interna '[DOP']]]</f>
        <v>0</v>
      </c>
      <c r="AG268" s="393"/>
      <c r="AH268" s="394"/>
      <c r="AI268" s="406">
        <f>BD.PD[[#This Row],[Av.P4 '[%']]]*BD.PD[[#This Row],[Ppto. Orden Interna '[DOP']]]</f>
        <v>0</v>
      </c>
      <c r="AJ268" s="393"/>
      <c r="AK268" s="394"/>
      <c r="AL268" s="406">
        <f>BD.PD[[#This Row],[Av.P5 '[%']]]*BD.PD[[#This Row],[Ppto. Orden Interna '[DOP']]]</f>
        <v>0</v>
      </c>
      <c r="AM268" s="395">
        <f>BD.PD[[#This Row],[Pago 5]]+BD.PD[[#This Row],[Pago 4]]+BD.PD[[#This Row],[Pago 3]]+BD.PD[[#This Row],[Pago 2]]+BD.PD[[#This Row],[Pago 1]]</f>
        <v>1200000</v>
      </c>
      <c r="AN268" s="396"/>
    </row>
    <row r="269" spans="1:40" ht="15" hidden="1" customHeight="1" x14ac:dyDescent="0.2">
      <c r="A269" s="377">
        <v>8.0500000000000007</v>
      </c>
      <c r="B269" s="378" t="s">
        <v>334</v>
      </c>
      <c r="C269" s="379" t="str">
        <f>VLOOKUP(BD.PD[[#This Row],[Pos]],PPto[],3,FALSE)</f>
        <v>8.05 Mobiliario no operacional para Tiendas</v>
      </c>
      <c r="D269" s="380" t="s">
        <v>334</v>
      </c>
      <c r="E269" s="381">
        <f>IF(BD.PD[[#This Row],[.]]="*",VLOOKUP(BD.PD[[#This Row],[Pos]],Presupuesto!A:H,7,FALSE),"")</f>
        <v>78465.458957377065</v>
      </c>
      <c r="F269" s="382"/>
      <c r="G269" s="382" t="s">
        <v>299</v>
      </c>
      <c r="H269" s="382"/>
      <c r="I269" s="382"/>
      <c r="J269" s="383"/>
      <c r="K269" s="380" t="s">
        <v>162</v>
      </c>
      <c r="L269" s="384">
        <f>IF(BD.PD[[#This Row],[Mon]]="DOP",1,HLOOKUP(BD.PD[[#This Row],[Mon]],$K$1:$L$2,2,FALSE))</f>
        <v>60</v>
      </c>
      <c r="M269" s="385">
        <v>0</v>
      </c>
      <c r="N269" s="386">
        <f>BD.PD[[#This Row],[Cant.]]*BD.PD[[#This Row],[ Tasa ]]*BD.PD[[#This Row],[ Precio Und.]]</f>
        <v>0</v>
      </c>
      <c r="O269" s="387"/>
      <c r="P269" s="386">
        <f>IF(BD.PD[[#This Row],[Liquid. '[%']]]&lt;&gt;0,(BD.PD[[#This Row],[Valor Neto '[DOP']]]*BD.PD[[#This Row],[Liquid. '[%']]])+BD.PD[[#This Row],[Valor Neto '[DOP']]],BD.PD[[#This Row],[Valor Neto '[DOP']]])</f>
        <v>0</v>
      </c>
      <c r="Q269" s="404">
        <f>BD.PD[[#This Row],[Ppto. Orden Interna '[DOP']]]/HLOOKUP("USD",$K$1:$L$2,2,FALSE)</f>
        <v>0</v>
      </c>
      <c r="R269" s="389"/>
      <c r="S269" s="389"/>
      <c r="T269" s="389"/>
      <c r="U269" s="389"/>
      <c r="V269" s="389"/>
      <c r="W269" s="405"/>
      <c r="X269" s="390"/>
      <c r="Y269" s="391"/>
      <c r="Z269" s="406">
        <f>BD.PD[[#This Row],[Av.P1 '[%']]]*BD.PD[[#This Row],[Ppto. Orden Interna '[DOP']]]</f>
        <v>0</v>
      </c>
      <c r="AA269" s="393"/>
      <c r="AB269" s="394"/>
      <c r="AC269" s="406">
        <f>BD.PD[[#This Row],[Av.P2 '[%']]]*BD.PD[[#This Row],[Ppto. Orden Interna '[DOP']]]</f>
        <v>0</v>
      </c>
      <c r="AD269" s="393"/>
      <c r="AE269" s="394"/>
      <c r="AF269" s="406">
        <f>BD.PD[[#This Row],[Av.P3 '[%']]]*BD.PD[[#This Row],[Ppto. Orden Interna '[DOP']]]</f>
        <v>0</v>
      </c>
      <c r="AG269" s="393"/>
      <c r="AH269" s="394"/>
      <c r="AI269" s="406">
        <f>BD.PD[[#This Row],[Av.P4 '[%']]]*BD.PD[[#This Row],[Ppto. Orden Interna '[DOP']]]</f>
        <v>0</v>
      </c>
      <c r="AJ269" s="393"/>
      <c r="AK269" s="394"/>
      <c r="AL269" s="406">
        <f>BD.PD[[#This Row],[Av.P5 '[%']]]*BD.PD[[#This Row],[Ppto. Orden Interna '[DOP']]]</f>
        <v>0</v>
      </c>
      <c r="AM269" s="395">
        <f>BD.PD[[#This Row],[Pago 5]]+BD.PD[[#This Row],[Pago 4]]+BD.PD[[#This Row],[Pago 3]]+BD.PD[[#This Row],[Pago 2]]+BD.PD[[#This Row],[Pago 1]]</f>
        <v>0</v>
      </c>
      <c r="AN269" s="396"/>
    </row>
    <row r="270" spans="1:40" ht="15" hidden="1" customHeight="1" x14ac:dyDescent="0.2">
      <c r="A270" s="377">
        <v>8.0500000000000007</v>
      </c>
      <c r="B270" s="378"/>
      <c r="C270" s="379" t="str">
        <f>VLOOKUP(BD.PD[[#This Row],[Pos]],PPto[],3,FALSE)</f>
        <v>8.05 Mobiliario no operacional para Tiendas</v>
      </c>
      <c r="D270" s="377" t="s">
        <v>61</v>
      </c>
      <c r="E270" s="381" t="str">
        <f>IF(BD.PD[[#This Row],[.]]="*",VLOOKUP(BD.PD[[#This Row],[Pos]],Presupuesto!A:H,7,FALSE),"")</f>
        <v/>
      </c>
      <c r="F270" s="409" t="s">
        <v>660</v>
      </c>
      <c r="G270" s="382" t="s">
        <v>626</v>
      </c>
      <c r="H270" s="382" t="s">
        <v>522</v>
      </c>
      <c r="I270" s="399">
        <v>45921</v>
      </c>
      <c r="J270" s="400">
        <v>1</v>
      </c>
      <c r="K270" s="377" t="s">
        <v>343</v>
      </c>
      <c r="L270" s="384">
        <f>IF(BD.PD[[#This Row],[Mon]]="DOP",1,HLOOKUP(BD.PD[[#This Row],[Mon]],$K$1:$L$2,2,FALSE))</f>
        <v>1</v>
      </c>
      <c r="M270" s="401">
        <v>25000</v>
      </c>
      <c r="N270" s="386">
        <f>BD.PD[[#This Row],[Cant.]]*BD.PD[[#This Row],[ Tasa ]]*BD.PD[[#This Row],[ Precio Und.]]</f>
        <v>25000</v>
      </c>
      <c r="O270" s="402">
        <v>0</v>
      </c>
      <c r="P270" s="386">
        <f>IF(BD.PD[[#This Row],[Liquid. '[%']]]&lt;&gt;0,(BD.PD[[#This Row],[Valor Neto '[DOP']]]*BD.PD[[#This Row],[Liquid. '[%']]])+BD.PD[[#This Row],[Valor Neto '[DOP']]],BD.PD[[#This Row],[Valor Neto '[DOP']]])</f>
        <v>25000</v>
      </c>
      <c r="Q270" s="404">
        <f>BD.PD[[#This Row],[Ppto. Orden Interna '[DOP']]]/HLOOKUP("USD",$K$1:$L$2,2,FALSE)</f>
        <v>416.66666666666669</v>
      </c>
      <c r="R270" s="389" t="s">
        <v>661</v>
      </c>
      <c r="S270" s="389"/>
      <c r="T270" s="389"/>
      <c r="U270" s="389"/>
      <c r="V270" s="389"/>
      <c r="W270" s="405" t="s">
        <v>662</v>
      </c>
      <c r="X270" s="390">
        <v>21</v>
      </c>
      <c r="Y270" s="391">
        <v>1</v>
      </c>
      <c r="Z270" s="406">
        <f>BD.PD[[#This Row],[Av.P1 '[%']]]*BD.PD[[#This Row],[Ppto. Orden Interna '[DOP']]]</f>
        <v>25000</v>
      </c>
      <c r="AA270" s="393"/>
      <c r="AB270" s="394"/>
      <c r="AC270" s="406">
        <f>BD.PD[[#This Row],[Av.P2 '[%']]]*BD.PD[[#This Row],[Ppto. Orden Interna '[DOP']]]</f>
        <v>0</v>
      </c>
      <c r="AD270" s="393"/>
      <c r="AE270" s="394"/>
      <c r="AF270" s="406">
        <f>BD.PD[[#This Row],[Av.P3 '[%']]]*BD.PD[[#This Row],[Ppto. Orden Interna '[DOP']]]</f>
        <v>0</v>
      </c>
      <c r="AG270" s="393"/>
      <c r="AH270" s="394"/>
      <c r="AI270" s="406">
        <f>BD.PD[[#This Row],[Av.P4 '[%']]]*BD.PD[[#This Row],[Ppto. Orden Interna '[DOP']]]</f>
        <v>0</v>
      </c>
      <c r="AJ270" s="393"/>
      <c r="AK270" s="394"/>
      <c r="AL270" s="406">
        <f>BD.PD[[#This Row],[Av.P5 '[%']]]*BD.PD[[#This Row],[Ppto. Orden Interna '[DOP']]]</f>
        <v>0</v>
      </c>
      <c r="AM270" s="395">
        <f>BD.PD[[#This Row],[Pago 5]]+BD.PD[[#This Row],[Pago 4]]+BD.PD[[#This Row],[Pago 3]]+BD.PD[[#This Row],[Pago 2]]+BD.PD[[#This Row],[Pago 1]]</f>
        <v>25000</v>
      </c>
      <c r="AN270" s="396"/>
    </row>
    <row r="271" spans="1:40" ht="15" hidden="1" customHeight="1" x14ac:dyDescent="0.2">
      <c r="A271" s="377">
        <v>8.0500000000000007</v>
      </c>
      <c r="B271" s="378"/>
      <c r="C271" s="379" t="str">
        <f>VLOOKUP(BD.PD[[#This Row],[Pos]],PPto[],3,FALSE)</f>
        <v>8.05 Mobiliario no operacional para Tiendas</v>
      </c>
      <c r="D271" s="377" t="s">
        <v>61</v>
      </c>
      <c r="E271" s="381" t="str">
        <f>IF(BD.PD[[#This Row],[.]]="*",VLOOKUP(BD.PD[[#This Row],[Pos]],Presupuesto!A:H,7,FALSE),"")</f>
        <v/>
      </c>
      <c r="F271" s="382" t="s">
        <v>663</v>
      </c>
      <c r="G271" s="382" t="s">
        <v>626</v>
      </c>
      <c r="H271" s="382" t="s">
        <v>522</v>
      </c>
      <c r="I271" s="399">
        <v>45921</v>
      </c>
      <c r="J271" s="400">
        <v>1</v>
      </c>
      <c r="K271" s="377" t="s">
        <v>343</v>
      </c>
      <c r="L271" s="384">
        <f>IF(BD.PD[[#This Row],[Mon]]="DOP",1,HLOOKUP(BD.PD[[#This Row],[Mon]],$K$1:$L$2,2,FALSE))</f>
        <v>1</v>
      </c>
      <c r="M271" s="401">
        <v>12000</v>
      </c>
      <c r="N271" s="386">
        <f>BD.PD[[#This Row],[Cant.]]*BD.PD[[#This Row],[ Tasa ]]*BD.PD[[#This Row],[ Precio Und.]]</f>
        <v>12000</v>
      </c>
      <c r="O271" s="402">
        <v>0</v>
      </c>
      <c r="P271" s="386">
        <f>IF(BD.PD[[#This Row],[Liquid. '[%']]]&lt;&gt;0,(BD.PD[[#This Row],[Valor Neto '[DOP']]]*BD.PD[[#This Row],[Liquid. '[%']]])+BD.PD[[#This Row],[Valor Neto '[DOP']]],BD.PD[[#This Row],[Valor Neto '[DOP']]])</f>
        <v>12000</v>
      </c>
      <c r="Q271" s="404">
        <f>BD.PD[[#This Row],[Ppto. Orden Interna '[DOP']]]/HLOOKUP("USD",$K$1:$L$2,2,FALSE)</f>
        <v>200</v>
      </c>
      <c r="R271" s="389" t="s">
        <v>664</v>
      </c>
      <c r="S271" s="389"/>
      <c r="T271" s="389"/>
      <c r="U271" s="389"/>
      <c r="V271" s="389"/>
      <c r="W271" s="405" t="s">
        <v>662</v>
      </c>
      <c r="X271" s="390">
        <v>21</v>
      </c>
      <c r="Y271" s="391">
        <v>1</v>
      </c>
      <c r="Z271" s="406">
        <f>BD.PD[[#This Row],[Av.P1 '[%']]]*BD.PD[[#This Row],[Ppto. Orden Interna '[DOP']]]</f>
        <v>12000</v>
      </c>
      <c r="AA271" s="393"/>
      <c r="AB271" s="394"/>
      <c r="AC271" s="406">
        <f>BD.PD[[#This Row],[Av.P2 '[%']]]*BD.PD[[#This Row],[Ppto. Orden Interna '[DOP']]]</f>
        <v>0</v>
      </c>
      <c r="AD271" s="393"/>
      <c r="AE271" s="394"/>
      <c r="AF271" s="406">
        <f>BD.PD[[#This Row],[Av.P3 '[%']]]*BD.PD[[#This Row],[Ppto. Orden Interna '[DOP']]]</f>
        <v>0</v>
      </c>
      <c r="AG271" s="393"/>
      <c r="AH271" s="394"/>
      <c r="AI271" s="406">
        <f>BD.PD[[#This Row],[Av.P4 '[%']]]*BD.PD[[#This Row],[Ppto. Orden Interna '[DOP']]]</f>
        <v>0</v>
      </c>
      <c r="AJ271" s="393"/>
      <c r="AK271" s="394"/>
      <c r="AL271" s="406">
        <f>BD.PD[[#This Row],[Av.P5 '[%']]]*BD.PD[[#This Row],[Ppto. Orden Interna '[DOP']]]</f>
        <v>0</v>
      </c>
      <c r="AM271" s="395">
        <f>BD.PD[[#This Row],[Pago 5]]+BD.PD[[#This Row],[Pago 4]]+BD.PD[[#This Row],[Pago 3]]+BD.PD[[#This Row],[Pago 2]]+BD.PD[[#This Row],[Pago 1]]</f>
        <v>12000</v>
      </c>
      <c r="AN271" s="396"/>
    </row>
    <row r="272" spans="1:40" ht="15" hidden="1" customHeight="1" x14ac:dyDescent="0.2">
      <c r="A272" s="377">
        <v>8.0500000000000007</v>
      </c>
      <c r="B272" s="378"/>
      <c r="C272" s="379" t="str">
        <f>VLOOKUP(BD.PD[[#This Row],[Pos]],PPto[],3,FALSE)</f>
        <v>8.05 Mobiliario no operacional para Tiendas</v>
      </c>
      <c r="D272" s="377" t="s">
        <v>61</v>
      </c>
      <c r="E272" s="381" t="str">
        <f>IF(BD.PD[[#This Row],[.]]="*",VLOOKUP(BD.PD[[#This Row],[Pos]],Presupuesto!A:H,7,FALSE),"")</f>
        <v/>
      </c>
      <c r="F272" s="409" t="s">
        <v>665</v>
      </c>
      <c r="G272" s="382">
        <v>4512956555</v>
      </c>
      <c r="H272" s="399" t="s">
        <v>342</v>
      </c>
      <c r="I272" s="399">
        <v>46167</v>
      </c>
      <c r="J272" s="400">
        <v>3</v>
      </c>
      <c r="K272" s="377" t="s">
        <v>343</v>
      </c>
      <c r="L272" s="384">
        <f>IF(BD.PD[[#This Row],[Mon]]="DOP",1,HLOOKUP(BD.PD[[#This Row],[Mon]],$K$1:$L$2,2,FALSE))</f>
        <v>1</v>
      </c>
      <c r="M272" s="401">
        <v>18213.55</v>
      </c>
      <c r="N272" s="386">
        <f>BD.PD[[#This Row],[Cant.]]*BD.PD[[#This Row],[ Tasa ]]*BD.PD[[#This Row],[ Precio Und.]]</f>
        <v>54640.649999999994</v>
      </c>
      <c r="O272" s="402">
        <v>0</v>
      </c>
      <c r="P272" s="386">
        <f>IF(BD.PD[[#This Row],[Liquid. '[%']]]&lt;&gt;0,(BD.PD[[#This Row],[Valor Neto '[DOP']]]*BD.PD[[#This Row],[Liquid. '[%']]])+BD.PD[[#This Row],[Valor Neto '[DOP']]],BD.PD[[#This Row],[Valor Neto '[DOP']]])</f>
        <v>54640.649999999994</v>
      </c>
      <c r="Q272" s="404">
        <f>BD.PD[[#This Row],[Ppto. Orden Interna '[DOP']]]/HLOOKUP("USD",$K$1:$L$2,2,FALSE)</f>
        <v>910.6774999999999</v>
      </c>
      <c r="R272" s="389" t="s">
        <v>344</v>
      </c>
      <c r="S272" s="389"/>
      <c r="T272" s="389"/>
      <c r="U272" s="389"/>
      <c r="V272" s="389"/>
      <c r="W272" s="405" t="s">
        <v>666</v>
      </c>
      <c r="X272" s="390">
        <v>21</v>
      </c>
      <c r="Y272" s="391">
        <v>1</v>
      </c>
      <c r="Z272" s="406">
        <f>BD.PD[[#This Row],[Av.P1 '[%']]]*BD.PD[[#This Row],[Ppto. Orden Interna '[DOP']]]</f>
        <v>54640.649999999994</v>
      </c>
      <c r="AA272" s="393"/>
      <c r="AB272" s="394"/>
      <c r="AC272" s="406">
        <f>BD.PD[[#This Row],[Av.P2 '[%']]]*BD.PD[[#This Row],[Ppto. Orden Interna '[DOP']]]</f>
        <v>0</v>
      </c>
      <c r="AD272" s="393"/>
      <c r="AE272" s="394"/>
      <c r="AF272" s="406">
        <f>BD.PD[[#This Row],[Av.P3 '[%']]]*BD.PD[[#This Row],[Ppto. Orden Interna '[DOP']]]</f>
        <v>0</v>
      </c>
      <c r="AG272" s="393"/>
      <c r="AH272" s="394"/>
      <c r="AI272" s="406">
        <f>BD.PD[[#This Row],[Av.P4 '[%']]]*BD.PD[[#This Row],[Ppto. Orden Interna '[DOP']]]</f>
        <v>0</v>
      </c>
      <c r="AJ272" s="393"/>
      <c r="AK272" s="394"/>
      <c r="AL272" s="406">
        <f>BD.PD[[#This Row],[Av.P5 '[%']]]*BD.PD[[#This Row],[Ppto. Orden Interna '[DOP']]]</f>
        <v>0</v>
      </c>
      <c r="AM272" s="395">
        <f>BD.PD[[#This Row],[Pago 5]]+BD.PD[[#This Row],[Pago 4]]+BD.PD[[#This Row],[Pago 3]]+BD.PD[[#This Row],[Pago 2]]+BD.PD[[#This Row],[Pago 1]]</f>
        <v>54640.649999999994</v>
      </c>
      <c r="AN272" s="396"/>
    </row>
    <row r="273" spans="1:40" ht="15" hidden="1" customHeight="1" x14ac:dyDescent="0.2">
      <c r="A273" s="377">
        <v>8.0500000000000007</v>
      </c>
      <c r="B273" s="378"/>
      <c r="C273" s="379" t="str">
        <f>VLOOKUP(BD.PD[[#This Row],[Pos]],PPto[],3,FALSE)</f>
        <v>8.05 Mobiliario no operacional para Tiendas</v>
      </c>
      <c r="D273" s="377" t="s">
        <v>61</v>
      </c>
      <c r="E273" s="381" t="str">
        <f>IF(BD.PD[[#This Row],[.]]="*",VLOOKUP(BD.PD[[#This Row],[Pos]],Presupuesto!A:H,7,FALSE),"")</f>
        <v/>
      </c>
      <c r="F273" s="409" t="s">
        <v>667</v>
      </c>
      <c r="G273" s="382">
        <v>4512956555</v>
      </c>
      <c r="H273" s="399" t="s">
        <v>342</v>
      </c>
      <c r="I273" s="399">
        <v>45921</v>
      </c>
      <c r="J273" s="400">
        <v>3</v>
      </c>
      <c r="K273" s="377" t="s">
        <v>343</v>
      </c>
      <c r="L273" s="384">
        <f>IF(BD.PD[[#This Row],[Mon]]="DOP",1,HLOOKUP(BD.PD[[#This Row],[Mon]],$K$1:$L$2,2,FALSE))</f>
        <v>1</v>
      </c>
      <c r="M273" s="401">
        <v>92211.87</v>
      </c>
      <c r="N273" s="386">
        <f>BD.PD[[#This Row],[Cant.]]*BD.PD[[#This Row],[ Tasa ]]*BD.PD[[#This Row],[ Precio Und.]]</f>
        <v>276635.61</v>
      </c>
      <c r="O273" s="402">
        <v>0</v>
      </c>
      <c r="P273" s="386">
        <f>IF(BD.PD[[#This Row],[Liquid. '[%']]]&lt;&gt;0,(BD.PD[[#This Row],[Valor Neto '[DOP']]]*BD.PD[[#This Row],[Liquid. '[%']]])+BD.PD[[#This Row],[Valor Neto '[DOP']]],BD.PD[[#This Row],[Valor Neto '[DOP']]])</f>
        <v>276635.61</v>
      </c>
      <c r="Q273" s="404">
        <f>BD.PD[[#This Row],[Ppto. Orden Interna '[DOP']]]/HLOOKUP("USD",$K$1:$L$2,2,FALSE)</f>
        <v>4610.5934999999999</v>
      </c>
      <c r="R273" s="389" t="s">
        <v>344</v>
      </c>
      <c r="S273" s="389"/>
      <c r="T273" s="389"/>
      <c r="U273" s="389"/>
      <c r="V273" s="389"/>
      <c r="W273" s="405" t="s">
        <v>666</v>
      </c>
      <c r="X273" s="390">
        <v>21</v>
      </c>
      <c r="Y273" s="391">
        <v>1</v>
      </c>
      <c r="Z273" s="406">
        <f>BD.PD[[#This Row],[Av.P1 '[%']]]*BD.PD[[#This Row],[Ppto. Orden Interna '[DOP']]]</f>
        <v>276635.61</v>
      </c>
      <c r="AA273" s="393"/>
      <c r="AB273" s="394"/>
      <c r="AC273" s="406">
        <f>BD.PD[[#This Row],[Av.P2 '[%']]]*BD.PD[[#This Row],[Ppto. Orden Interna '[DOP']]]</f>
        <v>0</v>
      </c>
      <c r="AD273" s="393"/>
      <c r="AE273" s="394"/>
      <c r="AF273" s="406">
        <f>BD.PD[[#This Row],[Av.P3 '[%']]]*BD.PD[[#This Row],[Ppto. Orden Interna '[DOP']]]</f>
        <v>0</v>
      </c>
      <c r="AG273" s="393"/>
      <c r="AH273" s="394"/>
      <c r="AI273" s="406">
        <f>BD.PD[[#This Row],[Av.P4 '[%']]]*BD.PD[[#This Row],[Ppto. Orden Interna '[DOP']]]</f>
        <v>0</v>
      </c>
      <c r="AJ273" s="393"/>
      <c r="AK273" s="394"/>
      <c r="AL273" s="406">
        <f>BD.PD[[#This Row],[Av.P5 '[%']]]*BD.PD[[#This Row],[Ppto. Orden Interna '[DOP']]]</f>
        <v>0</v>
      </c>
      <c r="AM273" s="395">
        <f>BD.PD[[#This Row],[Pago 5]]+BD.PD[[#This Row],[Pago 4]]+BD.PD[[#This Row],[Pago 3]]+BD.PD[[#This Row],[Pago 2]]+BD.PD[[#This Row],[Pago 1]]</f>
        <v>276635.61</v>
      </c>
      <c r="AN273" s="396"/>
    </row>
    <row r="274" spans="1:40" ht="15" hidden="1" customHeight="1" x14ac:dyDescent="0.2">
      <c r="A274" s="377">
        <v>8.0500000000000007</v>
      </c>
      <c r="B274" s="378"/>
      <c r="C274" s="379" t="str">
        <f>VLOOKUP(BD.PD[[#This Row],[Pos]],PPto[],3,FALSE)</f>
        <v>8.05 Mobiliario no operacional para Tiendas</v>
      </c>
      <c r="D274" s="377" t="s">
        <v>61</v>
      </c>
      <c r="E274" s="381" t="str">
        <f>IF(BD.PD[[#This Row],[.]]="*",VLOOKUP(BD.PD[[#This Row],[Pos]],Presupuesto!A:H,7,FALSE),"")</f>
        <v/>
      </c>
      <c r="F274" s="517" t="s">
        <v>668</v>
      </c>
      <c r="G274" s="382">
        <v>4512922322</v>
      </c>
      <c r="H274" s="399" t="s">
        <v>342</v>
      </c>
      <c r="I274" s="399">
        <v>46140</v>
      </c>
      <c r="J274" s="400">
        <v>1</v>
      </c>
      <c r="K274" s="377" t="s">
        <v>343</v>
      </c>
      <c r="L274" s="384">
        <f>IF(BD.PD[[#This Row],[Mon]]="DOP",1,HLOOKUP(BD.PD[[#This Row],[Mon]],$K$1:$L$2,2,FALSE))</f>
        <v>1</v>
      </c>
      <c r="M274" s="401">
        <v>1120500</v>
      </c>
      <c r="N274" s="386">
        <f>BD.PD[[#This Row],[Cant.]]*BD.PD[[#This Row],[ Tasa ]]*BD.PD[[#This Row],[ Precio Und.]]</f>
        <v>1120500</v>
      </c>
      <c r="O274" s="402">
        <v>0</v>
      </c>
      <c r="P274" s="386">
        <f>IF(BD.PD[[#This Row],[Liquid. '[%']]]&lt;&gt;0,(BD.PD[[#This Row],[Valor Neto '[DOP']]]*BD.PD[[#This Row],[Liquid. '[%']]])+BD.PD[[#This Row],[Valor Neto '[DOP']]],BD.PD[[#This Row],[Valor Neto '[DOP']]])</f>
        <v>1120500</v>
      </c>
      <c r="Q274" s="404">
        <f>BD.PD[[#This Row],[Ppto. Orden Interna '[DOP']]]/HLOOKUP("USD",$K$1:$L$2,2,FALSE)</f>
        <v>18675</v>
      </c>
      <c r="R274" s="389" t="s">
        <v>669</v>
      </c>
      <c r="S274" s="389"/>
      <c r="T274" s="389"/>
      <c r="U274" s="389"/>
      <c r="V274" s="389"/>
      <c r="W274" s="405" t="s">
        <v>666</v>
      </c>
      <c r="X274" s="390">
        <v>17</v>
      </c>
      <c r="Y274" s="391">
        <v>0.5</v>
      </c>
      <c r="Z274" s="406">
        <f>BD.PD[[#This Row],[Av.P1 '[%']]]*BD.PD[[#This Row],[Ppto. Orden Interna '[DOP']]]</f>
        <v>560250</v>
      </c>
      <c r="AA274" s="393">
        <v>21</v>
      </c>
      <c r="AB274" s="394">
        <v>0.5</v>
      </c>
      <c r="AC274" s="406">
        <f>BD.PD[[#This Row],[Av.P2 '[%']]]*BD.PD[[#This Row],[Ppto. Orden Interna '[DOP']]]</f>
        <v>560250</v>
      </c>
      <c r="AD274" s="393"/>
      <c r="AE274" s="394"/>
      <c r="AF274" s="406">
        <f>BD.PD[[#This Row],[Av.P3 '[%']]]*BD.PD[[#This Row],[Ppto. Orden Interna '[DOP']]]</f>
        <v>0</v>
      </c>
      <c r="AG274" s="393"/>
      <c r="AH274" s="394"/>
      <c r="AI274" s="406">
        <f>BD.PD[[#This Row],[Av.P4 '[%']]]*BD.PD[[#This Row],[Ppto. Orden Interna '[DOP']]]</f>
        <v>0</v>
      </c>
      <c r="AJ274" s="393"/>
      <c r="AK274" s="394"/>
      <c r="AL274" s="406">
        <f>BD.PD[[#This Row],[Av.P5 '[%']]]*BD.PD[[#This Row],[Ppto. Orden Interna '[DOP']]]</f>
        <v>0</v>
      </c>
      <c r="AM274" s="395">
        <f>BD.PD[[#This Row],[Pago 5]]+BD.PD[[#This Row],[Pago 4]]+BD.PD[[#This Row],[Pago 3]]+BD.PD[[#This Row],[Pago 2]]+BD.PD[[#This Row],[Pago 1]]</f>
        <v>1120500</v>
      </c>
      <c r="AN274" s="396"/>
    </row>
    <row r="275" spans="1:40" ht="15" hidden="1" customHeight="1" x14ac:dyDescent="0.2">
      <c r="A275" s="377">
        <v>8.0500000000000007</v>
      </c>
      <c r="B275" s="378"/>
      <c r="C275" s="379" t="str">
        <f>VLOOKUP(BD.PD[[#This Row],[Pos]],PPto[],3,FALSE)</f>
        <v>8.05 Mobiliario no operacional para Tiendas</v>
      </c>
      <c r="D275" s="377" t="s">
        <v>61</v>
      </c>
      <c r="E275" s="381" t="str">
        <f>IF(BD.PD[[#This Row],[.]]="*",VLOOKUP(BD.PD[[#This Row],[Pos]],Presupuesto!A:H,7,FALSE),"")</f>
        <v/>
      </c>
      <c r="F275" s="382" t="s">
        <v>670</v>
      </c>
      <c r="G275" s="382" t="s">
        <v>626</v>
      </c>
      <c r="H275" s="382" t="s">
        <v>455</v>
      </c>
      <c r="I275" s="399">
        <v>45921</v>
      </c>
      <c r="J275" s="400">
        <v>2</v>
      </c>
      <c r="K275" s="377" t="s">
        <v>343</v>
      </c>
      <c r="L275" s="384">
        <f>IF(BD.PD[[#This Row],[Mon]]="DOP",1,HLOOKUP(BD.PD[[#This Row],[Mon]],$K$1:$L$2,2,FALSE))</f>
        <v>1</v>
      </c>
      <c r="M275" s="401">
        <v>3069.56</v>
      </c>
      <c r="N275" s="386">
        <f>BD.PD[[#This Row],[Cant.]]*BD.PD[[#This Row],[ Tasa ]]*BD.PD[[#This Row],[ Precio Und.]]</f>
        <v>6139.12</v>
      </c>
      <c r="O275" s="402">
        <v>0</v>
      </c>
      <c r="P275" s="386">
        <f>IF(BD.PD[[#This Row],[Liquid. '[%']]]&lt;&gt;0,(BD.PD[[#This Row],[Valor Neto '[DOP']]]*BD.PD[[#This Row],[Liquid. '[%']]])+BD.PD[[#This Row],[Valor Neto '[DOP']]],BD.PD[[#This Row],[Valor Neto '[DOP']]])</f>
        <v>6139.12</v>
      </c>
      <c r="Q275" s="404">
        <f>BD.PD[[#This Row],[Ppto. Orden Interna '[DOP']]]/HLOOKUP("USD",$K$1:$L$2,2,FALSE)</f>
        <v>102.31866666666666</v>
      </c>
      <c r="R275" s="389" t="s">
        <v>671</v>
      </c>
      <c r="S275" s="389"/>
      <c r="T275" s="389"/>
      <c r="U275" s="389"/>
      <c r="V275" s="389"/>
      <c r="W275" s="405" t="s">
        <v>666</v>
      </c>
      <c r="X275" s="390">
        <v>18</v>
      </c>
      <c r="Y275" s="391">
        <v>0.5</v>
      </c>
      <c r="Z275" s="406">
        <f>BD.PD[[#This Row],[Av.P1 '[%']]]*BD.PD[[#This Row],[Ppto. Orden Interna '[DOP']]]</f>
        <v>3069.56</v>
      </c>
      <c r="AA275" s="393">
        <v>21</v>
      </c>
      <c r="AB275" s="394">
        <v>0.5</v>
      </c>
      <c r="AC275" s="406">
        <f>BD.PD[[#This Row],[Av.P2 '[%']]]*BD.PD[[#This Row],[Ppto. Orden Interna '[DOP']]]</f>
        <v>3069.56</v>
      </c>
      <c r="AD275" s="393"/>
      <c r="AE275" s="394"/>
      <c r="AF275" s="406">
        <f>BD.PD[[#This Row],[Av.P3 '[%']]]*BD.PD[[#This Row],[Ppto. Orden Interna '[DOP']]]</f>
        <v>0</v>
      </c>
      <c r="AG275" s="393"/>
      <c r="AH275" s="394"/>
      <c r="AI275" s="406">
        <f>BD.PD[[#This Row],[Av.P4 '[%']]]*BD.PD[[#This Row],[Ppto. Orden Interna '[DOP']]]</f>
        <v>0</v>
      </c>
      <c r="AJ275" s="393"/>
      <c r="AK275" s="394"/>
      <c r="AL275" s="406">
        <f>BD.PD[[#This Row],[Av.P5 '[%']]]*BD.PD[[#This Row],[Ppto. Orden Interna '[DOP']]]</f>
        <v>0</v>
      </c>
      <c r="AM275" s="395">
        <f>BD.PD[[#This Row],[Pago 5]]+BD.PD[[#This Row],[Pago 4]]+BD.PD[[#This Row],[Pago 3]]+BD.PD[[#This Row],[Pago 2]]+BD.PD[[#This Row],[Pago 1]]</f>
        <v>6139.12</v>
      </c>
      <c r="AN275" s="396"/>
    </row>
    <row r="276" spans="1:40" ht="15" hidden="1" customHeight="1" x14ac:dyDescent="0.2">
      <c r="A276" s="377">
        <v>8.0500000000000007</v>
      </c>
      <c r="B276" s="378"/>
      <c r="C276" s="379" t="str">
        <f>VLOOKUP(BD.PD[[#This Row],[Pos]],PPto[],3,FALSE)</f>
        <v>8.05 Mobiliario no operacional para Tiendas</v>
      </c>
      <c r="D276" s="377" t="s">
        <v>61</v>
      </c>
      <c r="E276" s="381" t="str">
        <f>IF(BD.PD[[#This Row],[.]]="*",VLOOKUP(BD.PD[[#This Row],[Pos]],Presupuesto!A:H,7,FALSE),"")</f>
        <v/>
      </c>
      <c r="F276" s="639" t="s">
        <v>672</v>
      </c>
      <c r="G276" s="382">
        <v>4512942457</v>
      </c>
      <c r="H276" s="382" t="s">
        <v>342</v>
      </c>
      <c r="I276" s="399">
        <v>46156</v>
      </c>
      <c r="J276" s="400">
        <v>6</v>
      </c>
      <c r="K276" s="377" t="s">
        <v>343</v>
      </c>
      <c r="L276" s="384">
        <f>IF(BD.PD[[#This Row],[Mon]]="DOP",1,HLOOKUP(BD.PD[[#This Row],[Mon]],$K$1:$L$2,2,FALSE))</f>
        <v>1</v>
      </c>
      <c r="M276" s="401">
        <v>34009.660000000003</v>
      </c>
      <c r="N276" s="386">
        <f>BD.PD[[#This Row],[Cant.]]*BD.PD[[#This Row],[ Tasa ]]*BD.PD[[#This Row],[ Precio Und.]]</f>
        <v>204057.96000000002</v>
      </c>
      <c r="O276" s="402">
        <v>0</v>
      </c>
      <c r="P276" s="386">
        <f>IF(BD.PD[[#This Row],[Liquid. '[%']]]&lt;&gt;0,(BD.PD[[#This Row],[Valor Neto '[DOP']]]*BD.PD[[#This Row],[Liquid. '[%']]])+BD.PD[[#This Row],[Valor Neto '[DOP']]],BD.PD[[#This Row],[Valor Neto '[DOP']]])</f>
        <v>204057.96000000002</v>
      </c>
      <c r="Q276" s="404">
        <f>BD.PD[[#This Row],[Ppto. Orden Interna '[DOP']]]/HLOOKUP("USD",$K$1:$L$2,2,FALSE)</f>
        <v>3400.9660000000003</v>
      </c>
      <c r="R276" s="389" t="s">
        <v>673</v>
      </c>
      <c r="S276" s="389"/>
      <c r="T276" s="389"/>
      <c r="U276" s="389"/>
      <c r="V276" s="389"/>
      <c r="W276" s="405" t="s">
        <v>666</v>
      </c>
      <c r="X276" s="390">
        <v>21</v>
      </c>
      <c r="Y276" s="391">
        <v>1</v>
      </c>
      <c r="Z276" s="406">
        <f>BD.PD[[#This Row],[Av.P1 '[%']]]*BD.PD[[#This Row],[Ppto. Orden Interna '[DOP']]]</f>
        <v>204057.96000000002</v>
      </c>
      <c r="AA276" s="393"/>
      <c r="AB276" s="394"/>
      <c r="AC276" s="406">
        <f>BD.PD[[#This Row],[Av.P2 '[%']]]*BD.PD[[#This Row],[Ppto. Orden Interna '[DOP']]]</f>
        <v>0</v>
      </c>
      <c r="AD276" s="393"/>
      <c r="AE276" s="394"/>
      <c r="AF276" s="406">
        <f>BD.PD[[#This Row],[Av.P3 '[%']]]*BD.PD[[#This Row],[Ppto. Orden Interna '[DOP']]]</f>
        <v>0</v>
      </c>
      <c r="AG276" s="393"/>
      <c r="AH276" s="394"/>
      <c r="AI276" s="406">
        <f>BD.PD[[#This Row],[Av.P4 '[%']]]*BD.PD[[#This Row],[Ppto. Orden Interna '[DOP']]]</f>
        <v>0</v>
      </c>
      <c r="AJ276" s="393"/>
      <c r="AK276" s="394"/>
      <c r="AL276" s="406">
        <f>BD.PD[[#This Row],[Av.P5 '[%']]]*BD.PD[[#This Row],[Ppto. Orden Interna '[DOP']]]</f>
        <v>0</v>
      </c>
      <c r="AM276" s="395">
        <f>BD.PD[[#This Row],[Pago 5]]+BD.PD[[#This Row],[Pago 4]]+BD.PD[[#This Row],[Pago 3]]+BD.PD[[#This Row],[Pago 2]]+BD.PD[[#This Row],[Pago 1]]</f>
        <v>204057.96000000002</v>
      </c>
      <c r="AN276" s="396"/>
    </row>
    <row r="277" spans="1:40" ht="15" hidden="1" customHeight="1" x14ac:dyDescent="0.2">
      <c r="A277" s="377">
        <v>8.0500000000000007</v>
      </c>
      <c r="B277" s="378"/>
      <c r="C277" s="379" t="str">
        <f>VLOOKUP(BD.PD[[#This Row],[Pos]],PPto[],3,FALSE)</f>
        <v>8.05 Mobiliario no operacional para Tiendas</v>
      </c>
      <c r="D277" s="377" t="s">
        <v>61</v>
      </c>
      <c r="E277" s="381" t="str">
        <f>IF(BD.PD[[#This Row],[.]]="*",VLOOKUP(BD.PD[[#This Row],[Pos]],Presupuesto!A:H,7,FALSE),"")</f>
        <v/>
      </c>
      <c r="F277" s="639" t="s">
        <v>672</v>
      </c>
      <c r="G277" s="382">
        <v>4512942457</v>
      </c>
      <c r="H277" s="382" t="s">
        <v>342</v>
      </c>
      <c r="I277" s="399">
        <v>45921</v>
      </c>
      <c r="J277" s="400">
        <v>8</v>
      </c>
      <c r="K277" s="377" t="s">
        <v>343</v>
      </c>
      <c r="L277" s="384">
        <f>IF(BD.PD[[#This Row],[Mon]]="DOP",1,HLOOKUP(BD.PD[[#This Row],[Mon]],$K$1:$L$2,2,FALSE))</f>
        <v>1</v>
      </c>
      <c r="M277" s="401">
        <v>10000</v>
      </c>
      <c r="N277" s="386">
        <f>BD.PD[[#This Row],[Cant.]]*BD.PD[[#This Row],[ Tasa ]]*BD.PD[[#This Row],[ Precio Und.]]</f>
        <v>80000</v>
      </c>
      <c r="O277" s="402">
        <v>0</v>
      </c>
      <c r="P277" s="386">
        <f>IF(BD.PD[[#This Row],[Liquid. '[%']]]&lt;&gt;0,(BD.PD[[#This Row],[Valor Neto '[DOP']]]*BD.PD[[#This Row],[Liquid. '[%']]])+BD.PD[[#This Row],[Valor Neto '[DOP']]],BD.PD[[#This Row],[Valor Neto '[DOP']]])</f>
        <v>80000</v>
      </c>
      <c r="Q277" s="404">
        <f>BD.PD[[#This Row],[Ppto. Orden Interna '[DOP']]]/HLOOKUP("USD",$K$1:$L$2,2,FALSE)</f>
        <v>1333.3333333333333</v>
      </c>
      <c r="R277" s="389" t="s">
        <v>674</v>
      </c>
      <c r="S277" s="389"/>
      <c r="T277" s="389"/>
      <c r="U277" s="389"/>
      <c r="V277" s="389"/>
      <c r="W277" s="405" t="s">
        <v>666</v>
      </c>
      <c r="X277" s="390">
        <v>17</v>
      </c>
      <c r="Y277" s="391">
        <v>0.5</v>
      </c>
      <c r="Z277" s="406">
        <f>BD.PD[[#This Row],[Av.P1 '[%']]]*BD.PD[[#This Row],[Ppto. Orden Interna '[DOP']]]</f>
        <v>40000</v>
      </c>
      <c r="AA277" s="393">
        <v>21</v>
      </c>
      <c r="AB277" s="394">
        <v>0.5</v>
      </c>
      <c r="AC277" s="406">
        <f>BD.PD[[#This Row],[Av.P2 '[%']]]*BD.PD[[#This Row],[Ppto. Orden Interna '[DOP']]]</f>
        <v>40000</v>
      </c>
      <c r="AD277" s="393"/>
      <c r="AE277" s="394"/>
      <c r="AF277" s="406">
        <f>BD.PD[[#This Row],[Av.P3 '[%']]]*BD.PD[[#This Row],[Ppto. Orden Interna '[DOP']]]</f>
        <v>0</v>
      </c>
      <c r="AG277" s="393"/>
      <c r="AH277" s="394"/>
      <c r="AI277" s="406">
        <f>BD.PD[[#This Row],[Av.P4 '[%']]]*BD.PD[[#This Row],[Ppto. Orden Interna '[DOP']]]</f>
        <v>0</v>
      </c>
      <c r="AJ277" s="393"/>
      <c r="AK277" s="394"/>
      <c r="AL277" s="406">
        <f>BD.PD[[#This Row],[Av.P5 '[%']]]*BD.PD[[#This Row],[Ppto. Orden Interna '[DOP']]]</f>
        <v>0</v>
      </c>
      <c r="AM277" s="395">
        <f>BD.PD[[#This Row],[Pago 5]]+BD.PD[[#This Row],[Pago 4]]+BD.PD[[#This Row],[Pago 3]]+BD.PD[[#This Row],[Pago 2]]+BD.PD[[#This Row],[Pago 1]]</f>
        <v>80000</v>
      </c>
      <c r="AN277" s="396"/>
    </row>
    <row r="278" spans="1:40" ht="15" hidden="1" customHeight="1" x14ac:dyDescent="0.2">
      <c r="A278" s="377">
        <v>8.0500000000000007</v>
      </c>
      <c r="B278" s="378"/>
      <c r="C278" s="379" t="str">
        <f>VLOOKUP(BD.PD[[#This Row],[Pos]],PPto[],3,FALSE)</f>
        <v>8.05 Mobiliario no operacional para Tiendas</v>
      </c>
      <c r="D278" s="377" t="s">
        <v>61</v>
      </c>
      <c r="E278" s="381" t="str">
        <f>IF(BD.PD[[#This Row],[.]]="*",VLOOKUP(BD.PD[[#This Row],[Pos]],Presupuesto!A:H,7,FALSE),"")</f>
        <v/>
      </c>
      <c r="F278" s="513" t="s">
        <v>675</v>
      </c>
      <c r="G278" s="382">
        <v>4512942457</v>
      </c>
      <c r="H278" s="382" t="s">
        <v>342</v>
      </c>
      <c r="I278" s="399">
        <v>45921</v>
      </c>
      <c r="J278" s="400">
        <v>4</v>
      </c>
      <c r="K278" s="377" t="s">
        <v>343</v>
      </c>
      <c r="L278" s="384">
        <f>IF(BD.PD[[#This Row],[Mon]]="DOP",1,HLOOKUP(BD.PD[[#This Row],[Mon]],$K$1:$L$2,2,FALSE))</f>
        <v>1</v>
      </c>
      <c r="M278" s="401">
        <v>6240</v>
      </c>
      <c r="N278" s="386">
        <f>BD.PD[[#This Row],[Cant.]]*BD.PD[[#This Row],[ Tasa ]]*BD.PD[[#This Row],[ Precio Und.]]</f>
        <v>24960</v>
      </c>
      <c r="O278" s="402">
        <v>0</v>
      </c>
      <c r="P278" s="386">
        <f>IF(BD.PD[[#This Row],[Liquid. '[%']]]&lt;&gt;0,(BD.PD[[#This Row],[Valor Neto '[DOP']]]*BD.PD[[#This Row],[Liquid. '[%']]])+BD.PD[[#This Row],[Valor Neto '[DOP']]],BD.PD[[#This Row],[Valor Neto '[DOP']]])</f>
        <v>24960</v>
      </c>
      <c r="Q278" s="404">
        <f>BD.PD[[#This Row],[Ppto. Orden Interna '[DOP']]]/HLOOKUP("USD",$K$1:$L$2,2,FALSE)</f>
        <v>416</v>
      </c>
      <c r="R278" s="389" t="s">
        <v>671</v>
      </c>
      <c r="S278" s="389"/>
      <c r="T278" s="389"/>
      <c r="U278" s="389"/>
      <c r="V278" s="389"/>
      <c r="W278" s="405" t="s">
        <v>676</v>
      </c>
      <c r="X278" s="390">
        <v>21</v>
      </c>
      <c r="Y278" s="391">
        <v>1</v>
      </c>
      <c r="Z278" s="406">
        <f>BD.PD[[#This Row],[Av.P1 '[%']]]*BD.PD[[#This Row],[Ppto. Orden Interna '[DOP']]]</f>
        <v>24960</v>
      </c>
      <c r="AA278" s="393"/>
      <c r="AB278" s="394"/>
      <c r="AC278" s="406">
        <f>BD.PD[[#This Row],[Av.P2 '[%']]]*BD.PD[[#This Row],[Ppto. Orden Interna '[DOP']]]</f>
        <v>0</v>
      </c>
      <c r="AD278" s="393"/>
      <c r="AE278" s="394"/>
      <c r="AF278" s="406">
        <f>BD.PD[[#This Row],[Av.P3 '[%']]]*BD.PD[[#This Row],[Ppto. Orden Interna '[DOP']]]</f>
        <v>0</v>
      </c>
      <c r="AG278" s="393"/>
      <c r="AH278" s="394"/>
      <c r="AI278" s="406">
        <f>BD.PD[[#This Row],[Av.P4 '[%']]]*BD.PD[[#This Row],[Ppto. Orden Interna '[DOP']]]</f>
        <v>0</v>
      </c>
      <c r="AJ278" s="393"/>
      <c r="AK278" s="394"/>
      <c r="AL278" s="406">
        <f>BD.PD[[#This Row],[Av.P5 '[%']]]*BD.PD[[#This Row],[Ppto. Orden Interna '[DOP']]]</f>
        <v>0</v>
      </c>
      <c r="AM278" s="395">
        <f>BD.PD[[#This Row],[Pago 5]]+BD.PD[[#This Row],[Pago 4]]+BD.PD[[#This Row],[Pago 3]]+BD.PD[[#This Row],[Pago 2]]+BD.PD[[#This Row],[Pago 1]]</f>
        <v>24960</v>
      </c>
      <c r="AN278" s="396"/>
    </row>
    <row r="279" spans="1:40" ht="15" hidden="1" customHeight="1" x14ac:dyDescent="0.2">
      <c r="A279" s="377">
        <v>8.0500000000000007</v>
      </c>
      <c r="B279" s="378"/>
      <c r="C279" s="379" t="str">
        <f>VLOOKUP(BD.PD[[#This Row],[Pos]],PPto[],3,FALSE)</f>
        <v>8.05 Mobiliario no operacional para Tiendas</v>
      </c>
      <c r="D279" s="377" t="s">
        <v>61</v>
      </c>
      <c r="E279" s="381" t="str">
        <f>IF(BD.PD[[#This Row],[.]]="*",VLOOKUP(BD.PD[[#This Row],[Pos]],Presupuesto!A:H,7,FALSE),"")</f>
        <v/>
      </c>
      <c r="F279" s="382" t="s">
        <v>677</v>
      </c>
      <c r="G279" s="382">
        <v>4513006809</v>
      </c>
      <c r="H279" s="399">
        <v>46205</v>
      </c>
      <c r="I279" s="399">
        <v>46204</v>
      </c>
      <c r="J279" s="400">
        <v>1</v>
      </c>
      <c r="K279" s="377" t="s">
        <v>343</v>
      </c>
      <c r="L279" s="384">
        <f>IF(BD.PD[[#This Row],[Mon]]="DOP",1,HLOOKUP(BD.PD[[#This Row],[Mon]],$K$1:$L$2,2,FALSE))</f>
        <v>1</v>
      </c>
      <c r="M279" s="401">
        <v>1088850</v>
      </c>
      <c r="N279" s="386">
        <f>BD.PD[[#This Row],[Cant.]]*BD.PD[[#This Row],[ Tasa ]]*BD.PD[[#This Row],[ Precio Und.]]</f>
        <v>1088850</v>
      </c>
      <c r="O279" s="402">
        <v>0</v>
      </c>
      <c r="P279" s="386">
        <f>IF(BD.PD[[#This Row],[Liquid. '[%']]]&lt;&gt;0,(BD.PD[[#This Row],[Valor Neto '[DOP']]]*BD.PD[[#This Row],[Liquid. '[%']]])+BD.PD[[#This Row],[Valor Neto '[DOP']]],BD.PD[[#This Row],[Valor Neto '[DOP']]])</f>
        <v>1088850</v>
      </c>
      <c r="Q279" s="404">
        <f>BD.PD[[#This Row],[Ppto. Orden Interna '[DOP']]]/HLOOKUP("USD",$K$1:$L$2,2,FALSE)</f>
        <v>18147.5</v>
      </c>
      <c r="R279" s="389" t="s">
        <v>679</v>
      </c>
      <c r="S279" s="389"/>
      <c r="T279" s="389"/>
      <c r="U279" s="389"/>
      <c r="V279" s="389"/>
      <c r="W279" s="405" t="s">
        <v>666</v>
      </c>
      <c r="X279" s="390">
        <v>17</v>
      </c>
      <c r="Y279" s="391">
        <v>0.5</v>
      </c>
      <c r="Z279" s="406">
        <f>BD.PD[[#This Row],[Av.P1 '[%']]]*BD.PD[[#This Row],[Ppto. Orden Interna '[DOP']]]</f>
        <v>544425</v>
      </c>
      <c r="AA279" s="393">
        <v>21</v>
      </c>
      <c r="AB279" s="394">
        <v>0.5</v>
      </c>
      <c r="AC279" s="406">
        <f>BD.PD[[#This Row],[Av.P2 '[%']]]*BD.PD[[#This Row],[Ppto. Orden Interna '[DOP']]]</f>
        <v>544425</v>
      </c>
      <c r="AD279" s="393"/>
      <c r="AE279" s="394"/>
      <c r="AF279" s="406">
        <f>BD.PD[[#This Row],[Av.P3 '[%']]]*BD.PD[[#This Row],[Ppto. Orden Interna '[DOP']]]</f>
        <v>0</v>
      </c>
      <c r="AG279" s="393"/>
      <c r="AH279" s="394"/>
      <c r="AI279" s="406">
        <f>BD.PD[[#This Row],[Av.P4 '[%']]]*BD.PD[[#This Row],[Ppto. Orden Interna '[DOP']]]</f>
        <v>0</v>
      </c>
      <c r="AJ279" s="393"/>
      <c r="AK279" s="394"/>
      <c r="AL279" s="406">
        <f>BD.PD[[#This Row],[Av.P5 '[%']]]*BD.PD[[#This Row],[Ppto. Orden Interna '[DOP']]]</f>
        <v>0</v>
      </c>
      <c r="AM279" s="395">
        <f>BD.PD[[#This Row],[Pago 5]]+BD.PD[[#This Row],[Pago 4]]+BD.PD[[#This Row],[Pago 3]]+BD.PD[[#This Row],[Pago 2]]+BD.PD[[#This Row],[Pago 1]]</f>
        <v>1088850</v>
      </c>
      <c r="AN279" s="396"/>
    </row>
    <row r="280" spans="1:40" ht="15" hidden="1" customHeight="1" x14ac:dyDescent="0.2">
      <c r="A280" s="377">
        <v>8.0500000000000007</v>
      </c>
      <c r="B280" s="378"/>
      <c r="C280" s="379" t="str">
        <f>VLOOKUP(BD.PD[[#This Row],[Pos]],PPto[],3,FALSE)</f>
        <v>8.05 Mobiliario no operacional para Tiendas</v>
      </c>
      <c r="D280" s="377" t="s">
        <v>61</v>
      </c>
      <c r="E280" s="381" t="str">
        <f>IF(BD.PD[[#This Row],[.]]="*",VLOOKUP(BD.PD[[#This Row],[Pos]],Presupuesto!A:H,7,FALSE),"")</f>
        <v/>
      </c>
      <c r="F280" s="639" t="s">
        <v>680</v>
      </c>
      <c r="G280" s="382">
        <v>4512942457</v>
      </c>
      <c r="H280" s="382" t="s">
        <v>342</v>
      </c>
      <c r="I280" s="399">
        <v>46156</v>
      </c>
      <c r="J280" s="400">
        <v>5</v>
      </c>
      <c r="K280" s="377" t="s">
        <v>343</v>
      </c>
      <c r="L280" s="384">
        <f>IF(BD.PD[[#This Row],[Mon]]="DOP",1,HLOOKUP(BD.PD[[#This Row],[Mon]],$K$1:$L$2,2,FALSE))</f>
        <v>1</v>
      </c>
      <c r="M280" s="401">
        <v>56686.48</v>
      </c>
      <c r="N280" s="386">
        <f>BD.PD[[#This Row],[Cant.]]*BD.PD[[#This Row],[ Tasa ]]*BD.PD[[#This Row],[ Precio Und.]]</f>
        <v>283432.40000000002</v>
      </c>
      <c r="O280" s="402">
        <v>0</v>
      </c>
      <c r="P280" s="386">
        <f>IF(BD.PD[[#This Row],[Liquid. '[%']]]&lt;&gt;0,(BD.PD[[#This Row],[Valor Neto '[DOP']]]*BD.PD[[#This Row],[Liquid. '[%']]])+BD.PD[[#This Row],[Valor Neto '[DOP']]],BD.PD[[#This Row],[Valor Neto '[DOP']]])</f>
        <v>283432.40000000002</v>
      </c>
      <c r="Q280" s="404">
        <f>BD.PD[[#This Row],[Ppto. Orden Interna '[DOP']]]/HLOOKUP("USD",$K$1:$L$2,2,FALSE)</f>
        <v>4723.8733333333339</v>
      </c>
      <c r="R280" s="389" t="s">
        <v>681</v>
      </c>
      <c r="S280" s="389"/>
      <c r="T280" s="389"/>
      <c r="U280" s="389"/>
      <c r="V280" s="389"/>
      <c r="W280" s="405" t="s">
        <v>666</v>
      </c>
      <c r="X280" s="390">
        <v>21</v>
      </c>
      <c r="Y280" s="391">
        <v>1</v>
      </c>
      <c r="Z280" s="406">
        <f>BD.PD[[#This Row],[Av.P1 '[%']]]*BD.PD[[#This Row],[Ppto. Orden Interna '[DOP']]]</f>
        <v>283432.40000000002</v>
      </c>
      <c r="AA280" s="393"/>
      <c r="AB280" s="394"/>
      <c r="AC280" s="406">
        <f>BD.PD[[#This Row],[Av.P2 '[%']]]*BD.PD[[#This Row],[Ppto. Orden Interna '[DOP']]]</f>
        <v>0</v>
      </c>
      <c r="AD280" s="393"/>
      <c r="AE280" s="394"/>
      <c r="AF280" s="406">
        <f>BD.PD[[#This Row],[Av.P3 '[%']]]*BD.PD[[#This Row],[Ppto. Orden Interna '[DOP']]]</f>
        <v>0</v>
      </c>
      <c r="AG280" s="393"/>
      <c r="AH280" s="394"/>
      <c r="AI280" s="406">
        <f>BD.PD[[#This Row],[Av.P4 '[%']]]*BD.PD[[#This Row],[Ppto. Orden Interna '[DOP']]]</f>
        <v>0</v>
      </c>
      <c r="AJ280" s="393"/>
      <c r="AK280" s="394"/>
      <c r="AL280" s="406">
        <f>BD.PD[[#This Row],[Av.P5 '[%']]]*BD.PD[[#This Row],[Ppto. Orden Interna '[DOP']]]</f>
        <v>0</v>
      </c>
      <c r="AM280" s="395">
        <f>BD.PD[[#This Row],[Pago 5]]+BD.PD[[#This Row],[Pago 4]]+BD.PD[[#This Row],[Pago 3]]+BD.PD[[#This Row],[Pago 2]]+BD.PD[[#This Row],[Pago 1]]</f>
        <v>283432.40000000002</v>
      </c>
      <c r="AN280" s="396"/>
    </row>
    <row r="281" spans="1:40" ht="15" hidden="1" customHeight="1" x14ac:dyDescent="0.2">
      <c r="A281" s="377">
        <v>8.0500000000000007</v>
      </c>
      <c r="B281" s="378"/>
      <c r="C281" s="379" t="str">
        <f>VLOOKUP(BD.PD[[#This Row],[Pos]],PPto[],3,FALSE)</f>
        <v>8.05 Mobiliario no operacional para Tiendas</v>
      </c>
      <c r="D281" s="377" t="s">
        <v>61</v>
      </c>
      <c r="E281" s="381" t="str">
        <f>IF(BD.PD[[#This Row],[.]]="*",VLOOKUP(BD.PD[[#This Row],[Pos]],Presupuesto!A:H,7,FALSE),"")</f>
        <v/>
      </c>
      <c r="F281" s="382" t="s">
        <v>685</v>
      </c>
      <c r="G281" s="382" t="s">
        <v>626</v>
      </c>
      <c r="H281" s="382" t="s">
        <v>678</v>
      </c>
      <c r="I281" s="399">
        <v>45921</v>
      </c>
      <c r="J281" s="400">
        <v>1</v>
      </c>
      <c r="K281" s="377" t="s">
        <v>343</v>
      </c>
      <c r="L281" s="384">
        <f>IF(BD.PD[[#This Row],[Mon]]="DOP",1,HLOOKUP(BD.PD[[#This Row],[Mon]],$K$1:$L$2,2,FALSE))</f>
        <v>1</v>
      </c>
      <c r="M281" s="401">
        <v>121011.5</v>
      </c>
      <c r="N281" s="386">
        <f>BD.PD[[#This Row],[Cant.]]*BD.PD[[#This Row],[ Tasa ]]*BD.PD[[#This Row],[ Precio Und.]]</f>
        <v>121011.5</v>
      </c>
      <c r="O281" s="402">
        <v>0</v>
      </c>
      <c r="P281" s="386">
        <f>IF(BD.PD[[#This Row],[Liquid. '[%']]]&lt;&gt;0,(BD.PD[[#This Row],[Valor Neto '[DOP']]]*BD.PD[[#This Row],[Liquid. '[%']]])+BD.PD[[#This Row],[Valor Neto '[DOP']]],BD.PD[[#This Row],[Valor Neto '[DOP']]])</f>
        <v>121011.5</v>
      </c>
      <c r="Q281" s="404">
        <f>BD.PD[[#This Row],[Ppto. Orden Interna '[DOP']]]/HLOOKUP("USD",$K$1:$L$2,2,FALSE)</f>
        <v>2016.8583333333333</v>
      </c>
      <c r="R281" s="389" t="s">
        <v>671</v>
      </c>
      <c r="S281" s="389"/>
      <c r="T281" s="389"/>
      <c r="U281" s="389"/>
      <c r="V281" s="389"/>
      <c r="W281" s="405" t="s">
        <v>683</v>
      </c>
      <c r="X281" s="390">
        <v>21</v>
      </c>
      <c r="Y281" s="391">
        <v>1</v>
      </c>
      <c r="Z281" s="406">
        <f>BD.PD[[#This Row],[Av.P1 '[%']]]*BD.PD[[#This Row],[Ppto. Orden Interna '[DOP']]]</f>
        <v>121011.5</v>
      </c>
      <c r="AA281" s="393"/>
      <c r="AB281" s="394"/>
      <c r="AC281" s="406">
        <f>BD.PD[[#This Row],[Av.P2 '[%']]]*BD.PD[[#This Row],[Ppto. Orden Interna '[DOP']]]</f>
        <v>0</v>
      </c>
      <c r="AD281" s="393"/>
      <c r="AE281" s="394"/>
      <c r="AF281" s="406">
        <f>BD.PD[[#This Row],[Av.P3 '[%']]]*BD.PD[[#This Row],[Ppto. Orden Interna '[DOP']]]</f>
        <v>0</v>
      </c>
      <c r="AG281" s="393"/>
      <c r="AH281" s="394"/>
      <c r="AI281" s="406">
        <f>BD.PD[[#This Row],[Av.P4 '[%']]]*BD.PD[[#This Row],[Ppto. Orden Interna '[DOP']]]</f>
        <v>0</v>
      </c>
      <c r="AJ281" s="393"/>
      <c r="AK281" s="394"/>
      <c r="AL281" s="406">
        <f>BD.PD[[#This Row],[Av.P5 '[%']]]*BD.PD[[#This Row],[Ppto. Orden Interna '[DOP']]]</f>
        <v>0</v>
      </c>
      <c r="AM281" s="395">
        <f>BD.PD[[#This Row],[Pago 5]]+BD.PD[[#This Row],[Pago 4]]+BD.PD[[#This Row],[Pago 3]]+BD.PD[[#This Row],[Pago 2]]+BD.PD[[#This Row],[Pago 1]]</f>
        <v>121011.5</v>
      </c>
      <c r="AN281" s="396"/>
    </row>
    <row r="282" spans="1:40" ht="15" hidden="1" customHeight="1" x14ac:dyDescent="0.2">
      <c r="A282" s="377">
        <v>8.0500000000000007</v>
      </c>
      <c r="B282" s="378"/>
      <c r="C282" s="379" t="str">
        <f>VLOOKUP(BD.PD[[#This Row],[Pos]],PPto[],3,FALSE)</f>
        <v>8.05 Mobiliario no operacional para Tiendas</v>
      </c>
      <c r="D282" s="377" t="s">
        <v>61</v>
      </c>
      <c r="E282" s="381" t="str">
        <f>IF(BD.PD[[#This Row],[.]]="*",VLOOKUP(BD.PD[[#This Row],[Pos]],Presupuesto!A:H,7,FALSE),"")</f>
        <v/>
      </c>
      <c r="F282" s="409" t="s">
        <v>687</v>
      </c>
      <c r="G282" s="382">
        <v>4512925854</v>
      </c>
      <c r="H282" s="382" t="s">
        <v>342</v>
      </c>
      <c r="I282" s="399">
        <v>46143</v>
      </c>
      <c r="J282" s="400">
        <v>1</v>
      </c>
      <c r="K282" s="377" t="s">
        <v>343</v>
      </c>
      <c r="L282" s="384">
        <f>IF(BD.PD[[#This Row],[Mon]]="DOP",1,HLOOKUP(BD.PD[[#This Row],[Mon]],$K$1:$L$2,2,FALSE))</f>
        <v>1</v>
      </c>
      <c r="M282" s="401">
        <v>45000</v>
      </c>
      <c r="N282" s="386">
        <f>BD.PD[[#This Row],[Cant.]]*BD.PD[[#This Row],[ Tasa ]]*BD.PD[[#This Row],[ Precio Und.]]</f>
        <v>45000</v>
      </c>
      <c r="O282" s="402">
        <v>0</v>
      </c>
      <c r="P282" s="386">
        <f>IF(BD.PD[[#This Row],[Liquid. '[%']]]&lt;&gt;0,(BD.PD[[#This Row],[Valor Neto '[DOP']]]*BD.PD[[#This Row],[Liquid. '[%']]])+BD.PD[[#This Row],[Valor Neto '[DOP']]],BD.PD[[#This Row],[Valor Neto '[DOP']]])</f>
        <v>45000</v>
      </c>
      <c r="Q282" s="404">
        <f>BD.PD[[#This Row],[Ppto. Orden Interna '[DOP']]]/HLOOKUP("USD",$K$1:$L$2,2,FALSE)</f>
        <v>750</v>
      </c>
      <c r="R282" s="389" t="s">
        <v>688</v>
      </c>
      <c r="S282" s="389"/>
      <c r="T282" s="389"/>
      <c r="U282" s="389"/>
      <c r="V282" s="389"/>
      <c r="W282" s="405" t="s">
        <v>666</v>
      </c>
      <c r="X282" s="390">
        <v>17</v>
      </c>
      <c r="Y282" s="391">
        <v>0.5</v>
      </c>
      <c r="Z282" s="406">
        <f>BD.PD[[#This Row],[Av.P1 '[%']]]*BD.PD[[#This Row],[Ppto. Orden Interna '[DOP']]]</f>
        <v>22500</v>
      </c>
      <c r="AA282" s="393">
        <v>21</v>
      </c>
      <c r="AB282" s="394">
        <v>0.5</v>
      </c>
      <c r="AC282" s="406">
        <f>BD.PD[[#This Row],[Av.P2 '[%']]]*BD.PD[[#This Row],[Ppto. Orden Interna '[DOP']]]</f>
        <v>22500</v>
      </c>
      <c r="AD282" s="393"/>
      <c r="AE282" s="394"/>
      <c r="AF282" s="406">
        <f>BD.PD[[#This Row],[Av.P3 '[%']]]*BD.PD[[#This Row],[Ppto. Orden Interna '[DOP']]]</f>
        <v>0</v>
      </c>
      <c r="AG282" s="393"/>
      <c r="AH282" s="394"/>
      <c r="AI282" s="406">
        <f>BD.PD[[#This Row],[Av.P4 '[%']]]*BD.PD[[#This Row],[Ppto. Orden Interna '[DOP']]]</f>
        <v>0</v>
      </c>
      <c r="AJ282" s="393"/>
      <c r="AK282" s="394"/>
      <c r="AL282" s="406">
        <f>BD.PD[[#This Row],[Av.P5 '[%']]]*BD.PD[[#This Row],[Ppto. Orden Interna '[DOP']]]</f>
        <v>0</v>
      </c>
      <c r="AM282" s="395">
        <f>BD.PD[[#This Row],[Pago 5]]+BD.PD[[#This Row],[Pago 4]]+BD.PD[[#This Row],[Pago 3]]+BD.PD[[#This Row],[Pago 2]]+BD.PD[[#This Row],[Pago 1]]</f>
        <v>45000</v>
      </c>
      <c r="AN282" s="396"/>
    </row>
    <row r="283" spans="1:40" ht="15" hidden="1" customHeight="1" x14ac:dyDescent="0.2">
      <c r="A283" s="377">
        <v>8.0500000000000007</v>
      </c>
      <c r="B283" s="378"/>
      <c r="C283" s="379" t="str">
        <f>VLOOKUP(BD.PD[[#This Row],[Pos]],PPto[],3,FALSE)</f>
        <v>8.05 Mobiliario no operacional para Tiendas</v>
      </c>
      <c r="D283" s="377" t="s">
        <v>61</v>
      </c>
      <c r="E283" s="381" t="str">
        <f>IF(BD.PD[[#This Row],[.]]="*",VLOOKUP(BD.PD[[#This Row],[Pos]],Presupuesto!A:H,7,FALSE),"")</f>
        <v/>
      </c>
      <c r="F283" s="409" t="s">
        <v>689</v>
      </c>
      <c r="G283" s="382">
        <v>4512925854</v>
      </c>
      <c r="H283" s="382" t="s">
        <v>342</v>
      </c>
      <c r="I283" s="399">
        <v>46143</v>
      </c>
      <c r="J283" s="400">
        <v>1</v>
      </c>
      <c r="K283" s="377" t="s">
        <v>343</v>
      </c>
      <c r="L283" s="384">
        <f>IF(BD.PD[[#This Row],[Mon]]="DOP",1,HLOOKUP(BD.PD[[#This Row],[Mon]],$K$1:$L$2,2,FALSE))</f>
        <v>1</v>
      </c>
      <c r="M283" s="401">
        <v>42630</v>
      </c>
      <c r="N283" s="386">
        <f>BD.PD[[#This Row],[Cant.]]*BD.PD[[#This Row],[ Tasa ]]*BD.PD[[#This Row],[ Precio Und.]]</f>
        <v>42630</v>
      </c>
      <c r="O283" s="402">
        <v>0</v>
      </c>
      <c r="P283" s="386">
        <f>IF(BD.PD[[#This Row],[Liquid. '[%']]]&lt;&gt;0,(BD.PD[[#This Row],[Valor Neto '[DOP']]]*BD.PD[[#This Row],[Liquid. '[%']]])+BD.PD[[#This Row],[Valor Neto '[DOP']]],BD.PD[[#This Row],[Valor Neto '[DOP']]])</f>
        <v>42630</v>
      </c>
      <c r="Q283" s="404">
        <f>BD.PD[[#This Row],[Ppto. Orden Interna '[DOP']]]/HLOOKUP("USD",$K$1:$L$2,2,FALSE)</f>
        <v>710.5</v>
      </c>
      <c r="R283" s="389" t="s">
        <v>688</v>
      </c>
      <c r="S283" s="389"/>
      <c r="T283" s="389"/>
      <c r="U283" s="389"/>
      <c r="V283" s="389"/>
      <c r="W283" s="405" t="s">
        <v>666</v>
      </c>
      <c r="X283" s="390">
        <v>17</v>
      </c>
      <c r="Y283" s="391">
        <v>0.5</v>
      </c>
      <c r="Z283" s="406">
        <f>BD.PD[[#This Row],[Av.P1 '[%']]]*BD.PD[[#This Row],[Ppto. Orden Interna '[DOP']]]</f>
        <v>21315</v>
      </c>
      <c r="AA283" s="393">
        <v>21</v>
      </c>
      <c r="AB283" s="394">
        <v>0.5</v>
      </c>
      <c r="AC283" s="406">
        <f>BD.PD[[#This Row],[Av.P2 '[%']]]*BD.PD[[#This Row],[Ppto. Orden Interna '[DOP']]]</f>
        <v>21315</v>
      </c>
      <c r="AD283" s="393"/>
      <c r="AE283" s="394"/>
      <c r="AF283" s="406">
        <f>BD.PD[[#This Row],[Av.P3 '[%']]]*BD.PD[[#This Row],[Ppto. Orden Interna '[DOP']]]</f>
        <v>0</v>
      </c>
      <c r="AG283" s="393"/>
      <c r="AH283" s="394"/>
      <c r="AI283" s="406">
        <f>BD.PD[[#This Row],[Av.P4 '[%']]]*BD.PD[[#This Row],[Ppto. Orden Interna '[DOP']]]</f>
        <v>0</v>
      </c>
      <c r="AJ283" s="393"/>
      <c r="AK283" s="394"/>
      <c r="AL283" s="406">
        <f>BD.PD[[#This Row],[Av.P5 '[%']]]*BD.PD[[#This Row],[Ppto. Orden Interna '[DOP']]]</f>
        <v>0</v>
      </c>
      <c r="AM283" s="395">
        <f>BD.PD[[#This Row],[Pago 5]]+BD.PD[[#This Row],[Pago 4]]+BD.PD[[#This Row],[Pago 3]]+BD.PD[[#This Row],[Pago 2]]+BD.PD[[#This Row],[Pago 1]]</f>
        <v>42630</v>
      </c>
      <c r="AN283" s="396"/>
    </row>
    <row r="284" spans="1:40" ht="15" hidden="1" customHeight="1" x14ac:dyDescent="0.2">
      <c r="A284" s="377">
        <v>8.0500000000000007</v>
      </c>
      <c r="B284" s="378"/>
      <c r="C284" s="379" t="str">
        <f>VLOOKUP(BD.PD[[#This Row],[Pos]],PPto[],3,FALSE)</f>
        <v>8.05 Mobiliario no operacional para Tiendas</v>
      </c>
      <c r="D284" s="377" t="s">
        <v>61</v>
      </c>
      <c r="E284" s="381" t="str">
        <f>IF(BD.PD[[#This Row],[.]]="*",VLOOKUP(BD.PD[[#This Row],[Pos]],Presupuesto!A:H,7,FALSE),"")</f>
        <v/>
      </c>
      <c r="F284" s="409" t="s">
        <v>690</v>
      </c>
      <c r="G284" s="382">
        <v>4512925854</v>
      </c>
      <c r="H284" s="382" t="s">
        <v>342</v>
      </c>
      <c r="I284" s="399">
        <v>46143</v>
      </c>
      <c r="J284" s="400">
        <v>1</v>
      </c>
      <c r="K284" s="377" t="s">
        <v>343</v>
      </c>
      <c r="L284" s="384">
        <f>IF(BD.PD[[#This Row],[Mon]]="DOP",1,HLOOKUP(BD.PD[[#This Row],[Mon]],$K$1:$L$2,2,FALSE))</f>
        <v>1</v>
      </c>
      <c r="M284" s="401">
        <v>44345</v>
      </c>
      <c r="N284" s="386">
        <f>BD.PD[[#This Row],[Cant.]]*BD.PD[[#This Row],[ Tasa ]]*BD.PD[[#This Row],[ Precio Und.]]</f>
        <v>44345</v>
      </c>
      <c r="O284" s="402">
        <v>0</v>
      </c>
      <c r="P284" s="386">
        <f>IF(BD.PD[[#This Row],[Liquid. '[%']]]&lt;&gt;0,(BD.PD[[#This Row],[Valor Neto '[DOP']]]*BD.PD[[#This Row],[Liquid. '[%']]])+BD.PD[[#This Row],[Valor Neto '[DOP']]],BD.PD[[#This Row],[Valor Neto '[DOP']]])</f>
        <v>44345</v>
      </c>
      <c r="Q284" s="404">
        <f>BD.PD[[#This Row],[Ppto. Orden Interna '[DOP']]]/HLOOKUP("USD",$K$1:$L$2,2,FALSE)</f>
        <v>739.08333333333337</v>
      </c>
      <c r="R284" s="389" t="s">
        <v>688</v>
      </c>
      <c r="S284" s="389"/>
      <c r="T284" s="389"/>
      <c r="U284" s="389"/>
      <c r="V284" s="389"/>
      <c r="W284" s="405" t="s">
        <v>666</v>
      </c>
      <c r="X284" s="390">
        <v>17</v>
      </c>
      <c r="Y284" s="391">
        <v>0.5</v>
      </c>
      <c r="Z284" s="406">
        <f>BD.PD[[#This Row],[Av.P1 '[%']]]*BD.PD[[#This Row],[Ppto. Orden Interna '[DOP']]]</f>
        <v>22172.5</v>
      </c>
      <c r="AA284" s="393">
        <v>21</v>
      </c>
      <c r="AB284" s="394">
        <v>0.5</v>
      </c>
      <c r="AC284" s="406">
        <f>BD.PD[[#This Row],[Av.P2 '[%']]]*BD.PD[[#This Row],[Ppto. Orden Interna '[DOP']]]</f>
        <v>22172.5</v>
      </c>
      <c r="AD284" s="393"/>
      <c r="AE284" s="394"/>
      <c r="AF284" s="406">
        <f>BD.PD[[#This Row],[Av.P3 '[%']]]*BD.PD[[#This Row],[Ppto. Orden Interna '[DOP']]]</f>
        <v>0</v>
      </c>
      <c r="AG284" s="393"/>
      <c r="AH284" s="394"/>
      <c r="AI284" s="406">
        <f>BD.PD[[#This Row],[Av.P4 '[%']]]*BD.PD[[#This Row],[Ppto. Orden Interna '[DOP']]]</f>
        <v>0</v>
      </c>
      <c r="AJ284" s="393"/>
      <c r="AK284" s="394"/>
      <c r="AL284" s="406">
        <f>BD.PD[[#This Row],[Av.P5 '[%']]]*BD.PD[[#This Row],[Ppto. Orden Interna '[DOP']]]</f>
        <v>0</v>
      </c>
      <c r="AM284" s="395">
        <f>BD.PD[[#This Row],[Pago 5]]+BD.PD[[#This Row],[Pago 4]]+BD.PD[[#This Row],[Pago 3]]+BD.PD[[#This Row],[Pago 2]]+BD.PD[[#This Row],[Pago 1]]</f>
        <v>44345</v>
      </c>
      <c r="AN284" s="396"/>
    </row>
    <row r="285" spans="1:40" ht="15" hidden="1" customHeight="1" x14ac:dyDescent="0.2">
      <c r="A285" s="377">
        <v>8.0500000000000007</v>
      </c>
      <c r="B285" s="378"/>
      <c r="C285" s="379" t="str">
        <f>VLOOKUP(BD.PD[[#This Row],[Pos]],PPto[],3,FALSE)</f>
        <v>8.05 Mobiliario no operacional para Tiendas</v>
      </c>
      <c r="D285" s="377" t="s">
        <v>61</v>
      </c>
      <c r="E285" s="381" t="str">
        <f>IF(BD.PD[[#This Row],[.]]="*",VLOOKUP(BD.PD[[#This Row],[Pos]],Presupuesto!A:H,7,FALSE),"")</f>
        <v/>
      </c>
      <c r="F285" s="409" t="s">
        <v>691</v>
      </c>
      <c r="G285" s="382">
        <v>4512925854</v>
      </c>
      <c r="H285" s="382" t="s">
        <v>342</v>
      </c>
      <c r="I285" s="399">
        <v>46143</v>
      </c>
      <c r="J285" s="400">
        <v>1</v>
      </c>
      <c r="K285" s="377" t="s">
        <v>343</v>
      </c>
      <c r="L285" s="384">
        <f>IF(BD.PD[[#This Row],[Mon]]="DOP",1,HLOOKUP(BD.PD[[#This Row],[Mon]],$K$1:$L$2,2,FALSE))</f>
        <v>1</v>
      </c>
      <c r="M285" s="401">
        <v>41538.28</v>
      </c>
      <c r="N285" s="386">
        <f>BD.PD[[#This Row],[Cant.]]*BD.PD[[#This Row],[ Tasa ]]*BD.PD[[#This Row],[ Precio Und.]]</f>
        <v>41538.28</v>
      </c>
      <c r="O285" s="402">
        <v>0</v>
      </c>
      <c r="P285" s="386">
        <f>IF(BD.PD[[#This Row],[Liquid. '[%']]]&lt;&gt;0,(BD.PD[[#This Row],[Valor Neto '[DOP']]]*BD.PD[[#This Row],[Liquid. '[%']]])+BD.PD[[#This Row],[Valor Neto '[DOP']]],BD.PD[[#This Row],[Valor Neto '[DOP']]])</f>
        <v>41538.28</v>
      </c>
      <c r="Q285" s="404">
        <f>BD.PD[[#This Row],[Ppto. Orden Interna '[DOP']]]/HLOOKUP("USD",$K$1:$L$2,2,FALSE)</f>
        <v>692.30466666666666</v>
      </c>
      <c r="R285" s="389" t="s">
        <v>688</v>
      </c>
      <c r="S285" s="389"/>
      <c r="T285" s="389"/>
      <c r="U285" s="389"/>
      <c r="V285" s="389"/>
      <c r="W285" s="405" t="s">
        <v>666</v>
      </c>
      <c r="X285" s="390">
        <v>17</v>
      </c>
      <c r="Y285" s="391">
        <v>0.5</v>
      </c>
      <c r="Z285" s="406">
        <f>BD.PD[[#This Row],[Av.P1 '[%']]]*BD.PD[[#This Row],[Ppto. Orden Interna '[DOP']]]</f>
        <v>20769.14</v>
      </c>
      <c r="AA285" s="393">
        <v>21</v>
      </c>
      <c r="AB285" s="394">
        <v>0.5</v>
      </c>
      <c r="AC285" s="406">
        <f>BD.PD[[#This Row],[Av.P2 '[%']]]*BD.PD[[#This Row],[Ppto. Orden Interna '[DOP']]]</f>
        <v>20769.14</v>
      </c>
      <c r="AD285" s="393"/>
      <c r="AE285" s="394"/>
      <c r="AF285" s="406">
        <f>BD.PD[[#This Row],[Av.P3 '[%']]]*BD.PD[[#This Row],[Ppto. Orden Interna '[DOP']]]</f>
        <v>0</v>
      </c>
      <c r="AG285" s="393"/>
      <c r="AH285" s="394"/>
      <c r="AI285" s="406">
        <f>BD.PD[[#This Row],[Av.P4 '[%']]]*BD.PD[[#This Row],[Ppto. Orden Interna '[DOP']]]</f>
        <v>0</v>
      </c>
      <c r="AJ285" s="393"/>
      <c r="AK285" s="394"/>
      <c r="AL285" s="406">
        <f>BD.PD[[#This Row],[Av.P5 '[%']]]*BD.PD[[#This Row],[Ppto. Orden Interna '[DOP']]]</f>
        <v>0</v>
      </c>
      <c r="AM285" s="395">
        <f>BD.PD[[#This Row],[Pago 5]]+BD.PD[[#This Row],[Pago 4]]+BD.PD[[#This Row],[Pago 3]]+BD.PD[[#This Row],[Pago 2]]+BD.PD[[#This Row],[Pago 1]]</f>
        <v>41538.28</v>
      </c>
      <c r="AN285" s="396"/>
    </row>
    <row r="286" spans="1:40" ht="15" hidden="1" customHeight="1" x14ac:dyDescent="0.2">
      <c r="A286" s="377">
        <v>8.0500000000000007</v>
      </c>
      <c r="B286" s="378"/>
      <c r="C286" s="379" t="str">
        <f>VLOOKUP(BD.PD[[#This Row],[Pos]],PPto[],3,FALSE)</f>
        <v>8.05 Mobiliario no operacional para Tiendas</v>
      </c>
      <c r="D286" s="377" t="s">
        <v>61</v>
      </c>
      <c r="E286" s="381" t="str">
        <f>IF(BD.PD[[#This Row],[.]]="*",VLOOKUP(BD.PD[[#This Row],[Pos]],Presupuesto!A:H,7,FALSE),"")</f>
        <v/>
      </c>
      <c r="F286" s="409" t="s">
        <v>692</v>
      </c>
      <c r="G286" s="382">
        <v>4512925854</v>
      </c>
      <c r="H286" s="382" t="s">
        <v>342</v>
      </c>
      <c r="I286" s="399">
        <v>46143</v>
      </c>
      <c r="J286" s="400">
        <v>1</v>
      </c>
      <c r="K286" s="377" t="s">
        <v>343</v>
      </c>
      <c r="L286" s="384">
        <f>IF(BD.PD[[#This Row],[Mon]]="DOP",1,HLOOKUP(BD.PD[[#This Row],[Mon]],$K$1:$L$2,2,FALSE))</f>
        <v>1</v>
      </c>
      <c r="M286" s="401">
        <v>58496.2</v>
      </c>
      <c r="N286" s="386">
        <f>BD.PD[[#This Row],[Cant.]]*BD.PD[[#This Row],[ Tasa ]]*BD.PD[[#This Row],[ Precio Und.]]</f>
        <v>58496.2</v>
      </c>
      <c r="O286" s="402">
        <v>0</v>
      </c>
      <c r="P286" s="386">
        <f>IF(BD.PD[[#This Row],[Liquid. '[%']]]&lt;&gt;0,(BD.PD[[#This Row],[Valor Neto '[DOP']]]*BD.PD[[#This Row],[Liquid. '[%']]])+BD.PD[[#This Row],[Valor Neto '[DOP']]],BD.PD[[#This Row],[Valor Neto '[DOP']]])</f>
        <v>58496.2</v>
      </c>
      <c r="Q286" s="404">
        <f>BD.PD[[#This Row],[Ppto. Orden Interna '[DOP']]]/HLOOKUP("USD",$K$1:$L$2,2,FALSE)</f>
        <v>974.93666666666661</v>
      </c>
      <c r="R286" s="389" t="s">
        <v>688</v>
      </c>
      <c r="S286" s="389"/>
      <c r="T286" s="389"/>
      <c r="U286" s="389"/>
      <c r="V286" s="389"/>
      <c r="W286" s="405" t="s">
        <v>666</v>
      </c>
      <c r="X286" s="390">
        <v>17</v>
      </c>
      <c r="Y286" s="391">
        <v>0.5</v>
      </c>
      <c r="Z286" s="406">
        <f>BD.PD[[#This Row],[Av.P1 '[%']]]*BD.PD[[#This Row],[Ppto. Orden Interna '[DOP']]]</f>
        <v>29248.1</v>
      </c>
      <c r="AA286" s="393">
        <v>21</v>
      </c>
      <c r="AB286" s="394">
        <v>0.5</v>
      </c>
      <c r="AC286" s="406">
        <f>BD.PD[[#This Row],[Av.P2 '[%']]]*BD.PD[[#This Row],[Ppto. Orden Interna '[DOP']]]</f>
        <v>29248.1</v>
      </c>
      <c r="AD286" s="393"/>
      <c r="AE286" s="394"/>
      <c r="AF286" s="406">
        <f>BD.PD[[#This Row],[Av.P3 '[%']]]*BD.PD[[#This Row],[Ppto. Orden Interna '[DOP']]]</f>
        <v>0</v>
      </c>
      <c r="AG286" s="393"/>
      <c r="AH286" s="394"/>
      <c r="AI286" s="406">
        <f>BD.PD[[#This Row],[Av.P4 '[%']]]*BD.PD[[#This Row],[Ppto. Orden Interna '[DOP']]]</f>
        <v>0</v>
      </c>
      <c r="AJ286" s="393"/>
      <c r="AK286" s="394"/>
      <c r="AL286" s="406">
        <f>BD.PD[[#This Row],[Av.P5 '[%']]]*BD.PD[[#This Row],[Ppto. Orden Interna '[DOP']]]</f>
        <v>0</v>
      </c>
      <c r="AM286" s="395">
        <f>BD.PD[[#This Row],[Pago 5]]+BD.PD[[#This Row],[Pago 4]]+BD.PD[[#This Row],[Pago 3]]+BD.PD[[#This Row],[Pago 2]]+BD.PD[[#This Row],[Pago 1]]</f>
        <v>58496.2</v>
      </c>
      <c r="AN286" s="396"/>
    </row>
    <row r="287" spans="1:40" ht="15" hidden="1" customHeight="1" x14ac:dyDescent="0.2">
      <c r="A287" s="377">
        <v>8.0500000000000007</v>
      </c>
      <c r="B287" s="378"/>
      <c r="C287" s="379" t="str">
        <f>VLOOKUP(BD.PD[[#This Row],[Pos]],PPto[],3,FALSE)</f>
        <v>8.05 Mobiliario no operacional para Tiendas</v>
      </c>
      <c r="D287" s="377" t="s">
        <v>61</v>
      </c>
      <c r="E287" s="381" t="str">
        <f>IF(BD.PD[[#This Row],[.]]="*",VLOOKUP(BD.PD[[#This Row],[Pos]],Presupuesto!A:H,7,FALSE),"")</f>
        <v/>
      </c>
      <c r="F287" s="409" t="s">
        <v>693</v>
      </c>
      <c r="G287" s="382">
        <v>4512925854</v>
      </c>
      <c r="H287" s="382" t="s">
        <v>342</v>
      </c>
      <c r="I287" s="399">
        <v>46143</v>
      </c>
      <c r="J287" s="400">
        <v>1</v>
      </c>
      <c r="K287" s="377" t="s">
        <v>343</v>
      </c>
      <c r="L287" s="384">
        <f>IF(BD.PD[[#This Row],[Mon]]="DOP",1,HLOOKUP(BD.PD[[#This Row],[Mon]],$K$1:$L$2,2,FALSE))</f>
        <v>1</v>
      </c>
      <c r="M287" s="401">
        <v>33891.339999999997</v>
      </c>
      <c r="N287" s="386">
        <f>BD.PD[[#This Row],[Cant.]]*BD.PD[[#This Row],[ Tasa ]]*BD.PD[[#This Row],[ Precio Und.]]</f>
        <v>33891.339999999997</v>
      </c>
      <c r="O287" s="402">
        <v>0</v>
      </c>
      <c r="P287" s="386">
        <f>IF(BD.PD[[#This Row],[Liquid. '[%']]]&lt;&gt;0,(BD.PD[[#This Row],[Valor Neto '[DOP']]]*BD.PD[[#This Row],[Liquid. '[%']]])+BD.PD[[#This Row],[Valor Neto '[DOP']]],BD.PD[[#This Row],[Valor Neto '[DOP']]])</f>
        <v>33891.339999999997</v>
      </c>
      <c r="Q287" s="404">
        <f>BD.PD[[#This Row],[Ppto. Orden Interna '[DOP']]]/HLOOKUP("USD",$K$1:$L$2,2,FALSE)</f>
        <v>564.85566666666659</v>
      </c>
      <c r="R287" s="389" t="s">
        <v>688</v>
      </c>
      <c r="S287" s="389"/>
      <c r="T287" s="389"/>
      <c r="U287" s="389"/>
      <c r="V287" s="389"/>
      <c r="W287" s="405" t="s">
        <v>666</v>
      </c>
      <c r="X287" s="390">
        <v>17</v>
      </c>
      <c r="Y287" s="391">
        <v>0.5</v>
      </c>
      <c r="Z287" s="406">
        <f>BD.PD[[#This Row],[Av.P1 '[%']]]*BD.PD[[#This Row],[Ppto. Orden Interna '[DOP']]]</f>
        <v>16945.669999999998</v>
      </c>
      <c r="AA287" s="393">
        <v>21</v>
      </c>
      <c r="AB287" s="394">
        <v>0.5</v>
      </c>
      <c r="AC287" s="406">
        <f>BD.PD[[#This Row],[Av.P2 '[%']]]*BD.PD[[#This Row],[Ppto. Orden Interna '[DOP']]]</f>
        <v>16945.669999999998</v>
      </c>
      <c r="AD287" s="393"/>
      <c r="AE287" s="394"/>
      <c r="AF287" s="406">
        <f>BD.PD[[#This Row],[Av.P3 '[%']]]*BD.PD[[#This Row],[Ppto. Orden Interna '[DOP']]]</f>
        <v>0</v>
      </c>
      <c r="AG287" s="393"/>
      <c r="AH287" s="394"/>
      <c r="AI287" s="406">
        <f>BD.PD[[#This Row],[Av.P4 '[%']]]*BD.PD[[#This Row],[Ppto. Orden Interna '[DOP']]]</f>
        <v>0</v>
      </c>
      <c r="AJ287" s="393"/>
      <c r="AK287" s="394"/>
      <c r="AL287" s="406">
        <f>BD.PD[[#This Row],[Av.P5 '[%']]]*BD.PD[[#This Row],[Ppto. Orden Interna '[DOP']]]</f>
        <v>0</v>
      </c>
      <c r="AM287" s="395">
        <f>BD.PD[[#This Row],[Pago 5]]+BD.PD[[#This Row],[Pago 4]]+BD.PD[[#This Row],[Pago 3]]+BD.PD[[#This Row],[Pago 2]]+BD.PD[[#This Row],[Pago 1]]</f>
        <v>33891.339999999997</v>
      </c>
      <c r="AN287" s="396"/>
    </row>
    <row r="288" spans="1:40" ht="15" hidden="1" customHeight="1" x14ac:dyDescent="0.2">
      <c r="A288" s="377">
        <v>8.0500000000000007</v>
      </c>
      <c r="B288" s="378"/>
      <c r="C288" s="379" t="str">
        <f>VLOOKUP(BD.PD[[#This Row],[Pos]],PPto[],3,FALSE)</f>
        <v>8.05 Mobiliario no operacional para Tiendas</v>
      </c>
      <c r="D288" s="377" t="s">
        <v>61</v>
      </c>
      <c r="E288" s="381" t="str">
        <f>IF(BD.PD[[#This Row],[.]]="*",VLOOKUP(BD.PD[[#This Row],[Pos]],Presupuesto!A:H,7,FALSE),"")</f>
        <v/>
      </c>
      <c r="F288" s="409" t="s">
        <v>694</v>
      </c>
      <c r="G288" s="382">
        <v>4512925854</v>
      </c>
      <c r="H288" s="382" t="s">
        <v>342</v>
      </c>
      <c r="I288" s="399">
        <v>46174</v>
      </c>
      <c r="J288" s="400">
        <v>2</v>
      </c>
      <c r="K288" s="377" t="s">
        <v>343</v>
      </c>
      <c r="L288" s="384">
        <f>IF(BD.PD[[#This Row],[Mon]]="DOP",1,HLOOKUP(BD.PD[[#This Row],[Mon]],$K$1:$L$2,2,FALSE))</f>
        <v>1</v>
      </c>
      <c r="M288" s="401">
        <v>16356.2</v>
      </c>
      <c r="N288" s="386">
        <f>BD.PD[[#This Row],[Cant.]]*BD.PD[[#This Row],[ Tasa ]]*BD.PD[[#This Row],[ Precio Und.]]</f>
        <v>32712.400000000001</v>
      </c>
      <c r="O288" s="402">
        <v>0</v>
      </c>
      <c r="P288" s="386">
        <f>IF(BD.PD[[#This Row],[Liquid. '[%']]]&lt;&gt;0,(BD.PD[[#This Row],[Valor Neto '[DOP']]]*BD.PD[[#This Row],[Liquid. '[%']]])+BD.PD[[#This Row],[Valor Neto '[DOP']]],BD.PD[[#This Row],[Valor Neto '[DOP']]])</f>
        <v>32712.400000000001</v>
      </c>
      <c r="Q288" s="404">
        <f>BD.PD[[#This Row],[Ppto. Orden Interna '[DOP']]]/HLOOKUP("USD",$K$1:$L$2,2,FALSE)</f>
        <v>545.20666666666671</v>
      </c>
      <c r="R288" s="389" t="s">
        <v>695</v>
      </c>
      <c r="S288" s="389"/>
      <c r="T288" s="389"/>
      <c r="U288" s="389"/>
      <c r="V288" s="389"/>
      <c r="W288" s="405" t="s">
        <v>696</v>
      </c>
      <c r="X288" s="390">
        <v>17</v>
      </c>
      <c r="Y288" s="391">
        <v>0.5</v>
      </c>
      <c r="Z288" s="406">
        <f>BD.PD[[#This Row],[Av.P1 '[%']]]*BD.PD[[#This Row],[Ppto. Orden Interna '[DOP']]]</f>
        <v>16356.2</v>
      </c>
      <c r="AA288" s="393">
        <v>21</v>
      </c>
      <c r="AB288" s="394">
        <v>0.5</v>
      </c>
      <c r="AC288" s="406">
        <f>BD.PD[[#This Row],[Av.P2 '[%']]]*BD.PD[[#This Row],[Ppto. Orden Interna '[DOP']]]</f>
        <v>16356.2</v>
      </c>
      <c r="AD288" s="393"/>
      <c r="AE288" s="394"/>
      <c r="AF288" s="406">
        <f>BD.PD[[#This Row],[Av.P3 '[%']]]*BD.PD[[#This Row],[Ppto. Orden Interna '[DOP']]]</f>
        <v>0</v>
      </c>
      <c r="AG288" s="393"/>
      <c r="AH288" s="394"/>
      <c r="AI288" s="406">
        <f>BD.PD[[#This Row],[Av.P4 '[%']]]*BD.PD[[#This Row],[Ppto. Orden Interna '[DOP']]]</f>
        <v>0</v>
      </c>
      <c r="AJ288" s="393"/>
      <c r="AK288" s="394"/>
      <c r="AL288" s="406">
        <f>BD.PD[[#This Row],[Av.P5 '[%']]]*BD.PD[[#This Row],[Ppto. Orden Interna '[DOP']]]</f>
        <v>0</v>
      </c>
      <c r="AM288" s="395">
        <f>BD.PD[[#This Row],[Pago 5]]+BD.PD[[#This Row],[Pago 4]]+BD.PD[[#This Row],[Pago 3]]+BD.PD[[#This Row],[Pago 2]]+BD.PD[[#This Row],[Pago 1]]</f>
        <v>32712.400000000001</v>
      </c>
      <c r="AN288" s="396"/>
    </row>
    <row r="289" spans="1:40" ht="15" hidden="1" customHeight="1" x14ac:dyDescent="0.2">
      <c r="A289" s="377">
        <v>8.06</v>
      </c>
      <c r="B289" s="378" t="s">
        <v>334</v>
      </c>
      <c r="C289" s="379" t="str">
        <f>VLOOKUP(BD.PD[[#This Row],[Pos]],PPto[],3,FALSE)</f>
        <v>8.06 Otros Equipamientos de Tienda</v>
      </c>
      <c r="D289" s="380" t="s">
        <v>334</v>
      </c>
      <c r="E289" s="381">
        <f>IF(BD.PD[[#This Row],[.]]="*",VLOOKUP(BD.PD[[#This Row],[Pos]],Presupuesto!A:H,7,FALSE),"")</f>
        <v>43225.338000000003</v>
      </c>
      <c r="F289" s="382"/>
      <c r="G289" s="382" t="s">
        <v>299</v>
      </c>
      <c r="H289" s="382"/>
      <c r="I289" s="382"/>
      <c r="J289" s="383"/>
      <c r="K289" s="380" t="s">
        <v>162</v>
      </c>
      <c r="L289" s="384">
        <f>IF(BD.PD[[#This Row],[Mon]]="DOP",1,HLOOKUP(BD.PD[[#This Row],[Mon]],$K$1:$L$2,2,FALSE))</f>
        <v>60</v>
      </c>
      <c r="M289" s="385">
        <v>0</v>
      </c>
      <c r="N289" s="386">
        <f>BD.PD[[#This Row],[Cant.]]*BD.PD[[#This Row],[ Tasa ]]*BD.PD[[#This Row],[ Precio Und.]]</f>
        <v>0</v>
      </c>
      <c r="O289" s="387"/>
      <c r="P289" s="386">
        <f>IF(BD.PD[[#This Row],[Liquid. '[%']]]&lt;&gt;0,(BD.PD[[#This Row],[Valor Neto '[DOP']]]*BD.PD[[#This Row],[Liquid. '[%']]])+BD.PD[[#This Row],[Valor Neto '[DOP']]],BD.PD[[#This Row],[Valor Neto '[DOP']]])</f>
        <v>0</v>
      </c>
      <c r="Q289" s="404">
        <f>BD.PD[[#This Row],[Ppto. Orden Interna '[DOP']]]/HLOOKUP("USD",$K$1:$L$2,2,FALSE)</f>
        <v>0</v>
      </c>
      <c r="R289" s="389"/>
      <c r="S289" s="389"/>
      <c r="T289" s="389"/>
      <c r="U289" s="389"/>
      <c r="V289" s="389"/>
      <c r="W289" s="405"/>
      <c r="X289" s="390"/>
      <c r="Y289" s="391"/>
      <c r="Z289" s="406">
        <f>BD.PD[[#This Row],[Av.P1 '[%']]]*BD.PD[[#This Row],[Ppto. Orden Interna '[DOP']]]</f>
        <v>0</v>
      </c>
      <c r="AA289" s="393"/>
      <c r="AB289" s="394"/>
      <c r="AC289" s="406">
        <f>BD.PD[[#This Row],[Av.P2 '[%']]]*BD.PD[[#This Row],[Ppto. Orden Interna '[DOP']]]</f>
        <v>0</v>
      </c>
      <c r="AD289" s="393"/>
      <c r="AE289" s="394"/>
      <c r="AF289" s="406">
        <f>BD.PD[[#This Row],[Av.P3 '[%']]]*BD.PD[[#This Row],[Ppto. Orden Interna '[DOP']]]</f>
        <v>0</v>
      </c>
      <c r="AG289" s="393"/>
      <c r="AH289" s="394"/>
      <c r="AI289" s="406">
        <f>BD.PD[[#This Row],[Av.P4 '[%']]]*BD.PD[[#This Row],[Ppto. Orden Interna '[DOP']]]</f>
        <v>0</v>
      </c>
      <c r="AJ289" s="393"/>
      <c r="AK289" s="394"/>
      <c r="AL289" s="406">
        <f>BD.PD[[#This Row],[Av.P5 '[%']]]*BD.PD[[#This Row],[Ppto. Orden Interna '[DOP']]]</f>
        <v>0</v>
      </c>
      <c r="AM289" s="395">
        <f>BD.PD[[#This Row],[Pago 5]]+BD.PD[[#This Row],[Pago 4]]+BD.PD[[#This Row],[Pago 3]]+BD.PD[[#This Row],[Pago 2]]+BD.PD[[#This Row],[Pago 1]]</f>
        <v>0</v>
      </c>
      <c r="AN289" s="396"/>
    </row>
    <row r="290" spans="1:40" ht="15" hidden="1" customHeight="1" x14ac:dyDescent="0.2">
      <c r="A290" s="377">
        <v>8.06</v>
      </c>
      <c r="B290" s="378"/>
      <c r="C290" s="379" t="str">
        <f>VLOOKUP(BD.PD[[#This Row],[Pos]],PPto[],3,FALSE)</f>
        <v>8.06 Otros Equipamientos de Tienda</v>
      </c>
      <c r="D290" s="377" t="s">
        <v>61</v>
      </c>
      <c r="E290" s="381" t="str">
        <f>IF(BD.PD[[#This Row],[.]]="*",VLOOKUP(BD.PD[[#This Row],[Pos]],Presupuesto!A:H,7,FALSE),"")</f>
        <v/>
      </c>
      <c r="F290" s="382" t="s">
        <v>697</v>
      </c>
      <c r="G290" s="382">
        <v>4512922322</v>
      </c>
      <c r="H290" s="399">
        <v>46140</v>
      </c>
      <c r="I290" s="399">
        <v>45921</v>
      </c>
      <c r="J290" s="400">
        <v>1</v>
      </c>
      <c r="K290" s="377" t="s">
        <v>343</v>
      </c>
      <c r="L290" s="384">
        <f>IF(BD.PD[[#This Row],[Mon]]="DOP",1,HLOOKUP(BD.PD[[#This Row],[Mon]],$K$1:$L$2,2,FALSE))</f>
        <v>1</v>
      </c>
      <c r="M290" s="401">
        <v>1275000</v>
      </c>
      <c r="N290" s="386">
        <f>BD.PD[[#This Row],[Cant.]]*BD.PD[[#This Row],[ Tasa ]]*BD.PD[[#This Row],[ Precio Und.]]</f>
        <v>1275000</v>
      </c>
      <c r="O290" s="402">
        <v>0</v>
      </c>
      <c r="P290" s="386">
        <f>IF(BD.PD[[#This Row],[Liquid. '[%']]]&lt;&gt;0,(BD.PD[[#This Row],[Valor Neto '[DOP']]]*BD.PD[[#This Row],[Liquid. '[%']]])+BD.PD[[#This Row],[Valor Neto '[DOP']]],BD.PD[[#This Row],[Valor Neto '[DOP']]])</f>
        <v>1275000</v>
      </c>
      <c r="Q290" s="404">
        <f>BD.PD[[#This Row],[Ppto. Orden Interna '[DOP']]]/HLOOKUP("USD",$K$1:$L$2,2,FALSE)</f>
        <v>21250</v>
      </c>
      <c r="R290" s="389" t="s">
        <v>698</v>
      </c>
      <c r="S290" s="389"/>
      <c r="T290" s="389"/>
      <c r="U290" s="389"/>
      <c r="V290" s="389"/>
      <c r="W290" s="405" t="s">
        <v>666</v>
      </c>
      <c r="X290" s="390"/>
      <c r="Y290" s="391">
        <v>0.5</v>
      </c>
      <c r="Z290" s="406">
        <f>BD.PD[[#This Row],[Av.P1 '[%']]]*BD.PD[[#This Row],[Ppto. Orden Interna '[DOP']]]</f>
        <v>637500</v>
      </c>
      <c r="AA290" s="393">
        <v>21</v>
      </c>
      <c r="AB290" s="394">
        <v>0.5</v>
      </c>
      <c r="AC290" s="406">
        <f>BD.PD[[#This Row],[Av.P2 '[%']]]*BD.PD[[#This Row],[Ppto. Orden Interna '[DOP']]]</f>
        <v>637500</v>
      </c>
      <c r="AD290" s="393"/>
      <c r="AE290" s="394"/>
      <c r="AF290" s="406">
        <f>BD.PD[[#This Row],[Av.P3 '[%']]]*BD.PD[[#This Row],[Ppto. Orden Interna '[DOP']]]</f>
        <v>0</v>
      </c>
      <c r="AG290" s="393"/>
      <c r="AH290" s="394"/>
      <c r="AI290" s="406">
        <f>BD.PD[[#This Row],[Av.P4 '[%']]]*BD.PD[[#This Row],[Ppto. Orden Interna '[DOP']]]</f>
        <v>0</v>
      </c>
      <c r="AJ290" s="393"/>
      <c r="AK290" s="394"/>
      <c r="AL290" s="406">
        <f>BD.PD[[#This Row],[Av.P5 '[%']]]*BD.PD[[#This Row],[Ppto. Orden Interna '[DOP']]]</f>
        <v>0</v>
      </c>
      <c r="AM290" s="395">
        <f>BD.PD[[#This Row],[Pago 5]]+BD.PD[[#This Row],[Pago 4]]+BD.PD[[#This Row],[Pago 3]]+BD.PD[[#This Row],[Pago 2]]+BD.PD[[#This Row],[Pago 1]]</f>
        <v>1275000</v>
      </c>
      <c r="AN290" s="396"/>
    </row>
    <row r="291" spans="1:40" ht="15" hidden="1" customHeight="1" x14ac:dyDescent="0.2">
      <c r="A291" s="377">
        <v>8.06</v>
      </c>
      <c r="B291" s="378"/>
      <c r="C291" s="379" t="str">
        <f>VLOOKUP(BD.PD[[#This Row],[Pos]],PPto[],3,FALSE)</f>
        <v>8.06 Otros Equipamientos de Tienda</v>
      </c>
      <c r="D291" s="377" t="s">
        <v>61</v>
      </c>
      <c r="E291" s="381" t="str">
        <f>IF(BD.PD[[#This Row],[.]]="*",VLOOKUP(BD.PD[[#This Row],[Pos]],Presupuesto!A:H,7,FALSE),"")</f>
        <v/>
      </c>
      <c r="F291" s="409" t="s">
        <v>699</v>
      </c>
      <c r="G291" s="382" t="s">
        <v>626</v>
      </c>
      <c r="H291" s="382" t="s">
        <v>336</v>
      </c>
      <c r="I291" s="399">
        <v>45921</v>
      </c>
      <c r="J291" s="400">
        <v>10</v>
      </c>
      <c r="K291" s="377" t="s">
        <v>343</v>
      </c>
      <c r="L291" s="384">
        <f>IF(BD.PD[[#This Row],[Mon]]="DOP",1,HLOOKUP(BD.PD[[#This Row],[Mon]],$K$1:$L$2,2,FALSE))</f>
        <v>1</v>
      </c>
      <c r="M291" s="401">
        <v>28950</v>
      </c>
      <c r="N291" s="386">
        <f>BD.PD[[#This Row],[Cant.]]*BD.PD[[#This Row],[ Tasa ]]*BD.PD[[#This Row],[ Precio Und.]]</f>
        <v>289500</v>
      </c>
      <c r="O291" s="402">
        <v>0</v>
      </c>
      <c r="P291" s="386">
        <f>IF(BD.PD[[#This Row],[Liquid. '[%']]]&lt;&gt;0,(BD.PD[[#This Row],[Valor Neto '[DOP']]]*BD.PD[[#This Row],[Liquid. '[%']]])+BD.PD[[#This Row],[Valor Neto '[DOP']]],BD.PD[[#This Row],[Valor Neto '[DOP']]])</f>
        <v>289500</v>
      </c>
      <c r="Q291" s="404">
        <f>BD.PD[[#This Row],[Ppto. Orden Interna '[DOP']]]/HLOOKUP("USD",$K$1:$L$2,2,FALSE)</f>
        <v>4825</v>
      </c>
      <c r="R291" s="389" t="s">
        <v>700</v>
      </c>
      <c r="S291" s="389"/>
      <c r="T291" s="389"/>
      <c r="U291" s="389"/>
      <c r="V291" s="389"/>
      <c r="W291" s="405" t="s">
        <v>701</v>
      </c>
      <c r="X291" s="390">
        <v>21</v>
      </c>
      <c r="Y291" s="391">
        <v>1</v>
      </c>
      <c r="Z291" s="406">
        <f>BD.PD[[#This Row],[Av.P1 '[%']]]*BD.PD[[#This Row],[Ppto. Orden Interna '[DOP']]]</f>
        <v>289500</v>
      </c>
      <c r="AA291" s="393"/>
      <c r="AB291" s="394"/>
      <c r="AC291" s="406">
        <f>BD.PD[[#This Row],[Av.P2 '[%']]]*BD.PD[[#This Row],[Ppto. Orden Interna '[DOP']]]</f>
        <v>0</v>
      </c>
      <c r="AD291" s="393"/>
      <c r="AE291" s="394"/>
      <c r="AF291" s="406">
        <f>BD.PD[[#This Row],[Av.P3 '[%']]]*BD.PD[[#This Row],[Ppto. Orden Interna '[DOP']]]</f>
        <v>0</v>
      </c>
      <c r="AG291" s="393"/>
      <c r="AH291" s="394"/>
      <c r="AI291" s="406">
        <f>BD.PD[[#This Row],[Av.P4 '[%']]]*BD.PD[[#This Row],[Ppto. Orden Interna '[DOP']]]</f>
        <v>0</v>
      </c>
      <c r="AJ291" s="393"/>
      <c r="AK291" s="394"/>
      <c r="AL291" s="406">
        <f>BD.PD[[#This Row],[Av.P5 '[%']]]*BD.PD[[#This Row],[Ppto. Orden Interna '[DOP']]]</f>
        <v>0</v>
      </c>
      <c r="AM291" s="395">
        <f>BD.PD[[#This Row],[Pago 5]]+BD.PD[[#This Row],[Pago 4]]+BD.PD[[#This Row],[Pago 3]]+BD.PD[[#This Row],[Pago 2]]+BD.PD[[#This Row],[Pago 1]]</f>
        <v>289500</v>
      </c>
      <c r="AN291" s="396"/>
    </row>
    <row r="292" spans="1:40" ht="15" hidden="1" customHeight="1" x14ac:dyDescent="0.2">
      <c r="A292" s="377">
        <v>8.06</v>
      </c>
      <c r="B292" s="378"/>
      <c r="C292" s="379" t="str">
        <f>VLOOKUP(BD.PD[[#This Row],[Pos]],PPto[],3,FALSE)</f>
        <v>8.06 Otros Equipamientos de Tienda</v>
      </c>
      <c r="D292" s="377" t="s">
        <v>61</v>
      </c>
      <c r="E292" s="381" t="str">
        <f>IF(BD.PD[[#This Row],[.]]="*",VLOOKUP(BD.PD[[#This Row],[Pos]],Presupuesto!A:H,7,FALSE),"")</f>
        <v/>
      </c>
      <c r="F292" s="382" t="s">
        <v>702</v>
      </c>
      <c r="G292" s="382" t="s">
        <v>626</v>
      </c>
      <c r="H292" s="382" t="s">
        <v>455</v>
      </c>
      <c r="I292" s="399">
        <v>45921</v>
      </c>
      <c r="J292" s="400">
        <v>4</v>
      </c>
      <c r="K292" s="377" t="s">
        <v>343</v>
      </c>
      <c r="L292" s="384">
        <f>IF(BD.PD[[#This Row],[Mon]]="DOP",1,HLOOKUP(BD.PD[[#This Row],[Mon]],$K$1:$L$2,2,FALSE))</f>
        <v>1</v>
      </c>
      <c r="M292" s="401">
        <v>40470.647499999999</v>
      </c>
      <c r="N292" s="386">
        <f>BD.PD[[#This Row],[Cant.]]*BD.PD[[#This Row],[ Tasa ]]*BD.PD[[#This Row],[ Precio Und.]]</f>
        <v>161882.59</v>
      </c>
      <c r="O292" s="402">
        <v>0</v>
      </c>
      <c r="P292" s="386">
        <f>IF(BD.PD[[#This Row],[Liquid. '[%']]]&lt;&gt;0,(BD.PD[[#This Row],[Valor Neto '[DOP']]]*BD.PD[[#This Row],[Liquid. '[%']]])+BD.PD[[#This Row],[Valor Neto '[DOP']]],BD.PD[[#This Row],[Valor Neto '[DOP']]])</f>
        <v>161882.59</v>
      </c>
      <c r="Q292" s="404">
        <f>BD.PD[[#This Row],[Ppto. Orden Interna '[DOP']]]/HLOOKUP("USD",$K$1:$L$2,2,FALSE)</f>
        <v>2698.0431666666668</v>
      </c>
      <c r="R292" s="389" t="s">
        <v>703</v>
      </c>
      <c r="S292" s="389"/>
      <c r="T292" s="389"/>
      <c r="U292" s="389"/>
      <c r="V292" s="389"/>
      <c r="W292" s="405" t="s">
        <v>701</v>
      </c>
      <c r="X292" s="390">
        <v>21</v>
      </c>
      <c r="Y292" s="391">
        <v>1</v>
      </c>
      <c r="Z292" s="406">
        <f>BD.PD[[#This Row],[Av.P1 '[%']]]*BD.PD[[#This Row],[Ppto. Orden Interna '[DOP']]]</f>
        <v>161882.59</v>
      </c>
      <c r="AA292" s="393"/>
      <c r="AB292" s="394"/>
      <c r="AC292" s="406">
        <f>BD.PD[[#This Row],[Av.P2 '[%']]]*BD.PD[[#This Row],[Ppto. Orden Interna '[DOP']]]</f>
        <v>0</v>
      </c>
      <c r="AD292" s="393"/>
      <c r="AE292" s="394"/>
      <c r="AF292" s="406">
        <f>BD.PD[[#This Row],[Av.P3 '[%']]]*BD.PD[[#This Row],[Ppto. Orden Interna '[DOP']]]</f>
        <v>0</v>
      </c>
      <c r="AG292" s="393"/>
      <c r="AH292" s="394"/>
      <c r="AI292" s="406">
        <f>BD.PD[[#This Row],[Av.P4 '[%']]]*BD.PD[[#This Row],[Ppto. Orden Interna '[DOP']]]</f>
        <v>0</v>
      </c>
      <c r="AJ292" s="393"/>
      <c r="AK292" s="394"/>
      <c r="AL292" s="406">
        <f>BD.PD[[#This Row],[Av.P5 '[%']]]*BD.PD[[#This Row],[Ppto. Orden Interna '[DOP']]]</f>
        <v>0</v>
      </c>
      <c r="AM292" s="395">
        <f>BD.PD[[#This Row],[Pago 5]]+BD.PD[[#This Row],[Pago 4]]+BD.PD[[#This Row],[Pago 3]]+BD.PD[[#This Row],[Pago 2]]+BD.PD[[#This Row],[Pago 1]]</f>
        <v>161882.59</v>
      </c>
      <c r="AN292" s="396"/>
    </row>
    <row r="293" spans="1:40" ht="15" hidden="1" customHeight="1" x14ac:dyDescent="0.2">
      <c r="A293" s="377">
        <v>8.06</v>
      </c>
      <c r="B293" s="378"/>
      <c r="C293" s="379" t="str">
        <f>VLOOKUP(BD.PD[[#This Row],[Pos]],PPto[],3,FALSE)</f>
        <v>8.06 Otros Equipamientos de Tienda</v>
      </c>
      <c r="D293" s="377" t="s">
        <v>61</v>
      </c>
      <c r="E293" s="381" t="str">
        <f>IF(BD.PD[[#This Row],[.]]="*",VLOOKUP(BD.PD[[#This Row],[Pos]],Presupuesto!A:H,7,FALSE),"")</f>
        <v/>
      </c>
      <c r="F293" s="382" t="s">
        <v>704</v>
      </c>
      <c r="G293" s="382">
        <v>4512941507</v>
      </c>
      <c r="H293" s="382" t="s">
        <v>342</v>
      </c>
      <c r="I293" s="399" t="s">
        <v>705</v>
      </c>
      <c r="J293" s="400">
        <v>10</v>
      </c>
      <c r="K293" s="377" t="s">
        <v>343</v>
      </c>
      <c r="L293" s="384">
        <f>IF(BD.PD[[#This Row],[Mon]]="DOP",1,HLOOKUP(BD.PD[[#This Row],[Mon]],$K$1:$L$2,2,FALSE))</f>
        <v>1</v>
      </c>
      <c r="M293" s="401">
        <v>1359.1</v>
      </c>
      <c r="N293" s="386">
        <f>BD.PD[[#This Row],[Cant.]]*BD.PD[[#This Row],[ Tasa ]]*BD.PD[[#This Row],[ Precio Und.]]</f>
        <v>13591</v>
      </c>
      <c r="O293" s="402">
        <v>0</v>
      </c>
      <c r="P293" s="386">
        <f>IF(BD.PD[[#This Row],[Liquid. '[%']]]&lt;&gt;0,(BD.PD[[#This Row],[Valor Neto '[DOP']]]*BD.PD[[#This Row],[Liquid. '[%']]])+BD.PD[[#This Row],[Valor Neto '[DOP']]],BD.PD[[#This Row],[Valor Neto '[DOP']]])</f>
        <v>13591</v>
      </c>
      <c r="Q293" s="404">
        <f>BD.PD[[#This Row],[Ppto. Orden Interna '[DOP']]]/HLOOKUP("USD",$K$1:$L$2,2,FALSE)</f>
        <v>226.51666666666668</v>
      </c>
      <c r="R293" s="389" t="s">
        <v>706</v>
      </c>
      <c r="S293" s="389"/>
      <c r="T293" s="389"/>
      <c r="U293" s="389"/>
      <c r="V293" s="389"/>
      <c r="W293" s="405" t="s">
        <v>516</v>
      </c>
      <c r="X293" s="390">
        <v>21</v>
      </c>
      <c r="Y293" s="391">
        <v>1</v>
      </c>
      <c r="Z293" s="406">
        <f>BD.PD[[#This Row],[Av.P1 '[%']]]*BD.PD[[#This Row],[Ppto. Orden Interna '[DOP']]]</f>
        <v>13591</v>
      </c>
      <c r="AA293" s="393"/>
      <c r="AB293" s="394"/>
      <c r="AC293" s="406">
        <f>BD.PD[[#This Row],[Av.P2 '[%']]]*BD.PD[[#This Row],[Ppto. Orden Interna '[DOP']]]</f>
        <v>0</v>
      </c>
      <c r="AD293" s="393"/>
      <c r="AE293" s="394"/>
      <c r="AF293" s="406">
        <f>BD.PD[[#This Row],[Av.P3 '[%']]]*BD.PD[[#This Row],[Ppto. Orden Interna '[DOP']]]</f>
        <v>0</v>
      </c>
      <c r="AG293" s="393"/>
      <c r="AH293" s="394"/>
      <c r="AI293" s="406">
        <f>BD.PD[[#This Row],[Av.P4 '[%']]]*BD.PD[[#This Row],[Ppto. Orden Interna '[DOP']]]</f>
        <v>0</v>
      </c>
      <c r="AJ293" s="393"/>
      <c r="AK293" s="394"/>
      <c r="AL293" s="406">
        <f>BD.PD[[#This Row],[Av.P5 '[%']]]*BD.PD[[#This Row],[Ppto. Orden Interna '[DOP']]]</f>
        <v>0</v>
      </c>
      <c r="AM293" s="395">
        <f>BD.PD[[#This Row],[Pago 5]]+BD.PD[[#This Row],[Pago 4]]+BD.PD[[#This Row],[Pago 3]]+BD.PD[[#This Row],[Pago 2]]+BD.PD[[#This Row],[Pago 1]]</f>
        <v>13591</v>
      </c>
      <c r="AN293" s="396"/>
    </row>
    <row r="294" spans="1:40" ht="15" hidden="1" customHeight="1" x14ac:dyDescent="0.2">
      <c r="A294" s="377">
        <v>8.06</v>
      </c>
      <c r="B294" s="378"/>
      <c r="C294" s="379" t="str">
        <f>VLOOKUP(BD.PD[[#This Row],[Pos]],PPto[],3,FALSE)</f>
        <v>8.06 Otros Equipamientos de Tienda</v>
      </c>
      <c r="D294" s="377" t="s">
        <v>61</v>
      </c>
      <c r="E294" s="381" t="str">
        <f>IF(BD.PD[[#This Row],[.]]="*",VLOOKUP(BD.PD[[#This Row],[Pos]],Presupuesto!A:H,7,FALSE),"")</f>
        <v/>
      </c>
      <c r="F294" s="409" t="s">
        <v>707</v>
      </c>
      <c r="G294" s="382" t="s">
        <v>626</v>
      </c>
      <c r="H294" s="382" t="s">
        <v>455</v>
      </c>
      <c r="I294" s="399">
        <v>45921</v>
      </c>
      <c r="J294" s="400">
        <v>4</v>
      </c>
      <c r="K294" s="377" t="s">
        <v>343</v>
      </c>
      <c r="L294" s="384">
        <f>IF(BD.PD[[#This Row],[Mon]]="DOP",1,HLOOKUP(BD.PD[[#This Row],[Mon]],$K$1:$L$2,2,FALSE))</f>
        <v>1</v>
      </c>
      <c r="M294" s="401">
        <v>34403.894999999997</v>
      </c>
      <c r="N294" s="386">
        <f>BD.PD[[#This Row],[Cant.]]*BD.PD[[#This Row],[ Tasa ]]*BD.PD[[#This Row],[ Precio Und.]]</f>
        <v>137615.57999999999</v>
      </c>
      <c r="O294" s="402">
        <v>0</v>
      </c>
      <c r="P294" s="386">
        <f>IF(BD.PD[[#This Row],[Liquid. '[%']]]&lt;&gt;0,(BD.PD[[#This Row],[Valor Neto '[DOP']]]*BD.PD[[#This Row],[Liquid. '[%']]])+BD.PD[[#This Row],[Valor Neto '[DOP']]],BD.PD[[#This Row],[Valor Neto '[DOP']]])</f>
        <v>137615.57999999999</v>
      </c>
      <c r="Q294" s="404">
        <f>BD.PD[[#This Row],[Ppto. Orden Interna '[DOP']]]/HLOOKUP("USD",$K$1:$L$2,2,FALSE)</f>
        <v>2293.5929999999998</v>
      </c>
      <c r="R294" s="389" t="s">
        <v>708</v>
      </c>
      <c r="S294" s="389"/>
      <c r="T294" s="389"/>
      <c r="U294" s="389"/>
      <c r="V294" s="389"/>
      <c r="W294" s="405" t="s">
        <v>709</v>
      </c>
      <c r="X294" s="390">
        <v>21</v>
      </c>
      <c r="Y294" s="391">
        <v>1</v>
      </c>
      <c r="Z294" s="406">
        <f>BD.PD[[#This Row],[Av.P1 '[%']]]*BD.PD[[#This Row],[Ppto. Orden Interna '[DOP']]]</f>
        <v>137615.57999999999</v>
      </c>
      <c r="AA294" s="393"/>
      <c r="AB294" s="394"/>
      <c r="AC294" s="406">
        <f>BD.PD[[#This Row],[Av.P2 '[%']]]*BD.PD[[#This Row],[Ppto. Orden Interna '[DOP']]]</f>
        <v>0</v>
      </c>
      <c r="AD294" s="393"/>
      <c r="AE294" s="394"/>
      <c r="AF294" s="406">
        <f>BD.PD[[#This Row],[Av.P3 '[%']]]*BD.PD[[#This Row],[Ppto. Orden Interna '[DOP']]]</f>
        <v>0</v>
      </c>
      <c r="AG294" s="393"/>
      <c r="AH294" s="394"/>
      <c r="AI294" s="406">
        <f>BD.PD[[#This Row],[Av.P4 '[%']]]*BD.PD[[#This Row],[Ppto. Orden Interna '[DOP']]]</f>
        <v>0</v>
      </c>
      <c r="AJ294" s="393"/>
      <c r="AK294" s="394"/>
      <c r="AL294" s="406">
        <f>BD.PD[[#This Row],[Av.P5 '[%']]]*BD.PD[[#This Row],[Ppto. Orden Interna '[DOP']]]</f>
        <v>0</v>
      </c>
      <c r="AM294" s="395">
        <f>BD.PD[[#This Row],[Pago 5]]+BD.PD[[#This Row],[Pago 4]]+BD.PD[[#This Row],[Pago 3]]+BD.PD[[#This Row],[Pago 2]]+BD.PD[[#This Row],[Pago 1]]</f>
        <v>137615.57999999999</v>
      </c>
      <c r="AN294" s="396"/>
    </row>
    <row r="295" spans="1:40" ht="15" hidden="1" customHeight="1" x14ac:dyDescent="0.2">
      <c r="A295" s="377">
        <v>8.06</v>
      </c>
      <c r="B295" s="378"/>
      <c r="C295" s="379" t="str">
        <f>VLOOKUP(BD.PD[[#This Row],[Pos]],PPto[],3,FALSE)</f>
        <v>8.06 Otros Equipamientos de Tienda</v>
      </c>
      <c r="D295" s="377" t="s">
        <v>61</v>
      </c>
      <c r="E295" s="381" t="str">
        <f>IF(BD.PD[[#This Row],[.]]="*",VLOOKUP(BD.PD[[#This Row],[Pos]],Presupuesto!A:H,7,FALSE),"")</f>
        <v/>
      </c>
      <c r="F295" s="382" t="s">
        <v>710</v>
      </c>
      <c r="G295" s="382" t="s">
        <v>626</v>
      </c>
      <c r="H295" s="382" t="s">
        <v>455</v>
      </c>
      <c r="I295" s="399">
        <v>45921</v>
      </c>
      <c r="J295" s="400">
        <v>25</v>
      </c>
      <c r="K295" s="377" t="s">
        <v>343</v>
      </c>
      <c r="L295" s="384">
        <f>IF(BD.PD[[#This Row],[Mon]]="DOP",1,HLOOKUP(BD.PD[[#This Row],[Mon]],$K$1:$L$2,2,FALSE))</f>
        <v>1</v>
      </c>
      <c r="M295" s="401">
        <v>612.78839999999991</v>
      </c>
      <c r="N295" s="386">
        <f>BD.PD[[#This Row],[Cant.]]*BD.PD[[#This Row],[ Tasa ]]*BD.PD[[#This Row],[ Precio Und.]]</f>
        <v>15319.709999999997</v>
      </c>
      <c r="O295" s="402">
        <v>0</v>
      </c>
      <c r="P295" s="386">
        <f>IF(BD.PD[[#This Row],[Liquid. '[%']]]&lt;&gt;0,(BD.PD[[#This Row],[Valor Neto '[DOP']]]*BD.PD[[#This Row],[Liquid. '[%']]])+BD.PD[[#This Row],[Valor Neto '[DOP']]],BD.PD[[#This Row],[Valor Neto '[DOP']]])</f>
        <v>15319.709999999997</v>
      </c>
      <c r="Q295" s="404">
        <f>BD.PD[[#This Row],[Ppto. Orden Interna '[DOP']]]/HLOOKUP("USD",$K$1:$L$2,2,FALSE)</f>
        <v>255.32849999999996</v>
      </c>
      <c r="R295" s="389" t="s">
        <v>711</v>
      </c>
      <c r="S295" s="389"/>
      <c r="T295" s="389"/>
      <c r="U295" s="389"/>
      <c r="V295" s="389"/>
      <c r="W295" s="382" t="s">
        <v>712</v>
      </c>
      <c r="X295" s="390">
        <v>21</v>
      </c>
      <c r="Y295" s="391">
        <v>1</v>
      </c>
      <c r="Z295" s="406">
        <f>BD.PD[[#This Row],[Av.P1 '[%']]]*BD.PD[[#This Row],[Ppto. Orden Interna '[DOP']]]</f>
        <v>15319.709999999997</v>
      </c>
      <c r="AA295" s="393"/>
      <c r="AB295" s="394"/>
      <c r="AC295" s="406">
        <f>BD.PD[[#This Row],[Av.P2 '[%']]]*BD.PD[[#This Row],[Ppto. Orden Interna '[DOP']]]</f>
        <v>0</v>
      </c>
      <c r="AD295" s="393"/>
      <c r="AE295" s="394"/>
      <c r="AF295" s="406">
        <f>BD.PD[[#This Row],[Av.P3 '[%']]]*BD.PD[[#This Row],[Ppto. Orden Interna '[DOP']]]</f>
        <v>0</v>
      </c>
      <c r="AG295" s="393"/>
      <c r="AH295" s="394"/>
      <c r="AI295" s="406">
        <f>BD.PD[[#This Row],[Av.P4 '[%']]]*BD.PD[[#This Row],[Ppto. Orden Interna '[DOP']]]</f>
        <v>0</v>
      </c>
      <c r="AJ295" s="393"/>
      <c r="AK295" s="394"/>
      <c r="AL295" s="406">
        <f>BD.PD[[#This Row],[Av.P5 '[%']]]*BD.PD[[#This Row],[Ppto. Orden Interna '[DOP']]]</f>
        <v>0</v>
      </c>
      <c r="AM295" s="395">
        <f>BD.PD[[#This Row],[Pago 5]]+BD.PD[[#This Row],[Pago 4]]+BD.PD[[#This Row],[Pago 3]]+BD.PD[[#This Row],[Pago 2]]+BD.PD[[#This Row],[Pago 1]]</f>
        <v>15319.709999999997</v>
      </c>
      <c r="AN295" s="396"/>
    </row>
    <row r="296" spans="1:40" ht="15" hidden="1" customHeight="1" x14ac:dyDescent="0.2">
      <c r="A296" s="377">
        <v>8.06</v>
      </c>
      <c r="B296" s="378"/>
      <c r="C296" s="379" t="str">
        <f>VLOOKUP(BD.PD[[#This Row],[Pos]],PPto[],3,FALSE)</f>
        <v>8.06 Otros Equipamientos de Tienda</v>
      </c>
      <c r="D296" s="377" t="s">
        <v>61</v>
      </c>
      <c r="E296" s="381" t="str">
        <f>IF(BD.PD[[#This Row],[.]]="*",VLOOKUP(BD.PD[[#This Row],[Pos]],Presupuesto!A:H,7,FALSE),"")</f>
        <v/>
      </c>
      <c r="F296" s="382" t="s">
        <v>713</v>
      </c>
      <c r="G296" s="382">
        <v>4512941507</v>
      </c>
      <c r="H296" s="382" t="s">
        <v>342</v>
      </c>
      <c r="I296" s="399" t="s">
        <v>705</v>
      </c>
      <c r="J296" s="400">
        <v>2</v>
      </c>
      <c r="K296" s="377" t="s">
        <v>343</v>
      </c>
      <c r="L296" s="425">
        <f>IF(BD.PD[[#This Row],[Mon]]="DOP",1,HLOOKUP(BD.PD[[#This Row],[Mon]],$K$1:$L$2,2,FALSE))</f>
        <v>1</v>
      </c>
      <c r="M296" s="401">
        <v>8819.76</v>
      </c>
      <c r="N296" s="426">
        <f>BD.PD[[#This Row],[Cant.]]*BD.PD[[#This Row],[ Tasa ]]*BD.PD[[#This Row],[ Precio Und.]]</f>
        <v>17639.52</v>
      </c>
      <c r="O296" s="402">
        <v>0</v>
      </c>
      <c r="P296" s="426">
        <f>IF(BD.PD[[#This Row],[Liquid. '[%']]]&lt;&gt;0,(BD.PD[[#This Row],[Valor Neto '[DOP']]]*BD.PD[[#This Row],[Liquid. '[%']]])+BD.PD[[#This Row],[Valor Neto '[DOP']]],BD.PD[[#This Row],[Valor Neto '[DOP']]])</f>
        <v>17639.52</v>
      </c>
      <c r="Q296" s="427">
        <f>BD.PD[[#This Row],[Ppto. Orden Interna '[DOP']]]/HLOOKUP("USD",$K$1:$L$2,2,FALSE)</f>
        <v>293.99200000000002</v>
      </c>
      <c r="R296" s="428" t="s">
        <v>714</v>
      </c>
      <c r="S296" s="428"/>
      <c r="T296" s="428"/>
      <c r="U296" s="428"/>
      <c r="V296" s="428"/>
      <c r="W296" s="405"/>
      <c r="X296" s="390">
        <v>21</v>
      </c>
      <c r="Y296" s="429">
        <v>1</v>
      </c>
      <c r="Z296" s="430">
        <f>BD.PD[[#This Row],[Av.P1 '[%']]]*BD.PD[[#This Row],[Ppto. Orden Interna '[DOP']]]</f>
        <v>17639.52</v>
      </c>
      <c r="AA296" s="393"/>
      <c r="AB296" s="431"/>
      <c r="AC296" s="430">
        <f>BD.PD[[#This Row],[Av.P2 '[%']]]*BD.PD[[#This Row],[Ppto. Orden Interna '[DOP']]]</f>
        <v>0</v>
      </c>
      <c r="AD296" s="393"/>
      <c r="AE296" s="431"/>
      <c r="AF296" s="430">
        <f>BD.PD[[#This Row],[Av.P3 '[%']]]*BD.PD[[#This Row],[Ppto. Orden Interna '[DOP']]]</f>
        <v>0</v>
      </c>
      <c r="AG296" s="393"/>
      <c r="AH296" s="431"/>
      <c r="AI296" s="430">
        <f>BD.PD[[#This Row],[Av.P4 '[%']]]*BD.PD[[#This Row],[Ppto. Orden Interna '[DOP']]]</f>
        <v>0</v>
      </c>
      <c r="AJ296" s="393"/>
      <c r="AK296" s="431"/>
      <c r="AL296" s="430">
        <f>BD.PD[[#This Row],[Av.P5 '[%']]]*BD.PD[[#This Row],[Ppto. Orden Interna '[DOP']]]</f>
        <v>0</v>
      </c>
      <c r="AM296" s="432">
        <f>BD.PD[[#This Row],[Pago 5]]+BD.PD[[#This Row],[Pago 4]]+BD.PD[[#This Row],[Pago 3]]+BD.PD[[#This Row],[Pago 2]]+BD.PD[[#This Row],[Pago 1]]</f>
        <v>17639.52</v>
      </c>
      <c r="AN296" s="396"/>
    </row>
    <row r="297" spans="1:40" ht="15" hidden="1" customHeight="1" x14ac:dyDescent="0.2">
      <c r="A297" s="377">
        <v>8.06</v>
      </c>
      <c r="B297" s="378"/>
      <c r="C297" s="379" t="str">
        <f>VLOOKUP(BD.PD[[#This Row],[Pos]],PPto[],3,FALSE)</f>
        <v>8.06 Otros Equipamientos de Tienda</v>
      </c>
      <c r="D297" s="377" t="s">
        <v>61</v>
      </c>
      <c r="E297" s="381" t="str">
        <f>IF(BD.PD[[#This Row],[.]]="*",VLOOKUP(BD.PD[[#This Row],[Pos]],Presupuesto!A:H,7,FALSE),"")</f>
        <v/>
      </c>
      <c r="F297" s="382" t="s">
        <v>715</v>
      </c>
      <c r="G297" s="382">
        <v>4512941507</v>
      </c>
      <c r="H297" s="382" t="s">
        <v>342</v>
      </c>
      <c r="I297" s="399" t="s">
        <v>705</v>
      </c>
      <c r="J297" s="400">
        <v>2</v>
      </c>
      <c r="K297" s="377" t="s">
        <v>343</v>
      </c>
      <c r="L297" s="384">
        <f>IF(BD.PD[[#This Row],[Mon]]="DOP",1,HLOOKUP(BD.PD[[#This Row],[Mon]],$K$1:$L$2,2,FALSE))</f>
        <v>1</v>
      </c>
      <c r="M297" s="401">
        <v>11389.79</v>
      </c>
      <c r="N297" s="386">
        <f>BD.PD[[#This Row],[Cant.]]*BD.PD[[#This Row],[ Tasa ]]*BD.PD[[#This Row],[ Precio Und.]]</f>
        <v>22779.58</v>
      </c>
      <c r="O297" s="402">
        <v>0</v>
      </c>
      <c r="P297" s="386">
        <f>IF(BD.PD[[#This Row],[Liquid. '[%']]]&lt;&gt;0,(BD.PD[[#This Row],[Valor Neto '[DOP']]]*BD.PD[[#This Row],[Liquid. '[%']]])+BD.PD[[#This Row],[Valor Neto '[DOP']]],BD.PD[[#This Row],[Valor Neto '[DOP']]])</f>
        <v>22779.58</v>
      </c>
      <c r="Q297" s="404">
        <f>BD.PD[[#This Row],[Ppto. Orden Interna '[DOP']]]/HLOOKUP("USD",$K$1:$L$2,2,FALSE)</f>
        <v>379.65966666666668</v>
      </c>
      <c r="R297" s="389" t="s">
        <v>714</v>
      </c>
      <c r="S297" s="389"/>
      <c r="T297" s="389"/>
      <c r="U297" s="389"/>
      <c r="V297" s="389"/>
      <c r="W297" s="405"/>
      <c r="X297" s="390">
        <v>21</v>
      </c>
      <c r="Y297" s="391">
        <v>1</v>
      </c>
      <c r="Z297" s="406">
        <f>BD.PD[[#This Row],[Av.P1 '[%']]]*BD.PD[[#This Row],[Ppto. Orden Interna '[DOP']]]</f>
        <v>22779.58</v>
      </c>
      <c r="AA297" s="393"/>
      <c r="AB297" s="394"/>
      <c r="AC297" s="406">
        <f>BD.PD[[#This Row],[Av.P2 '[%']]]*BD.PD[[#This Row],[Ppto. Orden Interna '[DOP']]]</f>
        <v>0</v>
      </c>
      <c r="AD297" s="393"/>
      <c r="AE297" s="394"/>
      <c r="AF297" s="406">
        <f>BD.PD[[#This Row],[Av.P3 '[%']]]*BD.PD[[#This Row],[Ppto. Orden Interna '[DOP']]]</f>
        <v>0</v>
      </c>
      <c r="AG297" s="393"/>
      <c r="AH297" s="394"/>
      <c r="AI297" s="406">
        <f>BD.PD[[#This Row],[Av.P4 '[%']]]*BD.PD[[#This Row],[Ppto. Orden Interna '[DOP']]]</f>
        <v>0</v>
      </c>
      <c r="AJ297" s="393"/>
      <c r="AK297" s="394"/>
      <c r="AL297" s="406">
        <f>BD.PD[[#This Row],[Av.P5 '[%']]]*BD.PD[[#This Row],[Ppto. Orden Interna '[DOP']]]</f>
        <v>0</v>
      </c>
      <c r="AM297" s="395">
        <f>BD.PD[[#This Row],[Pago 5]]+BD.PD[[#This Row],[Pago 4]]+BD.PD[[#This Row],[Pago 3]]+BD.PD[[#This Row],[Pago 2]]+BD.PD[[#This Row],[Pago 1]]</f>
        <v>22779.58</v>
      </c>
      <c r="AN297" s="396"/>
    </row>
    <row r="298" spans="1:40" ht="15" hidden="1" customHeight="1" x14ac:dyDescent="0.2">
      <c r="A298" s="377">
        <v>8.06</v>
      </c>
      <c r="B298" s="378"/>
      <c r="C298" s="379" t="str">
        <f>VLOOKUP(BD.PD[[#This Row],[Pos]],PPto[],3,FALSE)</f>
        <v>8.06 Otros Equipamientos de Tienda</v>
      </c>
      <c r="D298" s="377" t="s">
        <v>61</v>
      </c>
      <c r="E298" s="381" t="str">
        <f>IF(BD.PD[[#This Row],[.]]="*",VLOOKUP(BD.PD[[#This Row],[Pos]],Presupuesto!A:H,7,FALSE),"")</f>
        <v/>
      </c>
      <c r="F298" s="382" t="s">
        <v>716</v>
      </c>
      <c r="G298" s="382">
        <v>4512941507</v>
      </c>
      <c r="H298" s="382" t="s">
        <v>342</v>
      </c>
      <c r="I298" s="399" t="s">
        <v>705</v>
      </c>
      <c r="J298" s="400">
        <v>2</v>
      </c>
      <c r="K298" s="377" t="s">
        <v>343</v>
      </c>
      <c r="L298" s="384">
        <f>IF(BD.PD[[#This Row],[Mon]]="DOP",1,HLOOKUP(BD.PD[[#This Row],[Mon]],$K$1:$L$2,2,FALSE))</f>
        <v>1</v>
      </c>
      <c r="M298" s="401">
        <v>5011.34</v>
      </c>
      <c r="N298" s="386">
        <f>BD.PD[[#This Row],[Cant.]]*BD.PD[[#This Row],[ Tasa ]]*BD.PD[[#This Row],[ Precio Und.]]</f>
        <v>10022.68</v>
      </c>
      <c r="O298" s="402">
        <v>0</v>
      </c>
      <c r="P298" s="386">
        <f>IF(BD.PD[[#This Row],[Liquid. '[%']]]&lt;&gt;0,(BD.PD[[#This Row],[Valor Neto '[DOP']]]*BD.PD[[#This Row],[Liquid. '[%']]])+BD.PD[[#This Row],[Valor Neto '[DOP']]],BD.PD[[#This Row],[Valor Neto '[DOP']]])</f>
        <v>10022.68</v>
      </c>
      <c r="Q298" s="404">
        <f>BD.PD[[#This Row],[Ppto. Orden Interna '[DOP']]]/HLOOKUP("USD",$K$1:$L$2,2,FALSE)</f>
        <v>167.04466666666667</v>
      </c>
      <c r="R298" s="389" t="s">
        <v>717</v>
      </c>
      <c r="S298" s="389"/>
      <c r="T298" s="389"/>
      <c r="U298" s="389"/>
      <c r="V298" s="389"/>
      <c r="W298" s="405" t="s">
        <v>718</v>
      </c>
      <c r="X298" s="390">
        <v>21</v>
      </c>
      <c r="Y298" s="391">
        <v>1</v>
      </c>
      <c r="Z298" s="406">
        <f>BD.PD[[#This Row],[Av.P1 '[%']]]*BD.PD[[#This Row],[Ppto. Orden Interna '[DOP']]]</f>
        <v>10022.68</v>
      </c>
      <c r="AA298" s="393"/>
      <c r="AB298" s="394"/>
      <c r="AC298" s="406">
        <f>BD.PD[[#This Row],[Av.P2 '[%']]]*BD.PD[[#This Row],[Ppto. Orden Interna '[DOP']]]</f>
        <v>0</v>
      </c>
      <c r="AD298" s="393"/>
      <c r="AE298" s="394"/>
      <c r="AF298" s="406">
        <f>BD.PD[[#This Row],[Av.P3 '[%']]]*BD.PD[[#This Row],[Ppto. Orden Interna '[DOP']]]</f>
        <v>0</v>
      </c>
      <c r="AG298" s="393"/>
      <c r="AH298" s="394"/>
      <c r="AI298" s="406">
        <f>BD.PD[[#This Row],[Av.P4 '[%']]]*BD.PD[[#This Row],[Ppto. Orden Interna '[DOP']]]</f>
        <v>0</v>
      </c>
      <c r="AJ298" s="393"/>
      <c r="AK298" s="394"/>
      <c r="AL298" s="406">
        <f>BD.PD[[#This Row],[Av.P5 '[%']]]*BD.PD[[#This Row],[Ppto. Orden Interna '[DOP']]]</f>
        <v>0</v>
      </c>
      <c r="AM298" s="395">
        <f>BD.PD[[#This Row],[Pago 5]]+BD.PD[[#This Row],[Pago 4]]+BD.PD[[#This Row],[Pago 3]]+BD.PD[[#This Row],[Pago 2]]+BD.PD[[#This Row],[Pago 1]]</f>
        <v>10022.68</v>
      </c>
      <c r="AN298" s="396"/>
    </row>
    <row r="299" spans="1:40" ht="15" hidden="1" customHeight="1" x14ac:dyDescent="0.2">
      <c r="A299" s="377">
        <v>8.06</v>
      </c>
      <c r="B299" s="378"/>
      <c r="C299" s="379" t="str">
        <f>VLOOKUP(BD.PD[[#This Row],[Pos]],PPto[],3,FALSE)</f>
        <v>8.06 Otros Equipamientos de Tienda</v>
      </c>
      <c r="D299" s="377" t="s">
        <v>61</v>
      </c>
      <c r="E299" s="381" t="str">
        <f>IF(BD.PD[[#This Row],[.]]="*",VLOOKUP(BD.PD[[#This Row],[Pos]],Presupuesto!A:H,7,FALSE),"")</f>
        <v/>
      </c>
      <c r="F299" s="382" t="s">
        <v>719</v>
      </c>
      <c r="G299" s="382">
        <v>4512941507</v>
      </c>
      <c r="H299" s="382" t="s">
        <v>342</v>
      </c>
      <c r="I299" s="399" t="s">
        <v>705</v>
      </c>
      <c r="J299" s="400">
        <v>10</v>
      </c>
      <c r="K299" s="377" t="s">
        <v>343</v>
      </c>
      <c r="L299" s="384">
        <f>IF(BD.PD[[#This Row],[Mon]]="DOP",1,HLOOKUP(BD.PD[[#This Row],[Mon]],$K$1:$L$2,2,FALSE))</f>
        <v>1</v>
      </c>
      <c r="M299" s="401">
        <v>1992.46</v>
      </c>
      <c r="N299" s="386">
        <f>BD.PD[[#This Row],[Cant.]]*BD.PD[[#This Row],[ Tasa ]]*BD.PD[[#This Row],[ Precio Und.]]</f>
        <v>19924.599999999999</v>
      </c>
      <c r="O299" s="402">
        <v>0</v>
      </c>
      <c r="P299" s="386">
        <f>IF(BD.PD[[#This Row],[Liquid. '[%']]]&lt;&gt;0,(BD.PD[[#This Row],[Valor Neto '[DOP']]]*BD.PD[[#This Row],[Liquid. '[%']]])+BD.PD[[#This Row],[Valor Neto '[DOP']]],BD.PD[[#This Row],[Valor Neto '[DOP']]])</f>
        <v>19924.599999999999</v>
      </c>
      <c r="Q299" s="404">
        <f>BD.PD[[#This Row],[Ppto. Orden Interna '[DOP']]]/HLOOKUP("USD",$K$1:$L$2,2,FALSE)</f>
        <v>332.07666666666665</v>
      </c>
      <c r="R299" s="389" t="s">
        <v>717</v>
      </c>
      <c r="S299" s="389"/>
      <c r="T299" s="389"/>
      <c r="U299" s="389"/>
      <c r="V299" s="389"/>
      <c r="W299" s="405" t="s">
        <v>718</v>
      </c>
      <c r="X299" s="390">
        <v>21</v>
      </c>
      <c r="Y299" s="391">
        <v>1</v>
      </c>
      <c r="Z299" s="406">
        <f>BD.PD[[#This Row],[Av.P1 '[%']]]*BD.PD[[#This Row],[Ppto. Orden Interna '[DOP']]]</f>
        <v>19924.599999999999</v>
      </c>
      <c r="AA299" s="393"/>
      <c r="AB299" s="394"/>
      <c r="AC299" s="406">
        <f>BD.PD[[#This Row],[Av.P2 '[%']]]*BD.PD[[#This Row],[Ppto. Orden Interna '[DOP']]]</f>
        <v>0</v>
      </c>
      <c r="AD299" s="393"/>
      <c r="AE299" s="394"/>
      <c r="AF299" s="406">
        <f>BD.PD[[#This Row],[Av.P3 '[%']]]*BD.PD[[#This Row],[Ppto. Orden Interna '[DOP']]]</f>
        <v>0</v>
      </c>
      <c r="AG299" s="393"/>
      <c r="AH299" s="394"/>
      <c r="AI299" s="406">
        <f>BD.PD[[#This Row],[Av.P4 '[%']]]*BD.PD[[#This Row],[Ppto. Orden Interna '[DOP']]]</f>
        <v>0</v>
      </c>
      <c r="AJ299" s="393"/>
      <c r="AK299" s="394"/>
      <c r="AL299" s="406">
        <f>BD.PD[[#This Row],[Av.P5 '[%']]]*BD.PD[[#This Row],[Ppto. Orden Interna '[DOP']]]</f>
        <v>0</v>
      </c>
      <c r="AM299" s="395">
        <f>BD.PD[[#This Row],[Pago 5]]+BD.PD[[#This Row],[Pago 4]]+BD.PD[[#This Row],[Pago 3]]+BD.PD[[#This Row],[Pago 2]]+BD.PD[[#This Row],[Pago 1]]</f>
        <v>19924.599999999999</v>
      </c>
      <c r="AN299" s="396"/>
    </row>
    <row r="300" spans="1:40" ht="15" hidden="1" customHeight="1" x14ac:dyDescent="0.2">
      <c r="A300" s="377">
        <v>8.06</v>
      </c>
      <c r="B300" s="378"/>
      <c r="C300" s="379" t="str">
        <f>VLOOKUP(BD.PD[[#This Row],[Pos]],PPto[],3,FALSE)</f>
        <v>8.06 Otros Equipamientos de Tienda</v>
      </c>
      <c r="D300" s="377" t="s">
        <v>61</v>
      </c>
      <c r="E300" s="381" t="str">
        <f>IF(BD.PD[[#This Row],[.]]="*",VLOOKUP(BD.PD[[#This Row],[Pos]],Presupuesto!A:H,7,FALSE),"")</f>
        <v/>
      </c>
      <c r="F300" s="382" t="s">
        <v>721</v>
      </c>
      <c r="G300" s="382">
        <v>4512941507</v>
      </c>
      <c r="H300" s="382" t="s">
        <v>342</v>
      </c>
      <c r="I300" s="399">
        <v>46167</v>
      </c>
      <c r="J300" s="400">
        <v>1</v>
      </c>
      <c r="K300" s="377" t="s">
        <v>343</v>
      </c>
      <c r="L300" s="384">
        <f>IF(BD.PD[[#This Row],[Mon]]="DOP",1,HLOOKUP(BD.PD[[#This Row],[Mon]],$K$1:$L$2,2,FALSE))</f>
        <v>1</v>
      </c>
      <c r="M300" s="638">
        <v>4738.83</v>
      </c>
      <c r="N300" s="386">
        <f>BD.PD[[#This Row],[Cant.]]*BD.PD[[#This Row],[ Tasa ]]*BD.PD[[#This Row],[ Precio Und.]]</f>
        <v>4738.83</v>
      </c>
      <c r="O300" s="402">
        <v>0</v>
      </c>
      <c r="P300" s="386">
        <f>IF(BD.PD[[#This Row],[Liquid. '[%']]]&lt;&gt;0,(BD.PD[[#This Row],[Valor Neto '[DOP']]]*BD.PD[[#This Row],[Liquid. '[%']]])+BD.PD[[#This Row],[Valor Neto '[DOP']]],BD.PD[[#This Row],[Valor Neto '[DOP']]])</f>
        <v>4738.83</v>
      </c>
      <c r="Q300" s="404">
        <f>BD.PD[[#This Row],[Ppto. Orden Interna '[DOP']]]/HLOOKUP("USD",$K$1:$L$2,2,FALSE)</f>
        <v>78.980499999999992</v>
      </c>
      <c r="R300" s="389" t="s">
        <v>722</v>
      </c>
      <c r="S300" s="389"/>
      <c r="T300" s="389"/>
      <c r="U300" s="389"/>
      <c r="V300" s="389"/>
      <c r="W300" s="405" t="s">
        <v>718</v>
      </c>
      <c r="X300" s="390">
        <v>21</v>
      </c>
      <c r="Y300" s="391">
        <v>1</v>
      </c>
      <c r="Z300" s="406">
        <f>BD.PD[[#This Row],[Av.P1 '[%']]]*BD.PD[[#This Row],[Ppto. Orden Interna '[DOP']]]</f>
        <v>4738.83</v>
      </c>
      <c r="AA300" s="393"/>
      <c r="AB300" s="394"/>
      <c r="AC300" s="406">
        <f>BD.PD[[#This Row],[Av.P2 '[%']]]*BD.PD[[#This Row],[Ppto. Orden Interna '[DOP']]]</f>
        <v>0</v>
      </c>
      <c r="AD300" s="393"/>
      <c r="AE300" s="394"/>
      <c r="AF300" s="406">
        <f>BD.PD[[#This Row],[Av.P3 '[%']]]*BD.PD[[#This Row],[Ppto. Orden Interna '[DOP']]]</f>
        <v>0</v>
      </c>
      <c r="AG300" s="393"/>
      <c r="AH300" s="394"/>
      <c r="AI300" s="406">
        <f>BD.PD[[#This Row],[Av.P4 '[%']]]*BD.PD[[#This Row],[Ppto. Orden Interna '[DOP']]]</f>
        <v>0</v>
      </c>
      <c r="AJ300" s="393"/>
      <c r="AK300" s="394"/>
      <c r="AL300" s="406">
        <f>BD.PD[[#This Row],[Av.P5 '[%']]]*BD.PD[[#This Row],[Ppto. Orden Interna '[DOP']]]</f>
        <v>0</v>
      </c>
      <c r="AM300" s="395">
        <f>BD.PD[[#This Row],[Pago 5]]+BD.PD[[#This Row],[Pago 4]]+BD.PD[[#This Row],[Pago 3]]+BD.PD[[#This Row],[Pago 2]]+BD.PD[[#This Row],[Pago 1]]</f>
        <v>4738.83</v>
      </c>
      <c r="AN300" s="396"/>
    </row>
    <row r="301" spans="1:40" ht="15" hidden="1" customHeight="1" x14ac:dyDescent="0.2">
      <c r="A301" s="377">
        <v>8.06</v>
      </c>
      <c r="B301" s="378"/>
      <c r="C301" s="379" t="str">
        <f>VLOOKUP(BD.PD[[#This Row],[Pos]],PPto[],3,FALSE)</f>
        <v>8.06 Otros Equipamientos de Tienda</v>
      </c>
      <c r="D301" s="377" t="s">
        <v>61</v>
      </c>
      <c r="E301" s="381" t="str">
        <f>IF(BD.PD[[#This Row],[.]]="*",VLOOKUP(BD.PD[[#This Row],[Pos]],Presupuesto!A:H,7,FALSE),"")</f>
        <v/>
      </c>
      <c r="F301" s="382" t="s">
        <v>723</v>
      </c>
      <c r="G301" s="382" t="s">
        <v>626</v>
      </c>
      <c r="H301" s="382" t="s">
        <v>455</v>
      </c>
      <c r="I301" s="399">
        <v>45921</v>
      </c>
      <c r="J301" s="400">
        <v>1</v>
      </c>
      <c r="K301" s="377" t="s">
        <v>343</v>
      </c>
      <c r="L301" s="384">
        <f>IF(BD.PD[[#This Row],[Mon]]="DOP",1,HLOOKUP(BD.PD[[#This Row],[Mon]],$K$1:$L$2,2,FALSE))</f>
        <v>1</v>
      </c>
      <c r="M301" s="401">
        <v>17773.189999999999</v>
      </c>
      <c r="N301" s="386">
        <f>BD.PD[[#This Row],[Cant.]]*BD.PD[[#This Row],[ Tasa ]]*BD.PD[[#This Row],[ Precio Und.]]</f>
        <v>17773.189999999999</v>
      </c>
      <c r="O301" s="402">
        <v>0</v>
      </c>
      <c r="P301" s="386">
        <f>IF(BD.PD[[#This Row],[Liquid. '[%']]]&lt;&gt;0,(BD.PD[[#This Row],[Valor Neto '[DOP']]]*BD.PD[[#This Row],[Liquid. '[%']]])+BD.PD[[#This Row],[Valor Neto '[DOP']]],BD.PD[[#This Row],[Valor Neto '[DOP']]])</f>
        <v>17773.189999999999</v>
      </c>
      <c r="Q301" s="404">
        <f>BD.PD[[#This Row],[Ppto. Orden Interna '[DOP']]]/HLOOKUP("USD",$K$1:$L$2,2,FALSE)</f>
        <v>296.21983333333333</v>
      </c>
      <c r="R301" s="389" t="s">
        <v>722</v>
      </c>
      <c r="S301" s="389"/>
      <c r="T301" s="389"/>
      <c r="U301" s="389"/>
      <c r="V301" s="389"/>
      <c r="W301" s="405" t="s">
        <v>718</v>
      </c>
      <c r="X301" s="390">
        <v>21</v>
      </c>
      <c r="Y301" s="391">
        <v>1</v>
      </c>
      <c r="Z301" s="406">
        <f>BD.PD[[#This Row],[Av.P1 '[%']]]*BD.PD[[#This Row],[Ppto. Orden Interna '[DOP']]]</f>
        <v>17773.189999999999</v>
      </c>
      <c r="AA301" s="393"/>
      <c r="AB301" s="394"/>
      <c r="AC301" s="406">
        <f>BD.PD[[#This Row],[Av.P2 '[%']]]*BD.PD[[#This Row],[Ppto. Orden Interna '[DOP']]]</f>
        <v>0</v>
      </c>
      <c r="AD301" s="393"/>
      <c r="AE301" s="394"/>
      <c r="AF301" s="406">
        <f>BD.PD[[#This Row],[Av.P3 '[%']]]*BD.PD[[#This Row],[Ppto. Orden Interna '[DOP']]]</f>
        <v>0</v>
      </c>
      <c r="AG301" s="393"/>
      <c r="AH301" s="394"/>
      <c r="AI301" s="406">
        <f>BD.PD[[#This Row],[Av.P4 '[%']]]*BD.PD[[#This Row],[Ppto. Orden Interna '[DOP']]]</f>
        <v>0</v>
      </c>
      <c r="AJ301" s="393"/>
      <c r="AK301" s="394"/>
      <c r="AL301" s="406">
        <f>BD.PD[[#This Row],[Av.P5 '[%']]]*BD.PD[[#This Row],[Ppto. Orden Interna '[DOP']]]</f>
        <v>0</v>
      </c>
      <c r="AM301" s="395">
        <f>BD.PD[[#This Row],[Pago 5]]+BD.PD[[#This Row],[Pago 4]]+BD.PD[[#This Row],[Pago 3]]+BD.PD[[#This Row],[Pago 2]]+BD.PD[[#This Row],[Pago 1]]</f>
        <v>17773.189999999999</v>
      </c>
      <c r="AN301" s="396"/>
    </row>
    <row r="302" spans="1:40" ht="15" hidden="1" customHeight="1" x14ac:dyDescent="0.2">
      <c r="A302" s="377">
        <v>8.06</v>
      </c>
      <c r="B302" s="378"/>
      <c r="C302" s="379" t="str">
        <f>VLOOKUP(BD.PD[[#This Row],[Pos]],PPto[],3,FALSE)</f>
        <v>8.06 Otros Equipamientos de Tienda</v>
      </c>
      <c r="D302" s="377" t="s">
        <v>61</v>
      </c>
      <c r="E302" s="381" t="str">
        <f>IF(BD.PD[[#This Row],[.]]="*",VLOOKUP(BD.PD[[#This Row],[Pos]],Presupuesto!A:H,7,FALSE),"")</f>
        <v/>
      </c>
      <c r="F302" s="382" t="s">
        <v>724</v>
      </c>
      <c r="G302" s="382" t="s">
        <v>626</v>
      </c>
      <c r="H302" s="382" t="s">
        <v>455</v>
      </c>
      <c r="I302" s="399">
        <v>45921</v>
      </c>
      <c r="J302" s="400">
        <v>15</v>
      </c>
      <c r="K302" s="377" t="s">
        <v>343</v>
      </c>
      <c r="L302" s="384">
        <f>IF(BD.PD[[#This Row],[Mon]]="DOP",1,HLOOKUP(BD.PD[[#This Row],[Mon]],$K$1:$L$2,2,FALSE))</f>
        <v>1</v>
      </c>
      <c r="M302" s="401">
        <v>1772.9475</v>
      </c>
      <c r="N302" s="386">
        <f>BD.PD[[#This Row],[Cant.]]*BD.PD[[#This Row],[ Tasa ]]*BD.PD[[#This Row],[ Precio Und.]]</f>
        <v>26594.212500000001</v>
      </c>
      <c r="O302" s="402">
        <v>0</v>
      </c>
      <c r="P302" s="386">
        <f>IF(BD.PD[[#This Row],[Liquid. '[%']]]&lt;&gt;0,(BD.PD[[#This Row],[Valor Neto '[DOP']]]*BD.PD[[#This Row],[Liquid. '[%']]])+BD.PD[[#This Row],[Valor Neto '[DOP']]],BD.PD[[#This Row],[Valor Neto '[DOP']]])</f>
        <v>26594.212500000001</v>
      </c>
      <c r="Q302" s="404">
        <f>BD.PD[[#This Row],[Ppto. Orden Interna '[DOP']]]/HLOOKUP("USD",$K$1:$L$2,2,FALSE)</f>
        <v>443.236875</v>
      </c>
      <c r="R302" s="389" t="s">
        <v>725</v>
      </c>
      <c r="S302" s="389"/>
      <c r="T302" s="389"/>
      <c r="U302" s="389"/>
      <c r="V302" s="389"/>
      <c r="W302" s="405" t="s">
        <v>718</v>
      </c>
      <c r="X302" s="390">
        <v>21</v>
      </c>
      <c r="Y302" s="391">
        <v>1</v>
      </c>
      <c r="Z302" s="406">
        <f>BD.PD[[#This Row],[Av.P1 '[%']]]*BD.PD[[#This Row],[Ppto. Orden Interna '[DOP']]]</f>
        <v>26594.212500000001</v>
      </c>
      <c r="AA302" s="393"/>
      <c r="AB302" s="394"/>
      <c r="AC302" s="406">
        <f>BD.PD[[#This Row],[Av.P2 '[%']]]*BD.PD[[#This Row],[Ppto. Orden Interna '[DOP']]]</f>
        <v>0</v>
      </c>
      <c r="AD302" s="393"/>
      <c r="AE302" s="394"/>
      <c r="AF302" s="406">
        <f>BD.PD[[#This Row],[Av.P3 '[%']]]*BD.PD[[#This Row],[Ppto. Orden Interna '[DOP']]]</f>
        <v>0</v>
      </c>
      <c r="AG302" s="393"/>
      <c r="AH302" s="394"/>
      <c r="AI302" s="406">
        <f>BD.PD[[#This Row],[Av.P4 '[%']]]*BD.PD[[#This Row],[Ppto. Orden Interna '[DOP']]]</f>
        <v>0</v>
      </c>
      <c r="AJ302" s="393"/>
      <c r="AK302" s="394"/>
      <c r="AL302" s="406">
        <f>BD.PD[[#This Row],[Av.P5 '[%']]]*BD.PD[[#This Row],[Ppto. Orden Interna '[DOP']]]</f>
        <v>0</v>
      </c>
      <c r="AM302" s="395">
        <f>BD.PD[[#This Row],[Pago 5]]+BD.PD[[#This Row],[Pago 4]]+BD.PD[[#This Row],[Pago 3]]+BD.PD[[#This Row],[Pago 2]]+BD.PD[[#This Row],[Pago 1]]</f>
        <v>26594.212500000001</v>
      </c>
      <c r="AN302" s="396"/>
    </row>
    <row r="303" spans="1:40" ht="15" hidden="1" customHeight="1" x14ac:dyDescent="0.2">
      <c r="A303" s="377">
        <v>8.06</v>
      </c>
      <c r="B303" s="378"/>
      <c r="C303" s="379" t="str">
        <f>VLOOKUP(BD.PD[[#This Row],[Pos]],PPto[],3,FALSE)</f>
        <v>8.06 Otros Equipamientos de Tienda</v>
      </c>
      <c r="D303" s="377" t="s">
        <v>61</v>
      </c>
      <c r="E303" s="381" t="str">
        <f>IF(BD.PD[[#This Row],[.]]="*",VLOOKUP(BD.PD[[#This Row],[Pos]],Presupuesto!A:H,7,FALSE),"")</f>
        <v/>
      </c>
      <c r="F303" s="382" t="s">
        <v>726</v>
      </c>
      <c r="G303" s="382" t="s">
        <v>626</v>
      </c>
      <c r="H303" s="382" t="s">
        <v>455</v>
      </c>
      <c r="I303" s="399">
        <v>45921</v>
      </c>
      <c r="J303" s="400">
        <v>1</v>
      </c>
      <c r="K303" s="377" t="s">
        <v>343</v>
      </c>
      <c r="L303" s="384">
        <f>IF(BD.PD[[#This Row],[Mon]]="DOP",1,HLOOKUP(BD.PD[[#This Row],[Mon]],$K$1:$L$2,2,FALSE))</f>
        <v>1</v>
      </c>
      <c r="M303" s="401">
        <v>2210.6999999999998</v>
      </c>
      <c r="N303" s="386">
        <f>BD.PD[[#This Row],[Cant.]]*BD.PD[[#This Row],[ Tasa ]]*BD.PD[[#This Row],[ Precio Und.]]</f>
        <v>2210.6999999999998</v>
      </c>
      <c r="O303" s="402">
        <v>0</v>
      </c>
      <c r="P303" s="386">
        <f>IF(BD.PD[[#This Row],[Liquid. '[%']]]&lt;&gt;0,(BD.PD[[#This Row],[Valor Neto '[DOP']]]*BD.PD[[#This Row],[Liquid. '[%']]])+BD.PD[[#This Row],[Valor Neto '[DOP']]],BD.PD[[#This Row],[Valor Neto '[DOP']]])</f>
        <v>2210.6999999999998</v>
      </c>
      <c r="Q303" s="404">
        <f>BD.PD[[#This Row],[Ppto. Orden Interna '[DOP']]]/HLOOKUP("USD",$K$1:$L$2,2,FALSE)</f>
        <v>36.844999999999999</v>
      </c>
      <c r="R303" s="389" t="s">
        <v>725</v>
      </c>
      <c r="S303" s="389"/>
      <c r="T303" s="389"/>
      <c r="U303" s="389"/>
      <c r="V303" s="389"/>
      <c r="W303" s="405" t="s">
        <v>718</v>
      </c>
      <c r="X303" s="390">
        <v>21</v>
      </c>
      <c r="Y303" s="391">
        <v>1</v>
      </c>
      <c r="Z303" s="406">
        <f>BD.PD[[#This Row],[Av.P1 '[%']]]*BD.PD[[#This Row],[Ppto. Orden Interna '[DOP']]]</f>
        <v>2210.6999999999998</v>
      </c>
      <c r="AA303" s="393"/>
      <c r="AB303" s="394"/>
      <c r="AC303" s="406">
        <f>BD.PD[[#This Row],[Av.P2 '[%']]]*BD.PD[[#This Row],[Ppto. Orden Interna '[DOP']]]</f>
        <v>0</v>
      </c>
      <c r="AD303" s="393"/>
      <c r="AE303" s="394"/>
      <c r="AF303" s="406">
        <f>BD.PD[[#This Row],[Av.P3 '[%']]]*BD.PD[[#This Row],[Ppto. Orden Interna '[DOP']]]</f>
        <v>0</v>
      </c>
      <c r="AG303" s="393"/>
      <c r="AH303" s="394"/>
      <c r="AI303" s="406">
        <f>BD.PD[[#This Row],[Av.P4 '[%']]]*BD.PD[[#This Row],[Ppto. Orden Interna '[DOP']]]</f>
        <v>0</v>
      </c>
      <c r="AJ303" s="393"/>
      <c r="AK303" s="394"/>
      <c r="AL303" s="406">
        <f>BD.PD[[#This Row],[Av.P5 '[%']]]*BD.PD[[#This Row],[Ppto. Orden Interna '[DOP']]]</f>
        <v>0</v>
      </c>
      <c r="AM303" s="395">
        <f>BD.PD[[#This Row],[Pago 5]]+BD.PD[[#This Row],[Pago 4]]+BD.PD[[#This Row],[Pago 3]]+BD.PD[[#This Row],[Pago 2]]+BD.PD[[#This Row],[Pago 1]]</f>
        <v>2210.6999999999998</v>
      </c>
      <c r="AN303" s="396"/>
    </row>
    <row r="304" spans="1:40" ht="15" hidden="1" customHeight="1" x14ac:dyDescent="0.2">
      <c r="A304" s="377">
        <v>8.06</v>
      </c>
      <c r="B304" s="378"/>
      <c r="C304" s="379" t="str">
        <f>VLOOKUP(BD.PD[[#This Row],[Pos]],PPto[],3,FALSE)</f>
        <v>8.06 Otros Equipamientos de Tienda</v>
      </c>
      <c r="D304" s="377" t="s">
        <v>61</v>
      </c>
      <c r="E304" s="381" t="str">
        <f>IF(BD.PD[[#This Row],[.]]="*",VLOOKUP(BD.PD[[#This Row],[Pos]],Presupuesto!A:H,7,FALSE),"")</f>
        <v/>
      </c>
      <c r="F304" s="403" t="s">
        <v>727</v>
      </c>
      <c r="G304" s="382">
        <v>4512968636</v>
      </c>
      <c r="H304" s="382" t="s">
        <v>336</v>
      </c>
      <c r="I304" s="399">
        <v>46174</v>
      </c>
      <c r="J304" s="400">
        <v>1</v>
      </c>
      <c r="K304" s="377" t="s">
        <v>343</v>
      </c>
      <c r="L304" s="384">
        <f>IF(BD.PD[[#This Row],[Mon]]="DOP",1,HLOOKUP(BD.PD[[#This Row],[Mon]],$K$1:$L$2,2,FALSE))</f>
        <v>1</v>
      </c>
      <c r="M304" s="401">
        <v>22000</v>
      </c>
      <c r="N304" s="386">
        <f>BD.PD[[#This Row],[Cant.]]*BD.PD[[#This Row],[ Tasa ]]*BD.PD[[#This Row],[ Precio Und.]]</f>
        <v>22000</v>
      </c>
      <c r="O304" s="402">
        <v>0</v>
      </c>
      <c r="P304" s="386">
        <f>IF(BD.PD[[#This Row],[Liquid. '[%']]]&lt;&gt;0,(BD.PD[[#This Row],[Valor Neto '[DOP']]]*BD.PD[[#This Row],[Liquid. '[%']]])+BD.PD[[#This Row],[Valor Neto '[DOP']]],BD.PD[[#This Row],[Valor Neto '[DOP']]])</f>
        <v>22000</v>
      </c>
      <c r="Q304" s="404">
        <f>BD.PD[[#This Row],[Ppto. Orden Interna '[DOP']]]/HLOOKUP("USD",$K$1:$L$2,2,FALSE)</f>
        <v>366.66666666666669</v>
      </c>
      <c r="R304" s="389" t="s">
        <v>725</v>
      </c>
      <c r="S304" s="389"/>
      <c r="T304" s="389"/>
      <c r="U304" s="389"/>
      <c r="V304" s="389"/>
      <c r="W304" s="405" t="s">
        <v>718</v>
      </c>
      <c r="X304" s="390">
        <v>21</v>
      </c>
      <c r="Y304" s="391">
        <v>1</v>
      </c>
      <c r="Z304" s="406">
        <f>BD.PD[[#This Row],[Av.P1 '[%']]]*BD.PD[[#This Row],[Ppto. Orden Interna '[DOP']]]</f>
        <v>22000</v>
      </c>
      <c r="AA304" s="393"/>
      <c r="AB304" s="394"/>
      <c r="AC304" s="406">
        <f>BD.PD[[#This Row],[Av.P2 '[%']]]*BD.PD[[#This Row],[Ppto. Orden Interna '[DOP']]]</f>
        <v>0</v>
      </c>
      <c r="AD304" s="393"/>
      <c r="AE304" s="394"/>
      <c r="AF304" s="406">
        <f>BD.PD[[#This Row],[Av.P3 '[%']]]*BD.PD[[#This Row],[Ppto. Orden Interna '[DOP']]]</f>
        <v>0</v>
      </c>
      <c r="AG304" s="393"/>
      <c r="AH304" s="394"/>
      <c r="AI304" s="406">
        <f>BD.PD[[#This Row],[Av.P4 '[%']]]*BD.PD[[#This Row],[Ppto. Orden Interna '[DOP']]]</f>
        <v>0</v>
      </c>
      <c r="AJ304" s="393"/>
      <c r="AK304" s="394"/>
      <c r="AL304" s="406">
        <f>BD.PD[[#This Row],[Av.P5 '[%']]]*BD.PD[[#This Row],[Ppto. Orden Interna '[DOP']]]</f>
        <v>0</v>
      </c>
      <c r="AM304" s="395">
        <f>BD.PD[[#This Row],[Pago 5]]+BD.PD[[#This Row],[Pago 4]]+BD.PD[[#This Row],[Pago 3]]+BD.PD[[#This Row],[Pago 2]]+BD.PD[[#This Row],[Pago 1]]</f>
        <v>22000</v>
      </c>
      <c r="AN304" s="396"/>
    </row>
    <row r="305" spans="1:40" ht="15" hidden="1" customHeight="1" x14ac:dyDescent="0.2">
      <c r="A305" s="377">
        <v>8.06</v>
      </c>
      <c r="B305" s="378"/>
      <c r="C305" s="379" t="str">
        <f>VLOOKUP(BD.PD[[#This Row],[Pos]],PPto[],3,FALSE)</f>
        <v>8.06 Otros Equipamientos de Tienda</v>
      </c>
      <c r="D305" s="377" t="s">
        <v>61</v>
      </c>
      <c r="E305" s="381" t="str">
        <f>IF(BD.PD[[#This Row],[.]]="*",VLOOKUP(BD.PD[[#This Row],[Pos]],Presupuesto!A:H,7,FALSE),"")</f>
        <v/>
      </c>
      <c r="F305" s="382" t="s">
        <v>728</v>
      </c>
      <c r="G305" s="382" t="s">
        <v>626</v>
      </c>
      <c r="H305" s="382" t="s">
        <v>455</v>
      </c>
      <c r="I305" s="399">
        <v>45921</v>
      </c>
      <c r="J305" s="400">
        <v>6</v>
      </c>
      <c r="K305" s="377" t="s">
        <v>343</v>
      </c>
      <c r="L305" s="384">
        <f>IF(BD.PD[[#This Row],[Mon]]="DOP",1,HLOOKUP(BD.PD[[#This Row],[Mon]],$K$1:$L$2,2,FALSE))</f>
        <v>1</v>
      </c>
      <c r="M305" s="401">
        <v>550</v>
      </c>
      <c r="N305" s="386">
        <f>BD.PD[[#This Row],[Cant.]]*BD.PD[[#This Row],[ Tasa ]]*BD.PD[[#This Row],[ Precio Und.]]</f>
        <v>3300</v>
      </c>
      <c r="O305" s="402">
        <v>0</v>
      </c>
      <c r="P305" s="386">
        <f>IF(BD.PD[[#This Row],[Liquid. '[%']]]&lt;&gt;0,(BD.PD[[#This Row],[Valor Neto '[DOP']]]*BD.PD[[#This Row],[Liquid. '[%']]])+BD.PD[[#This Row],[Valor Neto '[DOP']]],BD.PD[[#This Row],[Valor Neto '[DOP']]])</f>
        <v>3300</v>
      </c>
      <c r="Q305" s="404">
        <f>BD.PD[[#This Row],[Ppto. Orden Interna '[DOP']]]/HLOOKUP("USD",$K$1:$L$2,2,FALSE)</f>
        <v>55</v>
      </c>
      <c r="R305" s="389" t="s">
        <v>729</v>
      </c>
      <c r="S305" s="389"/>
      <c r="T305" s="389"/>
      <c r="U305" s="389"/>
      <c r="V305" s="389"/>
      <c r="W305" s="405" t="s">
        <v>718</v>
      </c>
      <c r="X305" s="390">
        <v>21</v>
      </c>
      <c r="Y305" s="391">
        <v>1</v>
      </c>
      <c r="Z305" s="406">
        <f>BD.PD[[#This Row],[Av.P1 '[%']]]*BD.PD[[#This Row],[Ppto. Orden Interna '[DOP']]]</f>
        <v>3300</v>
      </c>
      <c r="AA305" s="393"/>
      <c r="AB305" s="394"/>
      <c r="AC305" s="406">
        <f>BD.PD[[#This Row],[Av.P2 '[%']]]*BD.PD[[#This Row],[Ppto. Orden Interna '[DOP']]]</f>
        <v>0</v>
      </c>
      <c r="AD305" s="393"/>
      <c r="AE305" s="394"/>
      <c r="AF305" s="406">
        <f>BD.PD[[#This Row],[Av.P3 '[%']]]*BD.PD[[#This Row],[Ppto. Orden Interna '[DOP']]]</f>
        <v>0</v>
      </c>
      <c r="AG305" s="393"/>
      <c r="AH305" s="394"/>
      <c r="AI305" s="406">
        <f>BD.PD[[#This Row],[Av.P4 '[%']]]*BD.PD[[#This Row],[Ppto. Orden Interna '[DOP']]]</f>
        <v>0</v>
      </c>
      <c r="AJ305" s="393"/>
      <c r="AK305" s="394"/>
      <c r="AL305" s="406">
        <f>BD.PD[[#This Row],[Av.P5 '[%']]]*BD.PD[[#This Row],[Ppto. Orden Interna '[DOP']]]</f>
        <v>0</v>
      </c>
      <c r="AM305" s="395">
        <f>BD.PD[[#This Row],[Pago 5]]+BD.PD[[#This Row],[Pago 4]]+BD.PD[[#This Row],[Pago 3]]+BD.PD[[#This Row],[Pago 2]]+BD.PD[[#This Row],[Pago 1]]</f>
        <v>3300</v>
      </c>
      <c r="AN305" s="396"/>
    </row>
    <row r="306" spans="1:40" ht="15" hidden="1" customHeight="1" x14ac:dyDescent="0.2">
      <c r="A306" s="377">
        <v>8.06</v>
      </c>
      <c r="B306" s="378"/>
      <c r="C306" s="379" t="str">
        <f>VLOOKUP(BD.PD[[#This Row],[Pos]],PPto[],3,FALSE)</f>
        <v>8.06 Otros Equipamientos de Tienda</v>
      </c>
      <c r="D306" s="377" t="s">
        <v>61</v>
      </c>
      <c r="E306" s="381" t="str">
        <f>IF(BD.PD[[#This Row],[.]]="*",VLOOKUP(BD.PD[[#This Row],[Pos]],Presupuesto!A:H,7,FALSE),"")</f>
        <v/>
      </c>
      <c r="F306" s="382" t="s">
        <v>730</v>
      </c>
      <c r="G306" s="382">
        <v>4512965065</v>
      </c>
      <c r="H306" s="382" t="s">
        <v>336</v>
      </c>
      <c r="I306" s="399">
        <v>46175</v>
      </c>
      <c r="J306" s="400">
        <v>1</v>
      </c>
      <c r="K306" s="377" t="s">
        <v>343</v>
      </c>
      <c r="L306" s="384">
        <f>IF(BD.PD[[#This Row],[Mon]]="DOP",1,HLOOKUP(BD.PD[[#This Row],[Mon]],$K$1:$L$2,2,FALSE))</f>
        <v>1</v>
      </c>
      <c r="M306" s="401">
        <v>4500</v>
      </c>
      <c r="N306" s="386">
        <f>BD.PD[[#This Row],[Cant.]]*BD.PD[[#This Row],[ Tasa ]]*BD.PD[[#This Row],[ Precio Und.]]</f>
        <v>4500</v>
      </c>
      <c r="O306" s="402">
        <v>0</v>
      </c>
      <c r="P306" s="386">
        <f>IF(BD.PD[[#This Row],[Liquid. '[%']]]&lt;&gt;0,(BD.PD[[#This Row],[Valor Neto '[DOP']]]*BD.PD[[#This Row],[Liquid. '[%']]])+BD.PD[[#This Row],[Valor Neto '[DOP']]],BD.PD[[#This Row],[Valor Neto '[DOP']]])</f>
        <v>4500</v>
      </c>
      <c r="Q306" s="404">
        <f>BD.PD[[#This Row],[Ppto. Orden Interna '[DOP']]]/HLOOKUP("USD",$K$1:$L$2,2,FALSE)</f>
        <v>75</v>
      </c>
      <c r="R306" s="389" t="s">
        <v>731</v>
      </c>
      <c r="S306" s="389"/>
      <c r="T306" s="389"/>
      <c r="U306" s="389"/>
      <c r="V306" s="389"/>
      <c r="W306" s="405" t="s">
        <v>718</v>
      </c>
      <c r="X306" s="390">
        <v>21</v>
      </c>
      <c r="Y306" s="391">
        <v>1</v>
      </c>
      <c r="Z306" s="406">
        <f>BD.PD[[#This Row],[Av.P1 '[%']]]*BD.PD[[#This Row],[Ppto. Orden Interna '[DOP']]]</f>
        <v>4500</v>
      </c>
      <c r="AA306" s="393"/>
      <c r="AB306" s="394"/>
      <c r="AC306" s="406">
        <f>BD.PD[[#This Row],[Av.P2 '[%']]]*BD.PD[[#This Row],[Ppto. Orden Interna '[DOP']]]</f>
        <v>0</v>
      </c>
      <c r="AD306" s="393"/>
      <c r="AE306" s="394"/>
      <c r="AF306" s="406">
        <f>BD.PD[[#This Row],[Av.P3 '[%']]]*BD.PD[[#This Row],[Ppto. Orden Interna '[DOP']]]</f>
        <v>0</v>
      </c>
      <c r="AG306" s="393"/>
      <c r="AH306" s="394"/>
      <c r="AI306" s="406">
        <f>BD.PD[[#This Row],[Av.P4 '[%']]]*BD.PD[[#This Row],[Ppto. Orden Interna '[DOP']]]</f>
        <v>0</v>
      </c>
      <c r="AJ306" s="393"/>
      <c r="AK306" s="394"/>
      <c r="AL306" s="406">
        <f>BD.PD[[#This Row],[Av.P5 '[%']]]*BD.PD[[#This Row],[Ppto. Orden Interna '[DOP']]]</f>
        <v>0</v>
      </c>
      <c r="AM306" s="395">
        <f>BD.PD[[#This Row],[Pago 5]]+BD.PD[[#This Row],[Pago 4]]+BD.PD[[#This Row],[Pago 3]]+BD.PD[[#This Row],[Pago 2]]+BD.PD[[#This Row],[Pago 1]]</f>
        <v>4500</v>
      </c>
      <c r="AN306" s="396"/>
    </row>
    <row r="307" spans="1:40" ht="15" hidden="1" customHeight="1" x14ac:dyDescent="0.2">
      <c r="A307" s="377">
        <v>8.06</v>
      </c>
      <c r="B307" s="378"/>
      <c r="C307" s="379" t="str">
        <f>VLOOKUP(BD.PD[[#This Row],[Pos]],PPto[],3,FALSE)</f>
        <v>8.06 Otros Equipamientos de Tienda</v>
      </c>
      <c r="D307" s="377" t="s">
        <v>61</v>
      </c>
      <c r="E307" s="381" t="str">
        <f>IF(BD.PD[[#This Row],[.]]="*",VLOOKUP(BD.PD[[#This Row],[Pos]],Presupuesto!A:H,7,FALSE),"")</f>
        <v/>
      </c>
      <c r="F307" s="382" t="s">
        <v>732</v>
      </c>
      <c r="G307" s="382">
        <v>4513006898</v>
      </c>
      <c r="H307" s="382" t="s">
        <v>336</v>
      </c>
      <c r="I307" s="399">
        <v>46204</v>
      </c>
      <c r="J307" s="433">
        <v>2</v>
      </c>
      <c r="K307" s="377" t="s">
        <v>162</v>
      </c>
      <c r="L307" s="384">
        <f>IF(BD.PD[[#This Row],[Mon]]="DOP",1,HLOOKUP(BD.PD[[#This Row],[Mon]],$K$1:$L$2,2,FALSE))</f>
        <v>60</v>
      </c>
      <c r="M307" s="434">
        <v>6100</v>
      </c>
      <c r="N307" s="386">
        <f>BD.PD[[#This Row],[Cant.]]*BD.PD[[#This Row],[ Tasa ]]*BD.PD[[#This Row],[ Precio Und.]]</f>
        <v>732000</v>
      </c>
      <c r="O307" s="435">
        <v>0</v>
      </c>
      <c r="P307" s="386">
        <f>IF(BD.PD[[#This Row],[Liquid. '[%']]]&lt;&gt;0,(BD.PD[[#This Row],[Valor Neto '[DOP']]]*BD.PD[[#This Row],[Liquid. '[%']]])+BD.PD[[#This Row],[Valor Neto '[DOP']]],BD.PD[[#This Row],[Valor Neto '[DOP']]])</f>
        <v>732000</v>
      </c>
      <c r="Q307" s="404">
        <f>BD.PD[[#This Row],[Ppto. Orden Interna '[DOP']]]/HLOOKUP("USD",$K$1:$L$2,2,FALSE)</f>
        <v>12200</v>
      </c>
      <c r="R307" s="389" t="s">
        <v>733</v>
      </c>
      <c r="S307" s="389"/>
      <c r="T307" s="389"/>
      <c r="U307" s="389"/>
      <c r="V307" s="389"/>
      <c r="W307" s="405" t="s">
        <v>718</v>
      </c>
      <c r="X307" s="390">
        <v>21</v>
      </c>
      <c r="Y307" s="391">
        <v>1</v>
      </c>
      <c r="Z307" s="406">
        <f>BD.PD[[#This Row],[Av.P1 '[%']]]*BD.PD[[#This Row],[Ppto. Orden Interna '[DOP']]]</f>
        <v>732000</v>
      </c>
      <c r="AA307" s="393"/>
      <c r="AB307" s="394"/>
      <c r="AC307" s="406">
        <f>BD.PD[[#This Row],[Av.P2 '[%']]]*BD.PD[[#This Row],[Ppto. Orden Interna '[DOP']]]</f>
        <v>0</v>
      </c>
      <c r="AD307" s="393"/>
      <c r="AE307" s="394"/>
      <c r="AF307" s="406">
        <f>BD.PD[[#This Row],[Av.P3 '[%']]]*BD.PD[[#This Row],[Ppto. Orden Interna '[DOP']]]</f>
        <v>0</v>
      </c>
      <c r="AG307" s="393"/>
      <c r="AH307" s="394"/>
      <c r="AI307" s="406">
        <f>BD.PD[[#This Row],[Av.P4 '[%']]]*BD.PD[[#This Row],[Ppto. Orden Interna '[DOP']]]</f>
        <v>0</v>
      </c>
      <c r="AJ307" s="393"/>
      <c r="AK307" s="394"/>
      <c r="AL307" s="406">
        <f>BD.PD[[#This Row],[Av.P5 '[%']]]*BD.PD[[#This Row],[Ppto. Orden Interna '[DOP']]]</f>
        <v>0</v>
      </c>
      <c r="AM307" s="395">
        <f>BD.PD[[#This Row],[Pago 5]]+BD.PD[[#This Row],[Pago 4]]+BD.PD[[#This Row],[Pago 3]]+BD.PD[[#This Row],[Pago 2]]+BD.PD[[#This Row],[Pago 1]]</f>
        <v>732000</v>
      </c>
      <c r="AN307" s="396"/>
    </row>
    <row r="308" spans="1:40" ht="15" hidden="1" customHeight="1" x14ac:dyDescent="0.2">
      <c r="A308" s="377">
        <v>8.06</v>
      </c>
      <c r="B308" s="378"/>
      <c r="C308" s="379" t="str">
        <f>VLOOKUP(BD.PD[[#This Row],[Pos]],PPto[],3,FALSE)</f>
        <v>8.06 Otros Equipamientos de Tienda</v>
      </c>
      <c r="D308" s="377" t="s">
        <v>61</v>
      </c>
      <c r="E308" s="381" t="str">
        <f>IF(BD.PD[[#This Row],[.]]="*",VLOOKUP(BD.PD[[#This Row],[Pos]],Presupuesto!A:H,7,FALSE),"")</f>
        <v/>
      </c>
      <c r="F308" s="489" t="s">
        <v>734</v>
      </c>
      <c r="G308" s="382">
        <v>4512941507</v>
      </c>
      <c r="H308" s="382" t="s">
        <v>342</v>
      </c>
      <c r="I308" s="382" t="s">
        <v>705</v>
      </c>
      <c r="J308" s="400">
        <v>3</v>
      </c>
      <c r="K308" s="377" t="s">
        <v>343</v>
      </c>
      <c r="L308" s="384">
        <f>IF(BD.PD[[#This Row],[Mon]]="DOP",1,HLOOKUP(BD.PD[[#This Row],[Mon]],$K$1:$L$2,2,FALSE))</f>
        <v>1</v>
      </c>
      <c r="M308" s="638">
        <v>1858</v>
      </c>
      <c r="N308" s="386">
        <f>BD.PD[[#This Row],[Cant.]]*BD.PD[[#This Row],[ Tasa ]]*BD.PD[[#This Row],[ Precio Und.]]</f>
        <v>5574</v>
      </c>
      <c r="O308" s="402">
        <v>0</v>
      </c>
      <c r="P308" s="386">
        <f>IF(BD.PD[[#This Row],[Liquid. '[%']]]&lt;&gt;0,(BD.PD[[#This Row],[Valor Neto '[DOP']]]*BD.PD[[#This Row],[Liquid. '[%']]])+BD.PD[[#This Row],[Valor Neto '[DOP']]],BD.PD[[#This Row],[Valor Neto '[DOP']]])</f>
        <v>5574</v>
      </c>
      <c r="Q308" s="404">
        <f>BD.PD[[#This Row],[Ppto. Orden Interna '[DOP']]]/HLOOKUP("USD",$K$1:$L$2,2,FALSE)</f>
        <v>92.9</v>
      </c>
      <c r="R308" s="389" t="s">
        <v>735</v>
      </c>
      <c r="S308" s="389"/>
      <c r="T308" s="389"/>
      <c r="U308" s="389"/>
      <c r="V308" s="389"/>
      <c r="W308" s="405" t="s">
        <v>360</v>
      </c>
      <c r="X308" s="390">
        <v>21</v>
      </c>
      <c r="Y308" s="391">
        <v>1</v>
      </c>
      <c r="Z308" s="406">
        <f>BD.PD[[#This Row],[Av.P1 '[%']]]*BD.PD[[#This Row],[Ppto. Orden Interna '[DOP']]]</f>
        <v>5574</v>
      </c>
      <c r="AA308" s="393"/>
      <c r="AB308" s="394"/>
      <c r="AC308" s="406">
        <f>BD.PD[[#This Row],[Av.P2 '[%']]]*BD.PD[[#This Row],[Ppto. Orden Interna '[DOP']]]</f>
        <v>0</v>
      </c>
      <c r="AD308" s="393"/>
      <c r="AE308" s="394"/>
      <c r="AF308" s="406">
        <f>BD.PD[[#This Row],[Av.P3 '[%']]]*BD.PD[[#This Row],[Ppto. Orden Interna '[DOP']]]</f>
        <v>0</v>
      </c>
      <c r="AG308" s="393"/>
      <c r="AH308" s="394"/>
      <c r="AI308" s="406">
        <f>BD.PD[[#This Row],[Av.P4 '[%']]]*BD.PD[[#This Row],[Ppto. Orden Interna '[DOP']]]</f>
        <v>0</v>
      </c>
      <c r="AJ308" s="393"/>
      <c r="AK308" s="394"/>
      <c r="AL308" s="406">
        <f>BD.PD[[#This Row],[Av.P5 '[%']]]*BD.PD[[#This Row],[Ppto. Orden Interna '[DOP']]]</f>
        <v>0</v>
      </c>
      <c r="AM308" s="395">
        <f>BD.PD[[#This Row],[Pago 5]]+BD.PD[[#This Row],[Pago 4]]+BD.PD[[#This Row],[Pago 3]]+BD.PD[[#This Row],[Pago 2]]+BD.PD[[#This Row],[Pago 1]]</f>
        <v>5574</v>
      </c>
      <c r="AN308" s="396"/>
    </row>
    <row r="309" spans="1:40" ht="15" hidden="1" customHeight="1" x14ac:dyDescent="0.2">
      <c r="A309" s="377">
        <v>8.06</v>
      </c>
      <c r="B309" s="378"/>
      <c r="C309" s="379" t="str">
        <f>VLOOKUP(BD.PD[[#This Row],[Pos]],PPto[],3,FALSE)</f>
        <v>8.06 Otros Equipamientos de Tienda</v>
      </c>
      <c r="D309" s="377" t="s">
        <v>61</v>
      </c>
      <c r="E309" s="381" t="str">
        <f>IF(BD.PD[[#This Row],[.]]="*",VLOOKUP(BD.PD[[#This Row],[Pos]],Presupuesto!A:H,7,FALSE),"")</f>
        <v/>
      </c>
      <c r="F309" s="489" t="s">
        <v>736</v>
      </c>
      <c r="G309" s="382">
        <v>4512941507</v>
      </c>
      <c r="H309" s="382" t="s">
        <v>342</v>
      </c>
      <c r="I309" s="382" t="s">
        <v>705</v>
      </c>
      <c r="J309" s="400">
        <v>3</v>
      </c>
      <c r="K309" s="377" t="s">
        <v>343</v>
      </c>
      <c r="L309" s="384">
        <f>IF(BD.PD[[#This Row],[Mon]]="DOP",1,HLOOKUP(BD.PD[[#This Row],[Mon]],$K$1:$L$2,2,FALSE))</f>
        <v>1</v>
      </c>
      <c r="M309" s="638">
        <v>4893.1099999999997</v>
      </c>
      <c r="N309" s="386">
        <f>BD.PD[[#This Row],[Cant.]]*BD.PD[[#This Row],[ Tasa ]]*BD.PD[[#This Row],[ Precio Und.]]</f>
        <v>14679.329999999998</v>
      </c>
      <c r="O309" s="402">
        <v>0</v>
      </c>
      <c r="P309" s="386">
        <f>IF(BD.PD[[#This Row],[Liquid. '[%']]]&lt;&gt;0,(BD.PD[[#This Row],[Valor Neto '[DOP']]]*BD.PD[[#This Row],[Liquid. '[%']]])+BD.PD[[#This Row],[Valor Neto '[DOP']]],BD.PD[[#This Row],[Valor Neto '[DOP']]])</f>
        <v>14679.329999999998</v>
      </c>
      <c r="Q309" s="404">
        <f>BD.PD[[#This Row],[Ppto. Orden Interna '[DOP']]]/HLOOKUP("USD",$K$1:$L$2,2,FALSE)</f>
        <v>244.65549999999996</v>
      </c>
      <c r="R309" s="389" t="s">
        <v>737</v>
      </c>
      <c r="S309" s="389"/>
      <c r="T309" s="389"/>
      <c r="U309" s="389"/>
      <c r="V309" s="389"/>
      <c r="W309" s="405" t="s">
        <v>738</v>
      </c>
      <c r="X309" s="390">
        <v>21</v>
      </c>
      <c r="Y309" s="391">
        <v>1</v>
      </c>
      <c r="Z309" s="406">
        <f>BD.PD[[#This Row],[Av.P1 '[%']]]*BD.PD[[#This Row],[Ppto. Orden Interna '[DOP']]]</f>
        <v>14679.329999999998</v>
      </c>
      <c r="AA309" s="393"/>
      <c r="AB309" s="394"/>
      <c r="AC309" s="406">
        <f>BD.PD[[#This Row],[Av.P2 '[%']]]*BD.PD[[#This Row],[Ppto. Orden Interna '[DOP']]]</f>
        <v>0</v>
      </c>
      <c r="AD309" s="393"/>
      <c r="AE309" s="394"/>
      <c r="AF309" s="406">
        <f>BD.PD[[#This Row],[Av.P3 '[%']]]*BD.PD[[#This Row],[Ppto. Orden Interna '[DOP']]]</f>
        <v>0</v>
      </c>
      <c r="AG309" s="393"/>
      <c r="AH309" s="394"/>
      <c r="AI309" s="406">
        <f>BD.PD[[#This Row],[Av.P4 '[%']]]*BD.PD[[#This Row],[Ppto. Orden Interna '[DOP']]]</f>
        <v>0</v>
      </c>
      <c r="AJ309" s="393"/>
      <c r="AK309" s="394"/>
      <c r="AL309" s="406">
        <f>BD.PD[[#This Row],[Av.P5 '[%']]]*BD.PD[[#This Row],[Ppto. Orden Interna '[DOP']]]</f>
        <v>0</v>
      </c>
      <c r="AM309" s="395">
        <f>BD.PD[[#This Row],[Pago 5]]+BD.PD[[#This Row],[Pago 4]]+BD.PD[[#This Row],[Pago 3]]+BD.PD[[#This Row],[Pago 2]]+BD.PD[[#This Row],[Pago 1]]</f>
        <v>14679.329999999998</v>
      </c>
      <c r="AN309" s="396"/>
    </row>
    <row r="310" spans="1:40" ht="15" hidden="1" customHeight="1" x14ac:dyDescent="0.2">
      <c r="A310" s="377">
        <v>8.06</v>
      </c>
      <c r="B310" s="378"/>
      <c r="C310" s="379" t="str">
        <f>VLOOKUP(BD.PD[[#This Row],[Pos]],PPto[],3,FALSE)</f>
        <v>8.06 Otros Equipamientos de Tienda</v>
      </c>
      <c r="D310" s="377" t="s">
        <v>61</v>
      </c>
      <c r="E310" s="381" t="str">
        <f>IF(BD.PD[[#This Row],[.]]="*",VLOOKUP(BD.PD[[#This Row],[Pos]],Presupuesto!A:H,7,FALSE),"")</f>
        <v/>
      </c>
      <c r="F310" s="513" t="s">
        <v>739</v>
      </c>
      <c r="G310" s="382">
        <v>4512942457</v>
      </c>
      <c r="H310" s="382" t="s">
        <v>342</v>
      </c>
      <c r="I310" s="399">
        <v>46156</v>
      </c>
      <c r="J310" s="400">
        <v>108</v>
      </c>
      <c r="K310" s="377" t="s">
        <v>343</v>
      </c>
      <c r="L310" s="384">
        <f>IF(BD.PD[[#This Row],[Mon]]="DOP",1,HLOOKUP(BD.PD[[#This Row],[Mon]],$K$1:$L$2,2,FALSE))</f>
        <v>1</v>
      </c>
      <c r="M310" s="401">
        <v>426.7</v>
      </c>
      <c r="N310" s="386">
        <f>BD.PD[[#This Row],[Cant.]]*BD.PD[[#This Row],[ Tasa ]]*BD.PD[[#This Row],[ Precio Und.]]</f>
        <v>46083.6</v>
      </c>
      <c r="O310" s="402">
        <v>0</v>
      </c>
      <c r="P310" s="386">
        <f>IF(BD.PD[[#This Row],[Liquid. '[%']]]&lt;&gt;0,(BD.PD[[#This Row],[Valor Neto '[DOP']]]*BD.PD[[#This Row],[Liquid. '[%']]])+BD.PD[[#This Row],[Valor Neto '[DOP']]],BD.PD[[#This Row],[Valor Neto '[DOP']]])</f>
        <v>46083.6</v>
      </c>
      <c r="Q310" s="404">
        <f>BD.PD[[#This Row],[Ppto. Orden Interna '[DOP']]]/HLOOKUP("USD",$K$1:$L$2,2,FALSE)</f>
        <v>768.06</v>
      </c>
      <c r="R310" s="389" t="s">
        <v>740</v>
      </c>
      <c r="S310" s="389"/>
      <c r="T310" s="389"/>
      <c r="U310" s="389"/>
      <c r="V310" s="389"/>
      <c r="W310" s="436" t="s">
        <v>741</v>
      </c>
      <c r="X310" s="390">
        <v>21</v>
      </c>
      <c r="Y310" s="391">
        <v>1</v>
      </c>
      <c r="Z310" s="406">
        <f>BD.PD[[#This Row],[Av.P1 '[%']]]*BD.PD[[#This Row],[Ppto. Orden Interna '[DOP']]]</f>
        <v>46083.6</v>
      </c>
      <c r="AA310" s="393"/>
      <c r="AB310" s="394"/>
      <c r="AC310" s="406">
        <f>BD.PD[[#This Row],[Av.P2 '[%']]]*BD.PD[[#This Row],[Ppto. Orden Interna '[DOP']]]</f>
        <v>0</v>
      </c>
      <c r="AD310" s="393"/>
      <c r="AE310" s="394"/>
      <c r="AF310" s="406">
        <f>BD.PD[[#This Row],[Av.P3 '[%']]]*BD.PD[[#This Row],[Ppto. Orden Interna '[DOP']]]</f>
        <v>0</v>
      </c>
      <c r="AG310" s="393"/>
      <c r="AH310" s="394"/>
      <c r="AI310" s="406">
        <f>BD.PD[[#This Row],[Av.P4 '[%']]]*BD.PD[[#This Row],[Ppto. Orden Interna '[DOP']]]</f>
        <v>0</v>
      </c>
      <c r="AJ310" s="393"/>
      <c r="AK310" s="394"/>
      <c r="AL310" s="406">
        <f>BD.PD[[#This Row],[Av.P5 '[%']]]*BD.PD[[#This Row],[Ppto. Orden Interna '[DOP']]]</f>
        <v>0</v>
      </c>
      <c r="AM310" s="395">
        <f>BD.PD[[#This Row],[Pago 5]]+BD.PD[[#This Row],[Pago 4]]+BD.PD[[#This Row],[Pago 3]]+BD.PD[[#This Row],[Pago 2]]+BD.PD[[#This Row],[Pago 1]]</f>
        <v>46083.6</v>
      </c>
      <c r="AN310" s="396"/>
    </row>
    <row r="311" spans="1:40" ht="15" hidden="1" customHeight="1" x14ac:dyDescent="0.2">
      <c r="A311" s="377">
        <v>8.06</v>
      </c>
      <c r="B311" s="378"/>
      <c r="C311" s="379" t="str">
        <f>VLOOKUP(BD.PD[[#This Row],[Pos]],PPto[],3,FALSE)</f>
        <v>8.06 Otros Equipamientos de Tienda</v>
      </c>
      <c r="D311" s="377" t="s">
        <v>61</v>
      </c>
      <c r="E311" s="381" t="str">
        <f>IF(BD.PD[[#This Row],[.]]="*",VLOOKUP(BD.PD[[#This Row],[Pos]],Presupuesto!A:H,7,FALSE),"")</f>
        <v/>
      </c>
      <c r="F311" s="382" t="s">
        <v>724</v>
      </c>
      <c r="G311" s="382" t="s">
        <v>626</v>
      </c>
      <c r="H311" s="382" t="s">
        <v>455</v>
      </c>
      <c r="I311" s="399">
        <v>45921</v>
      </c>
      <c r="J311" s="400">
        <v>17</v>
      </c>
      <c r="K311" s="377" t="s">
        <v>343</v>
      </c>
      <c r="L311" s="384">
        <f>IF(BD.PD[[#This Row],[Mon]]="DOP",1,HLOOKUP(BD.PD[[#This Row],[Mon]],$K$1:$L$2,2,FALSE))</f>
        <v>1</v>
      </c>
      <c r="M311" s="401">
        <v>1772.9475</v>
      </c>
      <c r="N311" s="386">
        <f>BD.PD[[#This Row],[Cant.]]*BD.PD[[#This Row],[ Tasa ]]*BD.PD[[#This Row],[ Precio Und.]]</f>
        <v>30140.107499999998</v>
      </c>
      <c r="O311" s="402">
        <v>0</v>
      </c>
      <c r="P311" s="386">
        <f>IF(BD.PD[[#This Row],[Liquid. '[%']]]&lt;&gt;0,(BD.PD[[#This Row],[Valor Neto '[DOP']]]*BD.PD[[#This Row],[Liquid. '[%']]])+BD.PD[[#This Row],[Valor Neto '[DOP']]],BD.PD[[#This Row],[Valor Neto '[DOP']]])</f>
        <v>30140.107499999998</v>
      </c>
      <c r="Q311" s="404">
        <f>BD.PD[[#This Row],[Ppto. Orden Interna '[DOP']]]/HLOOKUP("USD",$K$1:$L$2,2,FALSE)</f>
        <v>502.33512499999995</v>
      </c>
      <c r="R311" s="389" t="s">
        <v>742</v>
      </c>
      <c r="S311" s="389"/>
      <c r="T311" s="389"/>
      <c r="U311" s="389"/>
      <c r="V311" s="389"/>
      <c r="W311" s="405" t="s">
        <v>743</v>
      </c>
      <c r="X311" s="390">
        <v>21</v>
      </c>
      <c r="Y311" s="391">
        <v>1</v>
      </c>
      <c r="Z311" s="406">
        <f>BD.PD[[#This Row],[Av.P1 '[%']]]*BD.PD[[#This Row],[Ppto. Orden Interna '[DOP']]]</f>
        <v>30140.107499999998</v>
      </c>
      <c r="AA311" s="393"/>
      <c r="AB311" s="394"/>
      <c r="AC311" s="406">
        <f>BD.PD[[#This Row],[Av.P2 '[%']]]*BD.PD[[#This Row],[Ppto. Orden Interna '[DOP']]]</f>
        <v>0</v>
      </c>
      <c r="AD311" s="393"/>
      <c r="AE311" s="394"/>
      <c r="AF311" s="406">
        <f>BD.PD[[#This Row],[Av.P3 '[%']]]*BD.PD[[#This Row],[Ppto. Orden Interna '[DOP']]]</f>
        <v>0</v>
      </c>
      <c r="AG311" s="393"/>
      <c r="AH311" s="394"/>
      <c r="AI311" s="406">
        <f>BD.PD[[#This Row],[Av.P4 '[%']]]*BD.PD[[#This Row],[Ppto. Orden Interna '[DOP']]]</f>
        <v>0</v>
      </c>
      <c r="AJ311" s="393"/>
      <c r="AK311" s="394"/>
      <c r="AL311" s="406">
        <f>BD.PD[[#This Row],[Av.P5 '[%']]]*BD.PD[[#This Row],[Ppto. Orden Interna '[DOP']]]</f>
        <v>0</v>
      </c>
      <c r="AM311" s="395">
        <f>BD.PD[[#This Row],[Pago 5]]+BD.PD[[#This Row],[Pago 4]]+BD.PD[[#This Row],[Pago 3]]+BD.PD[[#This Row],[Pago 2]]+BD.PD[[#This Row],[Pago 1]]</f>
        <v>30140.107499999998</v>
      </c>
      <c r="AN311" s="396"/>
    </row>
    <row r="312" spans="1:40" ht="15" hidden="1" customHeight="1" x14ac:dyDescent="0.2">
      <c r="A312" s="377">
        <v>8.06</v>
      </c>
      <c r="B312" s="378"/>
      <c r="C312" s="379" t="str">
        <f>VLOOKUP(BD.PD[[#This Row],[Pos]],PPto[],3,FALSE)</f>
        <v>8.06 Otros Equipamientos de Tienda</v>
      </c>
      <c r="D312" s="377" t="s">
        <v>61</v>
      </c>
      <c r="E312" s="381" t="str">
        <f>IF(BD.PD[[#This Row],[.]]="*",VLOOKUP(BD.PD[[#This Row],[Pos]],Presupuesto!A:H,7,FALSE),"")</f>
        <v/>
      </c>
      <c r="F312" s="403" t="s">
        <v>744</v>
      </c>
      <c r="G312" s="382">
        <v>4512716547</v>
      </c>
      <c r="H312" s="382" t="s">
        <v>342</v>
      </c>
      <c r="I312" s="399">
        <v>45968</v>
      </c>
      <c r="J312" s="400">
        <v>4</v>
      </c>
      <c r="K312" s="377" t="s">
        <v>343</v>
      </c>
      <c r="L312" s="384">
        <f>IF(BD.PD[[#This Row],[Mon]]="DOP",1,HLOOKUP(BD.PD[[#This Row],[Mon]],$K$1:$L$2,2,FALSE))</f>
        <v>1</v>
      </c>
      <c r="M312" s="401">
        <v>4237.29</v>
      </c>
      <c r="N312" s="386">
        <f>BD.PD[[#This Row],[Cant.]]*BD.PD[[#This Row],[ Tasa ]]*BD.PD[[#This Row],[ Precio Und.]]</f>
        <v>16949.16</v>
      </c>
      <c r="O312" s="402">
        <v>0</v>
      </c>
      <c r="P312" s="386">
        <f>IF(BD.PD[[#This Row],[Liquid. '[%']]]&lt;&gt;0,(BD.PD[[#This Row],[Valor Neto '[DOP']]]*BD.PD[[#This Row],[Liquid. '[%']]])+BD.PD[[#This Row],[Valor Neto '[DOP']]],BD.PD[[#This Row],[Valor Neto '[DOP']]])</f>
        <v>16949.16</v>
      </c>
      <c r="Q312" s="404">
        <f>BD.PD[[#This Row],[Ppto. Orden Interna '[DOP']]]/HLOOKUP("USD",$K$1:$L$2,2,FALSE)</f>
        <v>282.48599999999999</v>
      </c>
      <c r="R312" s="389" t="s">
        <v>745</v>
      </c>
      <c r="S312" s="389"/>
      <c r="T312" s="389"/>
      <c r="U312" s="389"/>
      <c r="V312" s="389"/>
      <c r="W312" s="405" t="s">
        <v>746</v>
      </c>
      <c r="X312" s="390">
        <v>11</v>
      </c>
      <c r="Y312" s="391">
        <v>0.5</v>
      </c>
      <c r="Z312" s="406">
        <f>BD.PD[[#This Row],[Av.P1 '[%']]]*BD.PD[[#This Row],[Ppto. Orden Interna '[DOP']]]</f>
        <v>8474.58</v>
      </c>
      <c r="AA312" s="393">
        <v>21</v>
      </c>
      <c r="AB312" s="394">
        <v>0.5</v>
      </c>
      <c r="AC312" s="406">
        <f>BD.PD[[#This Row],[Av.P2 '[%']]]*BD.PD[[#This Row],[Ppto. Orden Interna '[DOP']]]</f>
        <v>8474.58</v>
      </c>
      <c r="AD312" s="393"/>
      <c r="AE312" s="394"/>
      <c r="AF312" s="406">
        <f>BD.PD[[#This Row],[Av.P3 '[%']]]*BD.PD[[#This Row],[Ppto. Orden Interna '[DOP']]]</f>
        <v>0</v>
      </c>
      <c r="AG312" s="393"/>
      <c r="AH312" s="394"/>
      <c r="AI312" s="406">
        <f>BD.PD[[#This Row],[Av.P4 '[%']]]*BD.PD[[#This Row],[Ppto. Orden Interna '[DOP']]]</f>
        <v>0</v>
      </c>
      <c r="AJ312" s="393"/>
      <c r="AK312" s="394"/>
      <c r="AL312" s="406">
        <f>BD.PD[[#This Row],[Av.P5 '[%']]]*BD.PD[[#This Row],[Ppto. Orden Interna '[DOP']]]</f>
        <v>0</v>
      </c>
      <c r="AM312" s="395">
        <f>BD.PD[[#This Row],[Pago 5]]+BD.PD[[#This Row],[Pago 4]]+BD.PD[[#This Row],[Pago 3]]+BD.PD[[#This Row],[Pago 2]]+BD.PD[[#This Row],[Pago 1]]</f>
        <v>16949.16</v>
      </c>
      <c r="AN312" s="396"/>
    </row>
    <row r="313" spans="1:40" ht="15" hidden="1" customHeight="1" x14ac:dyDescent="0.2">
      <c r="A313" s="377">
        <v>8.06</v>
      </c>
      <c r="B313" s="378"/>
      <c r="C313" s="379" t="str">
        <f>VLOOKUP(BD.PD[[#This Row],[Pos]],PPto[],3,FALSE)</f>
        <v>8.06 Otros Equipamientos de Tienda</v>
      </c>
      <c r="D313" s="377" t="s">
        <v>61</v>
      </c>
      <c r="E313" s="381" t="str">
        <f>IF(BD.PD[[#This Row],[.]]="*",VLOOKUP(BD.PD[[#This Row],[Pos]],Presupuesto!A:H,7,FALSE),"")</f>
        <v/>
      </c>
      <c r="F313" s="403" t="s">
        <v>744</v>
      </c>
      <c r="G313" s="382">
        <v>4512716547</v>
      </c>
      <c r="H313" s="382" t="s">
        <v>342</v>
      </c>
      <c r="I313" s="399">
        <v>45968</v>
      </c>
      <c r="J313" s="400">
        <v>6</v>
      </c>
      <c r="K313" s="377" t="s">
        <v>343</v>
      </c>
      <c r="L313" s="384">
        <f>IF(BD.PD[[#This Row],[Mon]]="DOP",1,HLOOKUP(BD.PD[[#This Row],[Mon]],$K$1:$L$2,2,FALSE))</f>
        <v>1</v>
      </c>
      <c r="M313" s="401">
        <v>4237.29</v>
      </c>
      <c r="N313" s="386">
        <f>BD.PD[[#This Row],[Cant.]]*BD.PD[[#This Row],[ Tasa ]]*BD.PD[[#This Row],[ Precio Und.]]</f>
        <v>25423.739999999998</v>
      </c>
      <c r="O313" s="402">
        <v>0</v>
      </c>
      <c r="P313" s="386">
        <f>IF(BD.PD[[#This Row],[Liquid. '[%']]]&lt;&gt;0,(BD.PD[[#This Row],[Valor Neto '[DOP']]]*BD.PD[[#This Row],[Liquid. '[%']]])+BD.PD[[#This Row],[Valor Neto '[DOP']]],BD.PD[[#This Row],[Valor Neto '[DOP']]])</f>
        <v>25423.739999999998</v>
      </c>
      <c r="Q313" s="404">
        <f>BD.PD[[#This Row],[Ppto. Orden Interna '[DOP']]]/HLOOKUP("USD",$K$1:$L$2,2,FALSE)</f>
        <v>423.72899999999998</v>
      </c>
      <c r="R313" s="389" t="s">
        <v>745</v>
      </c>
      <c r="S313" s="389"/>
      <c r="T313" s="389"/>
      <c r="U313" s="389"/>
      <c r="V313" s="389"/>
      <c r="W313" s="405" t="s">
        <v>746</v>
      </c>
      <c r="X313" s="390">
        <v>11</v>
      </c>
      <c r="Y313" s="391">
        <v>0.5</v>
      </c>
      <c r="Z313" s="406">
        <f>BD.PD[[#This Row],[Av.P1 '[%']]]*BD.PD[[#This Row],[Ppto. Orden Interna '[DOP']]]</f>
        <v>12711.869999999999</v>
      </c>
      <c r="AA313" s="393">
        <v>21</v>
      </c>
      <c r="AB313" s="394">
        <v>0.5</v>
      </c>
      <c r="AC313" s="406">
        <f>BD.PD[[#This Row],[Av.P2 '[%']]]*BD.PD[[#This Row],[Ppto. Orden Interna '[DOP']]]</f>
        <v>12711.869999999999</v>
      </c>
      <c r="AD313" s="393"/>
      <c r="AE313" s="394"/>
      <c r="AF313" s="406">
        <f>BD.PD[[#This Row],[Av.P3 '[%']]]*BD.PD[[#This Row],[Ppto. Orden Interna '[DOP']]]</f>
        <v>0</v>
      </c>
      <c r="AG313" s="393"/>
      <c r="AH313" s="394"/>
      <c r="AI313" s="406">
        <f>BD.PD[[#This Row],[Av.P4 '[%']]]*BD.PD[[#This Row],[Ppto. Orden Interna '[DOP']]]</f>
        <v>0</v>
      </c>
      <c r="AJ313" s="393"/>
      <c r="AK313" s="394"/>
      <c r="AL313" s="406">
        <f>BD.PD[[#This Row],[Av.P5 '[%']]]*BD.PD[[#This Row],[Ppto. Orden Interna '[DOP']]]</f>
        <v>0</v>
      </c>
      <c r="AM313" s="395">
        <f>BD.PD[[#This Row],[Pago 5]]+BD.PD[[#This Row],[Pago 4]]+BD.PD[[#This Row],[Pago 3]]+BD.PD[[#This Row],[Pago 2]]+BD.PD[[#This Row],[Pago 1]]</f>
        <v>25423.739999999998</v>
      </c>
      <c r="AN313" s="396"/>
    </row>
    <row r="314" spans="1:40" ht="15" hidden="1" customHeight="1" x14ac:dyDescent="0.2">
      <c r="A314" s="377">
        <v>8.06</v>
      </c>
      <c r="B314" s="378"/>
      <c r="C314" s="379" t="str">
        <f>VLOOKUP(BD.PD[[#This Row],[Pos]],PPto[],3,FALSE)</f>
        <v>8.06 Otros Equipamientos de Tienda</v>
      </c>
      <c r="D314" s="377" t="s">
        <v>61</v>
      </c>
      <c r="E314" s="381" t="str">
        <f>IF(BD.PD[[#This Row],[.]]="*",VLOOKUP(BD.PD[[#This Row],[Pos]],Presupuesto!A:H,7,FALSE),"")</f>
        <v/>
      </c>
      <c r="F314" s="409" t="s">
        <v>747</v>
      </c>
      <c r="G314" s="382">
        <v>4512716547</v>
      </c>
      <c r="H314" s="382" t="s">
        <v>342</v>
      </c>
      <c r="I314" s="399">
        <v>45968</v>
      </c>
      <c r="J314" s="400">
        <v>2</v>
      </c>
      <c r="K314" s="377" t="s">
        <v>343</v>
      </c>
      <c r="L314" s="384">
        <f>IF(BD.PD[[#This Row],[Mon]]="DOP",1,HLOOKUP(BD.PD[[#This Row],[Mon]],$K$1:$L$2,2,FALSE))</f>
        <v>1</v>
      </c>
      <c r="M314" s="424">
        <v>8940.68</v>
      </c>
      <c r="N314" s="386">
        <f>BD.PD[[#This Row],[Cant.]]*BD.PD[[#This Row],[ Tasa ]]*BD.PD[[#This Row],[ Precio Und.]]</f>
        <v>17881.36</v>
      </c>
      <c r="O314" s="402">
        <v>0</v>
      </c>
      <c r="P314" s="386">
        <f>IF(BD.PD[[#This Row],[Liquid. '[%']]]&lt;&gt;0,(BD.PD[[#This Row],[Valor Neto '[DOP']]]*BD.PD[[#This Row],[Liquid. '[%']]])+BD.PD[[#This Row],[Valor Neto '[DOP']]],BD.PD[[#This Row],[Valor Neto '[DOP']]])</f>
        <v>17881.36</v>
      </c>
      <c r="Q314" s="404">
        <f>BD.PD[[#This Row],[Ppto. Orden Interna '[DOP']]]/HLOOKUP("USD",$K$1:$L$2,2,FALSE)</f>
        <v>298.02266666666668</v>
      </c>
      <c r="R314" s="389" t="s">
        <v>745</v>
      </c>
      <c r="S314" s="389"/>
      <c r="T314" s="389"/>
      <c r="U314" s="389"/>
      <c r="V314" s="389"/>
      <c r="W314" s="405" t="s">
        <v>746</v>
      </c>
      <c r="X314" s="390">
        <v>11</v>
      </c>
      <c r="Y314" s="391">
        <v>0.5</v>
      </c>
      <c r="Z314" s="406">
        <f>BD.PD[[#This Row],[Av.P1 '[%']]]*BD.PD[[#This Row],[Ppto. Orden Interna '[DOP']]]</f>
        <v>8940.68</v>
      </c>
      <c r="AA314" s="393">
        <v>21</v>
      </c>
      <c r="AB314" s="394">
        <v>0.5</v>
      </c>
      <c r="AC314" s="406">
        <f>BD.PD[[#This Row],[Av.P2 '[%']]]*BD.PD[[#This Row],[Ppto. Orden Interna '[DOP']]]</f>
        <v>8940.68</v>
      </c>
      <c r="AD314" s="393"/>
      <c r="AE314" s="394"/>
      <c r="AF314" s="406">
        <f>BD.PD[[#This Row],[Av.P3 '[%']]]*BD.PD[[#This Row],[Ppto. Orden Interna '[DOP']]]</f>
        <v>0</v>
      </c>
      <c r="AG314" s="393"/>
      <c r="AH314" s="394"/>
      <c r="AI314" s="406">
        <f>BD.PD[[#This Row],[Av.P4 '[%']]]*BD.PD[[#This Row],[Ppto. Orden Interna '[DOP']]]</f>
        <v>0</v>
      </c>
      <c r="AJ314" s="393"/>
      <c r="AK314" s="394"/>
      <c r="AL314" s="406">
        <f>BD.PD[[#This Row],[Av.P5 '[%']]]*BD.PD[[#This Row],[Ppto. Orden Interna '[DOP']]]</f>
        <v>0</v>
      </c>
      <c r="AM314" s="395">
        <f>BD.PD[[#This Row],[Pago 5]]+BD.PD[[#This Row],[Pago 4]]+BD.PD[[#This Row],[Pago 3]]+BD.PD[[#This Row],[Pago 2]]+BD.PD[[#This Row],[Pago 1]]</f>
        <v>17881.36</v>
      </c>
      <c r="AN314" s="396"/>
    </row>
    <row r="315" spans="1:40" ht="15" hidden="1" customHeight="1" x14ac:dyDescent="0.2">
      <c r="A315" s="377">
        <v>8.06</v>
      </c>
      <c r="B315" s="378"/>
      <c r="C315" s="379" t="str">
        <f>VLOOKUP(BD.PD[[#This Row],[Pos]],PPto[],3,FALSE)</f>
        <v>8.06 Otros Equipamientos de Tienda</v>
      </c>
      <c r="D315" s="377" t="s">
        <v>61</v>
      </c>
      <c r="E315" s="381" t="str">
        <f>IF(BD.PD[[#This Row],[.]]="*",VLOOKUP(BD.PD[[#This Row],[Pos]],Presupuesto!A:H,7,FALSE),"")</f>
        <v/>
      </c>
      <c r="F315" s="409" t="s">
        <v>748</v>
      </c>
      <c r="G315" s="382">
        <v>4512716547</v>
      </c>
      <c r="H315" s="382" t="s">
        <v>342</v>
      </c>
      <c r="I315" s="399">
        <v>45968</v>
      </c>
      <c r="J315" s="400">
        <v>2</v>
      </c>
      <c r="K315" s="377" t="s">
        <v>343</v>
      </c>
      <c r="L315" s="384">
        <f>IF(BD.PD[[#This Row],[Mon]]="DOP",1,HLOOKUP(BD.PD[[#This Row],[Mon]],$K$1:$L$2,2,FALSE))</f>
        <v>1</v>
      </c>
      <c r="M315" s="401">
        <v>5500</v>
      </c>
      <c r="N315" s="386">
        <f>BD.PD[[#This Row],[Cant.]]*BD.PD[[#This Row],[ Tasa ]]*BD.PD[[#This Row],[ Precio Und.]]</f>
        <v>11000</v>
      </c>
      <c r="O315" s="402">
        <v>0</v>
      </c>
      <c r="P315" s="386">
        <f>IF(BD.PD[[#This Row],[Liquid. '[%']]]&lt;&gt;0,(BD.PD[[#This Row],[Valor Neto '[DOP']]]*BD.PD[[#This Row],[Liquid. '[%']]])+BD.PD[[#This Row],[Valor Neto '[DOP']]],BD.PD[[#This Row],[Valor Neto '[DOP']]])</f>
        <v>11000</v>
      </c>
      <c r="Q315" s="404">
        <f>BD.PD[[#This Row],[Ppto. Orden Interna '[DOP']]]/HLOOKUP("USD",$K$1:$L$2,2,FALSE)</f>
        <v>183.33333333333334</v>
      </c>
      <c r="R315" s="389" t="s">
        <v>745</v>
      </c>
      <c r="S315" s="389"/>
      <c r="T315" s="389"/>
      <c r="U315" s="389"/>
      <c r="V315" s="389"/>
      <c r="W315" s="405" t="s">
        <v>746</v>
      </c>
      <c r="X315" s="390">
        <v>11</v>
      </c>
      <c r="Y315" s="391">
        <v>0.5</v>
      </c>
      <c r="Z315" s="406">
        <f>BD.PD[[#This Row],[Av.P1 '[%']]]*BD.PD[[#This Row],[Ppto. Orden Interna '[DOP']]]</f>
        <v>5500</v>
      </c>
      <c r="AA315" s="393">
        <v>21</v>
      </c>
      <c r="AB315" s="394">
        <v>0.5</v>
      </c>
      <c r="AC315" s="406">
        <f>BD.PD[[#This Row],[Av.P2 '[%']]]*BD.PD[[#This Row],[Ppto. Orden Interna '[DOP']]]</f>
        <v>5500</v>
      </c>
      <c r="AD315" s="393"/>
      <c r="AE315" s="394"/>
      <c r="AF315" s="406">
        <f>BD.PD[[#This Row],[Av.P3 '[%']]]*BD.PD[[#This Row],[Ppto. Orden Interna '[DOP']]]</f>
        <v>0</v>
      </c>
      <c r="AG315" s="393"/>
      <c r="AH315" s="394"/>
      <c r="AI315" s="406">
        <f>BD.PD[[#This Row],[Av.P4 '[%']]]*BD.PD[[#This Row],[Ppto. Orden Interna '[DOP']]]</f>
        <v>0</v>
      </c>
      <c r="AJ315" s="393"/>
      <c r="AK315" s="394"/>
      <c r="AL315" s="406">
        <f>BD.PD[[#This Row],[Av.P5 '[%']]]*BD.PD[[#This Row],[Ppto. Orden Interna '[DOP']]]</f>
        <v>0</v>
      </c>
      <c r="AM315" s="395">
        <f>BD.PD[[#This Row],[Pago 5]]+BD.PD[[#This Row],[Pago 4]]+BD.PD[[#This Row],[Pago 3]]+BD.PD[[#This Row],[Pago 2]]+BD.PD[[#This Row],[Pago 1]]</f>
        <v>11000</v>
      </c>
      <c r="AN315" s="396"/>
    </row>
    <row r="316" spans="1:40" ht="15" hidden="1" customHeight="1" x14ac:dyDescent="0.2">
      <c r="A316" s="377">
        <v>8.06</v>
      </c>
      <c r="B316" s="378"/>
      <c r="C316" s="379" t="str">
        <f>VLOOKUP(BD.PD[[#This Row],[Pos]],PPto[],3,FALSE)</f>
        <v>8.06 Otros Equipamientos de Tienda</v>
      </c>
      <c r="D316" s="377" t="s">
        <v>61</v>
      </c>
      <c r="E316" s="381" t="str">
        <f>IF(BD.PD[[#This Row],[.]]="*",VLOOKUP(BD.PD[[#This Row],[Pos]],Presupuesto!A:H,7,FALSE),"")</f>
        <v/>
      </c>
      <c r="F316" s="409" t="s">
        <v>749</v>
      </c>
      <c r="G316" s="382">
        <v>4512716547</v>
      </c>
      <c r="H316" s="382" t="s">
        <v>342</v>
      </c>
      <c r="I316" s="399">
        <v>45968</v>
      </c>
      <c r="J316" s="400">
        <v>3</v>
      </c>
      <c r="K316" s="377" t="s">
        <v>343</v>
      </c>
      <c r="L316" s="384">
        <f>IF(BD.PD[[#This Row],[Mon]]="DOP",1,HLOOKUP(BD.PD[[#This Row],[Mon]],$K$1:$L$2,2,FALSE))</f>
        <v>1</v>
      </c>
      <c r="M316" s="401">
        <v>11822.029999999999</v>
      </c>
      <c r="N316" s="386">
        <f>BD.PD[[#This Row],[Cant.]]*BD.PD[[#This Row],[ Tasa ]]*BD.PD[[#This Row],[ Precio Und.]]</f>
        <v>35466.089999999997</v>
      </c>
      <c r="O316" s="402">
        <v>0</v>
      </c>
      <c r="P316" s="386">
        <f>IF(BD.PD[[#This Row],[Liquid. '[%']]]&lt;&gt;0,(BD.PD[[#This Row],[Valor Neto '[DOP']]]*BD.PD[[#This Row],[Liquid. '[%']]])+BD.PD[[#This Row],[Valor Neto '[DOP']]],BD.PD[[#This Row],[Valor Neto '[DOP']]])</f>
        <v>35466.089999999997</v>
      </c>
      <c r="Q316" s="404">
        <f>BD.PD[[#This Row],[Ppto. Orden Interna '[DOP']]]/HLOOKUP("USD",$K$1:$L$2,2,FALSE)</f>
        <v>591.10149999999999</v>
      </c>
      <c r="R316" s="389" t="s">
        <v>745</v>
      </c>
      <c r="S316" s="389"/>
      <c r="T316" s="389"/>
      <c r="U316" s="389"/>
      <c r="V316" s="389"/>
      <c r="W316" s="405" t="s">
        <v>746</v>
      </c>
      <c r="X316" s="390">
        <v>11</v>
      </c>
      <c r="Y316" s="391">
        <v>0.5</v>
      </c>
      <c r="Z316" s="406">
        <f>BD.PD[[#This Row],[Av.P1 '[%']]]*BD.PD[[#This Row],[Ppto. Orden Interna '[DOP']]]</f>
        <v>17733.044999999998</v>
      </c>
      <c r="AA316" s="393">
        <v>21</v>
      </c>
      <c r="AB316" s="394">
        <v>0.5</v>
      </c>
      <c r="AC316" s="406">
        <f>BD.PD[[#This Row],[Av.P2 '[%']]]*BD.PD[[#This Row],[Ppto. Orden Interna '[DOP']]]</f>
        <v>17733.044999999998</v>
      </c>
      <c r="AD316" s="393"/>
      <c r="AE316" s="394"/>
      <c r="AF316" s="406">
        <f>BD.PD[[#This Row],[Av.P3 '[%']]]*BD.PD[[#This Row],[Ppto. Orden Interna '[DOP']]]</f>
        <v>0</v>
      </c>
      <c r="AG316" s="393"/>
      <c r="AH316" s="394"/>
      <c r="AI316" s="406">
        <f>BD.PD[[#This Row],[Av.P4 '[%']]]*BD.PD[[#This Row],[Ppto. Orden Interna '[DOP']]]</f>
        <v>0</v>
      </c>
      <c r="AJ316" s="393"/>
      <c r="AK316" s="394"/>
      <c r="AL316" s="406">
        <f>BD.PD[[#This Row],[Av.P5 '[%']]]*BD.PD[[#This Row],[Ppto. Orden Interna '[DOP']]]</f>
        <v>0</v>
      </c>
      <c r="AM316" s="395">
        <f>BD.PD[[#This Row],[Pago 5]]+BD.PD[[#This Row],[Pago 4]]+BD.PD[[#This Row],[Pago 3]]+BD.PD[[#This Row],[Pago 2]]+BD.PD[[#This Row],[Pago 1]]</f>
        <v>35466.089999999997</v>
      </c>
      <c r="AN316" s="396"/>
    </row>
    <row r="317" spans="1:40" ht="15" hidden="1" customHeight="1" x14ac:dyDescent="0.2">
      <c r="A317" s="377">
        <v>8.06</v>
      </c>
      <c r="B317" s="378"/>
      <c r="C317" s="379" t="str">
        <f>VLOOKUP(BD.PD[[#This Row],[Pos]],PPto[],3,FALSE)</f>
        <v>8.06 Otros Equipamientos de Tienda</v>
      </c>
      <c r="D317" s="377" t="s">
        <v>61</v>
      </c>
      <c r="E317" s="381" t="str">
        <f>IF(BD.PD[[#This Row],[.]]="*",VLOOKUP(BD.PD[[#This Row],[Pos]],Presupuesto!A:H,7,FALSE),"")</f>
        <v/>
      </c>
      <c r="F317" s="409" t="s">
        <v>750</v>
      </c>
      <c r="G317" s="382">
        <v>4512716547</v>
      </c>
      <c r="H317" s="382" t="s">
        <v>342</v>
      </c>
      <c r="I317" s="399">
        <v>45968</v>
      </c>
      <c r="J317" s="400">
        <v>2</v>
      </c>
      <c r="K317" s="377" t="s">
        <v>343</v>
      </c>
      <c r="L317" s="384">
        <f>IF(BD.PD[[#This Row],[Mon]]="DOP",1,HLOOKUP(BD.PD[[#This Row],[Mon]],$K$1:$L$2,2,FALSE))</f>
        <v>1</v>
      </c>
      <c r="M317" s="401">
        <v>5500</v>
      </c>
      <c r="N317" s="386">
        <f>BD.PD[[#This Row],[Cant.]]*BD.PD[[#This Row],[ Tasa ]]*BD.PD[[#This Row],[ Precio Und.]]</f>
        <v>11000</v>
      </c>
      <c r="O317" s="402">
        <v>0</v>
      </c>
      <c r="P317" s="386">
        <f>IF(BD.PD[[#This Row],[Liquid. '[%']]]&lt;&gt;0,(BD.PD[[#This Row],[Valor Neto '[DOP']]]*BD.PD[[#This Row],[Liquid. '[%']]])+BD.PD[[#This Row],[Valor Neto '[DOP']]],BD.PD[[#This Row],[Valor Neto '[DOP']]])</f>
        <v>11000</v>
      </c>
      <c r="Q317" s="404">
        <f>BD.PD[[#This Row],[Ppto. Orden Interna '[DOP']]]/HLOOKUP("USD",$K$1:$L$2,2,FALSE)</f>
        <v>183.33333333333334</v>
      </c>
      <c r="R317" s="389" t="s">
        <v>745</v>
      </c>
      <c r="S317" s="389"/>
      <c r="T317" s="389"/>
      <c r="U317" s="389"/>
      <c r="V317" s="389"/>
      <c r="W317" s="405" t="s">
        <v>746</v>
      </c>
      <c r="X317" s="390">
        <v>11</v>
      </c>
      <c r="Y317" s="391">
        <v>0.5</v>
      </c>
      <c r="Z317" s="406">
        <f>BD.PD[[#This Row],[Av.P1 '[%']]]*BD.PD[[#This Row],[Ppto. Orden Interna '[DOP']]]</f>
        <v>5500</v>
      </c>
      <c r="AA317" s="393">
        <v>21</v>
      </c>
      <c r="AB317" s="394">
        <v>0.5</v>
      </c>
      <c r="AC317" s="406">
        <f>BD.PD[[#This Row],[Av.P2 '[%']]]*BD.PD[[#This Row],[Ppto. Orden Interna '[DOP']]]</f>
        <v>5500</v>
      </c>
      <c r="AD317" s="393"/>
      <c r="AE317" s="394"/>
      <c r="AF317" s="406">
        <f>BD.PD[[#This Row],[Av.P3 '[%']]]*BD.PD[[#This Row],[Ppto. Orden Interna '[DOP']]]</f>
        <v>0</v>
      </c>
      <c r="AG317" s="393"/>
      <c r="AH317" s="394"/>
      <c r="AI317" s="406">
        <f>BD.PD[[#This Row],[Av.P4 '[%']]]*BD.PD[[#This Row],[Ppto. Orden Interna '[DOP']]]</f>
        <v>0</v>
      </c>
      <c r="AJ317" s="393"/>
      <c r="AK317" s="394"/>
      <c r="AL317" s="406">
        <f>BD.PD[[#This Row],[Av.P5 '[%']]]*BD.PD[[#This Row],[Ppto. Orden Interna '[DOP']]]</f>
        <v>0</v>
      </c>
      <c r="AM317" s="395">
        <f>BD.PD[[#This Row],[Pago 5]]+BD.PD[[#This Row],[Pago 4]]+BD.PD[[#This Row],[Pago 3]]+BD.PD[[#This Row],[Pago 2]]+BD.PD[[#This Row],[Pago 1]]</f>
        <v>11000</v>
      </c>
      <c r="AN317" s="396"/>
    </row>
    <row r="318" spans="1:40" ht="15" hidden="1" customHeight="1" x14ac:dyDescent="0.2">
      <c r="A318" s="377">
        <v>8.06</v>
      </c>
      <c r="B318" s="378"/>
      <c r="C318" s="379" t="str">
        <f>VLOOKUP(BD.PD[[#This Row],[Pos]],PPto[],3,FALSE)</f>
        <v>8.06 Otros Equipamientos de Tienda</v>
      </c>
      <c r="D318" s="377" t="s">
        <v>61</v>
      </c>
      <c r="E318" s="381" t="str">
        <f>IF(BD.PD[[#This Row],[.]]="*",VLOOKUP(BD.PD[[#This Row],[Pos]],Presupuesto!A:H,7,FALSE),"")</f>
        <v/>
      </c>
      <c r="F318" s="409" t="s">
        <v>751</v>
      </c>
      <c r="G318" s="382">
        <v>4512716547</v>
      </c>
      <c r="H318" s="382" t="s">
        <v>342</v>
      </c>
      <c r="I318" s="399">
        <v>45968</v>
      </c>
      <c r="J318" s="400">
        <v>1</v>
      </c>
      <c r="K318" s="377" t="s">
        <v>343</v>
      </c>
      <c r="L318" s="384">
        <f>IF(BD.PD[[#This Row],[Mon]]="DOP",1,HLOOKUP(BD.PD[[#This Row],[Mon]],$K$1:$L$2,2,FALSE))</f>
        <v>1</v>
      </c>
      <c r="M318" s="401">
        <v>16398.310000000001</v>
      </c>
      <c r="N318" s="386">
        <f>BD.PD[[#This Row],[Cant.]]*BD.PD[[#This Row],[ Tasa ]]*BD.PD[[#This Row],[ Precio Und.]]</f>
        <v>16398.310000000001</v>
      </c>
      <c r="O318" s="402">
        <v>0</v>
      </c>
      <c r="P318" s="386">
        <f>IF(BD.PD[[#This Row],[Liquid. '[%']]]&lt;&gt;0,(BD.PD[[#This Row],[Valor Neto '[DOP']]]*BD.PD[[#This Row],[Liquid. '[%']]])+BD.PD[[#This Row],[Valor Neto '[DOP']]],BD.PD[[#This Row],[Valor Neto '[DOP']]])</f>
        <v>16398.310000000001</v>
      </c>
      <c r="Q318" s="404">
        <f>BD.PD[[#This Row],[Ppto. Orden Interna '[DOP']]]/HLOOKUP("USD",$K$1:$L$2,2,FALSE)</f>
        <v>273.30516666666671</v>
      </c>
      <c r="R318" s="389" t="s">
        <v>745</v>
      </c>
      <c r="S318" s="389"/>
      <c r="T318" s="389"/>
      <c r="U318" s="389"/>
      <c r="V318" s="389"/>
      <c r="W318" s="405" t="s">
        <v>746</v>
      </c>
      <c r="X318" s="390">
        <v>11</v>
      </c>
      <c r="Y318" s="391">
        <v>0.5</v>
      </c>
      <c r="Z318" s="406">
        <f>BD.PD[[#This Row],[Av.P1 '[%']]]*BD.PD[[#This Row],[Ppto. Orden Interna '[DOP']]]</f>
        <v>8199.1550000000007</v>
      </c>
      <c r="AA318" s="393">
        <v>21</v>
      </c>
      <c r="AB318" s="394">
        <v>0.5</v>
      </c>
      <c r="AC318" s="406">
        <f>BD.PD[[#This Row],[Av.P2 '[%']]]*BD.PD[[#This Row],[Ppto. Orden Interna '[DOP']]]</f>
        <v>8199.1550000000007</v>
      </c>
      <c r="AD318" s="393"/>
      <c r="AE318" s="394"/>
      <c r="AF318" s="406">
        <f>BD.PD[[#This Row],[Av.P3 '[%']]]*BD.PD[[#This Row],[Ppto. Orden Interna '[DOP']]]</f>
        <v>0</v>
      </c>
      <c r="AG318" s="393"/>
      <c r="AH318" s="394"/>
      <c r="AI318" s="406">
        <f>BD.PD[[#This Row],[Av.P4 '[%']]]*BD.PD[[#This Row],[Ppto. Orden Interna '[DOP']]]</f>
        <v>0</v>
      </c>
      <c r="AJ318" s="393"/>
      <c r="AK318" s="394"/>
      <c r="AL318" s="406">
        <f>BD.PD[[#This Row],[Av.P5 '[%']]]*BD.PD[[#This Row],[Ppto. Orden Interna '[DOP']]]</f>
        <v>0</v>
      </c>
      <c r="AM318" s="395">
        <f>BD.PD[[#This Row],[Pago 5]]+BD.PD[[#This Row],[Pago 4]]+BD.PD[[#This Row],[Pago 3]]+BD.PD[[#This Row],[Pago 2]]+BD.PD[[#This Row],[Pago 1]]</f>
        <v>16398.310000000001</v>
      </c>
      <c r="AN318" s="396"/>
    </row>
    <row r="319" spans="1:40" ht="15" hidden="1" customHeight="1" x14ac:dyDescent="0.2">
      <c r="A319" s="377">
        <v>8.06</v>
      </c>
      <c r="B319" s="378"/>
      <c r="C319" s="379" t="str">
        <f>VLOOKUP(BD.PD[[#This Row],[Pos]],PPto[],3,FALSE)</f>
        <v>8.06 Otros Equipamientos de Tienda</v>
      </c>
      <c r="D319" s="377" t="s">
        <v>61</v>
      </c>
      <c r="E319" s="381" t="str">
        <f>IF(BD.PD[[#This Row],[.]]="*",VLOOKUP(BD.PD[[#This Row],[Pos]],Presupuesto!A:H,7,FALSE),"")</f>
        <v/>
      </c>
      <c r="F319" s="409" t="s">
        <v>752</v>
      </c>
      <c r="G319" s="382">
        <v>4512716547</v>
      </c>
      <c r="H319" s="382" t="s">
        <v>342</v>
      </c>
      <c r="I319" s="399">
        <v>45968</v>
      </c>
      <c r="J319" s="400">
        <v>2</v>
      </c>
      <c r="K319" s="377" t="s">
        <v>343</v>
      </c>
      <c r="L319" s="384">
        <f>IF(BD.PD[[#This Row],[Mon]]="DOP",1,HLOOKUP(BD.PD[[#This Row],[Mon]],$K$1:$L$2,2,FALSE))</f>
        <v>1</v>
      </c>
      <c r="M319" s="401">
        <v>12700</v>
      </c>
      <c r="N319" s="386">
        <f>BD.PD[[#This Row],[Cant.]]*BD.PD[[#This Row],[ Tasa ]]*BD.PD[[#This Row],[ Precio Und.]]</f>
        <v>25400</v>
      </c>
      <c r="O319" s="402">
        <v>0</v>
      </c>
      <c r="P319" s="386">
        <f>IF(BD.PD[[#This Row],[Liquid. '[%']]]&lt;&gt;0,(BD.PD[[#This Row],[Valor Neto '[DOP']]]*BD.PD[[#This Row],[Liquid. '[%']]])+BD.PD[[#This Row],[Valor Neto '[DOP']]],BD.PD[[#This Row],[Valor Neto '[DOP']]])</f>
        <v>25400</v>
      </c>
      <c r="Q319" s="404">
        <f>BD.PD[[#This Row],[Ppto. Orden Interna '[DOP']]]/HLOOKUP("USD",$K$1:$L$2,2,FALSE)</f>
        <v>423.33333333333331</v>
      </c>
      <c r="R319" s="389" t="s">
        <v>745</v>
      </c>
      <c r="S319" s="389"/>
      <c r="T319" s="389"/>
      <c r="U319" s="389"/>
      <c r="V319" s="389"/>
      <c r="W319" s="405" t="s">
        <v>746</v>
      </c>
      <c r="X319" s="390">
        <v>11</v>
      </c>
      <c r="Y319" s="391">
        <v>0.5</v>
      </c>
      <c r="Z319" s="406">
        <f>BD.PD[[#This Row],[Av.P1 '[%']]]*BD.PD[[#This Row],[Ppto. Orden Interna '[DOP']]]</f>
        <v>12700</v>
      </c>
      <c r="AA319" s="393">
        <v>21</v>
      </c>
      <c r="AB319" s="394">
        <v>0.5</v>
      </c>
      <c r="AC319" s="406">
        <f>BD.PD[[#This Row],[Av.P2 '[%']]]*BD.PD[[#This Row],[Ppto. Orden Interna '[DOP']]]</f>
        <v>12700</v>
      </c>
      <c r="AD319" s="393"/>
      <c r="AE319" s="394"/>
      <c r="AF319" s="406">
        <f>BD.PD[[#This Row],[Av.P3 '[%']]]*BD.PD[[#This Row],[Ppto. Orden Interna '[DOP']]]</f>
        <v>0</v>
      </c>
      <c r="AG319" s="393"/>
      <c r="AH319" s="394"/>
      <c r="AI319" s="406">
        <f>BD.PD[[#This Row],[Av.P4 '[%']]]*BD.PD[[#This Row],[Ppto. Orden Interna '[DOP']]]</f>
        <v>0</v>
      </c>
      <c r="AJ319" s="393"/>
      <c r="AK319" s="394"/>
      <c r="AL319" s="406">
        <f>BD.PD[[#This Row],[Av.P5 '[%']]]*BD.PD[[#This Row],[Ppto. Orden Interna '[DOP']]]</f>
        <v>0</v>
      </c>
      <c r="AM319" s="395">
        <f>BD.PD[[#This Row],[Pago 5]]+BD.PD[[#This Row],[Pago 4]]+BD.PD[[#This Row],[Pago 3]]+BD.PD[[#This Row],[Pago 2]]+BD.PD[[#This Row],[Pago 1]]</f>
        <v>25400</v>
      </c>
      <c r="AN319" s="396"/>
    </row>
    <row r="320" spans="1:40" ht="15" hidden="1" customHeight="1" x14ac:dyDescent="0.2">
      <c r="A320" s="377">
        <v>8.06</v>
      </c>
      <c r="B320" s="378"/>
      <c r="C320" s="379" t="str">
        <f>VLOOKUP(BD.PD[[#This Row],[Pos]],PPto[],3,FALSE)</f>
        <v>8.06 Otros Equipamientos de Tienda</v>
      </c>
      <c r="D320" s="377" t="s">
        <v>61</v>
      </c>
      <c r="E320" s="381" t="str">
        <f>IF(BD.PD[[#This Row],[.]]="*",VLOOKUP(BD.PD[[#This Row],[Pos]],Presupuesto!A:H,7,FALSE),"")</f>
        <v/>
      </c>
      <c r="F320" s="409" t="s">
        <v>753</v>
      </c>
      <c r="G320" s="382">
        <v>4512716547</v>
      </c>
      <c r="H320" s="382" t="s">
        <v>342</v>
      </c>
      <c r="I320" s="399">
        <v>45968</v>
      </c>
      <c r="J320" s="400">
        <v>1</v>
      </c>
      <c r="K320" s="377" t="s">
        <v>343</v>
      </c>
      <c r="L320" s="384">
        <f>IF(BD.PD[[#This Row],[Mon]]="DOP",1,HLOOKUP(BD.PD[[#This Row],[Mon]],$K$1:$L$2,2,FALSE))</f>
        <v>1</v>
      </c>
      <c r="M320" s="401">
        <v>9279.66</v>
      </c>
      <c r="N320" s="386">
        <f>BD.PD[[#This Row],[Cant.]]*BD.PD[[#This Row],[ Tasa ]]*BD.PD[[#This Row],[ Precio Und.]]</f>
        <v>9279.66</v>
      </c>
      <c r="O320" s="402">
        <v>0.05</v>
      </c>
      <c r="P320" s="386">
        <f>IF(BD.PD[[#This Row],[Liquid. '[%']]]&lt;&gt;0,(BD.PD[[#This Row],[Valor Neto '[DOP']]]*BD.PD[[#This Row],[Liquid. '[%']]])+BD.PD[[#This Row],[Valor Neto '[DOP']]],BD.PD[[#This Row],[Valor Neto '[DOP']]])</f>
        <v>9743.643</v>
      </c>
      <c r="Q320" s="404">
        <f>BD.PD[[#This Row],[Ppto. Orden Interna '[DOP']]]/HLOOKUP("USD",$K$1:$L$2,2,FALSE)</f>
        <v>162.39404999999999</v>
      </c>
      <c r="R320" s="389" t="s">
        <v>745</v>
      </c>
      <c r="S320" s="389"/>
      <c r="T320" s="389"/>
      <c r="U320" s="389"/>
      <c r="V320" s="389"/>
      <c r="W320" s="405" t="s">
        <v>746</v>
      </c>
      <c r="X320" s="390">
        <v>11</v>
      </c>
      <c r="Y320" s="391">
        <v>0.5</v>
      </c>
      <c r="Z320" s="406">
        <f>BD.PD[[#This Row],[Av.P1 '[%']]]*BD.PD[[#This Row],[Ppto. Orden Interna '[DOP']]]</f>
        <v>4871.8215</v>
      </c>
      <c r="AA320" s="393">
        <v>21</v>
      </c>
      <c r="AB320" s="394">
        <v>0.5</v>
      </c>
      <c r="AC320" s="406">
        <f>BD.PD[[#This Row],[Av.P2 '[%']]]*BD.PD[[#This Row],[Ppto. Orden Interna '[DOP']]]</f>
        <v>4871.8215</v>
      </c>
      <c r="AD320" s="393"/>
      <c r="AE320" s="394"/>
      <c r="AF320" s="406">
        <f>BD.PD[[#This Row],[Av.P3 '[%']]]*BD.PD[[#This Row],[Ppto. Orden Interna '[DOP']]]</f>
        <v>0</v>
      </c>
      <c r="AG320" s="393"/>
      <c r="AH320" s="394"/>
      <c r="AI320" s="406">
        <f>BD.PD[[#This Row],[Av.P4 '[%']]]*BD.PD[[#This Row],[Ppto. Orden Interna '[DOP']]]</f>
        <v>0</v>
      </c>
      <c r="AJ320" s="393"/>
      <c r="AK320" s="394"/>
      <c r="AL320" s="406">
        <f>BD.PD[[#This Row],[Av.P5 '[%']]]*BD.PD[[#This Row],[Ppto. Orden Interna '[DOP']]]</f>
        <v>0</v>
      </c>
      <c r="AM320" s="395">
        <f>BD.PD[[#This Row],[Pago 5]]+BD.PD[[#This Row],[Pago 4]]+BD.PD[[#This Row],[Pago 3]]+BD.PD[[#This Row],[Pago 2]]+BD.PD[[#This Row],[Pago 1]]</f>
        <v>9743.643</v>
      </c>
      <c r="AN320" s="396"/>
    </row>
    <row r="321" spans="1:40" ht="15" hidden="1" customHeight="1" x14ac:dyDescent="0.2">
      <c r="A321" s="377">
        <v>8.06</v>
      </c>
      <c r="B321" s="378"/>
      <c r="C321" s="379" t="str">
        <f>VLOOKUP(BD.PD[[#This Row],[Pos]],PPto[],3,FALSE)</f>
        <v>8.06 Otros Equipamientos de Tienda</v>
      </c>
      <c r="D321" s="377" t="s">
        <v>61</v>
      </c>
      <c r="E321" s="381" t="str">
        <f>IF(BD.PD[[#This Row],[.]]="*",VLOOKUP(BD.PD[[#This Row],[Pos]],Presupuesto!A:H,7,FALSE),"")</f>
        <v/>
      </c>
      <c r="F321" s="403" t="s">
        <v>754</v>
      </c>
      <c r="G321" s="382">
        <v>4512716547</v>
      </c>
      <c r="H321" s="382" t="s">
        <v>342</v>
      </c>
      <c r="I321" s="399">
        <v>45968</v>
      </c>
      <c r="J321" s="400">
        <v>2</v>
      </c>
      <c r="K321" s="377" t="s">
        <v>343</v>
      </c>
      <c r="L321" s="384">
        <f>IF(BD.PD[[#This Row],[Mon]]="DOP",1,HLOOKUP(BD.PD[[#This Row],[Mon]],$K$1:$L$2,2,FALSE))</f>
        <v>1</v>
      </c>
      <c r="M321" s="401">
        <v>41101.69</v>
      </c>
      <c r="N321" s="386">
        <f>BD.PD[[#This Row],[Cant.]]*BD.PD[[#This Row],[ Tasa ]]*BD.PD[[#This Row],[ Precio Und.]]</f>
        <v>82203.38</v>
      </c>
      <c r="O321" s="402">
        <v>0</v>
      </c>
      <c r="P321" s="386">
        <f>IF(BD.PD[[#This Row],[Liquid. '[%']]]&lt;&gt;0,(BD.PD[[#This Row],[Valor Neto '[DOP']]]*BD.PD[[#This Row],[Liquid. '[%']]])+BD.PD[[#This Row],[Valor Neto '[DOP']]],BD.PD[[#This Row],[Valor Neto '[DOP']]])</f>
        <v>82203.38</v>
      </c>
      <c r="Q321" s="404">
        <f>BD.PD[[#This Row],[Ppto. Orden Interna '[DOP']]]/HLOOKUP("USD",$K$1:$L$2,2,FALSE)</f>
        <v>1370.0563333333334</v>
      </c>
      <c r="R321" s="389" t="s">
        <v>755</v>
      </c>
      <c r="S321" s="389"/>
      <c r="T321" s="389"/>
      <c r="U321" s="389"/>
      <c r="V321" s="389"/>
      <c r="W321" s="405" t="s">
        <v>666</v>
      </c>
      <c r="X321" s="390">
        <v>11</v>
      </c>
      <c r="Y321" s="391">
        <v>0.5</v>
      </c>
      <c r="Z321" s="406">
        <f>BD.PD[[#This Row],[Av.P1 '[%']]]*BD.PD[[#This Row],[Ppto. Orden Interna '[DOP']]]</f>
        <v>41101.69</v>
      </c>
      <c r="AA321" s="393">
        <v>21</v>
      </c>
      <c r="AB321" s="394">
        <v>0.5</v>
      </c>
      <c r="AC321" s="406">
        <f>BD.PD[[#This Row],[Av.P2 '[%']]]*BD.PD[[#This Row],[Ppto. Orden Interna '[DOP']]]</f>
        <v>41101.69</v>
      </c>
      <c r="AD321" s="393"/>
      <c r="AE321" s="394"/>
      <c r="AF321" s="406">
        <f>BD.PD[[#This Row],[Av.P3 '[%']]]*BD.PD[[#This Row],[Ppto. Orden Interna '[DOP']]]</f>
        <v>0</v>
      </c>
      <c r="AG321" s="393"/>
      <c r="AH321" s="394"/>
      <c r="AI321" s="406">
        <f>BD.PD[[#This Row],[Av.P4 '[%']]]*BD.PD[[#This Row],[Ppto. Orden Interna '[DOP']]]</f>
        <v>0</v>
      </c>
      <c r="AJ321" s="393"/>
      <c r="AK321" s="394"/>
      <c r="AL321" s="406">
        <f>BD.PD[[#This Row],[Av.P5 '[%']]]*BD.PD[[#This Row],[Ppto. Orden Interna '[DOP']]]</f>
        <v>0</v>
      </c>
      <c r="AM321" s="395">
        <f>BD.PD[[#This Row],[Pago 5]]+BD.PD[[#This Row],[Pago 4]]+BD.PD[[#This Row],[Pago 3]]+BD.PD[[#This Row],[Pago 2]]+BD.PD[[#This Row],[Pago 1]]</f>
        <v>82203.38</v>
      </c>
      <c r="AN321" s="396"/>
    </row>
    <row r="322" spans="1:40" ht="15" hidden="1" customHeight="1" x14ac:dyDescent="0.2">
      <c r="A322" s="377">
        <v>8.06</v>
      </c>
      <c r="B322" s="378"/>
      <c r="C322" s="379" t="str">
        <f>VLOOKUP(BD.PD[[#This Row],[Pos]],PPto[],3,FALSE)</f>
        <v>8.06 Otros Equipamientos de Tienda</v>
      </c>
      <c r="D322" s="377" t="s">
        <v>61</v>
      </c>
      <c r="E322" s="381" t="str">
        <f>IF(BD.PD[[#This Row],[.]]="*",VLOOKUP(BD.PD[[#This Row],[Pos]],Presupuesto!A:H,7,FALSE),"")</f>
        <v/>
      </c>
      <c r="F322" s="403" t="s">
        <v>756</v>
      </c>
      <c r="G322" s="382" t="s">
        <v>626</v>
      </c>
      <c r="H322" s="382" t="s">
        <v>678</v>
      </c>
      <c r="I322" s="399">
        <v>45968</v>
      </c>
      <c r="J322" s="400"/>
      <c r="K322" s="377" t="s">
        <v>343</v>
      </c>
      <c r="L322" s="384">
        <f>IF(BD.PD[[#This Row],[Mon]]="DOP",1,HLOOKUP(BD.PD[[#This Row],[Mon]],$K$1:$L$2,2,FALSE))</f>
        <v>1</v>
      </c>
      <c r="M322" s="401">
        <v>15967.980000000001</v>
      </c>
      <c r="N322" s="386">
        <f>BD.PD[[#This Row],[Cant.]]*BD.PD[[#This Row],[ Tasa ]]*BD.PD[[#This Row],[ Precio Und.]]</f>
        <v>0</v>
      </c>
      <c r="O322" s="402">
        <v>0</v>
      </c>
      <c r="P322" s="386">
        <f>IF(BD.PD[[#This Row],[Liquid. '[%']]]&lt;&gt;0,(BD.PD[[#This Row],[Valor Neto '[DOP']]]*BD.PD[[#This Row],[Liquid. '[%']]])+BD.PD[[#This Row],[Valor Neto '[DOP']]],BD.PD[[#This Row],[Valor Neto '[DOP']]])</f>
        <v>0</v>
      </c>
      <c r="Q322" s="404">
        <f>BD.PD[[#This Row],[Ppto. Orden Interna '[DOP']]]/HLOOKUP("USD",$K$1:$L$2,2,FALSE)</f>
        <v>0</v>
      </c>
      <c r="R322" s="389" t="s">
        <v>757</v>
      </c>
      <c r="S322" s="389"/>
      <c r="T322" s="389"/>
      <c r="U322" s="389"/>
      <c r="V322" s="389"/>
      <c r="W322" s="405" t="s">
        <v>636</v>
      </c>
      <c r="X322" s="390"/>
      <c r="Y322" s="391">
        <v>0.6</v>
      </c>
      <c r="Z322" s="406">
        <f>BD.PD[[#This Row],[Av.P1 '[%']]]*BD.PD[[#This Row],[Ppto. Orden Interna '[DOP']]]</f>
        <v>0</v>
      </c>
      <c r="AA322" s="393"/>
      <c r="AB322" s="394">
        <v>0.4</v>
      </c>
      <c r="AC322" s="406">
        <f>BD.PD[[#This Row],[Av.P2 '[%']]]*BD.PD[[#This Row],[Ppto. Orden Interna '[DOP']]]</f>
        <v>0</v>
      </c>
      <c r="AD322" s="393"/>
      <c r="AE322" s="394"/>
      <c r="AF322" s="406">
        <f>BD.PD[[#This Row],[Av.P3 '[%']]]*BD.PD[[#This Row],[Ppto. Orden Interna '[DOP']]]</f>
        <v>0</v>
      </c>
      <c r="AG322" s="393"/>
      <c r="AH322" s="394"/>
      <c r="AI322" s="406">
        <f>BD.PD[[#This Row],[Av.P4 '[%']]]*BD.PD[[#This Row],[Ppto. Orden Interna '[DOP']]]</f>
        <v>0</v>
      </c>
      <c r="AJ322" s="393"/>
      <c r="AK322" s="394"/>
      <c r="AL322" s="406">
        <f>BD.PD[[#This Row],[Av.P5 '[%']]]*BD.PD[[#This Row],[Ppto. Orden Interna '[DOP']]]</f>
        <v>0</v>
      </c>
      <c r="AM322" s="395">
        <f>BD.PD[[#This Row],[Pago 5]]+BD.PD[[#This Row],[Pago 4]]+BD.PD[[#This Row],[Pago 3]]+BD.PD[[#This Row],[Pago 2]]+BD.PD[[#This Row],[Pago 1]]</f>
        <v>0</v>
      </c>
      <c r="AN322" s="396"/>
    </row>
    <row r="323" spans="1:40" ht="15" hidden="1" customHeight="1" x14ac:dyDescent="0.2">
      <c r="A323" s="377">
        <v>8.06</v>
      </c>
      <c r="B323" s="378"/>
      <c r="C323" s="379" t="str">
        <f>VLOOKUP(BD.PD[[#This Row],[Pos]],PPto[],3,FALSE)</f>
        <v>8.06 Otros Equipamientos de Tienda</v>
      </c>
      <c r="D323" s="377" t="s">
        <v>61</v>
      </c>
      <c r="E323" s="381" t="str">
        <f>IF(BD.PD[[#This Row],[.]]="*",VLOOKUP(BD.PD[[#This Row],[Pos]],Presupuesto!A:H,7,FALSE),"")</f>
        <v/>
      </c>
      <c r="F323" s="403" t="s">
        <v>758</v>
      </c>
      <c r="G323" s="382">
        <v>4512716547</v>
      </c>
      <c r="H323" s="382" t="s">
        <v>342</v>
      </c>
      <c r="I323" s="399">
        <v>45968</v>
      </c>
      <c r="J323" s="400">
        <v>5</v>
      </c>
      <c r="K323" s="377" t="s">
        <v>343</v>
      </c>
      <c r="L323" s="384">
        <f>IF(BD.PD[[#This Row],[Mon]]="DOP",1,HLOOKUP(BD.PD[[#This Row],[Mon]],$K$1:$L$2,2,FALSE))</f>
        <v>1</v>
      </c>
      <c r="M323" s="401">
        <v>21271.19</v>
      </c>
      <c r="N323" s="386">
        <f>BD.PD[[#This Row],[Cant.]]*BD.PD[[#This Row],[ Tasa ]]*BD.PD[[#This Row],[ Precio Und.]]</f>
        <v>106355.95</v>
      </c>
      <c r="O323" s="402">
        <v>0</v>
      </c>
      <c r="P323" s="386">
        <f>IF(BD.PD[[#This Row],[Liquid. '[%']]]&lt;&gt;0,(BD.PD[[#This Row],[Valor Neto '[DOP']]]*BD.PD[[#This Row],[Liquid. '[%']]])+BD.PD[[#This Row],[Valor Neto '[DOP']]],BD.PD[[#This Row],[Valor Neto '[DOP']]])</f>
        <v>106355.95</v>
      </c>
      <c r="Q323" s="404">
        <f>BD.PD[[#This Row],[Ppto. Orden Interna '[DOP']]]/HLOOKUP("USD",$K$1:$L$2,2,FALSE)</f>
        <v>1772.5991666666666</v>
      </c>
      <c r="R323" s="389" t="s">
        <v>757</v>
      </c>
      <c r="S323" s="389"/>
      <c r="T323" s="389"/>
      <c r="U323" s="389"/>
      <c r="V323" s="389"/>
      <c r="W323" s="405" t="s">
        <v>636</v>
      </c>
      <c r="X323" s="390">
        <v>11</v>
      </c>
      <c r="Y323" s="391">
        <v>0.5</v>
      </c>
      <c r="Z323" s="406">
        <f>BD.PD[[#This Row],[Av.P1 '[%']]]*BD.PD[[#This Row],[Ppto. Orden Interna '[DOP']]]</f>
        <v>53177.974999999999</v>
      </c>
      <c r="AA323" s="393">
        <v>21</v>
      </c>
      <c r="AB323" s="394">
        <v>0.5</v>
      </c>
      <c r="AC323" s="406">
        <f>BD.PD[[#This Row],[Av.P2 '[%']]]*BD.PD[[#This Row],[Ppto. Orden Interna '[DOP']]]</f>
        <v>53177.974999999999</v>
      </c>
      <c r="AD323" s="393"/>
      <c r="AE323" s="394"/>
      <c r="AF323" s="406">
        <f>BD.PD[[#This Row],[Av.P3 '[%']]]*BD.PD[[#This Row],[Ppto. Orden Interna '[DOP']]]</f>
        <v>0</v>
      </c>
      <c r="AG323" s="393"/>
      <c r="AH323" s="394"/>
      <c r="AI323" s="406">
        <f>BD.PD[[#This Row],[Av.P4 '[%']]]*BD.PD[[#This Row],[Ppto. Orden Interna '[DOP']]]</f>
        <v>0</v>
      </c>
      <c r="AJ323" s="393"/>
      <c r="AK323" s="394"/>
      <c r="AL323" s="406">
        <f>BD.PD[[#This Row],[Av.P5 '[%']]]*BD.PD[[#This Row],[Ppto. Orden Interna '[DOP']]]</f>
        <v>0</v>
      </c>
      <c r="AM323" s="395">
        <f>BD.PD[[#This Row],[Pago 5]]+BD.PD[[#This Row],[Pago 4]]+BD.PD[[#This Row],[Pago 3]]+BD.PD[[#This Row],[Pago 2]]+BD.PD[[#This Row],[Pago 1]]</f>
        <v>106355.95</v>
      </c>
      <c r="AN323" s="396"/>
    </row>
    <row r="324" spans="1:40" ht="15" hidden="1" customHeight="1" x14ac:dyDescent="0.2">
      <c r="A324" s="377">
        <v>8.06</v>
      </c>
      <c r="B324" s="378"/>
      <c r="C324" s="379" t="str">
        <f>VLOOKUP(BD.PD[[#This Row],[Pos]],PPto[],3,FALSE)</f>
        <v>8.06 Otros Equipamientos de Tienda</v>
      </c>
      <c r="D324" s="377" t="s">
        <v>61</v>
      </c>
      <c r="E324" s="381" t="str">
        <f>IF(BD.PD[[#This Row],[.]]="*",VLOOKUP(BD.PD[[#This Row],[Pos]],Presupuesto!A:H,7,FALSE),"")</f>
        <v/>
      </c>
      <c r="F324" s="382" t="s">
        <v>759</v>
      </c>
      <c r="G324" s="382">
        <v>4512927319</v>
      </c>
      <c r="H324" s="382" t="s">
        <v>342</v>
      </c>
      <c r="I324" s="399">
        <v>46143</v>
      </c>
      <c r="J324" s="400">
        <v>1</v>
      </c>
      <c r="K324" s="377" t="s">
        <v>343</v>
      </c>
      <c r="L324" s="384">
        <f>IF(BD.PD[[#This Row],[Mon]]="DOP",1,HLOOKUP(BD.PD[[#This Row],[Mon]],$K$1:$L$2,2,FALSE))</f>
        <v>1</v>
      </c>
      <c r="M324" s="401">
        <v>347900</v>
      </c>
      <c r="N324" s="386">
        <f>BD.PD[[#This Row],[Cant.]]*BD.PD[[#This Row],[ Tasa ]]*BD.PD[[#This Row],[ Precio Und.]]</f>
        <v>347900</v>
      </c>
      <c r="O324" s="402">
        <v>0</v>
      </c>
      <c r="P324" s="386">
        <f>IF(BD.PD[[#This Row],[Liquid. '[%']]]&lt;&gt;0,(BD.PD[[#This Row],[Valor Neto '[DOP']]]*BD.PD[[#This Row],[Liquid. '[%']]])+BD.PD[[#This Row],[Valor Neto '[DOP']]],BD.PD[[#This Row],[Valor Neto '[DOP']]])</f>
        <v>347900</v>
      </c>
      <c r="Q324" s="404">
        <f>BD.PD[[#This Row],[Ppto. Orden Interna '[DOP']]]/HLOOKUP("USD",$K$1:$L$2,2,FALSE)</f>
        <v>5798.333333333333</v>
      </c>
      <c r="R324" s="389" t="s">
        <v>698</v>
      </c>
      <c r="S324" s="389"/>
      <c r="T324" s="389"/>
      <c r="U324" s="389"/>
      <c r="V324" s="389"/>
      <c r="W324" s="405" t="s">
        <v>760</v>
      </c>
      <c r="X324" s="390">
        <v>17</v>
      </c>
      <c r="Y324" s="391">
        <v>0.5</v>
      </c>
      <c r="Z324" s="406">
        <f>BD.PD[[#This Row],[Av.P1 '[%']]]*BD.PD[[#This Row],[Ppto. Orden Interna '[DOP']]]</f>
        <v>173950</v>
      </c>
      <c r="AA324" s="393">
        <v>21</v>
      </c>
      <c r="AB324" s="394">
        <v>0.5</v>
      </c>
      <c r="AC324" s="406">
        <f>BD.PD[[#This Row],[Av.P2 '[%']]]*BD.PD[[#This Row],[Ppto. Orden Interna '[DOP']]]</f>
        <v>173950</v>
      </c>
      <c r="AD324" s="393"/>
      <c r="AE324" s="394"/>
      <c r="AF324" s="406">
        <f>BD.PD[[#This Row],[Av.P3 '[%']]]*BD.PD[[#This Row],[Ppto. Orden Interna '[DOP']]]</f>
        <v>0</v>
      </c>
      <c r="AG324" s="393"/>
      <c r="AH324" s="394"/>
      <c r="AI324" s="406">
        <f>BD.PD[[#This Row],[Av.P4 '[%']]]*BD.PD[[#This Row],[Ppto. Orden Interna '[DOP']]]</f>
        <v>0</v>
      </c>
      <c r="AJ324" s="393"/>
      <c r="AK324" s="394"/>
      <c r="AL324" s="406">
        <f>BD.PD[[#This Row],[Av.P5 '[%']]]*BD.PD[[#This Row],[Ppto. Orden Interna '[DOP']]]</f>
        <v>0</v>
      </c>
      <c r="AM324" s="395">
        <f>BD.PD[[#This Row],[Pago 5]]+BD.PD[[#This Row],[Pago 4]]+BD.PD[[#This Row],[Pago 3]]+BD.PD[[#This Row],[Pago 2]]+BD.PD[[#This Row],[Pago 1]]</f>
        <v>347900</v>
      </c>
      <c r="AN324" s="396"/>
    </row>
    <row r="325" spans="1:40" ht="15" hidden="1" customHeight="1" x14ac:dyDescent="0.2">
      <c r="A325" s="377">
        <v>8.07</v>
      </c>
      <c r="B325" s="378" t="s">
        <v>334</v>
      </c>
      <c r="C325" s="379" t="str">
        <f>VLOOKUP(BD.PD[[#This Row],[Pos]],PPto[],3,FALSE)</f>
        <v>8.07 Señalizacion interiores</v>
      </c>
      <c r="D325" s="380" t="s">
        <v>334</v>
      </c>
      <c r="E325" s="381">
        <f>IF(BD.PD[[#This Row],[.]]="*",VLOOKUP(BD.PD[[#This Row],[Pos]],Presupuesto!A:H,7,FALSE),"")</f>
        <v>126976.1049180328</v>
      </c>
      <c r="F325" s="382"/>
      <c r="G325" s="382" t="s">
        <v>299</v>
      </c>
      <c r="H325" s="382"/>
      <c r="I325" s="382"/>
      <c r="J325" s="383"/>
      <c r="K325" s="380" t="s">
        <v>162</v>
      </c>
      <c r="L325" s="384">
        <f>IF(BD.PD[[#This Row],[Mon]]="DOP",1,HLOOKUP(BD.PD[[#This Row],[Mon]],$K$1:$L$2,2,FALSE))</f>
        <v>60</v>
      </c>
      <c r="M325" s="385">
        <v>0</v>
      </c>
      <c r="N325" s="386">
        <f>BD.PD[[#This Row],[Cant.]]*BD.PD[[#This Row],[ Tasa ]]*BD.PD[[#This Row],[ Precio Und.]]</f>
        <v>0</v>
      </c>
      <c r="O325" s="387"/>
      <c r="P325" s="386">
        <f>IF(BD.PD[[#This Row],[Liquid. '[%']]]&lt;&gt;0,(BD.PD[[#This Row],[Valor Neto '[DOP']]]*BD.PD[[#This Row],[Liquid. '[%']]])+BD.PD[[#This Row],[Valor Neto '[DOP']]],BD.PD[[#This Row],[Valor Neto '[DOP']]])</f>
        <v>0</v>
      </c>
      <c r="Q325" s="404">
        <f>BD.PD[[#This Row],[Ppto. Orden Interna '[DOP']]]/HLOOKUP("USD",$K$1:$L$2,2,FALSE)</f>
        <v>0</v>
      </c>
      <c r="R325" s="389"/>
      <c r="S325" s="389"/>
      <c r="T325" s="389"/>
      <c r="U325" s="389"/>
      <c r="V325" s="389"/>
      <c r="W325" s="405"/>
      <c r="X325" s="390"/>
      <c r="Y325" s="391"/>
      <c r="Z325" s="406">
        <f>BD.PD[[#This Row],[Av.P1 '[%']]]*BD.PD[[#This Row],[Ppto. Orden Interna '[DOP']]]</f>
        <v>0</v>
      </c>
      <c r="AA325" s="393"/>
      <c r="AB325" s="394"/>
      <c r="AC325" s="406">
        <f>BD.PD[[#This Row],[Av.P2 '[%']]]*BD.PD[[#This Row],[Ppto. Orden Interna '[DOP']]]</f>
        <v>0</v>
      </c>
      <c r="AD325" s="393"/>
      <c r="AE325" s="394"/>
      <c r="AF325" s="406">
        <f>BD.PD[[#This Row],[Av.P3 '[%']]]*BD.PD[[#This Row],[Ppto. Orden Interna '[DOP']]]</f>
        <v>0</v>
      </c>
      <c r="AG325" s="393"/>
      <c r="AH325" s="394"/>
      <c r="AI325" s="406">
        <f>BD.PD[[#This Row],[Av.P4 '[%']]]*BD.PD[[#This Row],[Ppto. Orden Interna '[DOP']]]</f>
        <v>0</v>
      </c>
      <c r="AJ325" s="393"/>
      <c r="AK325" s="394"/>
      <c r="AL325" s="406">
        <f>BD.PD[[#This Row],[Av.P5 '[%']]]*BD.PD[[#This Row],[Ppto. Orden Interna '[DOP']]]</f>
        <v>0</v>
      </c>
      <c r="AM325" s="395">
        <f>BD.PD[[#This Row],[Pago 5]]+BD.PD[[#This Row],[Pago 4]]+BD.PD[[#This Row],[Pago 3]]+BD.PD[[#This Row],[Pago 2]]+BD.PD[[#This Row],[Pago 1]]</f>
        <v>0</v>
      </c>
      <c r="AN325" s="396"/>
    </row>
    <row r="326" spans="1:40" ht="15" hidden="1" customHeight="1" x14ac:dyDescent="0.2">
      <c r="A326" s="377">
        <v>8.07</v>
      </c>
      <c r="B326" s="378"/>
      <c r="C326" s="379" t="str">
        <f>VLOOKUP(BD.PD[[#This Row],[Pos]],PPto[],3,FALSE)</f>
        <v>8.07 Señalizacion interiores</v>
      </c>
      <c r="D326" s="377" t="s">
        <v>61</v>
      </c>
      <c r="E326" s="381" t="str">
        <f>IF(BD.PD[[#This Row],[.]]="*",VLOOKUP(BD.PD[[#This Row],[Pos]],Presupuesto!A:H,7,FALSE),"")</f>
        <v/>
      </c>
      <c r="F326" s="382" t="s">
        <v>761</v>
      </c>
      <c r="G326" s="382">
        <v>4512984113</v>
      </c>
      <c r="H326" s="382" t="s">
        <v>342</v>
      </c>
      <c r="I326" s="399" t="s">
        <v>1695</v>
      </c>
      <c r="J326" s="400">
        <v>1</v>
      </c>
      <c r="K326" s="377" t="s">
        <v>343</v>
      </c>
      <c r="L326" s="384">
        <f>IF(BD.PD[[#This Row],[Mon]]="DOP",1,HLOOKUP(BD.PD[[#This Row],[Mon]],$K$1:$L$2,2,FALSE))</f>
        <v>1</v>
      </c>
      <c r="M326" s="401">
        <v>7200000</v>
      </c>
      <c r="N326" s="386">
        <f>BD.PD[[#This Row],[Cant.]]*BD.PD[[#This Row],[ Tasa ]]*BD.PD[[#This Row],[ Precio Und.]]</f>
        <v>7200000</v>
      </c>
      <c r="O326" s="402">
        <v>0</v>
      </c>
      <c r="P326" s="386">
        <f>IF(BD.PD[[#This Row],[Liquid. '[%']]]&lt;&gt;0,(BD.PD[[#This Row],[Valor Neto '[DOP']]]*BD.PD[[#This Row],[Liquid. '[%']]])+BD.PD[[#This Row],[Valor Neto '[DOP']]],BD.PD[[#This Row],[Valor Neto '[DOP']]])</f>
        <v>7200000</v>
      </c>
      <c r="Q326" s="404">
        <f>BD.PD[[#This Row],[Ppto. Orden Interna '[DOP']]]/HLOOKUP("USD",$K$1:$L$2,2,FALSE)</f>
        <v>120000</v>
      </c>
      <c r="R326" s="389" t="s">
        <v>762</v>
      </c>
      <c r="S326" s="389"/>
      <c r="T326" s="389"/>
      <c r="U326" s="389"/>
      <c r="V326" s="389"/>
      <c r="W326" s="405"/>
      <c r="X326" s="390">
        <v>17</v>
      </c>
      <c r="Y326" s="391">
        <v>0.5</v>
      </c>
      <c r="Z326" s="406">
        <f>BD.PD[[#This Row],[Av.P1 '[%']]]*BD.PD[[#This Row],[Ppto. Orden Interna '[DOP']]]</f>
        <v>3600000</v>
      </c>
      <c r="AA326" s="393">
        <v>21</v>
      </c>
      <c r="AB326" s="394">
        <v>0.5</v>
      </c>
      <c r="AC326" s="406">
        <f>BD.PD[[#This Row],[Av.P2 '[%']]]*BD.PD[[#This Row],[Ppto. Orden Interna '[DOP']]]</f>
        <v>3600000</v>
      </c>
      <c r="AD326" s="393"/>
      <c r="AE326" s="394"/>
      <c r="AF326" s="406">
        <f>BD.PD[[#This Row],[Av.P3 '[%']]]*BD.PD[[#This Row],[Ppto. Orden Interna '[DOP']]]</f>
        <v>0</v>
      </c>
      <c r="AG326" s="393"/>
      <c r="AH326" s="394"/>
      <c r="AI326" s="406">
        <f>BD.PD[[#This Row],[Av.P4 '[%']]]*BD.PD[[#This Row],[Ppto. Orden Interna '[DOP']]]</f>
        <v>0</v>
      </c>
      <c r="AJ326" s="393"/>
      <c r="AK326" s="394"/>
      <c r="AL326" s="406">
        <f>BD.PD[[#This Row],[Av.P5 '[%']]]*BD.PD[[#This Row],[Ppto. Orden Interna '[DOP']]]</f>
        <v>0</v>
      </c>
      <c r="AM326" s="395">
        <f>BD.PD[[#This Row],[Pago 5]]+BD.PD[[#This Row],[Pago 4]]+BD.PD[[#This Row],[Pago 3]]+BD.PD[[#This Row],[Pago 2]]+BD.PD[[#This Row],[Pago 1]]</f>
        <v>7200000</v>
      </c>
      <c r="AN326" s="396"/>
    </row>
    <row r="327" spans="1:40" ht="15" hidden="1" customHeight="1" x14ac:dyDescent="0.2">
      <c r="A327" s="377">
        <v>8.07</v>
      </c>
      <c r="B327" s="378"/>
      <c r="C327" s="379" t="str">
        <f>VLOOKUP(BD.PD[[#This Row],[Pos]],PPto[],3,FALSE)</f>
        <v>8.07 Señalizacion interiores</v>
      </c>
      <c r="D327" s="377" t="s">
        <v>61</v>
      </c>
      <c r="E327" s="381" t="str">
        <f>IF(BD.PD[[#This Row],[.]]="*",VLOOKUP(BD.PD[[#This Row],[Pos]],Presupuesto!A:H,7,FALSE),"")</f>
        <v/>
      </c>
      <c r="F327" s="382" t="s">
        <v>763</v>
      </c>
      <c r="G327" s="382">
        <v>4512990185</v>
      </c>
      <c r="H327" s="382" t="s">
        <v>342</v>
      </c>
      <c r="I327" s="399" t="s">
        <v>1695</v>
      </c>
      <c r="J327" s="400">
        <v>1</v>
      </c>
      <c r="K327" s="377" t="s">
        <v>343</v>
      </c>
      <c r="L327" s="384">
        <f>IF(BD.PD[[#This Row],[Mon]]="DOP",1,HLOOKUP(BD.PD[[#This Row],[Mon]],$K$1:$L$2,2,FALSE))</f>
        <v>1</v>
      </c>
      <c r="M327" s="401">
        <v>359190</v>
      </c>
      <c r="N327" s="386">
        <f>BD.PD[[#This Row],[Cant.]]*BD.PD[[#This Row],[ Tasa ]]*BD.PD[[#This Row],[ Precio Und.]]</f>
        <v>359190</v>
      </c>
      <c r="O327" s="402">
        <v>0.05</v>
      </c>
      <c r="P327" s="386">
        <f>IF(BD.PD[[#This Row],[Liquid. '[%']]]&lt;&gt;0,(BD.PD[[#This Row],[Valor Neto '[DOP']]]*BD.PD[[#This Row],[Liquid. '[%']]])+BD.PD[[#This Row],[Valor Neto '[DOP']]],BD.PD[[#This Row],[Valor Neto '[DOP']]])</f>
        <v>377149.5</v>
      </c>
      <c r="Q327" s="404">
        <f>BD.PD[[#This Row],[Ppto. Orden Interna '[DOP']]]/HLOOKUP("USD",$K$1:$L$2,2,FALSE)</f>
        <v>6285.8249999999998</v>
      </c>
      <c r="R327" s="389" t="s">
        <v>764</v>
      </c>
      <c r="S327" s="389"/>
      <c r="T327" s="389"/>
      <c r="U327" s="389"/>
      <c r="V327" s="389"/>
      <c r="W327" s="405"/>
      <c r="X327" s="390">
        <v>17</v>
      </c>
      <c r="Y327" s="391">
        <v>0.5</v>
      </c>
      <c r="Z327" s="406">
        <f>BD.PD[[#This Row],[Av.P1 '[%']]]*BD.PD[[#This Row],[Ppto. Orden Interna '[DOP']]]</f>
        <v>188574.75</v>
      </c>
      <c r="AA327" s="393">
        <v>21</v>
      </c>
      <c r="AB327" s="394">
        <v>0.5</v>
      </c>
      <c r="AC327" s="406">
        <f>BD.PD[[#This Row],[Av.P2 '[%']]]*BD.PD[[#This Row],[Ppto. Orden Interna '[DOP']]]</f>
        <v>188574.75</v>
      </c>
      <c r="AD327" s="393"/>
      <c r="AE327" s="394"/>
      <c r="AF327" s="406">
        <f>BD.PD[[#This Row],[Av.P3 '[%']]]*BD.PD[[#This Row],[Ppto. Orden Interna '[DOP']]]</f>
        <v>0</v>
      </c>
      <c r="AG327" s="393"/>
      <c r="AH327" s="394"/>
      <c r="AI327" s="406">
        <f>BD.PD[[#This Row],[Av.P4 '[%']]]*BD.PD[[#This Row],[Ppto. Orden Interna '[DOP']]]</f>
        <v>0</v>
      </c>
      <c r="AJ327" s="393"/>
      <c r="AK327" s="394"/>
      <c r="AL327" s="406">
        <f>BD.PD[[#This Row],[Av.P5 '[%']]]*BD.PD[[#This Row],[Ppto. Orden Interna '[DOP']]]</f>
        <v>0</v>
      </c>
      <c r="AM327" s="395">
        <f>BD.PD[[#This Row],[Pago 5]]+BD.PD[[#This Row],[Pago 4]]+BD.PD[[#This Row],[Pago 3]]+BD.PD[[#This Row],[Pago 2]]+BD.PD[[#This Row],[Pago 1]]</f>
        <v>377149.5</v>
      </c>
      <c r="AN327" s="396"/>
    </row>
    <row r="328" spans="1:40" ht="15" hidden="1" customHeight="1" x14ac:dyDescent="0.2">
      <c r="A328" s="377">
        <v>8.07</v>
      </c>
      <c r="B328" s="378"/>
      <c r="C328" s="379" t="str">
        <f>VLOOKUP(BD.PD[[#This Row],[Pos]],PPto[],3,FALSE)</f>
        <v>8.07 Señalizacion interiores</v>
      </c>
      <c r="D328" s="377" t="s">
        <v>61</v>
      </c>
      <c r="E328" s="381" t="str">
        <f>IF(BD.PD[[#This Row],[.]]="*",VLOOKUP(BD.PD[[#This Row],[Pos]],Presupuesto!A:H,7,FALSE),"")</f>
        <v/>
      </c>
      <c r="F328" s="382" t="s">
        <v>765</v>
      </c>
      <c r="G328" s="382">
        <v>4512981591</v>
      </c>
      <c r="H328" s="399" t="s">
        <v>336</v>
      </c>
      <c r="I328" s="399">
        <v>46191</v>
      </c>
      <c r="J328" s="400">
        <v>1</v>
      </c>
      <c r="K328" s="377" t="s">
        <v>343</v>
      </c>
      <c r="L328" s="384">
        <f>IF(BD.PD[[#This Row],[Mon]]="DOP",1,HLOOKUP(BD.PD[[#This Row],[Mon]],$K$1:$L$2,2,FALSE))</f>
        <v>1</v>
      </c>
      <c r="M328" s="401">
        <v>129986.4</v>
      </c>
      <c r="N328" s="386">
        <f>BD.PD[[#This Row],[Cant.]]*BD.PD[[#This Row],[ Tasa ]]*BD.PD[[#This Row],[ Precio Und.]]</f>
        <v>129986.4</v>
      </c>
      <c r="O328" s="402">
        <v>0</v>
      </c>
      <c r="P328" s="386">
        <f>IF(BD.PD[[#This Row],[Liquid. '[%']]]&lt;&gt;0,(BD.PD[[#This Row],[Valor Neto '[DOP']]]*BD.PD[[#This Row],[Liquid. '[%']]])+BD.PD[[#This Row],[Valor Neto '[DOP']]],BD.PD[[#This Row],[Valor Neto '[DOP']]])</f>
        <v>129986.4</v>
      </c>
      <c r="Q328" s="404">
        <f>BD.PD[[#This Row],[Ppto. Orden Interna '[DOP']]]/HLOOKUP("USD",$K$1:$L$2,2,FALSE)</f>
        <v>2166.44</v>
      </c>
      <c r="R328" s="389" t="s">
        <v>764</v>
      </c>
      <c r="S328" s="389"/>
      <c r="T328" s="389"/>
      <c r="U328" s="389"/>
      <c r="V328" s="389"/>
      <c r="W328" s="405"/>
      <c r="X328" s="390">
        <v>17</v>
      </c>
      <c r="Y328" s="391">
        <v>0.5</v>
      </c>
      <c r="Z328" s="406">
        <f>BD.PD[[#This Row],[Av.P1 '[%']]]*BD.PD[[#This Row],[Ppto. Orden Interna '[DOP']]]</f>
        <v>64993.2</v>
      </c>
      <c r="AA328" s="393">
        <v>21</v>
      </c>
      <c r="AB328" s="394">
        <v>0.5</v>
      </c>
      <c r="AC328" s="406">
        <f>BD.PD[[#This Row],[Av.P2 '[%']]]*BD.PD[[#This Row],[Ppto. Orden Interna '[DOP']]]</f>
        <v>64993.2</v>
      </c>
      <c r="AD328" s="393"/>
      <c r="AE328" s="394"/>
      <c r="AF328" s="406">
        <f>BD.PD[[#This Row],[Av.P3 '[%']]]*BD.PD[[#This Row],[Ppto. Orden Interna '[DOP']]]</f>
        <v>0</v>
      </c>
      <c r="AG328" s="393"/>
      <c r="AH328" s="394"/>
      <c r="AI328" s="406">
        <f>BD.PD[[#This Row],[Av.P4 '[%']]]*BD.PD[[#This Row],[Ppto. Orden Interna '[DOP']]]</f>
        <v>0</v>
      </c>
      <c r="AJ328" s="393"/>
      <c r="AK328" s="394"/>
      <c r="AL328" s="406">
        <f>BD.PD[[#This Row],[Av.P5 '[%']]]*BD.PD[[#This Row],[Ppto. Orden Interna '[DOP']]]</f>
        <v>0</v>
      </c>
      <c r="AM328" s="395">
        <f>BD.PD[[#This Row],[Pago 5]]+BD.PD[[#This Row],[Pago 4]]+BD.PD[[#This Row],[Pago 3]]+BD.PD[[#This Row],[Pago 2]]+BD.PD[[#This Row],[Pago 1]]</f>
        <v>129986.4</v>
      </c>
      <c r="AN328" s="396"/>
    </row>
    <row r="329" spans="1:40" ht="15" hidden="1" customHeight="1" x14ac:dyDescent="0.2">
      <c r="A329" s="377">
        <v>8.07</v>
      </c>
      <c r="B329" s="378"/>
      <c r="C329" s="379" t="str">
        <f>VLOOKUP(BD.PD[[#This Row],[Pos]],PPto[],3,FALSE)</f>
        <v>8.07 Señalizacion interiores</v>
      </c>
      <c r="D329" s="377" t="s">
        <v>61</v>
      </c>
      <c r="E329" s="381" t="str">
        <f>IF(BD.PD[[#This Row],[.]]="*",VLOOKUP(BD.PD[[#This Row],[Pos]],Presupuesto!A:H,7,FALSE),"")</f>
        <v/>
      </c>
      <c r="F329" s="382" t="s">
        <v>766</v>
      </c>
      <c r="G329" s="382">
        <v>4512981591</v>
      </c>
      <c r="H329" s="382" t="s">
        <v>342</v>
      </c>
      <c r="I329" s="399">
        <v>46191</v>
      </c>
      <c r="J329" s="400">
        <v>1</v>
      </c>
      <c r="K329" s="377" t="s">
        <v>343</v>
      </c>
      <c r="L329" s="384">
        <f>IF(BD.PD[[#This Row],[Mon]]="DOP",1,HLOOKUP(BD.PD[[#This Row],[Mon]],$K$1:$L$2,2,FALSE))</f>
        <v>1</v>
      </c>
      <c r="M329" s="401">
        <v>37556</v>
      </c>
      <c r="N329" s="386">
        <f>BD.PD[[#This Row],[Cant.]]*BD.PD[[#This Row],[ Tasa ]]*BD.PD[[#This Row],[ Precio Und.]]</f>
        <v>37556</v>
      </c>
      <c r="O329" s="402">
        <v>0</v>
      </c>
      <c r="P329" s="386">
        <f>IF(BD.PD[[#This Row],[Liquid. '[%']]]&lt;&gt;0,(BD.PD[[#This Row],[Valor Neto '[DOP']]]*BD.PD[[#This Row],[Liquid. '[%']]])+BD.PD[[#This Row],[Valor Neto '[DOP']]],BD.PD[[#This Row],[Valor Neto '[DOP']]])</f>
        <v>37556</v>
      </c>
      <c r="Q329" s="404">
        <f>BD.PD[[#This Row],[Ppto. Orden Interna '[DOP']]]/HLOOKUP("USD",$K$1:$L$2,2,FALSE)</f>
        <v>625.93333333333328</v>
      </c>
      <c r="R329" s="389" t="s">
        <v>764</v>
      </c>
      <c r="S329" s="389"/>
      <c r="T329" s="389"/>
      <c r="U329" s="389"/>
      <c r="V329" s="389"/>
      <c r="W329" s="405"/>
      <c r="X329" s="390">
        <v>17</v>
      </c>
      <c r="Y329" s="391">
        <v>0.5</v>
      </c>
      <c r="Z329" s="406">
        <f>BD.PD[[#This Row],[Av.P1 '[%']]]*BD.PD[[#This Row],[Ppto. Orden Interna '[DOP']]]</f>
        <v>18778</v>
      </c>
      <c r="AA329" s="393">
        <v>21</v>
      </c>
      <c r="AB329" s="394">
        <v>0.5</v>
      </c>
      <c r="AC329" s="406">
        <f>BD.PD[[#This Row],[Av.P2 '[%']]]*BD.PD[[#This Row],[Ppto. Orden Interna '[DOP']]]</f>
        <v>18778</v>
      </c>
      <c r="AD329" s="393"/>
      <c r="AE329" s="394"/>
      <c r="AF329" s="406">
        <f>BD.PD[[#This Row],[Av.P3 '[%']]]*BD.PD[[#This Row],[Ppto. Orden Interna '[DOP']]]</f>
        <v>0</v>
      </c>
      <c r="AG329" s="393"/>
      <c r="AH329" s="394"/>
      <c r="AI329" s="406">
        <f>BD.PD[[#This Row],[Av.P4 '[%']]]*BD.PD[[#This Row],[Ppto. Orden Interna '[DOP']]]</f>
        <v>0</v>
      </c>
      <c r="AJ329" s="393"/>
      <c r="AK329" s="394"/>
      <c r="AL329" s="406">
        <f>BD.PD[[#This Row],[Av.P5 '[%']]]*BD.PD[[#This Row],[Ppto. Orden Interna '[DOP']]]</f>
        <v>0</v>
      </c>
      <c r="AM329" s="395">
        <f>BD.PD[[#This Row],[Pago 5]]+BD.PD[[#This Row],[Pago 4]]+BD.PD[[#This Row],[Pago 3]]+BD.PD[[#This Row],[Pago 2]]+BD.PD[[#This Row],[Pago 1]]</f>
        <v>37556</v>
      </c>
      <c r="AN329" s="396"/>
    </row>
    <row r="330" spans="1:40" ht="15" hidden="1" customHeight="1" x14ac:dyDescent="0.2">
      <c r="A330" s="377">
        <v>8.08</v>
      </c>
      <c r="B330" s="378" t="s">
        <v>334</v>
      </c>
      <c r="C330" s="379" t="str">
        <f>VLOOKUP(BD.PD[[#This Row],[Pos]],PPto[],3,FALSE)</f>
        <v>8.08 Señalizacion exteriores</v>
      </c>
      <c r="D330" s="380" t="s">
        <v>334</v>
      </c>
      <c r="E330" s="381">
        <f>IF(BD.PD[[#This Row],[.]]="*",VLOOKUP(BD.PD[[#This Row],[Pos]],Presupuesto!A:H,7,FALSE),"")</f>
        <v>63498.360655737706</v>
      </c>
      <c r="F330" s="382"/>
      <c r="G330" s="382" t="s">
        <v>299</v>
      </c>
      <c r="H330" s="382"/>
      <c r="I330" s="382"/>
      <c r="J330" s="383"/>
      <c r="K330" s="380" t="s">
        <v>162</v>
      </c>
      <c r="L330" s="384">
        <f>IF(BD.PD[[#This Row],[Mon]]="DOP",1,HLOOKUP(BD.PD[[#This Row],[Mon]],$K$1:$L$2,2,FALSE))</f>
        <v>60</v>
      </c>
      <c r="M330" s="385">
        <v>0</v>
      </c>
      <c r="N330" s="386">
        <f>BD.PD[[#This Row],[Cant.]]*BD.PD[[#This Row],[ Tasa ]]*BD.PD[[#This Row],[ Precio Und.]]</f>
        <v>0</v>
      </c>
      <c r="O330" s="387"/>
      <c r="P330" s="386">
        <f>IF(BD.PD[[#This Row],[Liquid. '[%']]]&lt;&gt;0,(BD.PD[[#This Row],[Valor Neto '[DOP']]]*BD.PD[[#This Row],[Liquid. '[%']]])+BD.PD[[#This Row],[Valor Neto '[DOP']]],BD.PD[[#This Row],[Valor Neto '[DOP']]])</f>
        <v>0</v>
      </c>
      <c r="Q330" s="404">
        <f>BD.PD[[#This Row],[Ppto. Orden Interna '[DOP']]]/HLOOKUP("USD",$K$1:$L$2,2,FALSE)</f>
        <v>0</v>
      </c>
      <c r="R330" s="389"/>
      <c r="S330" s="389"/>
      <c r="T330" s="389"/>
      <c r="U330" s="389"/>
      <c r="V330" s="389"/>
      <c r="W330" s="405"/>
      <c r="X330" s="390"/>
      <c r="Y330" s="391"/>
      <c r="Z330" s="406">
        <f>BD.PD[[#This Row],[Av.P1 '[%']]]*BD.PD[[#This Row],[Ppto. Orden Interna '[DOP']]]</f>
        <v>0</v>
      </c>
      <c r="AA330" s="393"/>
      <c r="AB330" s="394"/>
      <c r="AC330" s="406">
        <f>BD.PD[[#This Row],[Av.P2 '[%']]]*BD.PD[[#This Row],[Ppto. Orden Interna '[DOP']]]</f>
        <v>0</v>
      </c>
      <c r="AD330" s="393"/>
      <c r="AE330" s="394"/>
      <c r="AF330" s="406">
        <f>BD.PD[[#This Row],[Av.P3 '[%']]]*BD.PD[[#This Row],[Ppto. Orden Interna '[DOP']]]</f>
        <v>0</v>
      </c>
      <c r="AG330" s="393"/>
      <c r="AH330" s="394"/>
      <c r="AI330" s="406">
        <f>BD.PD[[#This Row],[Av.P4 '[%']]]*BD.PD[[#This Row],[Ppto. Orden Interna '[DOP']]]</f>
        <v>0</v>
      </c>
      <c r="AJ330" s="393"/>
      <c r="AK330" s="394"/>
      <c r="AL330" s="406">
        <f>BD.PD[[#This Row],[Av.P5 '[%']]]*BD.PD[[#This Row],[Ppto. Orden Interna '[DOP']]]</f>
        <v>0</v>
      </c>
      <c r="AM330" s="395">
        <f>BD.PD[[#This Row],[Pago 5]]+BD.PD[[#This Row],[Pago 4]]+BD.PD[[#This Row],[Pago 3]]+BD.PD[[#This Row],[Pago 2]]+BD.PD[[#This Row],[Pago 1]]</f>
        <v>0</v>
      </c>
      <c r="AN330" s="396"/>
    </row>
    <row r="331" spans="1:40" ht="15" hidden="1" customHeight="1" x14ac:dyDescent="0.2">
      <c r="A331" s="377">
        <v>8.08</v>
      </c>
      <c r="B331" s="378"/>
      <c r="C331" s="379" t="str">
        <f>VLOOKUP(BD.PD[[#This Row],[Pos]],PPto[],3,FALSE)</f>
        <v>8.08 Señalizacion exteriores</v>
      </c>
      <c r="D331" s="377" t="s">
        <v>61</v>
      </c>
      <c r="E331" s="381" t="str">
        <f>IF(BD.PD[[#This Row],[.]]="*",VLOOKUP(BD.PD[[#This Row],[Pos]],Presupuesto!A:H,7,FALSE),"")</f>
        <v/>
      </c>
      <c r="F331" s="382" t="s">
        <v>767</v>
      </c>
      <c r="G331" s="382">
        <v>4512981591</v>
      </c>
      <c r="H331" s="382" t="s">
        <v>342</v>
      </c>
      <c r="I331" s="399">
        <v>46191</v>
      </c>
      <c r="J331" s="400">
        <v>1</v>
      </c>
      <c r="K331" s="377" t="s">
        <v>343</v>
      </c>
      <c r="L331" s="384">
        <f>IF(BD.PD[[#This Row],[Mon]]="DOP",1,HLOOKUP(BD.PD[[#This Row],[Mon]],$K$1:$L$2,2,FALSE))</f>
        <v>1</v>
      </c>
      <c r="M331" s="401">
        <v>540000</v>
      </c>
      <c r="N331" s="386">
        <f>BD.PD[[#This Row],[Cant.]]*BD.PD[[#This Row],[ Tasa ]]*BD.PD[[#This Row],[ Precio Und.]]</f>
        <v>540000</v>
      </c>
      <c r="O331" s="402">
        <v>0</v>
      </c>
      <c r="P331" s="386">
        <f>IF(BD.PD[[#This Row],[Liquid. '[%']]]&lt;&gt;0,(BD.PD[[#This Row],[Valor Neto '[DOP']]]*BD.PD[[#This Row],[Liquid. '[%']]])+BD.PD[[#This Row],[Valor Neto '[DOP']]],BD.PD[[#This Row],[Valor Neto '[DOP']]])</f>
        <v>540000</v>
      </c>
      <c r="Q331" s="404">
        <f>BD.PD[[#This Row],[Ppto. Orden Interna '[DOP']]]/HLOOKUP("USD",$K$1:$L$2,2,FALSE)</f>
        <v>9000</v>
      </c>
      <c r="R331" s="389" t="s">
        <v>768</v>
      </c>
      <c r="S331" s="389"/>
      <c r="T331" s="389"/>
      <c r="U331" s="389"/>
      <c r="V331" s="389"/>
      <c r="W331" s="405"/>
      <c r="X331" s="390">
        <v>17</v>
      </c>
      <c r="Y331" s="391">
        <v>0.5</v>
      </c>
      <c r="Z331" s="406">
        <f>BD.PD[[#This Row],[Av.P1 '[%']]]*BD.PD[[#This Row],[Ppto. Orden Interna '[DOP']]]</f>
        <v>270000</v>
      </c>
      <c r="AA331" s="393">
        <v>21</v>
      </c>
      <c r="AB331" s="394">
        <v>0.5</v>
      </c>
      <c r="AC331" s="406">
        <f>BD.PD[[#This Row],[Av.P2 '[%']]]*BD.PD[[#This Row],[Ppto. Orden Interna '[DOP']]]</f>
        <v>270000</v>
      </c>
      <c r="AD331" s="393"/>
      <c r="AE331" s="394"/>
      <c r="AF331" s="406">
        <f>BD.PD[[#This Row],[Av.P3 '[%']]]*BD.PD[[#This Row],[Ppto. Orden Interna '[DOP']]]</f>
        <v>0</v>
      </c>
      <c r="AG331" s="393"/>
      <c r="AH331" s="394"/>
      <c r="AI331" s="406">
        <f>BD.PD[[#This Row],[Av.P4 '[%']]]*BD.PD[[#This Row],[Ppto. Orden Interna '[DOP']]]</f>
        <v>0</v>
      </c>
      <c r="AJ331" s="393"/>
      <c r="AK331" s="394"/>
      <c r="AL331" s="406">
        <f>BD.PD[[#This Row],[Av.P5 '[%']]]*BD.PD[[#This Row],[Ppto. Orden Interna '[DOP']]]</f>
        <v>0</v>
      </c>
      <c r="AM331" s="395">
        <f>BD.PD[[#This Row],[Pago 5]]+BD.PD[[#This Row],[Pago 4]]+BD.PD[[#This Row],[Pago 3]]+BD.PD[[#This Row],[Pago 2]]+BD.PD[[#This Row],[Pago 1]]</f>
        <v>540000</v>
      </c>
      <c r="AN331" s="396"/>
    </row>
    <row r="332" spans="1:40" ht="15" hidden="1" customHeight="1" x14ac:dyDescent="0.2">
      <c r="A332" s="377">
        <v>8.08</v>
      </c>
      <c r="B332" s="378"/>
      <c r="C332" s="379" t="str">
        <f>VLOOKUP(BD.PD[[#This Row],[Pos]],PPto[],3,FALSE)</f>
        <v>8.08 Señalizacion exteriores</v>
      </c>
      <c r="D332" s="377" t="s">
        <v>61</v>
      </c>
      <c r="E332" s="381" t="str">
        <f>IF(BD.PD[[#This Row],[.]]="*",VLOOKUP(BD.PD[[#This Row],[Pos]],Presupuesto!A:H,7,FALSE),"")</f>
        <v/>
      </c>
      <c r="F332" s="382" t="s">
        <v>769</v>
      </c>
      <c r="G332" s="382">
        <v>4512981591</v>
      </c>
      <c r="H332" s="382" t="s">
        <v>342</v>
      </c>
      <c r="I332" s="399">
        <v>46191</v>
      </c>
      <c r="J332" s="400">
        <v>1</v>
      </c>
      <c r="K332" s="377" t="s">
        <v>343</v>
      </c>
      <c r="L332" s="384">
        <f>IF(BD.PD[[#This Row],[Mon]]="DOP",1,HLOOKUP(BD.PD[[#This Row],[Mon]],$K$1:$L$2,2,FALSE))</f>
        <v>1</v>
      </c>
      <c r="M332" s="401">
        <v>548910</v>
      </c>
      <c r="N332" s="386">
        <f>BD.PD[[#This Row],[Cant.]]*BD.PD[[#This Row],[ Tasa ]]*BD.PD[[#This Row],[ Precio Und.]]</f>
        <v>548910</v>
      </c>
      <c r="O332" s="402">
        <v>0</v>
      </c>
      <c r="P332" s="386">
        <f>IF(BD.PD[[#This Row],[Liquid. '[%']]]&lt;&gt;0,(BD.PD[[#This Row],[Valor Neto '[DOP']]]*BD.PD[[#This Row],[Liquid. '[%']]])+BD.PD[[#This Row],[Valor Neto '[DOP']]],BD.PD[[#This Row],[Valor Neto '[DOP']]])</f>
        <v>548910</v>
      </c>
      <c r="Q332" s="404">
        <f>BD.PD[[#This Row],[Ppto. Orden Interna '[DOP']]]/HLOOKUP("USD",$K$1:$L$2,2,FALSE)</f>
        <v>9148.5</v>
      </c>
      <c r="R332" s="389" t="s">
        <v>768</v>
      </c>
      <c r="S332" s="389"/>
      <c r="T332" s="389"/>
      <c r="U332" s="389"/>
      <c r="V332" s="389"/>
      <c r="W332" s="405"/>
      <c r="X332" s="390">
        <v>17</v>
      </c>
      <c r="Y332" s="391">
        <v>0.5</v>
      </c>
      <c r="Z332" s="406">
        <f>BD.PD[[#This Row],[Av.P1 '[%']]]*BD.PD[[#This Row],[Ppto. Orden Interna '[DOP']]]</f>
        <v>274455</v>
      </c>
      <c r="AA332" s="393">
        <v>21</v>
      </c>
      <c r="AB332" s="394">
        <v>0.5</v>
      </c>
      <c r="AC332" s="406">
        <f>BD.PD[[#This Row],[Av.P2 '[%']]]*BD.PD[[#This Row],[Ppto. Orden Interna '[DOP']]]</f>
        <v>274455</v>
      </c>
      <c r="AD332" s="393"/>
      <c r="AE332" s="394"/>
      <c r="AF332" s="406">
        <f>BD.PD[[#This Row],[Av.P3 '[%']]]*BD.PD[[#This Row],[Ppto. Orden Interna '[DOP']]]</f>
        <v>0</v>
      </c>
      <c r="AG332" s="393"/>
      <c r="AH332" s="394"/>
      <c r="AI332" s="406">
        <f>BD.PD[[#This Row],[Av.P4 '[%']]]*BD.PD[[#This Row],[Ppto. Orden Interna '[DOP']]]</f>
        <v>0</v>
      </c>
      <c r="AJ332" s="393"/>
      <c r="AK332" s="394"/>
      <c r="AL332" s="406">
        <f>BD.PD[[#This Row],[Av.P5 '[%']]]*BD.PD[[#This Row],[Ppto. Orden Interna '[DOP']]]</f>
        <v>0</v>
      </c>
      <c r="AM332" s="395">
        <f>BD.PD[[#This Row],[Pago 5]]+BD.PD[[#This Row],[Pago 4]]+BD.PD[[#This Row],[Pago 3]]+BD.PD[[#This Row],[Pago 2]]+BD.PD[[#This Row],[Pago 1]]</f>
        <v>548910</v>
      </c>
      <c r="AN332" s="396"/>
    </row>
    <row r="333" spans="1:40" ht="15" hidden="1" customHeight="1" x14ac:dyDescent="0.2">
      <c r="A333" s="377">
        <v>8.08</v>
      </c>
      <c r="B333" s="378"/>
      <c r="C333" s="379" t="str">
        <f>VLOOKUP(BD.PD[[#This Row],[Pos]],PPto[],3,FALSE)</f>
        <v>8.08 Señalizacion exteriores</v>
      </c>
      <c r="D333" s="377" t="s">
        <v>61</v>
      </c>
      <c r="E333" s="381" t="str">
        <f>IF(BD.PD[[#This Row],[.]]="*",VLOOKUP(BD.PD[[#This Row],[Pos]],Presupuesto!A:H,7,FALSE),"")</f>
        <v/>
      </c>
      <c r="F333" s="382" t="s">
        <v>770</v>
      </c>
      <c r="G333" s="382">
        <v>4512981591</v>
      </c>
      <c r="H333" s="382" t="s">
        <v>342</v>
      </c>
      <c r="I333" s="399">
        <v>46191</v>
      </c>
      <c r="J333" s="400">
        <v>1</v>
      </c>
      <c r="K333" s="377" t="s">
        <v>343</v>
      </c>
      <c r="L333" s="384">
        <f>IF(BD.PD[[#This Row],[Mon]]="DOP",1,HLOOKUP(BD.PD[[#This Row],[Mon]],$K$1:$L$2,2,FALSE))</f>
        <v>1</v>
      </c>
      <c r="M333" s="401">
        <v>390000</v>
      </c>
      <c r="N333" s="386">
        <f>BD.PD[[#This Row],[Cant.]]*BD.PD[[#This Row],[ Tasa ]]*BD.PD[[#This Row],[ Precio Und.]]</f>
        <v>390000</v>
      </c>
      <c r="O333" s="402">
        <v>0</v>
      </c>
      <c r="P333" s="386">
        <f>IF(BD.PD[[#This Row],[Liquid. '[%']]]&lt;&gt;0,(BD.PD[[#This Row],[Valor Neto '[DOP']]]*BD.PD[[#This Row],[Liquid. '[%']]])+BD.PD[[#This Row],[Valor Neto '[DOP']]],BD.PD[[#This Row],[Valor Neto '[DOP']]])</f>
        <v>390000</v>
      </c>
      <c r="Q333" s="404">
        <f>BD.PD[[#This Row],[Ppto. Orden Interna '[DOP']]]/HLOOKUP("USD",$K$1:$L$2,2,FALSE)</f>
        <v>6500</v>
      </c>
      <c r="R333" s="389" t="s">
        <v>768</v>
      </c>
      <c r="S333" s="389"/>
      <c r="T333" s="389"/>
      <c r="U333" s="389"/>
      <c r="V333" s="389"/>
      <c r="W333" s="405"/>
      <c r="X333" s="390">
        <v>17</v>
      </c>
      <c r="Y333" s="391">
        <v>0.5</v>
      </c>
      <c r="Z333" s="406">
        <f>BD.PD[[#This Row],[Av.P1 '[%']]]*BD.PD[[#This Row],[Ppto. Orden Interna '[DOP']]]</f>
        <v>195000</v>
      </c>
      <c r="AA333" s="393">
        <v>21</v>
      </c>
      <c r="AB333" s="394">
        <v>0.5</v>
      </c>
      <c r="AC333" s="406">
        <f>BD.PD[[#This Row],[Av.P2 '[%']]]*BD.PD[[#This Row],[Ppto. Orden Interna '[DOP']]]</f>
        <v>195000</v>
      </c>
      <c r="AD333" s="393"/>
      <c r="AE333" s="394"/>
      <c r="AF333" s="406">
        <f>BD.PD[[#This Row],[Av.P3 '[%']]]*BD.PD[[#This Row],[Ppto. Orden Interna '[DOP']]]</f>
        <v>0</v>
      </c>
      <c r="AG333" s="393"/>
      <c r="AH333" s="394"/>
      <c r="AI333" s="406">
        <f>BD.PD[[#This Row],[Av.P4 '[%']]]*BD.PD[[#This Row],[Ppto. Orden Interna '[DOP']]]</f>
        <v>0</v>
      </c>
      <c r="AJ333" s="393"/>
      <c r="AK333" s="394"/>
      <c r="AL333" s="406">
        <f>BD.PD[[#This Row],[Av.P5 '[%']]]*BD.PD[[#This Row],[Ppto. Orden Interna '[DOP']]]</f>
        <v>0</v>
      </c>
      <c r="AM333" s="395">
        <f>BD.PD[[#This Row],[Pago 5]]+BD.PD[[#This Row],[Pago 4]]+BD.PD[[#This Row],[Pago 3]]+BD.PD[[#This Row],[Pago 2]]+BD.PD[[#This Row],[Pago 1]]</f>
        <v>390000</v>
      </c>
      <c r="AN333" s="396"/>
    </row>
    <row r="334" spans="1:40" ht="15" hidden="1" customHeight="1" x14ac:dyDescent="0.2">
      <c r="A334" s="377">
        <v>8.08</v>
      </c>
      <c r="B334" s="378"/>
      <c r="C334" s="379" t="str">
        <f>VLOOKUP(BD.PD[[#This Row],[Pos]],PPto[],3,FALSE)</f>
        <v>8.08 Señalizacion exteriores</v>
      </c>
      <c r="D334" s="377" t="s">
        <v>61</v>
      </c>
      <c r="E334" s="381" t="str">
        <f>IF(BD.PD[[#This Row],[.]]="*",VLOOKUP(BD.PD[[#This Row],[Pos]],Presupuesto!A:H,7,FALSE),"")</f>
        <v/>
      </c>
      <c r="F334" s="382" t="s">
        <v>771</v>
      </c>
      <c r="G334" s="382">
        <v>4512981591</v>
      </c>
      <c r="H334" s="382" t="s">
        <v>342</v>
      </c>
      <c r="I334" s="399">
        <v>46191</v>
      </c>
      <c r="J334" s="400">
        <v>1</v>
      </c>
      <c r="K334" s="377" t="s">
        <v>343</v>
      </c>
      <c r="L334" s="384">
        <f>IF(BD.PD[[#This Row],[Mon]]="DOP",1,HLOOKUP(BD.PD[[#This Row],[Mon]],$K$1:$L$2,2,FALSE))</f>
        <v>1</v>
      </c>
      <c r="M334" s="401">
        <v>255000</v>
      </c>
      <c r="N334" s="386">
        <f>BD.PD[[#This Row],[Cant.]]*BD.PD[[#This Row],[ Tasa ]]*BD.PD[[#This Row],[ Precio Und.]]</f>
        <v>255000</v>
      </c>
      <c r="O334" s="402">
        <v>0</v>
      </c>
      <c r="P334" s="386">
        <f>IF(BD.PD[[#This Row],[Liquid. '[%']]]&lt;&gt;0,(BD.PD[[#This Row],[Valor Neto '[DOP']]]*BD.PD[[#This Row],[Liquid. '[%']]])+BD.PD[[#This Row],[Valor Neto '[DOP']]],BD.PD[[#This Row],[Valor Neto '[DOP']]])</f>
        <v>255000</v>
      </c>
      <c r="Q334" s="404">
        <f>BD.PD[[#This Row],[Ppto. Orden Interna '[DOP']]]/HLOOKUP("USD",$K$1:$L$2,2,FALSE)</f>
        <v>4250</v>
      </c>
      <c r="R334" s="389" t="s">
        <v>768</v>
      </c>
      <c r="S334" s="389"/>
      <c r="T334" s="389"/>
      <c r="U334" s="389"/>
      <c r="V334" s="389"/>
      <c r="W334" s="405"/>
      <c r="X334" s="390">
        <v>17</v>
      </c>
      <c r="Y334" s="391">
        <v>0.5</v>
      </c>
      <c r="Z334" s="406">
        <f>BD.PD[[#This Row],[Av.P1 '[%']]]*BD.PD[[#This Row],[Ppto. Orden Interna '[DOP']]]</f>
        <v>127500</v>
      </c>
      <c r="AA334" s="393">
        <v>21</v>
      </c>
      <c r="AB334" s="394">
        <v>0.5</v>
      </c>
      <c r="AC334" s="406">
        <f>BD.PD[[#This Row],[Av.P2 '[%']]]*BD.PD[[#This Row],[Ppto. Orden Interna '[DOP']]]</f>
        <v>127500</v>
      </c>
      <c r="AD334" s="393"/>
      <c r="AE334" s="394"/>
      <c r="AF334" s="406">
        <f>BD.PD[[#This Row],[Av.P3 '[%']]]*BD.PD[[#This Row],[Ppto. Orden Interna '[DOP']]]</f>
        <v>0</v>
      </c>
      <c r="AG334" s="393"/>
      <c r="AH334" s="394"/>
      <c r="AI334" s="406">
        <f>BD.PD[[#This Row],[Av.P4 '[%']]]*BD.PD[[#This Row],[Ppto. Orden Interna '[DOP']]]</f>
        <v>0</v>
      </c>
      <c r="AJ334" s="393"/>
      <c r="AK334" s="394"/>
      <c r="AL334" s="406">
        <f>BD.PD[[#This Row],[Av.P5 '[%']]]*BD.PD[[#This Row],[Ppto. Orden Interna '[DOP']]]</f>
        <v>0</v>
      </c>
      <c r="AM334" s="395">
        <f>BD.PD[[#This Row],[Pago 5]]+BD.PD[[#This Row],[Pago 4]]+BD.PD[[#This Row],[Pago 3]]+BD.PD[[#This Row],[Pago 2]]+BD.PD[[#This Row],[Pago 1]]</f>
        <v>255000</v>
      </c>
      <c r="AN334" s="396"/>
    </row>
    <row r="335" spans="1:40" ht="15" hidden="1" customHeight="1" x14ac:dyDescent="0.2">
      <c r="A335" s="377">
        <v>8.08</v>
      </c>
      <c r="B335" s="378"/>
      <c r="C335" s="379" t="str">
        <f>VLOOKUP(BD.PD[[#This Row],[Pos]],PPto[],3,FALSE)</f>
        <v>8.08 Señalizacion exteriores</v>
      </c>
      <c r="D335" s="377" t="s">
        <v>61</v>
      </c>
      <c r="E335" s="381" t="str">
        <f>IF(BD.PD[[#This Row],[.]]="*",VLOOKUP(BD.PD[[#This Row],[Pos]],Presupuesto!A:H,7,FALSE),"")</f>
        <v/>
      </c>
      <c r="F335" s="382" t="s">
        <v>772</v>
      </c>
      <c r="G335" s="382">
        <v>4512981591</v>
      </c>
      <c r="H335" s="382" t="s">
        <v>342</v>
      </c>
      <c r="I335" s="399">
        <v>46191</v>
      </c>
      <c r="J335" s="400">
        <v>1</v>
      </c>
      <c r="K335" s="377" t="s">
        <v>343</v>
      </c>
      <c r="L335" s="384">
        <f>IF(BD.PD[[#This Row],[Mon]]="DOP",1,HLOOKUP(BD.PD[[#This Row],[Mon]],$K$1:$L$2,2,FALSE))</f>
        <v>1</v>
      </c>
      <c r="M335" s="401">
        <f>60000+85000</f>
        <v>145000</v>
      </c>
      <c r="N335" s="386">
        <f>BD.PD[[#This Row],[Cant.]]*BD.PD[[#This Row],[ Tasa ]]*BD.PD[[#This Row],[ Precio Und.]]</f>
        <v>145000</v>
      </c>
      <c r="O335" s="402">
        <v>0</v>
      </c>
      <c r="P335" s="386">
        <f>IF(BD.PD[[#This Row],[Liquid. '[%']]]&lt;&gt;0,(BD.PD[[#This Row],[Valor Neto '[DOP']]]*BD.PD[[#This Row],[Liquid. '[%']]])+BD.PD[[#This Row],[Valor Neto '[DOP']]],BD.PD[[#This Row],[Valor Neto '[DOP']]])</f>
        <v>145000</v>
      </c>
      <c r="Q335" s="404">
        <f>BD.PD[[#This Row],[Ppto. Orden Interna '[DOP']]]/HLOOKUP("USD",$K$1:$L$2,2,FALSE)</f>
        <v>2416.6666666666665</v>
      </c>
      <c r="R335" s="389" t="s">
        <v>768</v>
      </c>
      <c r="S335" s="389"/>
      <c r="T335" s="389"/>
      <c r="U335" s="389"/>
      <c r="V335" s="389"/>
      <c r="W335" s="405"/>
      <c r="X335" s="390">
        <v>17</v>
      </c>
      <c r="Y335" s="391">
        <v>0.5</v>
      </c>
      <c r="Z335" s="406">
        <f>BD.PD[[#This Row],[Av.P1 '[%']]]*BD.PD[[#This Row],[Ppto. Orden Interna '[DOP']]]</f>
        <v>72500</v>
      </c>
      <c r="AA335" s="393">
        <v>21</v>
      </c>
      <c r="AB335" s="394">
        <v>0.5</v>
      </c>
      <c r="AC335" s="406">
        <f>BD.PD[[#This Row],[Av.P2 '[%']]]*BD.PD[[#This Row],[Ppto. Orden Interna '[DOP']]]</f>
        <v>72500</v>
      </c>
      <c r="AD335" s="393"/>
      <c r="AE335" s="394"/>
      <c r="AF335" s="406">
        <f>BD.PD[[#This Row],[Av.P3 '[%']]]*BD.PD[[#This Row],[Ppto. Orden Interna '[DOP']]]</f>
        <v>0</v>
      </c>
      <c r="AG335" s="393"/>
      <c r="AH335" s="394"/>
      <c r="AI335" s="406">
        <f>BD.PD[[#This Row],[Av.P4 '[%']]]*BD.PD[[#This Row],[Ppto. Orden Interna '[DOP']]]</f>
        <v>0</v>
      </c>
      <c r="AJ335" s="393"/>
      <c r="AK335" s="394"/>
      <c r="AL335" s="406">
        <f>BD.PD[[#This Row],[Av.P5 '[%']]]*BD.PD[[#This Row],[Ppto. Orden Interna '[DOP']]]</f>
        <v>0</v>
      </c>
      <c r="AM335" s="395">
        <f>BD.PD[[#This Row],[Pago 5]]+BD.PD[[#This Row],[Pago 4]]+BD.PD[[#This Row],[Pago 3]]+BD.PD[[#This Row],[Pago 2]]+BD.PD[[#This Row],[Pago 1]]</f>
        <v>145000</v>
      </c>
      <c r="AN335" s="396"/>
    </row>
    <row r="336" spans="1:40" ht="15" hidden="1" customHeight="1" x14ac:dyDescent="0.2">
      <c r="A336" s="377">
        <v>8.08</v>
      </c>
      <c r="B336" s="378"/>
      <c r="C336" s="379" t="str">
        <f>VLOOKUP(BD.PD[[#This Row],[Pos]],PPto[],3,FALSE)</f>
        <v>8.08 Señalizacion exteriores</v>
      </c>
      <c r="D336" s="377" t="s">
        <v>61</v>
      </c>
      <c r="E336" s="381" t="str">
        <f>IF(BD.PD[[#This Row],[.]]="*",VLOOKUP(BD.PD[[#This Row],[Pos]],Presupuesto!A:H,7,FALSE),"")</f>
        <v/>
      </c>
      <c r="F336" s="382" t="s">
        <v>773</v>
      </c>
      <c r="G336" s="382">
        <v>4512981591</v>
      </c>
      <c r="H336" s="382" t="s">
        <v>342</v>
      </c>
      <c r="I336" s="399">
        <v>46191</v>
      </c>
      <c r="J336" s="437">
        <v>5</v>
      </c>
      <c r="K336" s="377" t="s">
        <v>343</v>
      </c>
      <c r="L336" s="425">
        <f>IF(BD.PD[[#This Row],[Mon]]="DOP",1,HLOOKUP(BD.PD[[#This Row],[Mon]],$K$1:$L$2,2,FALSE))</f>
        <v>1</v>
      </c>
      <c r="M336" s="434">
        <v>95000</v>
      </c>
      <c r="N336" s="426">
        <f>BD.PD[[#This Row],[Cant.]]*BD.PD[[#This Row],[ Tasa ]]*BD.PD[[#This Row],[ Precio Und.]]</f>
        <v>475000</v>
      </c>
      <c r="O336" s="435">
        <v>0</v>
      </c>
      <c r="P336" s="426">
        <f>IF(BD.PD[[#This Row],[Liquid. '[%']]]&lt;&gt;0,(BD.PD[[#This Row],[Valor Neto '[DOP']]]*BD.PD[[#This Row],[Liquid. '[%']]])+BD.PD[[#This Row],[Valor Neto '[DOP']]],BD.PD[[#This Row],[Valor Neto '[DOP']]])</f>
        <v>475000</v>
      </c>
      <c r="Q336" s="427">
        <f>BD.PD[[#This Row],[Ppto. Orden Interna '[DOP']]]/HLOOKUP("USD",$K$1:$L$2,2,FALSE)</f>
        <v>7916.666666666667</v>
      </c>
      <c r="R336" s="428" t="s">
        <v>774</v>
      </c>
      <c r="S336" s="428"/>
      <c r="T336" s="428"/>
      <c r="U336" s="428"/>
      <c r="V336" s="428"/>
      <c r="W336" s="405"/>
      <c r="X336" s="390">
        <v>17</v>
      </c>
      <c r="Y336" s="429">
        <v>0.5</v>
      </c>
      <c r="Z336" s="430">
        <f>BD.PD[[#This Row],[Av.P1 '[%']]]*BD.PD[[#This Row],[Ppto. Orden Interna '[DOP']]]</f>
        <v>237500</v>
      </c>
      <c r="AA336" s="393">
        <v>21</v>
      </c>
      <c r="AB336" s="431">
        <v>0.5</v>
      </c>
      <c r="AC336" s="430">
        <f>BD.PD[[#This Row],[Av.P2 '[%']]]*BD.PD[[#This Row],[Ppto. Orden Interna '[DOP']]]</f>
        <v>237500</v>
      </c>
      <c r="AD336" s="393"/>
      <c r="AE336" s="431"/>
      <c r="AF336" s="430">
        <f>BD.PD[[#This Row],[Av.P3 '[%']]]*BD.PD[[#This Row],[Ppto. Orden Interna '[DOP']]]</f>
        <v>0</v>
      </c>
      <c r="AG336" s="393"/>
      <c r="AH336" s="431"/>
      <c r="AI336" s="430">
        <f>BD.PD[[#This Row],[Av.P4 '[%']]]*BD.PD[[#This Row],[Ppto. Orden Interna '[DOP']]]</f>
        <v>0</v>
      </c>
      <c r="AJ336" s="393"/>
      <c r="AK336" s="431"/>
      <c r="AL336" s="430">
        <f>BD.PD[[#This Row],[Av.P5 '[%']]]*BD.PD[[#This Row],[Ppto. Orden Interna '[DOP']]]</f>
        <v>0</v>
      </c>
      <c r="AM336" s="432">
        <f>BD.PD[[#This Row],[Pago 5]]+BD.PD[[#This Row],[Pago 4]]+BD.PD[[#This Row],[Pago 3]]+BD.PD[[#This Row],[Pago 2]]+BD.PD[[#This Row],[Pago 1]]</f>
        <v>475000</v>
      </c>
      <c r="AN336" s="396"/>
    </row>
    <row r="337" spans="1:40" ht="15" hidden="1" customHeight="1" x14ac:dyDescent="0.2">
      <c r="A337" s="377">
        <v>8.08</v>
      </c>
      <c r="B337" s="378"/>
      <c r="C337" s="379" t="str">
        <f>VLOOKUP(BD.PD[[#This Row],[Pos]],PPto[],3,FALSE)</f>
        <v>8.08 Señalizacion exteriores</v>
      </c>
      <c r="D337" s="377" t="s">
        <v>61</v>
      </c>
      <c r="E337" s="381" t="str">
        <f>IF(BD.PD[[#This Row],[.]]="*",VLOOKUP(BD.PD[[#This Row],[Pos]],Presupuesto!A:H,7,FALSE),"")</f>
        <v/>
      </c>
      <c r="F337" s="382" t="s">
        <v>775</v>
      </c>
      <c r="G337" s="382">
        <v>4512981591</v>
      </c>
      <c r="H337" s="382" t="s">
        <v>342</v>
      </c>
      <c r="I337" s="399">
        <v>46191</v>
      </c>
      <c r="J337" s="400">
        <v>1</v>
      </c>
      <c r="K337" s="377" t="s">
        <v>343</v>
      </c>
      <c r="L337" s="384">
        <f>IF(BD.PD[[#This Row],[Mon]]="DOP",1,HLOOKUP(BD.PD[[#This Row],[Mon]],$K$1:$L$2,2,FALSE))</f>
        <v>1</v>
      </c>
      <c r="M337" s="401">
        <v>68400</v>
      </c>
      <c r="N337" s="386">
        <f>BD.PD[[#This Row],[Cant.]]*BD.PD[[#This Row],[ Tasa ]]*BD.PD[[#This Row],[ Precio Und.]]</f>
        <v>68400</v>
      </c>
      <c r="O337" s="402">
        <v>0</v>
      </c>
      <c r="P337" s="386">
        <f>IF(BD.PD[[#This Row],[Liquid. '[%']]]&lt;&gt;0,(BD.PD[[#This Row],[Valor Neto '[DOP']]]*BD.PD[[#This Row],[Liquid. '[%']]])+BD.PD[[#This Row],[Valor Neto '[DOP']]],BD.PD[[#This Row],[Valor Neto '[DOP']]])</f>
        <v>68400</v>
      </c>
      <c r="Q337" s="404">
        <f>BD.PD[[#This Row],[Ppto. Orden Interna '[DOP']]]/HLOOKUP("USD",$K$1:$L$2,2,FALSE)</f>
        <v>1140</v>
      </c>
      <c r="R337" s="389" t="s">
        <v>776</v>
      </c>
      <c r="S337" s="389"/>
      <c r="T337" s="389"/>
      <c r="U337" s="389"/>
      <c r="V337" s="389"/>
      <c r="W337" s="405"/>
      <c r="X337" s="390">
        <v>17</v>
      </c>
      <c r="Y337" s="391">
        <v>0.5</v>
      </c>
      <c r="Z337" s="406">
        <f>BD.PD[[#This Row],[Av.P1 '[%']]]*BD.PD[[#This Row],[Ppto. Orden Interna '[DOP']]]</f>
        <v>34200</v>
      </c>
      <c r="AA337" s="393">
        <v>21</v>
      </c>
      <c r="AB337" s="394">
        <v>0.5</v>
      </c>
      <c r="AC337" s="406">
        <f>BD.PD[[#This Row],[Av.P2 '[%']]]*BD.PD[[#This Row],[Ppto. Orden Interna '[DOP']]]</f>
        <v>34200</v>
      </c>
      <c r="AD337" s="393"/>
      <c r="AE337" s="394"/>
      <c r="AF337" s="406">
        <f>BD.PD[[#This Row],[Av.P3 '[%']]]*BD.PD[[#This Row],[Ppto. Orden Interna '[DOP']]]</f>
        <v>0</v>
      </c>
      <c r="AG337" s="393"/>
      <c r="AH337" s="394"/>
      <c r="AI337" s="406">
        <f>BD.PD[[#This Row],[Av.P4 '[%']]]*BD.PD[[#This Row],[Ppto. Orden Interna '[DOP']]]</f>
        <v>0</v>
      </c>
      <c r="AJ337" s="393"/>
      <c r="AK337" s="394"/>
      <c r="AL337" s="406">
        <f>BD.PD[[#This Row],[Av.P5 '[%']]]*BD.PD[[#This Row],[Ppto. Orden Interna '[DOP']]]</f>
        <v>0</v>
      </c>
      <c r="AM337" s="395">
        <f>BD.PD[[#This Row],[Pago 5]]+BD.PD[[#This Row],[Pago 4]]+BD.PD[[#This Row],[Pago 3]]+BD.PD[[#This Row],[Pago 2]]+BD.PD[[#This Row],[Pago 1]]</f>
        <v>68400</v>
      </c>
      <c r="AN337" s="396"/>
    </row>
    <row r="338" spans="1:40" ht="15" hidden="1" customHeight="1" x14ac:dyDescent="0.2">
      <c r="A338" s="377">
        <v>8.08</v>
      </c>
      <c r="B338" s="378"/>
      <c r="C338" s="379" t="str">
        <f>VLOOKUP(BD.PD[[#This Row],[Pos]],PPto[],3,FALSE)</f>
        <v>8.08 Señalizacion exteriores</v>
      </c>
      <c r="D338" s="377" t="s">
        <v>61</v>
      </c>
      <c r="E338" s="381" t="str">
        <f>IF(BD.PD[[#This Row],[.]]="*",VLOOKUP(BD.PD[[#This Row],[Pos]],Presupuesto!A:H,7,FALSE),"")</f>
        <v/>
      </c>
      <c r="F338" s="382" t="s">
        <v>777</v>
      </c>
      <c r="G338" s="382">
        <v>4512981591</v>
      </c>
      <c r="H338" s="382" t="s">
        <v>342</v>
      </c>
      <c r="I338" s="399">
        <v>46191</v>
      </c>
      <c r="J338" s="400">
        <v>1</v>
      </c>
      <c r="K338" s="377" t="s">
        <v>343</v>
      </c>
      <c r="L338" s="384">
        <f>IF(BD.PD[[#This Row],[Mon]]="DOP",1,HLOOKUP(BD.PD[[#This Row],[Mon]],$K$1:$L$2,2,FALSE))</f>
        <v>1</v>
      </c>
      <c r="M338" s="401">
        <v>2042000</v>
      </c>
      <c r="N338" s="386">
        <f>BD.PD[[#This Row],[Cant.]]*BD.PD[[#This Row],[ Tasa ]]*BD.PD[[#This Row],[ Precio Und.]]</f>
        <v>2042000</v>
      </c>
      <c r="O338" s="402">
        <v>0</v>
      </c>
      <c r="P338" s="386">
        <f>IF(BD.PD[[#This Row],[Liquid. '[%']]]&lt;&gt;0,(BD.PD[[#This Row],[Valor Neto '[DOP']]]*BD.PD[[#This Row],[Liquid. '[%']]])+BD.PD[[#This Row],[Valor Neto '[DOP']]],BD.PD[[#This Row],[Valor Neto '[DOP']]])</f>
        <v>2042000</v>
      </c>
      <c r="Q338" s="404">
        <f>BD.PD[[#This Row],[Ppto. Orden Interna '[DOP']]]/HLOOKUP("USD",$K$1:$L$2,2,FALSE)</f>
        <v>34033.333333333336</v>
      </c>
      <c r="R338" s="389" t="s">
        <v>776</v>
      </c>
      <c r="S338" s="389"/>
      <c r="T338" s="389"/>
      <c r="U338" s="389"/>
      <c r="V338" s="389"/>
      <c r="W338" s="405"/>
      <c r="X338" s="390">
        <v>17</v>
      </c>
      <c r="Y338" s="391">
        <v>0.5</v>
      </c>
      <c r="Z338" s="406">
        <f>BD.PD[[#This Row],[Av.P1 '[%']]]*BD.PD[[#This Row],[Ppto. Orden Interna '[DOP']]]</f>
        <v>1021000</v>
      </c>
      <c r="AA338" s="393">
        <v>21</v>
      </c>
      <c r="AB338" s="394">
        <v>0.5</v>
      </c>
      <c r="AC338" s="406">
        <f>BD.PD[[#This Row],[Av.P2 '[%']]]*BD.PD[[#This Row],[Ppto. Orden Interna '[DOP']]]</f>
        <v>1021000</v>
      </c>
      <c r="AD338" s="393"/>
      <c r="AE338" s="394"/>
      <c r="AF338" s="406">
        <f>BD.PD[[#This Row],[Av.P3 '[%']]]*BD.PD[[#This Row],[Ppto. Orden Interna '[DOP']]]</f>
        <v>0</v>
      </c>
      <c r="AG338" s="393"/>
      <c r="AH338" s="394"/>
      <c r="AI338" s="406">
        <f>BD.PD[[#This Row],[Av.P4 '[%']]]*BD.PD[[#This Row],[Ppto. Orden Interna '[DOP']]]</f>
        <v>0</v>
      </c>
      <c r="AJ338" s="393"/>
      <c r="AK338" s="394"/>
      <c r="AL338" s="406">
        <f>BD.PD[[#This Row],[Av.P5 '[%']]]*BD.PD[[#This Row],[Ppto. Orden Interna '[DOP']]]</f>
        <v>0</v>
      </c>
      <c r="AM338" s="395">
        <f>BD.PD[[#This Row],[Pago 5]]+BD.PD[[#This Row],[Pago 4]]+BD.PD[[#This Row],[Pago 3]]+BD.PD[[#This Row],[Pago 2]]+BD.PD[[#This Row],[Pago 1]]</f>
        <v>2042000</v>
      </c>
      <c r="AN338" s="396"/>
    </row>
    <row r="339" spans="1:40" ht="15" hidden="1" customHeight="1" x14ac:dyDescent="0.2">
      <c r="A339" s="377">
        <v>8.08</v>
      </c>
      <c r="B339" s="378"/>
      <c r="C339" s="379" t="str">
        <f>VLOOKUP(BD.PD[[#This Row],[Pos]],PPto[],3,FALSE)</f>
        <v>8.08 Señalizacion exteriores</v>
      </c>
      <c r="D339" s="377" t="s">
        <v>61</v>
      </c>
      <c r="E339" s="381" t="str">
        <f>IF(BD.PD[[#This Row],[.]]="*",VLOOKUP(BD.PD[[#This Row],[Pos]],Presupuesto!A:H,7,FALSE),"")</f>
        <v/>
      </c>
      <c r="F339" s="382" t="s">
        <v>778</v>
      </c>
      <c r="G339" s="382">
        <v>4512981591</v>
      </c>
      <c r="H339" s="382" t="s">
        <v>342</v>
      </c>
      <c r="I339" s="399">
        <v>46191</v>
      </c>
      <c r="J339" s="400">
        <v>1</v>
      </c>
      <c r="K339" s="377" t="s">
        <v>343</v>
      </c>
      <c r="L339" s="384">
        <f>IF(BD.PD[[#This Row],[Mon]]="DOP",1,HLOOKUP(BD.PD[[#This Row],[Mon]],$K$1:$L$2,2,FALSE))</f>
        <v>1</v>
      </c>
      <c r="M339" s="401">
        <v>350000</v>
      </c>
      <c r="N339" s="386">
        <f>BD.PD[[#This Row],[Cant.]]*BD.PD[[#This Row],[ Tasa ]]*BD.PD[[#This Row],[ Precio Und.]]</f>
        <v>350000</v>
      </c>
      <c r="O339" s="402">
        <v>0</v>
      </c>
      <c r="P339" s="386">
        <f>IF(BD.PD[[#This Row],[Liquid. '[%']]]&lt;&gt;0,(BD.PD[[#This Row],[Valor Neto '[DOP']]]*BD.PD[[#This Row],[Liquid. '[%']]])+BD.PD[[#This Row],[Valor Neto '[DOP']]],BD.PD[[#This Row],[Valor Neto '[DOP']]])</f>
        <v>350000</v>
      </c>
      <c r="Q339" s="404">
        <f>BD.PD[[#This Row],[Ppto. Orden Interna '[DOP']]]/HLOOKUP("USD",$K$1:$L$2,2,FALSE)</f>
        <v>5833.333333333333</v>
      </c>
      <c r="R339" s="389" t="s">
        <v>774</v>
      </c>
      <c r="S339" s="389"/>
      <c r="T339" s="389"/>
      <c r="U339" s="389"/>
      <c r="V339" s="389"/>
      <c r="W339" s="405"/>
      <c r="X339" s="390">
        <v>17</v>
      </c>
      <c r="Y339" s="391">
        <v>0.5</v>
      </c>
      <c r="Z339" s="406">
        <f>BD.PD[[#This Row],[Av.P1 '[%']]]*BD.PD[[#This Row],[Ppto. Orden Interna '[DOP']]]</f>
        <v>175000</v>
      </c>
      <c r="AA339" s="393">
        <v>21</v>
      </c>
      <c r="AB339" s="394">
        <v>0.5</v>
      </c>
      <c r="AC339" s="406">
        <f>BD.PD[[#This Row],[Av.P2 '[%']]]*BD.PD[[#This Row],[Ppto. Orden Interna '[DOP']]]</f>
        <v>175000</v>
      </c>
      <c r="AD339" s="393"/>
      <c r="AE339" s="394"/>
      <c r="AF339" s="406">
        <f>BD.PD[[#This Row],[Av.P3 '[%']]]*BD.PD[[#This Row],[Ppto. Orden Interna '[DOP']]]</f>
        <v>0</v>
      </c>
      <c r="AG339" s="393"/>
      <c r="AH339" s="394"/>
      <c r="AI339" s="406">
        <f>BD.PD[[#This Row],[Av.P4 '[%']]]*BD.PD[[#This Row],[Ppto. Orden Interna '[DOP']]]</f>
        <v>0</v>
      </c>
      <c r="AJ339" s="393"/>
      <c r="AK339" s="394"/>
      <c r="AL339" s="406">
        <f>BD.PD[[#This Row],[Av.P5 '[%']]]*BD.PD[[#This Row],[Ppto. Orden Interna '[DOP']]]</f>
        <v>0</v>
      </c>
      <c r="AM339" s="395">
        <f>BD.PD[[#This Row],[Pago 5]]+BD.PD[[#This Row],[Pago 4]]+BD.PD[[#This Row],[Pago 3]]+BD.PD[[#This Row],[Pago 2]]+BD.PD[[#This Row],[Pago 1]]</f>
        <v>350000</v>
      </c>
      <c r="AN339" s="396"/>
    </row>
    <row r="340" spans="1:40" ht="15" hidden="1" customHeight="1" x14ac:dyDescent="0.2">
      <c r="A340" s="377">
        <v>9.01</v>
      </c>
      <c r="B340" s="378" t="s">
        <v>334</v>
      </c>
      <c r="C340" s="379" t="str">
        <f>VLOOKUP(BD.PD[[#This Row],[Pos]],PPto[],3,FALSE)</f>
        <v>9.01 COMERCIALIZACION</v>
      </c>
      <c r="D340" s="380" t="s">
        <v>334</v>
      </c>
      <c r="E340" s="381">
        <f>IF(BD.PD[[#This Row],[.]]="*",VLOOKUP(BD.PD[[#This Row],[Pos]],Presupuesto!A:H,7,FALSE),"")</f>
        <v>0</v>
      </c>
      <c r="F340" s="382"/>
      <c r="G340" s="382" t="s">
        <v>299</v>
      </c>
      <c r="H340" s="382"/>
      <c r="I340" s="382"/>
      <c r="J340" s="383"/>
      <c r="K340" s="380" t="s">
        <v>162</v>
      </c>
      <c r="L340" s="384">
        <f>IF(BD.PD[[#This Row],[Mon]]="DOP",1,HLOOKUP(BD.PD[[#This Row],[Mon]],$K$1:$L$2,2,FALSE))</f>
        <v>60</v>
      </c>
      <c r="M340" s="385">
        <v>0</v>
      </c>
      <c r="N340" s="386">
        <f>BD.PD[[#This Row],[Cant.]]*BD.PD[[#This Row],[ Tasa ]]*BD.PD[[#This Row],[ Precio Und.]]</f>
        <v>0</v>
      </c>
      <c r="O340" s="387"/>
      <c r="P340" s="386">
        <f>IF(BD.PD[[#This Row],[Liquid. '[%']]]&lt;&gt;0,(BD.PD[[#This Row],[Valor Neto '[DOP']]]*BD.PD[[#This Row],[Liquid. '[%']]])+BD.PD[[#This Row],[Valor Neto '[DOP']]],BD.PD[[#This Row],[Valor Neto '[DOP']]])</f>
        <v>0</v>
      </c>
      <c r="Q340" s="404">
        <f>BD.PD[[#This Row],[Ppto. Orden Interna '[DOP']]]/HLOOKUP("USD",$K$1:$L$2,2,FALSE)</f>
        <v>0</v>
      </c>
      <c r="R340" s="389"/>
      <c r="S340" s="389"/>
      <c r="T340" s="389"/>
      <c r="U340" s="389"/>
      <c r="V340" s="389"/>
      <c r="W340" s="405"/>
      <c r="X340" s="390"/>
      <c r="Y340" s="391"/>
      <c r="Z340" s="406">
        <f>BD.PD[[#This Row],[Av.P1 '[%']]]*BD.PD[[#This Row],[Ppto. Orden Interna '[DOP']]]</f>
        <v>0</v>
      </c>
      <c r="AA340" s="393"/>
      <c r="AB340" s="394"/>
      <c r="AC340" s="406">
        <f>BD.PD[[#This Row],[Av.P2 '[%']]]*BD.PD[[#This Row],[Ppto. Orden Interna '[DOP']]]</f>
        <v>0</v>
      </c>
      <c r="AD340" s="393"/>
      <c r="AE340" s="394"/>
      <c r="AF340" s="406">
        <f>BD.PD[[#This Row],[Av.P3 '[%']]]*BD.PD[[#This Row],[Ppto. Orden Interna '[DOP']]]</f>
        <v>0</v>
      </c>
      <c r="AG340" s="393"/>
      <c r="AH340" s="394"/>
      <c r="AI340" s="406">
        <f>BD.PD[[#This Row],[Av.P4 '[%']]]*BD.PD[[#This Row],[Ppto. Orden Interna '[DOP']]]</f>
        <v>0</v>
      </c>
      <c r="AJ340" s="393"/>
      <c r="AK340" s="394"/>
      <c r="AL340" s="406">
        <f>BD.PD[[#This Row],[Av.P5 '[%']]]*BD.PD[[#This Row],[Ppto. Orden Interna '[DOP']]]</f>
        <v>0</v>
      </c>
      <c r="AM340" s="395">
        <f>BD.PD[[#This Row],[Pago 5]]+BD.PD[[#This Row],[Pago 4]]+BD.PD[[#This Row],[Pago 3]]+BD.PD[[#This Row],[Pago 2]]+BD.PD[[#This Row],[Pago 1]]</f>
        <v>0</v>
      </c>
      <c r="AN340" s="396"/>
    </row>
    <row r="341" spans="1:40" ht="15" hidden="1" customHeight="1" x14ac:dyDescent="0.2">
      <c r="A341" s="377">
        <v>9.02</v>
      </c>
      <c r="B341" s="378" t="s">
        <v>334</v>
      </c>
      <c r="C341" s="379" t="str">
        <f>VLOOKUP(BD.PD[[#This Row],[Pos]],PPto[],3,FALSE)</f>
        <v>9.02 INSUMOS</v>
      </c>
      <c r="D341" s="380" t="s">
        <v>334</v>
      </c>
      <c r="E341" s="381">
        <f>IF(BD.PD[[#This Row],[.]]="*",VLOOKUP(BD.PD[[#This Row],[Pos]],Presupuesto!A:H,7,FALSE),"")</f>
        <v>0</v>
      </c>
      <c r="F341" s="382"/>
      <c r="G341" s="382" t="s">
        <v>299</v>
      </c>
      <c r="H341" s="382"/>
      <c r="I341" s="382"/>
      <c r="J341" s="383"/>
      <c r="K341" s="380" t="s">
        <v>162</v>
      </c>
      <c r="L341" s="384">
        <f>IF(BD.PD[[#This Row],[Mon]]="DOP",1,HLOOKUP(BD.PD[[#This Row],[Mon]],$K$1:$L$2,2,FALSE))</f>
        <v>60</v>
      </c>
      <c r="M341" s="385">
        <v>0</v>
      </c>
      <c r="N341" s="386">
        <f>BD.PD[[#This Row],[Cant.]]*BD.PD[[#This Row],[ Tasa ]]*BD.PD[[#This Row],[ Precio Und.]]</f>
        <v>0</v>
      </c>
      <c r="O341" s="387"/>
      <c r="P341" s="386">
        <f>IF(BD.PD[[#This Row],[Liquid. '[%']]]&lt;&gt;0,(BD.PD[[#This Row],[Valor Neto '[DOP']]]*BD.PD[[#This Row],[Liquid. '[%']]])+BD.PD[[#This Row],[Valor Neto '[DOP']]],BD.PD[[#This Row],[Valor Neto '[DOP']]])</f>
        <v>0</v>
      </c>
      <c r="Q341" s="404">
        <f>BD.PD[[#This Row],[Ppto. Orden Interna '[DOP']]]/HLOOKUP("USD",$K$1:$L$2,2,FALSE)</f>
        <v>0</v>
      </c>
      <c r="R341" s="389"/>
      <c r="S341" s="389"/>
      <c r="T341" s="389"/>
      <c r="U341" s="389"/>
      <c r="V341" s="389"/>
      <c r="W341" s="405"/>
      <c r="X341" s="390"/>
      <c r="Y341" s="391"/>
      <c r="Z341" s="406">
        <f>BD.PD[[#This Row],[Av.P1 '[%']]]*BD.PD[[#This Row],[Ppto. Orden Interna '[DOP']]]</f>
        <v>0</v>
      </c>
      <c r="AA341" s="393"/>
      <c r="AB341" s="394"/>
      <c r="AC341" s="406">
        <f>BD.PD[[#This Row],[Av.P2 '[%']]]*BD.PD[[#This Row],[Ppto. Orden Interna '[DOP']]]</f>
        <v>0</v>
      </c>
      <c r="AD341" s="393"/>
      <c r="AE341" s="394"/>
      <c r="AF341" s="406">
        <f>BD.PD[[#This Row],[Av.P3 '[%']]]*BD.PD[[#This Row],[Ppto. Orden Interna '[DOP']]]</f>
        <v>0</v>
      </c>
      <c r="AG341" s="393"/>
      <c r="AH341" s="394"/>
      <c r="AI341" s="406">
        <f>BD.PD[[#This Row],[Av.P4 '[%']]]*BD.PD[[#This Row],[Ppto. Orden Interna '[DOP']]]</f>
        <v>0</v>
      </c>
      <c r="AJ341" s="393"/>
      <c r="AK341" s="394"/>
      <c r="AL341" s="406">
        <f>BD.PD[[#This Row],[Av.P5 '[%']]]*BD.PD[[#This Row],[Ppto. Orden Interna '[DOP']]]</f>
        <v>0</v>
      </c>
      <c r="AM341" s="395">
        <f>BD.PD[[#This Row],[Pago 5]]+BD.PD[[#This Row],[Pago 4]]+BD.PD[[#This Row],[Pago 3]]+BD.PD[[#This Row],[Pago 2]]+BD.PD[[#This Row],[Pago 1]]</f>
        <v>0</v>
      </c>
      <c r="AN341" s="396"/>
    </row>
    <row r="342" spans="1:40" ht="15" hidden="1" customHeight="1" x14ac:dyDescent="0.2">
      <c r="A342" s="377">
        <v>9.0299999999999994</v>
      </c>
      <c r="B342" s="378" t="s">
        <v>334</v>
      </c>
      <c r="C342" s="379" t="str">
        <f>VLOOKUP(BD.PD[[#This Row],[Pos]],PPto[],3,FALSE)</f>
        <v>9.03 PUBLICIDAD Y MERCADEO</v>
      </c>
      <c r="D342" s="380" t="s">
        <v>334</v>
      </c>
      <c r="E342" s="381">
        <f>IF(BD.PD[[#This Row],[.]]="*",VLOOKUP(BD.PD[[#This Row],[Pos]],Presupuesto!A:H,7,FALSE),"")</f>
        <v>0</v>
      </c>
      <c r="F342" s="382"/>
      <c r="G342" s="382" t="s">
        <v>299</v>
      </c>
      <c r="H342" s="382"/>
      <c r="I342" s="382"/>
      <c r="J342" s="383"/>
      <c r="K342" s="380" t="s">
        <v>162</v>
      </c>
      <c r="L342" s="384">
        <f>IF(BD.PD[[#This Row],[Mon]]="DOP",1,HLOOKUP(BD.PD[[#This Row],[Mon]],$K$1:$L$2,2,FALSE))</f>
        <v>60</v>
      </c>
      <c r="M342" s="385">
        <v>0</v>
      </c>
      <c r="N342" s="386">
        <f>BD.PD[[#This Row],[Cant.]]*BD.PD[[#This Row],[ Tasa ]]*BD.PD[[#This Row],[ Precio Und.]]</f>
        <v>0</v>
      </c>
      <c r="O342" s="387"/>
      <c r="P342" s="386">
        <f>IF(BD.PD[[#This Row],[Liquid. '[%']]]&lt;&gt;0,(BD.PD[[#This Row],[Valor Neto '[DOP']]]*BD.PD[[#This Row],[Liquid. '[%']]])+BD.PD[[#This Row],[Valor Neto '[DOP']]],BD.PD[[#This Row],[Valor Neto '[DOP']]])</f>
        <v>0</v>
      </c>
      <c r="Q342" s="404">
        <f>BD.PD[[#This Row],[Ppto. Orden Interna '[DOP']]]/HLOOKUP("USD",$K$1:$L$2,2,FALSE)</f>
        <v>0</v>
      </c>
      <c r="R342" s="389"/>
      <c r="S342" s="389"/>
      <c r="T342" s="389"/>
      <c r="U342" s="389"/>
      <c r="V342" s="389"/>
      <c r="W342" s="405"/>
      <c r="X342" s="390"/>
      <c r="Y342" s="391"/>
      <c r="Z342" s="406">
        <f>BD.PD[[#This Row],[Av.P1 '[%']]]*BD.PD[[#This Row],[Ppto. Orden Interna '[DOP']]]</f>
        <v>0</v>
      </c>
      <c r="AA342" s="393"/>
      <c r="AB342" s="394"/>
      <c r="AC342" s="406">
        <f>BD.PD[[#This Row],[Av.P2 '[%']]]*BD.PD[[#This Row],[Ppto. Orden Interna '[DOP']]]</f>
        <v>0</v>
      </c>
      <c r="AD342" s="393"/>
      <c r="AE342" s="394"/>
      <c r="AF342" s="406">
        <f>BD.PD[[#This Row],[Av.P3 '[%']]]*BD.PD[[#This Row],[Ppto. Orden Interna '[DOP']]]</f>
        <v>0</v>
      </c>
      <c r="AG342" s="393"/>
      <c r="AH342" s="394"/>
      <c r="AI342" s="406">
        <f>BD.PD[[#This Row],[Av.P4 '[%']]]*BD.PD[[#This Row],[Ppto. Orden Interna '[DOP']]]</f>
        <v>0</v>
      </c>
      <c r="AJ342" s="393"/>
      <c r="AK342" s="394"/>
      <c r="AL342" s="406">
        <f>BD.PD[[#This Row],[Av.P5 '[%']]]*BD.PD[[#This Row],[Ppto. Orden Interna '[DOP']]]</f>
        <v>0</v>
      </c>
      <c r="AM342" s="395">
        <f>BD.PD[[#This Row],[Pago 5]]+BD.PD[[#This Row],[Pago 4]]+BD.PD[[#This Row],[Pago 3]]+BD.PD[[#This Row],[Pago 2]]+BD.PD[[#This Row],[Pago 1]]</f>
        <v>0</v>
      </c>
      <c r="AN342" s="396"/>
    </row>
    <row r="343" spans="1:40" ht="15" hidden="1" customHeight="1" x14ac:dyDescent="0.2">
      <c r="A343" s="377">
        <v>9.0399999999999991</v>
      </c>
      <c r="B343" s="378" t="s">
        <v>334</v>
      </c>
      <c r="C343" s="379" t="str">
        <f>VLOOKUP(BD.PD[[#This Row],[Pos]],PPto[],3,FALSE)</f>
        <v>9.04 MONTAJE</v>
      </c>
      <c r="D343" s="380" t="s">
        <v>334</v>
      </c>
      <c r="E343" s="381">
        <f>IF(BD.PD[[#This Row],[.]]="*",VLOOKUP(BD.PD[[#This Row],[Pos]],Presupuesto!A:H,7,FALSE),"")</f>
        <v>0</v>
      </c>
      <c r="F343" s="382"/>
      <c r="G343" s="382" t="s">
        <v>299</v>
      </c>
      <c r="H343" s="382"/>
      <c r="I343" s="382"/>
      <c r="J343" s="383"/>
      <c r="K343" s="380" t="s">
        <v>162</v>
      </c>
      <c r="L343" s="384">
        <f>IF(BD.PD[[#This Row],[Mon]]="DOP",1,HLOOKUP(BD.PD[[#This Row],[Mon]],$K$1:$L$2,2,FALSE))</f>
        <v>60</v>
      </c>
      <c r="M343" s="385">
        <v>0</v>
      </c>
      <c r="N343" s="386">
        <f>BD.PD[[#This Row],[Cant.]]*BD.PD[[#This Row],[ Tasa ]]*BD.PD[[#This Row],[ Precio Und.]]</f>
        <v>0</v>
      </c>
      <c r="O343" s="387"/>
      <c r="P343" s="386">
        <f>IF(BD.PD[[#This Row],[Liquid. '[%']]]&lt;&gt;0,(BD.PD[[#This Row],[Valor Neto '[DOP']]]*BD.PD[[#This Row],[Liquid. '[%']]])+BD.PD[[#This Row],[Valor Neto '[DOP']]],BD.PD[[#This Row],[Valor Neto '[DOP']]])</f>
        <v>0</v>
      </c>
      <c r="Q343" s="404">
        <f>BD.PD[[#This Row],[Ppto. Orden Interna '[DOP']]]/HLOOKUP("USD",$K$1:$L$2,2,FALSE)</f>
        <v>0</v>
      </c>
      <c r="R343" s="389"/>
      <c r="S343" s="389"/>
      <c r="T343" s="389"/>
      <c r="U343" s="389"/>
      <c r="V343" s="389"/>
      <c r="W343" s="405"/>
      <c r="X343" s="390"/>
      <c r="Y343" s="391"/>
      <c r="Z343" s="406">
        <f>BD.PD[[#This Row],[Av.P1 '[%']]]*BD.PD[[#This Row],[Ppto. Orden Interna '[DOP']]]</f>
        <v>0</v>
      </c>
      <c r="AA343" s="393"/>
      <c r="AB343" s="394"/>
      <c r="AC343" s="406">
        <f>BD.PD[[#This Row],[Av.P2 '[%']]]*BD.PD[[#This Row],[Ppto. Orden Interna '[DOP']]]</f>
        <v>0</v>
      </c>
      <c r="AD343" s="393"/>
      <c r="AE343" s="394"/>
      <c r="AF343" s="406">
        <f>BD.PD[[#This Row],[Av.P3 '[%']]]*BD.PD[[#This Row],[Ppto. Orden Interna '[DOP']]]</f>
        <v>0</v>
      </c>
      <c r="AG343" s="393"/>
      <c r="AH343" s="394"/>
      <c r="AI343" s="406">
        <f>BD.PD[[#This Row],[Av.P4 '[%']]]*BD.PD[[#This Row],[Ppto. Orden Interna '[DOP']]]</f>
        <v>0</v>
      </c>
      <c r="AJ343" s="393"/>
      <c r="AK343" s="394"/>
      <c r="AL343" s="406">
        <f>BD.PD[[#This Row],[Av.P5 '[%']]]*BD.PD[[#This Row],[Ppto. Orden Interna '[DOP']]]</f>
        <v>0</v>
      </c>
      <c r="AM343" s="395">
        <f>BD.PD[[#This Row],[Pago 5]]+BD.PD[[#This Row],[Pago 4]]+BD.PD[[#This Row],[Pago 3]]+BD.PD[[#This Row],[Pago 2]]+BD.PD[[#This Row],[Pago 1]]</f>
        <v>0</v>
      </c>
      <c r="AN343" s="396"/>
    </row>
    <row r="344" spans="1:40" ht="15" hidden="1" customHeight="1" x14ac:dyDescent="0.2">
      <c r="A344" s="377">
        <v>9.0499999999999989</v>
      </c>
      <c r="B344" s="378" t="s">
        <v>334</v>
      </c>
      <c r="C344" s="379" t="str">
        <f>VLOOKUP(BD.PD[[#This Row],[Pos]],PPto[],3,FALSE)</f>
        <v>9.05 DECORACIÓN TEMPORADAS</v>
      </c>
      <c r="D344" s="380" t="s">
        <v>334</v>
      </c>
      <c r="E344" s="381">
        <f>IF(BD.PD[[#This Row],[.]]="*",VLOOKUP(BD.PD[[#This Row],[Pos]],Presupuesto!A:H,7,FALSE),"")</f>
        <v>0</v>
      </c>
      <c r="F344" s="382"/>
      <c r="G344" s="382" t="s">
        <v>299</v>
      </c>
      <c r="H344" s="382"/>
      <c r="I344" s="382"/>
      <c r="J344" s="383"/>
      <c r="K344" s="380" t="s">
        <v>162</v>
      </c>
      <c r="L344" s="384">
        <f>IF(BD.PD[[#This Row],[Mon]]="DOP",1,HLOOKUP(BD.PD[[#This Row],[Mon]],$K$1:$L$2,2,FALSE))</f>
        <v>60</v>
      </c>
      <c r="M344" s="385">
        <v>0</v>
      </c>
      <c r="N344" s="386">
        <f>BD.PD[[#This Row],[Cant.]]*BD.PD[[#This Row],[ Tasa ]]*BD.PD[[#This Row],[ Precio Und.]]</f>
        <v>0</v>
      </c>
      <c r="O344" s="387"/>
      <c r="P344" s="386">
        <f>IF(BD.PD[[#This Row],[Liquid. '[%']]]&lt;&gt;0,(BD.PD[[#This Row],[Valor Neto '[DOP']]]*BD.PD[[#This Row],[Liquid. '[%']]])+BD.PD[[#This Row],[Valor Neto '[DOP']]],BD.PD[[#This Row],[Valor Neto '[DOP']]])</f>
        <v>0</v>
      </c>
      <c r="Q344" s="404">
        <f>BD.PD[[#This Row],[Ppto. Orden Interna '[DOP']]]/HLOOKUP("USD",$K$1:$L$2,2,FALSE)</f>
        <v>0</v>
      </c>
      <c r="R344" s="389"/>
      <c r="S344" s="389"/>
      <c r="T344" s="389"/>
      <c r="U344" s="389"/>
      <c r="V344" s="389"/>
      <c r="W344" s="405"/>
      <c r="X344" s="390"/>
      <c r="Y344" s="391"/>
      <c r="Z344" s="406">
        <f>BD.PD[[#This Row],[Av.P1 '[%']]]*BD.PD[[#This Row],[Ppto. Orden Interna '[DOP']]]</f>
        <v>0</v>
      </c>
      <c r="AA344" s="393"/>
      <c r="AB344" s="394"/>
      <c r="AC344" s="406">
        <f>BD.PD[[#This Row],[Av.P2 '[%']]]*BD.PD[[#This Row],[Ppto. Orden Interna '[DOP']]]</f>
        <v>0</v>
      </c>
      <c r="AD344" s="393"/>
      <c r="AE344" s="394"/>
      <c r="AF344" s="406">
        <f>BD.PD[[#This Row],[Av.P3 '[%']]]*BD.PD[[#This Row],[Ppto. Orden Interna '[DOP']]]</f>
        <v>0</v>
      </c>
      <c r="AG344" s="393"/>
      <c r="AH344" s="394"/>
      <c r="AI344" s="406">
        <f>BD.PD[[#This Row],[Av.P4 '[%']]]*BD.PD[[#This Row],[Ppto. Orden Interna '[DOP']]]</f>
        <v>0</v>
      </c>
      <c r="AJ344" s="393"/>
      <c r="AK344" s="394"/>
      <c r="AL344" s="406">
        <f>BD.PD[[#This Row],[Av.P5 '[%']]]*BD.PD[[#This Row],[Ppto. Orden Interna '[DOP']]]</f>
        <v>0</v>
      </c>
      <c r="AM344" s="395">
        <f>BD.PD[[#This Row],[Pago 5]]+BD.PD[[#This Row],[Pago 4]]+BD.PD[[#This Row],[Pago 3]]+BD.PD[[#This Row],[Pago 2]]+BD.PD[[#This Row],[Pago 1]]</f>
        <v>0</v>
      </c>
      <c r="AN344" s="396"/>
    </row>
    <row r="345" spans="1:40" ht="37.9" hidden="1" customHeight="1" x14ac:dyDescent="0.2">
      <c r="A345" s="377">
        <v>9.06</v>
      </c>
      <c r="B345" s="378" t="s">
        <v>334</v>
      </c>
      <c r="C345" s="379" t="str">
        <f>VLOOKUP(BD.PD[[#This Row],[Pos]],PPto[],3,FALSE)</f>
        <v>9.06 -</v>
      </c>
      <c r="D345" s="380" t="s">
        <v>334</v>
      </c>
      <c r="E345" s="381">
        <f>IF(BD.PD[[#This Row],[.]]="*",VLOOKUP(BD.PD[[#This Row],[Pos]],Presupuesto!A:H,7,FALSE),"")</f>
        <v>0</v>
      </c>
      <c r="F345" s="382"/>
      <c r="G345" s="382" t="s">
        <v>299</v>
      </c>
      <c r="H345" s="382"/>
      <c r="I345" s="382"/>
      <c r="J345" s="383"/>
      <c r="K345" s="380" t="s">
        <v>162</v>
      </c>
      <c r="L345" s="384">
        <f>IF(BD.PD[[#This Row],[Mon]]="DOP",1,HLOOKUP(BD.PD[[#This Row],[Mon]],$K$1:$L$2,2,FALSE))</f>
        <v>60</v>
      </c>
      <c r="M345" s="385">
        <v>0</v>
      </c>
      <c r="N345" s="386">
        <f>BD.PD[[#This Row],[Cant.]]*BD.PD[[#This Row],[ Tasa ]]*BD.PD[[#This Row],[ Precio Und.]]</f>
        <v>0</v>
      </c>
      <c r="O345" s="387"/>
      <c r="P345" s="386">
        <f>IF(BD.PD[[#This Row],[Liquid. '[%']]]&lt;&gt;0,(BD.PD[[#This Row],[Valor Neto '[DOP']]]*BD.PD[[#This Row],[Liquid. '[%']]])+BD.PD[[#This Row],[Valor Neto '[DOP']]],BD.PD[[#This Row],[Valor Neto '[DOP']]])</f>
        <v>0</v>
      </c>
      <c r="Q345" s="404">
        <f>BD.PD[[#This Row],[Ppto. Orden Interna '[DOP']]]/HLOOKUP("USD",$K$1:$L$2,2,FALSE)</f>
        <v>0</v>
      </c>
      <c r="R345" s="389"/>
      <c r="S345" s="389"/>
      <c r="T345" s="389"/>
      <c r="U345" s="389"/>
      <c r="V345" s="389"/>
      <c r="W345" s="405"/>
      <c r="X345" s="390"/>
      <c r="Y345" s="391"/>
      <c r="Z345" s="406">
        <f>BD.PD[[#This Row],[Av.P1 '[%']]]*BD.PD[[#This Row],[Ppto. Orden Interna '[DOP']]]</f>
        <v>0</v>
      </c>
      <c r="AA345" s="393"/>
      <c r="AB345" s="394"/>
      <c r="AC345" s="406">
        <f>BD.PD[[#This Row],[Av.P2 '[%']]]*BD.PD[[#This Row],[Ppto. Orden Interna '[DOP']]]</f>
        <v>0</v>
      </c>
      <c r="AD345" s="393"/>
      <c r="AE345" s="394"/>
      <c r="AF345" s="406">
        <f>BD.PD[[#This Row],[Av.P3 '[%']]]*BD.PD[[#This Row],[Ppto. Orden Interna '[DOP']]]</f>
        <v>0</v>
      </c>
      <c r="AG345" s="393"/>
      <c r="AH345" s="394"/>
      <c r="AI345" s="406">
        <f>BD.PD[[#This Row],[Av.P4 '[%']]]*BD.PD[[#This Row],[Ppto. Orden Interna '[DOP']]]</f>
        <v>0</v>
      </c>
      <c r="AJ345" s="393"/>
      <c r="AK345" s="394"/>
      <c r="AL345" s="406">
        <f>BD.PD[[#This Row],[Av.P5 '[%']]]*BD.PD[[#This Row],[Ppto. Orden Interna '[DOP']]]</f>
        <v>0</v>
      </c>
      <c r="AM345" s="395">
        <f>BD.PD[[#This Row],[Pago 5]]+BD.PD[[#This Row],[Pago 4]]+BD.PD[[#This Row],[Pago 3]]+BD.PD[[#This Row],[Pago 2]]+BD.PD[[#This Row],[Pago 1]]</f>
        <v>0</v>
      </c>
      <c r="AN345" s="396"/>
    </row>
    <row r="346" spans="1:40" ht="15" customHeight="1" x14ac:dyDescent="0.2">
      <c r="A346" s="438" t="s">
        <v>279</v>
      </c>
      <c r="B346" s="439"/>
      <c r="C346" s="439"/>
      <c r="D346" s="440"/>
      <c r="E346" s="441">
        <f>SUBTOTAL(109,BD.PD[Plan])</f>
        <v>0</v>
      </c>
      <c r="F346" s="438"/>
      <c r="G346" s="438"/>
      <c r="H346" s="438"/>
      <c r="I346" s="438"/>
      <c r="J346" s="438"/>
      <c r="K346" s="438"/>
      <c r="L346" s="439"/>
      <c r="M346" s="397"/>
      <c r="N346" s="442">
        <f>SUBTOTAL(109,BD.PD[Valor Neto '[DOP']])</f>
        <v>16995896.800000001</v>
      </c>
      <c r="O346" s="443"/>
      <c r="P346" s="442">
        <f>SUBTOTAL(109,BD.PD[Ppto. Orden Interna '[DOP']])</f>
        <v>19532696.800000001</v>
      </c>
      <c r="Q346" s="444">
        <f>SUBTOTAL(109,BD.PD[Ppto. Orden Interna '[USD']])</f>
        <v>325544.94666666671</v>
      </c>
      <c r="R346" s="438"/>
      <c r="S346" s="438"/>
      <c r="T346" s="438"/>
      <c r="U346" s="438"/>
      <c r="V346" s="438"/>
      <c r="W346" s="443"/>
      <c r="X346" s="445"/>
      <c r="Y346" s="446"/>
      <c r="Z346" s="438"/>
      <c r="AA346" s="450"/>
      <c r="AB346" s="438"/>
      <c r="AC346" s="438"/>
      <c r="AD346" s="445"/>
      <c r="AE346" s="438"/>
      <c r="AF346" s="438"/>
      <c r="AG346" s="445"/>
      <c r="AH346" s="438"/>
      <c r="AI346" s="438"/>
      <c r="AJ346" s="445"/>
      <c r="AK346" s="438"/>
      <c r="AL346" s="438"/>
      <c r="AM346" s="447">
        <f>SUBTOTAL(109,BD.PD[Total Flujo Caja])</f>
        <v>19532696.800000001</v>
      </c>
      <c r="AN346" s="438"/>
    </row>
    <row r="349" spans="1:40" ht="15" customHeight="1" x14ac:dyDescent="0.2">
      <c r="Q349" s="448"/>
    </row>
    <row r="353" spans="12:13" ht="15" customHeight="1" x14ac:dyDescent="0.2">
      <c r="M353" s="521"/>
    </row>
    <row r="354" spans="12:13" ht="15" customHeight="1" x14ac:dyDescent="0.25">
      <c r="L354" s="507"/>
      <c r="M354" s="521"/>
    </row>
    <row r="355" spans="12:13" ht="15" customHeight="1" x14ac:dyDescent="0.25">
      <c r="L355" s="507"/>
    </row>
    <row r="356" spans="12:13" ht="15" customHeight="1" x14ac:dyDescent="0.2">
      <c r="L356" s="526"/>
    </row>
    <row r="357" spans="12:13" ht="15" customHeight="1" x14ac:dyDescent="0.25">
      <c r="L357"/>
      <c r="M357" s="526"/>
    </row>
    <row r="358" spans="12:13" ht="15" customHeight="1" x14ac:dyDescent="0.25">
      <c r="L358" s="507"/>
    </row>
    <row r="359" spans="12:13" ht="15" customHeight="1" x14ac:dyDescent="0.2">
      <c r="L359" s="526"/>
    </row>
  </sheetData>
  <dataConsolidate/>
  <mergeCells count="9">
    <mergeCell ref="AM1:AM3"/>
    <mergeCell ref="AJ3:AL3"/>
    <mergeCell ref="A1:F1"/>
    <mergeCell ref="A2:F2"/>
    <mergeCell ref="X3:Z3"/>
    <mergeCell ref="AA3:AC3"/>
    <mergeCell ref="AD3:AF3"/>
    <mergeCell ref="AG3:AI3"/>
    <mergeCell ref="X2:AL2"/>
  </mergeCells>
  <phoneticPr fontId="5" type="noConversion"/>
  <conditionalFormatting sqref="AM5:AM345">
    <cfRule type="expression" dxfId="150" priority="7">
      <formula>$AM5&lt;&gt;$P5</formula>
    </cfRule>
  </conditionalFormatting>
  <dataValidations count="2">
    <dataValidation operator="equal" allowBlank="1" showInputMessage="1" showErrorMessage="1" sqref="W13:W16 W31:W34 R51 R1:R2 S5:V12 W36 R45:R49 S19:V30 P5:R44 S35:V52 C5:E345 N5:N345 L5:L345 P45:Q323" xr:uid="{4BA023C2-8680-4AD2-A3CF-3A4B435DE2C5}"/>
    <dataValidation type="whole" operator="greaterThanOrEqual" allowBlank="1" showInputMessage="1" showErrorMessage="1" sqref="X5:X345 AJ5:AJ345 AG5:AG345 AD5:AD345 AA5:AA345" xr:uid="{A03CE7B6-5E7D-43CF-B55A-EF2F8BB8EEE1}">
      <formula1>0</formula1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7BAB6-7F13-4882-BA6E-EA0F4F79B7C8}">
  <sheetPr codeName="Hoja7"/>
  <dimension ref="A1"/>
  <sheetViews>
    <sheetView showGridLines="0" topLeftCell="A7" workbookViewId="0">
      <selection activeCell="Q35" sqref="Q35"/>
    </sheetView>
  </sheetViews>
  <sheetFormatPr baseColWidth="10" defaultColWidth="11.42578125" defaultRowHeight="15" x14ac:dyDescent="0.2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8F9EA-5F07-41B0-B4DC-9CE1F8A7FEF7}">
  <sheetPr codeName="Hoja8">
    <tabColor rgb="FF00B0F0"/>
  </sheetPr>
  <dimension ref="A1:XDI90"/>
  <sheetViews>
    <sheetView zoomScale="89" zoomScaleNormal="89" workbookViewId="0">
      <selection activeCell="F71" sqref="F71"/>
    </sheetView>
  </sheetViews>
  <sheetFormatPr baseColWidth="10" defaultColWidth="11.42578125" defaultRowHeight="12.75" x14ac:dyDescent="0.2"/>
  <cols>
    <col min="1" max="1" width="23.85546875" style="451" customWidth="1"/>
    <col min="2" max="2" width="20.140625" style="451" customWidth="1"/>
    <col min="3" max="3" width="40.5703125" style="451" bestFit="1" customWidth="1"/>
    <col min="4" max="4" width="20.28515625" style="454" customWidth="1"/>
    <col min="5" max="5" width="15.5703125" style="455" bestFit="1" customWidth="1"/>
    <col min="6" max="6" width="85.140625" style="451" customWidth="1"/>
    <col min="7" max="7" width="16" style="451" customWidth="1"/>
    <col min="8" max="8" width="22.140625" style="451" bestFit="1" customWidth="1"/>
    <col min="9" max="9" width="12.140625" style="451" customWidth="1"/>
    <col min="10" max="10" width="9" style="451" customWidth="1"/>
    <col min="11" max="11" width="16" style="456" customWidth="1"/>
    <col min="12" max="12" width="15.5703125" style="522" customWidth="1"/>
    <col min="13" max="13" width="14.42578125" style="456" customWidth="1"/>
    <col min="14" max="14" width="14.42578125" style="457" customWidth="1"/>
    <col min="15" max="15" width="14.42578125" style="456" customWidth="1"/>
    <col min="16" max="16" width="17.5703125" style="456" customWidth="1"/>
    <col min="17" max="17" width="21" style="451" customWidth="1"/>
    <col min="18" max="18" width="17.5703125" style="454" hidden="1" customWidth="1"/>
    <col min="19" max="19" width="10.5703125" style="458" hidden="1" customWidth="1"/>
    <col min="20" max="20" width="14.42578125" style="454" hidden="1" customWidth="1"/>
    <col min="21" max="21" width="10.5703125" style="454" hidden="1" customWidth="1"/>
    <col min="22" max="22" width="14.42578125" style="454" hidden="1" customWidth="1"/>
    <col min="23" max="23" width="10.5703125" style="454" hidden="1" customWidth="1"/>
    <col min="24" max="24" width="14.42578125" style="454" hidden="1" customWidth="1"/>
    <col min="25" max="25" width="18.5703125" style="451" hidden="1" customWidth="1"/>
    <col min="26" max="26" width="22.5703125" style="451" customWidth="1"/>
    <col min="27" max="27" width="45.5703125" style="451" customWidth="1"/>
    <col min="28" max="230" width="11.42578125" style="451"/>
    <col min="231" max="231" width="44.140625" style="451" customWidth="1"/>
    <col min="232" max="232" width="17.42578125" style="451" customWidth="1"/>
    <col min="233" max="233" width="18" style="451" customWidth="1"/>
    <col min="234" max="234" width="60.42578125" style="451" customWidth="1"/>
    <col min="235" max="235" width="13.42578125" style="451" customWidth="1"/>
    <col min="236" max="236" width="17.42578125" style="451" customWidth="1"/>
    <col min="237" max="237" width="20.5703125" style="451" customWidth="1"/>
    <col min="238" max="238" width="17.5703125" style="451" customWidth="1"/>
    <col min="239" max="239" width="19.42578125" style="451" customWidth="1"/>
    <col min="240" max="240" width="25.5703125" style="451" customWidth="1"/>
    <col min="241" max="241" width="22" style="451" customWidth="1"/>
    <col min="242" max="242" width="27.85546875" style="451" customWidth="1"/>
    <col min="243" max="243" width="22.5703125" style="451" customWidth="1"/>
    <col min="244" max="244" width="45.5703125" style="451" customWidth="1"/>
    <col min="245" max="486" width="11.42578125" style="451"/>
    <col min="487" max="487" width="44.140625" style="451" customWidth="1"/>
    <col min="488" max="488" width="17.42578125" style="451" customWidth="1"/>
    <col min="489" max="489" width="18" style="451" customWidth="1"/>
    <col min="490" max="490" width="60.42578125" style="451" customWidth="1"/>
    <col min="491" max="491" width="13.42578125" style="451" customWidth="1"/>
    <col min="492" max="492" width="17.42578125" style="451" customWidth="1"/>
    <col min="493" max="493" width="20.5703125" style="451" customWidth="1"/>
    <col min="494" max="494" width="17.5703125" style="451" customWidth="1"/>
    <col min="495" max="495" width="19.42578125" style="451" customWidth="1"/>
    <col min="496" max="496" width="25.5703125" style="451" customWidth="1"/>
    <col min="497" max="497" width="22" style="451" customWidth="1"/>
    <col min="498" max="498" width="27.85546875" style="451" customWidth="1"/>
    <col min="499" max="499" width="22.5703125" style="451" customWidth="1"/>
    <col min="500" max="500" width="45.5703125" style="451" customWidth="1"/>
    <col min="501" max="742" width="11.42578125" style="451"/>
    <col min="743" max="743" width="44.140625" style="451" customWidth="1"/>
    <col min="744" max="744" width="17.42578125" style="451" customWidth="1"/>
    <col min="745" max="745" width="18" style="451" customWidth="1"/>
    <col min="746" max="746" width="60.42578125" style="451" customWidth="1"/>
    <col min="747" max="747" width="13.42578125" style="451" customWidth="1"/>
    <col min="748" max="748" width="17.42578125" style="451" customWidth="1"/>
    <col min="749" max="749" width="20.5703125" style="451" customWidth="1"/>
    <col min="750" max="750" width="17.5703125" style="451" customWidth="1"/>
    <col min="751" max="751" width="19.42578125" style="451" customWidth="1"/>
    <col min="752" max="752" width="25.5703125" style="451" customWidth="1"/>
    <col min="753" max="753" width="22" style="451" customWidth="1"/>
    <col min="754" max="754" width="27.85546875" style="451" customWidth="1"/>
    <col min="755" max="755" width="22.5703125" style="451" customWidth="1"/>
    <col min="756" max="756" width="45.5703125" style="451" customWidth="1"/>
    <col min="757" max="998" width="11.42578125" style="451"/>
    <col min="999" max="999" width="44.140625" style="451" customWidth="1"/>
    <col min="1000" max="1000" width="17.42578125" style="451" customWidth="1"/>
    <col min="1001" max="1001" width="18" style="451" customWidth="1"/>
    <col min="1002" max="1002" width="60.42578125" style="451" customWidth="1"/>
    <col min="1003" max="1003" width="13.42578125" style="451" customWidth="1"/>
    <col min="1004" max="1004" width="17.42578125" style="451" customWidth="1"/>
    <col min="1005" max="1005" width="20.5703125" style="451" customWidth="1"/>
    <col min="1006" max="1006" width="17.5703125" style="451" customWidth="1"/>
    <col min="1007" max="1007" width="19.42578125" style="451" customWidth="1"/>
    <col min="1008" max="1008" width="25.5703125" style="451" customWidth="1"/>
    <col min="1009" max="1009" width="22" style="451" customWidth="1"/>
    <col min="1010" max="1010" width="27.85546875" style="451" customWidth="1"/>
    <col min="1011" max="1011" width="22.5703125" style="451" customWidth="1"/>
    <col min="1012" max="1012" width="45.5703125" style="451" customWidth="1"/>
    <col min="1013" max="1254" width="11.42578125" style="451"/>
    <col min="1255" max="1255" width="44.140625" style="451" customWidth="1"/>
    <col min="1256" max="1256" width="17.42578125" style="451" customWidth="1"/>
    <col min="1257" max="1257" width="18" style="451" customWidth="1"/>
    <col min="1258" max="1258" width="60.42578125" style="451" customWidth="1"/>
    <col min="1259" max="1259" width="13.42578125" style="451" customWidth="1"/>
    <col min="1260" max="1260" width="17.42578125" style="451" customWidth="1"/>
    <col min="1261" max="1261" width="20.5703125" style="451" customWidth="1"/>
    <col min="1262" max="1262" width="17.5703125" style="451" customWidth="1"/>
    <col min="1263" max="1263" width="19.42578125" style="451" customWidth="1"/>
    <col min="1264" max="1264" width="25.5703125" style="451" customWidth="1"/>
    <col min="1265" max="1265" width="22" style="451" customWidth="1"/>
    <col min="1266" max="1266" width="27.85546875" style="451" customWidth="1"/>
    <col min="1267" max="1267" width="22.5703125" style="451" customWidth="1"/>
    <col min="1268" max="1268" width="45.5703125" style="451" customWidth="1"/>
    <col min="1269" max="1510" width="11.42578125" style="451"/>
    <col min="1511" max="1511" width="44.140625" style="451" customWidth="1"/>
    <col min="1512" max="1512" width="17.42578125" style="451" customWidth="1"/>
    <col min="1513" max="1513" width="18" style="451" customWidth="1"/>
    <col min="1514" max="1514" width="60.42578125" style="451" customWidth="1"/>
    <col min="1515" max="1515" width="13.42578125" style="451" customWidth="1"/>
    <col min="1516" max="1516" width="17.42578125" style="451" customWidth="1"/>
    <col min="1517" max="1517" width="20.5703125" style="451" customWidth="1"/>
    <col min="1518" max="1518" width="17.5703125" style="451" customWidth="1"/>
    <col min="1519" max="1519" width="19.42578125" style="451" customWidth="1"/>
    <col min="1520" max="1520" width="25.5703125" style="451" customWidth="1"/>
    <col min="1521" max="1521" width="22" style="451" customWidth="1"/>
    <col min="1522" max="1522" width="27.85546875" style="451" customWidth="1"/>
    <col min="1523" max="1523" width="22.5703125" style="451" customWidth="1"/>
    <col min="1524" max="1524" width="45.5703125" style="451" customWidth="1"/>
    <col min="1525" max="1766" width="11.42578125" style="451"/>
    <col min="1767" max="1767" width="44.140625" style="451" customWidth="1"/>
    <col min="1768" max="1768" width="17.42578125" style="451" customWidth="1"/>
    <col min="1769" max="1769" width="18" style="451" customWidth="1"/>
    <col min="1770" max="1770" width="60.42578125" style="451" customWidth="1"/>
    <col min="1771" max="1771" width="13.42578125" style="451" customWidth="1"/>
    <col min="1772" max="1772" width="17.42578125" style="451" customWidth="1"/>
    <col min="1773" max="1773" width="20.5703125" style="451" customWidth="1"/>
    <col min="1774" max="1774" width="17.5703125" style="451" customWidth="1"/>
    <col min="1775" max="1775" width="19.42578125" style="451" customWidth="1"/>
    <col min="1776" max="1776" width="25.5703125" style="451" customWidth="1"/>
    <col min="1777" max="1777" width="22" style="451" customWidth="1"/>
    <col min="1778" max="1778" width="27.85546875" style="451" customWidth="1"/>
    <col min="1779" max="1779" width="22.5703125" style="451" customWidth="1"/>
    <col min="1780" max="1780" width="45.5703125" style="451" customWidth="1"/>
    <col min="1781" max="2022" width="11.42578125" style="451"/>
    <col min="2023" max="2023" width="44.140625" style="451" customWidth="1"/>
    <col min="2024" max="2024" width="17.42578125" style="451" customWidth="1"/>
    <col min="2025" max="2025" width="18" style="451" customWidth="1"/>
    <col min="2026" max="2026" width="60.42578125" style="451" customWidth="1"/>
    <col min="2027" max="2027" width="13.42578125" style="451" customWidth="1"/>
    <col min="2028" max="2028" width="17.42578125" style="451" customWidth="1"/>
    <col min="2029" max="2029" width="20.5703125" style="451" customWidth="1"/>
    <col min="2030" max="2030" width="17.5703125" style="451" customWidth="1"/>
    <col min="2031" max="2031" width="19.42578125" style="451" customWidth="1"/>
    <col min="2032" max="2032" width="25.5703125" style="451" customWidth="1"/>
    <col min="2033" max="2033" width="22" style="451" customWidth="1"/>
    <col min="2034" max="2034" width="27.85546875" style="451" customWidth="1"/>
    <col min="2035" max="2035" width="22.5703125" style="451" customWidth="1"/>
    <col min="2036" max="2036" width="45.5703125" style="451" customWidth="1"/>
    <col min="2037" max="2278" width="11.42578125" style="451"/>
    <col min="2279" max="2279" width="44.140625" style="451" customWidth="1"/>
    <col min="2280" max="2280" width="17.42578125" style="451" customWidth="1"/>
    <col min="2281" max="2281" width="18" style="451" customWidth="1"/>
    <col min="2282" max="2282" width="60.42578125" style="451" customWidth="1"/>
    <col min="2283" max="2283" width="13.42578125" style="451" customWidth="1"/>
    <col min="2284" max="2284" width="17.42578125" style="451" customWidth="1"/>
    <col min="2285" max="2285" width="20.5703125" style="451" customWidth="1"/>
    <col min="2286" max="2286" width="17.5703125" style="451" customWidth="1"/>
    <col min="2287" max="2287" width="19.42578125" style="451" customWidth="1"/>
    <col min="2288" max="2288" width="25.5703125" style="451" customWidth="1"/>
    <col min="2289" max="2289" width="22" style="451" customWidth="1"/>
    <col min="2290" max="2290" width="27.85546875" style="451" customWidth="1"/>
    <col min="2291" max="2291" width="22.5703125" style="451" customWidth="1"/>
    <col min="2292" max="2292" width="45.5703125" style="451" customWidth="1"/>
    <col min="2293" max="2534" width="11.42578125" style="451"/>
    <col min="2535" max="2535" width="44.140625" style="451" customWidth="1"/>
    <col min="2536" max="2536" width="17.42578125" style="451" customWidth="1"/>
    <col min="2537" max="2537" width="18" style="451" customWidth="1"/>
    <col min="2538" max="2538" width="60.42578125" style="451" customWidth="1"/>
    <col min="2539" max="2539" width="13.42578125" style="451" customWidth="1"/>
    <col min="2540" max="2540" width="17.42578125" style="451" customWidth="1"/>
    <col min="2541" max="2541" width="20.5703125" style="451" customWidth="1"/>
    <col min="2542" max="2542" width="17.5703125" style="451" customWidth="1"/>
    <col min="2543" max="2543" width="19.42578125" style="451" customWidth="1"/>
    <col min="2544" max="2544" width="25.5703125" style="451" customWidth="1"/>
    <col min="2545" max="2545" width="22" style="451" customWidth="1"/>
    <col min="2546" max="2546" width="27.85546875" style="451" customWidth="1"/>
    <col min="2547" max="2547" width="22.5703125" style="451" customWidth="1"/>
    <col min="2548" max="2548" width="45.5703125" style="451" customWidth="1"/>
    <col min="2549" max="2790" width="11.42578125" style="451"/>
    <col min="2791" max="2791" width="44.140625" style="451" customWidth="1"/>
    <col min="2792" max="2792" width="17.42578125" style="451" customWidth="1"/>
    <col min="2793" max="2793" width="18" style="451" customWidth="1"/>
    <col min="2794" max="2794" width="60.42578125" style="451" customWidth="1"/>
    <col min="2795" max="2795" width="13.42578125" style="451" customWidth="1"/>
    <col min="2796" max="2796" width="17.42578125" style="451" customWidth="1"/>
    <col min="2797" max="2797" width="20.5703125" style="451" customWidth="1"/>
    <col min="2798" max="2798" width="17.5703125" style="451" customWidth="1"/>
    <col min="2799" max="2799" width="19.42578125" style="451" customWidth="1"/>
    <col min="2800" max="2800" width="25.5703125" style="451" customWidth="1"/>
    <col min="2801" max="2801" width="22" style="451" customWidth="1"/>
    <col min="2802" max="2802" width="27.85546875" style="451" customWidth="1"/>
    <col min="2803" max="2803" width="22.5703125" style="451" customWidth="1"/>
    <col min="2804" max="2804" width="45.5703125" style="451" customWidth="1"/>
    <col min="2805" max="3046" width="11.42578125" style="451"/>
    <col min="3047" max="3047" width="44.140625" style="451" customWidth="1"/>
    <col min="3048" max="3048" width="17.42578125" style="451" customWidth="1"/>
    <col min="3049" max="3049" width="18" style="451" customWidth="1"/>
    <col min="3050" max="3050" width="60.42578125" style="451" customWidth="1"/>
    <col min="3051" max="3051" width="13.42578125" style="451" customWidth="1"/>
    <col min="3052" max="3052" width="17.42578125" style="451" customWidth="1"/>
    <col min="3053" max="3053" width="20.5703125" style="451" customWidth="1"/>
    <col min="3054" max="3054" width="17.5703125" style="451" customWidth="1"/>
    <col min="3055" max="3055" width="19.42578125" style="451" customWidth="1"/>
    <col min="3056" max="3056" width="25.5703125" style="451" customWidth="1"/>
    <col min="3057" max="3057" width="22" style="451" customWidth="1"/>
    <col min="3058" max="3058" width="27.85546875" style="451" customWidth="1"/>
    <col min="3059" max="3059" width="22.5703125" style="451" customWidth="1"/>
    <col min="3060" max="3060" width="45.5703125" style="451" customWidth="1"/>
    <col min="3061" max="3302" width="11.42578125" style="451"/>
    <col min="3303" max="3303" width="44.140625" style="451" customWidth="1"/>
    <col min="3304" max="3304" width="17.42578125" style="451" customWidth="1"/>
    <col min="3305" max="3305" width="18" style="451" customWidth="1"/>
    <col min="3306" max="3306" width="60.42578125" style="451" customWidth="1"/>
    <col min="3307" max="3307" width="13.42578125" style="451" customWidth="1"/>
    <col min="3308" max="3308" width="17.42578125" style="451" customWidth="1"/>
    <col min="3309" max="3309" width="20.5703125" style="451" customWidth="1"/>
    <col min="3310" max="3310" width="17.5703125" style="451" customWidth="1"/>
    <col min="3311" max="3311" width="19.42578125" style="451" customWidth="1"/>
    <col min="3312" max="3312" width="25.5703125" style="451" customWidth="1"/>
    <col min="3313" max="3313" width="22" style="451" customWidth="1"/>
    <col min="3314" max="3314" width="27.85546875" style="451" customWidth="1"/>
    <col min="3315" max="3315" width="22.5703125" style="451" customWidth="1"/>
    <col min="3316" max="3316" width="45.5703125" style="451" customWidth="1"/>
    <col min="3317" max="3558" width="11.42578125" style="451"/>
    <col min="3559" max="3559" width="44.140625" style="451" customWidth="1"/>
    <col min="3560" max="3560" width="17.42578125" style="451" customWidth="1"/>
    <col min="3561" max="3561" width="18" style="451" customWidth="1"/>
    <col min="3562" max="3562" width="60.42578125" style="451" customWidth="1"/>
    <col min="3563" max="3563" width="13.42578125" style="451" customWidth="1"/>
    <col min="3564" max="3564" width="17.42578125" style="451" customWidth="1"/>
    <col min="3565" max="3565" width="20.5703125" style="451" customWidth="1"/>
    <col min="3566" max="3566" width="17.5703125" style="451" customWidth="1"/>
    <col min="3567" max="3567" width="19.42578125" style="451" customWidth="1"/>
    <col min="3568" max="3568" width="25.5703125" style="451" customWidth="1"/>
    <col min="3569" max="3569" width="22" style="451" customWidth="1"/>
    <col min="3570" max="3570" width="27.85546875" style="451" customWidth="1"/>
    <col min="3571" max="3571" width="22.5703125" style="451" customWidth="1"/>
    <col min="3572" max="3572" width="45.5703125" style="451" customWidth="1"/>
    <col min="3573" max="3814" width="11.42578125" style="451"/>
    <col min="3815" max="3815" width="44.140625" style="451" customWidth="1"/>
    <col min="3816" max="3816" width="17.42578125" style="451" customWidth="1"/>
    <col min="3817" max="3817" width="18" style="451" customWidth="1"/>
    <col min="3818" max="3818" width="60.42578125" style="451" customWidth="1"/>
    <col min="3819" max="3819" width="13.42578125" style="451" customWidth="1"/>
    <col min="3820" max="3820" width="17.42578125" style="451" customWidth="1"/>
    <col min="3821" max="3821" width="20.5703125" style="451" customWidth="1"/>
    <col min="3822" max="3822" width="17.5703125" style="451" customWidth="1"/>
    <col min="3823" max="3823" width="19.42578125" style="451" customWidth="1"/>
    <col min="3824" max="3824" width="25.5703125" style="451" customWidth="1"/>
    <col min="3825" max="3825" width="22" style="451" customWidth="1"/>
    <col min="3826" max="3826" width="27.85546875" style="451" customWidth="1"/>
    <col min="3827" max="3827" width="22.5703125" style="451" customWidth="1"/>
    <col min="3828" max="3828" width="45.5703125" style="451" customWidth="1"/>
    <col min="3829" max="4070" width="11.42578125" style="451"/>
    <col min="4071" max="4071" width="44.140625" style="451" customWidth="1"/>
    <col min="4072" max="4072" width="17.42578125" style="451" customWidth="1"/>
    <col min="4073" max="4073" width="18" style="451" customWidth="1"/>
    <col min="4074" max="4074" width="60.42578125" style="451" customWidth="1"/>
    <col min="4075" max="4075" width="13.42578125" style="451" customWidth="1"/>
    <col min="4076" max="4076" width="17.42578125" style="451" customWidth="1"/>
    <col min="4077" max="4077" width="20.5703125" style="451" customWidth="1"/>
    <col min="4078" max="4078" width="17.5703125" style="451" customWidth="1"/>
    <col min="4079" max="4079" width="19.42578125" style="451" customWidth="1"/>
    <col min="4080" max="4080" width="25.5703125" style="451" customWidth="1"/>
    <col min="4081" max="4081" width="22" style="451" customWidth="1"/>
    <col min="4082" max="4082" width="27.85546875" style="451" customWidth="1"/>
    <col min="4083" max="4083" width="22.5703125" style="451" customWidth="1"/>
    <col min="4084" max="4084" width="45.5703125" style="451" customWidth="1"/>
    <col min="4085" max="4326" width="11.42578125" style="451"/>
    <col min="4327" max="4327" width="44.140625" style="451" customWidth="1"/>
    <col min="4328" max="4328" width="17.42578125" style="451" customWidth="1"/>
    <col min="4329" max="4329" width="18" style="451" customWidth="1"/>
    <col min="4330" max="4330" width="60.42578125" style="451" customWidth="1"/>
    <col min="4331" max="4331" width="13.42578125" style="451" customWidth="1"/>
    <col min="4332" max="4332" width="17.42578125" style="451" customWidth="1"/>
    <col min="4333" max="4333" width="20.5703125" style="451" customWidth="1"/>
    <col min="4334" max="4334" width="17.5703125" style="451" customWidth="1"/>
    <col min="4335" max="4335" width="19.42578125" style="451" customWidth="1"/>
    <col min="4336" max="4336" width="25.5703125" style="451" customWidth="1"/>
    <col min="4337" max="4337" width="22" style="451" customWidth="1"/>
    <col min="4338" max="4338" width="27.85546875" style="451" customWidth="1"/>
    <col min="4339" max="4339" width="22.5703125" style="451" customWidth="1"/>
    <col min="4340" max="4340" width="45.5703125" style="451" customWidth="1"/>
    <col min="4341" max="4582" width="11.42578125" style="451"/>
    <col min="4583" max="4583" width="44.140625" style="451" customWidth="1"/>
    <col min="4584" max="4584" width="17.42578125" style="451" customWidth="1"/>
    <col min="4585" max="4585" width="18" style="451" customWidth="1"/>
    <col min="4586" max="4586" width="60.42578125" style="451" customWidth="1"/>
    <col min="4587" max="4587" width="13.42578125" style="451" customWidth="1"/>
    <col min="4588" max="4588" width="17.42578125" style="451" customWidth="1"/>
    <col min="4589" max="4589" width="20.5703125" style="451" customWidth="1"/>
    <col min="4590" max="4590" width="17.5703125" style="451" customWidth="1"/>
    <col min="4591" max="4591" width="19.42578125" style="451" customWidth="1"/>
    <col min="4592" max="4592" width="25.5703125" style="451" customWidth="1"/>
    <col min="4593" max="4593" width="22" style="451" customWidth="1"/>
    <col min="4594" max="4594" width="27.85546875" style="451" customWidth="1"/>
    <col min="4595" max="4595" width="22.5703125" style="451" customWidth="1"/>
    <col min="4596" max="4596" width="45.5703125" style="451" customWidth="1"/>
    <col min="4597" max="4838" width="11.42578125" style="451"/>
    <col min="4839" max="4839" width="44.140625" style="451" customWidth="1"/>
    <col min="4840" max="4840" width="17.42578125" style="451" customWidth="1"/>
    <col min="4841" max="4841" width="18" style="451" customWidth="1"/>
    <col min="4842" max="4842" width="60.42578125" style="451" customWidth="1"/>
    <col min="4843" max="4843" width="13.42578125" style="451" customWidth="1"/>
    <col min="4844" max="4844" width="17.42578125" style="451" customWidth="1"/>
    <col min="4845" max="4845" width="20.5703125" style="451" customWidth="1"/>
    <col min="4846" max="4846" width="17.5703125" style="451" customWidth="1"/>
    <col min="4847" max="4847" width="19.42578125" style="451" customWidth="1"/>
    <col min="4848" max="4848" width="25.5703125" style="451" customWidth="1"/>
    <col min="4849" max="4849" width="22" style="451" customWidth="1"/>
    <col min="4850" max="4850" width="27.85546875" style="451" customWidth="1"/>
    <col min="4851" max="4851" width="22.5703125" style="451" customWidth="1"/>
    <col min="4852" max="4852" width="45.5703125" style="451" customWidth="1"/>
    <col min="4853" max="5094" width="11.42578125" style="451"/>
    <col min="5095" max="5095" width="44.140625" style="451" customWidth="1"/>
    <col min="5096" max="5096" width="17.42578125" style="451" customWidth="1"/>
    <col min="5097" max="5097" width="18" style="451" customWidth="1"/>
    <col min="5098" max="5098" width="60.42578125" style="451" customWidth="1"/>
    <col min="5099" max="5099" width="13.42578125" style="451" customWidth="1"/>
    <col min="5100" max="5100" width="17.42578125" style="451" customWidth="1"/>
    <col min="5101" max="5101" width="20.5703125" style="451" customWidth="1"/>
    <col min="5102" max="5102" width="17.5703125" style="451" customWidth="1"/>
    <col min="5103" max="5103" width="19.42578125" style="451" customWidth="1"/>
    <col min="5104" max="5104" width="25.5703125" style="451" customWidth="1"/>
    <col min="5105" max="5105" width="22" style="451" customWidth="1"/>
    <col min="5106" max="5106" width="27.85546875" style="451" customWidth="1"/>
    <col min="5107" max="5107" width="22.5703125" style="451" customWidth="1"/>
    <col min="5108" max="5108" width="45.5703125" style="451" customWidth="1"/>
    <col min="5109" max="5350" width="11.42578125" style="451"/>
    <col min="5351" max="5351" width="44.140625" style="451" customWidth="1"/>
    <col min="5352" max="5352" width="17.42578125" style="451" customWidth="1"/>
    <col min="5353" max="5353" width="18" style="451" customWidth="1"/>
    <col min="5354" max="5354" width="60.42578125" style="451" customWidth="1"/>
    <col min="5355" max="5355" width="13.42578125" style="451" customWidth="1"/>
    <col min="5356" max="5356" width="17.42578125" style="451" customWidth="1"/>
    <col min="5357" max="5357" width="20.5703125" style="451" customWidth="1"/>
    <col min="5358" max="5358" width="17.5703125" style="451" customWidth="1"/>
    <col min="5359" max="5359" width="19.42578125" style="451" customWidth="1"/>
    <col min="5360" max="5360" width="25.5703125" style="451" customWidth="1"/>
    <col min="5361" max="5361" width="22" style="451" customWidth="1"/>
    <col min="5362" max="5362" width="27.85546875" style="451" customWidth="1"/>
    <col min="5363" max="5363" width="22.5703125" style="451" customWidth="1"/>
    <col min="5364" max="5364" width="45.5703125" style="451" customWidth="1"/>
    <col min="5365" max="5606" width="11.42578125" style="451"/>
    <col min="5607" max="5607" width="44.140625" style="451" customWidth="1"/>
    <col min="5608" max="5608" width="17.42578125" style="451" customWidth="1"/>
    <col min="5609" max="5609" width="18" style="451" customWidth="1"/>
    <col min="5610" max="5610" width="60.42578125" style="451" customWidth="1"/>
    <col min="5611" max="5611" width="13.42578125" style="451" customWidth="1"/>
    <col min="5612" max="5612" width="17.42578125" style="451" customWidth="1"/>
    <col min="5613" max="5613" width="20.5703125" style="451" customWidth="1"/>
    <col min="5614" max="5614" width="17.5703125" style="451" customWidth="1"/>
    <col min="5615" max="5615" width="19.42578125" style="451" customWidth="1"/>
    <col min="5616" max="5616" width="25.5703125" style="451" customWidth="1"/>
    <col min="5617" max="5617" width="22" style="451" customWidth="1"/>
    <col min="5618" max="5618" width="27.85546875" style="451" customWidth="1"/>
    <col min="5619" max="5619" width="22.5703125" style="451" customWidth="1"/>
    <col min="5620" max="5620" width="45.5703125" style="451" customWidth="1"/>
    <col min="5621" max="5862" width="11.42578125" style="451"/>
    <col min="5863" max="5863" width="44.140625" style="451" customWidth="1"/>
    <col min="5864" max="5864" width="17.42578125" style="451" customWidth="1"/>
    <col min="5865" max="5865" width="18" style="451" customWidth="1"/>
    <col min="5866" max="5866" width="60.42578125" style="451" customWidth="1"/>
    <col min="5867" max="5867" width="13.42578125" style="451" customWidth="1"/>
    <col min="5868" max="5868" width="17.42578125" style="451" customWidth="1"/>
    <col min="5869" max="5869" width="20.5703125" style="451" customWidth="1"/>
    <col min="5870" max="5870" width="17.5703125" style="451" customWidth="1"/>
    <col min="5871" max="5871" width="19.42578125" style="451" customWidth="1"/>
    <col min="5872" max="5872" width="25.5703125" style="451" customWidth="1"/>
    <col min="5873" max="5873" width="22" style="451" customWidth="1"/>
    <col min="5874" max="5874" width="27.85546875" style="451" customWidth="1"/>
    <col min="5875" max="5875" width="22.5703125" style="451" customWidth="1"/>
    <col min="5876" max="5876" width="45.5703125" style="451" customWidth="1"/>
    <col min="5877" max="6118" width="11.42578125" style="451"/>
    <col min="6119" max="6119" width="44.140625" style="451" customWidth="1"/>
    <col min="6120" max="6120" width="17.42578125" style="451" customWidth="1"/>
    <col min="6121" max="6121" width="18" style="451" customWidth="1"/>
    <col min="6122" max="6122" width="60.42578125" style="451" customWidth="1"/>
    <col min="6123" max="6123" width="13.42578125" style="451" customWidth="1"/>
    <col min="6124" max="6124" width="17.42578125" style="451" customWidth="1"/>
    <col min="6125" max="6125" width="20.5703125" style="451" customWidth="1"/>
    <col min="6126" max="6126" width="17.5703125" style="451" customWidth="1"/>
    <col min="6127" max="6127" width="19.42578125" style="451" customWidth="1"/>
    <col min="6128" max="6128" width="25.5703125" style="451" customWidth="1"/>
    <col min="6129" max="6129" width="22" style="451" customWidth="1"/>
    <col min="6130" max="6130" width="27.85546875" style="451" customWidth="1"/>
    <col min="6131" max="6131" width="22.5703125" style="451" customWidth="1"/>
    <col min="6132" max="6132" width="45.5703125" style="451" customWidth="1"/>
    <col min="6133" max="6374" width="11.42578125" style="451"/>
    <col min="6375" max="6375" width="44.140625" style="451" customWidth="1"/>
    <col min="6376" max="6376" width="17.42578125" style="451" customWidth="1"/>
    <col min="6377" max="6377" width="18" style="451" customWidth="1"/>
    <col min="6378" max="6378" width="60.42578125" style="451" customWidth="1"/>
    <col min="6379" max="6379" width="13.42578125" style="451" customWidth="1"/>
    <col min="6380" max="6380" width="17.42578125" style="451" customWidth="1"/>
    <col min="6381" max="6381" width="20.5703125" style="451" customWidth="1"/>
    <col min="6382" max="6382" width="17.5703125" style="451" customWidth="1"/>
    <col min="6383" max="6383" width="19.42578125" style="451" customWidth="1"/>
    <col min="6384" max="6384" width="25.5703125" style="451" customWidth="1"/>
    <col min="6385" max="6385" width="22" style="451" customWidth="1"/>
    <col min="6386" max="6386" width="27.85546875" style="451" customWidth="1"/>
    <col min="6387" max="6387" width="22.5703125" style="451" customWidth="1"/>
    <col min="6388" max="6388" width="45.5703125" style="451" customWidth="1"/>
    <col min="6389" max="6630" width="11.42578125" style="451"/>
    <col min="6631" max="6631" width="44.140625" style="451" customWidth="1"/>
    <col min="6632" max="6632" width="17.42578125" style="451" customWidth="1"/>
    <col min="6633" max="6633" width="18" style="451" customWidth="1"/>
    <col min="6634" max="6634" width="60.42578125" style="451" customWidth="1"/>
    <col min="6635" max="6635" width="13.42578125" style="451" customWidth="1"/>
    <col min="6636" max="6636" width="17.42578125" style="451" customWidth="1"/>
    <col min="6637" max="6637" width="20.5703125" style="451" customWidth="1"/>
    <col min="6638" max="6638" width="17.5703125" style="451" customWidth="1"/>
    <col min="6639" max="6639" width="19.42578125" style="451" customWidth="1"/>
    <col min="6640" max="6640" width="25.5703125" style="451" customWidth="1"/>
    <col min="6641" max="6641" width="22" style="451" customWidth="1"/>
    <col min="6642" max="6642" width="27.85546875" style="451" customWidth="1"/>
    <col min="6643" max="6643" width="22.5703125" style="451" customWidth="1"/>
    <col min="6644" max="6644" width="45.5703125" style="451" customWidth="1"/>
    <col min="6645" max="6886" width="11.42578125" style="451"/>
    <col min="6887" max="6887" width="44.140625" style="451" customWidth="1"/>
    <col min="6888" max="6888" width="17.42578125" style="451" customWidth="1"/>
    <col min="6889" max="6889" width="18" style="451" customWidth="1"/>
    <col min="6890" max="6890" width="60.42578125" style="451" customWidth="1"/>
    <col min="6891" max="6891" width="13.42578125" style="451" customWidth="1"/>
    <col min="6892" max="6892" width="17.42578125" style="451" customWidth="1"/>
    <col min="6893" max="6893" width="20.5703125" style="451" customWidth="1"/>
    <col min="6894" max="6894" width="17.5703125" style="451" customWidth="1"/>
    <col min="6895" max="6895" width="19.42578125" style="451" customWidth="1"/>
    <col min="6896" max="6896" width="25.5703125" style="451" customWidth="1"/>
    <col min="6897" max="6897" width="22" style="451" customWidth="1"/>
    <col min="6898" max="6898" width="27.85546875" style="451" customWidth="1"/>
    <col min="6899" max="6899" width="22.5703125" style="451" customWidth="1"/>
    <col min="6900" max="6900" width="45.5703125" style="451" customWidth="1"/>
    <col min="6901" max="7142" width="11.42578125" style="451"/>
    <col min="7143" max="7143" width="44.140625" style="451" customWidth="1"/>
    <col min="7144" max="7144" width="17.42578125" style="451" customWidth="1"/>
    <col min="7145" max="7145" width="18" style="451" customWidth="1"/>
    <col min="7146" max="7146" width="60.42578125" style="451" customWidth="1"/>
    <col min="7147" max="7147" width="13.42578125" style="451" customWidth="1"/>
    <col min="7148" max="7148" width="17.42578125" style="451" customWidth="1"/>
    <col min="7149" max="7149" width="20.5703125" style="451" customWidth="1"/>
    <col min="7150" max="7150" width="17.5703125" style="451" customWidth="1"/>
    <col min="7151" max="7151" width="19.42578125" style="451" customWidth="1"/>
    <col min="7152" max="7152" width="25.5703125" style="451" customWidth="1"/>
    <col min="7153" max="7153" width="22" style="451" customWidth="1"/>
    <col min="7154" max="7154" width="27.85546875" style="451" customWidth="1"/>
    <col min="7155" max="7155" width="22.5703125" style="451" customWidth="1"/>
    <col min="7156" max="7156" width="45.5703125" style="451" customWidth="1"/>
    <col min="7157" max="7398" width="11.42578125" style="451"/>
    <col min="7399" max="7399" width="44.140625" style="451" customWidth="1"/>
    <col min="7400" max="7400" width="17.42578125" style="451" customWidth="1"/>
    <col min="7401" max="7401" width="18" style="451" customWidth="1"/>
    <col min="7402" max="7402" width="60.42578125" style="451" customWidth="1"/>
    <col min="7403" max="7403" width="13.42578125" style="451" customWidth="1"/>
    <col min="7404" max="7404" width="17.42578125" style="451" customWidth="1"/>
    <col min="7405" max="7405" width="20.5703125" style="451" customWidth="1"/>
    <col min="7406" max="7406" width="17.5703125" style="451" customWidth="1"/>
    <col min="7407" max="7407" width="19.42578125" style="451" customWidth="1"/>
    <col min="7408" max="7408" width="25.5703125" style="451" customWidth="1"/>
    <col min="7409" max="7409" width="22" style="451" customWidth="1"/>
    <col min="7410" max="7410" width="27.85546875" style="451" customWidth="1"/>
    <col min="7411" max="7411" width="22.5703125" style="451" customWidth="1"/>
    <col min="7412" max="7412" width="45.5703125" style="451" customWidth="1"/>
    <col min="7413" max="7654" width="11.42578125" style="451"/>
    <col min="7655" max="7655" width="44.140625" style="451" customWidth="1"/>
    <col min="7656" max="7656" width="17.42578125" style="451" customWidth="1"/>
    <col min="7657" max="7657" width="18" style="451" customWidth="1"/>
    <col min="7658" max="7658" width="60.42578125" style="451" customWidth="1"/>
    <col min="7659" max="7659" width="13.42578125" style="451" customWidth="1"/>
    <col min="7660" max="7660" width="17.42578125" style="451" customWidth="1"/>
    <col min="7661" max="7661" width="20.5703125" style="451" customWidth="1"/>
    <col min="7662" max="7662" width="17.5703125" style="451" customWidth="1"/>
    <col min="7663" max="7663" width="19.42578125" style="451" customWidth="1"/>
    <col min="7664" max="7664" width="25.5703125" style="451" customWidth="1"/>
    <col min="7665" max="7665" width="22" style="451" customWidth="1"/>
    <col min="7666" max="7666" width="27.85546875" style="451" customWidth="1"/>
    <col min="7667" max="7667" width="22.5703125" style="451" customWidth="1"/>
    <col min="7668" max="7668" width="45.5703125" style="451" customWidth="1"/>
    <col min="7669" max="7910" width="11.42578125" style="451"/>
    <col min="7911" max="7911" width="44.140625" style="451" customWidth="1"/>
    <col min="7912" max="7912" width="17.42578125" style="451" customWidth="1"/>
    <col min="7913" max="7913" width="18" style="451" customWidth="1"/>
    <col min="7914" max="7914" width="60.42578125" style="451" customWidth="1"/>
    <col min="7915" max="7915" width="13.42578125" style="451" customWidth="1"/>
    <col min="7916" max="7916" width="17.42578125" style="451" customWidth="1"/>
    <col min="7917" max="7917" width="20.5703125" style="451" customWidth="1"/>
    <col min="7918" max="7918" width="17.5703125" style="451" customWidth="1"/>
    <col min="7919" max="7919" width="19.42578125" style="451" customWidth="1"/>
    <col min="7920" max="7920" width="25.5703125" style="451" customWidth="1"/>
    <col min="7921" max="7921" width="22" style="451" customWidth="1"/>
    <col min="7922" max="7922" width="27.85546875" style="451" customWidth="1"/>
    <col min="7923" max="7923" width="22.5703125" style="451" customWidth="1"/>
    <col min="7924" max="7924" width="45.5703125" style="451" customWidth="1"/>
    <col min="7925" max="8166" width="11.42578125" style="451"/>
    <col min="8167" max="8167" width="44.140625" style="451" customWidth="1"/>
    <col min="8168" max="8168" width="17.42578125" style="451" customWidth="1"/>
    <col min="8169" max="8169" width="18" style="451" customWidth="1"/>
    <col min="8170" max="8170" width="60.42578125" style="451" customWidth="1"/>
    <col min="8171" max="8171" width="13.42578125" style="451" customWidth="1"/>
    <col min="8172" max="8172" width="17.42578125" style="451" customWidth="1"/>
    <col min="8173" max="8173" width="20.5703125" style="451" customWidth="1"/>
    <col min="8174" max="8174" width="17.5703125" style="451" customWidth="1"/>
    <col min="8175" max="8175" width="19.42578125" style="451" customWidth="1"/>
    <col min="8176" max="8176" width="25.5703125" style="451" customWidth="1"/>
    <col min="8177" max="8177" width="22" style="451" customWidth="1"/>
    <col min="8178" max="8178" width="27.85546875" style="451" customWidth="1"/>
    <col min="8179" max="8179" width="22.5703125" style="451" customWidth="1"/>
    <col min="8180" max="8180" width="45.5703125" style="451" customWidth="1"/>
    <col min="8181" max="8422" width="11.42578125" style="451"/>
    <col min="8423" max="8423" width="44.140625" style="451" customWidth="1"/>
    <col min="8424" max="8424" width="17.42578125" style="451" customWidth="1"/>
    <col min="8425" max="8425" width="18" style="451" customWidth="1"/>
    <col min="8426" max="8426" width="60.42578125" style="451" customWidth="1"/>
    <col min="8427" max="8427" width="13.42578125" style="451" customWidth="1"/>
    <col min="8428" max="8428" width="17.42578125" style="451" customWidth="1"/>
    <col min="8429" max="8429" width="20.5703125" style="451" customWidth="1"/>
    <col min="8430" max="8430" width="17.5703125" style="451" customWidth="1"/>
    <col min="8431" max="8431" width="19.42578125" style="451" customWidth="1"/>
    <col min="8432" max="8432" width="25.5703125" style="451" customWidth="1"/>
    <col min="8433" max="8433" width="22" style="451" customWidth="1"/>
    <col min="8434" max="8434" width="27.85546875" style="451" customWidth="1"/>
    <col min="8435" max="8435" width="22.5703125" style="451" customWidth="1"/>
    <col min="8436" max="8436" width="45.5703125" style="451" customWidth="1"/>
    <col min="8437" max="8678" width="11.42578125" style="451"/>
    <col min="8679" max="8679" width="44.140625" style="451" customWidth="1"/>
    <col min="8680" max="8680" width="17.42578125" style="451" customWidth="1"/>
    <col min="8681" max="8681" width="18" style="451" customWidth="1"/>
    <col min="8682" max="8682" width="60.42578125" style="451" customWidth="1"/>
    <col min="8683" max="8683" width="13.42578125" style="451" customWidth="1"/>
    <col min="8684" max="8684" width="17.42578125" style="451" customWidth="1"/>
    <col min="8685" max="8685" width="20.5703125" style="451" customWidth="1"/>
    <col min="8686" max="8686" width="17.5703125" style="451" customWidth="1"/>
    <col min="8687" max="8687" width="19.42578125" style="451" customWidth="1"/>
    <col min="8688" max="8688" width="25.5703125" style="451" customWidth="1"/>
    <col min="8689" max="8689" width="22" style="451" customWidth="1"/>
    <col min="8690" max="8690" width="27.85546875" style="451" customWidth="1"/>
    <col min="8691" max="8691" width="22.5703125" style="451" customWidth="1"/>
    <col min="8692" max="8692" width="45.5703125" style="451" customWidth="1"/>
    <col min="8693" max="8934" width="11.42578125" style="451"/>
    <col min="8935" max="8935" width="44.140625" style="451" customWidth="1"/>
    <col min="8936" max="8936" width="17.42578125" style="451" customWidth="1"/>
    <col min="8937" max="8937" width="18" style="451" customWidth="1"/>
    <col min="8938" max="8938" width="60.42578125" style="451" customWidth="1"/>
    <col min="8939" max="8939" width="13.42578125" style="451" customWidth="1"/>
    <col min="8940" max="8940" width="17.42578125" style="451" customWidth="1"/>
    <col min="8941" max="8941" width="20.5703125" style="451" customWidth="1"/>
    <col min="8942" max="8942" width="17.5703125" style="451" customWidth="1"/>
    <col min="8943" max="8943" width="19.42578125" style="451" customWidth="1"/>
    <col min="8944" max="8944" width="25.5703125" style="451" customWidth="1"/>
    <col min="8945" max="8945" width="22" style="451" customWidth="1"/>
    <col min="8946" max="8946" width="27.85546875" style="451" customWidth="1"/>
    <col min="8947" max="8947" width="22.5703125" style="451" customWidth="1"/>
    <col min="8948" max="8948" width="45.5703125" style="451" customWidth="1"/>
    <col min="8949" max="9190" width="11.42578125" style="451"/>
    <col min="9191" max="9191" width="44.140625" style="451" customWidth="1"/>
    <col min="9192" max="9192" width="17.42578125" style="451" customWidth="1"/>
    <col min="9193" max="9193" width="18" style="451" customWidth="1"/>
    <col min="9194" max="9194" width="60.42578125" style="451" customWidth="1"/>
    <col min="9195" max="9195" width="13.42578125" style="451" customWidth="1"/>
    <col min="9196" max="9196" width="17.42578125" style="451" customWidth="1"/>
    <col min="9197" max="9197" width="20.5703125" style="451" customWidth="1"/>
    <col min="9198" max="9198" width="17.5703125" style="451" customWidth="1"/>
    <col min="9199" max="9199" width="19.42578125" style="451" customWidth="1"/>
    <col min="9200" max="9200" width="25.5703125" style="451" customWidth="1"/>
    <col min="9201" max="9201" width="22" style="451" customWidth="1"/>
    <col min="9202" max="9202" width="27.85546875" style="451" customWidth="1"/>
    <col min="9203" max="9203" width="22.5703125" style="451" customWidth="1"/>
    <col min="9204" max="9204" width="45.5703125" style="451" customWidth="1"/>
    <col min="9205" max="9446" width="11.42578125" style="451"/>
    <col min="9447" max="9447" width="44.140625" style="451" customWidth="1"/>
    <col min="9448" max="9448" width="17.42578125" style="451" customWidth="1"/>
    <col min="9449" max="9449" width="18" style="451" customWidth="1"/>
    <col min="9450" max="9450" width="60.42578125" style="451" customWidth="1"/>
    <col min="9451" max="9451" width="13.42578125" style="451" customWidth="1"/>
    <col min="9452" max="9452" width="17.42578125" style="451" customWidth="1"/>
    <col min="9453" max="9453" width="20.5703125" style="451" customWidth="1"/>
    <col min="9454" max="9454" width="17.5703125" style="451" customWidth="1"/>
    <col min="9455" max="9455" width="19.42578125" style="451" customWidth="1"/>
    <col min="9456" max="9456" width="25.5703125" style="451" customWidth="1"/>
    <col min="9457" max="9457" width="22" style="451" customWidth="1"/>
    <col min="9458" max="9458" width="27.85546875" style="451" customWidth="1"/>
    <col min="9459" max="9459" width="22.5703125" style="451" customWidth="1"/>
    <col min="9460" max="9460" width="45.5703125" style="451" customWidth="1"/>
    <col min="9461" max="9702" width="11.42578125" style="451"/>
    <col min="9703" max="9703" width="44.140625" style="451" customWidth="1"/>
    <col min="9704" max="9704" width="17.42578125" style="451" customWidth="1"/>
    <col min="9705" max="9705" width="18" style="451" customWidth="1"/>
    <col min="9706" max="9706" width="60.42578125" style="451" customWidth="1"/>
    <col min="9707" max="9707" width="13.42578125" style="451" customWidth="1"/>
    <col min="9708" max="9708" width="17.42578125" style="451" customWidth="1"/>
    <col min="9709" max="9709" width="20.5703125" style="451" customWidth="1"/>
    <col min="9710" max="9710" width="17.5703125" style="451" customWidth="1"/>
    <col min="9711" max="9711" width="19.42578125" style="451" customWidth="1"/>
    <col min="9712" max="9712" width="25.5703125" style="451" customWidth="1"/>
    <col min="9713" max="9713" width="22" style="451" customWidth="1"/>
    <col min="9714" max="9714" width="27.85546875" style="451" customWidth="1"/>
    <col min="9715" max="9715" width="22.5703125" style="451" customWidth="1"/>
    <col min="9716" max="9716" width="45.5703125" style="451" customWidth="1"/>
    <col min="9717" max="9958" width="11.42578125" style="451"/>
    <col min="9959" max="9959" width="44.140625" style="451" customWidth="1"/>
    <col min="9960" max="9960" width="17.42578125" style="451" customWidth="1"/>
    <col min="9961" max="9961" width="18" style="451" customWidth="1"/>
    <col min="9962" max="9962" width="60.42578125" style="451" customWidth="1"/>
    <col min="9963" max="9963" width="13.42578125" style="451" customWidth="1"/>
    <col min="9964" max="9964" width="17.42578125" style="451" customWidth="1"/>
    <col min="9965" max="9965" width="20.5703125" style="451" customWidth="1"/>
    <col min="9966" max="9966" width="17.5703125" style="451" customWidth="1"/>
    <col min="9967" max="9967" width="19.42578125" style="451" customWidth="1"/>
    <col min="9968" max="9968" width="25.5703125" style="451" customWidth="1"/>
    <col min="9969" max="9969" width="22" style="451" customWidth="1"/>
    <col min="9970" max="9970" width="27.85546875" style="451" customWidth="1"/>
    <col min="9971" max="9971" width="22.5703125" style="451" customWidth="1"/>
    <col min="9972" max="9972" width="45.5703125" style="451" customWidth="1"/>
    <col min="9973" max="10214" width="11.42578125" style="451"/>
    <col min="10215" max="10215" width="44.140625" style="451" customWidth="1"/>
    <col min="10216" max="10216" width="17.42578125" style="451" customWidth="1"/>
    <col min="10217" max="10217" width="18" style="451" customWidth="1"/>
    <col min="10218" max="10218" width="60.42578125" style="451" customWidth="1"/>
    <col min="10219" max="10219" width="13.42578125" style="451" customWidth="1"/>
    <col min="10220" max="10220" width="17.42578125" style="451" customWidth="1"/>
    <col min="10221" max="10221" width="20.5703125" style="451" customWidth="1"/>
    <col min="10222" max="10222" width="17.5703125" style="451" customWidth="1"/>
    <col min="10223" max="10223" width="19.42578125" style="451" customWidth="1"/>
    <col min="10224" max="10224" width="25.5703125" style="451" customWidth="1"/>
    <col min="10225" max="10225" width="22" style="451" customWidth="1"/>
    <col min="10226" max="10226" width="27.85546875" style="451" customWidth="1"/>
    <col min="10227" max="10227" width="22.5703125" style="451" customWidth="1"/>
    <col min="10228" max="10228" width="45.5703125" style="451" customWidth="1"/>
    <col min="10229" max="10470" width="11.42578125" style="451"/>
    <col min="10471" max="10471" width="44.140625" style="451" customWidth="1"/>
    <col min="10472" max="10472" width="17.42578125" style="451" customWidth="1"/>
    <col min="10473" max="10473" width="18" style="451" customWidth="1"/>
    <col min="10474" max="10474" width="60.42578125" style="451" customWidth="1"/>
    <col min="10475" max="10475" width="13.42578125" style="451" customWidth="1"/>
    <col min="10476" max="10476" width="17.42578125" style="451" customWidth="1"/>
    <col min="10477" max="10477" width="20.5703125" style="451" customWidth="1"/>
    <col min="10478" max="10478" width="17.5703125" style="451" customWidth="1"/>
    <col min="10479" max="10479" width="19.42578125" style="451" customWidth="1"/>
    <col min="10480" max="10480" width="25.5703125" style="451" customWidth="1"/>
    <col min="10481" max="10481" width="22" style="451" customWidth="1"/>
    <col min="10482" max="10482" width="27.85546875" style="451" customWidth="1"/>
    <col min="10483" max="10483" width="22.5703125" style="451" customWidth="1"/>
    <col min="10484" max="10484" width="45.5703125" style="451" customWidth="1"/>
    <col min="10485" max="10726" width="11.42578125" style="451"/>
    <col min="10727" max="10727" width="44.140625" style="451" customWidth="1"/>
    <col min="10728" max="10728" width="17.42578125" style="451" customWidth="1"/>
    <col min="10729" max="10729" width="18" style="451" customWidth="1"/>
    <col min="10730" max="10730" width="60.42578125" style="451" customWidth="1"/>
    <col min="10731" max="10731" width="13.42578125" style="451" customWidth="1"/>
    <col min="10732" max="10732" width="17.42578125" style="451" customWidth="1"/>
    <col min="10733" max="10733" width="20.5703125" style="451" customWidth="1"/>
    <col min="10734" max="10734" width="17.5703125" style="451" customWidth="1"/>
    <col min="10735" max="10735" width="19.42578125" style="451" customWidth="1"/>
    <col min="10736" max="10736" width="25.5703125" style="451" customWidth="1"/>
    <col min="10737" max="10737" width="22" style="451" customWidth="1"/>
    <col min="10738" max="10738" width="27.85546875" style="451" customWidth="1"/>
    <col min="10739" max="10739" width="22.5703125" style="451" customWidth="1"/>
    <col min="10740" max="10740" width="45.5703125" style="451" customWidth="1"/>
    <col min="10741" max="10982" width="11.42578125" style="451"/>
    <col min="10983" max="10983" width="44.140625" style="451" customWidth="1"/>
    <col min="10984" max="10984" width="17.42578125" style="451" customWidth="1"/>
    <col min="10985" max="10985" width="18" style="451" customWidth="1"/>
    <col min="10986" max="10986" width="60.42578125" style="451" customWidth="1"/>
    <col min="10987" max="10987" width="13.42578125" style="451" customWidth="1"/>
    <col min="10988" max="10988" width="17.42578125" style="451" customWidth="1"/>
    <col min="10989" max="10989" width="20.5703125" style="451" customWidth="1"/>
    <col min="10990" max="10990" width="17.5703125" style="451" customWidth="1"/>
    <col min="10991" max="10991" width="19.42578125" style="451" customWidth="1"/>
    <col min="10992" max="10992" width="25.5703125" style="451" customWidth="1"/>
    <col min="10993" max="10993" width="22" style="451" customWidth="1"/>
    <col min="10994" max="10994" width="27.85546875" style="451" customWidth="1"/>
    <col min="10995" max="10995" width="22.5703125" style="451" customWidth="1"/>
    <col min="10996" max="10996" width="45.5703125" style="451" customWidth="1"/>
    <col min="10997" max="11238" width="11.42578125" style="451"/>
    <col min="11239" max="11239" width="44.140625" style="451" customWidth="1"/>
    <col min="11240" max="11240" width="17.42578125" style="451" customWidth="1"/>
    <col min="11241" max="11241" width="18" style="451" customWidth="1"/>
    <col min="11242" max="11242" width="60.42578125" style="451" customWidth="1"/>
    <col min="11243" max="11243" width="13.42578125" style="451" customWidth="1"/>
    <col min="11244" max="11244" width="17.42578125" style="451" customWidth="1"/>
    <col min="11245" max="11245" width="20.5703125" style="451" customWidth="1"/>
    <col min="11246" max="11246" width="17.5703125" style="451" customWidth="1"/>
    <col min="11247" max="11247" width="19.42578125" style="451" customWidth="1"/>
    <col min="11248" max="11248" width="25.5703125" style="451" customWidth="1"/>
    <col min="11249" max="11249" width="22" style="451" customWidth="1"/>
    <col min="11250" max="11250" width="27.85546875" style="451" customWidth="1"/>
    <col min="11251" max="11251" width="22.5703125" style="451" customWidth="1"/>
    <col min="11252" max="11252" width="45.5703125" style="451" customWidth="1"/>
    <col min="11253" max="11494" width="11.42578125" style="451"/>
    <col min="11495" max="11495" width="44.140625" style="451" customWidth="1"/>
    <col min="11496" max="11496" width="17.42578125" style="451" customWidth="1"/>
    <col min="11497" max="11497" width="18" style="451" customWidth="1"/>
    <col min="11498" max="11498" width="60.42578125" style="451" customWidth="1"/>
    <col min="11499" max="11499" width="13.42578125" style="451" customWidth="1"/>
    <col min="11500" max="11500" width="17.42578125" style="451" customWidth="1"/>
    <col min="11501" max="11501" width="20.5703125" style="451" customWidth="1"/>
    <col min="11502" max="11502" width="17.5703125" style="451" customWidth="1"/>
    <col min="11503" max="11503" width="19.42578125" style="451" customWidth="1"/>
    <col min="11504" max="11504" width="25.5703125" style="451" customWidth="1"/>
    <col min="11505" max="11505" width="22" style="451" customWidth="1"/>
    <col min="11506" max="11506" width="27.85546875" style="451" customWidth="1"/>
    <col min="11507" max="11507" width="22.5703125" style="451" customWidth="1"/>
    <col min="11508" max="11508" width="45.5703125" style="451" customWidth="1"/>
    <col min="11509" max="11750" width="11.42578125" style="451"/>
    <col min="11751" max="11751" width="44.140625" style="451" customWidth="1"/>
    <col min="11752" max="11752" width="17.42578125" style="451" customWidth="1"/>
    <col min="11753" max="11753" width="18" style="451" customWidth="1"/>
    <col min="11754" max="11754" width="60.42578125" style="451" customWidth="1"/>
    <col min="11755" max="11755" width="13.42578125" style="451" customWidth="1"/>
    <col min="11756" max="11756" width="17.42578125" style="451" customWidth="1"/>
    <col min="11757" max="11757" width="20.5703125" style="451" customWidth="1"/>
    <col min="11758" max="11758" width="17.5703125" style="451" customWidth="1"/>
    <col min="11759" max="11759" width="19.42578125" style="451" customWidth="1"/>
    <col min="11760" max="11760" width="25.5703125" style="451" customWidth="1"/>
    <col min="11761" max="11761" width="22" style="451" customWidth="1"/>
    <col min="11762" max="11762" width="27.85546875" style="451" customWidth="1"/>
    <col min="11763" max="11763" width="22.5703125" style="451" customWidth="1"/>
    <col min="11764" max="11764" width="45.5703125" style="451" customWidth="1"/>
    <col min="11765" max="12006" width="11.42578125" style="451"/>
    <col min="12007" max="12007" width="44.140625" style="451" customWidth="1"/>
    <col min="12008" max="12008" width="17.42578125" style="451" customWidth="1"/>
    <col min="12009" max="12009" width="18" style="451" customWidth="1"/>
    <col min="12010" max="12010" width="60.42578125" style="451" customWidth="1"/>
    <col min="12011" max="12011" width="13.42578125" style="451" customWidth="1"/>
    <col min="12012" max="12012" width="17.42578125" style="451" customWidth="1"/>
    <col min="12013" max="12013" width="20.5703125" style="451" customWidth="1"/>
    <col min="12014" max="12014" width="17.5703125" style="451" customWidth="1"/>
    <col min="12015" max="12015" width="19.42578125" style="451" customWidth="1"/>
    <col min="12016" max="12016" width="25.5703125" style="451" customWidth="1"/>
    <col min="12017" max="12017" width="22" style="451" customWidth="1"/>
    <col min="12018" max="12018" width="27.85546875" style="451" customWidth="1"/>
    <col min="12019" max="12019" width="22.5703125" style="451" customWidth="1"/>
    <col min="12020" max="12020" width="45.5703125" style="451" customWidth="1"/>
    <col min="12021" max="12262" width="11.42578125" style="451"/>
    <col min="12263" max="12263" width="44.140625" style="451" customWidth="1"/>
    <col min="12264" max="12264" width="17.42578125" style="451" customWidth="1"/>
    <col min="12265" max="12265" width="18" style="451" customWidth="1"/>
    <col min="12266" max="12266" width="60.42578125" style="451" customWidth="1"/>
    <col min="12267" max="12267" width="13.42578125" style="451" customWidth="1"/>
    <col min="12268" max="12268" width="17.42578125" style="451" customWidth="1"/>
    <col min="12269" max="12269" width="20.5703125" style="451" customWidth="1"/>
    <col min="12270" max="12270" width="17.5703125" style="451" customWidth="1"/>
    <col min="12271" max="12271" width="19.42578125" style="451" customWidth="1"/>
    <col min="12272" max="12272" width="25.5703125" style="451" customWidth="1"/>
    <col min="12273" max="12273" width="22" style="451" customWidth="1"/>
    <col min="12274" max="12274" width="27.85546875" style="451" customWidth="1"/>
    <col min="12275" max="12275" width="22.5703125" style="451" customWidth="1"/>
    <col min="12276" max="12276" width="45.5703125" style="451" customWidth="1"/>
    <col min="12277" max="12518" width="11.42578125" style="451"/>
    <col min="12519" max="12519" width="44.140625" style="451" customWidth="1"/>
    <col min="12520" max="12520" width="17.42578125" style="451" customWidth="1"/>
    <col min="12521" max="12521" width="18" style="451" customWidth="1"/>
    <col min="12522" max="12522" width="60.42578125" style="451" customWidth="1"/>
    <col min="12523" max="12523" width="13.42578125" style="451" customWidth="1"/>
    <col min="12524" max="12524" width="17.42578125" style="451" customWidth="1"/>
    <col min="12525" max="12525" width="20.5703125" style="451" customWidth="1"/>
    <col min="12526" max="12526" width="17.5703125" style="451" customWidth="1"/>
    <col min="12527" max="12527" width="19.42578125" style="451" customWidth="1"/>
    <col min="12528" max="12528" width="25.5703125" style="451" customWidth="1"/>
    <col min="12529" max="12529" width="22" style="451" customWidth="1"/>
    <col min="12530" max="12530" width="27.85546875" style="451" customWidth="1"/>
    <col min="12531" max="12531" width="22.5703125" style="451" customWidth="1"/>
    <col min="12532" max="12532" width="45.5703125" style="451" customWidth="1"/>
    <col min="12533" max="12774" width="11.42578125" style="451"/>
    <col min="12775" max="12775" width="44.140625" style="451" customWidth="1"/>
    <col min="12776" max="12776" width="17.42578125" style="451" customWidth="1"/>
    <col min="12777" max="12777" width="18" style="451" customWidth="1"/>
    <col min="12778" max="12778" width="60.42578125" style="451" customWidth="1"/>
    <col min="12779" max="12779" width="13.42578125" style="451" customWidth="1"/>
    <col min="12780" max="12780" width="17.42578125" style="451" customWidth="1"/>
    <col min="12781" max="12781" width="20.5703125" style="451" customWidth="1"/>
    <col min="12782" max="12782" width="17.5703125" style="451" customWidth="1"/>
    <col min="12783" max="12783" width="19.42578125" style="451" customWidth="1"/>
    <col min="12784" max="12784" width="25.5703125" style="451" customWidth="1"/>
    <col min="12785" max="12785" width="22" style="451" customWidth="1"/>
    <col min="12786" max="12786" width="27.85546875" style="451" customWidth="1"/>
    <col min="12787" max="12787" width="22.5703125" style="451" customWidth="1"/>
    <col min="12788" max="12788" width="45.5703125" style="451" customWidth="1"/>
    <col min="12789" max="13030" width="11.42578125" style="451"/>
    <col min="13031" max="13031" width="44.140625" style="451" customWidth="1"/>
    <col min="13032" max="13032" width="17.42578125" style="451" customWidth="1"/>
    <col min="13033" max="13033" width="18" style="451" customWidth="1"/>
    <col min="13034" max="13034" width="60.42578125" style="451" customWidth="1"/>
    <col min="13035" max="13035" width="13.42578125" style="451" customWidth="1"/>
    <col min="13036" max="13036" width="17.42578125" style="451" customWidth="1"/>
    <col min="13037" max="13037" width="20.5703125" style="451" customWidth="1"/>
    <col min="13038" max="13038" width="17.5703125" style="451" customWidth="1"/>
    <col min="13039" max="13039" width="19.42578125" style="451" customWidth="1"/>
    <col min="13040" max="13040" width="25.5703125" style="451" customWidth="1"/>
    <col min="13041" max="13041" width="22" style="451" customWidth="1"/>
    <col min="13042" max="13042" width="27.85546875" style="451" customWidth="1"/>
    <col min="13043" max="13043" width="22.5703125" style="451" customWidth="1"/>
    <col min="13044" max="13044" width="45.5703125" style="451" customWidth="1"/>
    <col min="13045" max="13286" width="11.42578125" style="451"/>
    <col min="13287" max="13287" width="44.140625" style="451" customWidth="1"/>
    <col min="13288" max="13288" width="17.42578125" style="451" customWidth="1"/>
    <col min="13289" max="13289" width="18" style="451" customWidth="1"/>
    <col min="13290" max="13290" width="60.42578125" style="451" customWidth="1"/>
    <col min="13291" max="13291" width="13.42578125" style="451" customWidth="1"/>
    <col min="13292" max="13292" width="17.42578125" style="451" customWidth="1"/>
    <col min="13293" max="13293" width="20.5703125" style="451" customWidth="1"/>
    <col min="13294" max="13294" width="17.5703125" style="451" customWidth="1"/>
    <col min="13295" max="13295" width="19.42578125" style="451" customWidth="1"/>
    <col min="13296" max="13296" width="25.5703125" style="451" customWidth="1"/>
    <col min="13297" max="13297" width="22" style="451" customWidth="1"/>
    <col min="13298" max="13298" width="27.85546875" style="451" customWidth="1"/>
    <col min="13299" max="13299" width="22.5703125" style="451" customWidth="1"/>
    <col min="13300" max="13300" width="45.5703125" style="451" customWidth="1"/>
    <col min="13301" max="13542" width="11.42578125" style="451"/>
    <col min="13543" max="13543" width="44.140625" style="451" customWidth="1"/>
    <col min="13544" max="13544" width="17.42578125" style="451" customWidth="1"/>
    <col min="13545" max="13545" width="18" style="451" customWidth="1"/>
    <col min="13546" max="13546" width="60.42578125" style="451" customWidth="1"/>
    <col min="13547" max="13547" width="13.42578125" style="451" customWidth="1"/>
    <col min="13548" max="13548" width="17.42578125" style="451" customWidth="1"/>
    <col min="13549" max="13549" width="20.5703125" style="451" customWidth="1"/>
    <col min="13550" max="13550" width="17.5703125" style="451" customWidth="1"/>
    <col min="13551" max="13551" width="19.42578125" style="451" customWidth="1"/>
    <col min="13552" max="13552" width="25.5703125" style="451" customWidth="1"/>
    <col min="13553" max="13553" width="22" style="451" customWidth="1"/>
    <col min="13554" max="13554" width="27.85546875" style="451" customWidth="1"/>
    <col min="13555" max="13555" width="22.5703125" style="451" customWidth="1"/>
    <col min="13556" max="13556" width="45.5703125" style="451" customWidth="1"/>
    <col min="13557" max="13798" width="11.42578125" style="451"/>
    <col min="13799" max="13799" width="44.140625" style="451" customWidth="1"/>
    <col min="13800" max="13800" width="17.42578125" style="451" customWidth="1"/>
    <col min="13801" max="13801" width="18" style="451" customWidth="1"/>
    <col min="13802" max="13802" width="60.42578125" style="451" customWidth="1"/>
    <col min="13803" max="13803" width="13.42578125" style="451" customWidth="1"/>
    <col min="13804" max="13804" width="17.42578125" style="451" customWidth="1"/>
    <col min="13805" max="13805" width="20.5703125" style="451" customWidth="1"/>
    <col min="13806" max="13806" width="17.5703125" style="451" customWidth="1"/>
    <col min="13807" max="13807" width="19.42578125" style="451" customWidth="1"/>
    <col min="13808" max="13808" width="25.5703125" style="451" customWidth="1"/>
    <col min="13809" max="13809" width="22" style="451" customWidth="1"/>
    <col min="13810" max="13810" width="27.85546875" style="451" customWidth="1"/>
    <col min="13811" max="13811" width="22.5703125" style="451" customWidth="1"/>
    <col min="13812" max="13812" width="45.5703125" style="451" customWidth="1"/>
    <col min="13813" max="14054" width="11.42578125" style="451"/>
    <col min="14055" max="14055" width="44.140625" style="451" customWidth="1"/>
    <col min="14056" max="14056" width="17.42578125" style="451" customWidth="1"/>
    <col min="14057" max="14057" width="18" style="451" customWidth="1"/>
    <col min="14058" max="14058" width="60.42578125" style="451" customWidth="1"/>
    <col min="14059" max="14059" width="13.42578125" style="451" customWidth="1"/>
    <col min="14060" max="14060" width="17.42578125" style="451" customWidth="1"/>
    <col min="14061" max="14061" width="20.5703125" style="451" customWidth="1"/>
    <col min="14062" max="14062" width="17.5703125" style="451" customWidth="1"/>
    <col min="14063" max="14063" width="19.42578125" style="451" customWidth="1"/>
    <col min="14064" max="14064" width="25.5703125" style="451" customWidth="1"/>
    <col min="14065" max="14065" width="22" style="451" customWidth="1"/>
    <col min="14066" max="14066" width="27.85546875" style="451" customWidth="1"/>
    <col min="14067" max="14067" width="22.5703125" style="451" customWidth="1"/>
    <col min="14068" max="14068" width="45.5703125" style="451" customWidth="1"/>
    <col min="14069" max="14310" width="11.42578125" style="451"/>
    <col min="14311" max="14311" width="44.140625" style="451" customWidth="1"/>
    <col min="14312" max="14312" width="17.42578125" style="451" customWidth="1"/>
    <col min="14313" max="14313" width="18" style="451" customWidth="1"/>
    <col min="14314" max="14314" width="60.42578125" style="451" customWidth="1"/>
    <col min="14315" max="14315" width="13.42578125" style="451" customWidth="1"/>
    <col min="14316" max="14316" width="17.42578125" style="451" customWidth="1"/>
    <col min="14317" max="14317" width="20.5703125" style="451" customWidth="1"/>
    <col min="14318" max="14318" width="17.5703125" style="451" customWidth="1"/>
    <col min="14319" max="14319" width="19.42578125" style="451" customWidth="1"/>
    <col min="14320" max="14320" width="25.5703125" style="451" customWidth="1"/>
    <col min="14321" max="14321" width="22" style="451" customWidth="1"/>
    <col min="14322" max="14322" width="27.85546875" style="451" customWidth="1"/>
    <col min="14323" max="14323" width="22.5703125" style="451" customWidth="1"/>
    <col min="14324" max="14324" width="45.5703125" style="451" customWidth="1"/>
    <col min="14325" max="14566" width="11.42578125" style="451"/>
    <col min="14567" max="14567" width="44.140625" style="451" customWidth="1"/>
    <col min="14568" max="14568" width="17.42578125" style="451" customWidth="1"/>
    <col min="14569" max="14569" width="18" style="451" customWidth="1"/>
    <col min="14570" max="14570" width="60.42578125" style="451" customWidth="1"/>
    <col min="14571" max="14571" width="13.42578125" style="451" customWidth="1"/>
    <col min="14572" max="14572" width="17.42578125" style="451" customWidth="1"/>
    <col min="14573" max="14573" width="20.5703125" style="451" customWidth="1"/>
    <col min="14574" max="14574" width="17.5703125" style="451" customWidth="1"/>
    <col min="14575" max="14575" width="19.42578125" style="451" customWidth="1"/>
    <col min="14576" max="14576" width="25.5703125" style="451" customWidth="1"/>
    <col min="14577" max="14577" width="22" style="451" customWidth="1"/>
    <col min="14578" max="14578" width="27.85546875" style="451" customWidth="1"/>
    <col min="14579" max="14579" width="22.5703125" style="451" customWidth="1"/>
    <col min="14580" max="14580" width="45.5703125" style="451" customWidth="1"/>
    <col min="14581" max="14822" width="11.42578125" style="451"/>
    <col min="14823" max="14823" width="44.140625" style="451" customWidth="1"/>
    <col min="14824" max="14824" width="17.42578125" style="451" customWidth="1"/>
    <col min="14825" max="14825" width="18" style="451" customWidth="1"/>
    <col min="14826" max="14826" width="60.42578125" style="451" customWidth="1"/>
    <col min="14827" max="14827" width="13.42578125" style="451" customWidth="1"/>
    <col min="14828" max="14828" width="17.42578125" style="451" customWidth="1"/>
    <col min="14829" max="14829" width="20.5703125" style="451" customWidth="1"/>
    <col min="14830" max="14830" width="17.5703125" style="451" customWidth="1"/>
    <col min="14831" max="14831" width="19.42578125" style="451" customWidth="1"/>
    <col min="14832" max="14832" width="25.5703125" style="451" customWidth="1"/>
    <col min="14833" max="14833" width="22" style="451" customWidth="1"/>
    <col min="14834" max="14834" width="27.85546875" style="451" customWidth="1"/>
    <col min="14835" max="14835" width="22.5703125" style="451" customWidth="1"/>
    <col min="14836" max="14836" width="45.5703125" style="451" customWidth="1"/>
    <col min="14837" max="15078" width="11.42578125" style="451"/>
    <col min="15079" max="15079" width="44.140625" style="451" customWidth="1"/>
    <col min="15080" max="15080" width="17.42578125" style="451" customWidth="1"/>
    <col min="15081" max="15081" width="18" style="451" customWidth="1"/>
    <col min="15082" max="15082" width="60.42578125" style="451" customWidth="1"/>
    <col min="15083" max="15083" width="13.42578125" style="451" customWidth="1"/>
    <col min="15084" max="15084" width="17.42578125" style="451" customWidth="1"/>
    <col min="15085" max="15085" width="20.5703125" style="451" customWidth="1"/>
    <col min="15086" max="15086" width="17.5703125" style="451" customWidth="1"/>
    <col min="15087" max="15087" width="19.42578125" style="451" customWidth="1"/>
    <col min="15088" max="15088" width="25.5703125" style="451" customWidth="1"/>
    <col min="15089" max="15089" width="22" style="451" customWidth="1"/>
    <col min="15090" max="15090" width="27.85546875" style="451" customWidth="1"/>
    <col min="15091" max="15091" width="22.5703125" style="451" customWidth="1"/>
    <col min="15092" max="15092" width="45.5703125" style="451" customWidth="1"/>
    <col min="15093" max="15334" width="11.42578125" style="451"/>
    <col min="15335" max="15335" width="44.140625" style="451" customWidth="1"/>
    <col min="15336" max="15336" width="17.42578125" style="451" customWidth="1"/>
    <col min="15337" max="15337" width="18" style="451" customWidth="1"/>
    <col min="15338" max="15338" width="60.42578125" style="451" customWidth="1"/>
    <col min="15339" max="15339" width="13.42578125" style="451" customWidth="1"/>
    <col min="15340" max="15340" width="17.42578125" style="451" customWidth="1"/>
    <col min="15341" max="15341" width="20.5703125" style="451" customWidth="1"/>
    <col min="15342" max="15342" width="17.5703125" style="451" customWidth="1"/>
    <col min="15343" max="15343" width="19.42578125" style="451" customWidth="1"/>
    <col min="15344" max="15344" width="25.5703125" style="451" customWidth="1"/>
    <col min="15345" max="15345" width="22" style="451" customWidth="1"/>
    <col min="15346" max="15346" width="27.85546875" style="451" customWidth="1"/>
    <col min="15347" max="15347" width="22.5703125" style="451" customWidth="1"/>
    <col min="15348" max="15348" width="45.5703125" style="451" customWidth="1"/>
    <col min="15349" max="15590" width="11.42578125" style="451"/>
    <col min="15591" max="15591" width="44.140625" style="451" customWidth="1"/>
    <col min="15592" max="15592" width="17.42578125" style="451" customWidth="1"/>
    <col min="15593" max="15593" width="18" style="451" customWidth="1"/>
    <col min="15594" max="15594" width="60.42578125" style="451" customWidth="1"/>
    <col min="15595" max="15595" width="13.42578125" style="451" customWidth="1"/>
    <col min="15596" max="15596" width="17.42578125" style="451" customWidth="1"/>
    <col min="15597" max="15597" width="20.5703125" style="451" customWidth="1"/>
    <col min="15598" max="15598" width="17.5703125" style="451" customWidth="1"/>
    <col min="15599" max="15599" width="19.42578125" style="451" customWidth="1"/>
    <col min="15600" max="15600" width="25.5703125" style="451" customWidth="1"/>
    <col min="15601" max="15601" width="22" style="451" customWidth="1"/>
    <col min="15602" max="15602" width="27.85546875" style="451" customWidth="1"/>
    <col min="15603" max="15603" width="22.5703125" style="451" customWidth="1"/>
    <col min="15604" max="15604" width="45.5703125" style="451" customWidth="1"/>
    <col min="15605" max="15846" width="11.42578125" style="451"/>
    <col min="15847" max="15847" width="44.140625" style="451" customWidth="1"/>
    <col min="15848" max="15848" width="17.42578125" style="451" customWidth="1"/>
    <col min="15849" max="15849" width="18" style="451" customWidth="1"/>
    <col min="15850" max="15850" width="60.42578125" style="451" customWidth="1"/>
    <col min="15851" max="15851" width="13.42578125" style="451" customWidth="1"/>
    <col min="15852" max="15852" width="17.42578125" style="451" customWidth="1"/>
    <col min="15853" max="15853" width="20.5703125" style="451" customWidth="1"/>
    <col min="15854" max="15854" width="17.5703125" style="451" customWidth="1"/>
    <col min="15855" max="15855" width="19.42578125" style="451" customWidth="1"/>
    <col min="15856" max="15856" width="25.5703125" style="451" customWidth="1"/>
    <col min="15857" max="15857" width="22" style="451" customWidth="1"/>
    <col min="15858" max="15858" width="27.85546875" style="451" customWidth="1"/>
    <col min="15859" max="15859" width="22.5703125" style="451" customWidth="1"/>
    <col min="15860" max="15860" width="45.5703125" style="451" customWidth="1"/>
    <col min="15861" max="16102" width="11.42578125" style="451"/>
    <col min="16103" max="16103" width="44.140625" style="451" customWidth="1"/>
    <col min="16104" max="16104" width="17.42578125" style="451" customWidth="1"/>
    <col min="16105" max="16105" width="18" style="451" customWidth="1"/>
    <col min="16106" max="16106" width="60.42578125" style="451" customWidth="1"/>
    <col min="16107" max="16107" width="13.42578125" style="451" customWidth="1"/>
    <col min="16108" max="16108" width="17.42578125" style="451" customWidth="1"/>
    <col min="16109" max="16109" width="20.5703125" style="451" customWidth="1"/>
    <col min="16110" max="16110" width="17.5703125" style="451" customWidth="1"/>
    <col min="16111" max="16111" width="19.42578125" style="451" customWidth="1"/>
    <col min="16112" max="16112" width="25.5703125" style="451" customWidth="1"/>
    <col min="16113" max="16113" width="22" style="451" customWidth="1"/>
    <col min="16114" max="16114" width="27.85546875" style="451" customWidth="1"/>
    <col min="16115" max="16115" width="22.5703125" style="451" customWidth="1"/>
    <col min="16116" max="16116" width="45.5703125" style="451" customWidth="1"/>
    <col min="16117" max="16384" width="11.42578125" style="451"/>
  </cols>
  <sheetData>
    <row r="1" spans="1:27" ht="59.45" customHeight="1" x14ac:dyDescent="0.25">
      <c r="A1" s="667"/>
      <c r="B1" s="668"/>
      <c r="C1" s="669" t="s">
        <v>779</v>
      </c>
      <c r="D1" s="670"/>
      <c r="E1" s="670"/>
      <c r="F1" s="670"/>
      <c r="G1" s="670"/>
      <c r="H1" s="670"/>
      <c r="I1" s="670"/>
      <c r="J1" s="670"/>
      <c r="K1" s="670"/>
      <c r="L1" s="670"/>
      <c r="M1" s="670"/>
      <c r="N1" s="670"/>
      <c r="O1" s="670"/>
      <c r="P1" s="670"/>
      <c r="Q1" s="670"/>
      <c r="R1" s="671"/>
      <c r="S1" s="671"/>
      <c r="T1" s="671"/>
      <c r="U1" s="671"/>
      <c r="V1" s="671"/>
      <c r="W1" s="671"/>
      <c r="X1" s="671"/>
      <c r="Y1" s="671"/>
      <c r="Z1" s="670"/>
      <c r="AA1" s="670"/>
    </row>
    <row r="2" spans="1:27" ht="15.75" x14ac:dyDescent="0.2">
      <c r="A2" s="452" t="s">
        <v>780</v>
      </c>
      <c r="B2" s="453" t="s">
        <v>781</v>
      </c>
    </row>
    <row r="3" spans="1:27" ht="15.75" x14ac:dyDescent="0.2">
      <c r="A3" s="452" t="s">
        <v>782</v>
      </c>
      <c r="B3" s="453" t="s">
        <v>783</v>
      </c>
    </row>
    <row r="4" spans="1:27" ht="15.75" x14ac:dyDescent="0.2">
      <c r="A4" s="452" t="s">
        <v>784</v>
      </c>
      <c r="B4" s="453" t="s">
        <v>785</v>
      </c>
      <c r="H4" s="459" t="s">
        <v>786</v>
      </c>
      <c r="I4" s="459" t="s">
        <v>787</v>
      </c>
    </row>
    <row r="5" spans="1:27" ht="15.75" x14ac:dyDescent="0.2">
      <c r="A5" s="452" t="s">
        <v>788</v>
      </c>
      <c r="B5" s="453" t="s">
        <v>789</v>
      </c>
      <c r="H5" s="460">
        <v>65</v>
      </c>
      <c r="I5" s="461">
        <v>76</v>
      </c>
    </row>
    <row r="6" spans="1:27" ht="15.75" x14ac:dyDescent="0.2">
      <c r="A6" s="452" t="s">
        <v>790</v>
      </c>
      <c r="B6" s="462">
        <v>46131</v>
      </c>
    </row>
    <row r="7" spans="1:27" s="466" customFormat="1" ht="48" customHeight="1" x14ac:dyDescent="0.25">
      <c r="A7" s="463" t="s">
        <v>791</v>
      </c>
      <c r="B7" s="463" t="s">
        <v>792</v>
      </c>
      <c r="C7" s="463" t="s">
        <v>793</v>
      </c>
      <c r="D7" s="464" t="s">
        <v>794</v>
      </c>
      <c r="E7" s="463" t="s">
        <v>795</v>
      </c>
      <c r="F7" s="463" t="s">
        <v>796</v>
      </c>
      <c r="G7" s="463" t="s">
        <v>797</v>
      </c>
      <c r="H7" s="463" t="s">
        <v>798</v>
      </c>
      <c r="I7" s="463" t="s">
        <v>799</v>
      </c>
      <c r="J7" s="463" t="s">
        <v>800</v>
      </c>
      <c r="K7" s="463" t="s">
        <v>801</v>
      </c>
      <c r="L7" s="523" t="s">
        <v>802</v>
      </c>
      <c r="M7" s="463" t="s">
        <v>803</v>
      </c>
      <c r="N7" s="463" t="s">
        <v>804</v>
      </c>
      <c r="O7" s="463" t="s">
        <v>279</v>
      </c>
      <c r="P7" s="463" t="s">
        <v>805</v>
      </c>
      <c r="Q7" s="465" t="s">
        <v>806</v>
      </c>
      <c r="R7" s="463" t="s">
        <v>807</v>
      </c>
      <c r="S7" s="463" t="s">
        <v>808</v>
      </c>
      <c r="T7" s="463" t="s">
        <v>809</v>
      </c>
      <c r="U7" s="463" t="s">
        <v>808</v>
      </c>
      <c r="V7" s="463" t="s">
        <v>809</v>
      </c>
      <c r="W7" s="463" t="s">
        <v>808</v>
      </c>
      <c r="X7" s="463" t="s">
        <v>809</v>
      </c>
      <c r="Y7" s="463" t="s">
        <v>810</v>
      </c>
      <c r="Z7" s="463" t="s">
        <v>811</v>
      </c>
      <c r="AA7" s="463" t="s">
        <v>812</v>
      </c>
    </row>
    <row r="8" spans="1:27" ht="15.75" x14ac:dyDescent="0.25">
      <c r="A8" s="467" t="s">
        <v>813</v>
      </c>
      <c r="B8" s="467">
        <v>35682</v>
      </c>
      <c r="C8" s="467" t="s">
        <v>814</v>
      </c>
      <c r="D8" s="647">
        <v>4600072801</v>
      </c>
      <c r="E8" s="469">
        <v>45726</v>
      </c>
      <c r="F8" s="470" t="s">
        <v>815</v>
      </c>
      <c r="G8" s="470" t="s">
        <v>816</v>
      </c>
      <c r="H8" s="467" t="s">
        <v>817</v>
      </c>
      <c r="I8" s="467" t="s">
        <v>818</v>
      </c>
      <c r="J8" s="467" t="s">
        <v>162</v>
      </c>
      <c r="K8" s="471">
        <v>148971.5</v>
      </c>
      <c r="L8" s="524"/>
      <c r="M8" s="472">
        <f>+K8-L8</f>
        <v>148971.5</v>
      </c>
      <c r="N8" s="472"/>
      <c r="O8" s="473">
        <f t="shared" ref="O8:O26" si="0">M8+N8</f>
        <v>148971.5</v>
      </c>
      <c r="P8" s="473">
        <f>+O8*$H$5</f>
        <v>9683147.5</v>
      </c>
      <c r="Q8" s="470" t="s">
        <v>819</v>
      </c>
      <c r="R8" s="474"/>
      <c r="S8" s="475"/>
      <c r="T8" s="473"/>
      <c r="U8" s="475"/>
      <c r="V8" s="473"/>
      <c r="W8" s="475"/>
      <c r="X8" s="473"/>
      <c r="Y8" s="476"/>
      <c r="Z8" s="476">
        <v>45884</v>
      </c>
      <c r="AA8" s="470" t="s">
        <v>820</v>
      </c>
    </row>
    <row r="9" spans="1:27" ht="15.75" x14ac:dyDescent="0.25">
      <c r="A9" s="467" t="s">
        <v>813</v>
      </c>
      <c r="B9" s="470">
        <v>30270</v>
      </c>
      <c r="C9" s="470" t="s">
        <v>821</v>
      </c>
      <c r="D9" s="647">
        <v>4600072912</v>
      </c>
      <c r="E9" s="476">
        <v>45729</v>
      </c>
      <c r="F9" s="470" t="s">
        <v>822</v>
      </c>
      <c r="G9" s="470" t="s">
        <v>816</v>
      </c>
      <c r="H9" s="470" t="s">
        <v>817</v>
      </c>
      <c r="I9" s="470" t="s">
        <v>818</v>
      </c>
      <c r="J9" s="470" t="s">
        <v>162</v>
      </c>
      <c r="K9" s="477">
        <v>21470</v>
      </c>
      <c r="L9" s="525"/>
      <c r="M9" s="472">
        <f t="shared" ref="M9:M30" si="1">+K9-L9</f>
        <v>21470</v>
      </c>
      <c r="N9" s="473"/>
      <c r="O9" s="473">
        <f t="shared" si="0"/>
        <v>21470</v>
      </c>
      <c r="P9" s="473">
        <f t="shared" ref="P9:P15" si="2">+O9*$H$5</f>
        <v>1395550</v>
      </c>
      <c r="Q9" s="470" t="s">
        <v>823</v>
      </c>
      <c r="R9" s="474"/>
      <c r="S9" s="475"/>
      <c r="T9" s="474"/>
      <c r="U9" s="474"/>
      <c r="V9" s="474"/>
      <c r="W9" s="474"/>
      <c r="X9" s="474"/>
      <c r="Y9" s="478"/>
      <c r="Z9" s="476">
        <v>45899</v>
      </c>
      <c r="AA9" s="470" t="s">
        <v>820</v>
      </c>
    </row>
    <row r="10" spans="1:27" ht="15.75" x14ac:dyDescent="0.25">
      <c r="A10" s="467" t="s">
        <v>813</v>
      </c>
      <c r="B10" s="470">
        <v>30270</v>
      </c>
      <c r="C10" s="470" t="s">
        <v>821</v>
      </c>
      <c r="D10" s="647">
        <v>4600072915</v>
      </c>
      <c r="E10" s="476">
        <v>45729</v>
      </c>
      <c r="F10" s="470" t="s">
        <v>824</v>
      </c>
      <c r="G10" s="470" t="s">
        <v>816</v>
      </c>
      <c r="H10" s="470" t="s">
        <v>817</v>
      </c>
      <c r="I10" s="470" t="s">
        <v>818</v>
      </c>
      <c r="J10" s="470" t="s">
        <v>162</v>
      </c>
      <c r="K10" s="477">
        <v>88840.9</v>
      </c>
      <c r="L10" s="525"/>
      <c r="M10" s="472">
        <f t="shared" si="1"/>
        <v>88840.9</v>
      </c>
      <c r="N10" s="473"/>
      <c r="O10" s="473">
        <f t="shared" si="0"/>
        <v>88840.9</v>
      </c>
      <c r="P10" s="473">
        <f t="shared" si="2"/>
        <v>5774658.5</v>
      </c>
      <c r="Q10" s="470" t="s">
        <v>823</v>
      </c>
      <c r="R10" s="474"/>
      <c r="S10" s="475"/>
      <c r="T10" s="474"/>
      <c r="U10" s="474"/>
      <c r="V10" s="474"/>
      <c r="W10" s="474"/>
      <c r="X10" s="474"/>
      <c r="Y10" s="478"/>
      <c r="Z10" s="476">
        <v>45899</v>
      </c>
      <c r="AA10" s="470" t="s">
        <v>820</v>
      </c>
    </row>
    <row r="11" spans="1:27" ht="15.75" x14ac:dyDescent="0.25">
      <c r="A11" s="467" t="s">
        <v>813</v>
      </c>
      <c r="B11" s="470">
        <v>35675</v>
      </c>
      <c r="C11" s="470" t="s">
        <v>825</v>
      </c>
      <c r="D11" s="647">
        <v>4600073044</v>
      </c>
      <c r="E11" s="476">
        <v>45735</v>
      </c>
      <c r="F11" s="470" t="s">
        <v>826</v>
      </c>
      <c r="G11" s="470" t="s">
        <v>816</v>
      </c>
      <c r="H11" s="470" t="s">
        <v>817</v>
      </c>
      <c r="I11" s="470" t="s">
        <v>818</v>
      </c>
      <c r="J11" s="470" t="s">
        <v>162</v>
      </c>
      <c r="K11" s="473">
        <v>79527.8</v>
      </c>
      <c r="L11" s="525"/>
      <c r="M11" s="472">
        <f t="shared" si="1"/>
        <v>79527.8</v>
      </c>
      <c r="N11" s="473"/>
      <c r="O11" s="473">
        <f t="shared" si="0"/>
        <v>79527.8</v>
      </c>
      <c r="P11" s="473">
        <f t="shared" si="2"/>
        <v>5169307</v>
      </c>
      <c r="Q11" s="470" t="s">
        <v>827</v>
      </c>
      <c r="R11" s="474"/>
      <c r="S11" s="475"/>
      <c r="T11" s="474"/>
      <c r="U11" s="474"/>
      <c r="V11" s="474"/>
      <c r="W11" s="474"/>
      <c r="X11" s="474"/>
      <c r="Y11" s="478"/>
      <c r="Z11" s="476">
        <v>45967</v>
      </c>
      <c r="AA11" s="470" t="s">
        <v>828</v>
      </c>
    </row>
    <row r="12" spans="1:27" ht="15.75" x14ac:dyDescent="0.25">
      <c r="A12" s="467" t="s">
        <v>813</v>
      </c>
      <c r="B12" s="470">
        <v>76610</v>
      </c>
      <c r="C12" s="470" t="s">
        <v>829</v>
      </c>
      <c r="D12" s="647">
        <v>4512503088</v>
      </c>
      <c r="E12" s="476">
        <v>45786</v>
      </c>
      <c r="F12" s="470" t="s">
        <v>830</v>
      </c>
      <c r="G12" s="470" t="s">
        <v>831</v>
      </c>
      <c r="H12" s="470" t="s">
        <v>832</v>
      </c>
      <c r="I12" s="470" t="s">
        <v>833</v>
      </c>
      <c r="J12" s="470" t="s">
        <v>162</v>
      </c>
      <c r="K12" s="473">
        <v>28545.79</v>
      </c>
      <c r="L12" s="525">
        <v>6296.47</v>
      </c>
      <c r="M12" s="472">
        <f t="shared" si="1"/>
        <v>22249.32</v>
      </c>
      <c r="N12" s="473">
        <f>M12*0.18</f>
        <v>4004.8775999999998</v>
      </c>
      <c r="O12" s="473">
        <f t="shared" si="0"/>
        <v>26254.1976</v>
      </c>
      <c r="P12" s="473">
        <f t="shared" si="2"/>
        <v>1706522.844</v>
      </c>
      <c r="Q12" s="470" t="s">
        <v>834</v>
      </c>
      <c r="R12" s="474"/>
      <c r="S12" s="475"/>
      <c r="T12" s="474"/>
      <c r="U12" s="474"/>
      <c r="V12" s="474"/>
      <c r="W12" s="474"/>
      <c r="X12" s="474"/>
      <c r="Y12" s="478"/>
      <c r="Z12" s="476">
        <v>45825</v>
      </c>
      <c r="AA12" s="470" t="s">
        <v>835</v>
      </c>
    </row>
    <row r="13" spans="1:27" ht="15.75" x14ac:dyDescent="0.25">
      <c r="A13" s="467" t="s">
        <v>813</v>
      </c>
      <c r="B13" s="470">
        <v>75020</v>
      </c>
      <c r="C13" s="470" t="s">
        <v>836</v>
      </c>
      <c r="D13" s="647">
        <v>4512504519</v>
      </c>
      <c r="E13" s="476">
        <v>45790</v>
      </c>
      <c r="F13" s="470" t="s">
        <v>837</v>
      </c>
      <c r="G13" s="470" t="s">
        <v>831</v>
      </c>
      <c r="H13" s="470" t="s">
        <v>832</v>
      </c>
      <c r="I13" s="470" t="s">
        <v>833</v>
      </c>
      <c r="J13" s="470" t="s">
        <v>162</v>
      </c>
      <c r="K13" s="473">
        <v>17987</v>
      </c>
      <c r="L13" s="525"/>
      <c r="M13" s="472">
        <f t="shared" si="1"/>
        <v>17987</v>
      </c>
      <c r="N13" s="473">
        <f t="shared" ref="N13:N14" si="3">M13*0.18</f>
        <v>3237.66</v>
      </c>
      <c r="O13" s="473">
        <f t="shared" si="0"/>
        <v>21224.66</v>
      </c>
      <c r="P13" s="473">
        <f t="shared" si="2"/>
        <v>1379602.9</v>
      </c>
      <c r="Q13" s="470" t="s">
        <v>823</v>
      </c>
      <c r="R13" s="474"/>
      <c r="S13" s="475"/>
      <c r="T13" s="474"/>
      <c r="U13" s="474"/>
      <c r="V13" s="474"/>
      <c r="W13" s="474"/>
      <c r="X13" s="474"/>
      <c r="Y13" s="478"/>
      <c r="Z13" s="476">
        <v>45825</v>
      </c>
      <c r="AA13" s="470" t="s">
        <v>835</v>
      </c>
    </row>
    <row r="14" spans="1:27" ht="15.75" x14ac:dyDescent="0.25">
      <c r="A14" s="467" t="s">
        <v>813</v>
      </c>
      <c r="B14" s="470">
        <v>77292</v>
      </c>
      <c r="C14" s="470" t="s">
        <v>838</v>
      </c>
      <c r="D14" s="647">
        <v>4512510892</v>
      </c>
      <c r="E14" s="476">
        <v>45796</v>
      </c>
      <c r="F14" s="479" t="s">
        <v>839</v>
      </c>
      <c r="G14" s="479" t="s">
        <v>831</v>
      </c>
      <c r="H14" s="470" t="s">
        <v>832</v>
      </c>
      <c r="I14" s="470" t="s">
        <v>833</v>
      </c>
      <c r="J14" s="470" t="s">
        <v>162</v>
      </c>
      <c r="K14" s="480">
        <v>25116</v>
      </c>
      <c r="L14" s="525"/>
      <c r="M14" s="472">
        <f t="shared" si="1"/>
        <v>25116</v>
      </c>
      <c r="N14" s="473">
        <f t="shared" si="3"/>
        <v>4520.88</v>
      </c>
      <c r="O14" s="473">
        <f t="shared" si="0"/>
        <v>29636.880000000001</v>
      </c>
      <c r="P14" s="473">
        <f t="shared" si="2"/>
        <v>1926397.2</v>
      </c>
      <c r="Q14" s="470" t="s">
        <v>840</v>
      </c>
      <c r="R14" s="474"/>
      <c r="S14" s="475"/>
      <c r="T14" s="474"/>
      <c r="U14" s="474"/>
      <c r="V14" s="474"/>
      <c r="W14" s="474"/>
      <c r="X14" s="474"/>
      <c r="Y14" s="478"/>
      <c r="Z14" s="476">
        <v>45819</v>
      </c>
      <c r="AA14" s="470" t="s">
        <v>828</v>
      </c>
    </row>
    <row r="15" spans="1:27" ht="15.75" x14ac:dyDescent="0.25">
      <c r="A15" s="467" t="s">
        <v>813</v>
      </c>
      <c r="B15" s="470">
        <v>77292</v>
      </c>
      <c r="C15" s="470" t="s">
        <v>841</v>
      </c>
      <c r="D15" s="647">
        <v>4512510892</v>
      </c>
      <c r="E15" s="476">
        <v>45797</v>
      </c>
      <c r="F15" s="470" t="s">
        <v>596</v>
      </c>
      <c r="G15" s="470" t="s">
        <v>842</v>
      </c>
      <c r="H15" s="470" t="s">
        <v>817</v>
      </c>
      <c r="I15" s="470" t="s">
        <v>818</v>
      </c>
      <c r="J15" s="470" t="s">
        <v>162</v>
      </c>
      <c r="K15" s="473">
        <v>27300</v>
      </c>
      <c r="L15" s="525">
        <v>2184</v>
      </c>
      <c r="M15" s="472">
        <f t="shared" si="1"/>
        <v>25116</v>
      </c>
      <c r="N15" s="473">
        <f>M15*0.18</f>
        <v>4520.88</v>
      </c>
      <c r="O15" s="473">
        <f t="shared" si="0"/>
        <v>29636.880000000001</v>
      </c>
      <c r="P15" s="473">
        <f t="shared" si="2"/>
        <v>1926397.2</v>
      </c>
      <c r="Q15" s="470" t="s">
        <v>843</v>
      </c>
      <c r="R15" s="474"/>
      <c r="S15" s="475"/>
      <c r="T15" s="474"/>
      <c r="U15" s="474"/>
      <c r="V15" s="474"/>
      <c r="W15" s="474"/>
      <c r="X15" s="474"/>
      <c r="Y15" s="478"/>
      <c r="Z15" s="476">
        <v>45967</v>
      </c>
      <c r="AA15" s="470" t="s">
        <v>828</v>
      </c>
    </row>
    <row r="16" spans="1:27" ht="15.75" x14ac:dyDescent="0.25">
      <c r="A16" s="467" t="s">
        <v>813</v>
      </c>
      <c r="B16" s="470">
        <v>35716</v>
      </c>
      <c r="C16" s="470" t="s">
        <v>844</v>
      </c>
      <c r="D16" s="647">
        <v>4600074120</v>
      </c>
      <c r="E16" s="476">
        <v>45813</v>
      </c>
      <c r="F16" s="470" t="s">
        <v>845</v>
      </c>
      <c r="G16" s="470" t="s">
        <v>842</v>
      </c>
      <c r="H16" s="470" t="s">
        <v>817</v>
      </c>
      <c r="I16" s="470" t="s">
        <v>818</v>
      </c>
      <c r="J16" s="470" t="s">
        <v>285</v>
      </c>
      <c r="K16" s="473">
        <v>28500</v>
      </c>
      <c r="L16" s="525"/>
      <c r="M16" s="472">
        <f t="shared" si="1"/>
        <v>28500</v>
      </c>
      <c r="N16" s="473"/>
      <c r="O16" s="473">
        <f t="shared" si="0"/>
        <v>28500</v>
      </c>
      <c r="P16" s="473">
        <f>+O16*$I$5</f>
        <v>2166000</v>
      </c>
      <c r="Q16" s="470" t="s">
        <v>846</v>
      </c>
      <c r="R16" s="474"/>
      <c r="S16" s="475"/>
      <c r="T16" s="473"/>
      <c r="U16" s="475"/>
      <c r="V16" s="473"/>
      <c r="W16" s="475"/>
      <c r="X16" s="473"/>
      <c r="Y16" s="478"/>
      <c r="Z16" s="476">
        <v>45925</v>
      </c>
      <c r="AA16" s="470" t="s">
        <v>847</v>
      </c>
    </row>
    <row r="17" spans="1:27" ht="15.75" x14ac:dyDescent="0.25">
      <c r="A17" s="467" t="s">
        <v>813</v>
      </c>
      <c r="B17" s="470">
        <v>35643</v>
      </c>
      <c r="C17" s="470" t="s">
        <v>848</v>
      </c>
      <c r="D17" s="647">
        <v>4600074422</v>
      </c>
      <c r="E17" s="481">
        <v>45832</v>
      </c>
      <c r="F17" s="470" t="s">
        <v>849</v>
      </c>
      <c r="G17" s="470" t="s">
        <v>850</v>
      </c>
      <c r="H17" s="470" t="s">
        <v>817</v>
      </c>
      <c r="I17" s="470" t="s">
        <v>818</v>
      </c>
      <c r="J17" s="470" t="s">
        <v>162</v>
      </c>
      <c r="K17" s="480">
        <v>96551</v>
      </c>
      <c r="L17" s="525"/>
      <c r="M17" s="472">
        <f t="shared" si="1"/>
        <v>96551</v>
      </c>
      <c r="N17" s="473"/>
      <c r="O17" s="473">
        <f t="shared" si="0"/>
        <v>96551</v>
      </c>
      <c r="P17" s="473">
        <f>+O17*$H$5</f>
        <v>6275815</v>
      </c>
      <c r="Q17" s="467" t="s">
        <v>851</v>
      </c>
      <c r="R17" s="469"/>
      <c r="S17" s="482"/>
      <c r="T17" s="467"/>
      <c r="U17" s="483"/>
      <c r="V17" s="483"/>
      <c r="W17" s="483"/>
      <c r="X17" s="483"/>
      <c r="Y17" s="483"/>
      <c r="Z17" s="476">
        <v>45991</v>
      </c>
      <c r="AA17" s="470" t="s">
        <v>828</v>
      </c>
    </row>
    <row r="18" spans="1:27" ht="15.75" x14ac:dyDescent="0.25">
      <c r="A18" s="467" t="s">
        <v>813</v>
      </c>
      <c r="B18" s="470">
        <v>75312</v>
      </c>
      <c r="C18" s="470" t="s">
        <v>852</v>
      </c>
      <c r="D18" s="647">
        <v>4512553107</v>
      </c>
      <c r="E18" s="476">
        <v>45832</v>
      </c>
      <c r="F18" s="470" t="s">
        <v>853</v>
      </c>
      <c r="G18" s="470" t="s">
        <v>831</v>
      </c>
      <c r="H18" s="470" t="s">
        <v>832</v>
      </c>
      <c r="I18" s="470" t="s">
        <v>818</v>
      </c>
      <c r="J18" s="470" t="s">
        <v>162</v>
      </c>
      <c r="K18" s="480">
        <v>50571.42</v>
      </c>
      <c r="L18" s="525">
        <v>6068.57</v>
      </c>
      <c r="M18" s="472">
        <f t="shared" si="1"/>
        <v>44502.85</v>
      </c>
      <c r="N18" s="473">
        <f t="shared" ref="N18:N19" si="4">M18*0.18</f>
        <v>8010.512999999999</v>
      </c>
      <c r="O18" s="473">
        <f t="shared" si="0"/>
        <v>52513.362999999998</v>
      </c>
      <c r="P18" s="473">
        <f t="shared" ref="P18:P19" si="5">+O18*$H$5</f>
        <v>3413368.5949999997</v>
      </c>
      <c r="Q18" s="470" t="s">
        <v>854</v>
      </c>
      <c r="R18" s="474"/>
      <c r="S18" s="475"/>
      <c r="T18" s="474"/>
      <c r="U18" s="474"/>
      <c r="V18" s="474"/>
      <c r="W18" s="474"/>
      <c r="X18" s="474"/>
      <c r="Y18" s="478"/>
      <c r="Z18" s="470" t="s">
        <v>854</v>
      </c>
      <c r="AA18" s="484" t="s">
        <v>855</v>
      </c>
    </row>
    <row r="19" spans="1:27" ht="15.75" x14ac:dyDescent="0.25">
      <c r="A19" s="467" t="s">
        <v>813</v>
      </c>
      <c r="B19" s="470">
        <v>75272</v>
      </c>
      <c r="C19" s="470" t="s">
        <v>856</v>
      </c>
      <c r="D19" s="647">
        <v>4512553188</v>
      </c>
      <c r="E19" s="476">
        <v>45832</v>
      </c>
      <c r="F19" s="470" t="s">
        <v>853</v>
      </c>
      <c r="G19" s="470" t="s">
        <v>831</v>
      </c>
      <c r="H19" s="470" t="s">
        <v>832</v>
      </c>
      <c r="I19" s="470" t="s">
        <v>818</v>
      </c>
      <c r="J19" s="470" t="s">
        <v>162</v>
      </c>
      <c r="K19" s="485">
        <v>20210.05</v>
      </c>
      <c r="L19" s="525">
        <v>3637.81</v>
      </c>
      <c r="M19" s="472">
        <f t="shared" si="1"/>
        <v>16572.239999999998</v>
      </c>
      <c r="N19" s="473">
        <f t="shared" si="4"/>
        <v>2983.0031999999997</v>
      </c>
      <c r="O19" s="473">
        <f t="shared" si="0"/>
        <v>19555.243199999997</v>
      </c>
      <c r="P19" s="473">
        <f t="shared" si="5"/>
        <v>1271090.8079999997</v>
      </c>
      <c r="Q19" s="470" t="s">
        <v>854</v>
      </c>
      <c r="R19" s="474"/>
      <c r="S19" s="475"/>
      <c r="T19" s="474"/>
      <c r="U19" s="474"/>
      <c r="V19" s="474"/>
      <c r="W19" s="474"/>
      <c r="X19" s="474"/>
      <c r="Y19" s="478"/>
      <c r="Z19" s="470" t="s">
        <v>854</v>
      </c>
      <c r="AA19" s="484" t="s">
        <v>855</v>
      </c>
    </row>
    <row r="20" spans="1:27" ht="15.75" x14ac:dyDescent="0.25">
      <c r="A20" s="467" t="s">
        <v>813</v>
      </c>
      <c r="B20" s="470">
        <v>35716</v>
      </c>
      <c r="C20" s="470" t="s">
        <v>844</v>
      </c>
      <c r="D20" s="647">
        <v>4600074517</v>
      </c>
      <c r="E20" s="476">
        <v>45838</v>
      </c>
      <c r="F20" s="470" t="s">
        <v>857</v>
      </c>
      <c r="G20" s="470" t="s">
        <v>842</v>
      </c>
      <c r="H20" s="470" t="s">
        <v>817</v>
      </c>
      <c r="I20" s="470" t="s">
        <v>818</v>
      </c>
      <c r="J20" s="470" t="s">
        <v>285</v>
      </c>
      <c r="K20" s="473">
        <v>7240</v>
      </c>
      <c r="L20" s="525"/>
      <c r="M20" s="472">
        <f t="shared" si="1"/>
        <v>7240</v>
      </c>
      <c r="N20" s="473"/>
      <c r="O20" s="473">
        <f t="shared" si="0"/>
        <v>7240</v>
      </c>
      <c r="P20" s="473">
        <f>+O20*$I$5</f>
        <v>550240</v>
      </c>
      <c r="Q20" s="470" t="s">
        <v>834</v>
      </c>
      <c r="R20" s="474"/>
      <c r="S20" s="475"/>
      <c r="T20" s="474"/>
      <c r="U20" s="474"/>
      <c r="V20" s="474"/>
      <c r="W20" s="474"/>
      <c r="X20" s="474"/>
      <c r="Y20" s="478"/>
      <c r="Z20" s="476">
        <v>45925</v>
      </c>
      <c r="AA20" s="470" t="s">
        <v>828</v>
      </c>
    </row>
    <row r="21" spans="1:27" ht="15.75" x14ac:dyDescent="0.25">
      <c r="A21" s="467" t="s">
        <v>813</v>
      </c>
      <c r="B21" s="470">
        <v>75322</v>
      </c>
      <c r="C21" s="470" t="s">
        <v>858</v>
      </c>
      <c r="D21" s="647">
        <v>4512560275</v>
      </c>
      <c r="E21" s="476">
        <v>45838</v>
      </c>
      <c r="F21" s="470" t="s">
        <v>859</v>
      </c>
      <c r="G21" s="470" t="s">
        <v>842</v>
      </c>
      <c r="H21" s="470" t="s">
        <v>832</v>
      </c>
      <c r="I21" s="470" t="s">
        <v>818</v>
      </c>
      <c r="J21" s="470" t="s">
        <v>162</v>
      </c>
      <c r="K21" s="473">
        <v>3826.74</v>
      </c>
      <c r="L21" s="525"/>
      <c r="M21" s="472">
        <f t="shared" si="1"/>
        <v>3826.74</v>
      </c>
      <c r="N21" s="473">
        <f>M21*0.18</f>
        <v>688.81319999999994</v>
      </c>
      <c r="O21" s="473">
        <f t="shared" si="0"/>
        <v>4515.5531999999994</v>
      </c>
      <c r="P21" s="473">
        <f>+O21*$H$5</f>
        <v>293510.95799999998</v>
      </c>
      <c r="Q21" s="470" t="s">
        <v>860</v>
      </c>
      <c r="R21" s="474"/>
      <c r="S21" s="475"/>
      <c r="T21" s="474"/>
      <c r="U21" s="474"/>
      <c r="V21" s="474"/>
      <c r="W21" s="474"/>
      <c r="X21" s="474"/>
      <c r="Y21" s="478"/>
      <c r="Z21" s="476">
        <v>45991</v>
      </c>
      <c r="AA21" s="470" t="s">
        <v>861</v>
      </c>
    </row>
    <row r="22" spans="1:27" ht="15.75" x14ac:dyDescent="0.25">
      <c r="A22" s="467" t="s">
        <v>813</v>
      </c>
      <c r="B22" s="470">
        <v>35631</v>
      </c>
      <c r="C22" s="470" t="s">
        <v>862</v>
      </c>
      <c r="D22" s="647">
        <v>4600074863</v>
      </c>
      <c r="E22" s="476">
        <v>45853</v>
      </c>
      <c r="F22" s="470" t="s">
        <v>863</v>
      </c>
      <c r="G22" s="470" t="s">
        <v>864</v>
      </c>
      <c r="H22" s="470" t="s">
        <v>817</v>
      </c>
      <c r="I22" s="470" t="s">
        <v>818</v>
      </c>
      <c r="J22" s="470" t="s">
        <v>285</v>
      </c>
      <c r="K22" s="473">
        <v>49981.2</v>
      </c>
      <c r="L22" s="525"/>
      <c r="M22" s="472">
        <f t="shared" si="1"/>
        <v>49981.2</v>
      </c>
      <c r="N22" s="473"/>
      <c r="O22" s="473">
        <f t="shared" si="0"/>
        <v>49981.2</v>
      </c>
      <c r="P22" s="473">
        <f>+O22*$I$5</f>
        <v>3798571.1999999997</v>
      </c>
      <c r="Q22" s="470" t="s">
        <v>865</v>
      </c>
      <c r="R22" s="474"/>
      <c r="S22" s="475"/>
      <c r="T22" s="474"/>
      <c r="U22" s="474"/>
      <c r="V22" s="474"/>
      <c r="W22" s="474"/>
      <c r="X22" s="474"/>
      <c r="Y22" s="478"/>
      <c r="Z22" s="486">
        <v>46021</v>
      </c>
      <c r="AA22" s="470" t="s">
        <v>866</v>
      </c>
    </row>
    <row r="23" spans="1:27" ht="15.75" x14ac:dyDescent="0.25">
      <c r="A23" s="467" t="s">
        <v>813</v>
      </c>
      <c r="B23" s="470">
        <v>77122</v>
      </c>
      <c r="C23" s="470" t="s">
        <v>867</v>
      </c>
      <c r="D23" s="647">
        <v>4512581649</v>
      </c>
      <c r="E23" s="476">
        <v>45855</v>
      </c>
      <c r="F23" s="470" t="s">
        <v>868</v>
      </c>
      <c r="G23" s="470" t="s">
        <v>831</v>
      </c>
      <c r="H23" s="470" t="s">
        <v>832</v>
      </c>
      <c r="I23" s="470" t="s">
        <v>818</v>
      </c>
      <c r="J23" s="470" t="s">
        <v>343</v>
      </c>
      <c r="K23" s="473">
        <v>624159.14</v>
      </c>
      <c r="L23" s="525"/>
      <c r="M23" s="472">
        <f t="shared" si="1"/>
        <v>624159.14</v>
      </c>
      <c r="N23" s="473">
        <f t="shared" ref="N23:N24" si="6">M23*0.18</f>
        <v>112348.6452</v>
      </c>
      <c r="O23" s="473">
        <f t="shared" si="0"/>
        <v>736507.78520000004</v>
      </c>
      <c r="P23" s="473">
        <f>+O23</f>
        <v>736507.78520000004</v>
      </c>
      <c r="Q23" s="470" t="s">
        <v>869</v>
      </c>
      <c r="R23" s="474"/>
      <c r="S23" s="475"/>
      <c r="T23" s="474"/>
      <c r="U23" s="474"/>
      <c r="V23" s="474"/>
      <c r="W23" s="474"/>
      <c r="X23" s="474"/>
      <c r="Y23" s="478"/>
      <c r="Z23" s="486" t="s">
        <v>869</v>
      </c>
      <c r="AA23" s="470" t="s">
        <v>835</v>
      </c>
    </row>
    <row r="24" spans="1:27" ht="14.45" customHeight="1" x14ac:dyDescent="0.25">
      <c r="A24" s="467" t="s">
        <v>813</v>
      </c>
      <c r="B24" s="470">
        <v>75322</v>
      </c>
      <c r="C24" s="470" t="s">
        <v>858</v>
      </c>
      <c r="D24" s="647">
        <v>4512596525</v>
      </c>
      <c r="E24" s="476">
        <v>45869</v>
      </c>
      <c r="F24" s="470" t="s">
        <v>870</v>
      </c>
      <c r="G24" s="470" t="s">
        <v>842</v>
      </c>
      <c r="H24" s="470" t="s">
        <v>832</v>
      </c>
      <c r="I24" s="470" t="s">
        <v>818</v>
      </c>
      <c r="J24" s="470" t="s">
        <v>162</v>
      </c>
      <c r="K24" s="473">
        <v>10242.549999999999</v>
      </c>
      <c r="L24" s="525"/>
      <c r="M24" s="472">
        <f t="shared" si="1"/>
        <v>10242.549999999999</v>
      </c>
      <c r="N24" s="473">
        <f t="shared" si="6"/>
        <v>1843.6589999999999</v>
      </c>
      <c r="O24" s="473">
        <f t="shared" si="0"/>
        <v>12086.208999999999</v>
      </c>
      <c r="P24" s="473">
        <f>+O24*$H$5</f>
        <v>785603.58499999996</v>
      </c>
      <c r="Q24" s="470" t="s">
        <v>860</v>
      </c>
      <c r="R24" s="474"/>
      <c r="S24" s="475"/>
      <c r="T24" s="474"/>
      <c r="U24" s="474"/>
      <c r="V24" s="474"/>
      <c r="W24" s="474"/>
      <c r="X24" s="474"/>
      <c r="Y24" s="478"/>
      <c r="Z24" s="486">
        <v>46021</v>
      </c>
      <c r="AA24" s="470" t="s">
        <v>828</v>
      </c>
    </row>
    <row r="25" spans="1:27" ht="14.45" customHeight="1" x14ac:dyDescent="0.25">
      <c r="A25" s="467" t="s">
        <v>813</v>
      </c>
      <c r="B25" s="470">
        <v>75322</v>
      </c>
      <c r="C25" s="470" t="s">
        <v>858</v>
      </c>
      <c r="D25" s="647">
        <v>4512560275</v>
      </c>
      <c r="E25" s="476">
        <v>45838</v>
      </c>
      <c r="F25" s="470" t="s">
        <v>871</v>
      </c>
      <c r="G25" s="470" t="s">
        <v>842</v>
      </c>
      <c r="H25" s="470" t="s">
        <v>832</v>
      </c>
      <c r="I25" s="470" t="s">
        <v>818</v>
      </c>
      <c r="J25" s="470" t="s">
        <v>162</v>
      </c>
      <c r="K25" s="473">
        <v>3243</v>
      </c>
      <c r="L25" s="525"/>
      <c r="M25" s="472">
        <f t="shared" si="1"/>
        <v>3243</v>
      </c>
      <c r="N25" s="473">
        <f t="shared" ref="N25" si="7">M25*0.18</f>
        <v>583.74</v>
      </c>
      <c r="O25" s="473">
        <f t="shared" ref="O25" si="8">M25+N25</f>
        <v>3826.74</v>
      </c>
      <c r="P25" s="473">
        <f>+O25*$H$5</f>
        <v>248738.09999999998</v>
      </c>
      <c r="Q25" s="470" t="s">
        <v>860</v>
      </c>
      <c r="R25" s="474"/>
      <c r="S25" s="475"/>
      <c r="T25" s="474"/>
      <c r="U25" s="474"/>
      <c r="V25" s="474"/>
      <c r="W25" s="474"/>
      <c r="X25" s="474"/>
      <c r="Y25" s="478"/>
      <c r="Z25" s="486">
        <v>46021</v>
      </c>
      <c r="AA25" s="470" t="s">
        <v>828</v>
      </c>
    </row>
    <row r="26" spans="1:27" ht="15.75" x14ac:dyDescent="0.25">
      <c r="A26" s="467" t="s">
        <v>813</v>
      </c>
      <c r="B26" s="470"/>
      <c r="C26" s="470" t="s">
        <v>872</v>
      </c>
      <c r="D26" s="468">
        <v>4600075213</v>
      </c>
      <c r="E26" s="476">
        <v>45873</v>
      </c>
      <c r="F26" s="470" t="s">
        <v>873</v>
      </c>
      <c r="G26" s="470" t="s">
        <v>842</v>
      </c>
      <c r="H26" s="470" t="s">
        <v>817</v>
      </c>
      <c r="I26" s="470" t="s">
        <v>818</v>
      </c>
      <c r="J26" s="470" t="s">
        <v>285</v>
      </c>
      <c r="K26" s="473">
        <v>7348</v>
      </c>
      <c r="L26" s="525"/>
      <c r="M26" s="472">
        <f t="shared" si="1"/>
        <v>7348</v>
      </c>
      <c r="N26" s="473"/>
      <c r="O26" s="473">
        <f t="shared" si="0"/>
        <v>7348</v>
      </c>
      <c r="P26" s="473">
        <f>+O26*$I$5</f>
        <v>558448</v>
      </c>
      <c r="Q26" s="470" t="s">
        <v>819</v>
      </c>
      <c r="R26" s="474"/>
      <c r="S26" s="475"/>
      <c r="T26" s="474"/>
      <c r="U26" s="474"/>
      <c r="V26" s="474"/>
      <c r="W26" s="474"/>
      <c r="X26" s="474"/>
      <c r="Y26" s="478"/>
      <c r="Z26" s="486">
        <v>46021</v>
      </c>
      <c r="AA26" s="470" t="s">
        <v>828</v>
      </c>
    </row>
    <row r="27" spans="1:27" ht="15.75" x14ac:dyDescent="0.25">
      <c r="A27" s="467" t="s">
        <v>813</v>
      </c>
      <c r="B27" s="470">
        <v>75535</v>
      </c>
      <c r="C27" s="470" t="s">
        <v>874</v>
      </c>
      <c r="D27" s="647">
        <v>4512415674</v>
      </c>
      <c r="E27" s="476" t="s">
        <v>875</v>
      </c>
      <c r="F27" s="470" t="s">
        <v>876</v>
      </c>
      <c r="G27" s="470" t="s">
        <v>831</v>
      </c>
      <c r="H27" s="470" t="s">
        <v>832</v>
      </c>
      <c r="I27" s="470" t="s">
        <v>818</v>
      </c>
      <c r="J27" s="470" t="s">
        <v>162</v>
      </c>
      <c r="K27" s="473">
        <v>165254.22</v>
      </c>
      <c r="L27" s="525"/>
      <c r="M27" s="472">
        <f t="shared" si="1"/>
        <v>165254.22</v>
      </c>
      <c r="N27" s="473">
        <f t="shared" ref="N27" si="9">M27*0.18</f>
        <v>29745.759599999998</v>
      </c>
      <c r="O27" s="473">
        <f t="shared" ref="O27:O28" si="10">M27+N27</f>
        <v>194999.97959999999</v>
      </c>
      <c r="P27" s="473">
        <f>+O27*$H$5</f>
        <v>12674998.673999999</v>
      </c>
      <c r="Q27" s="470" t="s">
        <v>877</v>
      </c>
      <c r="R27" s="474"/>
      <c r="S27" s="475"/>
      <c r="T27" s="474"/>
      <c r="U27" s="474"/>
      <c r="V27" s="474"/>
      <c r="W27" s="474"/>
      <c r="X27" s="474"/>
      <c r="Y27" s="478"/>
      <c r="Z27" s="486"/>
      <c r="AA27" s="470" t="s">
        <v>878</v>
      </c>
    </row>
    <row r="28" spans="1:27" ht="15" customHeight="1" x14ac:dyDescent="0.25">
      <c r="A28" s="467" t="s">
        <v>813</v>
      </c>
      <c r="B28" s="470">
        <v>75252</v>
      </c>
      <c r="C28" s="470" t="s">
        <v>879</v>
      </c>
      <c r="D28" s="647">
        <v>4512716547</v>
      </c>
      <c r="E28" s="476">
        <v>45968</v>
      </c>
      <c r="F28" s="470" t="s">
        <v>880</v>
      </c>
      <c r="G28" s="470" t="s">
        <v>831</v>
      </c>
      <c r="H28" s="470" t="s">
        <v>832</v>
      </c>
      <c r="I28" s="470" t="s">
        <v>833</v>
      </c>
      <c r="J28" s="470" t="s">
        <v>343</v>
      </c>
      <c r="K28" s="473">
        <v>91228.82</v>
      </c>
      <c r="L28" s="525"/>
      <c r="M28" s="472">
        <f t="shared" si="1"/>
        <v>91228.82</v>
      </c>
      <c r="N28" s="473">
        <f t="shared" ref="N28:N31" si="11">M28*0.18</f>
        <v>16421.187600000001</v>
      </c>
      <c r="O28" s="473">
        <f t="shared" si="10"/>
        <v>107650.00760000001</v>
      </c>
      <c r="P28" s="473">
        <f>+O28</f>
        <v>107650.00760000001</v>
      </c>
      <c r="Q28" s="470" t="s">
        <v>865</v>
      </c>
      <c r="R28" s="474"/>
      <c r="S28" s="475"/>
      <c r="T28" s="474"/>
      <c r="U28" s="474"/>
      <c r="V28" s="474"/>
      <c r="W28" s="474"/>
      <c r="X28" s="474"/>
      <c r="Y28" s="478"/>
      <c r="Z28" s="486">
        <v>45687</v>
      </c>
      <c r="AA28" s="474">
        <f t="shared" ref="AA28" si="12">+Z28-E28</f>
        <v>-281</v>
      </c>
    </row>
    <row r="29" spans="1:27" ht="15.75" x14ac:dyDescent="0.25">
      <c r="A29" s="467" t="s">
        <v>813</v>
      </c>
      <c r="B29" s="470">
        <v>75555</v>
      </c>
      <c r="C29" s="470" t="s">
        <v>881</v>
      </c>
      <c r="D29" s="648">
        <v>4512813288</v>
      </c>
      <c r="E29" s="476">
        <v>46051</v>
      </c>
      <c r="F29" s="470" t="s">
        <v>882</v>
      </c>
      <c r="G29" s="470" t="s">
        <v>831</v>
      </c>
      <c r="H29" s="470" t="s">
        <v>817</v>
      </c>
      <c r="I29" s="470" t="s">
        <v>833</v>
      </c>
      <c r="J29" s="470" t="s">
        <v>162</v>
      </c>
      <c r="K29" s="473">
        <v>162216.70000000001</v>
      </c>
      <c r="L29" s="510">
        <v>4776.5</v>
      </c>
      <c r="M29" s="472">
        <f t="shared" si="1"/>
        <v>157440.20000000001</v>
      </c>
      <c r="N29" s="473">
        <f t="shared" si="11"/>
        <v>28339.236000000001</v>
      </c>
      <c r="O29" s="473">
        <f t="shared" ref="O29:O31" si="13">M29+N29</f>
        <v>185779.43600000002</v>
      </c>
      <c r="P29" s="473">
        <f>+O29*H5</f>
        <v>12075663.340000002</v>
      </c>
      <c r="Q29" s="470" t="s">
        <v>819</v>
      </c>
      <c r="R29" s="474"/>
      <c r="S29" s="475"/>
      <c r="T29" s="474"/>
      <c r="U29" s="474"/>
      <c r="V29" s="474"/>
      <c r="W29" s="474"/>
      <c r="X29" s="474"/>
      <c r="Y29" s="478"/>
      <c r="Z29" s="486">
        <v>46188</v>
      </c>
      <c r="AA29" s="470"/>
    </row>
    <row r="30" spans="1:27" ht="15.75" x14ac:dyDescent="0.2">
      <c r="A30" s="467" t="s">
        <v>813</v>
      </c>
      <c r="B30" s="470">
        <v>75555</v>
      </c>
      <c r="C30" s="470" t="s">
        <v>883</v>
      </c>
      <c r="D30" s="648">
        <v>4512813741</v>
      </c>
      <c r="E30" s="476">
        <v>46051</v>
      </c>
      <c r="F30" s="470" t="s">
        <v>884</v>
      </c>
      <c r="G30" s="470" t="s">
        <v>831</v>
      </c>
      <c r="H30" s="470" t="s">
        <v>817</v>
      </c>
      <c r="I30" s="470" t="s">
        <v>833</v>
      </c>
      <c r="J30" s="470" t="s">
        <v>343</v>
      </c>
      <c r="K30" s="473">
        <v>2073385.59</v>
      </c>
      <c r="L30" s="525">
        <v>61346.57</v>
      </c>
      <c r="M30" s="472">
        <f t="shared" si="1"/>
        <v>2012039.02</v>
      </c>
      <c r="N30" s="473">
        <f t="shared" si="11"/>
        <v>362167.02360000001</v>
      </c>
      <c r="O30" s="473">
        <f t="shared" si="13"/>
        <v>2374206.0436</v>
      </c>
      <c r="P30" s="473">
        <f>+O30</f>
        <v>2374206.0436</v>
      </c>
      <c r="Q30" s="470" t="s">
        <v>819</v>
      </c>
      <c r="R30" s="474"/>
      <c r="S30" s="475"/>
      <c r="T30" s="474"/>
      <c r="U30" s="474"/>
      <c r="V30" s="474"/>
      <c r="W30" s="474"/>
      <c r="X30" s="474"/>
      <c r="Y30" s="478"/>
      <c r="Z30" s="486"/>
      <c r="AA30" s="470"/>
    </row>
    <row r="31" spans="1:27" ht="16.350000000000001" customHeight="1" x14ac:dyDescent="0.25">
      <c r="A31" s="467" t="s">
        <v>813</v>
      </c>
      <c r="B31" s="470">
        <v>75555</v>
      </c>
      <c r="C31" s="470" t="s">
        <v>883</v>
      </c>
      <c r="D31" s="648">
        <v>4512814279</v>
      </c>
      <c r="E31" s="476">
        <v>46051</v>
      </c>
      <c r="F31" s="470" t="s">
        <v>885</v>
      </c>
      <c r="G31" s="470" t="s">
        <v>831</v>
      </c>
      <c r="H31" s="470" t="s">
        <v>817</v>
      </c>
      <c r="I31" s="470" t="s">
        <v>833</v>
      </c>
      <c r="J31" s="470" t="s">
        <v>343</v>
      </c>
      <c r="K31" s="473">
        <v>410911.44</v>
      </c>
      <c r="L31" s="510">
        <v>20545.57</v>
      </c>
      <c r="M31" s="472">
        <f>+K31-L31</f>
        <v>390365.87</v>
      </c>
      <c r="N31" s="473">
        <f t="shared" si="11"/>
        <v>70265.856599999999</v>
      </c>
      <c r="O31" s="473">
        <f t="shared" si="13"/>
        <v>460631.72659999999</v>
      </c>
      <c r="P31" s="473">
        <f>+O31</f>
        <v>460631.72659999999</v>
      </c>
      <c r="Q31" s="470" t="s">
        <v>819</v>
      </c>
      <c r="R31" s="474"/>
      <c r="S31" s="475"/>
      <c r="T31" s="474"/>
      <c r="U31" s="474"/>
      <c r="V31" s="474"/>
      <c r="W31" s="474"/>
      <c r="X31" s="474"/>
      <c r="Y31" s="478"/>
      <c r="Z31" s="486"/>
      <c r="AA31" s="470"/>
    </row>
    <row r="32" spans="1:27" ht="15.75" x14ac:dyDescent="0.2">
      <c r="A32" s="467" t="s">
        <v>813</v>
      </c>
      <c r="B32" s="470" t="s">
        <v>886</v>
      </c>
      <c r="C32" s="470" t="s">
        <v>887</v>
      </c>
      <c r="D32" s="648">
        <v>4512828995</v>
      </c>
      <c r="E32" s="476">
        <v>46064</v>
      </c>
      <c r="F32" s="470" t="s">
        <v>888</v>
      </c>
      <c r="G32" s="470" t="s">
        <v>831</v>
      </c>
      <c r="H32" s="470" t="s">
        <v>817</v>
      </c>
      <c r="I32" s="470" t="s">
        <v>833</v>
      </c>
      <c r="J32" s="470" t="s">
        <v>162</v>
      </c>
      <c r="K32" s="473">
        <v>7227</v>
      </c>
      <c r="L32" s="525"/>
      <c r="M32" s="472">
        <f t="shared" ref="M32:M68" si="14">+K32-L32</f>
        <v>7227</v>
      </c>
      <c r="N32" s="473">
        <f t="shared" ref="N32:N69" si="15">M32*0.18</f>
        <v>1300.8599999999999</v>
      </c>
      <c r="O32" s="473">
        <f t="shared" ref="O32:O69" si="16">M32+N32</f>
        <v>8527.86</v>
      </c>
      <c r="P32" s="473">
        <f>+O32*H5</f>
        <v>554310.9</v>
      </c>
      <c r="Q32" s="470" t="s">
        <v>865</v>
      </c>
      <c r="R32" s="474"/>
      <c r="S32" s="475"/>
      <c r="T32" s="474"/>
      <c r="U32" s="474"/>
      <c r="V32" s="474"/>
      <c r="W32" s="474"/>
      <c r="X32" s="474"/>
      <c r="Y32" s="478"/>
      <c r="Z32" s="486"/>
      <c r="AA32" s="470"/>
    </row>
    <row r="33" spans="1:16336" ht="15.75" x14ac:dyDescent="0.2">
      <c r="A33" s="467" t="s">
        <v>813</v>
      </c>
      <c r="B33" s="470">
        <v>77325</v>
      </c>
      <c r="C33" s="470" t="s">
        <v>889</v>
      </c>
      <c r="D33" s="648">
        <v>4512898186</v>
      </c>
      <c r="E33" s="476">
        <v>46130</v>
      </c>
      <c r="F33" s="470" t="s">
        <v>890</v>
      </c>
      <c r="G33" s="470" t="s">
        <v>831</v>
      </c>
      <c r="H33" s="470" t="s">
        <v>832</v>
      </c>
      <c r="I33" s="470" t="s">
        <v>833</v>
      </c>
      <c r="J33" s="470" t="s">
        <v>343</v>
      </c>
      <c r="K33" s="473">
        <v>999268.51</v>
      </c>
      <c r="L33" s="525"/>
      <c r="M33" s="472">
        <f t="shared" si="14"/>
        <v>999268.51</v>
      </c>
      <c r="N33" s="473">
        <f t="shared" si="15"/>
        <v>179868.33179999999</v>
      </c>
      <c r="O33" s="473">
        <f t="shared" si="16"/>
        <v>1179136.8418000001</v>
      </c>
      <c r="P33" s="473">
        <f>+O33</f>
        <v>1179136.8418000001</v>
      </c>
      <c r="Q33" s="470" t="s">
        <v>891</v>
      </c>
      <c r="R33" s="474"/>
      <c r="S33" s="475"/>
      <c r="T33" s="474"/>
      <c r="U33" s="474"/>
      <c r="V33" s="474"/>
      <c r="W33" s="474"/>
      <c r="X33" s="474"/>
      <c r="Y33" s="478"/>
      <c r="Z33" s="486">
        <v>46146</v>
      </c>
      <c r="AA33" s="470"/>
    </row>
    <row r="34" spans="1:16336" ht="15.75" x14ac:dyDescent="0.2">
      <c r="A34" s="467" t="s">
        <v>813</v>
      </c>
      <c r="B34" s="470"/>
      <c r="C34" s="470" t="s">
        <v>892</v>
      </c>
      <c r="D34" s="648">
        <v>4512847923</v>
      </c>
      <c r="E34" s="476">
        <v>46130</v>
      </c>
      <c r="F34" s="470" t="s">
        <v>893</v>
      </c>
      <c r="G34" s="470" t="s">
        <v>831</v>
      </c>
      <c r="H34" s="470" t="s">
        <v>832</v>
      </c>
      <c r="I34" s="470" t="s">
        <v>833</v>
      </c>
      <c r="J34" s="470" t="s">
        <v>162</v>
      </c>
      <c r="K34" s="473">
        <v>11000</v>
      </c>
      <c r="L34" s="525"/>
      <c r="M34" s="472">
        <f t="shared" si="14"/>
        <v>11000</v>
      </c>
      <c r="N34" s="473">
        <f t="shared" si="15"/>
        <v>1980</v>
      </c>
      <c r="O34" s="473">
        <f t="shared" si="16"/>
        <v>12980</v>
      </c>
      <c r="P34" s="473"/>
      <c r="Q34" s="470"/>
      <c r="R34" s="474"/>
      <c r="S34" s="475"/>
      <c r="T34" s="474"/>
      <c r="U34" s="474"/>
      <c r="V34" s="474"/>
      <c r="W34" s="474"/>
      <c r="X34" s="474"/>
      <c r="Y34" s="478"/>
      <c r="Z34" s="486"/>
      <c r="AA34" s="470"/>
    </row>
    <row r="35" spans="1:16336" ht="15.75" x14ac:dyDescent="0.2">
      <c r="A35" s="467" t="s">
        <v>813</v>
      </c>
      <c r="B35" s="470">
        <v>33347</v>
      </c>
      <c r="C35" s="470" t="s">
        <v>872</v>
      </c>
      <c r="D35" s="648">
        <v>4600078423</v>
      </c>
      <c r="E35" s="476">
        <v>46126</v>
      </c>
      <c r="F35" s="470" t="s">
        <v>894</v>
      </c>
      <c r="G35" s="470" t="s">
        <v>842</v>
      </c>
      <c r="H35" s="470" t="s">
        <v>817</v>
      </c>
      <c r="I35" s="470" t="s">
        <v>818</v>
      </c>
      <c r="J35" s="470" t="s">
        <v>285</v>
      </c>
      <c r="K35" s="473">
        <v>27367.119999999999</v>
      </c>
      <c r="L35" s="525"/>
      <c r="M35" s="472">
        <f t="shared" si="14"/>
        <v>27367.119999999999</v>
      </c>
      <c r="N35" s="473">
        <f t="shared" si="15"/>
        <v>4926.0815999999995</v>
      </c>
      <c r="O35" s="473">
        <f t="shared" si="16"/>
        <v>32293.2016</v>
      </c>
      <c r="P35" s="473">
        <f>+O35*I5</f>
        <v>2454283.3215999999</v>
      </c>
      <c r="Q35" s="470"/>
      <c r="R35" s="474"/>
      <c r="S35" s="475"/>
      <c r="T35" s="474"/>
      <c r="U35" s="474"/>
      <c r="V35" s="474"/>
      <c r="W35" s="474"/>
      <c r="X35" s="474"/>
      <c r="Y35" s="478"/>
      <c r="Z35" s="486">
        <v>46218</v>
      </c>
      <c r="AA35" s="470" t="s">
        <v>895</v>
      </c>
    </row>
    <row r="36" spans="1:16336" ht="15.75" x14ac:dyDescent="0.2">
      <c r="A36" s="467" t="s">
        <v>813</v>
      </c>
      <c r="B36" s="470">
        <v>76752</v>
      </c>
      <c r="C36" s="470" t="s">
        <v>896</v>
      </c>
      <c r="D36" s="648">
        <v>4512907514</v>
      </c>
      <c r="E36" s="476">
        <v>46128</v>
      </c>
      <c r="F36" s="470" t="s">
        <v>897</v>
      </c>
      <c r="G36" s="470" t="s">
        <v>831</v>
      </c>
      <c r="H36" s="470" t="s">
        <v>832</v>
      </c>
      <c r="I36" s="470" t="s">
        <v>833</v>
      </c>
      <c r="J36" s="470" t="s">
        <v>162</v>
      </c>
      <c r="K36" s="473">
        <v>110271.52</v>
      </c>
      <c r="L36" s="525">
        <v>2205.4499999999998</v>
      </c>
      <c r="M36" s="472">
        <f t="shared" si="14"/>
        <v>108066.07</v>
      </c>
      <c r="N36" s="473">
        <f t="shared" si="15"/>
        <v>19451.892599999999</v>
      </c>
      <c r="O36" s="473">
        <f t="shared" si="16"/>
        <v>127517.9626</v>
      </c>
      <c r="P36" s="473">
        <f>+O36*H5</f>
        <v>8288667.5690000001</v>
      </c>
      <c r="Q36" s="470" t="s">
        <v>898</v>
      </c>
      <c r="R36" s="474"/>
      <c r="S36" s="475"/>
      <c r="T36" s="474"/>
      <c r="U36" s="474"/>
      <c r="V36" s="474"/>
      <c r="W36" s="474"/>
      <c r="X36" s="474"/>
      <c r="Y36" s="478"/>
      <c r="Z36" s="486"/>
      <c r="AA36" s="470"/>
    </row>
    <row r="37" spans="1:16336" ht="15.75" x14ac:dyDescent="0.2">
      <c r="A37" s="467" t="s">
        <v>813</v>
      </c>
      <c r="B37" s="470">
        <v>76752</v>
      </c>
      <c r="C37" s="470" t="s">
        <v>896</v>
      </c>
      <c r="D37" s="648">
        <v>4512907482</v>
      </c>
      <c r="E37" s="476">
        <v>46128</v>
      </c>
      <c r="F37" s="470" t="s">
        <v>899</v>
      </c>
      <c r="G37" s="470" t="s">
        <v>831</v>
      </c>
      <c r="H37" s="470" t="s">
        <v>832</v>
      </c>
      <c r="I37" s="470" t="s">
        <v>833</v>
      </c>
      <c r="J37" s="470" t="s">
        <v>162</v>
      </c>
      <c r="K37" s="473">
        <v>98160.93</v>
      </c>
      <c r="L37" s="525">
        <v>1963.23</v>
      </c>
      <c r="M37" s="472">
        <f t="shared" si="14"/>
        <v>96197.7</v>
      </c>
      <c r="N37" s="473">
        <f t="shared" si="15"/>
        <v>17315.585999999999</v>
      </c>
      <c r="O37" s="473">
        <f t="shared" si="16"/>
        <v>113513.28599999999</v>
      </c>
      <c r="P37" s="473">
        <f>+O37*H5</f>
        <v>7378363.5899999999</v>
      </c>
      <c r="Q37" s="470" t="s">
        <v>823</v>
      </c>
      <c r="R37" s="474"/>
      <c r="S37" s="475"/>
      <c r="T37" s="474"/>
      <c r="U37" s="474"/>
      <c r="V37" s="474"/>
      <c r="W37" s="474"/>
      <c r="X37" s="474"/>
      <c r="Y37" s="478"/>
      <c r="Z37" s="486"/>
      <c r="AA37" s="470"/>
    </row>
    <row r="38" spans="1:16336" ht="15.75" x14ac:dyDescent="0.2">
      <c r="A38" s="467" t="s">
        <v>813</v>
      </c>
      <c r="B38" s="470">
        <v>76752</v>
      </c>
      <c r="C38" s="470" t="s">
        <v>896</v>
      </c>
      <c r="D38" s="648">
        <v>4512907300</v>
      </c>
      <c r="E38" s="476">
        <v>46128</v>
      </c>
      <c r="F38" s="470" t="s">
        <v>900</v>
      </c>
      <c r="G38" s="470" t="s">
        <v>831</v>
      </c>
      <c r="H38" s="470" t="s">
        <v>832</v>
      </c>
      <c r="I38" s="470" t="s">
        <v>833</v>
      </c>
      <c r="J38" s="470" t="s">
        <v>162</v>
      </c>
      <c r="K38" s="473">
        <v>31837.37</v>
      </c>
      <c r="L38" s="525">
        <v>636.74</v>
      </c>
      <c r="M38" s="472">
        <f t="shared" si="14"/>
        <v>31200.629999999997</v>
      </c>
      <c r="N38" s="473">
        <f t="shared" si="15"/>
        <v>5616.1133999999993</v>
      </c>
      <c r="O38" s="473">
        <f t="shared" si="16"/>
        <v>36816.743399999999</v>
      </c>
      <c r="P38" s="473">
        <f>+O38*H5</f>
        <v>2393088.321</v>
      </c>
      <c r="Q38" s="470" t="s">
        <v>901</v>
      </c>
      <c r="R38" s="474"/>
      <c r="S38" s="475"/>
      <c r="T38" s="474"/>
      <c r="U38" s="474"/>
      <c r="V38" s="474"/>
      <c r="W38" s="474"/>
      <c r="X38" s="474"/>
      <c r="Y38" s="478"/>
      <c r="Z38" s="486"/>
      <c r="AA38" s="470"/>
    </row>
    <row r="39" spans="1:16336" ht="15.75" x14ac:dyDescent="0.2">
      <c r="A39" s="467" t="s">
        <v>813</v>
      </c>
      <c r="B39" s="470">
        <v>75555</v>
      </c>
      <c r="C39" s="470" t="s">
        <v>902</v>
      </c>
      <c r="D39" s="648">
        <v>4512882872</v>
      </c>
      <c r="E39" s="476">
        <v>46111</v>
      </c>
      <c r="F39" s="470" t="s">
        <v>903</v>
      </c>
      <c r="G39" s="470" t="s">
        <v>831</v>
      </c>
      <c r="H39" s="470" t="s">
        <v>832</v>
      </c>
      <c r="I39" s="470" t="s">
        <v>833</v>
      </c>
      <c r="J39" s="470" t="s">
        <v>162</v>
      </c>
      <c r="K39" s="473">
        <v>26794.84</v>
      </c>
      <c r="L39" s="525">
        <v>803.85</v>
      </c>
      <c r="M39" s="472">
        <f t="shared" si="14"/>
        <v>25990.99</v>
      </c>
      <c r="N39" s="473">
        <f t="shared" si="15"/>
        <v>4678.3782000000001</v>
      </c>
      <c r="O39" s="473">
        <f t="shared" si="16"/>
        <v>30669.368200000001</v>
      </c>
      <c r="P39" s="473">
        <f>+O39*H5</f>
        <v>1993508.933</v>
      </c>
      <c r="Q39" s="470" t="s">
        <v>865</v>
      </c>
      <c r="R39" s="474"/>
      <c r="S39" s="475"/>
      <c r="T39" s="474"/>
      <c r="U39" s="474"/>
      <c r="V39" s="474"/>
      <c r="W39" s="474"/>
      <c r="X39" s="474"/>
      <c r="Y39" s="478"/>
      <c r="Z39" s="486">
        <v>46188</v>
      </c>
      <c r="AA39" s="470"/>
    </row>
    <row r="40" spans="1:16336" s="624" customFormat="1" ht="15.75" x14ac:dyDescent="0.2">
      <c r="A40" s="615" t="s">
        <v>813</v>
      </c>
      <c r="B40" s="616" t="s">
        <v>904</v>
      </c>
      <c r="C40" s="616" t="s">
        <v>905</v>
      </c>
      <c r="D40" s="649">
        <v>4600078427</v>
      </c>
      <c r="E40" s="617">
        <v>46172</v>
      </c>
      <c r="F40" s="616" t="s">
        <v>906</v>
      </c>
      <c r="G40" s="616" t="s">
        <v>842</v>
      </c>
      <c r="H40" s="616" t="s">
        <v>817</v>
      </c>
      <c r="I40" s="616" t="s">
        <v>818</v>
      </c>
      <c r="J40" s="616" t="s">
        <v>285</v>
      </c>
      <c r="K40" s="618">
        <v>236158.46</v>
      </c>
      <c r="L40" s="619"/>
      <c r="M40" s="472">
        <f t="shared" si="14"/>
        <v>236158.46</v>
      </c>
      <c r="N40" s="473">
        <f t="shared" si="15"/>
        <v>42508.522799999999</v>
      </c>
      <c r="O40" s="473">
        <f t="shared" si="16"/>
        <v>278666.9828</v>
      </c>
      <c r="P40" s="618">
        <f>+O40*I5</f>
        <v>21178690.6928</v>
      </c>
      <c r="Q40" s="616" t="s">
        <v>823</v>
      </c>
      <c r="R40" s="620"/>
      <c r="S40" s="621"/>
      <c r="T40" s="620"/>
      <c r="U40" s="620"/>
      <c r="V40" s="620"/>
      <c r="W40" s="620"/>
      <c r="X40" s="620"/>
      <c r="Y40" s="622"/>
      <c r="Z40" s="623">
        <v>46200</v>
      </c>
      <c r="AA40" s="616" t="s">
        <v>907</v>
      </c>
    </row>
    <row r="41" spans="1:16336" ht="15.75" x14ac:dyDescent="0.2">
      <c r="A41" s="467" t="s">
        <v>813</v>
      </c>
      <c r="B41" s="470"/>
      <c r="C41" s="470" t="s">
        <v>908</v>
      </c>
      <c r="D41" s="470" t="s">
        <v>909</v>
      </c>
      <c r="E41" s="476">
        <v>46131</v>
      </c>
      <c r="F41" s="470" t="s">
        <v>910</v>
      </c>
      <c r="G41" s="470" t="s">
        <v>911</v>
      </c>
      <c r="H41" s="470" t="s">
        <v>817</v>
      </c>
      <c r="I41" s="470" t="s">
        <v>818</v>
      </c>
      <c r="J41" s="470" t="s">
        <v>162</v>
      </c>
      <c r="K41" s="473">
        <v>74070</v>
      </c>
      <c r="L41" s="525"/>
      <c r="M41" s="472">
        <f t="shared" si="14"/>
        <v>74070</v>
      </c>
      <c r="N41" s="473">
        <f t="shared" si="15"/>
        <v>13332.6</v>
      </c>
      <c r="O41" s="473">
        <f t="shared" si="16"/>
        <v>87402.6</v>
      </c>
      <c r="P41" s="473">
        <f>+O41*H5</f>
        <v>5681169</v>
      </c>
      <c r="Q41" s="470" t="s">
        <v>860</v>
      </c>
      <c r="R41" s="474"/>
      <c r="S41" s="475"/>
      <c r="T41" s="474"/>
      <c r="U41" s="474"/>
      <c r="V41" s="474"/>
      <c r="W41" s="474"/>
      <c r="X41" s="474"/>
      <c r="Y41" s="478"/>
      <c r="Z41" s="486">
        <v>46227</v>
      </c>
      <c r="AA41" s="470" t="s">
        <v>912</v>
      </c>
    </row>
    <row r="42" spans="1:16336" ht="15.75" x14ac:dyDescent="0.2">
      <c r="A42" s="467" t="s">
        <v>813</v>
      </c>
      <c r="B42" s="470">
        <v>75084</v>
      </c>
      <c r="C42" s="470" t="s">
        <v>913</v>
      </c>
      <c r="D42" s="648">
        <v>4512915879</v>
      </c>
      <c r="E42" s="476">
        <v>46132</v>
      </c>
      <c r="F42" s="470" t="s">
        <v>914</v>
      </c>
      <c r="G42" s="470" t="s">
        <v>831</v>
      </c>
      <c r="H42" s="470" t="s">
        <v>832</v>
      </c>
      <c r="I42" s="470" t="s">
        <v>818</v>
      </c>
      <c r="J42" s="470" t="s">
        <v>343</v>
      </c>
      <c r="K42" s="473">
        <v>336724</v>
      </c>
      <c r="L42" s="525"/>
      <c r="M42" s="472">
        <f t="shared" si="14"/>
        <v>336724</v>
      </c>
      <c r="N42" s="473">
        <f t="shared" si="15"/>
        <v>60610.32</v>
      </c>
      <c r="O42" s="473">
        <f t="shared" si="16"/>
        <v>397334.32</v>
      </c>
      <c r="P42" s="473">
        <f>+O42</f>
        <v>397334.32</v>
      </c>
      <c r="Q42" s="470" t="s">
        <v>915</v>
      </c>
      <c r="R42" s="474"/>
      <c r="S42" s="475"/>
      <c r="T42" s="474"/>
      <c r="U42" s="474"/>
      <c r="V42" s="474"/>
      <c r="W42" s="474"/>
      <c r="X42" s="474"/>
      <c r="Y42" s="478"/>
      <c r="Z42" s="486">
        <v>46198</v>
      </c>
      <c r="AA42" s="470"/>
    </row>
    <row r="43" spans="1:16336" ht="15.75" x14ac:dyDescent="0.25">
      <c r="A43" s="611" t="s">
        <v>813</v>
      </c>
      <c r="B43" s="611">
        <v>76440</v>
      </c>
      <c r="C43" s="611" t="s">
        <v>916</v>
      </c>
      <c r="D43" s="650">
        <v>4512603505</v>
      </c>
      <c r="E43" s="614">
        <v>46140</v>
      </c>
      <c r="F43" s="611" t="s">
        <v>917</v>
      </c>
      <c r="G43" s="611" t="s">
        <v>842</v>
      </c>
      <c r="H43" s="612" t="s">
        <v>817</v>
      </c>
      <c r="I43" s="612" t="s">
        <v>818</v>
      </c>
      <c r="J43" s="612" t="s">
        <v>285</v>
      </c>
      <c r="K43" s="612">
        <v>208595.63</v>
      </c>
      <c r="L43" s="611"/>
      <c r="M43" s="472">
        <f t="shared" si="14"/>
        <v>208595.63</v>
      </c>
      <c r="N43" s="473">
        <f t="shared" si="15"/>
        <v>37547.213400000001</v>
      </c>
      <c r="O43" s="473">
        <f t="shared" si="16"/>
        <v>246142.84340000001</v>
      </c>
      <c r="P43" s="473">
        <f>+O43*I5</f>
        <v>18706856.0984</v>
      </c>
      <c r="Q43" s="470" t="s">
        <v>918</v>
      </c>
      <c r="R43" s="613"/>
      <c r="S43" s="613"/>
      <c r="T43" s="613"/>
      <c r="U43" s="613"/>
      <c r="V43" s="613"/>
      <c r="W43" s="613"/>
      <c r="X43" s="613"/>
      <c r="Y43" s="613"/>
      <c r="Z43" s="486">
        <v>46198</v>
      </c>
      <c r="AA43" s="470" t="s">
        <v>919</v>
      </c>
      <c r="AB43" s="613"/>
      <c r="AC43" s="613"/>
      <c r="AD43" s="613"/>
      <c r="AE43" s="613"/>
      <c r="AF43" s="613"/>
      <c r="AG43" s="613"/>
      <c r="AH43" s="613"/>
      <c r="AI43" s="613"/>
      <c r="AJ43" s="613"/>
      <c r="AK43" s="613"/>
      <c r="AL43" s="613"/>
      <c r="AM43" s="613"/>
      <c r="AN43" s="613"/>
      <c r="AO43" s="613"/>
      <c r="AP43" s="613"/>
      <c r="AQ43" s="613"/>
      <c r="AR43" s="613"/>
      <c r="AS43" s="613"/>
      <c r="AT43" s="613"/>
      <c r="AU43" s="613"/>
      <c r="AV43" s="613"/>
      <c r="AW43" s="613"/>
      <c r="AX43" s="613"/>
      <c r="AY43" s="613"/>
      <c r="AZ43" s="613"/>
      <c r="BA43" s="613"/>
      <c r="BB43" s="613"/>
      <c r="BC43" s="613"/>
      <c r="BD43" s="613"/>
      <c r="BE43" s="613"/>
      <c r="BF43" s="613"/>
      <c r="BG43" s="613"/>
      <c r="BH43" s="613"/>
      <c r="BI43" s="613"/>
      <c r="BJ43" s="613"/>
      <c r="BK43" s="613"/>
      <c r="BL43" s="613"/>
      <c r="BM43" s="613"/>
      <c r="BN43" s="613"/>
      <c r="BO43" s="613"/>
      <c r="BP43" s="613"/>
      <c r="BQ43" s="613"/>
      <c r="BR43" s="613"/>
      <c r="BS43" s="613"/>
      <c r="BT43" s="613"/>
      <c r="BU43" s="613"/>
      <c r="BV43" s="613"/>
      <c r="BW43" s="613"/>
      <c r="BX43" s="613"/>
      <c r="BY43" s="613"/>
      <c r="BZ43" s="613"/>
      <c r="CA43" s="613"/>
      <c r="CB43" s="613"/>
      <c r="CC43" s="613"/>
      <c r="CD43" s="613"/>
      <c r="CE43" s="613"/>
      <c r="CF43" s="613"/>
      <c r="CG43" s="613"/>
      <c r="CH43" s="613"/>
      <c r="CI43" s="613"/>
      <c r="CJ43" s="613"/>
      <c r="CK43" s="613"/>
      <c r="CL43" s="613"/>
      <c r="CM43" s="613"/>
      <c r="CN43" s="613"/>
      <c r="CO43" s="613"/>
      <c r="CP43" s="613"/>
      <c r="CQ43" s="613"/>
      <c r="CR43" s="613"/>
      <c r="CS43" s="613"/>
      <c r="CT43" s="613"/>
      <c r="CU43" s="613"/>
      <c r="CV43" s="613"/>
      <c r="CW43" s="613"/>
      <c r="CX43" s="613"/>
      <c r="CY43" s="613"/>
      <c r="CZ43" s="613"/>
      <c r="DA43" s="613"/>
      <c r="DB43" s="613"/>
      <c r="DC43" s="613"/>
      <c r="DD43" s="613"/>
      <c r="DE43" s="613"/>
      <c r="DF43" s="613"/>
      <c r="DG43" s="613"/>
      <c r="DH43" s="613"/>
      <c r="DI43" s="613"/>
      <c r="DJ43" s="613"/>
      <c r="DK43" s="613"/>
      <c r="DL43" s="613"/>
      <c r="DM43" s="613"/>
      <c r="DN43" s="613"/>
      <c r="DO43" s="613"/>
      <c r="DP43" s="613"/>
      <c r="DQ43" s="613"/>
      <c r="DR43" s="613"/>
      <c r="DS43" s="613"/>
      <c r="DT43" s="613"/>
      <c r="DU43" s="613"/>
      <c r="DV43" s="613"/>
      <c r="DW43" s="613"/>
      <c r="DX43" s="613"/>
      <c r="DY43" s="613"/>
      <c r="DZ43" s="613"/>
      <c r="EA43" s="613"/>
      <c r="EB43" s="613"/>
      <c r="EC43" s="613"/>
      <c r="ED43" s="613"/>
      <c r="EE43" s="613"/>
      <c r="EF43" s="613"/>
      <c r="EG43" s="613"/>
      <c r="EH43" s="613"/>
      <c r="EI43" s="613"/>
      <c r="EJ43" s="613"/>
      <c r="EK43" s="613"/>
      <c r="EL43" s="613"/>
      <c r="EM43" s="613"/>
      <c r="EN43" s="613"/>
      <c r="EO43" s="613"/>
      <c r="EP43" s="613"/>
      <c r="EQ43" s="613"/>
      <c r="ER43" s="613"/>
      <c r="ES43" s="613"/>
      <c r="ET43" s="613"/>
      <c r="EU43" s="613"/>
      <c r="EV43" s="613"/>
      <c r="EW43" s="613"/>
      <c r="EX43" s="613"/>
      <c r="EY43" s="613"/>
      <c r="EZ43" s="613"/>
      <c r="FA43" s="613"/>
      <c r="FB43" s="613"/>
      <c r="FC43" s="613"/>
      <c r="FD43" s="613"/>
      <c r="FE43" s="613"/>
      <c r="FF43" s="613"/>
      <c r="FG43" s="613"/>
      <c r="FH43" s="613"/>
      <c r="FI43" s="613"/>
      <c r="FJ43" s="613"/>
      <c r="FK43" s="613"/>
      <c r="FL43" s="613"/>
      <c r="FM43" s="613"/>
      <c r="FN43" s="613"/>
      <c r="FO43" s="613"/>
      <c r="FP43" s="613"/>
      <c r="FQ43" s="613"/>
      <c r="FR43" s="613"/>
      <c r="FS43" s="613"/>
      <c r="FT43" s="613"/>
      <c r="FU43" s="613"/>
      <c r="FV43" s="613"/>
      <c r="FW43" s="613"/>
      <c r="FX43" s="613"/>
      <c r="FY43" s="613"/>
      <c r="FZ43" s="613"/>
      <c r="GA43" s="613"/>
      <c r="GB43" s="613"/>
      <c r="GC43" s="613"/>
      <c r="GD43" s="613"/>
      <c r="GE43" s="613"/>
      <c r="GF43" s="613"/>
      <c r="GG43" s="613"/>
      <c r="GH43" s="613"/>
      <c r="GI43" s="613"/>
      <c r="GJ43" s="613"/>
      <c r="GK43" s="613"/>
      <c r="GL43" s="613"/>
      <c r="GM43" s="613"/>
      <c r="GN43" s="613"/>
      <c r="GO43" s="613"/>
      <c r="GP43" s="613"/>
      <c r="GQ43" s="613"/>
      <c r="GR43" s="613"/>
      <c r="GS43" s="613"/>
      <c r="GT43" s="613"/>
      <c r="GU43" s="613"/>
      <c r="GV43" s="613"/>
      <c r="GW43" s="613"/>
      <c r="GX43" s="613"/>
      <c r="GY43" s="613"/>
      <c r="GZ43" s="613"/>
      <c r="HA43" s="613"/>
      <c r="HB43" s="613"/>
      <c r="HC43" s="613"/>
      <c r="HD43" s="613"/>
      <c r="HE43" s="613"/>
      <c r="HF43" s="613"/>
      <c r="HG43" s="613"/>
      <c r="HH43" s="613"/>
      <c r="HI43" s="613"/>
      <c r="HJ43" s="613"/>
      <c r="HK43" s="613"/>
      <c r="HL43" s="613"/>
      <c r="HM43" s="613"/>
      <c r="HN43" s="613"/>
      <c r="HO43" s="613"/>
      <c r="HP43" s="613"/>
      <c r="HQ43" s="613"/>
      <c r="HR43" s="613"/>
      <c r="HS43" s="613"/>
      <c r="HT43" s="613"/>
      <c r="HU43" s="613"/>
      <c r="HV43" s="613"/>
      <c r="HW43" s="613"/>
      <c r="HX43" s="613"/>
      <c r="HY43" s="613"/>
      <c r="HZ43" s="613"/>
      <c r="IA43" s="613"/>
      <c r="IB43" s="613"/>
      <c r="IC43" s="613"/>
      <c r="ID43" s="613"/>
      <c r="IE43" s="613"/>
      <c r="IF43" s="613"/>
      <c r="IG43" s="613"/>
      <c r="IH43" s="613"/>
      <c r="II43" s="613"/>
      <c r="IJ43" s="613"/>
      <c r="IK43" s="613"/>
      <c r="IL43" s="613"/>
      <c r="IM43" s="613"/>
      <c r="IN43" s="613"/>
      <c r="IO43" s="613"/>
      <c r="IP43" s="613"/>
      <c r="IQ43" s="613"/>
      <c r="IR43" s="613"/>
      <c r="IS43" s="613"/>
      <c r="IT43" s="613"/>
      <c r="IU43" s="613"/>
      <c r="IV43" s="613"/>
      <c r="IW43" s="613"/>
      <c r="IX43" s="613"/>
      <c r="IY43" s="613"/>
      <c r="IZ43" s="613"/>
      <c r="JA43" s="613"/>
      <c r="JB43" s="613"/>
      <c r="JC43" s="613"/>
      <c r="JD43" s="613"/>
      <c r="JE43" s="613"/>
      <c r="JF43" s="613"/>
      <c r="JG43" s="613"/>
      <c r="JH43" s="613"/>
      <c r="JI43" s="613"/>
      <c r="JJ43" s="613"/>
      <c r="JK43" s="613"/>
      <c r="JL43" s="613"/>
      <c r="JM43" s="613"/>
      <c r="JN43" s="613"/>
      <c r="JO43" s="613"/>
      <c r="JP43" s="613"/>
      <c r="JQ43" s="613"/>
      <c r="JR43" s="613"/>
      <c r="JS43" s="613"/>
      <c r="JT43" s="613"/>
      <c r="JU43" s="613"/>
      <c r="JV43" s="613"/>
      <c r="JW43" s="613"/>
      <c r="JX43" s="613"/>
      <c r="JY43" s="613"/>
      <c r="JZ43" s="613"/>
      <c r="KA43" s="613"/>
      <c r="KB43" s="613"/>
      <c r="KC43" s="613"/>
      <c r="KD43" s="613"/>
      <c r="KE43" s="613"/>
      <c r="KF43" s="613"/>
      <c r="KG43" s="613"/>
      <c r="KH43" s="613"/>
      <c r="KI43" s="613"/>
      <c r="KJ43" s="613"/>
      <c r="KK43" s="613"/>
      <c r="KL43" s="613"/>
      <c r="KM43" s="613"/>
      <c r="KN43" s="613"/>
      <c r="KO43" s="613"/>
      <c r="KP43" s="613"/>
      <c r="KQ43" s="613"/>
      <c r="KR43" s="613"/>
      <c r="KS43" s="613"/>
      <c r="KT43" s="613"/>
      <c r="KU43" s="613"/>
      <c r="KV43" s="613"/>
      <c r="KW43" s="613"/>
      <c r="KX43" s="613"/>
      <c r="KY43" s="613"/>
      <c r="KZ43" s="613"/>
      <c r="LA43" s="613"/>
      <c r="LB43" s="613"/>
      <c r="LC43" s="613"/>
      <c r="LD43" s="613"/>
      <c r="LE43" s="613"/>
      <c r="LF43" s="613"/>
      <c r="LG43" s="613"/>
      <c r="LH43" s="613"/>
      <c r="LI43" s="613"/>
      <c r="LJ43" s="613"/>
      <c r="LK43" s="613"/>
      <c r="LL43" s="613"/>
      <c r="LM43" s="613"/>
      <c r="LN43" s="613"/>
      <c r="LO43" s="613"/>
      <c r="LP43" s="613"/>
      <c r="LQ43" s="613"/>
      <c r="LR43" s="613"/>
      <c r="LS43" s="613"/>
      <c r="LT43" s="613"/>
      <c r="LU43" s="613"/>
      <c r="LV43" s="613"/>
      <c r="LW43" s="613"/>
      <c r="LX43" s="613"/>
      <c r="LY43" s="613"/>
      <c r="LZ43" s="613"/>
      <c r="MA43" s="613"/>
      <c r="MB43" s="613"/>
      <c r="MC43" s="613"/>
      <c r="MD43" s="613"/>
      <c r="ME43" s="613"/>
      <c r="MF43" s="613"/>
      <c r="MG43" s="613"/>
      <c r="MH43" s="613"/>
      <c r="MI43" s="613"/>
      <c r="MJ43" s="613"/>
      <c r="MK43" s="613"/>
      <c r="ML43" s="613"/>
      <c r="MM43" s="613"/>
      <c r="MN43" s="613"/>
      <c r="MO43" s="613"/>
      <c r="MP43" s="613"/>
      <c r="MQ43" s="613"/>
      <c r="MR43" s="613"/>
      <c r="MS43" s="613"/>
      <c r="MT43" s="613"/>
      <c r="MU43" s="613"/>
      <c r="MV43" s="613"/>
      <c r="MW43" s="613"/>
      <c r="MX43" s="613"/>
      <c r="MY43" s="613"/>
      <c r="MZ43" s="613"/>
      <c r="NA43" s="613"/>
      <c r="NB43" s="613"/>
      <c r="NC43" s="613"/>
      <c r="ND43" s="613"/>
      <c r="NE43" s="613"/>
      <c r="NF43" s="613"/>
      <c r="NG43" s="613"/>
      <c r="NH43" s="613"/>
      <c r="NI43" s="613"/>
      <c r="NJ43" s="613"/>
      <c r="NK43" s="613"/>
      <c r="NL43" s="613"/>
      <c r="NM43" s="613"/>
      <c r="NN43" s="613"/>
      <c r="NO43" s="613"/>
      <c r="NP43" s="613"/>
      <c r="NQ43" s="613"/>
      <c r="NR43" s="613"/>
      <c r="NS43" s="613"/>
      <c r="NT43" s="613"/>
      <c r="NU43" s="613"/>
      <c r="NV43" s="613"/>
      <c r="NW43" s="613"/>
      <c r="NX43" s="613"/>
      <c r="NY43" s="613"/>
      <c r="NZ43" s="613"/>
      <c r="OA43" s="613"/>
      <c r="OB43" s="613"/>
      <c r="OC43" s="613"/>
      <c r="OD43" s="613"/>
      <c r="OE43" s="613"/>
      <c r="OF43" s="613"/>
      <c r="OG43" s="613"/>
      <c r="OH43" s="613"/>
      <c r="OI43" s="613"/>
      <c r="OJ43" s="613"/>
      <c r="OK43" s="613"/>
      <c r="OL43" s="613"/>
      <c r="OM43" s="613"/>
      <c r="ON43" s="613"/>
      <c r="OO43" s="613"/>
      <c r="OP43" s="613"/>
      <c r="OQ43" s="613"/>
      <c r="OR43" s="613"/>
      <c r="OS43" s="613"/>
      <c r="OT43" s="613"/>
      <c r="OU43" s="613"/>
      <c r="OV43" s="613"/>
      <c r="OW43" s="613"/>
      <c r="OX43" s="613"/>
      <c r="OY43" s="613"/>
      <c r="OZ43" s="613"/>
      <c r="PA43" s="613"/>
      <c r="PB43" s="613"/>
      <c r="PC43" s="613"/>
      <c r="PD43" s="613"/>
      <c r="PE43" s="613"/>
      <c r="PF43" s="613"/>
      <c r="PG43" s="613"/>
      <c r="PH43" s="613"/>
      <c r="PI43" s="613"/>
      <c r="PJ43" s="613"/>
      <c r="PK43" s="613"/>
      <c r="PL43" s="613"/>
      <c r="PM43" s="613"/>
      <c r="PN43" s="613"/>
      <c r="PO43" s="613"/>
      <c r="PP43" s="613"/>
      <c r="PQ43" s="613"/>
      <c r="PR43" s="613"/>
      <c r="PS43" s="613"/>
      <c r="PT43" s="613"/>
      <c r="PU43" s="613"/>
      <c r="PV43" s="613"/>
      <c r="PW43" s="613"/>
      <c r="PX43" s="613"/>
      <c r="PY43" s="613"/>
      <c r="PZ43" s="613"/>
      <c r="QA43" s="613"/>
      <c r="QB43" s="613"/>
      <c r="QC43" s="613"/>
      <c r="QD43" s="613"/>
      <c r="QE43" s="613"/>
      <c r="QF43" s="613"/>
      <c r="QG43" s="613"/>
      <c r="QH43" s="613"/>
      <c r="QI43" s="613"/>
      <c r="QJ43" s="613"/>
      <c r="QK43" s="613"/>
      <c r="QL43" s="613"/>
      <c r="QM43" s="613"/>
      <c r="QN43" s="613"/>
      <c r="QO43" s="613"/>
      <c r="QP43" s="613"/>
      <c r="QQ43" s="613"/>
      <c r="QR43" s="613"/>
      <c r="QS43" s="613"/>
      <c r="QT43" s="613"/>
      <c r="QU43" s="613"/>
      <c r="QV43" s="613"/>
      <c r="QW43" s="613"/>
      <c r="QX43" s="613"/>
      <c r="QY43" s="613"/>
      <c r="QZ43" s="613"/>
      <c r="RA43" s="613"/>
      <c r="RB43" s="613"/>
      <c r="RC43" s="613"/>
      <c r="RD43" s="613"/>
      <c r="RE43" s="613"/>
      <c r="RF43" s="613"/>
      <c r="RG43" s="613"/>
      <c r="RH43" s="613"/>
      <c r="RI43" s="613"/>
      <c r="RJ43" s="613"/>
      <c r="RK43" s="613"/>
      <c r="RL43" s="613"/>
      <c r="RM43" s="613"/>
      <c r="RN43" s="613"/>
      <c r="RO43" s="613"/>
      <c r="RP43" s="613"/>
      <c r="RQ43" s="613"/>
      <c r="RR43" s="613"/>
      <c r="RS43" s="613"/>
      <c r="RT43" s="613"/>
      <c r="RU43" s="613"/>
      <c r="RV43" s="613"/>
      <c r="RW43" s="613"/>
      <c r="RX43" s="613"/>
      <c r="RY43" s="613"/>
      <c r="RZ43" s="613"/>
      <c r="SA43" s="613"/>
      <c r="SB43" s="613"/>
      <c r="SC43" s="613"/>
      <c r="SD43" s="613"/>
      <c r="SE43" s="613"/>
      <c r="SF43" s="613"/>
      <c r="SG43" s="613"/>
      <c r="SH43" s="613"/>
      <c r="SI43" s="613"/>
      <c r="SJ43" s="613"/>
      <c r="SK43" s="613"/>
      <c r="SL43" s="613"/>
      <c r="SM43" s="613"/>
      <c r="SN43" s="613"/>
      <c r="SO43" s="613"/>
      <c r="SP43" s="613"/>
      <c r="SQ43" s="613"/>
      <c r="SR43" s="613"/>
      <c r="SS43" s="613"/>
      <c r="ST43" s="613"/>
      <c r="SU43" s="613"/>
      <c r="SV43" s="613"/>
      <c r="SW43" s="613"/>
      <c r="SX43" s="613"/>
      <c r="SY43" s="613"/>
      <c r="SZ43" s="613"/>
      <c r="TA43" s="613"/>
      <c r="TB43" s="613"/>
      <c r="TC43" s="613"/>
      <c r="TD43" s="613"/>
      <c r="TE43" s="613"/>
      <c r="TF43" s="613"/>
      <c r="TG43" s="613"/>
      <c r="TH43" s="613"/>
      <c r="TI43" s="613"/>
      <c r="TJ43" s="613"/>
      <c r="TK43" s="613"/>
      <c r="TL43" s="613"/>
      <c r="TM43" s="613"/>
      <c r="TN43" s="613"/>
      <c r="TO43" s="613"/>
      <c r="TP43" s="613"/>
      <c r="TQ43" s="613"/>
      <c r="TR43" s="613"/>
      <c r="TS43" s="613"/>
      <c r="TT43" s="613"/>
      <c r="TU43" s="613"/>
      <c r="TV43" s="613"/>
      <c r="TW43" s="613"/>
      <c r="TX43" s="613"/>
      <c r="TY43" s="613"/>
      <c r="TZ43" s="613"/>
      <c r="UA43" s="613"/>
      <c r="UB43" s="613"/>
      <c r="UC43" s="613"/>
      <c r="UD43" s="613"/>
      <c r="UE43" s="613"/>
      <c r="UF43" s="613"/>
      <c r="UG43" s="613"/>
      <c r="UH43" s="613"/>
      <c r="UI43" s="613"/>
      <c r="UJ43" s="613"/>
      <c r="UK43" s="613"/>
      <c r="UL43" s="613"/>
      <c r="UM43" s="613"/>
      <c r="UN43" s="613"/>
      <c r="UO43" s="613"/>
      <c r="UP43" s="613"/>
      <c r="UQ43" s="613"/>
      <c r="UR43" s="613"/>
      <c r="US43" s="613"/>
      <c r="UT43" s="613"/>
      <c r="UU43" s="613"/>
      <c r="UV43" s="613"/>
      <c r="UW43" s="613"/>
      <c r="UX43" s="613"/>
      <c r="UY43" s="613"/>
      <c r="UZ43" s="613"/>
      <c r="VA43" s="613"/>
      <c r="VB43" s="613"/>
      <c r="VC43" s="613"/>
      <c r="VD43" s="613"/>
      <c r="VE43" s="613"/>
      <c r="VF43" s="613"/>
      <c r="VG43" s="613"/>
      <c r="VH43" s="613"/>
      <c r="VI43" s="613"/>
      <c r="VJ43" s="613"/>
      <c r="VK43" s="613"/>
      <c r="VL43" s="613"/>
      <c r="VM43" s="613"/>
      <c r="VN43" s="613"/>
      <c r="VO43" s="613"/>
      <c r="VP43" s="613"/>
      <c r="VQ43" s="613"/>
      <c r="VR43" s="613"/>
      <c r="VS43" s="613"/>
      <c r="VT43" s="613"/>
      <c r="VU43" s="613"/>
      <c r="VV43" s="613"/>
      <c r="VW43" s="613"/>
      <c r="VX43" s="613"/>
      <c r="VY43" s="613"/>
      <c r="VZ43" s="613"/>
      <c r="WA43" s="613"/>
      <c r="WB43" s="613"/>
      <c r="WC43" s="613"/>
      <c r="WD43" s="613"/>
      <c r="WE43" s="613"/>
      <c r="WF43" s="613"/>
      <c r="WG43" s="613"/>
      <c r="WH43" s="613"/>
      <c r="WI43" s="613"/>
      <c r="WJ43" s="613"/>
      <c r="WK43" s="613"/>
      <c r="WL43" s="613"/>
      <c r="WM43" s="613"/>
      <c r="WN43" s="613"/>
      <c r="WO43" s="613"/>
      <c r="WP43" s="613"/>
      <c r="WQ43" s="613"/>
      <c r="WR43" s="613"/>
      <c r="WS43" s="613"/>
      <c r="WT43" s="613"/>
      <c r="WU43" s="613"/>
      <c r="WV43" s="613"/>
      <c r="WW43" s="613"/>
      <c r="WX43" s="613"/>
      <c r="WY43" s="613"/>
      <c r="WZ43" s="613"/>
      <c r="XA43" s="613"/>
      <c r="XB43" s="613"/>
      <c r="XC43" s="613"/>
      <c r="XD43" s="613"/>
      <c r="XE43" s="613"/>
      <c r="XF43" s="613"/>
      <c r="XG43" s="613"/>
      <c r="XH43" s="613"/>
      <c r="XI43" s="613"/>
      <c r="XJ43" s="613"/>
      <c r="XK43" s="613"/>
      <c r="XL43" s="613"/>
      <c r="XM43" s="613"/>
      <c r="XN43" s="613"/>
      <c r="XO43" s="613"/>
      <c r="XP43" s="613"/>
      <c r="XQ43" s="613"/>
      <c r="XR43" s="613"/>
      <c r="XS43" s="613"/>
      <c r="XT43" s="613"/>
      <c r="XU43" s="613"/>
      <c r="XV43" s="613"/>
      <c r="XW43" s="613"/>
      <c r="XX43" s="613"/>
      <c r="XY43" s="613"/>
      <c r="XZ43" s="613"/>
      <c r="YA43" s="613"/>
      <c r="YB43" s="613"/>
      <c r="YC43" s="613"/>
      <c r="YD43" s="613"/>
      <c r="YE43" s="613"/>
      <c r="YF43" s="613"/>
      <c r="YG43" s="613"/>
      <c r="YH43" s="613"/>
      <c r="YI43" s="613"/>
      <c r="YJ43" s="613"/>
      <c r="YK43" s="613"/>
      <c r="YL43" s="613"/>
      <c r="YM43" s="613"/>
      <c r="YN43" s="613"/>
      <c r="YO43" s="613"/>
      <c r="YP43" s="613"/>
      <c r="YQ43" s="613"/>
      <c r="YR43" s="613"/>
      <c r="YS43" s="613"/>
      <c r="YT43" s="613"/>
      <c r="YU43" s="613"/>
      <c r="YV43" s="613"/>
      <c r="YW43" s="613"/>
      <c r="YX43" s="613"/>
      <c r="YY43" s="613"/>
      <c r="YZ43" s="613"/>
      <c r="ZA43" s="613"/>
      <c r="ZB43" s="613"/>
      <c r="ZC43" s="613"/>
      <c r="ZD43" s="613"/>
      <c r="ZE43" s="613"/>
      <c r="ZF43" s="613"/>
      <c r="ZG43" s="613"/>
      <c r="ZH43" s="613"/>
      <c r="ZI43" s="613"/>
      <c r="ZJ43" s="613"/>
      <c r="ZK43" s="613"/>
      <c r="ZL43" s="613"/>
      <c r="ZM43" s="613"/>
      <c r="ZN43" s="613"/>
      <c r="ZO43" s="613"/>
      <c r="ZP43" s="613"/>
      <c r="ZQ43" s="613"/>
      <c r="ZR43" s="613"/>
      <c r="ZS43" s="613"/>
      <c r="ZT43" s="613"/>
      <c r="ZU43" s="613"/>
      <c r="ZV43" s="613"/>
      <c r="ZW43" s="613"/>
      <c r="ZX43" s="613"/>
      <c r="ZY43" s="613"/>
      <c r="ZZ43" s="613"/>
      <c r="AAA43" s="613"/>
      <c r="AAB43" s="613"/>
      <c r="AAC43" s="613"/>
      <c r="AAD43" s="613"/>
      <c r="AAE43" s="613"/>
      <c r="AAF43" s="613"/>
      <c r="AAG43" s="613"/>
      <c r="AAH43" s="613"/>
      <c r="AAI43" s="613"/>
      <c r="AAJ43" s="613"/>
      <c r="AAK43" s="613"/>
      <c r="AAL43" s="613"/>
      <c r="AAM43" s="613"/>
      <c r="AAN43" s="613"/>
      <c r="AAO43" s="613"/>
      <c r="AAP43" s="613"/>
      <c r="AAQ43" s="613"/>
      <c r="AAR43" s="613"/>
      <c r="AAS43" s="613"/>
      <c r="AAT43" s="613"/>
      <c r="AAU43" s="613"/>
      <c r="AAV43" s="613"/>
      <c r="AAW43" s="613"/>
      <c r="AAX43" s="613"/>
      <c r="AAY43" s="613"/>
      <c r="AAZ43" s="613"/>
      <c r="ABA43" s="613"/>
      <c r="ABB43" s="613"/>
      <c r="ABC43" s="613"/>
      <c r="ABD43" s="613"/>
      <c r="ABE43" s="613"/>
      <c r="ABF43" s="613"/>
      <c r="ABG43" s="613"/>
      <c r="ABH43" s="613"/>
      <c r="ABI43" s="613"/>
      <c r="ABJ43" s="613"/>
      <c r="ABK43" s="613"/>
      <c r="ABL43" s="613"/>
      <c r="ABM43" s="613"/>
      <c r="ABN43" s="613"/>
      <c r="ABO43" s="613"/>
      <c r="ABP43" s="613"/>
      <c r="ABQ43" s="613"/>
      <c r="ABR43" s="613"/>
      <c r="ABS43" s="613"/>
      <c r="ABT43" s="613"/>
      <c r="ABU43" s="613"/>
      <c r="ABV43" s="613"/>
      <c r="ABW43" s="613"/>
      <c r="ABX43" s="613"/>
      <c r="ABY43" s="613"/>
      <c r="ABZ43" s="613"/>
      <c r="ACA43" s="613"/>
      <c r="ACB43" s="613"/>
      <c r="ACC43" s="613"/>
      <c r="ACD43" s="613"/>
      <c r="ACE43" s="613"/>
      <c r="ACF43" s="613"/>
      <c r="ACG43" s="613"/>
      <c r="ACH43" s="613"/>
      <c r="ACI43" s="613"/>
      <c r="ACJ43" s="613"/>
      <c r="ACK43" s="613"/>
      <c r="ACL43" s="613"/>
      <c r="ACM43" s="613"/>
      <c r="ACN43" s="613"/>
      <c r="ACO43" s="613"/>
      <c r="ACP43" s="613"/>
      <c r="ACQ43" s="613"/>
      <c r="ACR43" s="613"/>
      <c r="ACS43" s="613"/>
      <c r="ACT43" s="613"/>
      <c r="ACU43" s="613"/>
      <c r="ACV43" s="613"/>
      <c r="ACW43" s="613"/>
      <c r="ACX43" s="613"/>
      <c r="ACY43" s="613"/>
      <c r="ACZ43" s="613"/>
      <c r="ADA43" s="613"/>
      <c r="ADB43" s="613"/>
      <c r="ADC43" s="613"/>
      <c r="ADD43" s="613"/>
      <c r="ADE43" s="613"/>
      <c r="ADF43" s="613"/>
      <c r="ADG43" s="613"/>
      <c r="ADH43" s="613"/>
      <c r="ADI43" s="613"/>
      <c r="ADJ43" s="613"/>
      <c r="ADK43" s="613"/>
      <c r="ADL43" s="613"/>
      <c r="ADM43" s="613"/>
      <c r="ADN43" s="613"/>
      <c r="ADO43" s="613"/>
      <c r="ADP43" s="613"/>
      <c r="ADQ43" s="613"/>
      <c r="ADR43" s="613"/>
      <c r="ADS43" s="613"/>
      <c r="ADT43" s="613"/>
      <c r="ADU43" s="613"/>
      <c r="ADV43" s="613"/>
      <c r="ADW43" s="613"/>
      <c r="ADX43" s="613"/>
      <c r="ADY43" s="613"/>
      <c r="ADZ43" s="613"/>
      <c r="AEA43" s="613"/>
      <c r="AEB43" s="613"/>
      <c r="AEC43" s="613"/>
      <c r="AED43" s="613"/>
      <c r="AEE43" s="613"/>
      <c r="AEF43" s="613"/>
      <c r="AEG43" s="613"/>
      <c r="AEH43" s="613"/>
      <c r="AEI43" s="613"/>
      <c r="AEJ43" s="613"/>
      <c r="AEK43" s="613"/>
      <c r="AEL43" s="613"/>
      <c r="AEM43" s="613"/>
      <c r="AEN43" s="613"/>
      <c r="AEO43" s="613"/>
      <c r="AEP43" s="613"/>
      <c r="AEQ43" s="613"/>
      <c r="AER43" s="613"/>
      <c r="AES43" s="613"/>
      <c r="AET43" s="613"/>
      <c r="AEU43" s="613"/>
      <c r="AEV43" s="613"/>
      <c r="AEW43" s="613"/>
      <c r="AEX43" s="613"/>
      <c r="AEY43" s="613"/>
      <c r="AEZ43" s="613"/>
      <c r="AFA43" s="613"/>
      <c r="AFB43" s="613"/>
      <c r="AFC43" s="613"/>
      <c r="AFD43" s="613"/>
      <c r="AFE43" s="613"/>
      <c r="AFF43" s="613"/>
      <c r="AFG43" s="613"/>
      <c r="AFH43" s="613"/>
      <c r="AFI43" s="613"/>
      <c r="AFJ43" s="613"/>
      <c r="AFK43" s="613"/>
      <c r="AFL43" s="613"/>
      <c r="AFM43" s="613"/>
      <c r="AFN43" s="613"/>
      <c r="AFO43" s="613"/>
      <c r="AFP43" s="613"/>
      <c r="AFQ43" s="613"/>
      <c r="AFR43" s="613"/>
      <c r="AFS43" s="613"/>
      <c r="AFT43" s="613"/>
      <c r="AFU43" s="613"/>
      <c r="AFV43" s="613"/>
      <c r="AFW43" s="613"/>
      <c r="AFX43" s="613"/>
      <c r="AFY43" s="613"/>
      <c r="AFZ43" s="613"/>
      <c r="AGA43" s="613"/>
      <c r="AGB43" s="613"/>
      <c r="AGC43" s="613"/>
      <c r="AGD43" s="613"/>
      <c r="AGE43" s="613"/>
      <c r="AGF43" s="613"/>
      <c r="AGG43" s="613"/>
      <c r="AGH43" s="613"/>
      <c r="AGI43" s="613"/>
      <c r="AGJ43" s="613"/>
      <c r="AGK43" s="613"/>
      <c r="AGL43" s="613"/>
      <c r="AGM43" s="613"/>
      <c r="AGN43" s="613"/>
      <c r="AGO43" s="613"/>
      <c r="AGP43" s="613"/>
      <c r="AGQ43" s="613"/>
      <c r="AGR43" s="613"/>
      <c r="AGS43" s="613"/>
      <c r="AGT43" s="613"/>
      <c r="AGU43" s="613"/>
      <c r="AGV43" s="613"/>
      <c r="AGW43" s="613"/>
      <c r="AGX43" s="613"/>
      <c r="AGY43" s="613"/>
      <c r="AGZ43" s="613"/>
      <c r="AHA43" s="613"/>
      <c r="AHB43" s="613"/>
      <c r="AHC43" s="613"/>
      <c r="AHD43" s="613"/>
      <c r="AHE43" s="613"/>
      <c r="AHF43" s="613"/>
      <c r="AHG43" s="613"/>
      <c r="AHH43" s="613"/>
      <c r="AHI43" s="613"/>
      <c r="AHJ43" s="613"/>
      <c r="AHK43" s="613"/>
      <c r="AHL43" s="613"/>
      <c r="AHM43" s="613"/>
      <c r="AHN43" s="613"/>
      <c r="AHO43" s="613"/>
      <c r="AHP43" s="613"/>
      <c r="AHQ43" s="613"/>
      <c r="AHR43" s="613"/>
      <c r="AHS43" s="613"/>
      <c r="AHT43" s="613"/>
      <c r="AHU43" s="613"/>
      <c r="AHV43" s="613"/>
      <c r="AHW43" s="613"/>
      <c r="AHX43" s="613"/>
      <c r="AHY43" s="613"/>
      <c r="AHZ43" s="613"/>
      <c r="AIA43" s="613"/>
      <c r="AIB43" s="613"/>
      <c r="AIC43" s="613"/>
      <c r="AID43" s="613"/>
      <c r="AIE43" s="613"/>
      <c r="AIF43" s="613"/>
      <c r="AIG43" s="613"/>
      <c r="AIH43" s="613"/>
      <c r="AII43" s="613"/>
      <c r="AIJ43" s="613"/>
      <c r="AIK43" s="613"/>
      <c r="AIL43" s="613"/>
      <c r="AIM43" s="613"/>
      <c r="AIN43" s="613"/>
      <c r="AIO43" s="613"/>
      <c r="AIP43" s="613"/>
      <c r="AIQ43" s="613"/>
      <c r="AIR43" s="613"/>
      <c r="AIS43" s="613"/>
      <c r="AIT43" s="613"/>
      <c r="AIU43" s="613"/>
      <c r="AIV43" s="613"/>
      <c r="AIW43" s="613"/>
      <c r="AIX43" s="613"/>
      <c r="AIY43" s="613"/>
      <c r="AIZ43" s="613"/>
      <c r="AJA43" s="613"/>
      <c r="AJB43" s="613"/>
      <c r="AJC43" s="613"/>
      <c r="AJD43" s="613"/>
      <c r="AJE43" s="613"/>
      <c r="AJF43" s="613"/>
      <c r="AJG43" s="613"/>
      <c r="AJH43" s="613"/>
      <c r="AJI43" s="613"/>
      <c r="AJJ43" s="613"/>
      <c r="AJK43" s="613"/>
      <c r="AJL43" s="613"/>
      <c r="AJM43" s="613"/>
      <c r="AJN43" s="613"/>
      <c r="AJO43" s="613"/>
      <c r="AJP43" s="613"/>
      <c r="AJQ43" s="613"/>
      <c r="AJR43" s="613"/>
      <c r="AJS43" s="613"/>
      <c r="AJT43" s="613"/>
      <c r="AJU43" s="613"/>
      <c r="AJV43" s="613"/>
      <c r="AJW43" s="613"/>
      <c r="AJX43" s="613"/>
      <c r="AJY43" s="613"/>
      <c r="AJZ43" s="613"/>
      <c r="AKA43" s="613"/>
      <c r="AKB43" s="613"/>
      <c r="AKC43" s="613"/>
      <c r="AKD43" s="613"/>
      <c r="AKE43" s="613"/>
      <c r="AKF43" s="613"/>
      <c r="AKG43" s="613"/>
      <c r="AKH43" s="613"/>
      <c r="AKI43" s="613"/>
      <c r="AKJ43" s="613"/>
      <c r="AKK43" s="613"/>
      <c r="AKL43" s="613"/>
      <c r="AKM43" s="613"/>
      <c r="AKN43" s="613"/>
      <c r="AKO43" s="613"/>
      <c r="AKP43" s="613"/>
      <c r="AKQ43" s="613"/>
      <c r="AKR43" s="613"/>
      <c r="AKS43" s="613"/>
      <c r="AKT43" s="613"/>
      <c r="AKU43" s="613"/>
      <c r="AKV43" s="613"/>
      <c r="AKW43" s="613"/>
      <c r="AKX43" s="613"/>
      <c r="AKY43" s="613"/>
      <c r="AKZ43" s="613"/>
      <c r="ALA43" s="613"/>
      <c r="ALB43" s="613"/>
      <c r="ALC43" s="613"/>
      <c r="ALD43" s="613"/>
      <c r="ALE43" s="613"/>
      <c r="ALF43" s="613"/>
      <c r="ALG43" s="613"/>
      <c r="ALH43" s="613"/>
      <c r="ALI43" s="613"/>
      <c r="ALJ43" s="613"/>
      <c r="ALK43" s="613"/>
      <c r="ALL43" s="613"/>
      <c r="ALM43" s="613"/>
      <c r="ALN43" s="613"/>
      <c r="ALO43" s="613"/>
      <c r="ALP43" s="613"/>
      <c r="ALQ43" s="613"/>
      <c r="ALR43" s="613"/>
      <c r="ALS43" s="613"/>
      <c r="ALT43" s="613"/>
      <c r="ALU43" s="613"/>
      <c r="ALV43" s="613"/>
      <c r="ALW43" s="613"/>
      <c r="ALX43" s="613"/>
      <c r="ALY43" s="613"/>
      <c r="ALZ43" s="613"/>
      <c r="AMA43" s="613"/>
      <c r="AMB43" s="613"/>
      <c r="AMC43" s="613"/>
      <c r="AMD43" s="613"/>
      <c r="AME43" s="613"/>
      <c r="AMF43" s="613"/>
      <c r="AMG43" s="613"/>
      <c r="AMH43" s="613"/>
      <c r="AMI43" s="613"/>
      <c r="AMJ43" s="613"/>
      <c r="AMK43" s="613"/>
      <c r="AML43" s="613"/>
      <c r="AMM43" s="613"/>
      <c r="AMN43" s="613"/>
      <c r="AMO43" s="613"/>
      <c r="AMP43" s="613"/>
      <c r="AMQ43" s="613"/>
      <c r="AMR43" s="613"/>
      <c r="AMS43" s="613"/>
      <c r="AMT43" s="613"/>
      <c r="AMU43" s="613"/>
      <c r="AMV43" s="613"/>
      <c r="AMW43" s="613"/>
      <c r="AMX43" s="613"/>
      <c r="AMY43" s="613"/>
      <c r="AMZ43" s="613"/>
      <c r="ANA43" s="613"/>
      <c r="ANB43" s="613"/>
      <c r="ANC43" s="613"/>
      <c r="AND43" s="613"/>
      <c r="ANE43" s="613"/>
      <c r="ANF43" s="613"/>
      <c r="ANG43" s="613"/>
      <c r="ANH43" s="613"/>
      <c r="ANI43" s="613"/>
      <c r="ANJ43" s="613"/>
      <c r="ANK43" s="613"/>
      <c r="ANL43" s="613"/>
      <c r="ANM43" s="613"/>
      <c r="ANN43" s="613"/>
      <c r="ANO43" s="613"/>
      <c r="ANP43" s="613"/>
      <c r="ANQ43" s="613"/>
      <c r="ANR43" s="613"/>
      <c r="ANS43" s="613"/>
      <c r="ANT43" s="613"/>
      <c r="ANU43" s="613"/>
      <c r="ANV43" s="613"/>
      <c r="ANW43" s="613"/>
      <c r="ANX43" s="613"/>
      <c r="ANY43" s="613"/>
      <c r="ANZ43" s="613"/>
      <c r="AOA43" s="613"/>
      <c r="AOB43" s="613"/>
      <c r="AOC43" s="613"/>
      <c r="AOD43" s="613"/>
      <c r="AOE43" s="613"/>
      <c r="AOF43" s="613"/>
      <c r="AOG43" s="613"/>
      <c r="AOH43" s="613"/>
      <c r="AOI43" s="613"/>
      <c r="AOJ43" s="613"/>
      <c r="AOK43" s="613"/>
      <c r="AOL43" s="613"/>
      <c r="AOM43" s="613"/>
      <c r="AON43" s="613"/>
      <c r="AOO43" s="613"/>
      <c r="AOP43" s="613"/>
      <c r="AOQ43" s="613"/>
      <c r="AOR43" s="613"/>
      <c r="AOS43" s="613"/>
      <c r="AOT43" s="613"/>
      <c r="AOU43" s="613"/>
      <c r="AOV43" s="613"/>
      <c r="AOW43" s="613"/>
      <c r="AOX43" s="613"/>
      <c r="AOY43" s="613"/>
      <c r="AOZ43" s="613"/>
      <c r="APA43" s="613"/>
      <c r="APB43" s="613"/>
      <c r="APC43" s="613"/>
      <c r="APD43" s="613"/>
      <c r="APE43" s="613"/>
      <c r="APF43" s="613"/>
      <c r="APG43" s="613"/>
      <c r="APH43" s="613"/>
      <c r="API43" s="613"/>
      <c r="APJ43" s="613"/>
      <c r="APK43" s="613"/>
      <c r="APL43" s="613"/>
      <c r="APM43" s="613"/>
      <c r="APN43" s="613"/>
      <c r="APO43" s="613"/>
      <c r="APP43" s="613"/>
      <c r="APQ43" s="613"/>
      <c r="APR43" s="613"/>
      <c r="APS43" s="613"/>
      <c r="APT43" s="613"/>
      <c r="APU43" s="613"/>
      <c r="APV43" s="613"/>
      <c r="APW43" s="613"/>
      <c r="APX43" s="613"/>
      <c r="APY43" s="613"/>
      <c r="APZ43" s="613"/>
      <c r="AQA43" s="613"/>
      <c r="AQB43" s="613"/>
      <c r="AQC43" s="613"/>
      <c r="AQD43" s="613"/>
      <c r="AQE43" s="613"/>
      <c r="AQF43" s="613"/>
      <c r="AQG43" s="613"/>
      <c r="AQH43" s="613"/>
      <c r="AQI43" s="613"/>
      <c r="AQJ43" s="613"/>
      <c r="AQK43" s="613"/>
      <c r="AQL43" s="613"/>
      <c r="AQM43" s="613"/>
      <c r="AQN43" s="613"/>
      <c r="AQO43" s="613"/>
      <c r="AQP43" s="613"/>
      <c r="AQQ43" s="613"/>
      <c r="AQR43" s="613"/>
      <c r="AQS43" s="613"/>
      <c r="AQT43" s="613"/>
      <c r="AQU43" s="613"/>
      <c r="AQV43" s="613"/>
      <c r="AQW43" s="613"/>
      <c r="AQX43" s="613"/>
      <c r="AQY43" s="613"/>
      <c r="AQZ43" s="613"/>
      <c r="ARA43" s="613"/>
      <c r="ARB43" s="613"/>
      <c r="ARC43" s="613"/>
      <c r="ARD43" s="613"/>
      <c r="ARE43" s="613"/>
      <c r="ARF43" s="613"/>
      <c r="ARG43" s="613"/>
      <c r="ARH43" s="613"/>
      <c r="ARI43" s="613"/>
      <c r="ARJ43" s="613"/>
      <c r="ARK43" s="613"/>
      <c r="ARL43" s="613"/>
      <c r="ARM43" s="613"/>
      <c r="ARN43" s="613"/>
      <c r="ARO43" s="613"/>
      <c r="ARP43" s="613"/>
      <c r="ARQ43" s="613"/>
      <c r="ARR43" s="613"/>
      <c r="ARS43" s="613"/>
      <c r="ART43" s="613"/>
      <c r="ARU43" s="613"/>
      <c r="ARV43" s="613"/>
      <c r="ARW43" s="613"/>
      <c r="ARX43" s="613"/>
      <c r="ARY43" s="613"/>
      <c r="ARZ43" s="613"/>
      <c r="ASA43" s="613"/>
      <c r="ASB43" s="613"/>
      <c r="ASC43" s="613"/>
      <c r="ASD43" s="613"/>
      <c r="ASE43" s="613"/>
      <c r="ASF43" s="613"/>
      <c r="ASG43" s="613"/>
      <c r="ASH43" s="613"/>
      <c r="ASI43" s="613"/>
      <c r="ASJ43" s="613"/>
      <c r="ASK43" s="613"/>
      <c r="ASL43" s="613"/>
      <c r="ASM43" s="613"/>
      <c r="ASN43" s="613"/>
      <c r="ASO43" s="613"/>
      <c r="ASP43" s="613"/>
      <c r="ASQ43" s="613"/>
      <c r="ASR43" s="613"/>
      <c r="ASS43" s="613"/>
      <c r="AST43" s="613"/>
      <c r="ASU43" s="613"/>
      <c r="ASV43" s="613"/>
      <c r="ASW43" s="613"/>
      <c r="ASX43" s="613"/>
      <c r="ASY43" s="613"/>
      <c r="ASZ43" s="613"/>
      <c r="ATA43" s="613"/>
      <c r="ATB43" s="613"/>
      <c r="ATC43" s="613"/>
      <c r="ATD43" s="613"/>
      <c r="ATE43" s="613"/>
      <c r="ATF43" s="613"/>
      <c r="ATG43" s="613"/>
      <c r="ATH43" s="613"/>
      <c r="ATI43" s="613"/>
      <c r="ATJ43" s="613"/>
      <c r="ATK43" s="613"/>
      <c r="ATL43" s="613"/>
      <c r="ATM43" s="613"/>
      <c r="ATN43" s="613"/>
      <c r="ATO43" s="613"/>
      <c r="ATP43" s="613"/>
      <c r="ATQ43" s="613"/>
      <c r="ATR43" s="613"/>
      <c r="ATS43" s="613"/>
      <c r="ATT43" s="613"/>
      <c r="ATU43" s="613"/>
      <c r="ATV43" s="613"/>
      <c r="ATW43" s="613"/>
      <c r="ATX43" s="613"/>
      <c r="ATY43" s="613"/>
      <c r="ATZ43" s="613"/>
      <c r="AUA43" s="613"/>
      <c r="AUB43" s="613"/>
      <c r="AUC43" s="613"/>
      <c r="AUD43" s="613"/>
      <c r="AUE43" s="613"/>
      <c r="AUF43" s="613"/>
      <c r="AUG43" s="613"/>
      <c r="AUH43" s="613"/>
      <c r="AUI43" s="613"/>
      <c r="AUJ43" s="613"/>
      <c r="AUK43" s="613"/>
      <c r="AUL43" s="613"/>
      <c r="AUM43" s="613"/>
      <c r="AUN43" s="613"/>
      <c r="AUO43" s="613"/>
      <c r="AUP43" s="613"/>
      <c r="AUQ43" s="613"/>
      <c r="AUR43" s="613"/>
      <c r="AUS43" s="613"/>
      <c r="AUT43" s="613"/>
      <c r="AUU43" s="613"/>
      <c r="AUV43" s="613"/>
      <c r="AUW43" s="613"/>
      <c r="AUX43" s="613"/>
      <c r="AUY43" s="613"/>
      <c r="AUZ43" s="613"/>
      <c r="AVA43" s="613"/>
      <c r="AVB43" s="613"/>
      <c r="AVC43" s="613"/>
      <c r="AVD43" s="613"/>
      <c r="AVE43" s="613"/>
      <c r="AVF43" s="613"/>
      <c r="AVG43" s="613"/>
      <c r="AVH43" s="613"/>
      <c r="AVI43" s="613"/>
      <c r="AVJ43" s="613"/>
      <c r="AVK43" s="613"/>
      <c r="AVL43" s="613"/>
      <c r="AVM43" s="613"/>
      <c r="AVN43" s="613"/>
      <c r="AVO43" s="613"/>
      <c r="AVP43" s="613"/>
      <c r="AVQ43" s="613"/>
      <c r="AVR43" s="613"/>
      <c r="AVS43" s="613"/>
      <c r="AVT43" s="613"/>
      <c r="AVU43" s="613"/>
      <c r="AVV43" s="613"/>
      <c r="AVW43" s="613"/>
      <c r="AVX43" s="613"/>
      <c r="AVY43" s="613"/>
      <c r="AVZ43" s="613"/>
      <c r="AWA43" s="613"/>
      <c r="AWB43" s="613"/>
      <c r="AWC43" s="613"/>
      <c r="AWD43" s="613"/>
      <c r="AWE43" s="613"/>
      <c r="AWF43" s="613"/>
      <c r="AWG43" s="613"/>
      <c r="AWH43" s="613"/>
      <c r="AWI43" s="613"/>
      <c r="AWJ43" s="613"/>
      <c r="AWK43" s="613"/>
      <c r="AWL43" s="613"/>
      <c r="AWM43" s="613"/>
      <c r="AWN43" s="613"/>
      <c r="AWO43" s="613"/>
      <c r="AWP43" s="613"/>
      <c r="AWQ43" s="613"/>
      <c r="AWR43" s="613"/>
      <c r="AWS43" s="613"/>
      <c r="AWT43" s="613"/>
      <c r="AWU43" s="613"/>
      <c r="AWV43" s="613"/>
      <c r="AWW43" s="613"/>
      <c r="AWX43" s="613"/>
      <c r="AWY43" s="613"/>
      <c r="AWZ43" s="613"/>
      <c r="AXA43" s="613"/>
      <c r="AXB43" s="613"/>
      <c r="AXC43" s="613"/>
      <c r="AXD43" s="613"/>
      <c r="AXE43" s="613"/>
      <c r="AXF43" s="613"/>
      <c r="AXG43" s="613"/>
      <c r="AXH43" s="613"/>
      <c r="AXI43" s="613"/>
      <c r="AXJ43" s="613"/>
      <c r="AXK43" s="613"/>
      <c r="AXL43" s="613"/>
      <c r="AXM43" s="613"/>
      <c r="AXN43" s="613"/>
      <c r="AXO43" s="613"/>
      <c r="AXP43" s="613"/>
      <c r="AXQ43" s="613"/>
      <c r="AXR43" s="613"/>
      <c r="AXS43" s="613"/>
      <c r="AXT43" s="613"/>
      <c r="AXU43" s="613"/>
      <c r="AXV43" s="613"/>
      <c r="AXW43" s="613"/>
      <c r="AXX43" s="613"/>
      <c r="AXY43" s="613"/>
      <c r="AXZ43" s="613"/>
      <c r="AYA43" s="613"/>
      <c r="AYB43" s="613"/>
      <c r="AYC43" s="613"/>
      <c r="AYD43" s="613"/>
      <c r="AYE43" s="613"/>
      <c r="AYF43" s="613"/>
      <c r="AYG43" s="613"/>
      <c r="AYH43" s="613"/>
      <c r="AYI43" s="613"/>
      <c r="AYJ43" s="613"/>
      <c r="AYK43" s="613"/>
      <c r="AYL43" s="613"/>
      <c r="AYM43" s="613"/>
      <c r="AYN43" s="613"/>
      <c r="AYO43" s="613"/>
      <c r="AYP43" s="613"/>
      <c r="AYQ43" s="613"/>
      <c r="AYR43" s="613"/>
      <c r="AYS43" s="613"/>
      <c r="AYT43" s="613"/>
      <c r="AYU43" s="613"/>
      <c r="AYV43" s="613"/>
      <c r="AYW43" s="613"/>
      <c r="AYX43" s="613"/>
      <c r="AYY43" s="613"/>
      <c r="AYZ43" s="613"/>
      <c r="AZA43" s="613"/>
      <c r="AZB43" s="613"/>
      <c r="AZC43" s="613"/>
      <c r="AZD43" s="613"/>
      <c r="AZE43" s="613"/>
      <c r="AZF43" s="613"/>
      <c r="AZG43" s="613"/>
      <c r="AZH43" s="613"/>
      <c r="AZI43" s="613"/>
      <c r="AZJ43" s="613"/>
      <c r="AZK43" s="613"/>
      <c r="AZL43" s="613"/>
      <c r="AZM43" s="613"/>
      <c r="AZN43" s="613"/>
      <c r="AZO43" s="613"/>
      <c r="AZP43" s="613"/>
      <c r="AZQ43" s="613"/>
      <c r="AZR43" s="613"/>
      <c r="AZS43" s="613"/>
      <c r="AZT43" s="613"/>
      <c r="AZU43" s="613"/>
      <c r="AZV43" s="613"/>
      <c r="AZW43" s="613"/>
      <c r="AZX43" s="613"/>
      <c r="AZY43" s="613"/>
      <c r="AZZ43" s="613"/>
      <c r="BAA43" s="613"/>
      <c r="BAB43" s="613"/>
      <c r="BAC43" s="613"/>
      <c r="BAD43" s="613"/>
      <c r="BAE43" s="613"/>
      <c r="BAF43" s="613"/>
      <c r="BAG43" s="613"/>
      <c r="BAH43" s="613"/>
      <c r="BAI43" s="613"/>
      <c r="BAJ43" s="613"/>
      <c r="BAK43" s="613"/>
      <c r="BAL43" s="613"/>
      <c r="BAM43" s="613"/>
      <c r="BAN43" s="613"/>
      <c r="BAO43" s="613"/>
      <c r="BAP43" s="613"/>
      <c r="BAQ43" s="613"/>
      <c r="BAR43" s="613"/>
      <c r="BAS43" s="613"/>
      <c r="BAT43" s="613"/>
      <c r="BAU43" s="613"/>
      <c r="BAV43" s="613"/>
      <c r="BAW43" s="613"/>
      <c r="BAX43" s="613"/>
      <c r="BAY43" s="613"/>
      <c r="BAZ43" s="613"/>
      <c r="BBA43" s="613"/>
      <c r="BBB43" s="613"/>
      <c r="BBC43" s="613"/>
      <c r="BBD43" s="613"/>
      <c r="BBE43" s="613"/>
      <c r="BBF43" s="613"/>
      <c r="BBG43" s="613"/>
      <c r="BBH43" s="613"/>
      <c r="BBI43" s="613"/>
      <c r="BBJ43" s="613"/>
      <c r="BBK43" s="613"/>
      <c r="BBL43" s="613"/>
      <c r="BBM43" s="613"/>
      <c r="BBN43" s="613"/>
      <c r="BBO43" s="613"/>
      <c r="BBP43" s="613"/>
      <c r="BBQ43" s="613"/>
      <c r="BBR43" s="613"/>
      <c r="BBS43" s="613"/>
      <c r="BBT43" s="613"/>
      <c r="BBU43" s="613"/>
      <c r="BBV43" s="613"/>
      <c r="BBW43" s="613"/>
      <c r="BBX43" s="613"/>
      <c r="BBY43" s="613"/>
      <c r="BBZ43" s="613"/>
      <c r="BCA43" s="613"/>
      <c r="BCB43" s="613"/>
      <c r="BCC43" s="613"/>
      <c r="BCD43" s="613"/>
      <c r="BCE43" s="613"/>
      <c r="BCF43" s="613"/>
      <c r="BCG43" s="613"/>
      <c r="BCH43" s="613"/>
      <c r="BCI43" s="613"/>
      <c r="BCJ43" s="613"/>
      <c r="BCK43" s="613"/>
      <c r="BCL43" s="613"/>
      <c r="BCM43" s="613"/>
      <c r="BCN43" s="613"/>
      <c r="BCO43" s="613"/>
      <c r="BCP43" s="613"/>
      <c r="BCQ43" s="613"/>
      <c r="BCR43" s="613"/>
      <c r="BCS43" s="613"/>
      <c r="BCT43" s="613"/>
      <c r="BCU43" s="613"/>
      <c r="BCV43" s="613"/>
      <c r="BCW43" s="613"/>
      <c r="BCX43" s="613"/>
      <c r="BCY43" s="613"/>
      <c r="BCZ43" s="613"/>
      <c r="BDA43" s="613"/>
      <c r="BDB43" s="613"/>
      <c r="BDC43" s="613"/>
      <c r="BDD43" s="613"/>
      <c r="BDE43" s="613"/>
      <c r="BDF43" s="613"/>
      <c r="BDG43" s="613"/>
      <c r="BDH43" s="613"/>
      <c r="BDI43" s="613"/>
      <c r="BDJ43" s="613"/>
      <c r="BDK43" s="613"/>
      <c r="BDL43" s="613"/>
      <c r="BDM43" s="613"/>
      <c r="BDN43" s="613"/>
      <c r="BDO43" s="613"/>
      <c r="BDP43" s="613"/>
      <c r="BDQ43" s="613"/>
      <c r="BDR43" s="613"/>
      <c r="BDS43" s="613"/>
      <c r="BDT43" s="613"/>
      <c r="BDU43" s="613"/>
      <c r="BDV43" s="613"/>
      <c r="BDW43" s="613"/>
      <c r="BDX43" s="613"/>
      <c r="BDY43" s="613"/>
      <c r="BDZ43" s="613"/>
      <c r="BEA43" s="613"/>
      <c r="BEB43" s="613"/>
      <c r="BEC43" s="613"/>
      <c r="BED43" s="613"/>
      <c r="BEE43" s="613"/>
      <c r="BEF43" s="613"/>
      <c r="BEG43" s="613"/>
      <c r="BEH43" s="613"/>
      <c r="BEI43" s="613"/>
      <c r="BEJ43" s="613"/>
      <c r="BEK43" s="613"/>
      <c r="BEL43" s="613"/>
      <c r="BEM43" s="613"/>
      <c r="BEN43" s="613"/>
      <c r="BEO43" s="613"/>
      <c r="BEP43" s="613"/>
      <c r="BEQ43" s="613"/>
      <c r="BER43" s="613"/>
      <c r="BES43" s="613"/>
      <c r="BET43" s="613"/>
      <c r="BEU43" s="613"/>
      <c r="BEV43" s="613"/>
      <c r="BEW43" s="613"/>
      <c r="BEX43" s="613"/>
      <c r="BEY43" s="613"/>
      <c r="BEZ43" s="613"/>
      <c r="BFA43" s="613"/>
      <c r="BFB43" s="613"/>
      <c r="BFC43" s="613"/>
      <c r="BFD43" s="613"/>
      <c r="BFE43" s="613"/>
      <c r="BFF43" s="613"/>
      <c r="BFG43" s="613"/>
      <c r="BFH43" s="613"/>
      <c r="BFI43" s="613"/>
      <c r="BFJ43" s="613"/>
      <c r="BFK43" s="613"/>
      <c r="BFL43" s="613"/>
      <c r="BFM43" s="613"/>
      <c r="BFN43" s="613"/>
      <c r="BFO43" s="613"/>
      <c r="BFP43" s="613"/>
      <c r="BFQ43" s="613"/>
      <c r="BFR43" s="613"/>
      <c r="BFS43" s="613"/>
      <c r="BFT43" s="613"/>
      <c r="BFU43" s="613"/>
      <c r="BFV43" s="613"/>
      <c r="BFW43" s="613"/>
      <c r="BFX43" s="613"/>
      <c r="BFY43" s="613"/>
      <c r="BFZ43" s="613"/>
      <c r="BGA43" s="613"/>
      <c r="BGB43" s="613"/>
      <c r="BGC43" s="613"/>
      <c r="BGD43" s="613"/>
      <c r="BGE43" s="613"/>
      <c r="BGF43" s="613"/>
      <c r="BGG43" s="613"/>
      <c r="BGH43" s="613"/>
      <c r="BGI43" s="613"/>
      <c r="BGJ43" s="613"/>
      <c r="BGK43" s="613"/>
      <c r="BGL43" s="613"/>
      <c r="BGM43" s="613"/>
      <c r="BGN43" s="613"/>
      <c r="BGO43" s="613"/>
      <c r="BGP43" s="613"/>
      <c r="BGQ43" s="613"/>
      <c r="BGR43" s="613"/>
      <c r="BGS43" s="613"/>
      <c r="BGT43" s="613"/>
      <c r="BGU43" s="613"/>
      <c r="BGV43" s="613"/>
      <c r="BGW43" s="613"/>
      <c r="BGX43" s="613"/>
      <c r="BGY43" s="613"/>
      <c r="BGZ43" s="613"/>
      <c r="BHA43" s="613"/>
      <c r="BHB43" s="613"/>
      <c r="BHC43" s="613"/>
      <c r="BHD43" s="613"/>
      <c r="BHE43" s="613"/>
      <c r="BHF43" s="613"/>
      <c r="BHG43" s="613"/>
      <c r="BHH43" s="613"/>
      <c r="BHI43" s="613"/>
      <c r="BHJ43" s="613"/>
      <c r="BHK43" s="613"/>
      <c r="BHL43" s="613"/>
      <c r="BHM43" s="613"/>
      <c r="BHN43" s="613"/>
      <c r="BHO43" s="613"/>
      <c r="BHP43" s="613"/>
      <c r="BHQ43" s="613"/>
      <c r="BHR43" s="613"/>
      <c r="BHS43" s="613"/>
      <c r="BHT43" s="613"/>
      <c r="BHU43" s="613"/>
      <c r="BHV43" s="613"/>
      <c r="BHW43" s="613"/>
      <c r="BHX43" s="613"/>
      <c r="BHY43" s="613"/>
      <c r="BHZ43" s="613"/>
      <c r="BIA43" s="613"/>
      <c r="BIB43" s="613"/>
      <c r="BIC43" s="613"/>
      <c r="BID43" s="613"/>
      <c r="BIE43" s="613"/>
      <c r="BIF43" s="613"/>
      <c r="BIG43" s="613"/>
      <c r="BIH43" s="613"/>
      <c r="BII43" s="613"/>
      <c r="BIJ43" s="613"/>
      <c r="BIK43" s="613"/>
      <c r="BIL43" s="613"/>
      <c r="BIM43" s="613"/>
      <c r="BIN43" s="613"/>
      <c r="BIO43" s="613"/>
      <c r="BIP43" s="613"/>
      <c r="BIQ43" s="613"/>
      <c r="BIR43" s="613"/>
      <c r="BIS43" s="613"/>
      <c r="BIT43" s="613"/>
      <c r="BIU43" s="613"/>
      <c r="BIV43" s="613"/>
      <c r="BIW43" s="613"/>
      <c r="BIX43" s="613"/>
      <c r="BIY43" s="613"/>
      <c r="BIZ43" s="613"/>
      <c r="BJA43" s="613"/>
      <c r="BJB43" s="613"/>
      <c r="BJC43" s="613"/>
      <c r="BJD43" s="613"/>
      <c r="BJE43" s="613"/>
      <c r="BJF43" s="613"/>
      <c r="BJG43" s="613"/>
      <c r="BJH43" s="613"/>
      <c r="BJI43" s="613"/>
      <c r="BJJ43" s="613"/>
      <c r="BJK43" s="613"/>
      <c r="BJL43" s="613"/>
      <c r="BJM43" s="613"/>
      <c r="BJN43" s="613"/>
      <c r="BJO43" s="613"/>
      <c r="BJP43" s="613"/>
      <c r="BJQ43" s="613"/>
      <c r="BJR43" s="613"/>
      <c r="BJS43" s="613"/>
      <c r="BJT43" s="613"/>
      <c r="BJU43" s="613"/>
      <c r="BJV43" s="613"/>
      <c r="BJW43" s="613"/>
      <c r="BJX43" s="613"/>
      <c r="BJY43" s="613"/>
      <c r="BJZ43" s="613"/>
      <c r="BKA43" s="613"/>
      <c r="BKB43" s="613"/>
      <c r="BKC43" s="613"/>
      <c r="BKD43" s="613"/>
      <c r="BKE43" s="613"/>
      <c r="BKF43" s="613"/>
      <c r="BKG43" s="613"/>
      <c r="BKH43" s="613"/>
      <c r="BKI43" s="613"/>
      <c r="BKJ43" s="613"/>
      <c r="BKK43" s="613"/>
      <c r="BKL43" s="613"/>
      <c r="BKM43" s="613"/>
      <c r="BKN43" s="613"/>
      <c r="BKO43" s="613"/>
      <c r="BKP43" s="613"/>
      <c r="BKQ43" s="613"/>
      <c r="BKR43" s="613"/>
      <c r="BKS43" s="613"/>
      <c r="BKT43" s="613"/>
      <c r="BKU43" s="613"/>
      <c r="BKV43" s="613"/>
      <c r="BKW43" s="613"/>
      <c r="BKX43" s="613"/>
      <c r="BKY43" s="613"/>
      <c r="BKZ43" s="613"/>
      <c r="BLA43" s="613"/>
      <c r="BLB43" s="613"/>
      <c r="BLC43" s="613"/>
      <c r="BLD43" s="613"/>
      <c r="BLE43" s="613"/>
      <c r="BLF43" s="613"/>
      <c r="BLG43" s="613"/>
      <c r="BLH43" s="613"/>
      <c r="BLI43" s="613"/>
      <c r="BLJ43" s="613"/>
      <c r="BLK43" s="613"/>
      <c r="BLL43" s="613"/>
      <c r="BLM43" s="613"/>
      <c r="BLN43" s="613"/>
      <c r="BLO43" s="613"/>
      <c r="BLP43" s="613"/>
      <c r="BLQ43" s="613"/>
      <c r="BLR43" s="613"/>
      <c r="BLS43" s="613"/>
      <c r="BLT43" s="613"/>
      <c r="BLU43" s="613"/>
      <c r="BLV43" s="613"/>
      <c r="BLW43" s="613"/>
      <c r="BLX43" s="613"/>
      <c r="BLY43" s="613"/>
      <c r="BLZ43" s="613"/>
      <c r="BMA43" s="613"/>
      <c r="BMB43" s="613"/>
      <c r="BMC43" s="613"/>
      <c r="BMD43" s="613"/>
      <c r="BME43" s="613"/>
      <c r="BMF43" s="613"/>
      <c r="BMG43" s="613"/>
      <c r="BMH43" s="613"/>
      <c r="BMI43" s="613"/>
      <c r="BMJ43" s="613"/>
      <c r="BMK43" s="613"/>
      <c r="BML43" s="613"/>
      <c r="BMM43" s="613"/>
      <c r="BMN43" s="613"/>
      <c r="BMO43" s="613"/>
      <c r="BMP43" s="613"/>
      <c r="BMQ43" s="613"/>
      <c r="BMR43" s="613"/>
      <c r="BMS43" s="613"/>
      <c r="BMT43" s="613"/>
      <c r="BMU43" s="613"/>
      <c r="BMV43" s="613"/>
      <c r="BMW43" s="613"/>
      <c r="BMX43" s="613"/>
      <c r="BMY43" s="613"/>
      <c r="BMZ43" s="613"/>
      <c r="BNA43" s="613"/>
      <c r="BNB43" s="613"/>
      <c r="BNC43" s="613"/>
      <c r="BND43" s="613"/>
      <c r="BNE43" s="613"/>
      <c r="BNF43" s="613"/>
      <c r="BNG43" s="613"/>
      <c r="BNH43" s="613"/>
      <c r="BNI43" s="613"/>
      <c r="BNJ43" s="613"/>
      <c r="BNK43" s="613"/>
      <c r="BNL43" s="613"/>
      <c r="BNM43" s="613"/>
      <c r="BNN43" s="613"/>
      <c r="BNO43" s="613"/>
      <c r="BNP43" s="613"/>
      <c r="BNQ43" s="613"/>
      <c r="BNR43" s="613"/>
      <c r="BNS43" s="613"/>
      <c r="BNT43" s="613"/>
      <c r="BNU43" s="613"/>
      <c r="BNV43" s="613"/>
      <c r="BNW43" s="613"/>
      <c r="BNX43" s="613"/>
      <c r="BNY43" s="613"/>
      <c r="BNZ43" s="613"/>
      <c r="BOA43" s="613"/>
      <c r="BOB43" s="613"/>
      <c r="BOC43" s="613"/>
      <c r="BOD43" s="613"/>
      <c r="BOE43" s="613"/>
      <c r="BOF43" s="613"/>
      <c r="BOG43" s="613"/>
      <c r="BOH43" s="613"/>
      <c r="BOI43" s="613"/>
      <c r="BOJ43" s="613"/>
      <c r="BOK43" s="613"/>
      <c r="BOL43" s="613"/>
      <c r="BOM43" s="613"/>
      <c r="BON43" s="613"/>
      <c r="BOO43" s="613"/>
      <c r="BOP43" s="613"/>
      <c r="BOQ43" s="613"/>
      <c r="BOR43" s="613"/>
      <c r="BOS43" s="613"/>
      <c r="BOT43" s="613"/>
      <c r="BOU43" s="613"/>
      <c r="BOV43" s="613"/>
      <c r="BOW43" s="613"/>
      <c r="BOX43" s="613"/>
      <c r="BOY43" s="613"/>
      <c r="BOZ43" s="613"/>
      <c r="BPA43" s="613"/>
      <c r="BPB43" s="613"/>
      <c r="BPC43" s="613"/>
      <c r="BPD43" s="613"/>
      <c r="BPE43" s="613"/>
      <c r="BPF43" s="613"/>
      <c r="BPG43" s="613"/>
      <c r="BPH43" s="613"/>
      <c r="BPI43" s="613"/>
      <c r="BPJ43" s="613"/>
      <c r="BPK43" s="613"/>
      <c r="BPL43" s="613"/>
      <c r="BPM43" s="613"/>
      <c r="BPN43" s="613"/>
      <c r="BPO43" s="613"/>
      <c r="BPP43" s="613"/>
      <c r="BPQ43" s="613"/>
      <c r="BPR43" s="613"/>
      <c r="BPS43" s="613"/>
      <c r="BPT43" s="613"/>
      <c r="BPU43" s="613"/>
      <c r="BPV43" s="613"/>
      <c r="BPW43" s="613"/>
      <c r="BPX43" s="613"/>
      <c r="BPY43" s="613"/>
      <c r="BPZ43" s="613"/>
      <c r="BQA43" s="613"/>
      <c r="BQB43" s="613"/>
      <c r="BQC43" s="613"/>
      <c r="BQD43" s="613"/>
      <c r="BQE43" s="613"/>
      <c r="BQF43" s="613"/>
      <c r="BQG43" s="613"/>
      <c r="BQH43" s="613"/>
      <c r="BQI43" s="613"/>
      <c r="BQJ43" s="613"/>
      <c r="BQK43" s="613"/>
      <c r="BQL43" s="613"/>
      <c r="BQM43" s="613"/>
      <c r="BQN43" s="613"/>
      <c r="BQO43" s="613"/>
      <c r="BQP43" s="613"/>
      <c r="BQQ43" s="613"/>
      <c r="BQR43" s="613"/>
      <c r="BQS43" s="613"/>
      <c r="BQT43" s="613"/>
      <c r="BQU43" s="613"/>
      <c r="BQV43" s="613"/>
      <c r="BQW43" s="613"/>
      <c r="BQX43" s="613"/>
      <c r="BQY43" s="613"/>
      <c r="BQZ43" s="613"/>
      <c r="BRA43" s="613"/>
      <c r="BRB43" s="613"/>
      <c r="BRC43" s="613"/>
      <c r="BRD43" s="613"/>
      <c r="BRE43" s="613"/>
      <c r="BRF43" s="613"/>
      <c r="BRG43" s="613"/>
      <c r="BRH43" s="613"/>
      <c r="BRI43" s="613"/>
      <c r="BRJ43" s="613"/>
      <c r="BRK43" s="613"/>
      <c r="BRL43" s="613"/>
      <c r="BRM43" s="613"/>
      <c r="BRN43" s="613"/>
      <c r="BRO43" s="613"/>
      <c r="BRP43" s="613"/>
      <c r="BRQ43" s="613"/>
      <c r="BRR43" s="613"/>
      <c r="BRS43" s="613"/>
      <c r="BRT43" s="613"/>
      <c r="BRU43" s="613"/>
      <c r="BRV43" s="613"/>
      <c r="BRW43" s="613"/>
      <c r="BRX43" s="613"/>
      <c r="BRY43" s="613"/>
      <c r="BRZ43" s="613"/>
      <c r="BSA43" s="613"/>
      <c r="BSB43" s="613"/>
      <c r="BSC43" s="613"/>
      <c r="BSD43" s="613"/>
      <c r="BSE43" s="613"/>
      <c r="BSF43" s="613"/>
      <c r="BSG43" s="613"/>
      <c r="BSH43" s="613"/>
      <c r="BSI43" s="613"/>
      <c r="BSJ43" s="613"/>
      <c r="BSK43" s="613"/>
      <c r="BSL43" s="613"/>
      <c r="BSM43" s="613"/>
      <c r="BSN43" s="613"/>
      <c r="BSO43" s="613"/>
      <c r="BSP43" s="613"/>
      <c r="BSQ43" s="613"/>
      <c r="BSR43" s="613"/>
      <c r="BSS43" s="613"/>
      <c r="BST43" s="613"/>
      <c r="BSU43" s="613"/>
      <c r="BSV43" s="613"/>
      <c r="BSW43" s="613"/>
      <c r="BSX43" s="613"/>
      <c r="BSY43" s="613"/>
      <c r="BSZ43" s="613"/>
      <c r="BTA43" s="613"/>
      <c r="BTB43" s="613"/>
      <c r="BTC43" s="613"/>
      <c r="BTD43" s="613"/>
      <c r="BTE43" s="613"/>
      <c r="BTF43" s="613"/>
      <c r="BTG43" s="613"/>
      <c r="BTH43" s="613"/>
      <c r="BTI43" s="613"/>
      <c r="BTJ43" s="613"/>
      <c r="BTK43" s="613"/>
      <c r="BTL43" s="613"/>
      <c r="BTM43" s="613"/>
      <c r="BTN43" s="613"/>
      <c r="BTO43" s="613"/>
      <c r="BTP43" s="613"/>
      <c r="BTQ43" s="613"/>
      <c r="BTR43" s="613"/>
      <c r="BTS43" s="613"/>
      <c r="BTT43" s="613"/>
      <c r="BTU43" s="613"/>
      <c r="BTV43" s="613"/>
      <c r="BTW43" s="613"/>
      <c r="BTX43" s="613"/>
      <c r="BTY43" s="613"/>
      <c r="BTZ43" s="613"/>
      <c r="BUA43" s="613"/>
      <c r="BUB43" s="613"/>
      <c r="BUC43" s="613"/>
      <c r="BUD43" s="613"/>
      <c r="BUE43" s="613"/>
      <c r="BUF43" s="613"/>
      <c r="BUG43" s="613"/>
      <c r="BUH43" s="613"/>
      <c r="BUI43" s="613"/>
      <c r="BUJ43" s="613"/>
      <c r="BUK43" s="613"/>
      <c r="BUL43" s="613"/>
      <c r="BUM43" s="613"/>
      <c r="BUN43" s="613"/>
      <c r="BUO43" s="613"/>
      <c r="BUP43" s="613"/>
      <c r="BUQ43" s="613"/>
      <c r="BUR43" s="613"/>
      <c r="BUS43" s="613"/>
      <c r="BUT43" s="613"/>
      <c r="BUU43" s="613"/>
      <c r="BUV43" s="613"/>
      <c r="BUW43" s="613"/>
      <c r="BUX43" s="613"/>
      <c r="BUY43" s="613"/>
      <c r="BUZ43" s="613"/>
      <c r="BVA43" s="613"/>
      <c r="BVB43" s="613"/>
      <c r="BVC43" s="613"/>
      <c r="BVD43" s="613"/>
      <c r="BVE43" s="613"/>
      <c r="BVF43" s="613"/>
      <c r="BVG43" s="613"/>
      <c r="BVH43" s="613"/>
      <c r="BVI43" s="613"/>
      <c r="BVJ43" s="613"/>
      <c r="BVK43" s="613"/>
      <c r="BVL43" s="613"/>
      <c r="BVM43" s="613"/>
      <c r="BVN43" s="613"/>
      <c r="BVO43" s="613"/>
      <c r="BVP43" s="613"/>
      <c r="BVQ43" s="613"/>
      <c r="BVR43" s="613"/>
      <c r="BVS43" s="613"/>
      <c r="BVT43" s="613"/>
      <c r="BVU43" s="613"/>
      <c r="BVV43" s="613"/>
      <c r="BVW43" s="613"/>
      <c r="BVX43" s="613"/>
      <c r="BVY43" s="613"/>
      <c r="BVZ43" s="613"/>
      <c r="BWA43" s="613"/>
      <c r="BWB43" s="613"/>
      <c r="BWC43" s="613"/>
      <c r="BWD43" s="613"/>
      <c r="BWE43" s="613"/>
      <c r="BWF43" s="613"/>
      <c r="BWG43" s="613"/>
      <c r="BWH43" s="613"/>
      <c r="BWI43" s="613"/>
      <c r="BWJ43" s="613"/>
      <c r="BWK43" s="613"/>
      <c r="BWL43" s="613"/>
      <c r="BWM43" s="613"/>
      <c r="BWN43" s="613"/>
      <c r="BWO43" s="613"/>
      <c r="BWP43" s="613"/>
      <c r="BWQ43" s="613"/>
      <c r="BWR43" s="613"/>
      <c r="BWS43" s="613"/>
      <c r="BWT43" s="613"/>
      <c r="BWU43" s="613"/>
      <c r="BWV43" s="613"/>
      <c r="BWW43" s="613"/>
      <c r="BWX43" s="613"/>
      <c r="BWY43" s="613"/>
      <c r="BWZ43" s="613"/>
      <c r="BXA43" s="613"/>
      <c r="BXB43" s="613"/>
      <c r="BXC43" s="613"/>
      <c r="BXD43" s="613"/>
      <c r="BXE43" s="613"/>
      <c r="BXF43" s="613"/>
      <c r="BXG43" s="613"/>
      <c r="BXH43" s="613"/>
      <c r="BXI43" s="613"/>
      <c r="BXJ43" s="613"/>
      <c r="BXK43" s="613"/>
      <c r="BXL43" s="613"/>
      <c r="BXM43" s="613"/>
      <c r="BXN43" s="613"/>
      <c r="BXO43" s="613"/>
      <c r="BXP43" s="613"/>
      <c r="BXQ43" s="613"/>
      <c r="BXR43" s="613"/>
      <c r="BXS43" s="613"/>
      <c r="BXT43" s="613"/>
      <c r="BXU43" s="613"/>
      <c r="BXV43" s="613"/>
      <c r="BXW43" s="613"/>
      <c r="BXX43" s="613"/>
      <c r="BXY43" s="613"/>
      <c r="BXZ43" s="613"/>
      <c r="BYA43" s="613"/>
      <c r="BYB43" s="613"/>
      <c r="BYC43" s="613"/>
      <c r="BYD43" s="613"/>
      <c r="BYE43" s="613"/>
      <c r="BYF43" s="613"/>
      <c r="BYG43" s="613"/>
      <c r="BYH43" s="613"/>
      <c r="BYI43" s="613"/>
      <c r="BYJ43" s="613"/>
      <c r="BYK43" s="613"/>
      <c r="BYL43" s="613"/>
      <c r="BYM43" s="613"/>
      <c r="BYN43" s="613"/>
      <c r="BYO43" s="613"/>
      <c r="BYP43" s="613"/>
      <c r="BYQ43" s="613"/>
      <c r="BYR43" s="613"/>
      <c r="BYS43" s="613"/>
      <c r="BYT43" s="613"/>
      <c r="BYU43" s="613"/>
      <c r="BYV43" s="613"/>
      <c r="BYW43" s="613"/>
      <c r="BYX43" s="613"/>
      <c r="BYY43" s="613"/>
      <c r="BYZ43" s="613"/>
      <c r="BZA43" s="613"/>
      <c r="BZB43" s="613"/>
      <c r="BZC43" s="613"/>
      <c r="BZD43" s="613"/>
      <c r="BZE43" s="613"/>
      <c r="BZF43" s="613"/>
      <c r="BZG43" s="613"/>
      <c r="BZH43" s="613"/>
      <c r="BZI43" s="613"/>
      <c r="BZJ43" s="613"/>
      <c r="BZK43" s="613"/>
      <c r="BZL43" s="613"/>
      <c r="BZM43" s="613"/>
      <c r="BZN43" s="613"/>
      <c r="BZO43" s="613"/>
      <c r="BZP43" s="613"/>
      <c r="BZQ43" s="613"/>
      <c r="BZR43" s="613"/>
      <c r="BZS43" s="613"/>
      <c r="BZT43" s="613"/>
      <c r="BZU43" s="613"/>
      <c r="BZV43" s="613"/>
      <c r="BZW43" s="613"/>
      <c r="BZX43" s="613"/>
      <c r="BZY43" s="613"/>
      <c r="BZZ43" s="613"/>
      <c r="CAA43" s="613"/>
      <c r="CAB43" s="613"/>
      <c r="CAC43" s="613"/>
      <c r="CAD43" s="613"/>
      <c r="CAE43" s="613"/>
      <c r="CAF43" s="613"/>
      <c r="CAG43" s="613"/>
      <c r="CAH43" s="613"/>
      <c r="CAI43" s="613"/>
      <c r="CAJ43" s="613"/>
      <c r="CAK43" s="613"/>
      <c r="CAL43" s="613"/>
      <c r="CAM43" s="613"/>
      <c r="CAN43" s="613"/>
      <c r="CAO43" s="613"/>
      <c r="CAP43" s="613"/>
      <c r="CAQ43" s="613"/>
      <c r="CAR43" s="613"/>
      <c r="CAS43" s="613"/>
      <c r="CAT43" s="613"/>
      <c r="CAU43" s="613"/>
      <c r="CAV43" s="613"/>
      <c r="CAW43" s="613"/>
      <c r="CAX43" s="613"/>
      <c r="CAY43" s="613"/>
      <c r="CAZ43" s="613"/>
      <c r="CBA43" s="613"/>
      <c r="CBB43" s="613"/>
      <c r="CBC43" s="613"/>
      <c r="CBD43" s="613"/>
      <c r="CBE43" s="613"/>
      <c r="CBF43" s="613"/>
      <c r="CBG43" s="613"/>
      <c r="CBH43" s="613"/>
      <c r="CBI43" s="613"/>
      <c r="CBJ43" s="613"/>
      <c r="CBK43" s="613"/>
      <c r="CBL43" s="613"/>
      <c r="CBM43" s="613"/>
      <c r="CBN43" s="613"/>
      <c r="CBO43" s="613"/>
      <c r="CBP43" s="613"/>
      <c r="CBQ43" s="613"/>
      <c r="CBR43" s="613"/>
      <c r="CBS43" s="613"/>
      <c r="CBT43" s="613"/>
      <c r="CBU43" s="613"/>
      <c r="CBV43" s="613"/>
      <c r="CBW43" s="613"/>
      <c r="CBX43" s="613"/>
      <c r="CBY43" s="613"/>
      <c r="CBZ43" s="613"/>
      <c r="CCA43" s="613"/>
      <c r="CCB43" s="613"/>
      <c r="CCC43" s="613"/>
      <c r="CCD43" s="613"/>
      <c r="CCE43" s="613"/>
      <c r="CCF43" s="613"/>
      <c r="CCG43" s="613"/>
      <c r="CCH43" s="613"/>
      <c r="CCI43" s="613"/>
      <c r="CCJ43" s="613"/>
      <c r="CCK43" s="613"/>
      <c r="CCL43" s="613"/>
      <c r="CCM43" s="613"/>
      <c r="CCN43" s="613"/>
      <c r="CCO43" s="613"/>
      <c r="CCP43" s="613"/>
      <c r="CCQ43" s="613"/>
      <c r="CCR43" s="613"/>
      <c r="CCS43" s="613"/>
      <c r="CCT43" s="613"/>
      <c r="CCU43" s="613"/>
      <c r="CCV43" s="613"/>
      <c r="CCW43" s="613"/>
      <c r="CCX43" s="613"/>
      <c r="CCY43" s="613"/>
      <c r="CCZ43" s="613"/>
      <c r="CDA43" s="613"/>
      <c r="CDB43" s="613"/>
      <c r="CDC43" s="613"/>
      <c r="CDD43" s="613"/>
      <c r="CDE43" s="613"/>
      <c r="CDF43" s="613"/>
      <c r="CDG43" s="613"/>
      <c r="CDH43" s="613"/>
      <c r="CDI43" s="613"/>
      <c r="CDJ43" s="613"/>
      <c r="CDK43" s="613"/>
      <c r="CDL43" s="613"/>
      <c r="CDM43" s="613"/>
      <c r="CDN43" s="613"/>
      <c r="CDO43" s="613"/>
      <c r="CDP43" s="613"/>
      <c r="CDQ43" s="613"/>
      <c r="CDR43" s="613"/>
      <c r="CDS43" s="613"/>
      <c r="CDT43" s="613"/>
      <c r="CDU43" s="613"/>
      <c r="CDV43" s="613"/>
      <c r="CDW43" s="613"/>
      <c r="CDX43" s="613"/>
      <c r="CDY43" s="613"/>
      <c r="CDZ43" s="613"/>
      <c r="CEA43" s="613"/>
      <c r="CEB43" s="613"/>
      <c r="CEC43" s="613"/>
      <c r="CED43" s="613"/>
      <c r="CEE43" s="613"/>
      <c r="CEF43" s="613"/>
      <c r="CEG43" s="613"/>
      <c r="CEH43" s="613"/>
      <c r="CEI43" s="613"/>
      <c r="CEJ43" s="613"/>
      <c r="CEK43" s="613"/>
      <c r="CEL43" s="613"/>
      <c r="CEM43" s="613"/>
      <c r="CEN43" s="613"/>
      <c r="CEO43" s="613"/>
      <c r="CEP43" s="613"/>
      <c r="CEQ43" s="613"/>
      <c r="CER43" s="613"/>
      <c r="CES43" s="613"/>
      <c r="CET43" s="613"/>
      <c r="CEU43" s="613"/>
      <c r="CEV43" s="613"/>
      <c r="CEW43" s="613"/>
      <c r="CEX43" s="613"/>
      <c r="CEY43" s="613"/>
      <c r="CEZ43" s="613"/>
      <c r="CFA43" s="613"/>
      <c r="CFB43" s="613"/>
      <c r="CFC43" s="613"/>
      <c r="CFD43" s="613"/>
      <c r="CFE43" s="613"/>
      <c r="CFF43" s="613"/>
      <c r="CFG43" s="613"/>
      <c r="CFH43" s="613"/>
      <c r="CFI43" s="613"/>
      <c r="CFJ43" s="613"/>
      <c r="CFK43" s="613"/>
      <c r="CFL43" s="613"/>
      <c r="CFM43" s="613"/>
      <c r="CFN43" s="613"/>
      <c r="CFO43" s="613"/>
      <c r="CFP43" s="613"/>
      <c r="CFQ43" s="613"/>
      <c r="CFR43" s="613"/>
      <c r="CFS43" s="613"/>
      <c r="CFT43" s="613"/>
      <c r="CFU43" s="613"/>
      <c r="CFV43" s="613"/>
      <c r="CFW43" s="613"/>
      <c r="CFX43" s="613"/>
      <c r="CFY43" s="613"/>
      <c r="CFZ43" s="613"/>
      <c r="CGA43" s="613"/>
      <c r="CGB43" s="613"/>
      <c r="CGC43" s="613"/>
      <c r="CGD43" s="613"/>
      <c r="CGE43" s="613"/>
      <c r="CGF43" s="613"/>
      <c r="CGG43" s="613"/>
      <c r="CGH43" s="613"/>
      <c r="CGI43" s="613"/>
      <c r="CGJ43" s="613"/>
      <c r="CGK43" s="613"/>
      <c r="CGL43" s="613"/>
      <c r="CGM43" s="613"/>
      <c r="CGN43" s="613"/>
      <c r="CGO43" s="613"/>
      <c r="CGP43" s="613"/>
      <c r="CGQ43" s="613"/>
      <c r="CGR43" s="613"/>
      <c r="CGS43" s="613"/>
      <c r="CGT43" s="613"/>
      <c r="CGU43" s="613"/>
      <c r="CGV43" s="613"/>
      <c r="CGW43" s="613"/>
      <c r="CGX43" s="613"/>
      <c r="CGY43" s="613"/>
      <c r="CGZ43" s="613"/>
      <c r="CHA43" s="613"/>
      <c r="CHB43" s="613"/>
      <c r="CHC43" s="613"/>
      <c r="CHD43" s="613"/>
      <c r="CHE43" s="613"/>
      <c r="CHF43" s="613"/>
      <c r="CHG43" s="613"/>
      <c r="CHH43" s="613"/>
      <c r="CHI43" s="613"/>
      <c r="CHJ43" s="613"/>
      <c r="CHK43" s="613"/>
      <c r="CHL43" s="613"/>
      <c r="CHM43" s="613"/>
      <c r="CHN43" s="613"/>
      <c r="CHO43" s="613"/>
      <c r="CHP43" s="613"/>
      <c r="CHQ43" s="613"/>
      <c r="CHR43" s="613"/>
      <c r="CHS43" s="613"/>
      <c r="CHT43" s="613"/>
      <c r="CHU43" s="613"/>
      <c r="CHV43" s="613"/>
      <c r="CHW43" s="613"/>
      <c r="CHX43" s="613"/>
      <c r="CHY43" s="613"/>
      <c r="CHZ43" s="613"/>
      <c r="CIA43" s="613"/>
      <c r="CIB43" s="613"/>
      <c r="CIC43" s="613"/>
      <c r="CID43" s="613"/>
      <c r="CIE43" s="613"/>
      <c r="CIF43" s="613"/>
      <c r="CIG43" s="613"/>
      <c r="CIH43" s="613"/>
      <c r="CII43" s="613"/>
      <c r="CIJ43" s="613"/>
      <c r="CIK43" s="613"/>
      <c r="CIL43" s="613"/>
      <c r="CIM43" s="613"/>
      <c r="CIN43" s="613"/>
      <c r="CIO43" s="613"/>
      <c r="CIP43" s="613"/>
      <c r="CIQ43" s="613"/>
      <c r="CIR43" s="613"/>
      <c r="CIS43" s="613"/>
      <c r="CIT43" s="613"/>
      <c r="CIU43" s="613"/>
      <c r="CIV43" s="613"/>
      <c r="CIW43" s="613"/>
      <c r="CIX43" s="613"/>
      <c r="CIY43" s="613"/>
      <c r="CIZ43" s="613"/>
      <c r="CJA43" s="613"/>
      <c r="CJB43" s="613"/>
      <c r="CJC43" s="613"/>
      <c r="CJD43" s="613"/>
      <c r="CJE43" s="613"/>
      <c r="CJF43" s="613"/>
      <c r="CJG43" s="613"/>
      <c r="CJH43" s="613"/>
      <c r="CJI43" s="613"/>
      <c r="CJJ43" s="613"/>
      <c r="CJK43" s="613"/>
      <c r="CJL43" s="613"/>
      <c r="CJM43" s="613"/>
      <c r="CJN43" s="613"/>
      <c r="CJO43" s="613"/>
      <c r="CJP43" s="613"/>
      <c r="CJQ43" s="613"/>
      <c r="CJR43" s="613"/>
      <c r="CJS43" s="613"/>
      <c r="CJT43" s="613"/>
      <c r="CJU43" s="613"/>
      <c r="CJV43" s="613"/>
      <c r="CJW43" s="613"/>
      <c r="CJX43" s="613"/>
      <c r="CJY43" s="613"/>
      <c r="CJZ43" s="613"/>
      <c r="CKA43" s="613"/>
      <c r="CKB43" s="613"/>
      <c r="CKC43" s="613"/>
      <c r="CKD43" s="613"/>
      <c r="CKE43" s="613"/>
      <c r="CKF43" s="613"/>
      <c r="CKG43" s="613"/>
      <c r="CKH43" s="613"/>
      <c r="CKI43" s="613"/>
      <c r="CKJ43" s="613"/>
      <c r="CKK43" s="613"/>
      <c r="CKL43" s="613"/>
      <c r="CKM43" s="613"/>
      <c r="CKN43" s="613"/>
      <c r="CKO43" s="613"/>
      <c r="CKP43" s="613"/>
      <c r="CKQ43" s="613"/>
      <c r="CKR43" s="613"/>
      <c r="CKS43" s="613"/>
      <c r="CKT43" s="613"/>
      <c r="CKU43" s="613"/>
      <c r="CKV43" s="613"/>
      <c r="CKW43" s="613"/>
      <c r="CKX43" s="613"/>
      <c r="CKY43" s="613"/>
      <c r="CKZ43" s="613"/>
      <c r="CLA43" s="613"/>
      <c r="CLB43" s="613"/>
      <c r="CLC43" s="613"/>
      <c r="CLD43" s="613"/>
      <c r="CLE43" s="613"/>
      <c r="CLF43" s="613"/>
      <c r="CLG43" s="613"/>
      <c r="CLH43" s="613"/>
      <c r="CLI43" s="613"/>
      <c r="CLJ43" s="613"/>
      <c r="CLK43" s="613"/>
      <c r="CLL43" s="613"/>
      <c r="CLM43" s="613"/>
      <c r="CLN43" s="613"/>
      <c r="CLO43" s="613"/>
      <c r="CLP43" s="613"/>
      <c r="CLQ43" s="613"/>
      <c r="CLR43" s="613"/>
      <c r="CLS43" s="613"/>
      <c r="CLT43" s="613"/>
      <c r="CLU43" s="613"/>
      <c r="CLV43" s="613"/>
      <c r="CLW43" s="613"/>
      <c r="CLX43" s="613"/>
      <c r="CLY43" s="613"/>
      <c r="CLZ43" s="613"/>
      <c r="CMA43" s="613"/>
      <c r="CMB43" s="613"/>
      <c r="CMC43" s="613"/>
      <c r="CMD43" s="613"/>
      <c r="CME43" s="613"/>
      <c r="CMF43" s="613"/>
      <c r="CMG43" s="613"/>
      <c r="CMH43" s="613"/>
      <c r="CMI43" s="613"/>
      <c r="CMJ43" s="613"/>
      <c r="CMK43" s="613"/>
      <c r="CML43" s="613"/>
      <c r="CMM43" s="613"/>
      <c r="CMN43" s="613"/>
      <c r="CMO43" s="613"/>
      <c r="CMP43" s="613"/>
      <c r="CMQ43" s="613"/>
      <c r="CMR43" s="613"/>
      <c r="CMS43" s="613"/>
      <c r="CMT43" s="613"/>
      <c r="CMU43" s="613"/>
      <c r="CMV43" s="613"/>
      <c r="CMW43" s="613"/>
      <c r="CMX43" s="613"/>
      <c r="CMY43" s="613"/>
      <c r="CMZ43" s="613"/>
      <c r="CNA43" s="613"/>
      <c r="CNB43" s="613"/>
      <c r="CNC43" s="613"/>
      <c r="CND43" s="613"/>
      <c r="CNE43" s="613"/>
      <c r="CNF43" s="613"/>
      <c r="CNG43" s="613"/>
      <c r="CNH43" s="613"/>
      <c r="CNI43" s="613"/>
      <c r="CNJ43" s="613"/>
      <c r="CNK43" s="613"/>
      <c r="CNL43" s="613"/>
      <c r="CNM43" s="613"/>
      <c r="CNN43" s="613"/>
      <c r="CNO43" s="613"/>
      <c r="CNP43" s="613"/>
      <c r="CNQ43" s="613"/>
      <c r="CNR43" s="613"/>
      <c r="CNS43" s="613"/>
      <c r="CNT43" s="613"/>
      <c r="CNU43" s="613"/>
      <c r="CNV43" s="613"/>
      <c r="CNW43" s="613"/>
      <c r="CNX43" s="613"/>
      <c r="CNY43" s="613"/>
      <c r="CNZ43" s="613"/>
      <c r="COA43" s="613"/>
      <c r="COB43" s="613"/>
      <c r="COC43" s="613"/>
      <c r="COD43" s="613"/>
      <c r="COE43" s="613"/>
      <c r="COF43" s="613"/>
      <c r="COG43" s="613"/>
      <c r="COH43" s="613"/>
      <c r="COI43" s="613"/>
      <c r="COJ43" s="613"/>
      <c r="COK43" s="613"/>
      <c r="COL43" s="613"/>
      <c r="COM43" s="613"/>
      <c r="CON43" s="613"/>
      <c r="COO43" s="613"/>
      <c r="COP43" s="613"/>
      <c r="COQ43" s="613"/>
      <c r="COR43" s="613"/>
      <c r="COS43" s="613"/>
      <c r="COT43" s="613"/>
      <c r="COU43" s="613"/>
      <c r="COV43" s="613"/>
      <c r="COW43" s="613"/>
      <c r="COX43" s="613"/>
      <c r="COY43" s="613"/>
      <c r="COZ43" s="613"/>
      <c r="CPA43" s="613"/>
      <c r="CPB43" s="613"/>
      <c r="CPC43" s="613"/>
      <c r="CPD43" s="613"/>
      <c r="CPE43" s="613"/>
      <c r="CPF43" s="613"/>
      <c r="CPG43" s="613"/>
      <c r="CPH43" s="613"/>
      <c r="CPI43" s="613"/>
      <c r="CPJ43" s="613"/>
      <c r="CPK43" s="613"/>
      <c r="CPL43" s="613"/>
      <c r="CPM43" s="613"/>
      <c r="CPN43" s="613"/>
      <c r="CPO43" s="613"/>
      <c r="CPP43" s="613"/>
      <c r="CPQ43" s="613"/>
      <c r="CPR43" s="613"/>
      <c r="CPS43" s="613"/>
      <c r="CPT43" s="613"/>
      <c r="CPU43" s="613"/>
      <c r="CPV43" s="613"/>
      <c r="CPW43" s="613"/>
      <c r="CPX43" s="613"/>
      <c r="CPY43" s="613"/>
      <c r="CPZ43" s="613"/>
      <c r="CQA43" s="613"/>
      <c r="CQB43" s="613"/>
      <c r="CQC43" s="613"/>
      <c r="CQD43" s="613"/>
      <c r="CQE43" s="613"/>
      <c r="CQF43" s="613"/>
      <c r="CQG43" s="613"/>
      <c r="CQH43" s="613"/>
      <c r="CQI43" s="613"/>
      <c r="CQJ43" s="613"/>
      <c r="CQK43" s="613"/>
      <c r="CQL43" s="613"/>
      <c r="CQM43" s="613"/>
      <c r="CQN43" s="613"/>
      <c r="CQO43" s="613"/>
      <c r="CQP43" s="613"/>
      <c r="CQQ43" s="613"/>
      <c r="CQR43" s="613"/>
      <c r="CQS43" s="613"/>
      <c r="CQT43" s="613"/>
      <c r="CQU43" s="613"/>
      <c r="CQV43" s="613"/>
      <c r="CQW43" s="613"/>
      <c r="CQX43" s="613"/>
      <c r="CQY43" s="613"/>
      <c r="CQZ43" s="613"/>
      <c r="CRA43" s="613"/>
      <c r="CRB43" s="613"/>
      <c r="CRC43" s="613"/>
      <c r="CRD43" s="613"/>
      <c r="CRE43" s="613"/>
      <c r="CRF43" s="613"/>
      <c r="CRG43" s="613"/>
      <c r="CRH43" s="613"/>
      <c r="CRI43" s="613"/>
      <c r="CRJ43" s="613"/>
      <c r="CRK43" s="613"/>
      <c r="CRL43" s="613"/>
      <c r="CRM43" s="613"/>
      <c r="CRN43" s="613"/>
      <c r="CRO43" s="613"/>
      <c r="CRP43" s="613"/>
      <c r="CRQ43" s="613"/>
      <c r="CRR43" s="613"/>
      <c r="CRS43" s="613"/>
      <c r="CRT43" s="613"/>
      <c r="CRU43" s="613"/>
      <c r="CRV43" s="613"/>
      <c r="CRW43" s="613"/>
      <c r="CRX43" s="613"/>
      <c r="CRY43" s="613"/>
      <c r="CRZ43" s="613"/>
      <c r="CSA43" s="613"/>
      <c r="CSB43" s="613"/>
      <c r="CSC43" s="613"/>
      <c r="CSD43" s="613"/>
      <c r="CSE43" s="613"/>
      <c r="CSF43" s="613"/>
      <c r="CSG43" s="613"/>
      <c r="CSH43" s="613"/>
      <c r="CSI43" s="613"/>
      <c r="CSJ43" s="613"/>
      <c r="CSK43" s="613"/>
      <c r="CSL43" s="613"/>
      <c r="CSM43" s="613"/>
      <c r="CSN43" s="613"/>
      <c r="CSO43" s="613"/>
      <c r="CSP43" s="613"/>
      <c r="CSQ43" s="613"/>
      <c r="CSR43" s="613"/>
      <c r="CSS43" s="613"/>
      <c r="CST43" s="613"/>
      <c r="CSU43" s="613"/>
      <c r="CSV43" s="613"/>
      <c r="CSW43" s="613"/>
      <c r="CSX43" s="613"/>
      <c r="CSY43" s="613"/>
      <c r="CSZ43" s="613"/>
      <c r="CTA43" s="613"/>
      <c r="CTB43" s="613"/>
      <c r="CTC43" s="613"/>
      <c r="CTD43" s="613"/>
      <c r="CTE43" s="613"/>
      <c r="CTF43" s="613"/>
      <c r="CTG43" s="613"/>
      <c r="CTH43" s="613"/>
      <c r="CTI43" s="613"/>
      <c r="CTJ43" s="613"/>
      <c r="CTK43" s="613"/>
      <c r="CTL43" s="613"/>
      <c r="CTM43" s="613"/>
      <c r="CTN43" s="613"/>
      <c r="CTO43" s="613"/>
      <c r="CTP43" s="613"/>
      <c r="CTQ43" s="613"/>
      <c r="CTR43" s="613"/>
      <c r="CTS43" s="613"/>
      <c r="CTT43" s="613"/>
      <c r="CTU43" s="613"/>
      <c r="CTV43" s="613"/>
      <c r="CTW43" s="613"/>
      <c r="CTX43" s="613"/>
      <c r="CTY43" s="613"/>
      <c r="CTZ43" s="613"/>
      <c r="CUA43" s="613"/>
      <c r="CUB43" s="613"/>
      <c r="CUC43" s="613"/>
      <c r="CUD43" s="613"/>
      <c r="CUE43" s="613"/>
      <c r="CUF43" s="613"/>
      <c r="CUG43" s="613"/>
      <c r="CUH43" s="613"/>
      <c r="CUI43" s="613"/>
      <c r="CUJ43" s="613"/>
      <c r="CUK43" s="613"/>
      <c r="CUL43" s="613"/>
      <c r="CUM43" s="613"/>
      <c r="CUN43" s="613"/>
      <c r="CUO43" s="613"/>
      <c r="CUP43" s="613"/>
      <c r="CUQ43" s="613"/>
      <c r="CUR43" s="613"/>
      <c r="CUS43" s="613"/>
      <c r="CUT43" s="613"/>
      <c r="CUU43" s="613"/>
      <c r="CUV43" s="613"/>
      <c r="CUW43" s="613"/>
      <c r="CUX43" s="613"/>
      <c r="CUY43" s="613"/>
      <c r="CUZ43" s="613"/>
      <c r="CVA43" s="613"/>
      <c r="CVB43" s="613"/>
      <c r="CVC43" s="613"/>
      <c r="CVD43" s="613"/>
      <c r="CVE43" s="613"/>
      <c r="CVF43" s="613"/>
      <c r="CVG43" s="613"/>
      <c r="CVH43" s="613"/>
      <c r="CVI43" s="613"/>
      <c r="CVJ43" s="613"/>
      <c r="CVK43" s="613"/>
      <c r="CVL43" s="613"/>
      <c r="CVM43" s="613"/>
      <c r="CVN43" s="613"/>
      <c r="CVO43" s="613"/>
      <c r="CVP43" s="613"/>
      <c r="CVQ43" s="613"/>
      <c r="CVR43" s="613"/>
      <c r="CVS43" s="613"/>
      <c r="CVT43" s="613"/>
      <c r="CVU43" s="613"/>
      <c r="CVV43" s="613"/>
      <c r="CVW43" s="613"/>
      <c r="CVX43" s="613"/>
      <c r="CVY43" s="613"/>
      <c r="CVZ43" s="613"/>
      <c r="CWA43" s="613"/>
      <c r="CWB43" s="613"/>
      <c r="CWC43" s="613"/>
      <c r="CWD43" s="613"/>
      <c r="CWE43" s="613"/>
      <c r="CWF43" s="613"/>
      <c r="CWG43" s="613"/>
      <c r="CWH43" s="613"/>
      <c r="CWI43" s="613"/>
      <c r="CWJ43" s="613"/>
      <c r="CWK43" s="613"/>
      <c r="CWL43" s="613"/>
      <c r="CWM43" s="613"/>
      <c r="CWN43" s="613"/>
      <c r="CWO43" s="613"/>
      <c r="CWP43" s="613"/>
      <c r="CWQ43" s="613"/>
      <c r="CWR43" s="613"/>
      <c r="CWS43" s="613"/>
      <c r="CWT43" s="613"/>
      <c r="CWU43" s="613"/>
      <c r="CWV43" s="613"/>
      <c r="CWW43" s="613"/>
      <c r="CWX43" s="613"/>
      <c r="CWY43" s="613"/>
      <c r="CWZ43" s="613"/>
      <c r="CXA43" s="613"/>
      <c r="CXB43" s="613"/>
      <c r="CXC43" s="613"/>
      <c r="CXD43" s="613"/>
      <c r="CXE43" s="613"/>
      <c r="CXF43" s="613"/>
      <c r="CXG43" s="613"/>
      <c r="CXH43" s="613"/>
      <c r="CXI43" s="613"/>
      <c r="CXJ43" s="613"/>
      <c r="CXK43" s="613"/>
      <c r="CXL43" s="613"/>
      <c r="CXM43" s="613"/>
      <c r="CXN43" s="613"/>
      <c r="CXO43" s="613"/>
      <c r="CXP43" s="613"/>
      <c r="CXQ43" s="613"/>
      <c r="CXR43" s="613"/>
      <c r="CXS43" s="613"/>
      <c r="CXT43" s="613"/>
      <c r="CXU43" s="613"/>
      <c r="CXV43" s="613"/>
      <c r="CXW43" s="613"/>
      <c r="CXX43" s="613"/>
      <c r="CXY43" s="613"/>
      <c r="CXZ43" s="613"/>
      <c r="CYA43" s="613"/>
      <c r="CYB43" s="613"/>
      <c r="CYC43" s="613"/>
      <c r="CYD43" s="613"/>
      <c r="CYE43" s="613"/>
      <c r="CYF43" s="613"/>
      <c r="CYG43" s="613"/>
      <c r="CYH43" s="613"/>
      <c r="CYI43" s="613"/>
      <c r="CYJ43" s="613"/>
      <c r="CYK43" s="613"/>
      <c r="CYL43" s="613"/>
      <c r="CYM43" s="613"/>
      <c r="CYN43" s="613"/>
      <c r="CYO43" s="613"/>
      <c r="CYP43" s="613"/>
      <c r="CYQ43" s="613"/>
      <c r="CYR43" s="613"/>
      <c r="CYS43" s="613"/>
      <c r="CYT43" s="613"/>
      <c r="CYU43" s="613"/>
      <c r="CYV43" s="613"/>
      <c r="CYW43" s="613"/>
      <c r="CYX43" s="613"/>
      <c r="CYY43" s="613"/>
      <c r="CYZ43" s="613"/>
      <c r="CZA43" s="613"/>
      <c r="CZB43" s="613"/>
      <c r="CZC43" s="613"/>
      <c r="CZD43" s="613"/>
      <c r="CZE43" s="613"/>
      <c r="CZF43" s="613"/>
      <c r="CZG43" s="613"/>
      <c r="CZH43" s="613"/>
      <c r="CZI43" s="613"/>
      <c r="CZJ43" s="613"/>
      <c r="CZK43" s="613"/>
      <c r="CZL43" s="613"/>
      <c r="CZM43" s="613"/>
      <c r="CZN43" s="613"/>
      <c r="CZO43" s="613"/>
      <c r="CZP43" s="613"/>
      <c r="CZQ43" s="613"/>
      <c r="CZR43" s="613"/>
      <c r="CZS43" s="613"/>
      <c r="CZT43" s="613"/>
      <c r="CZU43" s="613"/>
      <c r="CZV43" s="613"/>
      <c r="CZW43" s="613"/>
      <c r="CZX43" s="613"/>
      <c r="CZY43" s="613"/>
      <c r="CZZ43" s="613"/>
      <c r="DAA43" s="613"/>
      <c r="DAB43" s="613"/>
      <c r="DAC43" s="613"/>
      <c r="DAD43" s="613"/>
      <c r="DAE43" s="613"/>
      <c r="DAF43" s="613"/>
      <c r="DAG43" s="613"/>
      <c r="DAH43" s="613"/>
      <c r="DAI43" s="613"/>
      <c r="DAJ43" s="613"/>
      <c r="DAK43" s="613"/>
      <c r="DAL43" s="613"/>
      <c r="DAM43" s="613"/>
      <c r="DAN43" s="613"/>
      <c r="DAO43" s="613"/>
      <c r="DAP43" s="613"/>
      <c r="DAQ43" s="613"/>
      <c r="DAR43" s="613"/>
      <c r="DAS43" s="613"/>
      <c r="DAT43" s="613"/>
      <c r="DAU43" s="613"/>
      <c r="DAV43" s="613"/>
      <c r="DAW43" s="613"/>
      <c r="DAX43" s="613"/>
      <c r="DAY43" s="613"/>
      <c r="DAZ43" s="613"/>
      <c r="DBA43" s="613"/>
      <c r="DBB43" s="613"/>
      <c r="DBC43" s="613"/>
      <c r="DBD43" s="613"/>
      <c r="DBE43" s="613"/>
      <c r="DBF43" s="613"/>
      <c r="DBG43" s="613"/>
      <c r="DBH43" s="613"/>
      <c r="DBI43" s="613"/>
      <c r="DBJ43" s="613"/>
      <c r="DBK43" s="613"/>
      <c r="DBL43" s="613"/>
      <c r="DBM43" s="613"/>
      <c r="DBN43" s="613"/>
      <c r="DBO43" s="613"/>
      <c r="DBP43" s="613"/>
      <c r="DBQ43" s="613"/>
      <c r="DBR43" s="613"/>
      <c r="DBS43" s="613"/>
      <c r="DBT43" s="613"/>
      <c r="DBU43" s="613"/>
      <c r="DBV43" s="613"/>
      <c r="DBW43" s="613"/>
      <c r="DBX43" s="613"/>
      <c r="DBY43" s="613"/>
      <c r="DBZ43" s="613"/>
      <c r="DCA43" s="613"/>
      <c r="DCB43" s="613"/>
      <c r="DCC43" s="613"/>
      <c r="DCD43" s="613"/>
      <c r="DCE43" s="613"/>
      <c r="DCF43" s="613"/>
      <c r="DCG43" s="613"/>
      <c r="DCH43" s="613"/>
      <c r="DCI43" s="613"/>
      <c r="DCJ43" s="613"/>
      <c r="DCK43" s="613"/>
      <c r="DCL43" s="613"/>
      <c r="DCM43" s="613"/>
      <c r="DCN43" s="613"/>
      <c r="DCO43" s="613"/>
      <c r="DCP43" s="613"/>
      <c r="DCQ43" s="613"/>
      <c r="DCR43" s="613"/>
      <c r="DCS43" s="613"/>
      <c r="DCT43" s="613"/>
      <c r="DCU43" s="613"/>
      <c r="DCV43" s="613"/>
      <c r="DCW43" s="613"/>
      <c r="DCX43" s="613"/>
      <c r="DCY43" s="613"/>
      <c r="DCZ43" s="613"/>
      <c r="DDA43" s="613"/>
      <c r="DDB43" s="613"/>
      <c r="DDC43" s="613"/>
      <c r="DDD43" s="613"/>
      <c r="DDE43" s="613"/>
      <c r="DDF43" s="613"/>
      <c r="DDG43" s="613"/>
      <c r="DDH43" s="613"/>
      <c r="DDI43" s="613"/>
      <c r="DDJ43" s="613"/>
      <c r="DDK43" s="613"/>
      <c r="DDL43" s="613"/>
      <c r="DDM43" s="613"/>
      <c r="DDN43" s="613"/>
      <c r="DDO43" s="613"/>
      <c r="DDP43" s="613"/>
      <c r="DDQ43" s="613"/>
      <c r="DDR43" s="613"/>
      <c r="DDS43" s="613"/>
      <c r="DDT43" s="613"/>
      <c r="DDU43" s="613"/>
      <c r="DDV43" s="613"/>
      <c r="DDW43" s="613"/>
      <c r="DDX43" s="613"/>
      <c r="DDY43" s="613"/>
      <c r="DDZ43" s="613"/>
      <c r="DEA43" s="613"/>
      <c r="DEB43" s="613"/>
      <c r="DEC43" s="613"/>
      <c r="DED43" s="613"/>
      <c r="DEE43" s="613"/>
      <c r="DEF43" s="613"/>
      <c r="DEG43" s="613"/>
      <c r="DEH43" s="613"/>
      <c r="DEI43" s="613"/>
      <c r="DEJ43" s="613"/>
      <c r="DEK43" s="613"/>
      <c r="DEL43" s="613"/>
      <c r="DEM43" s="613"/>
      <c r="DEN43" s="613"/>
      <c r="DEO43" s="613"/>
      <c r="DEP43" s="613"/>
      <c r="DEQ43" s="613"/>
      <c r="DER43" s="613"/>
      <c r="DES43" s="613"/>
      <c r="DET43" s="613"/>
      <c r="DEU43" s="613"/>
      <c r="DEV43" s="613"/>
      <c r="DEW43" s="613"/>
      <c r="DEX43" s="613"/>
      <c r="DEY43" s="613"/>
      <c r="DEZ43" s="613"/>
      <c r="DFA43" s="613"/>
      <c r="DFB43" s="613"/>
      <c r="DFC43" s="613"/>
      <c r="DFD43" s="613"/>
      <c r="DFE43" s="613"/>
      <c r="DFF43" s="613"/>
      <c r="DFG43" s="613"/>
      <c r="DFH43" s="613"/>
      <c r="DFI43" s="613"/>
      <c r="DFJ43" s="613"/>
      <c r="DFK43" s="613"/>
      <c r="DFL43" s="613"/>
      <c r="DFM43" s="613"/>
      <c r="DFN43" s="613"/>
      <c r="DFO43" s="613"/>
      <c r="DFP43" s="613"/>
      <c r="DFQ43" s="613"/>
      <c r="DFR43" s="613"/>
      <c r="DFS43" s="613"/>
      <c r="DFT43" s="613"/>
      <c r="DFU43" s="613"/>
      <c r="DFV43" s="613"/>
      <c r="DFW43" s="613"/>
      <c r="DFX43" s="613"/>
      <c r="DFY43" s="613"/>
      <c r="DFZ43" s="613"/>
      <c r="DGA43" s="613"/>
      <c r="DGB43" s="613"/>
      <c r="DGC43" s="613"/>
      <c r="DGD43" s="613"/>
      <c r="DGE43" s="613"/>
      <c r="DGF43" s="613"/>
      <c r="DGG43" s="613"/>
      <c r="DGH43" s="613"/>
      <c r="DGI43" s="613"/>
      <c r="DGJ43" s="613"/>
      <c r="DGK43" s="613"/>
      <c r="DGL43" s="613"/>
      <c r="DGM43" s="613"/>
      <c r="DGN43" s="613"/>
      <c r="DGO43" s="613"/>
      <c r="DGP43" s="613"/>
      <c r="DGQ43" s="613"/>
      <c r="DGR43" s="613"/>
      <c r="DGS43" s="613"/>
      <c r="DGT43" s="613"/>
      <c r="DGU43" s="613"/>
      <c r="DGV43" s="613"/>
      <c r="DGW43" s="613"/>
      <c r="DGX43" s="613"/>
      <c r="DGY43" s="613"/>
      <c r="DGZ43" s="613"/>
      <c r="DHA43" s="613"/>
      <c r="DHB43" s="613"/>
      <c r="DHC43" s="613"/>
      <c r="DHD43" s="613"/>
      <c r="DHE43" s="613"/>
      <c r="DHF43" s="613"/>
      <c r="DHG43" s="613"/>
      <c r="DHH43" s="613"/>
      <c r="DHI43" s="613"/>
      <c r="DHJ43" s="613"/>
      <c r="DHK43" s="613"/>
      <c r="DHL43" s="613"/>
      <c r="DHM43" s="613"/>
      <c r="DHN43" s="613"/>
      <c r="DHO43" s="613"/>
      <c r="DHP43" s="613"/>
      <c r="DHQ43" s="613"/>
      <c r="DHR43" s="613"/>
      <c r="DHS43" s="613"/>
      <c r="DHT43" s="613"/>
      <c r="DHU43" s="613"/>
      <c r="DHV43" s="613"/>
      <c r="DHW43" s="613"/>
      <c r="DHX43" s="613"/>
      <c r="DHY43" s="613"/>
      <c r="DHZ43" s="613"/>
      <c r="DIA43" s="613"/>
      <c r="DIB43" s="613"/>
      <c r="DIC43" s="613"/>
      <c r="DID43" s="613"/>
      <c r="DIE43" s="613"/>
      <c r="DIF43" s="613"/>
      <c r="DIG43" s="613"/>
      <c r="DIH43" s="613"/>
      <c r="DII43" s="613"/>
      <c r="DIJ43" s="613"/>
      <c r="DIK43" s="613"/>
      <c r="DIL43" s="613"/>
      <c r="DIM43" s="613"/>
      <c r="DIN43" s="613"/>
      <c r="DIO43" s="613"/>
      <c r="DIP43" s="613"/>
      <c r="DIQ43" s="613"/>
      <c r="DIR43" s="613"/>
      <c r="DIS43" s="613"/>
      <c r="DIT43" s="613"/>
      <c r="DIU43" s="613"/>
      <c r="DIV43" s="613"/>
      <c r="DIW43" s="613"/>
      <c r="DIX43" s="613"/>
      <c r="DIY43" s="613"/>
      <c r="DIZ43" s="613"/>
      <c r="DJA43" s="613"/>
      <c r="DJB43" s="613"/>
      <c r="DJC43" s="613"/>
      <c r="DJD43" s="613"/>
      <c r="DJE43" s="613"/>
      <c r="DJF43" s="613"/>
      <c r="DJG43" s="613"/>
      <c r="DJH43" s="613"/>
      <c r="DJI43" s="613"/>
      <c r="DJJ43" s="613"/>
      <c r="DJK43" s="613"/>
      <c r="DJL43" s="613"/>
      <c r="DJM43" s="613"/>
      <c r="DJN43" s="613"/>
      <c r="DJO43" s="613"/>
      <c r="DJP43" s="613"/>
      <c r="DJQ43" s="613"/>
      <c r="DJR43" s="613"/>
      <c r="DJS43" s="613"/>
      <c r="DJT43" s="613"/>
      <c r="DJU43" s="613"/>
      <c r="DJV43" s="613"/>
      <c r="DJW43" s="613"/>
      <c r="DJX43" s="613"/>
      <c r="DJY43" s="613"/>
      <c r="DJZ43" s="613"/>
      <c r="DKA43" s="613"/>
      <c r="DKB43" s="613"/>
      <c r="DKC43" s="613"/>
      <c r="DKD43" s="613"/>
      <c r="DKE43" s="613"/>
      <c r="DKF43" s="613"/>
      <c r="DKG43" s="613"/>
      <c r="DKH43" s="613"/>
      <c r="DKI43" s="613"/>
      <c r="DKJ43" s="613"/>
      <c r="DKK43" s="613"/>
      <c r="DKL43" s="613"/>
      <c r="DKM43" s="613"/>
      <c r="DKN43" s="613"/>
      <c r="DKO43" s="613"/>
      <c r="DKP43" s="613"/>
      <c r="DKQ43" s="613"/>
      <c r="DKR43" s="613"/>
      <c r="DKS43" s="613"/>
      <c r="DKT43" s="613"/>
      <c r="DKU43" s="613"/>
      <c r="DKV43" s="613"/>
      <c r="DKW43" s="613"/>
      <c r="DKX43" s="613"/>
      <c r="DKY43" s="613"/>
      <c r="DKZ43" s="613"/>
      <c r="DLA43" s="613"/>
      <c r="DLB43" s="613"/>
      <c r="DLC43" s="613"/>
      <c r="DLD43" s="613"/>
      <c r="DLE43" s="613"/>
      <c r="DLF43" s="613"/>
      <c r="DLG43" s="613"/>
      <c r="DLH43" s="613"/>
      <c r="DLI43" s="613"/>
      <c r="DLJ43" s="613"/>
      <c r="DLK43" s="613"/>
      <c r="DLL43" s="613"/>
      <c r="DLM43" s="613"/>
      <c r="DLN43" s="613"/>
      <c r="DLO43" s="613"/>
      <c r="DLP43" s="613"/>
      <c r="DLQ43" s="613"/>
      <c r="DLR43" s="613"/>
      <c r="DLS43" s="613"/>
      <c r="DLT43" s="613"/>
      <c r="DLU43" s="613"/>
      <c r="DLV43" s="613"/>
      <c r="DLW43" s="613"/>
      <c r="DLX43" s="613"/>
      <c r="DLY43" s="613"/>
      <c r="DLZ43" s="613"/>
      <c r="DMA43" s="613"/>
      <c r="DMB43" s="613"/>
      <c r="DMC43" s="613"/>
      <c r="DMD43" s="613"/>
      <c r="DME43" s="613"/>
      <c r="DMF43" s="613"/>
      <c r="DMG43" s="613"/>
      <c r="DMH43" s="613"/>
      <c r="DMI43" s="613"/>
      <c r="DMJ43" s="613"/>
      <c r="DMK43" s="613"/>
      <c r="DML43" s="613"/>
      <c r="DMM43" s="613"/>
      <c r="DMN43" s="613"/>
      <c r="DMO43" s="613"/>
      <c r="DMP43" s="613"/>
      <c r="DMQ43" s="613"/>
      <c r="DMR43" s="613"/>
      <c r="DMS43" s="613"/>
      <c r="DMT43" s="613"/>
      <c r="DMU43" s="613"/>
      <c r="DMV43" s="613"/>
      <c r="DMW43" s="613"/>
      <c r="DMX43" s="613"/>
      <c r="DMY43" s="613"/>
      <c r="DMZ43" s="613"/>
      <c r="DNA43" s="613"/>
      <c r="DNB43" s="613"/>
      <c r="DNC43" s="613"/>
      <c r="DND43" s="613"/>
      <c r="DNE43" s="613"/>
      <c r="DNF43" s="613"/>
      <c r="DNG43" s="613"/>
      <c r="DNH43" s="613"/>
      <c r="DNI43" s="613"/>
      <c r="DNJ43" s="613"/>
      <c r="DNK43" s="613"/>
      <c r="DNL43" s="613"/>
      <c r="DNM43" s="613"/>
      <c r="DNN43" s="613"/>
      <c r="DNO43" s="613"/>
      <c r="DNP43" s="613"/>
      <c r="DNQ43" s="613"/>
      <c r="DNR43" s="613"/>
      <c r="DNS43" s="613"/>
      <c r="DNT43" s="613"/>
      <c r="DNU43" s="613"/>
      <c r="DNV43" s="613"/>
      <c r="DNW43" s="613"/>
      <c r="DNX43" s="613"/>
      <c r="DNY43" s="613"/>
      <c r="DNZ43" s="613"/>
      <c r="DOA43" s="613"/>
      <c r="DOB43" s="613"/>
      <c r="DOC43" s="613"/>
      <c r="DOD43" s="613"/>
      <c r="DOE43" s="613"/>
      <c r="DOF43" s="613"/>
      <c r="DOG43" s="613"/>
      <c r="DOH43" s="613"/>
      <c r="DOI43" s="613"/>
      <c r="DOJ43" s="613"/>
      <c r="DOK43" s="613"/>
      <c r="DOL43" s="613"/>
      <c r="DOM43" s="613"/>
      <c r="DON43" s="613"/>
      <c r="DOO43" s="613"/>
      <c r="DOP43" s="613"/>
      <c r="DOQ43" s="613"/>
      <c r="DOR43" s="613"/>
      <c r="DOS43" s="613"/>
      <c r="DOT43" s="613"/>
      <c r="DOU43" s="613"/>
      <c r="DOV43" s="613"/>
      <c r="DOW43" s="613"/>
      <c r="DOX43" s="613"/>
      <c r="DOY43" s="613"/>
      <c r="DOZ43" s="613"/>
      <c r="DPA43" s="613"/>
      <c r="DPB43" s="613"/>
      <c r="DPC43" s="613"/>
      <c r="DPD43" s="613"/>
      <c r="DPE43" s="613"/>
      <c r="DPF43" s="613"/>
      <c r="DPG43" s="613"/>
      <c r="DPH43" s="613"/>
      <c r="DPI43" s="613"/>
      <c r="DPJ43" s="613"/>
      <c r="DPK43" s="613"/>
      <c r="DPL43" s="613"/>
      <c r="DPM43" s="613"/>
      <c r="DPN43" s="613"/>
      <c r="DPO43" s="613"/>
      <c r="DPP43" s="613"/>
      <c r="DPQ43" s="613"/>
      <c r="DPR43" s="613"/>
      <c r="DPS43" s="613"/>
      <c r="DPT43" s="613"/>
      <c r="DPU43" s="613"/>
      <c r="DPV43" s="613"/>
      <c r="DPW43" s="613"/>
      <c r="DPX43" s="613"/>
      <c r="DPY43" s="613"/>
      <c r="DPZ43" s="613"/>
      <c r="DQA43" s="613"/>
      <c r="DQB43" s="613"/>
      <c r="DQC43" s="613"/>
      <c r="DQD43" s="613"/>
      <c r="DQE43" s="613"/>
      <c r="DQF43" s="613"/>
      <c r="DQG43" s="613"/>
      <c r="DQH43" s="613"/>
      <c r="DQI43" s="613"/>
      <c r="DQJ43" s="613"/>
      <c r="DQK43" s="613"/>
      <c r="DQL43" s="613"/>
      <c r="DQM43" s="613"/>
      <c r="DQN43" s="613"/>
      <c r="DQO43" s="613"/>
      <c r="DQP43" s="613"/>
      <c r="DQQ43" s="613"/>
      <c r="DQR43" s="613"/>
      <c r="DQS43" s="613"/>
      <c r="DQT43" s="613"/>
      <c r="DQU43" s="613"/>
      <c r="DQV43" s="613"/>
      <c r="DQW43" s="613"/>
      <c r="DQX43" s="613"/>
      <c r="DQY43" s="613"/>
      <c r="DQZ43" s="613"/>
      <c r="DRA43" s="613"/>
      <c r="DRB43" s="613"/>
      <c r="DRC43" s="613"/>
      <c r="DRD43" s="613"/>
      <c r="DRE43" s="613"/>
      <c r="DRF43" s="613"/>
      <c r="DRG43" s="613"/>
      <c r="DRH43" s="613"/>
      <c r="DRI43" s="613"/>
      <c r="DRJ43" s="613"/>
      <c r="DRK43" s="613"/>
      <c r="DRL43" s="613"/>
      <c r="DRM43" s="613"/>
      <c r="DRN43" s="613"/>
      <c r="DRO43" s="613"/>
      <c r="DRP43" s="613"/>
      <c r="DRQ43" s="613"/>
      <c r="DRR43" s="613"/>
      <c r="DRS43" s="613"/>
      <c r="DRT43" s="613"/>
      <c r="DRU43" s="613"/>
      <c r="DRV43" s="613"/>
      <c r="DRW43" s="613"/>
      <c r="DRX43" s="613"/>
      <c r="DRY43" s="613"/>
      <c r="DRZ43" s="613"/>
      <c r="DSA43" s="613"/>
      <c r="DSB43" s="613"/>
      <c r="DSC43" s="613"/>
      <c r="DSD43" s="613"/>
      <c r="DSE43" s="613"/>
      <c r="DSF43" s="613"/>
      <c r="DSG43" s="613"/>
      <c r="DSH43" s="613"/>
      <c r="DSI43" s="613"/>
      <c r="DSJ43" s="613"/>
      <c r="DSK43" s="613"/>
      <c r="DSL43" s="613"/>
      <c r="DSM43" s="613"/>
      <c r="DSN43" s="613"/>
      <c r="DSO43" s="613"/>
      <c r="DSP43" s="613"/>
      <c r="DSQ43" s="613"/>
      <c r="DSR43" s="613"/>
      <c r="DSS43" s="613"/>
      <c r="DST43" s="613"/>
      <c r="DSU43" s="613"/>
      <c r="DSV43" s="613"/>
      <c r="DSW43" s="613"/>
      <c r="DSX43" s="613"/>
      <c r="DSY43" s="613"/>
      <c r="DSZ43" s="613"/>
      <c r="DTA43" s="613"/>
      <c r="DTB43" s="613"/>
      <c r="DTC43" s="613"/>
      <c r="DTD43" s="613"/>
      <c r="DTE43" s="613"/>
      <c r="DTF43" s="613"/>
      <c r="DTG43" s="613"/>
      <c r="DTH43" s="613"/>
      <c r="DTI43" s="613"/>
      <c r="DTJ43" s="613"/>
      <c r="DTK43" s="613"/>
      <c r="DTL43" s="613"/>
      <c r="DTM43" s="613"/>
      <c r="DTN43" s="613"/>
      <c r="DTO43" s="613"/>
      <c r="DTP43" s="613"/>
      <c r="DTQ43" s="613"/>
      <c r="DTR43" s="613"/>
      <c r="DTS43" s="613"/>
      <c r="DTT43" s="613"/>
      <c r="DTU43" s="613"/>
      <c r="DTV43" s="613"/>
      <c r="DTW43" s="613"/>
      <c r="DTX43" s="613"/>
      <c r="DTY43" s="613"/>
      <c r="DTZ43" s="613"/>
      <c r="DUA43" s="613"/>
      <c r="DUB43" s="613"/>
      <c r="DUC43" s="613"/>
      <c r="DUD43" s="613"/>
      <c r="DUE43" s="613"/>
      <c r="DUF43" s="613"/>
      <c r="DUG43" s="613"/>
      <c r="DUH43" s="613"/>
      <c r="DUI43" s="613"/>
      <c r="DUJ43" s="613"/>
      <c r="DUK43" s="613"/>
      <c r="DUL43" s="613"/>
      <c r="DUM43" s="613"/>
      <c r="DUN43" s="613"/>
      <c r="DUO43" s="613"/>
      <c r="DUP43" s="613"/>
      <c r="DUQ43" s="613"/>
      <c r="DUR43" s="613"/>
      <c r="DUS43" s="613"/>
      <c r="DUT43" s="613"/>
      <c r="DUU43" s="613"/>
      <c r="DUV43" s="613"/>
      <c r="DUW43" s="613"/>
      <c r="DUX43" s="613"/>
      <c r="DUY43" s="613"/>
      <c r="DUZ43" s="613"/>
      <c r="DVA43" s="613"/>
      <c r="DVB43" s="613"/>
      <c r="DVC43" s="613"/>
      <c r="DVD43" s="613"/>
      <c r="DVE43" s="613"/>
      <c r="DVF43" s="613"/>
      <c r="DVG43" s="613"/>
      <c r="DVH43" s="613"/>
      <c r="DVI43" s="613"/>
      <c r="DVJ43" s="613"/>
      <c r="DVK43" s="613"/>
      <c r="DVL43" s="613"/>
      <c r="DVM43" s="613"/>
      <c r="DVN43" s="613"/>
      <c r="DVO43" s="613"/>
      <c r="DVP43" s="613"/>
      <c r="DVQ43" s="613"/>
      <c r="DVR43" s="613"/>
      <c r="DVS43" s="613"/>
      <c r="DVT43" s="613"/>
      <c r="DVU43" s="613"/>
      <c r="DVV43" s="613"/>
      <c r="DVW43" s="613"/>
      <c r="DVX43" s="613"/>
      <c r="DVY43" s="613"/>
      <c r="DVZ43" s="613"/>
      <c r="DWA43" s="613"/>
      <c r="DWB43" s="613"/>
      <c r="DWC43" s="613"/>
      <c r="DWD43" s="613"/>
      <c r="DWE43" s="613"/>
      <c r="DWF43" s="613"/>
      <c r="DWG43" s="613"/>
      <c r="DWH43" s="613"/>
      <c r="DWI43" s="613"/>
      <c r="DWJ43" s="613"/>
      <c r="DWK43" s="613"/>
      <c r="DWL43" s="613"/>
      <c r="DWM43" s="613"/>
      <c r="DWN43" s="613"/>
      <c r="DWO43" s="613"/>
      <c r="DWP43" s="613"/>
      <c r="DWQ43" s="613"/>
      <c r="DWR43" s="613"/>
      <c r="DWS43" s="613"/>
      <c r="DWT43" s="613"/>
      <c r="DWU43" s="613"/>
      <c r="DWV43" s="613"/>
      <c r="DWW43" s="613"/>
      <c r="DWX43" s="613"/>
      <c r="DWY43" s="613"/>
      <c r="DWZ43" s="613"/>
      <c r="DXA43" s="613"/>
      <c r="DXB43" s="613"/>
      <c r="DXC43" s="613"/>
      <c r="DXD43" s="613"/>
      <c r="DXE43" s="613"/>
      <c r="DXF43" s="613"/>
      <c r="DXG43" s="613"/>
      <c r="DXH43" s="613"/>
      <c r="DXI43" s="613"/>
      <c r="DXJ43" s="613"/>
      <c r="DXK43" s="613"/>
      <c r="DXL43" s="613"/>
      <c r="DXM43" s="613"/>
      <c r="DXN43" s="613"/>
      <c r="DXO43" s="613"/>
      <c r="DXP43" s="613"/>
      <c r="DXQ43" s="613"/>
      <c r="DXR43" s="613"/>
      <c r="DXS43" s="613"/>
      <c r="DXT43" s="613"/>
      <c r="DXU43" s="613"/>
      <c r="DXV43" s="613"/>
      <c r="DXW43" s="613"/>
      <c r="DXX43" s="613"/>
      <c r="DXY43" s="613"/>
      <c r="DXZ43" s="613"/>
      <c r="DYA43" s="613"/>
      <c r="DYB43" s="613"/>
      <c r="DYC43" s="613"/>
      <c r="DYD43" s="613"/>
      <c r="DYE43" s="613"/>
      <c r="DYF43" s="613"/>
      <c r="DYG43" s="613"/>
      <c r="DYH43" s="613"/>
      <c r="DYI43" s="613"/>
      <c r="DYJ43" s="613"/>
      <c r="DYK43" s="613"/>
      <c r="DYL43" s="613"/>
      <c r="DYM43" s="613"/>
      <c r="DYN43" s="613"/>
      <c r="DYO43" s="613"/>
      <c r="DYP43" s="613"/>
      <c r="DYQ43" s="613"/>
      <c r="DYR43" s="613"/>
      <c r="DYS43" s="613"/>
      <c r="DYT43" s="613"/>
      <c r="DYU43" s="613"/>
      <c r="DYV43" s="613"/>
      <c r="DYW43" s="613"/>
      <c r="DYX43" s="613"/>
      <c r="DYY43" s="613"/>
      <c r="DYZ43" s="613"/>
      <c r="DZA43" s="613"/>
      <c r="DZB43" s="613"/>
      <c r="DZC43" s="613"/>
      <c r="DZD43" s="613"/>
      <c r="DZE43" s="613"/>
      <c r="DZF43" s="613"/>
      <c r="DZG43" s="613"/>
      <c r="DZH43" s="613"/>
      <c r="DZI43" s="613"/>
      <c r="DZJ43" s="613"/>
      <c r="DZK43" s="613"/>
      <c r="DZL43" s="613"/>
      <c r="DZM43" s="613"/>
      <c r="DZN43" s="613"/>
      <c r="DZO43" s="613"/>
      <c r="DZP43" s="613"/>
      <c r="DZQ43" s="613"/>
      <c r="DZR43" s="613"/>
      <c r="DZS43" s="613"/>
      <c r="DZT43" s="613"/>
      <c r="DZU43" s="613"/>
      <c r="DZV43" s="613"/>
      <c r="DZW43" s="613"/>
      <c r="DZX43" s="613"/>
      <c r="DZY43" s="613"/>
      <c r="DZZ43" s="613"/>
      <c r="EAA43" s="613"/>
      <c r="EAB43" s="613"/>
      <c r="EAC43" s="613"/>
      <c r="EAD43" s="613"/>
      <c r="EAE43" s="613"/>
      <c r="EAF43" s="613"/>
      <c r="EAG43" s="613"/>
      <c r="EAH43" s="613"/>
      <c r="EAI43" s="613"/>
      <c r="EAJ43" s="613"/>
      <c r="EAK43" s="613"/>
      <c r="EAL43" s="613"/>
      <c r="EAM43" s="613"/>
      <c r="EAN43" s="613"/>
      <c r="EAO43" s="613"/>
      <c r="EAP43" s="613"/>
      <c r="EAQ43" s="613"/>
      <c r="EAR43" s="613"/>
      <c r="EAS43" s="613"/>
      <c r="EAT43" s="613"/>
      <c r="EAU43" s="613"/>
      <c r="EAV43" s="613"/>
      <c r="EAW43" s="613"/>
      <c r="EAX43" s="613"/>
      <c r="EAY43" s="613"/>
      <c r="EAZ43" s="613"/>
      <c r="EBA43" s="613"/>
      <c r="EBB43" s="613"/>
      <c r="EBC43" s="613"/>
      <c r="EBD43" s="613"/>
      <c r="EBE43" s="613"/>
      <c r="EBF43" s="613"/>
      <c r="EBG43" s="613"/>
      <c r="EBH43" s="613"/>
      <c r="EBI43" s="613"/>
      <c r="EBJ43" s="613"/>
      <c r="EBK43" s="613"/>
      <c r="EBL43" s="613"/>
      <c r="EBM43" s="613"/>
      <c r="EBN43" s="613"/>
      <c r="EBO43" s="613"/>
      <c r="EBP43" s="613"/>
      <c r="EBQ43" s="613"/>
      <c r="EBR43" s="613"/>
      <c r="EBS43" s="613"/>
      <c r="EBT43" s="613"/>
      <c r="EBU43" s="613"/>
      <c r="EBV43" s="613"/>
      <c r="EBW43" s="613"/>
      <c r="EBX43" s="613"/>
      <c r="EBY43" s="613"/>
      <c r="EBZ43" s="613"/>
      <c r="ECA43" s="613"/>
      <c r="ECB43" s="613"/>
      <c r="ECC43" s="613"/>
      <c r="ECD43" s="613"/>
      <c r="ECE43" s="613"/>
      <c r="ECF43" s="613"/>
      <c r="ECG43" s="613"/>
      <c r="ECH43" s="613"/>
      <c r="ECI43" s="613"/>
      <c r="ECJ43" s="613"/>
      <c r="ECK43" s="613"/>
      <c r="ECL43" s="613"/>
      <c r="ECM43" s="613"/>
      <c r="ECN43" s="613"/>
      <c r="ECO43" s="613"/>
      <c r="ECP43" s="613"/>
      <c r="ECQ43" s="613"/>
      <c r="ECR43" s="613"/>
      <c r="ECS43" s="613"/>
      <c r="ECT43" s="613"/>
      <c r="ECU43" s="613"/>
      <c r="ECV43" s="613"/>
      <c r="ECW43" s="613"/>
      <c r="ECX43" s="613"/>
      <c r="ECY43" s="613"/>
      <c r="ECZ43" s="613"/>
      <c r="EDA43" s="613"/>
      <c r="EDB43" s="613"/>
      <c r="EDC43" s="613"/>
      <c r="EDD43" s="613"/>
      <c r="EDE43" s="613"/>
      <c r="EDF43" s="613"/>
      <c r="EDG43" s="613"/>
      <c r="EDH43" s="613"/>
      <c r="EDI43" s="613"/>
      <c r="EDJ43" s="613"/>
      <c r="EDK43" s="613"/>
      <c r="EDL43" s="613"/>
      <c r="EDM43" s="613"/>
      <c r="EDN43" s="613"/>
      <c r="EDO43" s="613"/>
      <c r="EDP43" s="613"/>
      <c r="EDQ43" s="613"/>
      <c r="EDR43" s="613"/>
      <c r="EDS43" s="613"/>
      <c r="EDT43" s="613"/>
      <c r="EDU43" s="613"/>
      <c r="EDV43" s="613"/>
      <c r="EDW43" s="613"/>
      <c r="EDX43" s="613"/>
      <c r="EDY43" s="613"/>
      <c r="EDZ43" s="613"/>
      <c r="EEA43" s="613"/>
      <c r="EEB43" s="613"/>
      <c r="EEC43" s="613"/>
      <c r="EED43" s="613"/>
      <c r="EEE43" s="613"/>
      <c r="EEF43" s="613"/>
      <c r="EEG43" s="613"/>
      <c r="EEH43" s="613"/>
      <c r="EEI43" s="613"/>
      <c r="EEJ43" s="613"/>
      <c r="EEK43" s="613"/>
      <c r="EEL43" s="613"/>
      <c r="EEM43" s="613"/>
      <c r="EEN43" s="613"/>
      <c r="EEO43" s="613"/>
      <c r="EEP43" s="613"/>
      <c r="EEQ43" s="613"/>
      <c r="EER43" s="613"/>
      <c r="EES43" s="613"/>
      <c r="EET43" s="613"/>
      <c r="EEU43" s="613"/>
      <c r="EEV43" s="613"/>
      <c r="EEW43" s="613"/>
      <c r="EEX43" s="613"/>
      <c r="EEY43" s="613"/>
      <c r="EEZ43" s="613"/>
      <c r="EFA43" s="613"/>
      <c r="EFB43" s="613"/>
      <c r="EFC43" s="613"/>
      <c r="EFD43" s="613"/>
      <c r="EFE43" s="613"/>
      <c r="EFF43" s="613"/>
      <c r="EFG43" s="613"/>
      <c r="EFH43" s="613"/>
      <c r="EFI43" s="613"/>
      <c r="EFJ43" s="613"/>
      <c r="EFK43" s="613"/>
      <c r="EFL43" s="613"/>
      <c r="EFM43" s="613"/>
      <c r="EFN43" s="613"/>
      <c r="EFO43" s="613"/>
      <c r="EFP43" s="613"/>
      <c r="EFQ43" s="613"/>
      <c r="EFR43" s="613"/>
      <c r="EFS43" s="613"/>
      <c r="EFT43" s="613"/>
      <c r="EFU43" s="613"/>
      <c r="EFV43" s="613"/>
      <c r="EFW43" s="613"/>
      <c r="EFX43" s="613"/>
      <c r="EFY43" s="613"/>
      <c r="EFZ43" s="613"/>
      <c r="EGA43" s="613"/>
      <c r="EGB43" s="613"/>
      <c r="EGC43" s="613"/>
      <c r="EGD43" s="613"/>
      <c r="EGE43" s="613"/>
      <c r="EGF43" s="613"/>
      <c r="EGG43" s="613"/>
      <c r="EGH43" s="613"/>
      <c r="EGI43" s="613"/>
      <c r="EGJ43" s="613"/>
      <c r="EGK43" s="613"/>
      <c r="EGL43" s="613"/>
      <c r="EGM43" s="613"/>
      <c r="EGN43" s="613"/>
      <c r="EGO43" s="613"/>
      <c r="EGP43" s="613"/>
      <c r="EGQ43" s="613"/>
      <c r="EGR43" s="613"/>
      <c r="EGS43" s="613"/>
      <c r="EGT43" s="613"/>
      <c r="EGU43" s="613"/>
      <c r="EGV43" s="613"/>
      <c r="EGW43" s="613"/>
      <c r="EGX43" s="613"/>
      <c r="EGY43" s="613"/>
      <c r="EGZ43" s="613"/>
      <c r="EHA43" s="613"/>
      <c r="EHB43" s="613"/>
      <c r="EHC43" s="613"/>
      <c r="EHD43" s="613"/>
      <c r="EHE43" s="613"/>
      <c r="EHF43" s="613"/>
      <c r="EHG43" s="613"/>
      <c r="EHH43" s="613"/>
      <c r="EHI43" s="613"/>
      <c r="EHJ43" s="613"/>
      <c r="EHK43" s="613"/>
      <c r="EHL43" s="613"/>
      <c r="EHM43" s="613"/>
      <c r="EHN43" s="613"/>
      <c r="EHO43" s="613"/>
      <c r="EHP43" s="613"/>
      <c r="EHQ43" s="613"/>
      <c r="EHR43" s="613"/>
      <c r="EHS43" s="613"/>
      <c r="EHT43" s="613"/>
      <c r="EHU43" s="613"/>
      <c r="EHV43" s="613"/>
      <c r="EHW43" s="613"/>
      <c r="EHX43" s="613"/>
      <c r="EHY43" s="613"/>
      <c r="EHZ43" s="613"/>
      <c r="EIA43" s="613"/>
      <c r="EIB43" s="613"/>
      <c r="EIC43" s="613"/>
      <c r="EID43" s="613"/>
      <c r="EIE43" s="613"/>
      <c r="EIF43" s="613"/>
      <c r="EIG43" s="613"/>
      <c r="EIH43" s="613"/>
      <c r="EII43" s="613"/>
      <c r="EIJ43" s="613"/>
      <c r="EIK43" s="613"/>
      <c r="EIL43" s="613"/>
      <c r="EIM43" s="613"/>
      <c r="EIN43" s="613"/>
      <c r="EIO43" s="613"/>
      <c r="EIP43" s="613"/>
      <c r="EIQ43" s="613"/>
      <c r="EIR43" s="613"/>
      <c r="EIS43" s="613"/>
      <c r="EIT43" s="613"/>
      <c r="EIU43" s="613"/>
      <c r="EIV43" s="613"/>
      <c r="EIW43" s="613"/>
      <c r="EIX43" s="613"/>
      <c r="EIY43" s="613"/>
      <c r="EIZ43" s="613"/>
      <c r="EJA43" s="613"/>
      <c r="EJB43" s="613"/>
      <c r="EJC43" s="613"/>
      <c r="EJD43" s="613"/>
      <c r="EJE43" s="613"/>
      <c r="EJF43" s="613"/>
      <c r="EJG43" s="613"/>
      <c r="EJH43" s="613"/>
      <c r="EJI43" s="613"/>
      <c r="EJJ43" s="613"/>
      <c r="EJK43" s="613"/>
      <c r="EJL43" s="613"/>
      <c r="EJM43" s="613"/>
      <c r="EJN43" s="613"/>
      <c r="EJO43" s="613"/>
      <c r="EJP43" s="613"/>
      <c r="EJQ43" s="613"/>
      <c r="EJR43" s="613"/>
      <c r="EJS43" s="613"/>
      <c r="EJT43" s="613"/>
      <c r="EJU43" s="613"/>
      <c r="EJV43" s="613"/>
      <c r="EJW43" s="613"/>
      <c r="EJX43" s="613"/>
      <c r="EJY43" s="613"/>
      <c r="EJZ43" s="613"/>
      <c r="EKA43" s="613"/>
      <c r="EKB43" s="613"/>
      <c r="EKC43" s="613"/>
      <c r="EKD43" s="613"/>
      <c r="EKE43" s="613"/>
      <c r="EKF43" s="613"/>
      <c r="EKG43" s="613"/>
      <c r="EKH43" s="613"/>
      <c r="EKI43" s="613"/>
      <c r="EKJ43" s="613"/>
      <c r="EKK43" s="613"/>
      <c r="EKL43" s="613"/>
      <c r="EKM43" s="613"/>
      <c r="EKN43" s="613"/>
      <c r="EKO43" s="613"/>
      <c r="EKP43" s="613"/>
      <c r="EKQ43" s="613"/>
      <c r="EKR43" s="613"/>
      <c r="EKS43" s="613"/>
      <c r="EKT43" s="613"/>
      <c r="EKU43" s="613"/>
      <c r="EKV43" s="613"/>
      <c r="EKW43" s="613"/>
      <c r="EKX43" s="613"/>
      <c r="EKY43" s="613"/>
      <c r="EKZ43" s="613"/>
      <c r="ELA43" s="613"/>
      <c r="ELB43" s="613"/>
      <c r="ELC43" s="613"/>
      <c r="ELD43" s="613"/>
      <c r="ELE43" s="613"/>
      <c r="ELF43" s="613"/>
      <c r="ELG43" s="613"/>
      <c r="ELH43" s="613"/>
      <c r="ELI43" s="613"/>
      <c r="ELJ43" s="613"/>
      <c r="ELK43" s="613"/>
      <c r="ELL43" s="613"/>
      <c r="ELM43" s="613"/>
      <c r="ELN43" s="613"/>
      <c r="ELO43" s="613"/>
      <c r="ELP43" s="613"/>
      <c r="ELQ43" s="613"/>
      <c r="ELR43" s="613"/>
      <c r="ELS43" s="613"/>
      <c r="ELT43" s="613"/>
      <c r="ELU43" s="613"/>
      <c r="ELV43" s="613"/>
      <c r="ELW43" s="613"/>
      <c r="ELX43" s="613"/>
      <c r="ELY43" s="613"/>
      <c r="ELZ43" s="613"/>
      <c r="EMA43" s="613"/>
      <c r="EMB43" s="613"/>
      <c r="EMC43" s="613"/>
      <c r="EMD43" s="613"/>
      <c r="EME43" s="613"/>
      <c r="EMF43" s="613"/>
      <c r="EMG43" s="613"/>
      <c r="EMH43" s="613"/>
      <c r="EMI43" s="613"/>
      <c r="EMJ43" s="613"/>
      <c r="EMK43" s="613"/>
      <c r="EML43" s="613"/>
      <c r="EMM43" s="613"/>
      <c r="EMN43" s="613"/>
      <c r="EMO43" s="613"/>
      <c r="EMP43" s="613"/>
      <c r="EMQ43" s="613"/>
      <c r="EMR43" s="613"/>
      <c r="EMS43" s="613"/>
      <c r="EMT43" s="613"/>
      <c r="EMU43" s="613"/>
      <c r="EMV43" s="613"/>
      <c r="EMW43" s="613"/>
      <c r="EMX43" s="613"/>
      <c r="EMY43" s="613"/>
      <c r="EMZ43" s="613"/>
      <c r="ENA43" s="613"/>
      <c r="ENB43" s="613"/>
      <c r="ENC43" s="613"/>
      <c r="END43" s="613"/>
      <c r="ENE43" s="613"/>
      <c r="ENF43" s="613"/>
      <c r="ENG43" s="613"/>
      <c r="ENH43" s="613"/>
      <c r="ENI43" s="613"/>
      <c r="ENJ43" s="613"/>
      <c r="ENK43" s="613"/>
      <c r="ENL43" s="613"/>
      <c r="ENM43" s="613"/>
      <c r="ENN43" s="613"/>
      <c r="ENO43" s="613"/>
      <c r="ENP43" s="613"/>
      <c r="ENQ43" s="613"/>
      <c r="ENR43" s="613"/>
      <c r="ENS43" s="613"/>
      <c r="ENT43" s="613"/>
      <c r="ENU43" s="613"/>
      <c r="ENV43" s="613"/>
      <c r="ENW43" s="613"/>
      <c r="ENX43" s="613"/>
      <c r="ENY43" s="613"/>
      <c r="ENZ43" s="613"/>
      <c r="EOA43" s="613"/>
      <c r="EOB43" s="613"/>
      <c r="EOC43" s="613"/>
      <c r="EOD43" s="613"/>
      <c r="EOE43" s="613"/>
      <c r="EOF43" s="613"/>
      <c r="EOG43" s="613"/>
      <c r="EOH43" s="613"/>
      <c r="EOI43" s="613"/>
      <c r="EOJ43" s="613"/>
      <c r="EOK43" s="613"/>
      <c r="EOL43" s="613"/>
      <c r="EOM43" s="613"/>
      <c r="EON43" s="613"/>
      <c r="EOO43" s="613"/>
      <c r="EOP43" s="613"/>
      <c r="EOQ43" s="613"/>
      <c r="EOR43" s="613"/>
      <c r="EOS43" s="613"/>
      <c r="EOT43" s="613"/>
      <c r="EOU43" s="613"/>
      <c r="EOV43" s="613"/>
      <c r="EOW43" s="613"/>
      <c r="EOX43" s="613"/>
      <c r="EOY43" s="613"/>
      <c r="EOZ43" s="613"/>
      <c r="EPA43" s="613"/>
      <c r="EPB43" s="613"/>
      <c r="EPC43" s="613"/>
      <c r="EPD43" s="613"/>
      <c r="EPE43" s="613"/>
      <c r="EPF43" s="613"/>
      <c r="EPG43" s="613"/>
      <c r="EPH43" s="613"/>
      <c r="EPI43" s="613"/>
      <c r="EPJ43" s="613"/>
      <c r="EPK43" s="613"/>
      <c r="EPL43" s="613"/>
      <c r="EPM43" s="613"/>
      <c r="EPN43" s="613"/>
      <c r="EPO43" s="613"/>
      <c r="EPP43" s="613"/>
      <c r="EPQ43" s="613"/>
      <c r="EPR43" s="613"/>
      <c r="EPS43" s="613"/>
      <c r="EPT43" s="613"/>
      <c r="EPU43" s="613"/>
      <c r="EPV43" s="613"/>
      <c r="EPW43" s="613"/>
      <c r="EPX43" s="613"/>
      <c r="EPY43" s="613"/>
      <c r="EPZ43" s="613"/>
      <c r="EQA43" s="613"/>
      <c r="EQB43" s="613"/>
      <c r="EQC43" s="613"/>
      <c r="EQD43" s="613"/>
      <c r="EQE43" s="613"/>
      <c r="EQF43" s="613"/>
      <c r="EQG43" s="613"/>
      <c r="EQH43" s="613"/>
      <c r="EQI43" s="613"/>
      <c r="EQJ43" s="613"/>
      <c r="EQK43" s="613"/>
      <c r="EQL43" s="613"/>
      <c r="EQM43" s="613"/>
      <c r="EQN43" s="613"/>
      <c r="EQO43" s="613"/>
      <c r="EQP43" s="613"/>
      <c r="EQQ43" s="613"/>
      <c r="EQR43" s="613"/>
      <c r="EQS43" s="613"/>
      <c r="EQT43" s="613"/>
      <c r="EQU43" s="613"/>
      <c r="EQV43" s="613"/>
      <c r="EQW43" s="613"/>
      <c r="EQX43" s="613"/>
      <c r="EQY43" s="613"/>
      <c r="EQZ43" s="613"/>
      <c r="ERA43" s="613"/>
      <c r="ERB43" s="613"/>
      <c r="ERC43" s="613"/>
      <c r="ERD43" s="613"/>
      <c r="ERE43" s="613"/>
      <c r="ERF43" s="613"/>
      <c r="ERG43" s="613"/>
      <c r="ERH43" s="613"/>
      <c r="ERI43" s="613"/>
      <c r="ERJ43" s="613"/>
      <c r="ERK43" s="613"/>
      <c r="ERL43" s="613"/>
      <c r="ERM43" s="613"/>
      <c r="ERN43" s="613"/>
      <c r="ERO43" s="613"/>
      <c r="ERP43" s="613"/>
      <c r="ERQ43" s="613"/>
      <c r="ERR43" s="613"/>
      <c r="ERS43" s="613"/>
      <c r="ERT43" s="613"/>
      <c r="ERU43" s="613"/>
      <c r="ERV43" s="613"/>
      <c r="ERW43" s="613"/>
      <c r="ERX43" s="613"/>
      <c r="ERY43" s="613"/>
      <c r="ERZ43" s="613"/>
      <c r="ESA43" s="613"/>
      <c r="ESB43" s="613"/>
      <c r="ESC43" s="613"/>
      <c r="ESD43" s="613"/>
      <c r="ESE43" s="613"/>
      <c r="ESF43" s="613"/>
      <c r="ESG43" s="613"/>
      <c r="ESH43" s="613"/>
      <c r="ESI43" s="613"/>
      <c r="ESJ43" s="613"/>
      <c r="ESK43" s="613"/>
      <c r="ESL43" s="613"/>
      <c r="ESM43" s="613"/>
      <c r="ESN43" s="613"/>
      <c r="ESO43" s="613"/>
      <c r="ESP43" s="613"/>
      <c r="ESQ43" s="613"/>
      <c r="ESR43" s="613"/>
      <c r="ESS43" s="613"/>
      <c r="EST43" s="613"/>
      <c r="ESU43" s="613"/>
      <c r="ESV43" s="613"/>
      <c r="ESW43" s="613"/>
      <c r="ESX43" s="613"/>
      <c r="ESY43" s="613"/>
      <c r="ESZ43" s="613"/>
      <c r="ETA43" s="613"/>
      <c r="ETB43" s="613"/>
      <c r="ETC43" s="613"/>
      <c r="ETD43" s="613"/>
      <c r="ETE43" s="613"/>
      <c r="ETF43" s="613"/>
      <c r="ETG43" s="613"/>
      <c r="ETH43" s="613"/>
      <c r="ETI43" s="613"/>
      <c r="ETJ43" s="613"/>
      <c r="ETK43" s="613"/>
      <c r="ETL43" s="613"/>
      <c r="ETM43" s="613"/>
      <c r="ETN43" s="613"/>
      <c r="ETO43" s="613"/>
      <c r="ETP43" s="613"/>
      <c r="ETQ43" s="613"/>
      <c r="ETR43" s="613"/>
      <c r="ETS43" s="613"/>
      <c r="ETT43" s="613"/>
      <c r="ETU43" s="613"/>
      <c r="ETV43" s="613"/>
      <c r="ETW43" s="613"/>
      <c r="ETX43" s="613"/>
      <c r="ETY43" s="613"/>
      <c r="ETZ43" s="613"/>
      <c r="EUA43" s="613"/>
      <c r="EUB43" s="613"/>
      <c r="EUC43" s="613"/>
      <c r="EUD43" s="613"/>
      <c r="EUE43" s="613"/>
      <c r="EUF43" s="613"/>
      <c r="EUG43" s="613"/>
      <c r="EUH43" s="613"/>
      <c r="EUI43" s="613"/>
      <c r="EUJ43" s="613"/>
      <c r="EUK43" s="613"/>
      <c r="EUL43" s="613"/>
      <c r="EUM43" s="613"/>
      <c r="EUN43" s="613"/>
      <c r="EUO43" s="613"/>
      <c r="EUP43" s="613"/>
      <c r="EUQ43" s="613"/>
      <c r="EUR43" s="613"/>
      <c r="EUS43" s="613"/>
      <c r="EUT43" s="613"/>
      <c r="EUU43" s="613"/>
      <c r="EUV43" s="613"/>
      <c r="EUW43" s="613"/>
      <c r="EUX43" s="613"/>
      <c r="EUY43" s="613"/>
      <c r="EUZ43" s="613"/>
      <c r="EVA43" s="613"/>
      <c r="EVB43" s="613"/>
      <c r="EVC43" s="613"/>
      <c r="EVD43" s="613"/>
      <c r="EVE43" s="613"/>
      <c r="EVF43" s="613"/>
      <c r="EVG43" s="613"/>
      <c r="EVH43" s="613"/>
      <c r="EVI43" s="613"/>
      <c r="EVJ43" s="613"/>
      <c r="EVK43" s="613"/>
      <c r="EVL43" s="613"/>
      <c r="EVM43" s="613"/>
      <c r="EVN43" s="613"/>
      <c r="EVO43" s="613"/>
      <c r="EVP43" s="613"/>
      <c r="EVQ43" s="613"/>
      <c r="EVR43" s="613"/>
      <c r="EVS43" s="613"/>
      <c r="EVT43" s="613"/>
      <c r="EVU43" s="613"/>
      <c r="EVV43" s="613"/>
      <c r="EVW43" s="613"/>
      <c r="EVX43" s="613"/>
      <c r="EVY43" s="613"/>
      <c r="EVZ43" s="613"/>
      <c r="EWA43" s="613"/>
      <c r="EWB43" s="613"/>
      <c r="EWC43" s="613"/>
      <c r="EWD43" s="613"/>
      <c r="EWE43" s="613"/>
      <c r="EWF43" s="613"/>
      <c r="EWG43" s="613"/>
      <c r="EWH43" s="613"/>
      <c r="EWI43" s="613"/>
      <c r="EWJ43" s="613"/>
      <c r="EWK43" s="613"/>
      <c r="EWL43" s="613"/>
      <c r="EWM43" s="613"/>
      <c r="EWN43" s="613"/>
      <c r="EWO43" s="613"/>
      <c r="EWP43" s="613"/>
      <c r="EWQ43" s="613"/>
      <c r="EWR43" s="613"/>
      <c r="EWS43" s="613"/>
      <c r="EWT43" s="613"/>
      <c r="EWU43" s="613"/>
      <c r="EWV43" s="613"/>
      <c r="EWW43" s="613"/>
      <c r="EWX43" s="613"/>
      <c r="EWY43" s="613"/>
      <c r="EWZ43" s="613"/>
      <c r="EXA43" s="613"/>
      <c r="EXB43" s="613"/>
      <c r="EXC43" s="613"/>
      <c r="EXD43" s="613"/>
      <c r="EXE43" s="613"/>
      <c r="EXF43" s="613"/>
      <c r="EXG43" s="613"/>
      <c r="EXH43" s="613"/>
      <c r="EXI43" s="613"/>
      <c r="EXJ43" s="613"/>
      <c r="EXK43" s="613"/>
      <c r="EXL43" s="613"/>
      <c r="EXM43" s="613"/>
      <c r="EXN43" s="613"/>
      <c r="EXO43" s="613"/>
      <c r="EXP43" s="613"/>
      <c r="EXQ43" s="613"/>
      <c r="EXR43" s="613"/>
      <c r="EXS43" s="613"/>
      <c r="EXT43" s="613"/>
      <c r="EXU43" s="613"/>
      <c r="EXV43" s="613"/>
      <c r="EXW43" s="613"/>
      <c r="EXX43" s="613"/>
      <c r="EXY43" s="613"/>
      <c r="EXZ43" s="613"/>
      <c r="EYA43" s="613"/>
      <c r="EYB43" s="613"/>
      <c r="EYC43" s="613"/>
      <c r="EYD43" s="613"/>
      <c r="EYE43" s="613"/>
      <c r="EYF43" s="613"/>
      <c r="EYG43" s="613"/>
      <c r="EYH43" s="613"/>
      <c r="EYI43" s="613"/>
      <c r="EYJ43" s="613"/>
      <c r="EYK43" s="613"/>
      <c r="EYL43" s="613"/>
      <c r="EYM43" s="613"/>
      <c r="EYN43" s="613"/>
      <c r="EYO43" s="613"/>
      <c r="EYP43" s="613"/>
      <c r="EYQ43" s="613"/>
      <c r="EYR43" s="613"/>
      <c r="EYS43" s="613"/>
      <c r="EYT43" s="613"/>
      <c r="EYU43" s="613"/>
      <c r="EYV43" s="613"/>
      <c r="EYW43" s="613"/>
      <c r="EYX43" s="613"/>
      <c r="EYY43" s="613"/>
      <c r="EYZ43" s="613"/>
      <c r="EZA43" s="613"/>
      <c r="EZB43" s="613"/>
      <c r="EZC43" s="613"/>
      <c r="EZD43" s="613"/>
      <c r="EZE43" s="613"/>
      <c r="EZF43" s="613"/>
      <c r="EZG43" s="613"/>
      <c r="EZH43" s="613"/>
      <c r="EZI43" s="613"/>
      <c r="EZJ43" s="613"/>
      <c r="EZK43" s="613"/>
      <c r="EZL43" s="613"/>
      <c r="EZM43" s="613"/>
      <c r="EZN43" s="613"/>
      <c r="EZO43" s="613"/>
      <c r="EZP43" s="613"/>
      <c r="EZQ43" s="613"/>
      <c r="EZR43" s="613"/>
      <c r="EZS43" s="613"/>
      <c r="EZT43" s="613"/>
      <c r="EZU43" s="613"/>
      <c r="EZV43" s="613"/>
      <c r="EZW43" s="613"/>
      <c r="EZX43" s="613"/>
      <c r="EZY43" s="613"/>
      <c r="EZZ43" s="613"/>
      <c r="FAA43" s="613"/>
      <c r="FAB43" s="613"/>
      <c r="FAC43" s="613"/>
      <c r="FAD43" s="613"/>
      <c r="FAE43" s="613"/>
      <c r="FAF43" s="613"/>
      <c r="FAG43" s="613"/>
      <c r="FAH43" s="613"/>
      <c r="FAI43" s="613"/>
      <c r="FAJ43" s="613"/>
      <c r="FAK43" s="613"/>
      <c r="FAL43" s="613"/>
      <c r="FAM43" s="613"/>
      <c r="FAN43" s="613"/>
      <c r="FAO43" s="613"/>
      <c r="FAP43" s="613"/>
      <c r="FAQ43" s="613"/>
      <c r="FAR43" s="613"/>
      <c r="FAS43" s="613"/>
      <c r="FAT43" s="613"/>
      <c r="FAU43" s="613"/>
      <c r="FAV43" s="613"/>
      <c r="FAW43" s="613"/>
      <c r="FAX43" s="613"/>
      <c r="FAY43" s="613"/>
      <c r="FAZ43" s="613"/>
      <c r="FBA43" s="613"/>
      <c r="FBB43" s="613"/>
      <c r="FBC43" s="613"/>
      <c r="FBD43" s="613"/>
      <c r="FBE43" s="613"/>
      <c r="FBF43" s="613"/>
      <c r="FBG43" s="613"/>
      <c r="FBH43" s="613"/>
      <c r="FBI43" s="613"/>
      <c r="FBJ43" s="613"/>
      <c r="FBK43" s="613"/>
      <c r="FBL43" s="613"/>
      <c r="FBM43" s="613"/>
      <c r="FBN43" s="613"/>
      <c r="FBO43" s="613"/>
      <c r="FBP43" s="613"/>
      <c r="FBQ43" s="613"/>
      <c r="FBR43" s="613"/>
      <c r="FBS43" s="613"/>
      <c r="FBT43" s="613"/>
      <c r="FBU43" s="613"/>
      <c r="FBV43" s="613"/>
      <c r="FBW43" s="613"/>
      <c r="FBX43" s="613"/>
      <c r="FBY43" s="613"/>
      <c r="FBZ43" s="613"/>
      <c r="FCA43" s="613"/>
      <c r="FCB43" s="613"/>
      <c r="FCC43" s="613"/>
      <c r="FCD43" s="613"/>
      <c r="FCE43" s="613"/>
      <c r="FCF43" s="613"/>
      <c r="FCG43" s="613"/>
      <c r="FCH43" s="613"/>
      <c r="FCI43" s="613"/>
      <c r="FCJ43" s="613"/>
      <c r="FCK43" s="613"/>
      <c r="FCL43" s="613"/>
      <c r="FCM43" s="613"/>
      <c r="FCN43" s="613"/>
      <c r="FCO43" s="613"/>
      <c r="FCP43" s="613"/>
      <c r="FCQ43" s="613"/>
      <c r="FCR43" s="613"/>
      <c r="FCS43" s="613"/>
      <c r="FCT43" s="613"/>
      <c r="FCU43" s="613"/>
      <c r="FCV43" s="613"/>
      <c r="FCW43" s="613"/>
      <c r="FCX43" s="613"/>
      <c r="FCY43" s="613"/>
      <c r="FCZ43" s="613"/>
      <c r="FDA43" s="613"/>
      <c r="FDB43" s="613"/>
      <c r="FDC43" s="613"/>
      <c r="FDD43" s="613"/>
      <c r="FDE43" s="613"/>
      <c r="FDF43" s="613"/>
      <c r="FDG43" s="613"/>
      <c r="FDH43" s="613"/>
      <c r="FDI43" s="613"/>
      <c r="FDJ43" s="613"/>
      <c r="FDK43" s="613"/>
      <c r="FDL43" s="613"/>
      <c r="FDM43" s="613"/>
      <c r="FDN43" s="613"/>
      <c r="FDO43" s="613"/>
      <c r="FDP43" s="613"/>
      <c r="FDQ43" s="613"/>
      <c r="FDR43" s="613"/>
      <c r="FDS43" s="613"/>
      <c r="FDT43" s="613"/>
      <c r="FDU43" s="613"/>
      <c r="FDV43" s="613"/>
      <c r="FDW43" s="613"/>
      <c r="FDX43" s="613"/>
      <c r="FDY43" s="613"/>
      <c r="FDZ43" s="613"/>
      <c r="FEA43" s="613"/>
      <c r="FEB43" s="613"/>
      <c r="FEC43" s="613"/>
      <c r="FED43" s="613"/>
      <c r="FEE43" s="613"/>
      <c r="FEF43" s="613"/>
      <c r="FEG43" s="613"/>
      <c r="FEH43" s="613"/>
      <c r="FEI43" s="613"/>
      <c r="FEJ43" s="613"/>
      <c r="FEK43" s="613"/>
      <c r="FEL43" s="613"/>
      <c r="FEM43" s="613"/>
      <c r="FEN43" s="613"/>
      <c r="FEO43" s="613"/>
      <c r="FEP43" s="613"/>
      <c r="FEQ43" s="613"/>
      <c r="FER43" s="613"/>
      <c r="FES43" s="613"/>
      <c r="FET43" s="613"/>
      <c r="FEU43" s="613"/>
      <c r="FEV43" s="613"/>
      <c r="FEW43" s="613"/>
      <c r="FEX43" s="613"/>
      <c r="FEY43" s="613"/>
      <c r="FEZ43" s="613"/>
      <c r="FFA43" s="613"/>
      <c r="FFB43" s="613"/>
      <c r="FFC43" s="613"/>
      <c r="FFD43" s="613"/>
      <c r="FFE43" s="613"/>
      <c r="FFF43" s="613"/>
      <c r="FFG43" s="613"/>
      <c r="FFH43" s="613"/>
      <c r="FFI43" s="613"/>
      <c r="FFJ43" s="613"/>
      <c r="FFK43" s="613"/>
      <c r="FFL43" s="613"/>
      <c r="FFM43" s="613"/>
      <c r="FFN43" s="613"/>
      <c r="FFO43" s="613"/>
      <c r="FFP43" s="613"/>
      <c r="FFQ43" s="613"/>
      <c r="FFR43" s="613"/>
      <c r="FFS43" s="613"/>
      <c r="FFT43" s="613"/>
      <c r="FFU43" s="613"/>
      <c r="FFV43" s="613"/>
      <c r="FFW43" s="613"/>
      <c r="FFX43" s="613"/>
      <c r="FFY43" s="613"/>
      <c r="FFZ43" s="613"/>
      <c r="FGA43" s="613"/>
      <c r="FGB43" s="613"/>
      <c r="FGC43" s="613"/>
      <c r="FGD43" s="613"/>
      <c r="FGE43" s="613"/>
      <c r="FGF43" s="613"/>
      <c r="FGG43" s="613"/>
      <c r="FGH43" s="613"/>
      <c r="FGI43" s="613"/>
      <c r="FGJ43" s="613"/>
      <c r="FGK43" s="613"/>
      <c r="FGL43" s="613"/>
      <c r="FGM43" s="613"/>
      <c r="FGN43" s="613"/>
      <c r="FGO43" s="613"/>
      <c r="FGP43" s="613"/>
      <c r="FGQ43" s="613"/>
      <c r="FGR43" s="613"/>
      <c r="FGS43" s="613"/>
      <c r="FGT43" s="613"/>
      <c r="FGU43" s="613"/>
      <c r="FGV43" s="613"/>
      <c r="FGW43" s="613"/>
      <c r="FGX43" s="613"/>
      <c r="FGY43" s="613"/>
      <c r="FGZ43" s="613"/>
      <c r="FHA43" s="613"/>
      <c r="FHB43" s="613"/>
      <c r="FHC43" s="613"/>
      <c r="FHD43" s="613"/>
      <c r="FHE43" s="613"/>
      <c r="FHF43" s="613"/>
      <c r="FHG43" s="613"/>
      <c r="FHH43" s="613"/>
      <c r="FHI43" s="613"/>
      <c r="FHJ43" s="613"/>
      <c r="FHK43" s="613"/>
      <c r="FHL43" s="613"/>
      <c r="FHM43" s="613"/>
      <c r="FHN43" s="613"/>
      <c r="FHO43" s="613"/>
      <c r="FHP43" s="613"/>
      <c r="FHQ43" s="613"/>
      <c r="FHR43" s="613"/>
      <c r="FHS43" s="613"/>
      <c r="FHT43" s="613"/>
      <c r="FHU43" s="613"/>
      <c r="FHV43" s="613"/>
      <c r="FHW43" s="613"/>
      <c r="FHX43" s="613"/>
      <c r="FHY43" s="613"/>
      <c r="FHZ43" s="613"/>
      <c r="FIA43" s="613"/>
      <c r="FIB43" s="613"/>
      <c r="FIC43" s="613"/>
      <c r="FID43" s="613"/>
      <c r="FIE43" s="613"/>
      <c r="FIF43" s="613"/>
      <c r="FIG43" s="613"/>
      <c r="FIH43" s="613"/>
      <c r="FII43" s="613"/>
      <c r="FIJ43" s="613"/>
      <c r="FIK43" s="613"/>
      <c r="FIL43" s="613"/>
      <c r="FIM43" s="613"/>
      <c r="FIN43" s="613"/>
      <c r="FIO43" s="613"/>
      <c r="FIP43" s="613"/>
      <c r="FIQ43" s="613"/>
      <c r="FIR43" s="613"/>
      <c r="FIS43" s="613"/>
      <c r="FIT43" s="613"/>
      <c r="FIU43" s="613"/>
      <c r="FIV43" s="613"/>
      <c r="FIW43" s="613"/>
      <c r="FIX43" s="613"/>
      <c r="FIY43" s="613"/>
      <c r="FIZ43" s="613"/>
      <c r="FJA43" s="613"/>
      <c r="FJB43" s="613"/>
      <c r="FJC43" s="613"/>
      <c r="FJD43" s="613"/>
      <c r="FJE43" s="613"/>
      <c r="FJF43" s="613"/>
      <c r="FJG43" s="613"/>
      <c r="FJH43" s="613"/>
      <c r="FJI43" s="613"/>
      <c r="FJJ43" s="613"/>
      <c r="FJK43" s="613"/>
      <c r="FJL43" s="613"/>
      <c r="FJM43" s="613"/>
      <c r="FJN43" s="613"/>
      <c r="FJO43" s="613"/>
      <c r="FJP43" s="613"/>
      <c r="FJQ43" s="613"/>
      <c r="FJR43" s="613"/>
      <c r="FJS43" s="613"/>
      <c r="FJT43" s="613"/>
      <c r="FJU43" s="613"/>
      <c r="FJV43" s="613"/>
      <c r="FJW43" s="613"/>
      <c r="FJX43" s="613"/>
      <c r="FJY43" s="613"/>
      <c r="FJZ43" s="613"/>
      <c r="FKA43" s="613"/>
      <c r="FKB43" s="613"/>
      <c r="FKC43" s="613"/>
      <c r="FKD43" s="613"/>
      <c r="FKE43" s="613"/>
      <c r="FKF43" s="613"/>
      <c r="FKG43" s="613"/>
      <c r="FKH43" s="613"/>
      <c r="FKI43" s="613"/>
      <c r="FKJ43" s="613"/>
      <c r="FKK43" s="613"/>
      <c r="FKL43" s="613"/>
      <c r="FKM43" s="613"/>
      <c r="FKN43" s="613"/>
      <c r="FKO43" s="613"/>
      <c r="FKP43" s="613"/>
      <c r="FKQ43" s="613"/>
      <c r="FKR43" s="613"/>
      <c r="FKS43" s="613"/>
      <c r="FKT43" s="613"/>
      <c r="FKU43" s="613"/>
      <c r="FKV43" s="613"/>
      <c r="FKW43" s="613"/>
      <c r="FKX43" s="613"/>
      <c r="FKY43" s="613"/>
      <c r="FKZ43" s="613"/>
      <c r="FLA43" s="613"/>
      <c r="FLB43" s="613"/>
      <c r="FLC43" s="613"/>
      <c r="FLD43" s="613"/>
      <c r="FLE43" s="613"/>
      <c r="FLF43" s="613"/>
      <c r="FLG43" s="613"/>
      <c r="FLH43" s="613"/>
      <c r="FLI43" s="613"/>
      <c r="FLJ43" s="613"/>
      <c r="FLK43" s="613"/>
      <c r="FLL43" s="613"/>
      <c r="FLM43" s="613"/>
      <c r="FLN43" s="613"/>
      <c r="FLO43" s="613"/>
      <c r="FLP43" s="613"/>
      <c r="FLQ43" s="613"/>
      <c r="FLR43" s="613"/>
      <c r="FLS43" s="613"/>
      <c r="FLT43" s="613"/>
      <c r="FLU43" s="613"/>
      <c r="FLV43" s="613"/>
      <c r="FLW43" s="613"/>
      <c r="FLX43" s="613"/>
      <c r="FLY43" s="613"/>
      <c r="FLZ43" s="613"/>
      <c r="FMA43" s="613"/>
      <c r="FMB43" s="613"/>
      <c r="FMC43" s="613"/>
      <c r="FMD43" s="613"/>
      <c r="FME43" s="613"/>
      <c r="FMF43" s="613"/>
      <c r="FMG43" s="613"/>
      <c r="FMH43" s="613"/>
      <c r="FMI43" s="613"/>
      <c r="FMJ43" s="613"/>
      <c r="FMK43" s="613"/>
      <c r="FML43" s="613"/>
      <c r="FMM43" s="613"/>
      <c r="FMN43" s="613"/>
      <c r="FMO43" s="613"/>
      <c r="FMP43" s="613"/>
      <c r="FMQ43" s="613"/>
      <c r="FMR43" s="613"/>
      <c r="FMS43" s="613"/>
      <c r="FMT43" s="613"/>
      <c r="FMU43" s="613"/>
      <c r="FMV43" s="613"/>
      <c r="FMW43" s="613"/>
      <c r="FMX43" s="613"/>
      <c r="FMY43" s="613"/>
      <c r="FMZ43" s="613"/>
      <c r="FNA43" s="613"/>
      <c r="FNB43" s="613"/>
      <c r="FNC43" s="613"/>
      <c r="FND43" s="613"/>
      <c r="FNE43" s="613"/>
      <c r="FNF43" s="613"/>
      <c r="FNG43" s="613"/>
      <c r="FNH43" s="613"/>
      <c r="FNI43" s="613"/>
      <c r="FNJ43" s="613"/>
      <c r="FNK43" s="613"/>
      <c r="FNL43" s="613"/>
      <c r="FNM43" s="613"/>
      <c r="FNN43" s="613"/>
      <c r="FNO43" s="613"/>
      <c r="FNP43" s="613"/>
      <c r="FNQ43" s="613"/>
      <c r="FNR43" s="613"/>
      <c r="FNS43" s="613"/>
      <c r="FNT43" s="613"/>
      <c r="FNU43" s="613"/>
      <c r="FNV43" s="613"/>
      <c r="FNW43" s="613"/>
      <c r="FNX43" s="613"/>
      <c r="FNY43" s="613"/>
      <c r="FNZ43" s="613"/>
      <c r="FOA43" s="613"/>
      <c r="FOB43" s="613"/>
      <c r="FOC43" s="613"/>
      <c r="FOD43" s="613"/>
      <c r="FOE43" s="613"/>
      <c r="FOF43" s="613"/>
      <c r="FOG43" s="613"/>
      <c r="FOH43" s="613"/>
      <c r="FOI43" s="613"/>
      <c r="FOJ43" s="613"/>
      <c r="FOK43" s="613"/>
      <c r="FOL43" s="613"/>
      <c r="FOM43" s="613"/>
      <c r="FON43" s="613"/>
      <c r="FOO43" s="613"/>
      <c r="FOP43" s="613"/>
      <c r="FOQ43" s="613"/>
      <c r="FOR43" s="613"/>
      <c r="FOS43" s="613"/>
      <c r="FOT43" s="613"/>
      <c r="FOU43" s="613"/>
      <c r="FOV43" s="613"/>
      <c r="FOW43" s="613"/>
      <c r="FOX43" s="613"/>
      <c r="FOY43" s="613"/>
      <c r="FOZ43" s="613"/>
      <c r="FPA43" s="613"/>
      <c r="FPB43" s="613"/>
      <c r="FPC43" s="613"/>
      <c r="FPD43" s="613"/>
      <c r="FPE43" s="613"/>
      <c r="FPF43" s="613"/>
      <c r="FPG43" s="613"/>
      <c r="FPH43" s="613"/>
      <c r="FPI43" s="613"/>
      <c r="FPJ43" s="613"/>
      <c r="FPK43" s="613"/>
      <c r="FPL43" s="613"/>
      <c r="FPM43" s="613"/>
      <c r="FPN43" s="613"/>
      <c r="FPO43" s="613"/>
      <c r="FPP43" s="613"/>
      <c r="FPQ43" s="613"/>
      <c r="FPR43" s="613"/>
      <c r="FPS43" s="613"/>
      <c r="FPT43" s="613"/>
      <c r="FPU43" s="613"/>
      <c r="FPV43" s="613"/>
      <c r="FPW43" s="613"/>
      <c r="FPX43" s="613"/>
      <c r="FPY43" s="613"/>
      <c r="FPZ43" s="613"/>
      <c r="FQA43" s="613"/>
      <c r="FQB43" s="613"/>
      <c r="FQC43" s="613"/>
      <c r="FQD43" s="613"/>
      <c r="FQE43" s="613"/>
      <c r="FQF43" s="613"/>
      <c r="FQG43" s="613"/>
      <c r="FQH43" s="613"/>
      <c r="FQI43" s="613"/>
      <c r="FQJ43" s="613"/>
      <c r="FQK43" s="613"/>
      <c r="FQL43" s="613"/>
      <c r="FQM43" s="613"/>
      <c r="FQN43" s="613"/>
      <c r="FQO43" s="613"/>
      <c r="FQP43" s="613"/>
      <c r="FQQ43" s="613"/>
      <c r="FQR43" s="613"/>
      <c r="FQS43" s="613"/>
      <c r="FQT43" s="613"/>
      <c r="FQU43" s="613"/>
      <c r="FQV43" s="613"/>
      <c r="FQW43" s="613"/>
      <c r="FQX43" s="613"/>
      <c r="FQY43" s="613"/>
      <c r="FQZ43" s="613"/>
      <c r="FRA43" s="613"/>
      <c r="FRB43" s="613"/>
      <c r="FRC43" s="613"/>
      <c r="FRD43" s="613"/>
      <c r="FRE43" s="613"/>
      <c r="FRF43" s="613"/>
      <c r="FRG43" s="613"/>
      <c r="FRH43" s="613"/>
      <c r="FRI43" s="613"/>
      <c r="FRJ43" s="613"/>
      <c r="FRK43" s="613"/>
      <c r="FRL43" s="613"/>
      <c r="FRM43" s="613"/>
      <c r="FRN43" s="613"/>
      <c r="FRO43" s="613"/>
      <c r="FRP43" s="613"/>
      <c r="FRQ43" s="613"/>
      <c r="FRR43" s="613"/>
      <c r="FRS43" s="613"/>
      <c r="FRT43" s="613"/>
      <c r="FRU43" s="613"/>
      <c r="FRV43" s="613"/>
      <c r="FRW43" s="613"/>
      <c r="FRX43" s="613"/>
      <c r="FRY43" s="613"/>
      <c r="FRZ43" s="613"/>
      <c r="FSA43" s="613"/>
      <c r="FSB43" s="613"/>
      <c r="FSC43" s="613"/>
      <c r="FSD43" s="613"/>
      <c r="FSE43" s="613"/>
      <c r="FSF43" s="613"/>
      <c r="FSG43" s="613"/>
      <c r="FSH43" s="613"/>
      <c r="FSI43" s="613"/>
      <c r="FSJ43" s="613"/>
      <c r="FSK43" s="613"/>
      <c r="FSL43" s="613"/>
      <c r="FSM43" s="613"/>
      <c r="FSN43" s="613"/>
      <c r="FSO43" s="613"/>
      <c r="FSP43" s="613"/>
      <c r="FSQ43" s="613"/>
      <c r="FSR43" s="613"/>
      <c r="FSS43" s="613"/>
      <c r="FST43" s="613"/>
      <c r="FSU43" s="613"/>
      <c r="FSV43" s="613"/>
      <c r="FSW43" s="613"/>
      <c r="FSX43" s="613"/>
      <c r="FSY43" s="613"/>
      <c r="FSZ43" s="613"/>
      <c r="FTA43" s="613"/>
      <c r="FTB43" s="613"/>
      <c r="FTC43" s="613"/>
      <c r="FTD43" s="613"/>
      <c r="FTE43" s="613"/>
      <c r="FTF43" s="613"/>
      <c r="FTG43" s="613"/>
      <c r="FTH43" s="613"/>
      <c r="FTI43" s="613"/>
      <c r="FTJ43" s="613"/>
      <c r="FTK43" s="613"/>
      <c r="FTL43" s="613"/>
      <c r="FTM43" s="613"/>
      <c r="FTN43" s="613"/>
      <c r="FTO43" s="613"/>
      <c r="FTP43" s="613"/>
      <c r="FTQ43" s="613"/>
      <c r="FTR43" s="613"/>
      <c r="FTS43" s="613"/>
      <c r="FTT43" s="613"/>
      <c r="FTU43" s="613"/>
      <c r="FTV43" s="613"/>
      <c r="FTW43" s="613"/>
      <c r="FTX43" s="613"/>
      <c r="FTY43" s="613"/>
      <c r="FTZ43" s="613"/>
      <c r="FUA43" s="613"/>
      <c r="FUB43" s="613"/>
      <c r="FUC43" s="613"/>
      <c r="FUD43" s="613"/>
      <c r="FUE43" s="613"/>
      <c r="FUF43" s="613"/>
      <c r="FUG43" s="613"/>
      <c r="FUH43" s="613"/>
      <c r="FUI43" s="613"/>
      <c r="FUJ43" s="613"/>
      <c r="FUK43" s="613"/>
      <c r="FUL43" s="613"/>
      <c r="FUM43" s="613"/>
      <c r="FUN43" s="613"/>
      <c r="FUO43" s="613"/>
      <c r="FUP43" s="613"/>
      <c r="FUQ43" s="613"/>
      <c r="FUR43" s="613"/>
      <c r="FUS43" s="613"/>
      <c r="FUT43" s="613"/>
      <c r="FUU43" s="613"/>
      <c r="FUV43" s="613"/>
      <c r="FUW43" s="613"/>
      <c r="FUX43" s="613"/>
      <c r="FUY43" s="613"/>
      <c r="FUZ43" s="613"/>
      <c r="FVA43" s="613"/>
      <c r="FVB43" s="613"/>
      <c r="FVC43" s="613"/>
      <c r="FVD43" s="613"/>
      <c r="FVE43" s="613"/>
      <c r="FVF43" s="613"/>
      <c r="FVG43" s="613"/>
      <c r="FVH43" s="613"/>
      <c r="FVI43" s="613"/>
      <c r="FVJ43" s="613"/>
      <c r="FVK43" s="613"/>
      <c r="FVL43" s="613"/>
      <c r="FVM43" s="613"/>
      <c r="FVN43" s="613"/>
      <c r="FVO43" s="613"/>
      <c r="FVP43" s="613"/>
      <c r="FVQ43" s="613"/>
      <c r="FVR43" s="613"/>
      <c r="FVS43" s="613"/>
      <c r="FVT43" s="613"/>
      <c r="FVU43" s="613"/>
      <c r="FVV43" s="613"/>
      <c r="FVW43" s="613"/>
      <c r="FVX43" s="613"/>
      <c r="FVY43" s="613"/>
      <c r="FVZ43" s="613"/>
      <c r="FWA43" s="613"/>
      <c r="FWB43" s="613"/>
      <c r="FWC43" s="613"/>
      <c r="FWD43" s="613"/>
      <c r="FWE43" s="613"/>
      <c r="FWF43" s="613"/>
      <c r="FWG43" s="613"/>
      <c r="FWH43" s="613"/>
      <c r="FWI43" s="613"/>
      <c r="FWJ43" s="613"/>
      <c r="FWK43" s="613"/>
      <c r="FWL43" s="613"/>
      <c r="FWM43" s="613"/>
      <c r="FWN43" s="613"/>
      <c r="FWO43" s="613"/>
      <c r="FWP43" s="613"/>
      <c r="FWQ43" s="613"/>
      <c r="FWR43" s="613"/>
      <c r="FWS43" s="613"/>
      <c r="FWT43" s="613"/>
      <c r="FWU43" s="613"/>
      <c r="FWV43" s="613"/>
      <c r="FWW43" s="613"/>
      <c r="FWX43" s="613"/>
      <c r="FWY43" s="613"/>
      <c r="FWZ43" s="613"/>
      <c r="FXA43" s="613"/>
      <c r="FXB43" s="613"/>
      <c r="FXC43" s="613"/>
      <c r="FXD43" s="613"/>
      <c r="FXE43" s="613"/>
      <c r="FXF43" s="613"/>
      <c r="FXG43" s="613"/>
      <c r="FXH43" s="613"/>
      <c r="FXI43" s="613"/>
      <c r="FXJ43" s="613"/>
      <c r="FXK43" s="613"/>
      <c r="FXL43" s="613"/>
      <c r="FXM43" s="613"/>
      <c r="FXN43" s="613"/>
      <c r="FXO43" s="613"/>
      <c r="FXP43" s="613"/>
      <c r="FXQ43" s="613"/>
      <c r="FXR43" s="613"/>
      <c r="FXS43" s="613"/>
      <c r="FXT43" s="613"/>
      <c r="FXU43" s="613"/>
      <c r="FXV43" s="613"/>
      <c r="FXW43" s="613"/>
      <c r="FXX43" s="613"/>
      <c r="FXY43" s="613"/>
      <c r="FXZ43" s="613"/>
      <c r="FYA43" s="613"/>
      <c r="FYB43" s="613"/>
      <c r="FYC43" s="613"/>
      <c r="FYD43" s="613"/>
      <c r="FYE43" s="613"/>
      <c r="FYF43" s="613"/>
      <c r="FYG43" s="613"/>
      <c r="FYH43" s="613"/>
      <c r="FYI43" s="613"/>
      <c r="FYJ43" s="613"/>
      <c r="FYK43" s="613"/>
      <c r="FYL43" s="613"/>
      <c r="FYM43" s="613"/>
      <c r="FYN43" s="613"/>
      <c r="FYO43" s="613"/>
      <c r="FYP43" s="613"/>
      <c r="FYQ43" s="613"/>
      <c r="FYR43" s="613"/>
      <c r="FYS43" s="613"/>
      <c r="FYT43" s="613"/>
      <c r="FYU43" s="613"/>
      <c r="FYV43" s="613"/>
      <c r="FYW43" s="613"/>
      <c r="FYX43" s="613"/>
      <c r="FYY43" s="613"/>
      <c r="FYZ43" s="613"/>
      <c r="FZA43" s="613"/>
      <c r="FZB43" s="613"/>
      <c r="FZC43" s="613"/>
      <c r="FZD43" s="613"/>
      <c r="FZE43" s="613"/>
      <c r="FZF43" s="613"/>
      <c r="FZG43" s="613"/>
      <c r="FZH43" s="613"/>
      <c r="FZI43" s="613"/>
      <c r="FZJ43" s="613"/>
      <c r="FZK43" s="613"/>
      <c r="FZL43" s="613"/>
      <c r="FZM43" s="613"/>
      <c r="FZN43" s="613"/>
      <c r="FZO43" s="613"/>
      <c r="FZP43" s="613"/>
      <c r="FZQ43" s="613"/>
      <c r="FZR43" s="613"/>
      <c r="FZS43" s="613"/>
      <c r="FZT43" s="613"/>
      <c r="FZU43" s="613"/>
      <c r="FZV43" s="613"/>
      <c r="FZW43" s="613"/>
      <c r="FZX43" s="613"/>
      <c r="FZY43" s="613"/>
      <c r="FZZ43" s="613"/>
      <c r="GAA43" s="613"/>
      <c r="GAB43" s="613"/>
      <c r="GAC43" s="613"/>
      <c r="GAD43" s="613"/>
      <c r="GAE43" s="613"/>
      <c r="GAF43" s="613"/>
      <c r="GAG43" s="613"/>
      <c r="GAH43" s="613"/>
      <c r="GAI43" s="613"/>
      <c r="GAJ43" s="613"/>
      <c r="GAK43" s="613"/>
      <c r="GAL43" s="613"/>
      <c r="GAM43" s="613"/>
      <c r="GAN43" s="613"/>
      <c r="GAO43" s="613"/>
      <c r="GAP43" s="613"/>
      <c r="GAQ43" s="613"/>
      <c r="GAR43" s="613"/>
      <c r="GAS43" s="613"/>
      <c r="GAT43" s="613"/>
      <c r="GAU43" s="613"/>
      <c r="GAV43" s="613"/>
      <c r="GAW43" s="613"/>
      <c r="GAX43" s="613"/>
      <c r="GAY43" s="613"/>
      <c r="GAZ43" s="613"/>
      <c r="GBA43" s="613"/>
      <c r="GBB43" s="613"/>
      <c r="GBC43" s="613"/>
      <c r="GBD43" s="613"/>
      <c r="GBE43" s="613"/>
      <c r="GBF43" s="613"/>
      <c r="GBG43" s="613"/>
      <c r="GBH43" s="613"/>
      <c r="GBI43" s="613"/>
      <c r="GBJ43" s="613"/>
      <c r="GBK43" s="613"/>
      <c r="GBL43" s="613"/>
      <c r="GBM43" s="613"/>
      <c r="GBN43" s="613"/>
      <c r="GBO43" s="613"/>
      <c r="GBP43" s="613"/>
      <c r="GBQ43" s="613"/>
      <c r="GBR43" s="613"/>
      <c r="GBS43" s="613"/>
      <c r="GBT43" s="613"/>
      <c r="GBU43" s="613"/>
      <c r="GBV43" s="613"/>
      <c r="GBW43" s="613"/>
      <c r="GBX43" s="613"/>
      <c r="GBY43" s="613"/>
      <c r="GBZ43" s="613"/>
      <c r="GCA43" s="613"/>
      <c r="GCB43" s="613"/>
      <c r="GCC43" s="613"/>
      <c r="GCD43" s="613"/>
      <c r="GCE43" s="613"/>
      <c r="GCF43" s="613"/>
      <c r="GCG43" s="613"/>
      <c r="GCH43" s="613"/>
      <c r="GCI43" s="613"/>
      <c r="GCJ43" s="613"/>
      <c r="GCK43" s="613"/>
      <c r="GCL43" s="613"/>
      <c r="GCM43" s="613"/>
      <c r="GCN43" s="613"/>
      <c r="GCO43" s="613"/>
      <c r="GCP43" s="613"/>
      <c r="GCQ43" s="613"/>
      <c r="GCR43" s="613"/>
      <c r="GCS43" s="613"/>
      <c r="GCT43" s="613"/>
      <c r="GCU43" s="613"/>
      <c r="GCV43" s="613"/>
      <c r="GCW43" s="613"/>
      <c r="GCX43" s="613"/>
      <c r="GCY43" s="613"/>
      <c r="GCZ43" s="613"/>
      <c r="GDA43" s="613"/>
      <c r="GDB43" s="613"/>
      <c r="GDC43" s="613"/>
      <c r="GDD43" s="613"/>
      <c r="GDE43" s="613"/>
      <c r="GDF43" s="613"/>
      <c r="GDG43" s="613"/>
      <c r="GDH43" s="613"/>
      <c r="GDI43" s="613"/>
      <c r="GDJ43" s="613"/>
      <c r="GDK43" s="613"/>
      <c r="GDL43" s="613"/>
      <c r="GDM43" s="613"/>
      <c r="GDN43" s="613"/>
      <c r="GDO43" s="613"/>
      <c r="GDP43" s="613"/>
      <c r="GDQ43" s="613"/>
      <c r="GDR43" s="613"/>
      <c r="GDS43" s="613"/>
      <c r="GDT43" s="613"/>
      <c r="GDU43" s="613"/>
      <c r="GDV43" s="613"/>
      <c r="GDW43" s="613"/>
      <c r="GDX43" s="613"/>
      <c r="GDY43" s="613"/>
      <c r="GDZ43" s="613"/>
      <c r="GEA43" s="613"/>
      <c r="GEB43" s="613"/>
      <c r="GEC43" s="613"/>
      <c r="GED43" s="613"/>
      <c r="GEE43" s="613"/>
      <c r="GEF43" s="613"/>
      <c r="GEG43" s="613"/>
      <c r="GEH43" s="613"/>
      <c r="GEI43" s="613"/>
      <c r="GEJ43" s="613"/>
      <c r="GEK43" s="613"/>
      <c r="GEL43" s="613"/>
      <c r="GEM43" s="613"/>
      <c r="GEN43" s="613"/>
      <c r="GEO43" s="613"/>
      <c r="GEP43" s="613"/>
      <c r="GEQ43" s="613"/>
      <c r="GER43" s="613"/>
      <c r="GES43" s="613"/>
      <c r="GET43" s="613"/>
      <c r="GEU43" s="613"/>
      <c r="GEV43" s="613"/>
      <c r="GEW43" s="613"/>
      <c r="GEX43" s="613"/>
      <c r="GEY43" s="613"/>
      <c r="GEZ43" s="613"/>
      <c r="GFA43" s="613"/>
      <c r="GFB43" s="613"/>
      <c r="GFC43" s="613"/>
      <c r="GFD43" s="613"/>
      <c r="GFE43" s="613"/>
      <c r="GFF43" s="613"/>
      <c r="GFG43" s="613"/>
      <c r="GFH43" s="613"/>
      <c r="GFI43" s="613"/>
      <c r="GFJ43" s="613"/>
      <c r="GFK43" s="613"/>
      <c r="GFL43" s="613"/>
      <c r="GFM43" s="613"/>
      <c r="GFN43" s="613"/>
      <c r="GFO43" s="613"/>
      <c r="GFP43" s="613"/>
      <c r="GFQ43" s="613"/>
      <c r="GFR43" s="613"/>
      <c r="GFS43" s="613"/>
      <c r="GFT43" s="613"/>
      <c r="GFU43" s="613"/>
      <c r="GFV43" s="613"/>
      <c r="GFW43" s="613"/>
      <c r="GFX43" s="613"/>
      <c r="GFY43" s="613"/>
      <c r="GFZ43" s="613"/>
      <c r="GGA43" s="613"/>
      <c r="GGB43" s="613"/>
      <c r="GGC43" s="613"/>
      <c r="GGD43" s="613"/>
      <c r="GGE43" s="613"/>
      <c r="GGF43" s="613"/>
      <c r="GGG43" s="613"/>
      <c r="GGH43" s="613"/>
      <c r="GGI43" s="613"/>
      <c r="GGJ43" s="613"/>
      <c r="GGK43" s="613"/>
      <c r="GGL43" s="613"/>
      <c r="GGM43" s="613"/>
      <c r="GGN43" s="613"/>
      <c r="GGO43" s="613"/>
      <c r="GGP43" s="613"/>
      <c r="GGQ43" s="613"/>
      <c r="GGR43" s="613"/>
      <c r="GGS43" s="613"/>
      <c r="GGT43" s="613"/>
      <c r="GGU43" s="613"/>
      <c r="GGV43" s="613"/>
      <c r="GGW43" s="613"/>
      <c r="GGX43" s="613"/>
      <c r="GGY43" s="613"/>
      <c r="GGZ43" s="613"/>
      <c r="GHA43" s="613"/>
      <c r="GHB43" s="613"/>
      <c r="GHC43" s="613"/>
      <c r="GHD43" s="613"/>
      <c r="GHE43" s="613"/>
      <c r="GHF43" s="613"/>
      <c r="GHG43" s="613"/>
      <c r="GHH43" s="613"/>
      <c r="GHI43" s="613"/>
      <c r="GHJ43" s="613"/>
      <c r="GHK43" s="613"/>
      <c r="GHL43" s="613"/>
      <c r="GHM43" s="613"/>
      <c r="GHN43" s="613"/>
      <c r="GHO43" s="613"/>
      <c r="GHP43" s="613"/>
      <c r="GHQ43" s="613"/>
      <c r="GHR43" s="613"/>
      <c r="GHS43" s="613"/>
      <c r="GHT43" s="613"/>
      <c r="GHU43" s="613"/>
      <c r="GHV43" s="613"/>
      <c r="GHW43" s="613"/>
      <c r="GHX43" s="613"/>
      <c r="GHY43" s="613"/>
      <c r="GHZ43" s="613"/>
      <c r="GIA43" s="613"/>
      <c r="GIB43" s="613"/>
      <c r="GIC43" s="613"/>
      <c r="GID43" s="613"/>
      <c r="GIE43" s="613"/>
      <c r="GIF43" s="613"/>
      <c r="GIG43" s="613"/>
      <c r="GIH43" s="613"/>
      <c r="GII43" s="613"/>
      <c r="GIJ43" s="613"/>
      <c r="GIK43" s="613"/>
      <c r="GIL43" s="613"/>
      <c r="GIM43" s="613"/>
      <c r="GIN43" s="613"/>
      <c r="GIO43" s="613"/>
      <c r="GIP43" s="613"/>
      <c r="GIQ43" s="613"/>
      <c r="GIR43" s="613"/>
      <c r="GIS43" s="613"/>
      <c r="GIT43" s="613"/>
      <c r="GIU43" s="613"/>
      <c r="GIV43" s="613"/>
      <c r="GIW43" s="613"/>
      <c r="GIX43" s="613"/>
      <c r="GIY43" s="613"/>
      <c r="GIZ43" s="613"/>
      <c r="GJA43" s="613"/>
      <c r="GJB43" s="613"/>
      <c r="GJC43" s="613"/>
      <c r="GJD43" s="613"/>
      <c r="GJE43" s="613"/>
      <c r="GJF43" s="613"/>
      <c r="GJG43" s="613"/>
      <c r="GJH43" s="613"/>
      <c r="GJI43" s="613"/>
      <c r="GJJ43" s="613"/>
      <c r="GJK43" s="613"/>
      <c r="GJL43" s="613"/>
      <c r="GJM43" s="613"/>
      <c r="GJN43" s="613"/>
      <c r="GJO43" s="613"/>
      <c r="GJP43" s="613"/>
      <c r="GJQ43" s="613"/>
      <c r="GJR43" s="613"/>
      <c r="GJS43" s="613"/>
      <c r="GJT43" s="613"/>
      <c r="GJU43" s="613"/>
      <c r="GJV43" s="613"/>
      <c r="GJW43" s="613"/>
      <c r="GJX43" s="613"/>
      <c r="GJY43" s="613"/>
      <c r="GJZ43" s="613"/>
      <c r="GKA43" s="613"/>
      <c r="GKB43" s="613"/>
      <c r="GKC43" s="613"/>
      <c r="GKD43" s="613"/>
      <c r="GKE43" s="613"/>
      <c r="GKF43" s="613"/>
      <c r="GKG43" s="613"/>
      <c r="GKH43" s="613"/>
      <c r="GKI43" s="613"/>
      <c r="GKJ43" s="613"/>
      <c r="GKK43" s="613"/>
      <c r="GKL43" s="613"/>
      <c r="GKM43" s="613"/>
      <c r="GKN43" s="613"/>
      <c r="GKO43" s="613"/>
      <c r="GKP43" s="613"/>
      <c r="GKQ43" s="613"/>
      <c r="GKR43" s="613"/>
      <c r="GKS43" s="613"/>
      <c r="GKT43" s="613"/>
      <c r="GKU43" s="613"/>
      <c r="GKV43" s="613"/>
      <c r="GKW43" s="613"/>
      <c r="GKX43" s="613"/>
      <c r="GKY43" s="613"/>
      <c r="GKZ43" s="613"/>
      <c r="GLA43" s="613"/>
      <c r="GLB43" s="613"/>
      <c r="GLC43" s="613"/>
      <c r="GLD43" s="613"/>
      <c r="GLE43" s="613"/>
      <c r="GLF43" s="613"/>
      <c r="GLG43" s="613"/>
      <c r="GLH43" s="613"/>
      <c r="GLI43" s="613"/>
      <c r="GLJ43" s="613"/>
      <c r="GLK43" s="613"/>
      <c r="GLL43" s="613"/>
      <c r="GLM43" s="613"/>
      <c r="GLN43" s="613"/>
      <c r="GLO43" s="613"/>
      <c r="GLP43" s="613"/>
      <c r="GLQ43" s="613"/>
      <c r="GLR43" s="613"/>
      <c r="GLS43" s="613"/>
      <c r="GLT43" s="613"/>
      <c r="GLU43" s="613"/>
      <c r="GLV43" s="613"/>
      <c r="GLW43" s="613"/>
      <c r="GLX43" s="613"/>
      <c r="GLY43" s="613"/>
      <c r="GLZ43" s="613"/>
      <c r="GMA43" s="613"/>
      <c r="GMB43" s="613"/>
      <c r="GMC43" s="613"/>
      <c r="GMD43" s="613"/>
      <c r="GME43" s="613"/>
      <c r="GMF43" s="613"/>
      <c r="GMG43" s="613"/>
      <c r="GMH43" s="613"/>
      <c r="GMI43" s="613"/>
      <c r="GMJ43" s="613"/>
      <c r="GMK43" s="613"/>
      <c r="GML43" s="613"/>
      <c r="GMM43" s="613"/>
      <c r="GMN43" s="613"/>
      <c r="GMO43" s="613"/>
      <c r="GMP43" s="613"/>
      <c r="GMQ43" s="613"/>
      <c r="GMR43" s="613"/>
      <c r="GMS43" s="613"/>
      <c r="GMT43" s="613"/>
      <c r="GMU43" s="613"/>
      <c r="GMV43" s="613"/>
      <c r="GMW43" s="613"/>
      <c r="GMX43" s="613"/>
      <c r="GMY43" s="613"/>
      <c r="GMZ43" s="613"/>
      <c r="GNA43" s="613"/>
      <c r="GNB43" s="613"/>
      <c r="GNC43" s="613"/>
      <c r="GND43" s="613"/>
      <c r="GNE43" s="613"/>
      <c r="GNF43" s="613"/>
      <c r="GNG43" s="613"/>
      <c r="GNH43" s="613"/>
      <c r="GNI43" s="613"/>
      <c r="GNJ43" s="613"/>
      <c r="GNK43" s="613"/>
      <c r="GNL43" s="613"/>
      <c r="GNM43" s="613"/>
      <c r="GNN43" s="613"/>
      <c r="GNO43" s="613"/>
      <c r="GNP43" s="613"/>
      <c r="GNQ43" s="613"/>
      <c r="GNR43" s="613"/>
      <c r="GNS43" s="613"/>
      <c r="GNT43" s="613"/>
      <c r="GNU43" s="613"/>
      <c r="GNV43" s="613"/>
      <c r="GNW43" s="613"/>
      <c r="GNX43" s="613"/>
      <c r="GNY43" s="613"/>
      <c r="GNZ43" s="613"/>
      <c r="GOA43" s="613"/>
      <c r="GOB43" s="613"/>
      <c r="GOC43" s="613"/>
      <c r="GOD43" s="613"/>
      <c r="GOE43" s="613"/>
      <c r="GOF43" s="613"/>
      <c r="GOG43" s="613"/>
      <c r="GOH43" s="613"/>
      <c r="GOI43" s="613"/>
      <c r="GOJ43" s="613"/>
      <c r="GOK43" s="613"/>
      <c r="GOL43" s="613"/>
      <c r="GOM43" s="613"/>
      <c r="GON43" s="613"/>
      <c r="GOO43" s="613"/>
      <c r="GOP43" s="613"/>
      <c r="GOQ43" s="613"/>
      <c r="GOR43" s="613"/>
      <c r="GOS43" s="613"/>
      <c r="GOT43" s="613"/>
      <c r="GOU43" s="613"/>
      <c r="GOV43" s="613"/>
      <c r="GOW43" s="613"/>
      <c r="GOX43" s="613"/>
      <c r="GOY43" s="613"/>
      <c r="GOZ43" s="613"/>
      <c r="GPA43" s="613"/>
      <c r="GPB43" s="613"/>
      <c r="GPC43" s="613"/>
      <c r="GPD43" s="613"/>
      <c r="GPE43" s="613"/>
      <c r="GPF43" s="613"/>
      <c r="GPG43" s="613"/>
      <c r="GPH43" s="613"/>
      <c r="GPI43" s="613"/>
      <c r="GPJ43" s="613"/>
      <c r="GPK43" s="613"/>
      <c r="GPL43" s="613"/>
      <c r="GPM43" s="613"/>
      <c r="GPN43" s="613"/>
      <c r="GPO43" s="613"/>
      <c r="GPP43" s="613"/>
      <c r="GPQ43" s="613"/>
      <c r="GPR43" s="613"/>
      <c r="GPS43" s="613"/>
      <c r="GPT43" s="613"/>
      <c r="GPU43" s="613"/>
      <c r="GPV43" s="613"/>
      <c r="GPW43" s="613"/>
      <c r="GPX43" s="613"/>
      <c r="GPY43" s="613"/>
      <c r="GPZ43" s="613"/>
      <c r="GQA43" s="613"/>
      <c r="GQB43" s="613"/>
      <c r="GQC43" s="613"/>
      <c r="GQD43" s="613"/>
      <c r="GQE43" s="613"/>
      <c r="GQF43" s="613"/>
      <c r="GQG43" s="613"/>
      <c r="GQH43" s="613"/>
      <c r="GQI43" s="613"/>
      <c r="GQJ43" s="613"/>
      <c r="GQK43" s="613"/>
      <c r="GQL43" s="613"/>
      <c r="GQM43" s="613"/>
      <c r="GQN43" s="613"/>
      <c r="GQO43" s="613"/>
      <c r="GQP43" s="613"/>
      <c r="GQQ43" s="613"/>
      <c r="GQR43" s="613"/>
      <c r="GQS43" s="613"/>
      <c r="GQT43" s="613"/>
      <c r="GQU43" s="613"/>
      <c r="GQV43" s="613"/>
      <c r="GQW43" s="613"/>
      <c r="GQX43" s="613"/>
      <c r="GQY43" s="613"/>
      <c r="GQZ43" s="613"/>
      <c r="GRA43" s="613"/>
      <c r="GRB43" s="613"/>
      <c r="GRC43" s="613"/>
      <c r="GRD43" s="613"/>
      <c r="GRE43" s="613"/>
      <c r="GRF43" s="613"/>
      <c r="GRG43" s="613"/>
      <c r="GRH43" s="613"/>
      <c r="GRI43" s="613"/>
      <c r="GRJ43" s="613"/>
      <c r="GRK43" s="613"/>
      <c r="GRL43" s="613"/>
      <c r="GRM43" s="613"/>
      <c r="GRN43" s="613"/>
      <c r="GRO43" s="613"/>
      <c r="GRP43" s="613"/>
      <c r="GRQ43" s="613"/>
      <c r="GRR43" s="613"/>
      <c r="GRS43" s="613"/>
      <c r="GRT43" s="613"/>
      <c r="GRU43" s="613"/>
      <c r="GRV43" s="613"/>
      <c r="GRW43" s="613"/>
      <c r="GRX43" s="613"/>
      <c r="GRY43" s="613"/>
      <c r="GRZ43" s="613"/>
      <c r="GSA43" s="613"/>
      <c r="GSB43" s="613"/>
      <c r="GSC43" s="613"/>
      <c r="GSD43" s="613"/>
      <c r="GSE43" s="613"/>
      <c r="GSF43" s="613"/>
      <c r="GSG43" s="613"/>
      <c r="GSH43" s="613"/>
      <c r="GSI43" s="613"/>
      <c r="GSJ43" s="613"/>
      <c r="GSK43" s="613"/>
      <c r="GSL43" s="613"/>
      <c r="GSM43" s="613"/>
      <c r="GSN43" s="613"/>
      <c r="GSO43" s="613"/>
      <c r="GSP43" s="613"/>
      <c r="GSQ43" s="613"/>
      <c r="GSR43" s="613"/>
      <c r="GSS43" s="613"/>
      <c r="GST43" s="613"/>
      <c r="GSU43" s="613"/>
      <c r="GSV43" s="613"/>
      <c r="GSW43" s="613"/>
      <c r="GSX43" s="613"/>
      <c r="GSY43" s="613"/>
      <c r="GSZ43" s="613"/>
      <c r="GTA43" s="613"/>
      <c r="GTB43" s="613"/>
      <c r="GTC43" s="613"/>
      <c r="GTD43" s="613"/>
      <c r="GTE43" s="613"/>
      <c r="GTF43" s="613"/>
      <c r="GTG43" s="613"/>
      <c r="GTH43" s="613"/>
      <c r="GTI43" s="613"/>
      <c r="GTJ43" s="613"/>
      <c r="GTK43" s="613"/>
      <c r="GTL43" s="613"/>
      <c r="GTM43" s="613"/>
      <c r="GTN43" s="613"/>
      <c r="GTO43" s="613"/>
      <c r="GTP43" s="613"/>
      <c r="GTQ43" s="613"/>
      <c r="GTR43" s="613"/>
      <c r="GTS43" s="613"/>
      <c r="GTT43" s="613"/>
      <c r="GTU43" s="613"/>
      <c r="GTV43" s="613"/>
      <c r="GTW43" s="613"/>
      <c r="GTX43" s="613"/>
      <c r="GTY43" s="613"/>
      <c r="GTZ43" s="613"/>
      <c r="GUA43" s="613"/>
      <c r="GUB43" s="613"/>
      <c r="GUC43" s="613"/>
      <c r="GUD43" s="613"/>
      <c r="GUE43" s="613"/>
      <c r="GUF43" s="613"/>
      <c r="GUG43" s="613"/>
      <c r="GUH43" s="613"/>
      <c r="GUI43" s="613"/>
      <c r="GUJ43" s="613"/>
      <c r="GUK43" s="613"/>
      <c r="GUL43" s="613"/>
      <c r="GUM43" s="613"/>
      <c r="GUN43" s="613"/>
      <c r="GUO43" s="613"/>
      <c r="GUP43" s="613"/>
      <c r="GUQ43" s="613"/>
      <c r="GUR43" s="613"/>
      <c r="GUS43" s="613"/>
      <c r="GUT43" s="613"/>
      <c r="GUU43" s="613"/>
      <c r="GUV43" s="613"/>
      <c r="GUW43" s="613"/>
      <c r="GUX43" s="613"/>
      <c r="GUY43" s="613"/>
      <c r="GUZ43" s="613"/>
      <c r="GVA43" s="613"/>
      <c r="GVB43" s="613"/>
      <c r="GVC43" s="613"/>
      <c r="GVD43" s="613"/>
      <c r="GVE43" s="613"/>
      <c r="GVF43" s="613"/>
      <c r="GVG43" s="613"/>
      <c r="GVH43" s="613"/>
      <c r="GVI43" s="613"/>
      <c r="GVJ43" s="613"/>
      <c r="GVK43" s="613"/>
      <c r="GVL43" s="613"/>
      <c r="GVM43" s="613"/>
      <c r="GVN43" s="613"/>
      <c r="GVO43" s="613"/>
      <c r="GVP43" s="613"/>
      <c r="GVQ43" s="613"/>
      <c r="GVR43" s="613"/>
      <c r="GVS43" s="613"/>
      <c r="GVT43" s="613"/>
      <c r="GVU43" s="613"/>
      <c r="GVV43" s="613"/>
      <c r="GVW43" s="613"/>
      <c r="GVX43" s="613"/>
      <c r="GVY43" s="613"/>
      <c r="GVZ43" s="613"/>
      <c r="GWA43" s="613"/>
      <c r="GWB43" s="613"/>
      <c r="GWC43" s="613"/>
      <c r="GWD43" s="613"/>
      <c r="GWE43" s="613"/>
      <c r="GWF43" s="613"/>
      <c r="GWG43" s="613"/>
      <c r="GWH43" s="613"/>
      <c r="GWI43" s="613"/>
      <c r="GWJ43" s="613"/>
      <c r="GWK43" s="613"/>
      <c r="GWL43" s="613"/>
      <c r="GWM43" s="613"/>
      <c r="GWN43" s="613"/>
      <c r="GWO43" s="613"/>
      <c r="GWP43" s="613"/>
      <c r="GWQ43" s="613"/>
      <c r="GWR43" s="613"/>
      <c r="GWS43" s="613"/>
      <c r="GWT43" s="613"/>
      <c r="GWU43" s="613"/>
      <c r="GWV43" s="613"/>
      <c r="GWW43" s="613"/>
      <c r="GWX43" s="613"/>
      <c r="GWY43" s="613"/>
      <c r="GWZ43" s="613"/>
      <c r="GXA43" s="613"/>
      <c r="GXB43" s="613"/>
      <c r="GXC43" s="613"/>
      <c r="GXD43" s="613"/>
      <c r="GXE43" s="613"/>
      <c r="GXF43" s="613"/>
      <c r="GXG43" s="613"/>
      <c r="GXH43" s="613"/>
      <c r="GXI43" s="613"/>
      <c r="GXJ43" s="613"/>
      <c r="GXK43" s="613"/>
      <c r="GXL43" s="613"/>
      <c r="GXM43" s="613"/>
      <c r="GXN43" s="613"/>
      <c r="GXO43" s="613"/>
      <c r="GXP43" s="613"/>
      <c r="GXQ43" s="613"/>
      <c r="GXR43" s="613"/>
      <c r="GXS43" s="613"/>
      <c r="GXT43" s="613"/>
      <c r="GXU43" s="613"/>
      <c r="GXV43" s="613"/>
      <c r="GXW43" s="613"/>
      <c r="GXX43" s="613"/>
      <c r="GXY43" s="613"/>
      <c r="GXZ43" s="613"/>
      <c r="GYA43" s="613"/>
      <c r="GYB43" s="613"/>
      <c r="GYC43" s="613"/>
      <c r="GYD43" s="613"/>
      <c r="GYE43" s="613"/>
      <c r="GYF43" s="613"/>
      <c r="GYG43" s="613"/>
      <c r="GYH43" s="613"/>
      <c r="GYI43" s="613"/>
      <c r="GYJ43" s="613"/>
      <c r="GYK43" s="613"/>
      <c r="GYL43" s="613"/>
      <c r="GYM43" s="613"/>
      <c r="GYN43" s="613"/>
      <c r="GYO43" s="613"/>
      <c r="GYP43" s="613"/>
      <c r="GYQ43" s="613"/>
      <c r="GYR43" s="613"/>
      <c r="GYS43" s="613"/>
      <c r="GYT43" s="613"/>
      <c r="GYU43" s="613"/>
      <c r="GYV43" s="613"/>
      <c r="GYW43" s="613"/>
      <c r="GYX43" s="613"/>
      <c r="GYY43" s="613"/>
      <c r="GYZ43" s="613"/>
      <c r="GZA43" s="613"/>
      <c r="GZB43" s="613"/>
      <c r="GZC43" s="613"/>
      <c r="GZD43" s="613"/>
      <c r="GZE43" s="613"/>
      <c r="GZF43" s="613"/>
      <c r="GZG43" s="613"/>
      <c r="GZH43" s="613"/>
      <c r="GZI43" s="613"/>
      <c r="GZJ43" s="613"/>
      <c r="GZK43" s="613"/>
      <c r="GZL43" s="613"/>
      <c r="GZM43" s="613"/>
      <c r="GZN43" s="613"/>
      <c r="GZO43" s="613"/>
      <c r="GZP43" s="613"/>
      <c r="GZQ43" s="613"/>
      <c r="GZR43" s="613"/>
      <c r="GZS43" s="613"/>
      <c r="GZT43" s="613"/>
      <c r="GZU43" s="613"/>
      <c r="GZV43" s="613"/>
      <c r="GZW43" s="613"/>
      <c r="GZX43" s="613"/>
      <c r="GZY43" s="613"/>
      <c r="GZZ43" s="613"/>
      <c r="HAA43" s="613"/>
      <c r="HAB43" s="613"/>
      <c r="HAC43" s="613"/>
      <c r="HAD43" s="613"/>
      <c r="HAE43" s="613"/>
      <c r="HAF43" s="613"/>
      <c r="HAG43" s="613"/>
      <c r="HAH43" s="613"/>
      <c r="HAI43" s="613"/>
      <c r="HAJ43" s="613"/>
      <c r="HAK43" s="613"/>
      <c r="HAL43" s="613"/>
      <c r="HAM43" s="613"/>
      <c r="HAN43" s="613"/>
      <c r="HAO43" s="613"/>
      <c r="HAP43" s="613"/>
      <c r="HAQ43" s="613"/>
      <c r="HAR43" s="613"/>
      <c r="HAS43" s="613"/>
      <c r="HAT43" s="613"/>
      <c r="HAU43" s="613"/>
      <c r="HAV43" s="613"/>
      <c r="HAW43" s="613"/>
      <c r="HAX43" s="613"/>
      <c r="HAY43" s="613"/>
      <c r="HAZ43" s="613"/>
      <c r="HBA43" s="613"/>
      <c r="HBB43" s="613"/>
      <c r="HBC43" s="613"/>
      <c r="HBD43" s="613"/>
      <c r="HBE43" s="613"/>
      <c r="HBF43" s="613"/>
      <c r="HBG43" s="613"/>
      <c r="HBH43" s="613"/>
      <c r="HBI43" s="613"/>
      <c r="HBJ43" s="613"/>
      <c r="HBK43" s="613"/>
      <c r="HBL43" s="613"/>
      <c r="HBM43" s="613"/>
      <c r="HBN43" s="613"/>
      <c r="HBO43" s="613"/>
      <c r="HBP43" s="613"/>
      <c r="HBQ43" s="613"/>
      <c r="HBR43" s="613"/>
      <c r="HBS43" s="613"/>
      <c r="HBT43" s="613"/>
      <c r="HBU43" s="613"/>
      <c r="HBV43" s="613"/>
      <c r="HBW43" s="613"/>
      <c r="HBX43" s="613"/>
      <c r="HBY43" s="613"/>
      <c r="HBZ43" s="613"/>
      <c r="HCA43" s="613"/>
      <c r="HCB43" s="613"/>
      <c r="HCC43" s="613"/>
      <c r="HCD43" s="613"/>
      <c r="HCE43" s="613"/>
      <c r="HCF43" s="613"/>
      <c r="HCG43" s="613"/>
      <c r="HCH43" s="613"/>
      <c r="HCI43" s="613"/>
      <c r="HCJ43" s="613"/>
      <c r="HCK43" s="613"/>
      <c r="HCL43" s="613"/>
      <c r="HCM43" s="613"/>
      <c r="HCN43" s="613"/>
      <c r="HCO43" s="613"/>
      <c r="HCP43" s="613"/>
      <c r="HCQ43" s="613"/>
      <c r="HCR43" s="613"/>
      <c r="HCS43" s="613"/>
      <c r="HCT43" s="613"/>
      <c r="HCU43" s="613"/>
      <c r="HCV43" s="613"/>
      <c r="HCW43" s="613"/>
      <c r="HCX43" s="613"/>
      <c r="HCY43" s="613"/>
      <c r="HCZ43" s="613"/>
      <c r="HDA43" s="613"/>
      <c r="HDB43" s="613"/>
      <c r="HDC43" s="613"/>
      <c r="HDD43" s="613"/>
      <c r="HDE43" s="613"/>
      <c r="HDF43" s="613"/>
      <c r="HDG43" s="613"/>
      <c r="HDH43" s="613"/>
      <c r="HDI43" s="613"/>
      <c r="HDJ43" s="613"/>
      <c r="HDK43" s="613"/>
      <c r="HDL43" s="613"/>
      <c r="HDM43" s="613"/>
      <c r="HDN43" s="613"/>
      <c r="HDO43" s="613"/>
      <c r="HDP43" s="613"/>
      <c r="HDQ43" s="613"/>
      <c r="HDR43" s="613"/>
      <c r="HDS43" s="613"/>
      <c r="HDT43" s="613"/>
      <c r="HDU43" s="613"/>
      <c r="HDV43" s="613"/>
      <c r="HDW43" s="613"/>
      <c r="HDX43" s="613"/>
      <c r="HDY43" s="613"/>
      <c r="HDZ43" s="613"/>
      <c r="HEA43" s="613"/>
      <c r="HEB43" s="613"/>
      <c r="HEC43" s="613"/>
      <c r="HED43" s="613"/>
      <c r="HEE43" s="613"/>
      <c r="HEF43" s="613"/>
      <c r="HEG43" s="613"/>
      <c r="HEH43" s="613"/>
      <c r="HEI43" s="613"/>
      <c r="HEJ43" s="613"/>
      <c r="HEK43" s="613"/>
      <c r="HEL43" s="613"/>
      <c r="HEM43" s="613"/>
      <c r="HEN43" s="613"/>
      <c r="HEO43" s="613"/>
      <c r="HEP43" s="613"/>
      <c r="HEQ43" s="613"/>
      <c r="HER43" s="613"/>
      <c r="HES43" s="613"/>
      <c r="HET43" s="613"/>
      <c r="HEU43" s="613"/>
      <c r="HEV43" s="613"/>
      <c r="HEW43" s="613"/>
      <c r="HEX43" s="613"/>
      <c r="HEY43" s="613"/>
      <c r="HEZ43" s="613"/>
      <c r="HFA43" s="613"/>
      <c r="HFB43" s="613"/>
      <c r="HFC43" s="613"/>
      <c r="HFD43" s="613"/>
      <c r="HFE43" s="613"/>
      <c r="HFF43" s="613"/>
      <c r="HFG43" s="613"/>
      <c r="HFH43" s="613"/>
      <c r="HFI43" s="613"/>
      <c r="HFJ43" s="613"/>
      <c r="HFK43" s="613"/>
      <c r="HFL43" s="613"/>
      <c r="HFM43" s="613"/>
      <c r="HFN43" s="613"/>
      <c r="HFO43" s="613"/>
      <c r="HFP43" s="613"/>
      <c r="HFQ43" s="613"/>
      <c r="HFR43" s="613"/>
      <c r="HFS43" s="613"/>
      <c r="HFT43" s="613"/>
      <c r="HFU43" s="613"/>
      <c r="HFV43" s="613"/>
      <c r="HFW43" s="613"/>
      <c r="HFX43" s="613"/>
      <c r="HFY43" s="613"/>
      <c r="HFZ43" s="613"/>
      <c r="HGA43" s="613"/>
      <c r="HGB43" s="613"/>
      <c r="HGC43" s="613"/>
      <c r="HGD43" s="613"/>
      <c r="HGE43" s="613"/>
      <c r="HGF43" s="613"/>
      <c r="HGG43" s="613"/>
      <c r="HGH43" s="613"/>
      <c r="HGI43" s="613"/>
      <c r="HGJ43" s="613"/>
      <c r="HGK43" s="613"/>
      <c r="HGL43" s="613"/>
      <c r="HGM43" s="613"/>
      <c r="HGN43" s="613"/>
      <c r="HGO43" s="613"/>
      <c r="HGP43" s="613"/>
      <c r="HGQ43" s="613"/>
      <c r="HGR43" s="613"/>
      <c r="HGS43" s="613"/>
      <c r="HGT43" s="613"/>
      <c r="HGU43" s="613"/>
      <c r="HGV43" s="613"/>
      <c r="HGW43" s="613"/>
      <c r="HGX43" s="613"/>
      <c r="HGY43" s="613"/>
      <c r="HGZ43" s="613"/>
      <c r="HHA43" s="613"/>
      <c r="HHB43" s="613"/>
      <c r="HHC43" s="613"/>
      <c r="HHD43" s="613"/>
      <c r="HHE43" s="613"/>
      <c r="HHF43" s="613"/>
      <c r="HHG43" s="613"/>
      <c r="HHH43" s="613"/>
      <c r="HHI43" s="613"/>
      <c r="HHJ43" s="613"/>
      <c r="HHK43" s="613"/>
      <c r="HHL43" s="613"/>
      <c r="HHM43" s="613"/>
      <c r="HHN43" s="613"/>
      <c r="HHO43" s="613"/>
      <c r="HHP43" s="613"/>
      <c r="HHQ43" s="613"/>
      <c r="HHR43" s="613"/>
      <c r="HHS43" s="613"/>
      <c r="HHT43" s="613"/>
      <c r="HHU43" s="613"/>
      <c r="HHV43" s="613"/>
      <c r="HHW43" s="613"/>
      <c r="HHX43" s="613"/>
      <c r="HHY43" s="613"/>
      <c r="HHZ43" s="613"/>
      <c r="HIA43" s="613"/>
      <c r="HIB43" s="613"/>
      <c r="HIC43" s="613"/>
      <c r="HID43" s="613"/>
      <c r="HIE43" s="613"/>
      <c r="HIF43" s="613"/>
      <c r="HIG43" s="613"/>
      <c r="HIH43" s="613"/>
      <c r="HII43" s="613"/>
      <c r="HIJ43" s="613"/>
      <c r="HIK43" s="613"/>
      <c r="HIL43" s="613"/>
      <c r="HIM43" s="613"/>
      <c r="HIN43" s="613"/>
      <c r="HIO43" s="613"/>
      <c r="HIP43" s="613"/>
      <c r="HIQ43" s="613"/>
      <c r="HIR43" s="613"/>
      <c r="HIS43" s="613"/>
      <c r="HIT43" s="613"/>
      <c r="HIU43" s="613"/>
      <c r="HIV43" s="613"/>
      <c r="HIW43" s="613"/>
      <c r="HIX43" s="613"/>
      <c r="HIY43" s="613"/>
      <c r="HIZ43" s="613"/>
      <c r="HJA43" s="613"/>
      <c r="HJB43" s="613"/>
      <c r="HJC43" s="613"/>
      <c r="HJD43" s="613"/>
      <c r="HJE43" s="613"/>
      <c r="HJF43" s="613"/>
      <c r="HJG43" s="613"/>
      <c r="HJH43" s="613"/>
      <c r="HJI43" s="613"/>
      <c r="HJJ43" s="613"/>
      <c r="HJK43" s="613"/>
      <c r="HJL43" s="613"/>
      <c r="HJM43" s="613"/>
      <c r="HJN43" s="613"/>
      <c r="HJO43" s="613"/>
      <c r="HJP43" s="613"/>
      <c r="HJQ43" s="613"/>
      <c r="HJR43" s="613"/>
      <c r="HJS43" s="613"/>
      <c r="HJT43" s="613"/>
      <c r="HJU43" s="613"/>
      <c r="HJV43" s="613"/>
      <c r="HJW43" s="613"/>
      <c r="HJX43" s="613"/>
      <c r="HJY43" s="613"/>
      <c r="HJZ43" s="613"/>
      <c r="HKA43" s="613"/>
      <c r="HKB43" s="613"/>
      <c r="HKC43" s="613"/>
      <c r="HKD43" s="613"/>
      <c r="HKE43" s="613"/>
      <c r="HKF43" s="613"/>
      <c r="HKG43" s="613"/>
      <c r="HKH43" s="613"/>
      <c r="HKI43" s="613"/>
      <c r="HKJ43" s="613"/>
      <c r="HKK43" s="613"/>
      <c r="HKL43" s="613"/>
      <c r="HKM43" s="613"/>
      <c r="HKN43" s="613"/>
      <c r="HKO43" s="613"/>
      <c r="HKP43" s="613"/>
      <c r="HKQ43" s="613"/>
      <c r="HKR43" s="613"/>
      <c r="HKS43" s="613"/>
      <c r="HKT43" s="613"/>
      <c r="HKU43" s="613"/>
      <c r="HKV43" s="613"/>
      <c r="HKW43" s="613"/>
      <c r="HKX43" s="613"/>
      <c r="HKY43" s="613"/>
      <c r="HKZ43" s="613"/>
      <c r="HLA43" s="613"/>
      <c r="HLB43" s="613"/>
      <c r="HLC43" s="613"/>
      <c r="HLD43" s="613"/>
      <c r="HLE43" s="613"/>
      <c r="HLF43" s="613"/>
      <c r="HLG43" s="613"/>
      <c r="HLH43" s="613"/>
      <c r="HLI43" s="613"/>
      <c r="HLJ43" s="613"/>
      <c r="HLK43" s="613"/>
      <c r="HLL43" s="613"/>
      <c r="HLM43" s="613"/>
      <c r="HLN43" s="613"/>
      <c r="HLO43" s="613"/>
      <c r="HLP43" s="613"/>
      <c r="HLQ43" s="613"/>
      <c r="HLR43" s="613"/>
      <c r="HLS43" s="613"/>
      <c r="HLT43" s="613"/>
      <c r="HLU43" s="613"/>
      <c r="HLV43" s="613"/>
      <c r="HLW43" s="613"/>
      <c r="HLX43" s="613"/>
      <c r="HLY43" s="613"/>
      <c r="HLZ43" s="613"/>
      <c r="HMA43" s="613"/>
      <c r="HMB43" s="613"/>
      <c r="HMC43" s="613"/>
      <c r="HMD43" s="613"/>
      <c r="HME43" s="613"/>
      <c r="HMF43" s="613"/>
      <c r="HMG43" s="613"/>
      <c r="HMH43" s="613"/>
      <c r="HMI43" s="613"/>
      <c r="HMJ43" s="613"/>
      <c r="HMK43" s="613"/>
      <c r="HML43" s="613"/>
      <c r="HMM43" s="613"/>
      <c r="HMN43" s="613"/>
      <c r="HMO43" s="613"/>
      <c r="HMP43" s="613"/>
      <c r="HMQ43" s="613"/>
      <c r="HMR43" s="613"/>
      <c r="HMS43" s="613"/>
      <c r="HMT43" s="613"/>
      <c r="HMU43" s="613"/>
      <c r="HMV43" s="613"/>
      <c r="HMW43" s="613"/>
      <c r="HMX43" s="613"/>
      <c r="HMY43" s="613"/>
      <c r="HMZ43" s="613"/>
      <c r="HNA43" s="613"/>
      <c r="HNB43" s="613"/>
      <c r="HNC43" s="613"/>
      <c r="HND43" s="613"/>
      <c r="HNE43" s="613"/>
      <c r="HNF43" s="613"/>
      <c r="HNG43" s="613"/>
      <c r="HNH43" s="613"/>
      <c r="HNI43" s="613"/>
      <c r="HNJ43" s="613"/>
      <c r="HNK43" s="613"/>
      <c r="HNL43" s="613"/>
      <c r="HNM43" s="613"/>
      <c r="HNN43" s="613"/>
      <c r="HNO43" s="613"/>
      <c r="HNP43" s="613"/>
      <c r="HNQ43" s="613"/>
      <c r="HNR43" s="613"/>
      <c r="HNS43" s="613"/>
      <c r="HNT43" s="613"/>
      <c r="HNU43" s="613"/>
      <c r="HNV43" s="613"/>
      <c r="HNW43" s="613"/>
      <c r="HNX43" s="613"/>
      <c r="HNY43" s="613"/>
      <c r="HNZ43" s="613"/>
      <c r="HOA43" s="613"/>
      <c r="HOB43" s="613"/>
      <c r="HOC43" s="613"/>
      <c r="HOD43" s="613"/>
      <c r="HOE43" s="613"/>
      <c r="HOF43" s="613"/>
      <c r="HOG43" s="613"/>
      <c r="HOH43" s="613"/>
      <c r="HOI43" s="613"/>
      <c r="HOJ43" s="613"/>
      <c r="HOK43" s="613"/>
      <c r="HOL43" s="613"/>
      <c r="HOM43" s="613"/>
      <c r="HON43" s="613"/>
      <c r="HOO43" s="613"/>
      <c r="HOP43" s="613"/>
      <c r="HOQ43" s="613"/>
      <c r="HOR43" s="613"/>
      <c r="HOS43" s="613"/>
      <c r="HOT43" s="613"/>
      <c r="HOU43" s="613"/>
      <c r="HOV43" s="613"/>
      <c r="HOW43" s="613"/>
      <c r="HOX43" s="613"/>
      <c r="HOY43" s="613"/>
      <c r="HOZ43" s="613"/>
      <c r="HPA43" s="613"/>
      <c r="HPB43" s="613"/>
      <c r="HPC43" s="613"/>
      <c r="HPD43" s="613"/>
      <c r="HPE43" s="613"/>
      <c r="HPF43" s="613"/>
      <c r="HPG43" s="613"/>
      <c r="HPH43" s="613"/>
      <c r="HPI43" s="613"/>
      <c r="HPJ43" s="613"/>
      <c r="HPK43" s="613"/>
      <c r="HPL43" s="613"/>
      <c r="HPM43" s="613"/>
      <c r="HPN43" s="613"/>
      <c r="HPO43" s="613"/>
      <c r="HPP43" s="613"/>
      <c r="HPQ43" s="613"/>
      <c r="HPR43" s="613"/>
      <c r="HPS43" s="613"/>
      <c r="HPT43" s="613"/>
      <c r="HPU43" s="613"/>
      <c r="HPV43" s="613"/>
      <c r="HPW43" s="613"/>
      <c r="HPX43" s="613"/>
      <c r="HPY43" s="613"/>
      <c r="HPZ43" s="613"/>
      <c r="HQA43" s="613"/>
      <c r="HQB43" s="613"/>
      <c r="HQC43" s="613"/>
      <c r="HQD43" s="613"/>
      <c r="HQE43" s="613"/>
      <c r="HQF43" s="613"/>
      <c r="HQG43" s="613"/>
      <c r="HQH43" s="613"/>
      <c r="HQI43" s="613"/>
      <c r="HQJ43" s="613"/>
      <c r="HQK43" s="613"/>
      <c r="HQL43" s="613"/>
      <c r="HQM43" s="613"/>
      <c r="HQN43" s="613"/>
      <c r="HQO43" s="613"/>
      <c r="HQP43" s="613"/>
      <c r="HQQ43" s="613"/>
      <c r="HQR43" s="613"/>
      <c r="HQS43" s="613"/>
      <c r="HQT43" s="613"/>
      <c r="HQU43" s="613"/>
      <c r="HQV43" s="613"/>
      <c r="HQW43" s="613"/>
      <c r="HQX43" s="613"/>
      <c r="HQY43" s="613"/>
      <c r="HQZ43" s="613"/>
      <c r="HRA43" s="613"/>
      <c r="HRB43" s="613"/>
      <c r="HRC43" s="613"/>
      <c r="HRD43" s="613"/>
      <c r="HRE43" s="613"/>
      <c r="HRF43" s="613"/>
      <c r="HRG43" s="613"/>
      <c r="HRH43" s="613"/>
      <c r="HRI43" s="613"/>
      <c r="HRJ43" s="613"/>
      <c r="HRK43" s="613"/>
      <c r="HRL43" s="613"/>
      <c r="HRM43" s="613"/>
      <c r="HRN43" s="613"/>
      <c r="HRO43" s="613"/>
      <c r="HRP43" s="613"/>
      <c r="HRQ43" s="613"/>
      <c r="HRR43" s="613"/>
      <c r="HRS43" s="613"/>
      <c r="HRT43" s="613"/>
      <c r="HRU43" s="613"/>
      <c r="HRV43" s="613"/>
      <c r="HRW43" s="613"/>
      <c r="HRX43" s="613"/>
      <c r="HRY43" s="613"/>
      <c r="HRZ43" s="613"/>
      <c r="HSA43" s="613"/>
      <c r="HSB43" s="613"/>
      <c r="HSC43" s="613"/>
      <c r="HSD43" s="613"/>
      <c r="HSE43" s="613"/>
      <c r="HSF43" s="613"/>
      <c r="HSG43" s="613"/>
      <c r="HSH43" s="613"/>
      <c r="HSI43" s="613"/>
      <c r="HSJ43" s="613"/>
      <c r="HSK43" s="613"/>
      <c r="HSL43" s="613"/>
      <c r="HSM43" s="613"/>
      <c r="HSN43" s="613"/>
      <c r="HSO43" s="613"/>
      <c r="HSP43" s="613"/>
      <c r="HSQ43" s="613"/>
      <c r="HSR43" s="613"/>
      <c r="HSS43" s="613"/>
      <c r="HST43" s="613"/>
      <c r="HSU43" s="613"/>
      <c r="HSV43" s="613"/>
      <c r="HSW43" s="613"/>
      <c r="HSX43" s="613"/>
      <c r="HSY43" s="613"/>
      <c r="HSZ43" s="613"/>
      <c r="HTA43" s="613"/>
      <c r="HTB43" s="613"/>
      <c r="HTC43" s="613"/>
      <c r="HTD43" s="613"/>
      <c r="HTE43" s="613"/>
      <c r="HTF43" s="613"/>
      <c r="HTG43" s="613"/>
      <c r="HTH43" s="613"/>
      <c r="HTI43" s="613"/>
      <c r="HTJ43" s="613"/>
      <c r="HTK43" s="613"/>
      <c r="HTL43" s="613"/>
      <c r="HTM43" s="613"/>
      <c r="HTN43" s="613"/>
      <c r="HTO43" s="613"/>
      <c r="HTP43" s="613"/>
      <c r="HTQ43" s="613"/>
      <c r="HTR43" s="613"/>
      <c r="HTS43" s="613"/>
      <c r="HTT43" s="613"/>
      <c r="HTU43" s="613"/>
      <c r="HTV43" s="613"/>
      <c r="HTW43" s="613"/>
      <c r="HTX43" s="613"/>
      <c r="HTY43" s="613"/>
      <c r="HTZ43" s="613"/>
      <c r="HUA43" s="613"/>
      <c r="HUB43" s="613"/>
      <c r="HUC43" s="613"/>
      <c r="HUD43" s="613"/>
      <c r="HUE43" s="613"/>
      <c r="HUF43" s="613"/>
      <c r="HUG43" s="613"/>
      <c r="HUH43" s="613"/>
      <c r="HUI43" s="613"/>
      <c r="HUJ43" s="613"/>
      <c r="HUK43" s="613"/>
      <c r="HUL43" s="613"/>
      <c r="HUM43" s="613"/>
      <c r="HUN43" s="613"/>
      <c r="HUO43" s="613"/>
      <c r="HUP43" s="613"/>
      <c r="HUQ43" s="613"/>
      <c r="HUR43" s="613"/>
      <c r="HUS43" s="613"/>
      <c r="HUT43" s="613"/>
      <c r="HUU43" s="613"/>
      <c r="HUV43" s="613"/>
      <c r="HUW43" s="613"/>
      <c r="HUX43" s="613"/>
      <c r="HUY43" s="613"/>
      <c r="HUZ43" s="613"/>
      <c r="HVA43" s="613"/>
      <c r="HVB43" s="613"/>
      <c r="HVC43" s="613"/>
      <c r="HVD43" s="613"/>
      <c r="HVE43" s="613"/>
      <c r="HVF43" s="613"/>
      <c r="HVG43" s="613"/>
      <c r="HVH43" s="613"/>
      <c r="HVI43" s="613"/>
      <c r="HVJ43" s="613"/>
      <c r="HVK43" s="613"/>
      <c r="HVL43" s="613"/>
      <c r="HVM43" s="613"/>
      <c r="HVN43" s="613"/>
      <c r="HVO43" s="613"/>
      <c r="HVP43" s="613"/>
      <c r="HVQ43" s="613"/>
      <c r="HVR43" s="613"/>
      <c r="HVS43" s="613"/>
      <c r="HVT43" s="613"/>
      <c r="HVU43" s="613"/>
      <c r="HVV43" s="613"/>
      <c r="HVW43" s="613"/>
      <c r="HVX43" s="613"/>
      <c r="HVY43" s="613"/>
      <c r="HVZ43" s="613"/>
      <c r="HWA43" s="613"/>
      <c r="HWB43" s="613"/>
      <c r="HWC43" s="613"/>
      <c r="HWD43" s="613"/>
      <c r="HWE43" s="613"/>
      <c r="HWF43" s="613"/>
      <c r="HWG43" s="613"/>
      <c r="HWH43" s="613"/>
      <c r="HWI43" s="613"/>
      <c r="HWJ43" s="613"/>
      <c r="HWK43" s="613"/>
      <c r="HWL43" s="613"/>
      <c r="HWM43" s="613"/>
      <c r="HWN43" s="613"/>
      <c r="HWO43" s="613"/>
      <c r="HWP43" s="613"/>
      <c r="HWQ43" s="613"/>
      <c r="HWR43" s="613"/>
      <c r="HWS43" s="613"/>
      <c r="HWT43" s="613"/>
      <c r="HWU43" s="613"/>
      <c r="HWV43" s="613"/>
      <c r="HWW43" s="613"/>
      <c r="HWX43" s="613"/>
      <c r="HWY43" s="613"/>
      <c r="HWZ43" s="613"/>
      <c r="HXA43" s="613"/>
      <c r="HXB43" s="613"/>
      <c r="HXC43" s="613"/>
      <c r="HXD43" s="613"/>
      <c r="HXE43" s="613"/>
      <c r="HXF43" s="613"/>
      <c r="HXG43" s="613"/>
      <c r="HXH43" s="613"/>
      <c r="HXI43" s="613"/>
      <c r="HXJ43" s="613"/>
      <c r="HXK43" s="613"/>
      <c r="HXL43" s="613"/>
      <c r="HXM43" s="613"/>
      <c r="HXN43" s="613"/>
      <c r="HXO43" s="613"/>
      <c r="HXP43" s="613"/>
      <c r="HXQ43" s="613"/>
      <c r="HXR43" s="613"/>
      <c r="HXS43" s="613"/>
      <c r="HXT43" s="613"/>
      <c r="HXU43" s="613"/>
      <c r="HXV43" s="613"/>
      <c r="HXW43" s="613"/>
      <c r="HXX43" s="613"/>
      <c r="HXY43" s="613"/>
      <c r="HXZ43" s="613"/>
      <c r="HYA43" s="613"/>
      <c r="HYB43" s="613"/>
      <c r="HYC43" s="613"/>
      <c r="HYD43" s="613"/>
      <c r="HYE43" s="613"/>
      <c r="HYF43" s="613"/>
      <c r="HYG43" s="613"/>
      <c r="HYH43" s="613"/>
      <c r="HYI43" s="613"/>
      <c r="HYJ43" s="613"/>
      <c r="HYK43" s="613"/>
      <c r="HYL43" s="613"/>
      <c r="HYM43" s="613"/>
      <c r="HYN43" s="613"/>
      <c r="HYO43" s="613"/>
      <c r="HYP43" s="613"/>
      <c r="HYQ43" s="613"/>
      <c r="HYR43" s="613"/>
      <c r="HYS43" s="613"/>
      <c r="HYT43" s="613"/>
      <c r="HYU43" s="613"/>
      <c r="HYV43" s="613"/>
      <c r="HYW43" s="613"/>
      <c r="HYX43" s="613"/>
      <c r="HYY43" s="613"/>
      <c r="HYZ43" s="613"/>
      <c r="HZA43" s="613"/>
      <c r="HZB43" s="613"/>
      <c r="HZC43" s="613"/>
      <c r="HZD43" s="613"/>
      <c r="HZE43" s="613"/>
      <c r="HZF43" s="613"/>
      <c r="HZG43" s="613"/>
      <c r="HZH43" s="613"/>
      <c r="HZI43" s="613"/>
      <c r="HZJ43" s="613"/>
      <c r="HZK43" s="613"/>
      <c r="HZL43" s="613"/>
      <c r="HZM43" s="613"/>
      <c r="HZN43" s="613"/>
      <c r="HZO43" s="613"/>
      <c r="HZP43" s="613"/>
      <c r="HZQ43" s="613"/>
      <c r="HZR43" s="613"/>
      <c r="HZS43" s="613"/>
      <c r="HZT43" s="613"/>
      <c r="HZU43" s="613"/>
      <c r="HZV43" s="613"/>
      <c r="HZW43" s="613"/>
      <c r="HZX43" s="613"/>
      <c r="HZY43" s="613"/>
      <c r="HZZ43" s="613"/>
      <c r="IAA43" s="613"/>
      <c r="IAB43" s="613"/>
      <c r="IAC43" s="613"/>
      <c r="IAD43" s="613"/>
      <c r="IAE43" s="613"/>
      <c r="IAF43" s="613"/>
      <c r="IAG43" s="613"/>
      <c r="IAH43" s="613"/>
      <c r="IAI43" s="613"/>
      <c r="IAJ43" s="613"/>
      <c r="IAK43" s="613"/>
      <c r="IAL43" s="613"/>
      <c r="IAM43" s="613"/>
      <c r="IAN43" s="613"/>
      <c r="IAO43" s="613"/>
      <c r="IAP43" s="613"/>
      <c r="IAQ43" s="613"/>
      <c r="IAR43" s="613"/>
      <c r="IAS43" s="613"/>
      <c r="IAT43" s="613"/>
      <c r="IAU43" s="613"/>
      <c r="IAV43" s="613"/>
      <c r="IAW43" s="613"/>
      <c r="IAX43" s="613"/>
      <c r="IAY43" s="613"/>
      <c r="IAZ43" s="613"/>
      <c r="IBA43" s="613"/>
      <c r="IBB43" s="613"/>
      <c r="IBC43" s="613"/>
      <c r="IBD43" s="613"/>
      <c r="IBE43" s="613"/>
      <c r="IBF43" s="613"/>
      <c r="IBG43" s="613"/>
      <c r="IBH43" s="613"/>
      <c r="IBI43" s="613"/>
      <c r="IBJ43" s="613"/>
      <c r="IBK43" s="613"/>
      <c r="IBL43" s="613"/>
      <c r="IBM43" s="613"/>
      <c r="IBN43" s="613"/>
      <c r="IBO43" s="613"/>
      <c r="IBP43" s="613"/>
      <c r="IBQ43" s="613"/>
      <c r="IBR43" s="613"/>
      <c r="IBS43" s="613"/>
      <c r="IBT43" s="613"/>
      <c r="IBU43" s="613"/>
      <c r="IBV43" s="613"/>
      <c r="IBW43" s="613"/>
      <c r="IBX43" s="613"/>
      <c r="IBY43" s="613"/>
      <c r="IBZ43" s="613"/>
      <c r="ICA43" s="613"/>
      <c r="ICB43" s="613"/>
      <c r="ICC43" s="613"/>
      <c r="ICD43" s="613"/>
      <c r="ICE43" s="613"/>
      <c r="ICF43" s="613"/>
      <c r="ICG43" s="613"/>
      <c r="ICH43" s="613"/>
      <c r="ICI43" s="613"/>
      <c r="ICJ43" s="613"/>
      <c r="ICK43" s="613"/>
      <c r="ICL43" s="613"/>
      <c r="ICM43" s="613"/>
      <c r="ICN43" s="613"/>
      <c r="ICO43" s="613"/>
      <c r="ICP43" s="613"/>
      <c r="ICQ43" s="613"/>
      <c r="ICR43" s="613"/>
      <c r="ICS43" s="613"/>
      <c r="ICT43" s="613"/>
      <c r="ICU43" s="613"/>
      <c r="ICV43" s="613"/>
      <c r="ICW43" s="613"/>
      <c r="ICX43" s="613"/>
      <c r="ICY43" s="613"/>
      <c r="ICZ43" s="613"/>
      <c r="IDA43" s="613"/>
      <c r="IDB43" s="613"/>
      <c r="IDC43" s="613"/>
      <c r="IDD43" s="613"/>
      <c r="IDE43" s="613"/>
      <c r="IDF43" s="613"/>
      <c r="IDG43" s="613"/>
      <c r="IDH43" s="613"/>
      <c r="IDI43" s="613"/>
      <c r="IDJ43" s="613"/>
      <c r="IDK43" s="613"/>
      <c r="IDL43" s="613"/>
      <c r="IDM43" s="613"/>
      <c r="IDN43" s="613"/>
      <c r="IDO43" s="613"/>
      <c r="IDP43" s="613"/>
      <c r="IDQ43" s="613"/>
      <c r="IDR43" s="613"/>
      <c r="IDS43" s="613"/>
      <c r="IDT43" s="613"/>
      <c r="IDU43" s="613"/>
      <c r="IDV43" s="613"/>
      <c r="IDW43" s="613"/>
      <c r="IDX43" s="613"/>
      <c r="IDY43" s="613"/>
      <c r="IDZ43" s="613"/>
      <c r="IEA43" s="613"/>
      <c r="IEB43" s="613"/>
      <c r="IEC43" s="613"/>
      <c r="IED43" s="613"/>
      <c r="IEE43" s="613"/>
      <c r="IEF43" s="613"/>
      <c r="IEG43" s="613"/>
      <c r="IEH43" s="613"/>
      <c r="IEI43" s="613"/>
      <c r="IEJ43" s="613"/>
      <c r="IEK43" s="613"/>
      <c r="IEL43" s="613"/>
      <c r="IEM43" s="613"/>
      <c r="IEN43" s="613"/>
      <c r="IEO43" s="613"/>
      <c r="IEP43" s="613"/>
      <c r="IEQ43" s="613"/>
      <c r="IER43" s="613"/>
      <c r="IES43" s="613"/>
      <c r="IET43" s="613"/>
      <c r="IEU43" s="613"/>
      <c r="IEV43" s="613"/>
      <c r="IEW43" s="613"/>
      <c r="IEX43" s="613"/>
      <c r="IEY43" s="613"/>
      <c r="IEZ43" s="613"/>
      <c r="IFA43" s="613"/>
      <c r="IFB43" s="613"/>
      <c r="IFC43" s="613"/>
      <c r="IFD43" s="613"/>
      <c r="IFE43" s="613"/>
      <c r="IFF43" s="613"/>
      <c r="IFG43" s="613"/>
      <c r="IFH43" s="613"/>
      <c r="IFI43" s="613"/>
      <c r="IFJ43" s="613"/>
      <c r="IFK43" s="613"/>
      <c r="IFL43" s="613"/>
      <c r="IFM43" s="613"/>
      <c r="IFN43" s="613"/>
      <c r="IFO43" s="613"/>
      <c r="IFP43" s="613"/>
      <c r="IFQ43" s="613"/>
      <c r="IFR43" s="613"/>
      <c r="IFS43" s="613"/>
      <c r="IFT43" s="613"/>
      <c r="IFU43" s="613"/>
      <c r="IFV43" s="613"/>
      <c r="IFW43" s="613"/>
      <c r="IFX43" s="613"/>
      <c r="IFY43" s="613"/>
      <c r="IFZ43" s="613"/>
      <c r="IGA43" s="613"/>
      <c r="IGB43" s="613"/>
      <c r="IGC43" s="613"/>
      <c r="IGD43" s="613"/>
      <c r="IGE43" s="613"/>
      <c r="IGF43" s="613"/>
      <c r="IGG43" s="613"/>
      <c r="IGH43" s="613"/>
      <c r="IGI43" s="613"/>
      <c r="IGJ43" s="613"/>
      <c r="IGK43" s="613"/>
      <c r="IGL43" s="613"/>
      <c r="IGM43" s="613"/>
      <c r="IGN43" s="613"/>
      <c r="IGO43" s="613"/>
      <c r="IGP43" s="613"/>
      <c r="IGQ43" s="613"/>
      <c r="IGR43" s="613"/>
      <c r="IGS43" s="613"/>
      <c r="IGT43" s="613"/>
      <c r="IGU43" s="613"/>
      <c r="IGV43" s="613"/>
      <c r="IGW43" s="613"/>
      <c r="IGX43" s="613"/>
      <c r="IGY43" s="613"/>
      <c r="IGZ43" s="613"/>
      <c r="IHA43" s="613"/>
      <c r="IHB43" s="613"/>
      <c r="IHC43" s="613"/>
      <c r="IHD43" s="613"/>
      <c r="IHE43" s="613"/>
      <c r="IHF43" s="613"/>
      <c r="IHG43" s="613"/>
      <c r="IHH43" s="613"/>
      <c r="IHI43" s="613"/>
      <c r="IHJ43" s="613"/>
      <c r="IHK43" s="613"/>
      <c r="IHL43" s="613"/>
      <c r="IHM43" s="613"/>
      <c r="IHN43" s="613"/>
      <c r="IHO43" s="613"/>
      <c r="IHP43" s="613"/>
      <c r="IHQ43" s="613"/>
      <c r="IHR43" s="613"/>
      <c r="IHS43" s="613"/>
      <c r="IHT43" s="613"/>
      <c r="IHU43" s="613"/>
      <c r="IHV43" s="613"/>
      <c r="IHW43" s="613"/>
      <c r="IHX43" s="613"/>
      <c r="IHY43" s="613"/>
      <c r="IHZ43" s="613"/>
      <c r="IIA43" s="613"/>
      <c r="IIB43" s="613"/>
      <c r="IIC43" s="613"/>
      <c r="IID43" s="613"/>
      <c r="IIE43" s="613"/>
      <c r="IIF43" s="613"/>
      <c r="IIG43" s="613"/>
      <c r="IIH43" s="613"/>
      <c r="III43" s="613"/>
      <c r="IIJ43" s="613"/>
      <c r="IIK43" s="613"/>
      <c r="IIL43" s="613"/>
      <c r="IIM43" s="613"/>
      <c r="IIN43" s="613"/>
      <c r="IIO43" s="613"/>
      <c r="IIP43" s="613"/>
      <c r="IIQ43" s="613"/>
      <c r="IIR43" s="613"/>
      <c r="IIS43" s="613"/>
      <c r="IIT43" s="613"/>
      <c r="IIU43" s="613"/>
      <c r="IIV43" s="613"/>
      <c r="IIW43" s="613"/>
      <c r="IIX43" s="613"/>
      <c r="IIY43" s="613"/>
      <c r="IIZ43" s="613"/>
      <c r="IJA43" s="613"/>
      <c r="IJB43" s="613"/>
      <c r="IJC43" s="613"/>
      <c r="IJD43" s="613"/>
      <c r="IJE43" s="613"/>
      <c r="IJF43" s="613"/>
      <c r="IJG43" s="613"/>
      <c r="IJH43" s="613"/>
      <c r="IJI43" s="613"/>
      <c r="IJJ43" s="613"/>
      <c r="IJK43" s="613"/>
      <c r="IJL43" s="613"/>
      <c r="IJM43" s="613"/>
      <c r="IJN43" s="613"/>
      <c r="IJO43" s="613"/>
      <c r="IJP43" s="613"/>
      <c r="IJQ43" s="613"/>
      <c r="IJR43" s="613"/>
      <c r="IJS43" s="613"/>
      <c r="IJT43" s="613"/>
      <c r="IJU43" s="613"/>
      <c r="IJV43" s="613"/>
      <c r="IJW43" s="613"/>
      <c r="IJX43" s="613"/>
      <c r="IJY43" s="613"/>
      <c r="IJZ43" s="613"/>
      <c r="IKA43" s="613"/>
      <c r="IKB43" s="613"/>
      <c r="IKC43" s="613"/>
      <c r="IKD43" s="613"/>
      <c r="IKE43" s="613"/>
      <c r="IKF43" s="613"/>
      <c r="IKG43" s="613"/>
      <c r="IKH43" s="613"/>
      <c r="IKI43" s="613"/>
      <c r="IKJ43" s="613"/>
      <c r="IKK43" s="613"/>
      <c r="IKL43" s="613"/>
      <c r="IKM43" s="613"/>
      <c r="IKN43" s="613"/>
      <c r="IKO43" s="613"/>
      <c r="IKP43" s="613"/>
      <c r="IKQ43" s="613"/>
      <c r="IKR43" s="613"/>
      <c r="IKS43" s="613"/>
      <c r="IKT43" s="613"/>
      <c r="IKU43" s="613"/>
      <c r="IKV43" s="613"/>
      <c r="IKW43" s="613"/>
      <c r="IKX43" s="613"/>
      <c r="IKY43" s="613"/>
      <c r="IKZ43" s="613"/>
      <c r="ILA43" s="613"/>
      <c r="ILB43" s="613"/>
      <c r="ILC43" s="613"/>
      <c r="ILD43" s="613"/>
      <c r="ILE43" s="613"/>
      <c r="ILF43" s="613"/>
      <c r="ILG43" s="613"/>
      <c r="ILH43" s="613"/>
      <c r="ILI43" s="613"/>
      <c r="ILJ43" s="613"/>
      <c r="ILK43" s="613"/>
      <c r="ILL43" s="613"/>
      <c r="ILM43" s="613"/>
      <c r="ILN43" s="613"/>
      <c r="ILO43" s="613"/>
      <c r="ILP43" s="613"/>
      <c r="ILQ43" s="613"/>
      <c r="ILR43" s="613"/>
      <c r="ILS43" s="613"/>
      <c r="ILT43" s="613"/>
      <c r="ILU43" s="613"/>
      <c r="ILV43" s="613"/>
      <c r="ILW43" s="613"/>
      <c r="ILX43" s="613"/>
      <c r="ILY43" s="613"/>
      <c r="ILZ43" s="613"/>
      <c r="IMA43" s="613"/>
      <c r="IMB43" s="613"/>
      <c r="IMC43" s="613"/>
      <c r="IMD43" s="613"/>
      <c r="IME43" s="613"/>
      <c r="IMF43" s="613"/>
      <c r="IMG43" s="613"/>
      <c r="IMH43" s="613"/>
      <c r="IMI43" s="613"/>
      <c r="IMJ43" s="613"/>
      <c r="IMK43" s="613"/>
      <c r="IML43" s="613"/>
      <c r="IMM43" s="613"/>
      <c r="IMN43" s="613"/>
      <c r="IMO43" s="613"/>
      <c r="IMP43" s="613"/>
      <c r="IMQ43" s="613"/>
      <c r="IMR43" s="613"/>
      <c r="IMS43" s="613"/>
      <c r="IMT43" s="613"/>
      <c r="IMU43" s="613"/>
      <c r="IMV43" s="613"/>
      <c r="IMW43" s="613"/>
      <c r="IMX43" s="613"/>
      <c r="IMY43" s="613"/>
      <c r="IMZ43" s="613"/>
      <c r="INA43" s="613"/>
      <c r="INB43" s="613"/>
      <c r="INC43" s="613"/>
      <c r="IND43" s="613"/>
      <c r="INE43" s="613"/>
      <c r="INF43" s="613"/>
      <c r="ING43" s="613"/>
      <c r="INH43" s="613"/>
      <c r="INI43" s="613"/>
      <c r="INJ43" s="613"/>
      <c r="INK43" s="613"/>
      <c r="INL43" s="613"/>
      <c r="INM43" s="613"/>
      <c r="INN43" s="613"/>
      <c r="INO43" s="613"/>
      <c r="INP43" s="613"/>
      <c r="INQ43" s="613"/>
      <c r="INR43" s="613"/>
      <c r="INS43" s="613"/>
      <c r="INT43" s="613"/>
      <c r="INU43" s="613"/>
      <c r="INV43" s="613"/>
      <c r="INW43" s="613"/>
      <c r="INX43" s="613"/>
      <c r="INY43" s="613"/>
      <c r="INZ43" s="613"/>
      <c r="IOA43" s="613"/>
      <c r="IOB43" s="613"/>
      <c r="IOC43" s="613"/>
      <c r="IOD43" s="613"/>
      <c r="IOE43" s="613"/>
      <c r="IOF43" s="613"/>
      <c r="IOG43" s="613"/>
      <c r="IOH43" s="613"/>
      <c r="IOI43" s="613"/>
      <c r="IOJ43" s="613"/>
      <c r="IOK43" s="613"/>
      <c r="IOL43" s="613"/>
      <c r="IOM43" s="613"/>
      <c r="ION43" s="613"/>
      <c r="IOO43" s="613"/>
      <c r="IOP43" s="613"/>
      <c r="IOQ43" s="613"/>
      <c r="IOR43" s="613"/>
      <c r="IOS43" s="613"/>
      <c r="IOT43" s="613"/>
      <c r="IOU43" s="613"/>
      <c r="IOV43" s="613"/>
      <c r="IOW43" s="613"/>
      <c r="IOX43" s="613"/>
      <c r="IOY43" s="613"/>
      <c r="IOZ43" s="613"/>
      <c r="IPA43" s="613"/>
      <c r="IPB43" s="613"/>
      <c r="IPC43" s="613"/>
      <c r="IPD43" s="613"/>
      <c r="IPE43" s="613"/>
      <c r="IPF43" s="613"/>
      <c r="IPG43" s="613"/>
      <c r="IPH43" s="613"/>
      <c r="IPI43" s="613"/>
      <c r="IPJ43" s="613"/>
      <c r="IPK43" s="613"/>
      <c r="IPL43" s="613"/>
      <c r="IPM43" s="613"/>
      <c r="IPN43" s="613"/>
      <c r="IPO43" s="613"/>
      <c r="IPP43" s="613"/>
      <c r="IPQ43" s="613"/>
      <c r="IPR43" s="613"/>
      <c r="IPS43" s="613"/>
      <c r="IPT43" s="613"/>
      <c r="IPU43" s="613"/>
      <c r="IPV43" s="613"/>
      <c r="IPW43" s="613"/>
      <c r="IPX43" s="613"/>
      <c r="IPY43" s="613"/>
      <c r="IPZ43" s="613"/>
      <c r="IQA43" s="613"/>
      <c r="IQB43" s="613"/>
      <c r="IQC43" s="613"/>
      <c r="IQD43" s="613"/>
      <c r="IQE43" s="613"/>
      <c r="IQF43" s="613"/>
      <c r="IQG43" s="613"/>
      <c r="IQH43" s="613"/>
      <c r="IQI43" s="613"/>
      <c r="IQJ43" s="613"/>
      <c r="IQK43" s="613"/>
      <c r="IQL43" s="613"/>
      <c r="IQM43" s="613"/>
      <c r="IQN43" s="613"/>
      <c r="IQO43" s="613"/>
      <c r="IQP43" s="613"/>
      <c r="IQQ43" s="613"/>
      <c r="IQR43" s="613"/>
      <c r="IQS43" s="613"/>
      <c r="IQT43" s="613"/>
      <c r="IQU43" s="613"/>
      <c r="IQV43" s="613"/>
      <c r="IQW43" s="613"/>
      <c r="IQX43" s="613"/>
      <c r="IQY43" s="613"/>
      <c r="IQZ43" s="613"/>
      <c r="IRA43" s="613"/>
      <c r="IRB43" s="613"/>
      <c r="IRC43" s="613"/>
      <c r="IRD43" s="613"/>
      <c r="IRE43" s="613"/>
      <c r="IRF43" s="613"/>
      <c r="IRG43" s="613"/>
      <c r="IRH43" s="613"/>
      <c r="IRI43" s="613"/>
      <c r="IRJ43" s="613"/>
      <c r="IRK43" s="613"/>
      <c r="IRL43" s="613"/>
      <c r="IRM43" s="613"/>
      <c r="IRN43" s="613"/>
      <c r="IRO43" s="613"/>
      <c r="IRP43" s="613"/>
      <c r="IRQ43" s="613"/>
      <c r="IRR43" s="613"/>
      <c r="IRS43" s="613"/>
      <c r="IRT43" s="613"/>
      <c r="IRU43" s="613"/>
      <c r="IRV43" s="613"/>
      <c r="IRW43" s="613"/>
      <c r="IRX43" s="613"/>
      <c r="IRY43" s="613"/>
      <c r="IRZ43" s="613"/>
      <c r="ISA43" s="613"/>
      <c r="ISB43" s="613"/>
      <c r="ISC43" s="613"/>
      <c r="ISD43" s="613"/>
      <c r="ISE43" s="613"/>
      <c r="ISF43" s="613"/>
      <c r="ISG43" s="613"/>
      <c r="ISH43" s="613"/>
      <c r="ISI43" s="613"/>
      <c r="ISJ43" s="613"/>
      <c r="ISK43" s="613"/>
      <c r="ISL43" s="613"/>
      <c r="ISM43" s="613"/>
      <c r="ISN43" s="613"/>
      <c r="ISO43" s="613"/>
      <c r="ISP43" s="613"/>
      <c r="ISQ43" s="613"/>
      <c r="ISR43" s="613"/>
      <c r="ISS43" s="613"/>
      <c r="IST43" s="613"/>
      <c r="ISU43" s="613"/>
      <c r="ISV43" s="613"/>
      <c r="ISW43" s="613"/>
      <c r="ISX43" s="613"/>
      <c r="ISY43" s="613"/>
      <c r="ISZ43" s="613"/>
      <c r="ITA43" s="613"/>
      <c r="ITB43" s="613"/>
      <c r="ITC43" s="613"/>
      <c r="ITD43" s="613"/>
      <c r="ITE43" s="613"/>
      <c r="ITF43" s="613"/>
      <c r="ITG43" s="613"/>
      <c r="ITH43" s="613"/>
      <c r="ITI43" s="613"/>
      <c r="ITJ43" s="613"/>
      <c r="ITK43" s="613"/>
      <c r="ITL43" s="613"/>
      <c r="ITM43" s="613"/>
      <c r="ITN43" s="613"/>
      <c r="ITO43" s="613"/>
      <c r="ITP43" s="613"/>
      <c r="ITQ43" s="613"/>
      <c r="ITR43" s="613"/>
      <c r="ITS43" s="613"/>
      <c r="ITT43" s="613"/>
      <c r="ITU43" s="613"/>
      <c r="ITV43" s="613"/>
      <c r="ITW43" s="613"/>
      <c r="ITX43" s="613"/>
      <c r="ITY43" s="613"/>
      <c r="ITZ43" s="613"/>
      <c r="IUA43" s="613"/>
      <c r="IUB43" s="613"/>
      <c r="IUC43" s="613"/>
      <c r="IUD43" s="613"/>
      <c r="IUE43" s="613"/>
      <c r="IUF43" s="613"/>
      <c r="IUG43" s="613"/>
      <c r="IUH43" s="613"/>
      <c r="IUI43" s="613"/>
      <c r="IUJ43" s="613"/>
      <c r="IUK43" s="613"/>
      <c r="IUL43" s="613"/>
      <c r="IUM43" s="613"/>
      <c r="IUN43" s="613"/>
      <c r="IUO43" s="613"/>
      <c r="IUP43" s="613"/>
      <c r="IUQ43" s="613"/>
      <c r="IUR43" s="613"/>
      <c r="IUS43" s="613"/>
      <c r="IUT43" s="613"/>
      <c r="IUU43" s="613"/>
      <c r="IUV43" s="613"/>
      <c r="IUW43" s="613"/>
      <c r="IUX43" s="613"/>
      <c r="IUY43" s="613"/>
      <c r="IUZ43" s="613"/>
      <c r="IVA43" s="613"/>
      <c r="IVB43" s="613"/>
      <c r="IVC43" s="613"/>
      <c r="IVD43" s="613"/>
      <c r="IVE43" s="613"/>
      <c r="IVF43" s="613"/>
      <c r="IVG43" s="613"/>
      <c r="IVH43" s="613"/>
      <c r="IVI43" s="613"/>
      <c r="IVJ43" s="613"/>
      <c r="IVK43" s="613"/>
      <c r="IVL43" s="613"/>
      <c r="IVM43" s="613"/>
      <c r="IVN43" s="613"/>
      <c r="IVO43" s="613"/>
      <c r="IVP43" s="613"/>
      <c r="IVQ43" s="613"/>
      <c r="IVR43" s="613"/>
      <c r="IVS43" s="613"/>
      <c r="IVT43" s="613"/>
      <c r="IVU43" s="613"/>
      <c r="IVV43" s="613"/>
      <c r="IVW43" s="613"/>
      <c r="IVX43" s="613"/>
      <c r="IVY43" s="613"/>
      <c r="IVZ43" s="613"/>
      <c r="IWA43" s="613"/>
      <c r="IWB43" s="613"/>
      <c r="IWC43" s="613"/>
      <c r="IWD43" s="613"/>
      <c r="IWE43" s="613"/>
      <c r="IWF43" s="613"/>
      <c r="IWG43" s="613"/>
      <c r="IWH43" s="613"/>
      <c r="IWI43" s="613"/>
      <c r="IWJ43" s="613"/>
      <c r="IWK43" s="613"/>
      <c r="IWL43" s="613"/>
      <c r="IWM43" s="613"/>
      <c r="IWN43" s="613"/>
      <c r="IWO43" s="613"/>
      <c r="IWP43" s="613"/>
      <c r="IWQ43" s="613"/>
      <c r="IWR43" s="613"/>
      <c r="IWS43" s="613"/>
      <c r="IWT43" s="613"/>
      <c r="IWU43" s="613"/>
      <c r="IWV43" s="613"/>
      <c r="IWW43" s="613"/>
      <c r="IWX43" s="613"/>
      <c r="IWY43" s="613"/>
      <c r="IWZ43" s="613"/>
      <c r="IXA43" s="613"/>
      <c r="IXB43" s="613"/>
      <c r="IXC43" s="613"/>
      <c r="IXD43" s="613"/>
      <c r="IXE43" s="613"/>
      <c r="IXF43" s="613"/>
      <c r="IXG43" s="613"/>
      <c r="IXH43" s="613"/>
      <c r="IXI43" s="613"/>
      <c r="IXJ43" s="613"/>
      <c r="IXK43" s="613"/>
      <c r="IXL43" s="613"/>
      <c r="IXM43" s="613"/>
      <c r="IXN43" s="613"/>
      <c r="IXO43" s="613"/>
      <c r="IXP43" s="613"/>
      <c r="IXQ43" s="613"/>
      <c r="IXR43" s="613"/>
      <c r="IXS43" s="613"/>
      <c r="IXT43" s="613"/>
      <c r="IXU43" s="613"/>
      <c r="IXV43" s="613"/>
      <c r="IXW43" s="613"/>
      <c r="IXX43" s="613"/>
      <c r="IXY43" s="613"/>
      <c r="IXZ43" s="613"/>
      <c r="IYA43" s="613"/>
      <c r="IYB43" s="613"/>
      <c r="IYC43" s="613"/>
      <c r="IYD43" s="613"/>
      <c r="IYE43" s="613"/>
      <c r="IYF43" s="613"/>
      <c r="IYG43" s="613"/>
      <c r="IYH43" s="613"/>
      <c r="IYI43" s="613"/>
      <c r="IYJ43" s="613"/>
      <c r="IYK43" s="613"/>
      <c r="IYL43" s="613"/>
      <c r="IYM43" s="613"/>
      <c r="IYN43" s="613"/>
      <c r="IYO43" s="613"/>
      <c r="IYP43" s="613"/>
      <c r="IYQ43" s="613"/>
      <c r="IYR43" s="613"/>
      <c r="IYS43" s="613"/>
      <c r="IYT43" s="613"/>
      <c r="IYU43" s="613"/>
      <c r="IYV43" s="613"/>
      <c r="IYW43" s="613"/>
      <c r="IYX43" s="613"/>
      <c r="IYY43" s="613"/>
      <c r="IYZ43" s="613"/>
      <c r="IZA43" s="613"/>
      <c r="IZB43" s="613"/>
      <c r="IZC43" s="613"/>
      <c r="IZD43" s="613"/>
      <c r="IZE43" s="613"/>
      <c r="IZF43" s="613"/>
      <c r="IZG43" s="613"/>
      <c r="IZH43" s="613"/>
      <c r="IZI43" s="613"/>
      <c r="IZJ43" s="613"/>
      <c r="IZK43" s="613"/>
      <c r="IZL43" s="613"/>
      <c r="IZM43" s="613"/>
      <c r="IZN43" s="613"/>
      <c r="IZO43" s="613"/>
      <c r="IZP43" s="613"/>
      <c r="IZQ43" s="613"/>
      <c r="IZR43" s="613"/>
      <c r="IZS43" s="613"/>
      <c r="IZT43" s="613"/>
      <c r="IZU43" s="613"/>
      <c r="IZV43" s="613"/>
      <c r="IZW43" s="613"/>
      <c r="IZX43" s="613"/>
      <c r="IZY43" s="613"/>
      <c r="IZZ43" s="613"/>
      <c r="JAA43" s="613"/>
      <c r="JAB43" s="613"/>
      <c r="JAC43" s="613"/>
      <c r="JAD43" s="613"/>
      <c r="JAE43" s="613"/>
      <c r="JAF43" s="613"/>
      <c r="JAG43" s="613"/>
      <c r="JAH43" s="613"/>
      <c r="JAI43" s="613"/>
      <c r="JAJ43" s="613"/>
      <c r="JAK43" s="613"/>
      <c r="JAL43" s="613"/>
      <c r="JAM43" s="613"/>
      <c r="JAN43" s="613"/>
      <c r="JAO43" s="613"/>
      <c r="JAP43" s="613"/>
      <c r="JAQ43" s="613"/>
      <c r="JAR43" s="613"/>
      <c r="JAS43" s="613"/>
      <c r="JAT43" s="613"/>
      <c r="JAU43" s="613"/>
      <c r="JAV43" s="613"/>
      <c r="JAW43" s="613"/>
      <c r="JAX43" s="613"/>
      <c r="JAY43" s="613"/>
      <c r="JAZ43" s="613"/>
      <c r="JBA43" s="613"/>
      <c r="JBB43" s="613"/>
      <c r="JBC43" s="613"/>
      <c r="JBD43" s="613"/>
      <c r="JBE43" s="613"/>
      <c r="JBF43" s="613"/>
      <c r="JBG43" s="613"/>
      <c r="JBH43" s="613"/>
      <c r="JBI43" s="613"/>
      <c r="JBJ43" s="613"/>
      <c r="JBK43" s="613"/>
      <c r="JBL43" s="613"/>
      <c r="JBM43" s="613"/>
      <c r="JBN43" s="613"/>
      <c r="JBO43" s="613"/>
      <c r="JBP43" s="613"/>
      <c r="JBQ43" s="613"/>
      <c r="JBR43" s="613"/>
      <c r="JBS43" s="613"/>
      <c r="JBT43" s="613"/>
      <c r="JBU43" s="613"/>
      <c r="JBV43" s="613"/>
      <c r="JBW43" s="613"/>
      <c r="JBX43" s="613"/>
      <c r="JBY43" s="613"/>
      <c r="JBZ43" s="613"/>
      <c r="JCA43" s="613"/>
      <c r="JCB43" s="613"/>
      <c r="JCC43" s="613"/>
      <c r="JCD43" s="613"/>
      <c r="JCE43" s="613"/>
      <c r="JCF43" s="613"/>
      <c r="JCG43" s="613"/>
      <c r="JCH43" s="613"/>
      <c r="JCI43" s="613"/>
      <c r="JCJ43" s="613"/>
      <c r="JCK43" s="613"/>
      <c r="JCL43" s="613"/>
      <c r="JCM43" s="613"/>
      <c r="JCN43" s="613"/>
      <c r="JCO43" s="613"/>
      <c r="JCP43" s="613"/>
      <c r="JCQ43" s="613"/>
      <c r="JCR43" s="613"/>
      <c r="JCS43" s="613"/>
      <c r="JCT43" s="613"/>
      <c r="JCU43" s="613"/>
      <c r="JCV43" s="613"/>
      <c r="JCW43" s="613"/>
      <c r="JCX43" s="613"/>
      <c r="JCY43" s="613"/>
      <c r="JCZ43" s="613"/>
      <c r="JDA43" s="613"/>
      <c r="JDB43" s="613"/>
      <c r="JDC43" s="613"/>
      <c r="JDD43" s="613"/>
      <c r="JDE43" s="613"/>
      <c r="JDF43" s="613"/>
      <c r="JDG43" s="613"/>
      <c r="JDH43" s="613"/>
      <c r="JDI43" s="613"/>
      <c r="JDJ43" s="613"/>
      <c r="JDK43" s="613"/>
      <c r="JDL43" s="613"/>
      <c r="JDM43" s="613"/>
      <c r="JDN43" s="613"/>
      <c r="JDO43" s="613"/>
      <c r="JDP43" s="613"/>
      <c r="JDQ43" s="613"/>
      <c r="JDR43" s="613"/>
      <c r="JDS43" s="613"/>
      <c r="JDT43" s="613"/>
      <c r="JDU43" s="613"/>
      <c r="JDV43" s="613"/>
      <c r="JDW43" s="613"/>
      <c r="JDX43" s="613"/>
      <c r="JDY43" s="613"/>
      <c r="JDZ43" s="613"/>
      <c r="JEA43" s="613"/>
      <c r="JEB43" s="613"/>
      <c r="JEC43" s="613"/>
      <c r="JED43" s="613"/>
      <c r="JEE43" s="613"/>
      <c r="JEF43" s="613"/>
      <c r="JEG43" s="613"/>
      <c r="JEH43" s="613"/>
      <c r="JEI43" s="613"/>
      <c r="JEJ43" s="613"/>
      <c r="JEK43" s="613"/>
      <c r="JEL43" s="613"/>
      <c r="JEM43" s="613"/>
      <c r="JEN43" s="613"/>
      <c r="JEO43" s="613"/>
      <c r="JEP43" s="613"/>
      <c r="JEQ43" s="613"/>
      <c r="JER43" s="613"/>
      <c r="JES43" s="613"/>
      <c r="JET43" s="613"/>
      <c r="JEU43" s="613"/>
      <c r="JEV43" s="613"/>
      <c r="JEW43" s="613"/>
      <c r="JEX43" s="613"/>
      <c r="JEY43" s="613"/>
      <c r="JEZ43" s="613"/>
      <c r="JFA43" s="613"/>
      <c r="JFB43" s="613"/>
      <c r="JFC43" s="613"/>
      <c r="JFD43" s="613"/>
      <c r="JFE43" s="613"/>
      <c r="JFF43" s="613"/>
      <c r="JFG43" s="613"/>
      <c r="JFH43" s="613"/>
      <c r="JFI43" s="613"/>
      <c r="JFJ43" s="613"/>
      <c r="JFK43" s="613"/>
      <c r="JFL43" s="613"/>
      <c r="JFM43" s="613"/>
      <c r="JFN43" s="613"/>
      <c r="JFO43" s="613"/>
      <c r="JFP43" s="613"/>
      <c r="JFQ43" s="613"/>
      <c r="JFR43" s="613"/>
      <c r="JFS43" s="613"/>
      <c r="JFT43" s="613"/>
      <c r="JFU43" s="613"/>
      <c r="JFV43" s="613"/>
      <c r="JFW43" s="613"/>
      <c r="JFX43" s="613"/>
      <c r="JFY43" s="613"/>
      <c r="JFZ43" s="613"/>
      <c r="JGA43" s="613"/>
      <c r="JGB43" s="613"/>
      <c r="JGC43" s="613"/>
      <c r="JGD43" s="613"/>
      <c r="JGE43" s="613"/>
      <c r="JGF43" s="613"/>
      <c r="JGG43" s="613"/>
      <c r="JGH43" s="613"/>
      <c r="JGI43" s="613"/>
      <c r="JGJ43" s="613"/>
      <c r="JGK43" s="613"/>
      <c r="JGL43" s="613"/>
      <c r="JGM43" s="613"/>
      <c r="JGN43" s="613"/>
      <c r="JGO43" s="613"/>
      <c r="JGP43" s="613"/>
      <c r="JGQ43" s="613"/>
      <c r="JGR43" s="613"/>
      <c r="JGS43" s="613"/>
      <c r="JGT43" s="613"/>
      <c r="JGU43" s="613"/>
      <c r="JGV43" s="613"/>
      <c r="JGW43" s="613"/>
      <c r="JGX43" s="613"/>
      <c r="JGY43" s="613"/>
      <c r="JGZ43" s="613"/>
      <c r="JHA43" s="613"/>
      <c r="JHB43" s="613"/>
      <c r="JHC43" s="613"/>
      <c r="JHD43" s="613"/>
      <c r="JHE43" s="613"/>
      <c r="JHF43" s="613"/>
      <c r="JHG43" s="613"/>
      <c r="JHH43" s="613"/>
      <c r="JHI43" s="613"/>
      <c r="JHJ43" s="613"/>
      <c r="JHK43" s="613"/>
      <c r="JHL43" s="613"/>
      <c r="JHM43" s="613"/>
      <c r="JHN43" s="613"/>
      <c r="JHO43" s="613"/>
      <c r="JHP43" s="613"/>
      <c r="JHQ43" s="613"/>
      <c r="JHR43" s="613"/>
      <c r="JHS43" s="613"/>
      <c r="JHT43" s="613"/>
      <c r="JHU43" s="613"/>
      <c r="JHV43" s="613"/>
      <c r="JHW43" s="613"/>
      <c r="JHX43" s="613"/>
      <c r="JHY43" s="613"/>
      <c r="JHZ43" s="613"/>
      <c r="JIA43" s="613"/>
      <c r="JIB43" s="613"/>
      <c r="JIC43" s="613"/>
      <c r="JID43" s="613"/>
      <c r="JIE43" s="613"/>
      <c r="JIF43" s="613"/>
      <c r="JIG43" s="613"/>
      <c r="JIH43" s="613"/>
      <c r="JII43" s="613"/>
      <c r="JIJ43" s="613"/>
      <c r="JIK43" s="613"/>
      <c r="JIL43" s="613"/>
      <c r="JIM43" s="613"/>
      <c r="JIN43" s="613"/>
      <c r="JIO43" s="613"/>
      <c r="JIP43" s="613"/>
      <c r="JIQ43" s="613"/>
      <c r="JIR43" s="613"/>
      <c r="JIS43" s="613"/>
      <c r="JIT43" s="613"/>
      <c r="JIU43" s="613"/>
      <c r="JIV43" s="613"/>
      <c r="JIW43" s="613"/>
      <c r="JIX43" s="613"/>
      <c r="JIY43" s="613"/>
      <c r="JIZ43" s="613"/>
      <c r="JJA43" s="613"/>
      <c r="JJB43" s="613"/>
      <c r="JJC43" s="613"/>
      <c r="JJD43" s="613"/>
      <c r="JJE43" s="613"/>
      <c r="JJF43" s="613"/>
      <c r="JJG43" s="613"/>
      <c r="JJH43" s="613"/>
      <c r="JJI43" s="613"/>
      <c r="JJJ43" s="613"/>
      <c r="JJK43" s="613"/>
      <c r="JJL43" s="613"/>
      <c r="JJM43" s="613"/>
      <c r="JJN43" s="613"/>
      <c r="JJO43" s="613"/>
      <c r="JJP43" s="613"/>
      <c r="JJQ43" s="613"/>
      <c r="JJR43" s="613"/>
      <c r="JJS43" s="613"/>
      <c r="JJT43" s="613"/>
      <c r="JJU43" s="613"/>
      <c r="JJV43" s="613"/>
      <c r="JJW43" s="613"/>
      <c r="JJX43" s="613"/>
      <c r="JJY43" s="613"/>
      <c r="JJZ43" s="613"/>
      <c r="JKA43" s="613"/>
      <c r="JKB43" s="613"/>
      <c r="JKC43" s="613"/>
      <c r="JKD43" s="613"/>
      <c r="JKE43" s="613"/>
      <c r="JKF43" s="613"/>
      <c r="JKG43" s="613"/>
      <c r="JKH43" s="613"/>
      <c r="JKI43" s="613"/>
      <c r="JKJ43" s="613"/>
      <c r="JKK43" s="613"/>
      <c r="JKL43" s="613"/>
      <c r="JKM43" s="613"/>
      <c r="JKN43" s="613"/>
      <c r="JKO43" s="613"/>
      <c r="JKP43" s="613"/>
      <c r="JKQ43" s="613"/>
      <c r="JKR43" s="613"/>
      <c r="JKS43" s="613"/>
      <c r="JKT43" s="613"/>
      <c r="JKU43" s="613"/>
      <c r="JKV43" s="613"/>
      <c r="JKW43" s="613"/>
      <c r="JKX43" s="613"/>
      <c r="JKY43" s="613"/>
      <c r="JKZ43" s="613"/>
      <c r="JLA43" s="613"/>
      <c r="JLB43" s="613"/>
      <c r="JLC43" s="613"/>
      <c r="JLD43" s="613"/>
      <c r="JLE43" s="613"/>
      <c r="JLF43" s="613"/>
      <c r="JLG43" s="613"/>
      <c r="JLH43" s="613"/>
      <c r="JLI43" s="613"/>
      <c r="JLJ43" s="613"/>
      <c r="JLK43" s="613"/>
      <c r="JLL43" s="613"/>
      <c r="JLM43" s="613"/>
      <c r="JLN43" s="613"/>
      <c r="JLO43" s="613"/>
      <c r="JLP43" s="613"/>
      <c r="JLQ43" s="613"/>
      <c r="JLR43" s="613"/>
      <c r="JLS43" s="613"/>
      <c r="JLT43" s="613"/>
      <c r="JLU43" s="613"/>
      <c r="JLV43" s="613"/>
      <c r="JLW43" s="613"/>
      <c r="JLX43" s="613"/>
      <c r="JLY43" s="613"/>
      <c r="JLZ43" s="613"/>
      <c r="JMA43" s="613"/>
      <c r="JMB43" s="613"/>
      <c r="JMC43" s="613"/>
      <c r="JMD43" s="613"/>
      <c r="JME43" s="613"/>
      <c r="JMF43" s="613"/>
      <c r="JMG43" s="613"/>
      <c r="JMH43" s="613"/>
      <c r="JMI43" s="613"/>
      <c r="JMJ43" s="613"/>
      <c r="JMK43" s="613"/>
      <c r="JML43" s="613"/>
      <c r="JMM43" s="613"/>
      <c r="JMN43" s="613"/>
      <c r="JMO43" s="613"/>
      <c r="JMP43" s="613"/>
      <c r="JMQ43" s="613"/>
      <c r="JMR43" s="613"/>
      <c r="JMS43" s="613"/>
      <c r="JMT43" s="613"/>
      <c r="JMU43" s="613"/>
      <c r="JMV43" s="613"/>
      <c r="JMW43" s="613"/>
      <c r="JMX43" s="613"/>
      <c r="JMY43" s="613"/>
      <c r="JMZ43" s="613"/>
      <c r="JNA43" s="613"/>
      <c r="JNB43" s="613"/>
      <c r="JNC43" s="613"/>
      <c r="JND43" s="613"/>
      <c r="JNE43" s="613"/>
      <c r="JNF43" s="613"/>
      <c r="JNG43" s="613"/>
      <c r="JNH43" s="613"/>
      <c r="JNI43" s="613"/>
      <c r="JNJ43" s="613"/>
      <c r="JNK43" s="613"/>
      <c r="JNL43" s="613"/>
      <c r="JNM43" s="613"/>
      <c r="JNN43" s="613"/>
      <c r="JNO43" s="613"/>
      <c r="JNP43" s="613"/>
      <c r="JNQ43" s="613"/>
      <c r="JNR43" s="613"/>
      <c r="JNS43" s="613"/>
      <c r="JNT43" s="613"/>
      <c r="JNU43" s="613"/>
      <c r="JNV43" s="613"/>
      <c r="JNW43" s="613"/>
      <c r="JNX43" s="613"/>
      <c r="JNY43" s="613"/>
      <c r="JNZ43" s="613"/>
      <c r="JOA43" s="613"/>
      <c r="JOB43" s="613"/>
      <c r="JOC43" s="613"/>
      <c r="JOD43" s="613"/>
      <c r="JOE43" s="613"/>
      <c r="JOF43" s="613"/>
      <c r="JOG43" s="613"/>
      <c r="JOH43" s="613"/>
      <c r="JOI43" s="613"/>
      <c r="JOJ43" s="613"/>
      <c r="JOK43" s="613"/>
      <c r="JOL43" s="613"/>
      <c r="JOM43" s="613"/>
      <c r="JON43" s="613"/>
      <c r="JOO43" s="613"/>
      <c r="JOP43" s="613"/>
      <c r="JOQ43" s="613"/>
      <c r="JOR43" s="613"/>
      <c r="JOS43" s="613"/>
      <c r="JOT43" s="613"/>
      <c r="JOU43" s="613"/>
      <c r="JOV43" s="613"/>
      <c r="JOW43" s="613"/>
      <c r="JOX43" s="613"/>
      <c r="JOY43" s="613"/>
      <c r="JOZ43" s="613"/>
      <c r="JPA43" s="613"/>
      <c r="JPB43" s="613"/>
      <c r="JPC43" s="613"/>
      <c r="JPD43" s="613"/>
      <c r="JPE43" s="613"/>
      <c r="JPF43" s="613"/>
      <c r="JPG43" s="613"/>
      <c r="JPH43" s="613"/>
      <c r="JPI43" s="613"/>
      <c r="JPJ43" s="613"/>
      <c r="JPK43" s="613"/>
      <c r="JPL43" s="613"/>
      <c r="JPM43" s="613"/>
      <c r="JPN43" s="613"/>
      <c r="JPO43" s="613"/>
      <c r="JPP43" s="613"/>
      <c r="JPQ43" s="613"/>
      <c r="JPR43" s="613"/>
      <c r="JPS43" s="613"/>
      <c r="JPT43" s="613"/>
      <c r="JPU43" s="613"/>
      <c r="JPV43" s="613"/>
      <c r="JPW43" s="613"/>
      <c r="JPX43" s="613"/>
      <c r="JPY43" s="613"/>
      <c r="JPZ43" s="613"/>
      <c r="JQA43" s="613"/>
      <c r="JQB43" s="613"/>
      <c r="JQC43" s="613"/>
      <c r="JQD43" s="613"/>
      <c r="JQE43" s="613"/>
      <c r="JQF43" s="613"/>
      <c r="JQG43" s="613"/>
      <c r="JQH43" s="613"/>
      <c r="JQI43" s="613"/>
      <c r="JQJ43" s="613"/>
      <c r="JQK43" s="613"/>
      <c r="JQL43" s="613"/>
      <c r="JQM43" s="613"/>
      <c r="JQN43" s="613"/>
      <c r="JQO43" s="613"/>
      <c r="JQP43" s="613"/>
      <c r="JQQ43" s="613"/>
      <c r="JQR43" s="613"/>
      <c r="JQS43" s="613"/>
      <c r="JQT43" s="613"/>
      <c r="JQU43" s="613"/>
      <c r="JQV43" s="613"/>
      <c r="JQW43" s="613"/>
      <c r="JQX43" s="613"/>
      <c r="JQY43" s="613"/>
      <c r="JQZ43" s="613"/>
      <c r="JRA43" s="613"/>
      <c r="JRB43" s="613"/>
      <c r="JRC43" s="613"/>
      <c r="JRD43" s="613"/>
      <c r="JRE43" s="613"/>
      <c r="JRF43" s="613"/>
      <c r="JRG43" s="613"/>
      <c r="JRH43" s="613"/>
      <c r="JRI43" s="613"/>
      <c r="JRJ43" s="613"/>
      <c r="JRK43" s="613"/>
      <c r="JRL43" s="613"/>
      <c r="JRM43" s="613"/>
      <c r="JRN43" s="613"/>
      <c r="JRO43" s="613"/>
      <c r="JRP43" s="613"/>
      <c r="JRQ43" s="613"/>
      <c r="JRR43" s="613"/>
      <c r="JRS43" s="613"/>
      <c r="JRT43" s="613"/>
      <c r="JRU43" s="613"/>
      <c r="JRV43" s="613"/>
      <c r="JRW43" s="613"/>
      <c r="JRX43" s="613"/>
      <c r="JRY43" s="613"/>
      <c r="JRZ43" s="613"/>
      <c r="JSA43" s="613"/>
      <c r="JSB43" s="613"/>
      <c r="JSC43" s="613"/>
      <c r="JSD43" s="613"/>
      <c r="JSE43" s="613"/>
      <c r="JSF43" s="613"/>
      <c r="JSG43" s="613"/>
      <c r="JSH43" s="613"/>
      <c r="JSI43" s="613"/>
      <c r="JSJ43" s="613"/>
      <c r="JSK43" s="613"/>
      <c r="JSL43" s="613"/>
      <c r="JSM43" s="613"/>
      <c r="JSN43" s="613"/>
      <c r="JSO43" s="613"/>
      <c r="JSP43" s="613"/>
      <c r="JSQ43" s="613"/>
      <c r="JSR43" s="613"/>
      <c r="JSS43" s="613"/>
      <c r="JST43" s="613"/>
      <c r="JSU43" s="613"/>
      <c r="JSV43" s="613"/>
      <c r="JSW43" s="613"/>
      <c r="JSX43" s="613"/>
      <c r="JSY43" s="613"/>
      <c r="JSZ43" s="613"/>
      <c r="JTA43" s="613"/>
      <c r="JTB43" s="613"/>
      <c r="JTC43" s="613"/>
      <c r="JTD43" s="613"/>
      <c r="JTE43" s="613"/>
      <c r="JTF43" s="613"/>
      <c r="JTG43" s="613"/>
      <c r="JTH43" s="613"/>
      <c r="JTI43" s="613"/>
      <c r="JTJ43" s="613"/>
      <c r="JTK43" s="613"/>
      <c r="JTL43" s="613"/>
      <c r="JTM43" s="613"/>
      <c r="JTN43" s="613"/>
      <c r="JTO43" s="613"/>
      <c r="JTP43" s="613"/>
      <c r="JTQ43" s="613"/>
      <c r="JTR43" s="613"/>
      <c r="JTS43" s="613"/>
      <c r="JTT43" s="613"/>
      <c r="JTU43" s="613"/>
      <c r="JTV43" s="613"/>
      <c r="JTW43" s="613"/>
      <c r="JTX43" s="613"/>
      <c r="JTY43" s="613"/>
      <c r="JTZ43" s="613"/>
      <c r="JUA43" s="613"/>
      <c r="JUB43" s="613"/>
      <c r="JUC43" s="613"/>
      <c r="JUD43" s="613"/>
      <c r="JUE43" s="613"/>
      <c r="JUF43" s="613"/>
      <c r="JUG43" s="613"/>
      <c r="JUH43" s="613"/>
      <c r="JUI43" s="613"/>
      <c r="JUJ43" s="613"/>
      <c r="JUK43" s="613"/>
      <c r="JUL43" s="613"/>
      <c r="JUM43" s="613"/>
      <c r="JUN43" s="613"/>
      <c r="JUO43" s="613"/>
      <c r="JUP43" s="613"/>
      <c r="JUQ43" s="613"/>
      <c r="JUR43" s="613"/>
      <c r="JUS43" s="613"/>
      <c r="JUT43" s="613"/>
      <c r="JUU43" s="613"/>
      <c r="JUV43" s="613"/>
      <c r="JUW43" s="613"/>
      <c r="JUX43" s="613"/>
      <c r="JUY43" s="613"/>
      <c r="JUZ43" s="613"/>
      <c r="JVA43" s="613"/>
      <c r="JVB43" s="613"/>
      <c r="JVC43" s="613"/>
      <c r="JVD43" s="613"/>
      <c r="JVE43" s="613"/>
      <c r="JVF43" s="613"/>
      <c r="JVG43" s="613"/>
      <c r="JVH43" s="613"/>
      <c r="JVI43" s="613"/>
      <c r="JVJ43" s="613"/>
      <c r="JVK43" s="613"/>
      <c r="JVL43" s="613"/>
      <c r="JVM43" s="613"/>
      <c r="JVN43" s="613"/>
      <c r="JVO43" s="613"/>
      <c r="JVP43" s="613"/>
      <c r="JVQ43" s="613"/>
      <c r="JVR43" s="613"/>
      <c r="JVS43" s="613"/>
      <c r="JVT43" s="613"/>
      <c r="JVU43" s="613"/>
      <c r="JVV43" s="613"/>
      <c r="JVW43" s="613"/>
      <c r="JVX43" s="613"/>
      <c r="JVY43" s="613"/>
      <c r="JVZ43" s="613"/>
      <c r="JWA43" s="613"/>
      <c r="JWB43" s="613"/>
      <c r="JWC43" s="613"/>
      <c r="JWD43" s="613"/>
      <c r="JWE43" s="613"/>
      <c r="JWF43" s="613"/>
      <c r="JWG43" s="613"/>
      <c r="JWH43" s="613"/>
      <c r="JWI43" s="613"/>
      <c r="JWJ43" s="613"/>
      <c r="JWK43" s="613"/>
      <c r="JWL43" s="613"/>
      <c r="JWM43" s="613"/>
      <c r="JWN43" s="613"/>
      <c r="JWO43" s="613"/>
      <c r="JWP43" s="613"/>
      <c r="JWQ43" s="613"/>
      <c r="JWR43" s="613"/>
      <c r="JWS43" s="613"/>
      <c r="JWT43" s="613"/>
      <c r="JWU43" s="613"/>
      <c r="JWV43" s="613"/>
      <c r="JWW43" s="613"/>
      <c r="JWX43" s="613"/>
      <c r="JWY43" s="613"/>
      <c r="JWZ43" s="613"/>
      <c r="JXA43" s="613"/>
      <c r="JXB43" s="613"/>
      <c r="JXC43" s="613"/>
      <c r="JXD43" s="613"/>
      <c r="JXE43" s="613"/>
      <c r="JXF43" s="613"/>
      <c r="JXG43" s="613"/>
      <c r="JXH43" s="613"/>
      <c r="JXI43" s="613"/>
      <c r="JXJ43" s="613"/>
      <c r="JXK43" s="613"/>
      <c r="JXL43" s="613"/>
      <c r="JXM43" s="613"/>
      <c r="JXN43" s="613"/>
      <c r="JXO43" s="613"/>
      <c r="JXP43" s="613"/>
      <c r="JXQ43" s="613"/>
      <c r="JXR43" s="613"/>
      <c r="JXS43" s="613"/>
      <c r="JXT43" s="613"/>
      <c r="JXU43" s="613"/>
      <c r="JXV43" s="613"/>
      <c r="JXW43" s="613"/>
      <c r="JXX43" s="613"/>
      <c r="JXY43" s="613"/>
      <c r="JXZ43" s="613"/>
      <c r="JYA43" s="613"/>
      <c r="JYB43" s="613"/>
      <c r="JYC43" s="613"/>
      <c r="JYD43" s="613"/>
      <c r="JYE43" s="613"/>
      <c r="JYF43" s="613"/>
      <c r="JYG43" s="613"/>
      <c r="JYH43" s="613"/>
      <c r="JYI43" s="613"/>
      <c r="JYJ43" s="613"/>
      <c r="JYK43" s="613"/>
      <c r="JYL43" s="613"/>
      <c r="JYM43" s="613"/>
      <c r="JYN43" s="613"/>
      <c r="JYO43" s="613"/>
      <c r="JYP43" s="613"/>
      <c r="JYQ43" s="613"/>
      <c r="JYR43" s="613"/>
      <c r="JYS43" s="613"/>
      <c r="JYT43" s="613"/>
      <c r="JYU43" s="613"/>
      <c r="JYV43" s="613"/>
      <c r="JYW43" s="613"/>
      <c r="JYX43" s="613"/>
      <c r="JYY43" s="613"/>
      <c r="JYZ43" s="613"/>
      <c r="JZA43" s="613"/>
      <c r="JZB43" s="613"/>
      <c r="JZC43" s="613"/>
      <c r="JZD43" s="613"/>
      <c r="JZE43" s="613"/>
      <c r="JZF43" s="613"/>
      <c r="JZG43" s="613"/>
      <c r="JZH43" s="613"/>
      <c r="JZI43" s="613"/>
      <c r="JZJ43" s="613"/>
      <c r="JZK43" s="613"/>
      <c r="JZL43" s="613"/>
      <c r="JZM43" s="613"/>
      <c r="JZN43" s="613"/>
      <c r="JZO43" s="613"/>
      <c r="JZP43" s="613"/>
      <c r="JZQ43" s="613"/>
      <c r="JZR43" s="613"/>
      <c r="JZS43" s="613"/>
      <c r="JZT43" s="613"/>
      <c r="JZU43" s="613"/>
      <c r="JZV43" s="613"/>
      <c r="JZW43" s="613"/>
      <c r="JZX43" s="613"/>
      <c r="JZY43" s="613"/>
      <c r="JZZ43" s="613"/>
      <c r="KAA43" s="613"/>
      <c r="KAB43" s="613"/>
      <c r="KAC43" s="613"/>
      <c r="KAD43" s="613"/>
      <c r="KAE43" s="613"/>
      <c r="KAF43" s="613"/>
      <c r="KAG43" s="613"/>
      <c r="KAH43" s="613"/>
      <c r="KAI43" s="613"/>
      <c r="KAJ43" s="613"/>
      <c r="KAK43" s="613"/>
      <c r="KAL43" s="613"/>
      <c r="KAM43" s="613"/>
      <c r="KAN43" s="613"/>
      <c r="KAO43" s="613"/>
      <c r="KAP43" s="613"/>
      <c r="KAQ43" s="613"/>
      <c r="KAR43" s="613"/>
      <c r="KAS43" s="613"/>
      <c r="KAT43" s="613"/>
      <c r="KAU43" s="613"/>
      <c r="KAV43" s="613"/>
      <c r="KAW43" s="613"/>
      <c r="KAX43" s="613"/>
      <c r="KAY43" s="613"/>
      <c r="KAZ43" s="613"/>
      <c r="KBA43" s="613"/>
      <c r="KBB43" s="613"/>
      <c r="KBC43" s="613"/>
      <c r="KBD43" s="613"/>
      <c r="KBE43" s="613"/>
      <c r="KBF43" s="613"/>
      <c r="KBG43" s="613"/>
      <c r="KBH43" s="613"/>
      <c r="KBI43" s="613"/>
      <c r="KBJ43" s="613"/>
      <c r="KBK43" s="613"/>
      <c r="KBL43" s="613"/>
      <c r="KBM43" s="613"/>
      <c r="KBN43" s="613"/>
      <c r="KBO43" s="613"/>
      <c r="KBP43" s="613"/>
      <c r="KBQ43" s="613"/>
      <c r="KBR43" s="613"/>
      <c r="KBS43" s="613"/>
      <c r="KBT43" s="613"/>
      <c r="KBU43" s="613"/>
      <c r="KBV43" s="613"/>
      <c r="KBW43" s="613"/>
      <c r="KBX43" s="613"/>
      <c r="KBY43" s="613"/>
      <c r="KBZ43" s="613"/>
      <c r="KCA43" s="613"/>
      <c r="KCB43" s="613"/>
      <c r="KCC43" s="613"/>
      <c r="KCD43" s="613"/>
      <c r="KCE43" s="613"/>
      <c r="KCF43" s="613"/>
      <c r="KCG43" s="613"/>
      <c r="KCH43" s="613"/>
      <c r="KCI43" s="613"/>
      <c r="KCJ43" s="613"/>
      <c r="KCK43" s="613"/>
      <c r="KCL43" s="613"/>
      <c r="KCM43" s="613"/>
      <c r="KCN43" s="613"/>
      <c r="KCO43" s="613"/>
      <c r="KCP43" s="613"/>
      <c r="KCQ43" s="613"/>
      <c r="KCR43" s="613"/>
      <c r="KCS43" s="613"/>
      <c r="KCT43" s="613"/>
      <c r="KCU43" s="613"/>
      <c r="KCV43" s="613"/>
      <c r="KCW43" s="613"/>
      <c r="KCX43" s="613"/>
      <c r="KCY43" s="613"/>
      <c r="KCZ43" s="613"/>
      <c r="KDA43" s="613"/>
      <c r="KDB43" s="613"/>
      <c r="KDC43" s="613"/>
      <c r="KDD43" s="613"/>
      <c r="KDE43" s="613"/>
      <c r="KDF43" s="613"/>
      <c r="KDG43" s="613"/>
      <c r="KDH43" s="613"/>
      <c r="KDI43" s="613"/>
      <c r="KDJ43" s="613"/>
      <c r="KDK43" s="613"/>
      <c r="KDL43" s="613"/>
      <c r="KDM43" s="613"/>
      <c r="KDN43" s="613"/>
      <c r="KDO43" s="613"/>
      <c r="KDP43" s="613"/>
      <c r="KDQ43" s="613"/>
      <c r="KDR43" s="613"/>
      <c r="KDS43" s="613"/>
      <c r="KDT43" s="613"/>
      <c r="KDU43" s="613"/>
      <c r="KDV43" s="613"/>
      <c r="KDW43" s="613"/>
      <c r="KDX43" s="613"/>
      <c r="KDY43" s="613"/>
      <c r="KDZ43" s="613"/>
      <c r="KEA43" s="613"/>
      <c r="KEB43" s="613"/>
      <c r="KEC43" s="613"/>
      <c r="KED43" s="613"/>
      <c r="KEE43" s="613"/>
      <c r="KEF43" s="613"/>
      <c r="KEG43" s="613"/>
      <c r="KEH43" s="613"/>
      <c r="KEI43" s="613"/>
      <c r="KEJ43" s="613"/>
      <c r="KEK43" s="613"/>
      <c r="KEL43" s="613"/>
      <c r="KEM43" s="613"/>
      <c r="KEN43" s="613"/>
      <c r="KEO43" s="613"/>
      <c r="KEP43" s="613"/>
      <c r="KEQ43" s="613"/>
      <c r="KER43" s="613"/>
      <c r="KES43" s="613"/>
      <c r="KET43" s="613"/>
      <c r="KEU43" s="613"/>
      <c r="KEV43" s="613"/>
      <c r="KEW43" s="613"/>
      <c r="KEX43" s="613"/>
      <c r="KEY43" s="613"/>
      <c r="KEZ43" s="613"/>
      <c r="KFA43" s="613"/>
      <c r="KFB43" s="613"/>
      <c r="KFC43" s="613"/>
      <c r="KFD43" s="613"/>
      <c r="KFE43" s="613"/>
      <c r="KFF43" s="613"/>
      <c r="KFG43" s="613"/>
      <c r="KFH43" s="613"/>
      <c r="KFI43" s="613"/>
      <c r="KFJ43" s="613"/>
      <c r="KFK43" s="613"/>
      <c r="KFL43" s="613"/>
      <c r="KFM43" s="613"/>
      <c r="KFN43" s="613"/>
      <c r="KFO43" s="613"/>
      <c r="KFP43" s="613"/>
      <c r="KFQ43" s="613"/>
      <c r="KFR43" s="613"/>
      <c r="KFS43" s="613"/>
      <c r="KFT43" s="613"/>
      <c r="KFU43" s="613"/>
      <c r="KFV43" s="613"/>
      <c r="KFW43" s="613"/>
      <c r="KFX43" s="613"/>
      <c r="KFY43" s="613"/>
      <c r="KFZ43" s="613"/>
      <c r="KGA43" s="613"/>
      <c r="KGB43" s="613"/>
      <c r="KGC43" s="613"/>
      <c r="KGD43" s="613"/>
      <c r="KGE43" s="613"/>
      <c r="KGF43" s="613"/>
      <c r="KGG43" s="613"/>
      <c r="KGH43" s="613"/>
      <c r="KGI43" s="613"/>
      <c r="KGJ43" s="613"/>
      <c r="KGK43" s="613"/>
      <c r="KGL43" s="613"/>
      <c r="KGM43" s="613"/>
      <c r="KGN43" s="613"/>
      <c r="KGO43" s="613"/>
      <c r="KGP43" s="613"/>
      <c r="KGQ43" s="613"/>
      <c r="KGR43" s="613"/>
      <c r="KGS43" s="613"/>
      <c r="KGT43" s="613"/>
      <c r="KGU43" s="613"/>
      <c r="KGV43" s="613"/>
      <c r="KGW43" s="613"/>
      <c r="KGX43" s="613"/>
      <c r="KGY43" s="613"/>
      <c r="KGZ43" s="613"/>
      <c r="KHA43" s="613"/>
      <c r="KHB43" s="613"/>
      <c r="KHC43" s="613"/>
      <c r="KHD43" s="613"/>
      <c r="KHE43" s="613"/>
      <c r="KHF43" s="613"/>
      <c r="KHG43" s="613"/>
      <c r="KHH43" s="613"/>
      <c r="KHI43" s="613"/>
      <c r="KHJ43" s="613"/>
      <c r="KHK43" s="613"/>
      <c r="KHL43" s="613"/>
      <c r="KHM43" s="613"/>
      <c r="KHN43" s="613"/>
      <c r="KHO43" s="613"/>
      <c r="KHP43" s="613"/>
      <c r="KHQ43" s="613"/>
      <c r="KHR43" s="613"/>
      <c r="KHS43" s="613"/>
      <c r="KHT43" s="613"/>
      <c r="KHU43" s="613"/>
      <c r="KHV43" s="613"/>
      <c r="KHW43" s="613"/>
      <c r="KHX43" s="613"/>
      <c r="KHY43" s="613"/>
      <c r="KHZ43" s="613"/>
      <c r="KIA43" s="613"/>
      <c r="KIB43" s="613"/>
      <c r="KIC43" s="613"/>
      <c r="KID43" s="613"/>
      <c r="KIE43" s="613"/>
      <c r="KIF43" s="613"/>
      <c r="KIG43" s="613"/>
      <c r="KIH43" s="613"/>
      <c r="KII43" s="613"/>
      <c r="KIJ43" s="613"/>
      <c r="KIK43" s="613"/>
      <c r="KIL43" s="613"/>
      <c r="KIM43" s="613"/>
      <c r="KIN43" s="613"/>
      <c r="KIO43" s="613"/>
      <c r="KIP43" s="613"/>
      <c r="KIQ43" s="613"/>
      <c r="KIR43" s="613"/>
      <c r="KIS43" s="613"/>
      <c r="KIT43" s="613"/>
      <c r="KIU43" s="613"/>
      <c r="KIV43" s="613"/>
      <c r="KIW43" s="613"/>
      <c r="KIX43" s="613"/>
      <c r="KIY43" s="613"/>
      <c r="KIZ43" s="613"/>
      <c r="KJA43" s="613"/>
      <c r="KJB43" s="613"/>
      <c r="KJC43" s="613"/>
      <c r="KJD43" s="613"/>
      <c r="KJE43" s="613"/>
      <c r="KJF43" s="613"/>
      <c r="KJG43" s="613"/>
      <c r="KJH43" s="613"/>
      <c r="KJI43" s="613"/>
      <c r="KJJ43" s="613"/>
      <c r="KJK43" s="613"/>
      <c r="KJL43" s="613"/>
      <c r="KJM43" s="613"/>
      <c r="KJN43" s="613"/>
      <c r="KJO43" s="613"/>
      <c r="KJP43" s="613"/>
      <c r="KJQ43" s="613"/>
      <c r="KJR43" s="613"/>
      <c r="KJS43" s="613"/>
      <c r="KJT43" s="613"/>
      <c r="KJU43" s="613"/>
      <c r="KJV43" s="613"/>
      <c r="KJW43" s="613"/>
      <c r="KJX43" s="613"/>
      <c r="KJY43" s="613"/>
      <c r="KJZ43" s="613"/>
      <c r="KKA43" s="613"/>
      <c r="KKB43" s="613"/>
      <c r="KKC43" s="613"/>
      <c r="KKD43" s="613"/>
      <c r="KKE43" s="613"/>
      <c r="KKF43" s="613"/>
      <c r="KKG43" s="613"/>
      <c r="KKH43" s="613"/>
      <c r="KKI43" s="613"/>
      <c r="KKJ43" s="613"/>
      <c r="KKK43" s="613"/>
      <c r="KKL43" s="613"/>
      <c r="KKM43" s="613"/>
      <c r="KKN43" s="613"/>
      <c r="KKO43" s="613"/>
      <c r="KKP43" s="613"/>
      <c r="KKQ43" s="613"/>
      <c r="KKR43" s="613"/>
      <c r="KKS43" s="613"/>
      <c r="KKT43" s="613"/>
      <c r="KKU43" s="613"/>
      <c r="KKV43" s="613"/>
      <c r="KKW43" s="613"/>
      <c r="KKX43" s="613"/>
      <c r="KKY43" s="613"/>
      <c r="KKZ43" s="613"/>
      <c r="KLA43" s="613"/>
      <c r="KLB43" s="613"/>
      <c r="KLC43" s="613"/>
      <c r="KLD43" s="613"/>
      <c r="KLE43" s="613"/>
      <c r="KLF43" s="613"/>
      <c r="KLG43" s="613"/>
      <c r="KLH43" s="613"/>
      <c r="KLI43" s="613"/>
      <c r="KLJ43" s="613"/>
      <c r="KLK43" s="613"/>
      <c r="KLL43" s="613"/>
      <c r="KLM43" s="613"/>
      <c r="KLN43" s="613"/>
      <c r="KLO43" s="613"/>
      <c r="KLP43" s="613"/>
      <c r="KLQ43" s="613"/>
      <c r="KLR43" s="613"/>
      <c r="KLS43" s="613"/>
      <c r="KLT43" s="613"/>
      <c r="KLU43" s="613"/>
      <c r="KLV43" s="613"/>
      <c r="KLW43" s="613"/>
      <c r="KLX43" s="613"/>
      <c r="KLY43" s="613"/>
      <c r="KLZ43" s="613"/>
      <c r="KMA43" s="613"/>
      <c r="KMB43" s="613"/>
      <c r="KMC43" s="613"/>
      <c r="KMD43" s="613"/>
      <c r="KME43" s="613"/>
      <c r="KMF43" s="613"/>
      <c r="KMG43" s="613"/>
      <c r="KMH43" s="613"/>
      <c r="KMI43" s="613"/>
      <c r="KMJ43" s="613"/>
      <c r="KMK43" s="613"/>
      <c r="KML43" s="613"/>
      <c r="KMM43" s="613"/>
      <c r="KMN43" s="613"/>
      <c r="KMO43" s="613"/>
      <c r="KMP43" s="613"/>
      <c r="KMQ43" s="613"/>
      <c r="KMR43" s="613"/>
      <c r="KMS43" s="613"/>
      <c r="KMT43" s="613"/>
      <c r="KMU43" s="613"/>
      <c r="KMV43" s="613"/>
      <c r="KMW43" s="613"/>
      <c r="KMX43" s="613"/>
      <c r="KMY43" s="613"/>
      <c r="KMZ43" s="613"/>
      <c r="KNA43" s="613"/>
      <c r="KNB43" s="613"/>
      <c r="KNC43" s="613"/>
      <c r="KND43" s="613"/>
      <c r="KNE43" s="613"/>
      <c r="KNF43" s="613"/>
      <c r="KNG43" s="613"/>
      <c r="KNH43" s="613"/>
      <c r="KNI43" s="613"/>
      <c r="KNJ43" s="613"/>
      <c r="KNK43" s="613"/>
      <c r="KNL43" s="613"/>
      <c r="KNM43" s="613"/>
      <c r="KNN43" s="613"/>
      <c r="KNO43" s="613"/>
      <c r="KNP43" s="613"/>
      <c r="KNQ43" s="613"/>
      <c r="KNR43" s="613"/>
      <c r="KNS43" s="613"/>
      <c r="KNT43" s="613"/>
      <c r="KNU43" s="613"/>
      <c r="KNV43" s="613"/>
      <c r="KNW43" s="613"/>
      <c r="KNX43" s="613"/>
      <c r="KNY43" s="613"/>
      <c r="KNZ43" s="613"/>
      <c r="KOA43" s="613"/>
      <c r="KOB43" s="613"/>
      <c r="KOC43" s="613"/>
      <c r="KOD43" s="613"/>
      <c r="KOE43" s="613"/>
      <c r="KOF43" s="613"/>
      <c r="KOG43" s="613"/>
      <c r="KOH43" s="613"/>
      <c r="KOI43" s="613"/>
      <c r="KOJ43" s="613"/>
      <c r="KOK43" s="613"/>
      <c r="KOL43" s="613"/>
      <c r="KOM43" s="613"/>
      <c r="KON43" s="613"/>
      <c r="KOO43" s="613"/>
      <c r="KOP43" s="613"/>
      <c r="KOQ43" s="613"/>
      <c r="KOR43" s="613"/>
      <c r="KOS43" s="613"/>
      <c r="KOT43" s="613"/>
      <c r="KOU43" s="613"/>
      <c r="KOV43" s="613"/>
      <c r="KOW43" s="613"/>
      <c r="KOX43" s="613"/>
      <c r="KOY43" s="613"/>
      <c r="KOZ43" s="613"/>
      <c r="KPA43" s="613"/>
      <c r="KPB43" s="613"/>
      <c r="KPC43" s="613"/>
      <c r="KPD43" s="613"/>
      <c r="KPE43" s="613"/>
      <c r="KPF43" s="613"/>
      <c r="KPG43" s="613"/>
      <c r="KPH43" s="613"/>
      <c r="KPI43" s="613"/>
      <c r="KPJ43" s="613"/>
      <c r="KPK43" s="613"/>
      <c r="KPL43" s="613"/>
      <c r="KPM43" s="613"/>
      <c r="KPN43" s="613"/>
      <c r="KPO43" s="613"/>
      <c r="KPP43" s="613"/>
      <c r="KPQ43" s="613"/>
      <c r="KPR43" s="613"/>
      <c r="KPS43" s="613"/>
      <c r="KPT43" s="613"/>
      <c r="KPU43" s="613"/>
      <c r="KPV43" s="613"/>
      <c r="KPW43" s="613"/>
      <c r="KPX43" s="613"/>
      <c r="KPY43" s="613"/>
      <c r="KPZ43" s="613"/>
      <c r="KQA43" s="613"/>
      <c r="KQB43" s="613"/>
      <c r="KQC43" s="613"/>
      <c r="KQD43" s="613"/>
      <c r="KQE43" s="613"/>
      <c r="KQF43" s="613"/>
      <c r="KQG43" s="613"/>
      <c r="KQH43" s="613"/>
      <c r="KQI43" s="613"/>
      <c r="KQJ43" s="613"/>
      <c r="KQK43" s="613"/>
      <c r="KQL43" s="613"/>
      <c r="KQM43" s="613"/>
      <c r="KQN43" s="613"/>
      <c r="KQO43" s="613"/>
      <c r="KQP43" s="613"/>
      <c r="KQQ43" s="613"/>
      <c r="KQR43" s="613"/>
      <c r="KQS43" s="613"/>
      <c r="KQT43" s="613"/>
      <c r="KQU43" s="613"/>
      <c r="KQV43" s="613"/>
      <c r="KQW43" s="613"/>
      <c r="KQX43" s="613"/>
      <c r="KQY43" s="613"/>
      <c r="KQZ43" s="613"/>
      <c r="KRA43" s="613"/>
      <c r="KRB43" s="613"/>
      <c r="KRC43" s="613"/>
      <c r="KRD43" s="613"/>
      <c r="KRE43" s="613"/>
      <c r="KRF43" s="613"/>
      <c r="KRG43" s="613"/>
      <c r="KRH43" s="613"/>
      <c r="KRI43" s="613"/>
      <c r="KRJ43" s="613"/>
      <c r="KRK43" s="613"/>
      <c r="KRL43" s="613"/>
      <c r="KRM43" s="613"/>
      <c r="KRN43" s="613"/>
      <c r="KRO43" s="613"/>
      <c r="KRP43" s="613"/>
      <c r="KRQ43" s="613"/>
      <c r="KRR43" s="613"/>
      <c r="KRS43" s="613"/>
      <c r="KRT43" s="613"/>
      <c r="KRU43" s="613"/>
      <c r="KRV43" s="613"/>
      <c r="KRW43" s="613"/>
      <c r="KRX43" s="613"/>
      <c r="KRY43" s="613"/>
      <c r="KRZ43" s="613"/>
      <c r="KSA43" s="613"/>
      <c r="KSB43" s="613"/>
      <c r="KSC43" s="613"/>
      <c r="KSD43" s="613"/>
      <c r="KSE43" s="613"/>
      <c r="KSF43" s="613"/>
      <c r="KSG43" s="613"/>
      <c r="KSH43" s="613"/>
      <c r="KSI43" s="613"/>
      <c r="KSJ43" s="613"/>
      <c r="KSK43" s="613"/>
      <c r="KSL43" s="613"/>
      <c r="KSM43" s="613"/>
      <c r="KSN43" s="613"/>
      <c r="KSO43" s="613"/>
      <c r="KSP43" s="613"/>
      <c r="KSQ43" s="613"/>
      <c r="KSR43" s="613"/>
      <c r="KSS43" s="613"/>
      <c r="KST43" s="613"/>
      <c r="KSU43" s="613"/>
      <c r="KSV43" s="613"/>
      <c r="KSW43" s="613"/>
      <c r="KSX43" s="613"/>
      <c r="KSY43" s="613"/>
      <c r="KSZ43" s="613"/>
      <c r="KTA43" s="613"/>
      <c r="KTB43" s="613"/>
      <c r="KTC43" s="613"/>
      <c r="KTD43" s="613"/>
      <c r="KTE43" s="613"/>
      <c r="KTF43" s="613"/>
      <c r="KTG43" s="613"/>
      <c r="KTH43" s="613"/>
      <c r="KTI43" s="613"/>
      <c r="KTJ43" s="613"/>
      <c r="KTK43" s="613"/>
      <c r="KTL43" s="613"/>
      <c r="KTM43" s="613"/>
      <c r="KTN43" s="613"/>
      <c r="KTO43" s="613"/>
      <c r="KTP43" s="613"/>
      <c r="KTQ43" s="613"/>
      <c r="KTR43" s="613"/>
      <c r="KTS43" s="613"/>
      <c r="KTT43" s="613"/>
      <c r="KTU43" s="613"/>
      <c r="KTV43" s="613"/>
      <c r="KTW43" s="613"/>
      <c r="KTX43" s="613"/>
      <c r="KTY43" s="613"/>
      <c r="KTZ43" s="613"/>
      <c r="KUA43" s="613"/>
      <c r="KUB43" s="613"/>
      <c r="KUC43" s="613"/>
      <c r="KUD43" s="613"/>
      <c r="KUE43" s="613"/>
      <c r="KUF43" s="613"/>
      <c r="KUG43" s="613"/>
      <c r="KUH43" s="613"/>
      <c r="KUI43" s="613"/>
      <c r="KUJ43" s="613"/>
      <c r="KUK43" s="613"/>
      <c r="KUL43" s="613"/>
      <c r="KUM43" s="613"/>
      <c r="KUN43" s="613"/>
      <c r="KUO43" s="613"/>
      <c r="KUP43" s="613"/>
      <c r="KUQ43" s="613"/>
      <c r="KUR43" s="613"/>
      <c r="KUS43" s="613"/>
      <c r="KUT43" s="613"/>
      <c r="KUU43" s="613"/>
      <c r="KUV43" s="613"/>
      <c r="KUW43" s="613"/>
      <c r="KUX43" s="613"/>
      <c r="KUY43" s="613"/>
      <c r="KUZ43" s="613"/>
      <c r="KVA43" s="613"/>
      <c r="KVB43" s="613"/>
      <c r="KVC43" s="613"/>
      <c r="KVD43" s="613"/>
      <c r="KVE43" s="613"/>
      <c r="KVF43" s="613"/>
      <c r="KVG43" s="613"/>
      <c r="KVH43" s="613"/>
      <c r="KVI43" s="613"/>
      <c r="KVJ43" s="613"/>
      <c r="KVK43" s="613"/>
      <c r="KVL43" s="613"/>
      <c r="KVM43" s="613"/>
      <c r="KVN43" s="613"/>
      <c r="KVO43" s="613"/>
      <c r="KVP43" s="613"/>
      <c r="KVQ43" s="613"/>
      <c r="KVR43" s="613"/>
      <c r="KVS43" s="613"/>
      <c r="KVT43" s="613"/>
      <c r="KVU43" s="613"/>
      <c r="KVV43" s="613"/>
      <c r="KVW43" s="613"/>
      <c r="KVX43" s="613"/>
      <c r="KVY43" s="613"/>
      <c r="KVZ43" s="613"/>
      <c r="KWA43" s="613"/>
      <c r="KWB43" s="613"/>
      <c r="KWC43" s="613"/>
      <c r="KWD43" s="613"/>
      <c r="KWE43" s="613"/>
      <c r="KWF43" s="613"/>
      <c r="KWG43" s="613"/>
      <c r="KWH43" s="613"/>
      <c r="KWI43" s="613"/>
      <c r="KWJ43" s="613"/>
      <c r="KWK43" s="613"/>
      <c r="KWL43" s="613"/>
      <c r="KWM43" s="613"/>
      <c r="KWN43" s="613"/>
      <c r="KWO43" s="613"/>
      <c r="KWP43" s="613"/>
      <c r="KWQ43" s="613"/>
      <c r="KWR43" s="613"/>
      <c r="KWS43" s="613"/>
      <c r="KWT43" s="613"/>
      <c r="KWU43" s="613"/>
      <c r="KWV43" s="613"/>
      <c r="KWW43" s="613"/>
      <c r="KWX43" s="613"/>
      <c r="KWY43" s="613"/>
      <c r="KWZ43" s="613"/>
      <c r="KXA43" s="613"/>
      <c r="KXB43" s="613"/>
      <c r="KXC43" s="613"/>
      <c r="KXD43" s="613"/>
      <c r="KXE43" s="613"/>
      <c r="KXF43" s="613"/>
      <c r="KXG43" s="613"/>
      <c r="KXH43" s="613"/>
      <c r="KXI43" s="613"/>
      <c r="KXJ43" s="613"/>
      <c r="KXK43" s="613"/>
      <c r="KXL43" s="613"/>
      <c r="KXM43" s="613"/>
      <c r="KXN43" s="613"/>
      <c r="KXO43" s="613"/>
      <c r="KXP43" s="613"/>
      <c r="KXQ43" s="613"/>
      <c r="KXR43" s="613"/>
      <c r="KXS43" s="613"/>
      <c r="KXT43" s="613"/>
      <c r="KXU43" s="613"/>
      <c r="KXV43" s="613"/>
      <c r="KXW43" s="613"/>
      <c r="KXX43" s="613"/>
      <c r="KXY43" s="613"/>
      <c r="KXZ43" s="613"/>
      <c r="KYA43" s="613"/>
      <c r="KYB43" s="613"/>
      <c r="KYC43" s="613"/>
      <c r="KYD43" s="613"/>
      <c r="KYE43" s="613"/>
      <c r="KYF43" s="613"/>
      <c r="KYG43" s="613"/>
      <c r="KYH43" s="613"/>
      <c r="KYI43" s="613"/>
      <c r="KYJ43" s="613"/>
      <c r="KYK43" s="613"/>
      <c r="KYL43" s="613"/>
      <c r="KYM43" s="613"/>
      <c r="KYN43" s="613"/>
      <c r="KYO43" s="613"/>
      <c r="KYP43" s="613"/>
      <c r="KYQ43" s="613"/>
      <c r="KYR43" s="613"/>
      <c r="KYS43" s="613"/>
      <c r="KYT43" s="613"/>
      <c r="KYU43" s="613"/>
      <c r="KYV43" s="613"/>
      <c r="KYW43" s="613"/>
      <c r="KYX43" s="613"/>
      <c r="KYY43" s="613"/>
      <c r="KYZ43" s="613"/>
      <c r="KZA43" s="613"/>
      <c r="KZB43" s="613"/>
      <c r="KZC43" s="613"/>
      <c r="KZD43" s="613"/>
      <c r="KZE43" s="613"/>
      <c r="KZF43" s="613"/>
      <c r="KZG43" s="613"/>
      <c r="KZH43" s="613"/>
      <c r="KZI43" s="613"/>
      <c r="KZJ43" s="613"/>
      <c r="KZK43" s="613"/>
      <c r="KZL43" s="613"/>
      <c r="KZM43" s="613"/>
      <c r="KZN43" s="613"/>
      <c r="KZO43" s="613"/>
      <c r="KZP43" s="613"/>
      <c r="KZQ43" s="613"/>
      <c r="KZR43" s="613"/>
      <c r="KZS43" s="613"/>
      <c r="KZT43" s="613"/>
      <c r="KZU43" s="613"/>
      <c r="KZV43" s="613"/>
      <c r="KZW43" s="613"/>
      <c r="KZX43" s="613"/>
      <c r="KZY43" s="613"/>
      <c r="KZZ43" s="613"/>
      <c r="LAA43" s="613"/>
      <c r="LAB43" s="613"/>
      <c r="LAC43" s="613"/>
      <c r="LAD43" s="613"/>
      <c r="LAE43" s="613"/>
      <c r="LAF43" s="613"/>
      <c r="LAG43" s="613"/>
      <c r="LAH43" s="613"/>
      <c r="LAI43" s="613"/>
      <c r="LAJ43" s="613"/>
      <c r="LAK43" s="613"/>
      <c r="LAL43" s="613"/>
      <c r="LAM43" s="613"/>
      <c r="LAN43" s="613"/>
      <c r="LAO43" s="613"/>
      <c r="LAP43" s="613"/>
      <c r="LAQ43" s="613"/>
      <c r="LAR43" s="613"/>
      <c r="LAS43" s="613"/>
      <c r="LAT43" s="613"/>
      <c r="LAU43" s="613"/>
      <c r="LAV43" s="613"/>
      <c r="LAW43" s="613"/>
      <c r="LAX43" s="613"/>
      <c r="LAY43" s="613"/>
      <c r="LAZ43" s="613"/>
      <c r="LBA43" s="613"/>
      <c r="LBB43" s="613"/>
      <c r="LBC43" s="613"/>
      <c r="LBD43" s="613"/>
      <c r="LBE43" s="613"/>
      <c r="LBF43" s="613"/>
      <c r="LBG43" s="613"/>
      <c r="LBH43" s="613"/>
      <c r="LBI43" s="613"/>
      <c r="LBJ43" s="613"/>
      <c r="LBK43" s="613"/>
      <c r="LBL43" s="613"/>
      <c r="LBM43" s="613"/>
      <c r="LBN43" s="613"/>
      <c r="LBO43" s="613"/>
      <c r="LBP43" s="613"/>
      <c r="LBQ43" s="613"/>
      <c r="LBR43" s="613"/>
      <c r="LBS43" s="613"/>
      <c r="LBT43" s="613"/>
      <c r="LBU43" s="613"/>
      <c r="LBV43" s="613"/>
      <c r="LBW43" s="613"/>
      <c r="LBX43" s="613"/>
      <c r="LBY43" s="613"/>
      <c r="LBZ43" s="613"/>
      <c r="LCA43" s="613"/>
      <c r="LCB43" s="613"/>
      <c r="LCC43" s="613"/>
      <c r="LCD43" s="613"/>
      <c r="LCE43" s="613"/>
      <c r="LCF43" s="613"/>
      <c r="LCG43" s="613"/>
      <c r="LCH43" s="613"/>
      <c r="LCI43" s="613"/>
      <c r="LCJ43" s="613"/>
      <c r="LCK43" s="613"/>
      <c r="LCL43" s="613"/>
      <c r="LCM43" s="613"/>
      <c r="LCN43" s="613"/>
      <c r="LCO43" s="613"/>
      <c r="LCP43" s="613"/>
      <c r="LCQ43" s="613"/>
      <c r="LCR43" s="613"/>
      <c r="LCS43" s="613"/>
      <c r="LCT43" s="613"/>
      <c r="LCU43" s="613"/>
      <c r="LCV43" s="613"/>
      <c r="LCW43" s="613"/>
      <c r="LCX43" s="613"/>
      <c r="LCY43" s="613"/>
      <c r="LCZ43" s="613"/>
      <c r="LDA43" s="613"/>
      <c r="LDB43" s="613"/>
      <c r="LDC43" s="613"/>
      <c r="LDD43" s="613"/>
      <c r="LDE43" s="613"/>
      <c r="LDF43" s="613"/>
      <c r="LDG43" s="613"/>
      <c r="LDH43" s="613"/>
      <c r="LDI43" s="613"/>
      <c r="LDJ43" s="613"/>
      <c r="LDK43" s="613"/>
      <c r="LDL43" s="613"/>
      <c r="LDM43" s="613"/>
      <c r="LDN43" s="613"/>
      <c r="LDO43" s="613"/>
      <c r="LDP43" s="613"/>
      <c r="LDQ43" s="613"/>
      <c r="LDR43" s="613"/>
      <c r="LDS43" s="613"/>
      <c r="LDT43" s="613"/>
      <c r="LDU43" s="613"/>
      <c r="LDV43" s="613"/>
      <c r="LDW43" s="613"/>
      <c r="LDX43" s="613"/>
      <c r="LDY43" s="613"/>
      <c r="LDZ43" s="613"/>
      <c r="LEA43" s="613"/>
      <c r="LEB43" s="613"/>
      <c r="LEC43" s="613"/>
      <c r="LED43" s="613"/>
      <c r="LEE43" s="613"/>
      <c r="LEF43" s="613"/>
      <c r="LEG43" s="613"/>
      <c r="LEH43" s="613"/>
      <c r="LEI43" s="613"/>
      <c r="LEJ43" s="613"/>
      <c r="LEK43" s="613"/>
      <c r="LEL43" s="613"/>
      <c r="LEM43" s="613"/>
      <c r="LEN43" s="613"/>
      <c r="LEO43" s="613"/>
      <c r="LEP43" s="613"/>
      <c r="LEQ43" s="613"/>
      <c r="LER43" s="613"/>
      <c r="LES43" s="613"/>
      <c r="LET43" s="613"/>
      <c r="LEU43" s="613"/>
      <c r="LEV43" s="613"/>
      <c r="LEW43" s="613"/>
      <c r="LEX43" s="613"/>
      <c r="LEY43" s="613"/>
      <c r="LEZ43" s="613"/>
      <c r="LFA43" s="613"/>
      <c r="LFB43" s="613"/>
      <c r="LFC43" s="613"/>
      <c r="LFD43" s="613"/>
      <c r="LFE43" s="613"/>
      <c r="LFF43" s="613"/>
      <c r="LFG43" s="613"/>
      <c r="LFH43" s="613"/>
      <c r="LFI43" s="613"/>
      <c r="LFJ43" s="613"/>
      <c r="LFK43" s="613"/>
      <c r="LFL43" s="613"/>
      <c r="LFM43" s="613"/>
      <c r="LFN43" s="613"/>
      <c r="LFO43" s="613"/>
      <c r="LFP43" s="613"/>
      <c r="LFQ43" s="613"/>
      <c r="LFR43" s="613"/>
      <c r="LFS43" s="613"/>
      <c r="LFT43" s="613"/>
      <c r="LFU43" s="613"/>
      <c r="LFV43" s="613"/>
      <c r="LFW43" s="613"/>
      <c r="LFX43" s="613"/>
      <c r="LFY43" s="613"/>
      <c r="LFZ43" s="613"/>
      <c r="LGA43" s="613"/>
      <c r="LGB43" s="613"/>
      <c r="LGC43" s="613"/>
      <c r="LGD43" s="613"/>
      <c r="LGE43" s="613"/>
      <c r="LGF43" s="613"/>
      <c r="LGG43" s="613"/>
      <c r="LGH43" s="613"/>
      <c r="LGI43" s="613"/>
      <c r="LGJ43" s="613"/>
      <c r="LGK43" s="613"/>
      <c r="LGL43" s="613"/>
      <c r="LGM43" s="613"/>
      <c r="LGN43" s="613"/>
      <c r="LGO43" s="613"/>
      <c r="LGP43" s="613"/>
      <c r="LGQ43" s="613"/>
      <c r="LGR43" s="613"/>
      <c r="LGS43" s="613"/>
      <c r="LGT43" s="613"/>
      <c r="LGU43" s="613"/>
      <c r="LGV43" s="613"/>
      <c r="LGW43" s="613"/>
      <c r="LGX43" s="613"/>
      <c r="LGY43" s="613"/>
      <c r="LGZ43" s="613"/>
      <c r="LHA43" s="613"/>
      <c r="LHB43" s="613"/>
      <c r="LHC43" s="613"/>
      <c r="LHD43" s="613"/>
      <c r="LHE43" s="613"/>
      <c r="LHF43" s="613"/>
      <c r="LHG43" s="613"/>
      <c r="LHH43" s="613"/>
      <c r="LHI43" s="613"/>
      <c r="LHJ43" s="613"/>
      <c r="LHK43" s="613"/>
      <c r="LHL43" s="613"/>
      <c r="LHM43" s="613"/>
      <c r="LHN43" s="613"/>
      <c r="LHO43" s="613"/>
      <c r="LHP43" s="613"/>
      <c r="LHQ43" s="613"/>
      <c r="LHR43" s="613"/>
      <c r="LHS43" s="613"/>
      <c r="LHT43" s="613"/>
      <c r="LHU43" s="613"/>
      <c r="LHV43" s="613"/>
      <c r="LHW43" s="613"/>
      <c r="LHX43" s="613"/>
      <c r="LHY43" s="613"/>
      <c r="LHZ43" s="613"/>
      <c r="LIA43" s="613"/>
      <c r="LIB43" s="613"/>
      <c r="LIC43" s="613"/>
      <c r="LID43" s="613"/>
      <c r="LIE43" s="613"/>
      <c r="LIF43" s="613"/>
      <c r="LIG43" s="613"/>
      <c r="LIH43" s="613"/>
      <c r="LII43" s="613"/>
      <c r="LIJ43" s="613"/>
      <c r="LIK43" s="613"/>
      <c r="LIL43" s="613"/>
      <c r="LIM43" s="613"/>
      <c r="LIN43" s="613"/>
      <c r="LIO43" s="613"/>
      <c r="LIP43" s="613"/>
      <c r="LIQ43" s="613"/>
      <c r="LIR43" s="613"/>
      <c r="LIS43" s="613"/>
      <c r="LIT43" s="613"/>
      <c r="LIU43" s="613"/>
      <c r="LIV43" s="613"/>
      <c r="LIW43" s="613"/>
      <c r="LIX43" s="613"/>
      <c r="LIY43" s="613"/>
      <c r="LIZ43" s="613"/>
      <c r="LJA43" s="613"/>
      <c r="LJB43" s="613"/>
      <c r="LJC43" s="613"/>
      <c r="LJD43" s="613"/>
      <c r="LJE43" s="613"/>
      <c r="LJF43" s="613"/>
      <c r="LJG43" s="613"/>
      <c r="LJH43" s="613"/>
      <c r="LJI43" s="613"/>
      <c r="LJJ43" s="613"/>
      <c r="LJK43" s="613"/>
      <c r="LJL43" s="613"/>
      <c r="LJM43" s="613"/>
      <c r="LJN43" s="613"/>
      <c r="LJO43" s="613"/>
      <c r="LJP43" s="613"/>
      <c r="LJQ43" s="613"/>
      <c r="LJR43" s="613"/>
      <c r="LJS43" s="613"/>
      <c r="LJT43" s="613"/>
      <c r="LJU43" s="613"/>
      <c r="LJV43" s="613"/>
      <c r="LJW43" s="613"/>
      <c r="LJX43" s="613"/>
      <c r="LJY43" s="613"/>
      <c r="LJZ43" s="613"/>
      <c r="LKA43" s="613"/>
      <c r="LKB43" s="613"/>
      <c r="LKC43" s="613"/>
      <c r="LKD43" s="613"/>
      <c r="LKE43" s="613"/>
      <c r="LKF43" s="613"/>
      <c r="LKG43" s="613"/>
      <c r="LKH43" s="613"/>
      <c r="LKI43" s="613"/>
      <c r="LKJ43" s="613"/>
      <c r="LKK43" s="613"/>
      <c r="LKL43" s="613"/>
      <c r="LKM43" s="613"/>
      <c r="LKN43" s="613"/>
      <c r="LKO43" s="613"/>
      <c r="LKP43" s="613"/>
      <c r="LKQ43" s="613"/>
      <c r="LKR43" s="613"/>
      <c r="LKS43" s="613"/>
      <c r="LKT43" s="613"/>
      <c r="LKU43" s="613"/>
      <c r="LKV43" s="613"/>
      <c r="LKW43" s="613"/>
      <c r="LKX43" s="613"/>
      <c r="LKY43" s="613"/>
      <c r="LKZ43" s="613"/>
      <c r="LLA43" s="613"/>
      <c r="LLB43" s="613"/>
      <c r="LLC43" s="613"/>
      <c r="LLD43" s="613"/>
      <c r="LLE43" s="613"/>
      <c r="LLF43" s="613"/>
      <c r="LLG43" s="613"/>
      <c r="LLH43" s="613"/>
      <c r="LLI43" s="613"/>
      <c r="LLJ43" s="613"/>
      <c r="LLK43" s="613"/>
      <c r="LLL43" s="613"/>
      <c r="LLM43" s="613"/>
      <c r="LLN43" s="613"/>
      <c r="LLO43" s="613"/>
      <c r="LLP43" s="613"/>
      <c r="LLQ43" s="613"/>
      <c r="LLR43" s="613"/>
      <c r="LLS43" s="613"/>
      <c r="LLT43" s="613"/>
      <c r="LLU43" s="613"/>
      <c r="LLV43" s="613"/>
      <c r="LLW43" s="613"/>
      <c r="LLX43" s="613"/>
      <c r="LLY43" s="613"/>
      <c r="LLZ43" s="613"/>
      <c r="LMA43" s="613"/>
      <c r="LMB43" s="613"/>
      <c r="LMC43" s="613"/>
      <c r="LMD43" s="613"/>
      <c r="LME43" s="613"/>
      <c r="LMF43" s="613"/>
      <c r="LMG43" s="613"/>
      <c r="LMH43" s="613"/>
      <c r="LMI43" s="613"/>
      <c r="LMJ43" s="613"/>
      <c r="LMK43" s="613"/>
      <c r="LML43" s="613"/>
      <c r="LMM43" s="613"/>
      <c r="LMN43" s="613"/>
      <c r="LMO43" s="613"/>
      <c r="LMP43" s="613"/>
      <c r="LMQ43" s="613"/>
      <c r="LMR43" s="613"/>
      <c r="LMS43" s="613"/>
      <c r="LMT43" s="613"/>
      <c r="LMU43" s="613"/>
      <c r="LMV43" s="613"/>
      <c r="LMW43" s="613"/>
      <c r="LMX43" s="613"/>
      <c r="LMY43" s="613"/>
      <c r="LMZ43" s="613"/>
      <c r="LNA43" s="613"/>
      <c r="LNB43" s="613"/>
      <c r="LNC43" s="613"/>
      <c r="LND43" s="613"/>
      <c r="LNE43" s="613"/>
      <c r="LNF43" s="613"/>
      <c r="LNG43" s="613"/>
      <c r="LNH43" s="613"/>
      <c r="LNI43" s="613"/>
      <c r="LNJ43" s="613"/>
      <c r="LNK43" s="613"/>
      <c r="LNL43" s="613"/>
      <c r="LNM43" s="613"/>
      <c r="LNN43" s="613"/>
      <c r="LNO43" s="613"/>
      <c r="LNP43" s="613"/>
      <c r="LNQ43" s="613"/>
      <c r="LNR43" s="613"/>
      <c r="LNS43" s="613"/>
      <c r="LNT43" s="613"/>
      <c r="LNU43" s="613"/>
      <c r="LNV43" s="613"/>
      <c r="LNW43" s="613"/>
      <c r="LNX43" s="613"/>
      <c r="LNY43" s="613"/>
      <c r="LNZ43" s="613"/>
      <c r="LOA43" s="613"/>
      <c r="LOB43" s="613"/>
      <c r="LOC43" s="613"/>
      <c r="LOD43" s="613"/>
      <c r="LOE43" s="613"/>
      <c r="LOF43" s="613"/>
      <c r="LOG43" s="613"/>
      <c r="LOH43" s="613"/>
      <c r="LOI43" s="613"/>
      <c r="LOJ43" s="613"/>
      <c r="LOK43" s="613"/>
      <c r="LOL43" s="613"/>
      <c r="LOM43" s="613"/>
      <c r="LON43" s="613"/>
      <c r="LOO43" s="613"/>
      <c r="LOP43" s="613"/>
      <c r="LOQ43" s="613"/>
      <c r="LOR43" s="613"/>
      <c r="LOS43" s="613"/>
      <c r="LOT43" s="613"/>
      <c r="LOU43" s="613"/>
      <c r="LOV43" s="613"/>
      <c r="LOW43" s="613"/>
      <c r="LOX43" s="613"/>
      <c r="LOY43" s="613"/>
      <c r="LOZ43" s="613"/>
      <c r="LPA43" s="613"/>
      <c r="LPB43" s="613"/>
      <c r="LPC43" s="613"/>
      <c r="LPD43" s="613"/>
      <c r="LPE43" s="613"/>
      <c r="LPF43" s="613"/>
      <c r="LPG43" s="613"/>
      <c r="LPH43" s="613"/>
      <c r="LPI43" s="613"/>
      <c r="LPJ43" s="613"/>
      <c r="LPK43" s="613"/>
      <c r="LPL43" s="613"/>
      <c r="LPM43" s="613"/>
      <c r="LPN43" s="613"/>
      <c r="LPO43" s="613"/>
      <c r="LPP43" s="613"/>
      <c r="LPQ43" s="613"/>
      <c r="LPR43" s="613"/>
      <c r="LPS43" s="613"/>
      <c r="LPT43" s="613"/>
      <c r="LPU43" s="613"/>
      <c r="LPV43" s="613"/>
      <c r="LPW43" s="613"/>
      <c r="LPX43" s="613"/>
      <c r="LPY43" s="613"/>
      <c r="LPZ43" s="613"/>
      <c r="LQA43" s="613"/>
      <c r="LQB43" s="613"/>
      <c r="LQC43" s="613"/>
      <c r="LQD43" s="613"/>
      <c r="LQE43" s="613"/>
      <c r="LQF43" s="613"/>
      <c r="LQG43" s="613"/>
      <c r="LQH43" s="613"/>
      <c r="LQI43" s="613"/>
      <c r="LQJ43" s="613"/>
      <c r="LQK43" s="613"/>
      <c r="LQL43" s="613"/>
      <c r="LQM43" s="613"/>
      <c r="LQN43" s="613"/>
      <c r="LQO43" s="613"/>
      <c r="LQP43" s="613"/>
      <c r="LQQ43" s="613"/>
      <c r="LQR43" s="613"/>
      <c r="LQS43" s="613"/>
      <c r="LQT43" s="613"/>
      <c r="LQU43" s="613"/>
      <c r="LQV43" s="613"/>
      <c r="LQW43" s="613"/>
      <c r="LQX43" s="613"/>
      <c r="LQY43" s="613"/>
      <c r="LQZ43" s="613"/>
      <c r="LRA43" s="613"/>
      <c r="LRB43" s="613"/>
      <c r="LRC43" s="613"/>
      <c r="LRD43" s="613"/>
      <c r="LRE43" s="613"/>
      <c r="LRF43" s="613"/>
      <c r="LRG43" s="613"/>
      <c r="LRH43" s="613"/>
      <c r="LRI43" s="613"/>
      <c r="LRJ43" s="613"/>
      <c r="LRK43" s="613"/>
      <c r="LRL43" s="613"/>
      <c r="LRM43" s="613"/>
      <c r="LRN43" s="613"/>
      <c r="LRO43" s="613"/>
      <c r="LRP43" s="613"/>
      <c r="LRQ43" s="613"/>
      <c r="LRR43" s="613"/>
      <c r="LRS43" s="613"/>
      <c r="LRT43" s="613"/>
      <c r="LRU43" s="613"/>
      <c r="LRV43" s="613"/>
      <c r="LRW43" s="613"/>
      <c r="LRX43" s="613"/>
      <c r="LRY43" s="613"/>
      <c r="LRZ43" s="613"/>
      <c r="LSA43" s="613"/>
      <c r="LSB43" s="613"/>
      <c r="LSC43" s="613"/>
      <c r="LSD43" s="613"/>
      <c r="LSE43" s="613"/>
      <c r="LSF43" s="613"/>
      <c r="LSG43" s="613"/>
      <c r="LSH43" s="613"/>
      <c r="LSI43" s="613"/>
      <c r="LSJ43" s="613"/>
      <c r="LSK43" s="613"/>
      <c r="LSL43" s="613"/>
      <c r="LSM43" s="613"/>
      <c r="LSN43" s="613"/>
      <c r="LSO43" s="613"/>
      <c r="LSP43" s="613"/>
      <c r="LSQ43" s="613"/>
      <c r="LSR43" s="613"/>
      <c r="LSS43" s="613"/>
      <c r="LST43" s="613"/>
      <c r="LSU43" s="613"/>
      <c r="LSV43" s="613"/>
      <c r="LSW43" s="613"/>
      <c r="LSX43" s="613"/>
      <c r="LSY43" s="613"/>
      <c r="LSZ43" s="613"/>
      <c r="LTA43" s="613"/>
      <c r="LTB43" s="613"/>
      <c r="LTC43" s="613"/>
      <c r="LTD43" s="613"/>
      <c r="LTE43" s="613"/>
      <c r="LTF43" s="613"/>
      <c r="LTG43" s="613"/>
      <c r="LTH43" s="613"/>
      <c r="LTI43" s="613"/>
      <c r="LTJ43" s="613"/>
      <c r="LTK43" s="613"/>
      <c r="LTL43" s="613"/>
      <c r="LTM43" s="613"/>
      <c r="LTN43" s="613"/>
      <c r="LTO43" s="613"/>
      <c r="LTP43" s="613"/>
      <c r="LTQ43" s="613"/>
      <c r="LTR43" s="613"/>
      <c r="LTS43" s="613"/>
      <c r="LTT43" s="613"/>
      <c r="LTU43" s="613"/>
      <c r="LTV43" s="613"/>
      <c r="LTW43" s="613"/>
      <c r="LTX43" s="613"/>
      <c r="LTY43" s="613"/>
      <c r="LTZ43" s="613"/>
      <c r="LUA43" s="613"/>
      <c r="LUB43" s="613"/>
      <c r="LUC43" s="613"/>
      <c r="LUD43" s="613"/>
      <c r="LUE43" s="613"/>
      <c r="LUF43" s="613"/>
      <c r="LUG43" s="613"/>
      <c r="LUH43" s="613"/>
      <c r="LUI43" s="613"/>
      <c r="LUJ43" s="613"/>
      <c r="LUK43" s="613"/>
      <c r="LUL43" s="613"/>
      <c r="LUM43" s="613"/>
      <c r="LUN43" s="613"/>
      <c r="LUO43" s="613"/>
      <c r="LUP43" s="613"/>
      <c r="LUQ43" s="613"/>
      <c r="LUR43" s="613"/>
      <c r="LUS43" s="613"/>
      <c r="LUT43" s="613"/>
      <c r="LUU43" s="613"/>
      <c r="LUV43" s="613"/>
      <c r="LUW43" s="613"/>
      <c r="LUX43" s="613"/>
      <c r="LUY43" s="613"/>
      <c r="LUZ43" s="613"/>
      <c r="LVA43" s="613"/>
      <c r="LVB43" s="613"/>
      <c r="LVC43" s="613"/>
      <c r="LVD43" s="613"/>
      <c r="LVE43" s="613"/>
      <c r="LVF43" s="613"/>
      <c r="LVG43" s="613"/>
      <c r="LVH43" s="613"/>
      <c r="LVI43" s="613"/>
      <c r="LVJ43" s="613"/>
      <c r="LVK43" s="613"/>
      <c r="LVL43" s="613"/>
      <c r="LVM43" s="613"/>
      <c r="LVN43" s="613"/>
      <c r="LVO43" s="613"/>
      <c r="LVP43" s="613"/>
      <c r="LVQ43" s="613"/>
      <c r="LVR43" s="613"/>
      <c r="LVS43" s="613"/>
      <c r="LVT43" s="613"/>
      <c r="LVU43" s="613"/>
      <c r="LVV43" s="613"/>
      <c r="LVW43" s="613"/>
      <c r="LVX43" s="613"/>
      <c r="LVY43" s="613"/>
      <c r="LVZ43" s="613"/>
      <c r="LWA43" s="613"/>
      <c r="LWB43" s="613"/>
      <c r="LWC43" s="613"/>
      <c r="LWD43" s="613"/>
      <c r="LWE43" s="613"/>
      <c r="LWF43" s="613"/>
      <c r="LWG43" s="613"/>
      <c r="LWH43" s="613"/>
      <c r="LWI43" s="613"/>
      <c r="LWJ43" s="613"/>
      <c r="LWK43" s="613"/>
      <c r="LWL43" s="613"/>
      <c r="LWM43" s="613"/>
      <c r="LWN43" s="613"/>
      <c r="LWO43" s="613"/>
      <c r="LWP43" s="613"/>
      <c r="LWQ43" s="613"/>
      <c r="LWR43" s="613"/>
      <c r="LWS43" s="613"/>
      <c r="LWT43" s="613"/>
      <c r="LWU43" s="613"/>
      <c r="LWV43" s="613"/>
      <c r="LWW43" s="613"/>
      <c r="LWX43" s="613"/>
      <c r="LWY43" s="613"/>
      <c r="LWZ43" s="613"/>
      <c r="LXA43" s="613"/>
      <c r="LXB43" s="613"/>
      <c r="LXC43" s="613"/>
      <c r="LXD43" s="613"/>
      <c r="LXE43" s="613"/>
      <c r="LXF43" s="613"/>
      <c r="LXG43" s="613"/>
      <c r="LXH43" s="613"/>
      <c r="LXI43" s="613"/>
      <c r="LXJ43" s="613"/>
      <c r="LXK43" s="613"/>
      <c r="LXL43" s="613"/>
      <c r="LXM43" s="613"/>
      <c r="LXN43" s="613"/>
      <c r="LXO43" s="613"/>
      <c r="LXP43" s="613"/>
      <c r="LXQ43" s="613"/>
      <c r="LXR43" s="613"/>
      <c r="LXS43" s="613"/>
      <c r="LXT43" s="613"/>
      <c r="LXU43" s="613"/>
      <c r="LXV43" s="613"/>
      <c r="LXW43" s="613"/>
      <c r="LXX43" s="613"/>
      <c r="LXY43" s="613"/>
      <c r="LXZ43" s="613"/>
      <c r="LYA43" s="613"/>
      <c r="LYB43" s="613"/>
      <c r="LYC43" s="613"/>
      <c r="LYD43" s="613"/>
      <c r="LYE43" s="613"/>
      <c r="LYF43" s="613"/>
      <c r="LYG43" s="613"/>
      <c r="LYH43" s="613"/>
      <c r="LYI43" s="613"/>
      <c r="LYJ43" s="613"/>
      <c r="LYK43" s="613"/>
      <c r="LYL43" s="613"/>
      <c r="LYM43" s="613"/>
      <c r="LYN43" s="613"/>
      <c r="LYO43" s="613"/>
      <c r="LYP43" s="613"/>
      <c r="LYQ43" s="613"/>
      <c r="LYR43" s="613"/>
      <c r="LYS43" s="613"/>
      <c r="LYT43" s="613"/>
      <c r="LYU43" s="613"/>
      <c r="LYV43" s="613"/>
      <c r="LYW43" s="613"/>
      <c r="LYX43" s="613"/>
      <c r="LYY43" s="613"/>
      <c r="LYZ43" s="613"/>
      <c r="LZA43" s="613"/>
      <c r="LZB43" s="613"/>
      <c r="LZC43" s="613"/>
      <c r="LZD43" s="613"/>
      <c r="LZE43" s="613"/>
      <c r="LZF43" s="613"/>
      <c r="LZG43" s="613"/>
      <c r="LZH43" s="613"/>
      <c r="LZI43" s="613"/>
      <c r="LZJ43" s="613"/>
      <c r="LZK43" s="613"/>
      <c r="LZL43" s="613"/>
      <c r="LZM43" s="613"/>
      <c r="LZN43" s="613"/>
      <c r="LZO43" s="613"/>
      <c r="LZP43" s="613"/>
      <c r="LZQ43" s="613"/>
      <c r="LZR43" s="613"/>
      <c r="LZS43" s="613"/>
      <c r="LZT43" s="613"/>
      <c r="LZU43" s="613"/>
      <c r="LZV43" s="613"/>
      <c r="LZW43" s="613"/>
      <c r="LZX43" s="613"/>
      <c r="LZY43" s="613"/>
      <c r="LZZ43" s="613"/>
      <c r="MAA43" s="613"/>
      <c r="MAB43" s="613"/>
      <c r="MAC43" s="613"/>
      <c r="MAD43" s="613"/>
      <c r="MAE43" s="613"/>
      <c r="MAF43" s="613"/>
      <c r="MAG43" s="613"/>
      <c r="MAH43" s="613"/>
      <c r="MAI43" s="613"/>
      <c r="MAJ43" s="613"/>
      <c r="MAK43" s="613"/>
      <c r="MAL43" s="613"/>
      <c r="MAM43" s="613"/>
      <c r="MAN43" s="613"/>
      <c r="MAO43" s="613"/>
      <c r="MAP43" s="613"/>
      <c r="MAQ43" s="613"/>
      <c r="MAR43" s="613"/>
      <c r="MAS43" s="613"/>
      <c r="MAT43" s="613"/>
      <c r="MAU43" s="613"/>
      <c r="MAV43" s="613"/>
      <c r="MAW43" s="613"/>
      <c r="MAX43" s="613"/>
      <c r="MAY43" s="613"/>
      <c r="MAZ43" s="613"/>
      <c r="MBA43" s="613"/>
      <c r="MBB43" s="613"/>
      <c r="MBC43" s="613"/>
      <c r="MBD43" s="613"/>
      <c r="MBE43" s="613"/>
      <c r="MBF43" s="613"/>
      <c r="MBG43" s="613"/>
      <c r="MBH43" s="613"/>
      <c r="MBI43" s="613"/>
      <c r="MBJ43" s="613"/>
      <c r="MBK43" s="613"/>
      <c r="MBL43" s="613"/>
      <c r="MBM43" s="613"/>
      <c r="MBN43" s="613"/>
      <c r="MBO43" s="613"/>
      <c r="MBP43" s="613"/>
      <c r="MBQ43" s="613"/>
      <c r="MBR43" s="613"/>
      <c r="MBS43" s="613"/>
      <c r="MBT43" s="613"/>
      <c r="MBU43" s="613"/>
      <c r="MBV43" s="613"/>
      <c r="MBW43" s="613"/>
      <c r="MBX43" s="613"/>
      <c r="MBY43" s="613"/>
      <c r="MBZ43" s="613"/>
      <c r="MCA43" s="613"/>
      <c r="MCB43" s="613"/>
      <c r="MCC43" s="613"/>
      <c r="MCD43" s="613"/>
      <c r="MCE43" s="613"/>
      <c r="MCF43" s="613"/>
      <c r="MCG43" s="613"/>
      <c r="MCH43" s="613"/>
      <c r="MCI43" s="613"/>
      <c r="MCJ43" s="613"/>
      <c r="MCK43" s="613"/>
      <c r="MCL43" s="613"/>
      <c r="MCM43" s="613"/>
      <c r="MCN43" s="613"/>
      <c r="MCO43" s="613"/>
      <c r="MCP43" s="613"/>
      <c r="MCQ43" s="613"/>
      <c r="MCR43" s="613"/>
      <c r="MCS43" s="613"/>
      <c r="MCT43" s="613"/>
      <c r="MCU43" s="613"/>
      <c r="MCV43" s="613"/>
      <c r="MCW43" s="613"/>
      <c r="MCX43" s="613"/>
      <c r="MCY43" s="613"/>
      <c r="MCZ43" s="613"/>
      <c r="MDA43" s="613"/>
      <c r="MDB43" s="613"/>
      <c r="MDC43" s="613"/>
      <c r="MDD43" s="613"/>
      <c r="MDE43" s="613"/>
      <c r="MDF43" s="613"/>
      <c r="MDG43" s="613"/>
      <c r="MDH43" s="613"/>
      <c r="MDI43" s="613"/>
      <c r="MDJ43" s="613"/>
      <c r="MDK43" s="613"/>
      <c r="MDL43" s="613"/>
      <c r="MDM43" s="613"/>
      <c r="MDN43" s="613"/>
      <c r="MDO43" s="613"/>
      <c r="MDP43" s="613"/>
      <c r="MDQ43" s="613"/>
      <c r="MDR43" s="613"/>
      <c r="MDS43" s="613"/>
      <c r="MDT43" s="613"/>
      <c r="MDU43" s="613"/>
      <c r="MDV43" s="613"/>
      <c r="MDW43" s="613"/>
      <c r="MDX43" s="613"/>
      <c r="MDY43" s="613"/>
      <c r="MDZ43" s="613"/>
      <c r="MEA43" s="613"/>
      <c r="MEB43" s="613"/>
      <c r="MEC43" s="613"/>
      <c r="MED43" s="613"/>
      <c r="MEE43" s="613"/>
      <c r="MEF43" s="613"/>
      <c r="MEG43" s="613"/>
      <c r="MEH43" s="613"/>
      <c r="MEI43" s="613"/>
      <c r="MEJ43" s="613"/>
      <c r="MEK43" s="613"/>
      <c r="MEL43" s="613"/>
      <c r="MEM43" s="613"/>
      <c r="MEN43" s="613"/>
      <c r="MEO43" s="613"/>
      <c r="MEP43" s="613"/>
      <c r="MEQ43" s="613"/>
      <c r="MER43" s="613"/>
      <c r="MES43" s="613"/>
      <c r="MET43" s="613"/>
      <c r="MEU43" s="613"/>
      <c r="MEV43" s="613"/>
      <c r="MEW43" s="613"/>
      <c r="MEX43" s="613"/>
      <c r="MEY43" s="613"/>
      <c r="MEZ43" s="613"/>
      <c r="MFA43" s="613"/>
      <c r="MFB43" s="613"/>
      <c r="MFC43" s="613"/>
      <c r="MFD43" s="613"/>
      <c r="MFE43" s="613"/>
      <c r="MFF43" s="613"/>
      <c r="MFG43" s="613"/>
      <c r="MFH43" s="613"/>
      <c r="MFI43" s="613"/>
      <c r="MFJ43" s="613"/>
      <c r="MFK43" s="613"/>
      <c r="MFL43" s="613"/>
      <c r="MFM43" s="613"/>
      <c r="MFN43" s="613"/>
      <c r="MFO43" s="613"/>
      <c r="MFP43" s="613"/>
      <c r="MFQ43" s="613"/>
      <c r="MFR43" s="613"/>
      <c r="MFS43" s="613"/>
      <c r="MFT43" s="613"/>
      <c r="MFU43" s="613"/>
      <c r="MFV43" s="613"/>
      <c r="MFW43" s="613"/>
      <c r="MFX43" s="613"/>
      <c r="MFY43" s="613"/>
      <c r="MFZ43" s="613"/>
      <c r="MGA43" s="613"/>
      <c r="MGB43" s="613"/>
      <c r="MGC43" s="613"/>
      <c r="MGD43" s="613"/>
      <c r="MGE43" s="613"/>
      <c r="MGF43" s="613"/>
      <c r="MGG43" s="613"/>
      <c r="MGH43" s="613"/>
      <c r="MGI43" s="613"/>
      <c r="MGJ43" s="613"/>
      <c r="MGK43" s="613"/>
      <c r="MGL43" s="613"/>
      <c r="MGM43" s="613"/>
      <c r="MGN43" s="613"/>
      <c r="MGO43" s="613"/>
      <c r="MGP43" s="613"/>
      <c r="MGQ43" s="613"/>
      <c r="MGR43" s="613"/>
      <c r="MGS43" s="613"/>
      <c r="MGT43" s="613"/>
      <c r="MGU43" s="613"/>
      <c r="MGV43" s="613"/>
      <c r="MGW43" s="613"/>
      <c r="MGX43" s="613"/>
      <c r="MGY43" s="613"/>
      <c r="MGZ43" s="613"/>
      <c r="MHA43" s="613"/>
      <c r="MHB43" s="613"/>
      <c r="MHC43" s="613"/>
      <c r="MHD43" s="613"/>
      <c r="MHE43" s="613"/>
      <c r="MHF43" s="613"/>
      <c r="MHG43" s="613"/>
      <c r="MHH43" s="613"/>
      <c r="MHI43" s="613"/>
      <c r="MHJ43" s="613"/>
      <c r="MHK43" s="613"/>
      <c r="MHL43" s="613"/>
      <c r="MHM43" s="613"/>
      <c r="MHN43" s="613"/>
      <c r="MHO43" s="613"/>
      <c r="MHP43" s="613"/>
      <c r="MHQ43" s="613"/>
      <c r="MHR43" s="613"/>
      <c r="MHS43" s="613"/>
      <c r="MHT43" s="613"/>
      <c r="MHU43" s="613"/>
      <c r="MHV43" s="613"/>
      <c r="MHW43" s="613"/>
      <c r="MHX43" s="613"/>
      <c r="MHY43" s="613"/>
      <c r="MHZ43" s="613"/>
      <c r="MIA43" s="613"/>
      <c r="MIB43" s="613"/>
      <c r="MIC43" s="613"/>
      <c r="MID43" s="613"/>
      <c r="MIE43" s="613"/>
      <c r="MIF43" s="613"/>
      <c r="MIG43" s="613"/>
      <c r="MIH43" s="613"/>
      <c r="MII43" s="613"/>
      <c r="MIJ43" s="613"/>
      <c r="MIK43" s="613"/>
      <c r="MIL43" s="613"/>
      <c r="MIM43" s="613"/>
      <c r="MIN43" s="613"/>
      <c r="MIO43" s="613"/>
      <c r="MIP43" s="613"/>
      <c r="MIQ43" s="613"/>
      <c r="MIR43" s="613"/>
      <c r="MIS43" s="613"/>
      <c r="MIT43" s="613"/>
      <c r="MIU43" s="613"/>
      <c r="MIV43" s="613"/>
      <c r="MIW43" s="613"/>
      <c r="MIX43" s="613"/>
      <c r="MIY43" s="613"/>
      <c r="MIZ43" s="613"/>
      <c r="MJA43" s="613"/>
      <c r="MJB43" s="613"/>
      <c r="MJC43" s="613"/>
      <c r="MJD43" s="613"/>
      <c r="MJE43" s="613"/>
      <c r="MJF43" s="613"/>
      <c r="MJG43" s="613"/>
      <c r="MJH43" s="613"/>
      <c r="MJI43" s="613"/>
      <c r="MJJ43" s="613"/>
      <c r="MJK43" s="613"/>
      <c r="MJL43" s="613"/>
      <c r="MJM43" s="613"/>
      <c r="MJN43" s="613"/>
      <c r="MJO43" s="613"/>
      <c r="MJP43" s="613"/>
      <c r="MJQ43" s="613"/>
      <c r="MJR43" s="613"/>
      <c r="MJS43" s="613"/>
      <c r="MJT43" s="613"/>
      <c r="MJU43" s="613"/>
      <c r="MJV43" s="613"/>
      <c r="MJW43" s="613"/>
      <c r="MJX43" s="613"/>
      <c r="MJY43" s="613"/>
      <c r="MJZ43" s="613"/>
      <c r="MKA43" s="613"/>
      <c r="MKB43" s="613"/>
      <c r="MKC43" s="613"/>
      <c r="MKD43" s="613"/>
      <c r="MKE43" s="613"/>
      <c r="MKF43" s="613"/>
      <c r="MKG43" s="613"/>
      <c r="MKH43" s="613"/>
      <c r="MKI43" s="613"/>
      <c r="MKJ43" s="613"/>
      <c r="MKK43" s="613"/>
      <c r="MKL43" s="613"/>
      <c r="MKM43" s="613"/>
      <c r="MKN43" s="613"/>
      <c r="MKO43" s="613"/>
      <c r="MKP43" s="613"/>
      <c r="MKQ43" s="613"/>
      <c r="MKR43" s="613"/>
      <c r="MKS43" s="613"/>
      <c r="MKT43" s="613"/>
      <c r="MKU43" s="613"/>
      <c r="MKV43" s="613"/>
      <c r="MKW43" s="613"/>
      <c r="MKX43" s="613"/>
      <c r="MKY43" s="613"/>
      <c r="MKZ43" s="613"/>
      <c r="MLA43" s="613"/>
      <c r="MLB43" s="613"/>
      <c r="MLC43" s="613"/>
      <c r="MLD43" s="613"/>
      <c r="MLE43" s="613"/>
      <c r="MLF43" s="613"/>
      <c r="MLG43" s="613"/>
      <c r="MLH43" s="613"/>
      <c r="MLI43" s="613"/>
      <c r="MLJ43" s="613"/>
      <c r="MLK43" s="613"/>
      <c r="MLL43" s="613"/>
      <c r="MLM43" s="613"/>
      <c r="MLN43" s="613"/>
      <c r="MLO43" s="613"/>
      <c r="MLP43" s="613"/>
      <c r="MLQ43" s="613"/>
      <c r="MLR43" s="613"/>
      <c r="MLS43" s="613"/>
      <c r="MLT43" s="613"/>
      <c r="MLU43" s="613"/>
      <c r="MLV43" s="613"/>
      <c r="MLW43" s="613"/>
      <c r="MLX43" s="613"/>
      <c r="MLY43" s="613"/>
      <c r="MLZ43" s="613"/>
      <c r="MMA43" s="613"/>
      <c r="MMB43" s="613"/>
      <c r="MMC43" s="613"/>
      <c r="MMD43" s="613"/>
      <c r="MME43" s="613"/>
      <c r="MMF43" s="613"/>
      <c r="MMG43" s="613"/>
      <c r="MMH43" s="613"/>
      <c r="MMI43" s="613"/>
      <c r="MMJ43" s="613"/>
      <c r="MMK43" s="613"/>
      <c r="MML43" s="613"/>
      <c r="MMM43" s="613"/>
      <c r="MMN43" s="613"/>
      <c r="MMO43" s="613"/>
      <c r="MMP43" s="613"/>
      <c r="MMQ43" s="613"/>
      <c r="MMR43" s="613"/>
      <c r="MMS43" s="613"/>
      <c r="MMT43" s="613"/>
      <c r="MMU43" s="613"/>
      <c r="MMV43" s="613"/>
      <c r="MMW43" s="613"/>
      <c r="MMX43" s="613"/>
      <c r="MMY43" s="613"/>
      <c r="MMZ43" s="613"/>
      <c r="MNA43" s="613"/>
      <c r="MNB43" s="613"/>
      <c r="MNC43" s="613"/>
      <c r="MND43" s="613"/>
      <c r="MNE43" s="613"/>
      <c r="MNF43" s="613"/>
      <c r="MNG43" s="613"/>
      <c r="MNH43" s="613"/>
      <c r="MNI43" s="613"/>
      <c r="MNJ43" s="613"/>
      <c r="MNK43" s="613"/>
      <c r="MNL43" s="613"/>
      <c r="MNM43" s="613"/>
      <c r="MNN43" s="613"/>
      <c r="MNO43" s="613"/>
      <c r="MNP43" s="613"/>
      <c r="MNQ43" s="613"/>
      <c r="MNR43" s="613"/>
      <c r="MNS43" s="613"/>
      <c r="MNT43" s="613"/>
      <c r="MNU43" s="613"/>
      <c r="MNV43" s="613"/>
      <c r="MNW43" s="613"/>
      <c r="MNX43" s="613"/>
      <c r="MNY43" s="613"/>
      <c r="MNZ43" s="613"/>
      <c r="MOA43" s="613"/>
      <c r="MOB43" s="613"/>
      <c r="MOC43" s="613"/>
      <c r="MOD43" s="613"/>
      <c r="MOE43" s="613"/>
      <c r="MOF43" s="613"/>
      <c r="MOG43" s="613"/>
      <c r="MOH43" s="613"/>
      <c r="MOI43" s="613"/>
      <c r="MOJ43" s="613"/>
      <c r="MOK43" s="613"/>
      <c r="MOL43" s="613"/>
      <c r="MOM43" s="613"/>
      <c r="MON43" s="613"/>
      <c r="MOO43" s="613"/>
      <c r="MOP43" s="613"/>
      <c r="MOQ43" s="613"/>
      <c r="MOR43" s="613"/>
      <c r="MOS43" s="613"/>
      <c r="MOT43" s="613"/>
      <c r="MOU43" s="613"/>
      <c r="MOV43" s="613"/>
      <c r="MOW43" s="613"/>
      <c r="MOX43" s="613"/>
      <c r="MOY43" s="613"/>
      <c r="MOZ43" s="613"/>
      <c r="MPA43" s="613"/>
      <c r="MPB43" s="613"/>
      <c r="MPC43" s="613"/>
      <c r="MPD43" s="613"/>
      <c r="MPE43" s="613"/>
      <c r="MPF43" s="613"/>
      <c r="MPG43" s="613"/>
      <c r="MPH43" s="613"/>
      <c r="MPI43" s="613"/>
      <c r="MPJ43" s="613"/>
      <c r="MPK43" s="613"/>
      <c r="MPL43" s="613"/>
      <c r="MPM43" s="613"/>
      <c r="MPN43" s="613"/>
      <c r="MPO43" s="613"/>
      <c r="MPP43" s="613"/>
      <c r="MPQ43" s="613"/>
      <c r="MPR43" s="613"/>
      <c r="MPS43" s="613"/>
      <c r="MPT43" s="613"/>
      <c r="MPU43" s="613"/>
      <c r="MPV43" s="613"/>
      <c r="MPW43" s="613"/>
      <c r="MPX43" s="613"/>
      <c r="MPY43" s="613"/>
      <c r="MPZ43" s="613"/>
      <c r="MQA43" s="613"/>
      <c r="MQB43" s="613"/>
      <c r="MQC43" s="613"/>
      <c r="MQD43" s="613"/>
      <c r="MQE43" s="613"/>
      <c r="MQF43" s="613"/>
      <c r="MQG43" s="613"/>
      <c r="MQH43" s="613"/>
      <c r="MQI43" s="613"/>
      <c r="MQJ43" s="613"/>
      <c r="MQK43" s="613"/>
      <c r="MQL43" s="613"/>
      <c r="MQM43" s="613"/>
      <c r="MQN43" s="613"/>
      <c r="MQO43" s="613"/>
      <c r="MQP43" s="613"/>
      <c r="MQQ43" s="613"/>
      <c r="MQR43" s="613"/>
      <c r="MQS43" s="613"/>
      <c r="MQT43" s="613"/>
      <c r="MQU43" s="613"/>
      <c r="MQV43" s="613"/>
      <c r="MQW43" s="613"/>
      <c r="MQX43" s="613"/>
      <c r="MQY43" s="613"/>
      <c r="MQZ43" s="613"/>
      <c r="MRA43" s="613"/>
      <c r="MRB43" s="613"/>
      <c r="MRC43" s="613"/>
      <c r="MRD43" s="613"/>
      <c r="MRE43" s="613"/>
      <c r="MRF43" s="613"/>
      <c r="MRG43" s="613"/>
      <c r="MRH43" s="613"/>
      <c r="MRI43" s="613"/>
      <c r="MRJ43" s="613"/>
      <c r="MRK43" s="613"/>
      <c r="MRL43" s="613"/>
      <c r="MRM43" s="613"/>
      <c r="MRN43" s="613"/>
      <c r="MRO43" s="613"/>
      <c r="MRP43" s="613"/>
      <c r="MRQ43" s="613"/>
      <c r="MRR43" s="613"/>
      <c r="MRS43" s="613"/>
      <c r="MRT43" s="613"/>
      <c r="MRU43" s="613"/>
      <c r="MRV43" s="613"/>
      <c r="MRW43" s="613"/>
      <c r="MRX43" s="613"/>
      <c r="MRY43" s="613"/>
      <c r="MRZ43" s="613"/>
      <c r="MSA43" s="613"/>
      <c r="MSB43" s="613"/>
      <c r="MSC43" s="613"/>
      <c r="MSD43" s="613"/>
      <c r="MSE43" s="613"/>
      <c r="MSF43" s="613"/>
      <c r="MSG43" s="613"/>
      <c r="MSH43" s="613"/>
      <c r="MSI43" s="613"/>
      <c r="MSJ43" s="613"/>
      <c r="MSK43" s="613"/>
      <c r="MSL43" s="613"/>
      <c r="MSM43" s="613"/>
      <c r="MSN43" s="613"/>
      <c r="MSO43" s="613"/>
      <c r="MSP43" s="613"/>
      <c r="MSQ43" s="613"/>
      <c r="MSR43" s="613"/>
      <c r="MSS43" s="613"/>
      <c r="MST43" s="613"/>
      <c r="MSU43" s="613"/>
      <c r="MSV43" s="613"/>
      <c r="MSW43" s="613"/>
      <c r="MSX43" s="613"/>
      <c r="MSY43" s="613"/>
      <c r="MSZ43" s="613"/>
      <c r="MTA43" s="613"/>
      <c r="MTB43" s="613"/>
      <c r="MTC43" s="613"/>
      <c r="MTD43" s="613"/>
      <c r="MTE43" s="613"/>
      <c r="MTF43" s="613"/>
      <c r="MTG43" s="613"/>
      <c r="MTH43" s="613"/>
      <c r="MTI43" s="613"/>
      <c r="MTJ43" s="613"/>
      <c r="MTK43" s="613"/>
      <c r="MTL43" s="613"/>
      <c r="MTM43" s="613"/>
      <c r="MTN43" s="613"/>
      <c r="MTO43" s="613"/>
      <c r="MTP43" s="613"/>
      <c r="MTQ43" s="613"/>
      <c r="MTR43" s="613"/>
      <c r="MTS43" s="613"/>
      <c r="MTT43" s="613"/>
      <c r="MTU43" s="613"/>
      <c r="MTV43" s="613"/>
      <c r="MTW43" s="613"/>
      <c r="MTX43" s="613"/>
      <c r="MTY43" s="613"/>
      <c r="MTZ43" s="613"/>
      <c r="MUA43" s="613"/>
      <c r="MUB43" s="613"/>
      <c r="MUC43" s="613"/>
      <c r="MUD43" s="613"/>
      <c r="MUE43" s="613"/>
      <c r="MUF43" s="613"/>
      <c r="MUG43" s="613"/>
      <c r="MUH43" s="613"/>
      <c r="MUI43" s="613"/>
      <c r="MUJ43" s="613"/>
      <c r="MUK43" s="613"/>
      <c r="MUL43" s="613"/>
      <c r="MUM43" s="613"/>
      <c r="MUN43" s="613"/>
      <c r="MUO43" s="613"/>
      <c r="MUP43" s="613"/>
      <c r="MUQ43" s="613"/>
      <c r="MUR43" s="613"/>
      <c r="MUS43" s="613"/>
      <c r="MUT43" s="613"/>
      <c r="MUU43" s="613"/>
      <c r="MUV43" s="613"/>
      <c r="MUW43" s="613"/>
      <c r="MUX43" s="613"/>
      <c r="MUY43" s="613"/>
      <c r="MUZ43" s="613"/>
      <c r="MVA43" s="613"/>
      <c r="MVB43" s="613"/>
      <c r="MVC43" s="613"/>
      <c r="MVD43" s="613"/>
      <c r="MVE43" s="613"/>
      <c r="MVF43" s="613"/>
      <c r="MVG43" s="613"/>
      <c r="MVH43" s="613"/>
      <c r="MVI43" s="613"/>
      <c r="MVJ43" s="613"/>
      <c r="MVK43" s="613"/>
      <c r="MVL43" s="613"/>
      <c r="MVM43" s="613"/>
      <c r="MVN43" s="613"/>
      <c r="MVO43" s="613"/>
      <c r="MVP43" s="613"/>
      <c r="MVQ43" s="613"/>
      <c r="MVR43" s="613"/>
      <c r="MVS43" s="613"/>
      <c r="MVT43" s="613"/>
      <c r="MVU43" s="613"/>
      <c r="MVV43" s="613"/>
      <c r="MVW43" s="613"/>
      <c r="MVX43" s="613"/>
      <c r="MVY43" s="613"/>
      <c r="MVZ43" s="613"/>
      <c r="MWA43" s="613"/>
      <c r="MWB43" s="613"/>
      <c r="MWC43" s="613"/>
      <c r="MWD43" s="613"/>
      <c r="MWE43" s="613"/>
      <c r="MWF43" s="613"/>
      <c r="MWG43" s="613"/>
      <c r="MWH43" s="613"/>
      <c r="MWI43" s="613"/>
      <c r="MWJ43" s="613"/>
      <c r="MWK43" s="613"/>
      <c r="MWL43" s="613"/>
      <c r="MWM43" s="613"/>
      <c r="MWN43" s="613"/>
      <c r="MWO43" s="613"/>
      <c r="MWP43" s="613"/>
      <c r="MWQ43" s="613"/>
      <c r="MWR43" s="613"/>
      <c r="MWS43" s="613"/>
      <c r="MWT43" s="613"/>
      <c r="MWU43" s="613"/>
      <c r="MWV43" s="613"/>
      <c r="MWW43" s="613"/>
      <c r="MWX43" s="613"/>
      <c r="MWY43" s="613"/>
      <c r="MWZ43" s="613"/>
      <c r="MXA43" s="613"/>
      <c r="MXB43" s="613"/>
      <c r="MXC43" s="613"/>
      <c r="MXD43" s="613"/>
      <c r="MXE43" s="613"/>
      <c r="MXF43" s="613"/>
      <c r="MXG43" s="613"/>
      <c r="MXH43" s="613"/>
      <c r="MXI43" s="613"/>
      <c r="MXJ43" s="613"/>
      <c r="MXK43" s="613"/>
      <c r="MXL43" s="613"/>
      <c r="MXM43" s="613"/>
      <c r="MXN43" s="613"/>
      <c r="MXO43" s="613"/>
      <c r="MXP43" s="613"/>
      <c r="MXQ43" s="613"/>
      <c r="MXR43" s="613"/>
      <c r="MXS43" s="613"/>
      <c r="MXT43" s="613"/>
      <c r="MXU43" s="613"/>
      <c r="MXV43" s="613"/>
      <c r="MXW43" s="613"/>
      <c r="MXX43" s="613"/>
      <c r="MXY43" s="613"/>
      <c r="MXZ43" s="613"/>
      <c r="MYA43" s="613"/>
      <c r="MYB43" s="613"/>
      <c r="MYC43" s="613"/>
      <c r="MYD43" s="613"/>
      <c r="MYE43" s="613"/>
      <c r="MYF43" s="613"/>
      <c r="MYG43" s="613"/>
      <c r="MYH43" s="613"/>
      <c r="MYI43" s="613"/>
      <c r="MYJ43" s="613"/>
      <c r="MYK43" s="613"/>
      <c r="MYL43" s="613"/>
      <c r="MYM43" s="613"/>
      <c r="MYN43" s="613"/>
      <c r="MYO43" s="613"/>
      <c r="MYP43" s="613"/>
      <c r="MYQ43" s="613"/>
      <c r="MYR43" s="613"/>
      <c r="MYS43" s="613"/>
      <c r="MYT43" s="613"/>
      <c r="MYU43" s="613"/>
      <c r="MYV43" s="613"/>
      <c r="MYW43" s="613"/>
      <c r="MYX43" s="613"/>
      <c r="MYY43" s="613"/>
      <c r="MYZ43" s="613"/>
      <c r="MZA43" s="613"/>
      <c r="MZB43" s="613"/>
      <c r="MZC43" s="613"/>
      <c r="MZD43" s="613"/>
      <c r="MZE43" s="613"/>
      <c r="MZF43" s="613"/>
      <c r="MZG43" s="613"/>
      <c r="MZH43" s="613"/>
      <c r="MZI43" s="613"/>
      <c r="MZJ43" s="613"/>
      <c r="MZK43" s="613"/>
      <c r="MZL43" s="613"/>
      <c r="MZM43" s="613"/>
      <c r="MZN43" s="613"/>
      <c r="MZO43" s="613"/>
      <c r="MZP43" s="613"/>
      <c r="MZQ43" s="613"/>
      <c r="MZR43" s="613"/>
      <c r="MZS43" s="613"/>
      <c r="MZT43" s="613"/>
      <c r="MZU43" s="613"/>
      <c r="MZV43" s="613"/>
      <c r="MZW43" s="613"/>
      <c r="MZX43" s="613"/>
      <c r="MZY43" s="613"/>
      <c r="MZZ43" s="613"/>
      <c r="NAA43" s="613"/>
      <c r="NAB43" s="613"/>
      <c r="NAC43" s="613"/>
      <c r="NAD43" s="613"/>
      <c r="NAE43" s="613"/>
      <c r="NAF43" s="613"/>
      <c r="NAG43" s="613"/>
      <c r="NAH43" s="613"/>
      <c r="NAI43" s="613"/>
      <c r="NAJ43" s="613"/>
      <c r="NAK43" s="613"/>
      <c r="NAL43" s="613"/>
      <c r="NAM43" s="613"/>
      <c r="NAN43" s="613"/>
      <c r="NAO43" s="613"/>
      <c r="NAP43" s="613"/>
      <c r="NAQ43" s="613"/>
      <c r="NAR43" s="613"/>
      <c r="NAS43" s="613"/>
      <c r="NAT43" s="613"/>
      <c r="NAU43" s="613"/>
      <c r="NAV43" s="613"/>
      <c r="NAW43" s="613"/>
      <c r="NAX43" s="613"/>
      <c r="NAY43" s="613"/>
      <c r="NAZ43" s="613"/>
      <c r="NBA43" s="613"/>
      <c r="NBB43" s="613"/>
      <c r="NBC43" s="613"/>
      <c r="NBD43" s="613"/>
      <c r="NBE43" s="613"/>
      <c r="NBF43" s="613"/>
      <c r="NBG43" s="613"/>
      <c r="NBH43" s="613"/>
      <c r="NBI43" s="613"/>
      <c r="NBJ43" s="613"/>
      <c r="NBK43" s="613"/>
      <c r="NBL43" s="613"/>
      <c r="NBM43" s="613"/>
      <c r="NBN43" s="613"/>
      <c r="NBO43" s="613"/>
      <c r="NBP43" s="613"/>
      <c r="NBQ43" s="613"/>
      <c r="NBR43" s="613"/>
      <c r="NBS43" s="613"/>
      <c r="NBT43" s="613"/>
      <c r="NBU43" s="613"/>
      <c r="NBV43" s="613"/>
      <c r="NBW43" s="613"/>
      <c r="NBX43" s="613"/>
      <c r="NBY43" s="613"/>
      <c r="NBZ43" s="613"/>
      <c r="NCA43" s="613"/>
      <c r="NCB43" s="613"/>
      <c r="NCC43" s="613"/>
      <c r="NCD43" s="613"/>
      <c r="NCE43" s="613"/>
      <c r="NCF43" s="613"/>
      <c r="NCG43" s="613"/>
      <c r="NCH43" s="613"/>
      <c r="NCI43" s="613"/>
      <c r="NCJ43" s="613"/>
      <c r="NCK43" s="613"/>
      <c r="NCL43" s="613"/>
      <c r="NCM43" s="613"/>
      <c r="NCN43" s="613"/>
      <c r="NCO43" s="613"/>
      <c r="NCP43" s="613"/>
      <c r="NCQ43" s="613"/>
      <c r="NCR43" s="613"/>
      <c r="NCS43" s="613"/>
      <c r="NCT43" s="613"/>
      <c r="NCU43" s="613"/>
      <c r="NCV43" s="613"/>
      <c r="NCW43" s="613"/>
      <c r="NCX43" s="613"/>
      <c r="NCY43" s="613"/>
      <c r="NCZ43" s="613"/>
      <c r="NDA43" s="613"/>
      <c r="NDB43" s="613"/>
      <c r="NDC43" s="613"/>
      <c r="NDD43" s="613"/>
      <c r="NDE43" s="613"/>
      <c r="NDF43" s="613"/>
      <c r="NDG43" s="613"/>
      <c r="NDH43" s="613"/>
      <c r="NDI43" s="613"/>
      <c r="NDJ43" s="613"/>
      <c r="NDK43" s="613"/>
      <c r="NDL43" s="613"/>
      <c r="NDM43" s="613"/>
      <c r="NDN43" s="613"/>
      <c r="NDO43" s="613"/>
      <c r="NDP43" s="613"/>
      <c r="NDQ43" s="613"/>
      <c r="NDR43" s="613"/>
      <c r="NDS43" s="613"/>
      <c r="NDT43" s="613"/>
      <c r="NDU43" s="613"/>
      <c r="NDV43" s="613"/>
      <c r="NDW43" s="613"/>
      <c r="NDX43" s="613"/>
      <c r="NDY43" s="613"/>
      <c r="NDZ43" s="613"/>
      <c r="NEA43" s="613"/>
      <c r="NEB43" s="613"/>
      <c r="NEC43" s="613"/>
      <c r="NED43" s="613"/>
      <c r="NEE43" s="613"/>
      <c r="NEF43" s="613"/>
      <c r="NEG43" s="613"/>
      <c r="NEH43" s="613"/>
      <c r="NEI43" s="613"/>
      <c r="NEJ43" s="613"/>
      <c r="NEK43" s="613"/>
      <c r="NEL43" s="613"/>
      <c r="NEM43" s="613"/>
      <c r="NEN43" s="613"/>
      <c r="NEO43" s="613"/>
      <c r="NEP43" s="613"/>
      <c r="NEQ43" s="613"/>
      <c r="NER43" s="613"/>
      <c r="NES43" s="613"/>
      <c r="NET43" s="613"/>
      <c r="NEU43" s="613"/>
      <c r="NEV43" s="613"/>
      <c r="NEW43" s="613"/>
      <c r="NEX43" s="613"/>
      <c r="NEY43" s="613"/>
      <c r="NEZ43" s="613"/>
      <c r="NFA43" s="613"/>
      <c r="NFB43" s="613"/>
      <c r="NFC43" s="613"/>
      <c r="NFD43" s="613"/>
      <c r="NFE43" s="613"/>
      <c r="NFF43" s="613"/>
      <c r="NFG43" s="613"/>
      <c r="NFH43" s="613"/>
      <c r="NFI43" s="613"/>
      <c r="NFJ43" s="613"/>
      <c r="NFK43" s="613"/>
      <c r="NFL43" s="613"/>
      <c r="NFM43" s="613"/>
      <c r="NFN43" s="613"/>
      <c r="NFO43" s="613"/>
      <c r="NFP43" s="613"/>
      <c r="NFQ43" s="613"/>
      <c r="NFR43" s="613"/>
      <c r="NFS43" s="613"/>
      <c r="NFT43" s="613"/>
      <c r="NFU43" s="613"/>
      <c r="NFV43" s="613"/>
      <c r="NFW43" s="613"/>
      <c r="NFX43" s="613"/>
      <c r="NFY43" s="613"/>
      <c r="NFZ43" s="613"/>
      <c r="NGA43" s="613"/>
      <c r="NGB43" s="613"/>
      <c r="NGC43" s="613"/>
      <c r="NGD43" s="613"/>
      <c r="NGE43" s="613"/>
      <c r="NGF43" s="613"/>
      <c r="NGG43" s="613"/>
      <c r="NGH43" s="613"/>
      <c r="NGI43" s="613"/>
      <c r="NGJ43" s="613"/>
      <c r="NGK43" s="613"/>
      <c r="NGL43" s="613"/>
      <c r="NGM43" s="613"/>
      <c r="NGN43" s="613"/>
      <c r="NGO43" s="613"/>
      <c r="NGP43" s="613"/>
      <c r="NGQ43" s="613"/>
      <c r="NGR43" s="613"/>
      <c r="NGS43" s="613"/>
      <c r="NGT43" s="613"/>
      <c r="NGU43" s="613"/>
      <c r="NGV43" s="613"/>
      <c r="NGW43" s="613"/>
      <c r="NGX43" s="613"/>
      <c r="NGY43" s="613"/>
      <c r="NGZ43" s="613"/>
      <c r="NHA43" s="613"/>
      <c r="NHB43" s="613"/>
      <c r="NHC43" s="613"/>
      <c r="NHD43" s="613"/>
      <c r="NHE43" s="613"/>
      <c r="NHF43" s="613"/>
      <c r="NHG43" s="613"/>
      <c r="NHH43" s="613"/>
      <c r="NHI43" s="613"/>
      <c r="NHJ43" s="613"/>
      <c r="NHK43" s="613"/>
      <c r="NHL43" s="613"/>
      <c r="NHM43" s="613"/>
      <c r="NHN43" s="613"/>
      <c r="NHO43" s="613"/>
      <c r="NHP43" s="613"/>
      <c r="NHQ43" s="613"/>
      <c r="NHR43" s="613"/>
      <c r="NHS43" s="613"/>
      <c r="NHT43" s="613"/>
      <c r="NHU43" s="613"/>
      <c r="NHV43" s="613"/>
      <c r="NHW43" s="613"/>
      <c r="NHX43" s="613"/>
      <c r="NHY43" s="613"/>
      <c r="NHZ43" s="613"/>
      <c r="NIA43" s="613"/>
      <c r="NIB43" s="613"/>
      <c r="NIC43" s="613"/>
      <c r="NID43" s="613"/>
      <c r="NIE43" s="613"/>
      <c r="NIF43" s="613"/>
      <c r="NIG43" s="613"/>
      <c r="NIH43" s="613"/>
      <c r="NII43" s="613"/>
      <c r="NIJ43" s="613"/>
      <c r="NIK43" s="613"/>
      <c r="NIL43" s="613"/>
      <c r="NIM43" s="613"/>
      <c r="NIN43" s="613"/>
      <c r="NIO43" s="613"/>
      <c r="NIP43" s="613"/>
      <c r="NIQ43" s="613"/>
      <c r="NIR43" s="613"/>
      <c r="NIS43" s="613"/>
      <c r="NIT43" s="613"/>
      <c r="NIU43" s="613"/>
      <c r="NIV43" s="613"/>
      <c r="NIW43" s="613"/>
      <c r="NIX43" s="613"/>
      <c r="NIY43" s="613"/>
      <c r="NIZ43" s="613"/>
      <c r="NJA43" s="613"/>
      <c r="NJB43" s="613"/>
      <c r="NJC43" s="613"/>
      <c r="NJD43" s="613"/>
      <c r="NJE43" s="613"/>
      <c r="NJF43" s="613"/>
      <c r="NJG43" s="613"/>
      <c r="NJH43" s="613"/>
      <c r="NJI43" s="613"/>
      <c r="NJJ43" s="613"/>
      <c r="NJK43" s="613"/>
      <c r="NJL43" s="613"/>
      <c r="NJM43" s="613"/>
      <c r="NJN43" s="613"/>
      <c r="NJO43" s="613"/>
      <c r="NJP43" s="613"/>
      <c r="NJQ43" s="613"/>
      <c r="NJR43" s="613"/>
      <c r="NJS43" s="613"/>
      <c r="NJT43" s="613"/>
      <c r="NJU43" s="613"/>
      <c r="NJV43" s="613"/>
      <c r="NJW43" s="613"/>
      <c r="NJX43" s="613"/>
      <c r="NJY43" s="613"/>
      <c r="NJZ43" s="613"/>
      <c r="NKA43" s="613"/>
      <c r="NKB43" s="613"/>
      <c r="NKC43" s="613"/>
      <c r="NKD43" s="613"/>
      <c r="NKE43" s="613"/>
      <c r="NKF43" s="613"/>
      <c r="NKG43" s="613"/>
      <c r="NKH43" s="613"/>
      <c r="NKI43" s="613"/>
      <c r="NKJ43" s="613"/>
      <c r="NKK43" s="613"/>
      <c r="NKL43" s="613"/>
      <c r="NKM43" s="613"/>
      <c r="NKN43" s="613"/>
      <c r="NKO43" s="613"/>
      <c r="NKP43" s="613"/>
      <c r="NKQ43" s="613"/>
      <c r="NKR43" s="613"/>
      <c r="NKS43" s="613"/>
      <c r="NKT43" s="613"/>
      <c r="NKU43" s="613"/>
      <c r="NKV43" s="613"/>
      <c r="NKW43" s="613"/>
      <c r="NKX43" s="613"/>
      <c r="NKY43" s="613"/>
      <c r="NKZ43" s="613"/>
      <c r="NLA43" s="613"/>
      <c r="NLB43" s="613"/>
      <c r="NLC43" s="613"/>
      <c r="NLD43" s="613"/>
      <c r="NLE43" s="613"/>
      <c r="NLF43" s="613"/>
      <c r="NLG43" s="613"/>
      <c r="NLH43" s="613"/>
      <c r="NLI43" s="613"/>
      <c r="NLJ43" s="613"/>
      <c r="NLK43" s="613"/>
      <c r="NLL43" s="613"/>
      <c r="NLM43" s="613"/>
      <c r="NLN43" s="613"/>
      <c r="NLO43" s="613"/>
      <c r="NLP43" s="613"/>
      <c r="NLQ43" s="613"/>
      <c r="NLR43" s="613"/>
      <c r="NLS43" s="613"/>
      <c r="NLT43" s="613"/>
      <c r="NLU43" s="613"/>
      <c r="NLV43" s="613"/>
      <c r="NLW43" s="613"/>
      <c r="NLX43" s="613"/>
      <c r="NLY43" s="613"/>
      <c r="NLZ43" s="613"/>
      <c r="NMA43" s="613"/>
      <c r="NMB43" s="613"/>
      <c r="NMC43" s="613"/>
      <c r="NMD43" s="613"/>
      <c r="NME43" s="613"/>
      <c r="NMF43" s="613"/>
      <c r="NMG43" s="613"/>
      <c r="NMH43" s="613"/>
      <c r="NMI43" s="613"/>
      <c r="NMJ43" s="613"/>
      <c r="NMK43" s="613"/>
      <c r="NML43" s="613"/>
      <c r="NMM43" s="613"/>
      <c r="NMN43" s="613"/>
      <c r="NMO43" s="613"/>
      <c r="NMP43" s="613"/>
      <c r="NMQ43" s="613"/>
      <c r="NMR43" s="613"/>
      <c r="NMS43" s="613"/>
      <c r="NMT43" s="613"/>
      <c r="NMU43" s="613"/>
      <c r="NMV43" s="613"/>
      <c r="NMW43" s="613"/>
      <c r="NMX43" s="613"/>
      <c r="NMY43" s="613"/>
      <c r="NMZ43" s="613"/>
      <c r="NNA43" s="613"/>
      <c r="NNB43" s="613"/>
      <c r="NNC43" s="613"/>
      <c r="NND43" s="613"/>
      <c r="NNE43" s="613"/>
      <c r="NNF43" s="613"/>
      <c r="NNG43" s="613"/>
      <c r="NNH43" s="613"/>
      <c r="NNI43" s="613"/>
      <c r="NNJ43" s="613"/>
      <c r="NNK43" s="613"/>
      <c r="NNL43" s="613"/>
      <c r="NNM43" s="613"/>
      <c r="NNN43" s="613"/>
      <c r="NNO43" s="613"/>
      <c r="NNP43" s="613"/>
      <c r="NNQ43" s="613"/>
      <c r="NNR43" s="613"/>
      <c r="NNS43" s="613"/>
      <c r="NNT43" s="613"/>
      <c r="NNU43" s="613"/>
      <c r="NNV43" s="613"/>
      <c r="NNW43" s="613"/>
      <c r="NNX43" s="613"/>
      <c r="NNY43" s="613"/>
      <c r="NNZ43" s="613"/>
      <c r="NOA43" s="613"/>
      <c r="NOB43" s="613"/>
      <c r="NOC43" s="613"/>
      <c r="NOD43" s="613"/>
      <c r="NOE43" s="613"/>
      <c r="NOF43" s="613"/>
      <c r="NOG43" s="613"/>
      <c r="NOH43" s="613"/>
      <c r="NOI43" s="613"/>
      <c r="NOJ43" s="613"/>
      <c r="NOK43" s="613"/>
      <c r="NOL43" s="613"/>
      <c r="NOM43" s="613"/>
      <c r="NON43" s="613"/>
      <c r="NOO43" s="613"/>
      <c r="NOP43" s="613"/>
      <c r="NOQ43" s="613"/>
      <c r="NOR43" s="613"/>
      <c r="NOS43" s="613"/>
      <c r="NOT43" s="613"/>
      <c r="NOU43" s="613"/>
      <c r="NOV43" s="613"/>
      <c r="NOW43" s="613"/>
      <c r="NOX43" s="613"/>
      <c r="NOY43" s="613"/>
      <c r="NOZ43" s="613"/>
      <c r="NPA43" s="613"/>
      <c r="NPB43" s="613"/>
      <c r="NPC43" s="613"/>
      <c r="NPD43" s="613"/>
      <c r="NPE43" s="613"/>
      <c r="NPF43" s="613"/>
      <c r="NPG43" s="613"/>
      <c r="NPH43" s="613"/>
      <c r="NPI43" s="613"/>
      <c r="NPJ43" s="613"/>
      <c r="NPK43" s="613"/>
      <c r="NPL43" s="613"/>
      <c r="NPM43" s="613"/>
      <c r="NPN43" s="613"/>
      <c r="NPO43" s="613"/>
      <c r="NPP43" s="613"/>
      <c r="NPQ43" s="613"/>
      <c r="NPR43" s="613"/>
      <c r="NPS43" s="613"/>
      <c r="NPT43" s="613"/>
      <c r="NPU43" s="613"/>
      <c r="NPV43" s="613"/>
      <c r="NPW43" s="613"/>
      <c r="NPX43" s="613"/>
      <c r="NPY43" s="613"/>
      <c r="NPZ43" s="613"/>
      <c r="NQA43" s="613"/>
      <c r="NQB43" s="613"/>
      <c r="NQC43" s="613"/>
      <c r="NQD43" s="613"/>
      <c r="NQE43" s="613"/>
      <c r="NQF43" s="613"/>
      <c r="NQG43" s="613"/>
      <c r="NQH43" s="613"/>
      <c r="NQI43" s="613"/>
      <c r="NQJ43" s="613"/>
      <c r="NQK43" s="613"/>
      <c r="NQL43" s="613"/>
      <c r="NQM43" s="613"/>
      <c r="NQN43" s="613"/>
      <c r="NQO43" s="613"/>
      <c r="NQP43" s="613"/>
      <c r="NQQ43" s="613"/>
      <c r="NQR43" s="613"/>
      <c r="NQS43" s="613"/>
      <c r="NQT43" s="613"/>
      <c r="NQU43" s="613"/>
      <c r="NQV43" s="613"/>
      <c r="NQW43" s="613"/>
      <c r="NQX43" s="613"/>
      <c r="NQY43" s="613"/>
      <c r="NQZ43" s="613"/>
      <c r="NRA43" s="613"/>
      <c r="NRB43" s="613"/>
      <c r="NRC43" s="613"/>
      <c r="NRD43" s="613"/>
      <c r="NRE43" s="613"/>
      <c r="NRF43" s="613"/>
      <c r="NRG43" s="613"/>
      <c r="NRH43" s="613"/>
      <c r="NRI43" s="613"/>
      <c r="NRJ43" s="613"/>
      <c r="NRK43" s="613"/>
      <c r="NRL43" s="613"/>
      <c r="NRM43" s="613"/>
      <c r="NRN43" s="613"/>
      <c r="NRO43" s="613"/>
      <c r="NRP43" s="613"/>
      <c r="NRQ43" s="613"/>
      <c r="NRR43" s="613"/>
      <c r="NRS43" s="613"/>
      <c r="NRT43" s="613"/>
      <c r="NRU43" s="613"/>
      <c r="NRV43" s="613"/>
      <c r="NRW43" s="613"/>
      <c r="NRX43" s="613"/>
      <c r="NRY43" s="613"/>
      <c r="NRZ43" s="613"/>
      <c r="NSA43" s="613"/>
      <c r="NSB43" s="613"/>
      <c r="NSC43" s="613"/>
      <c r="NSD43" s="613"/>
      <c r="NSE43" s="613"/>
      <c r="NSF43" s="613"/>
      <c r="NSG43" s="613"/>
      <c r="NSH43" s="613"/>
      <c r="NSI43" s="613"/>
      <c r="NSJ43" s="613"/>
      <c r="NSK43" s="613"/>
      <c r="NSL43" s="613"/>
      <c r="NSM43" s="613"/>
      <c r="NSN43" s="613"/>
      <c r="NSO43" s="613"/>
      <c r="NSP43" s="613"/>
      <c r="NSQ43" s="613"/>
      <c r="NSR43" s="613"/>
      <c r="NSS43" s="613"/>
      <c r="NST43" s="613"/>
      <c r="NSU43" s="613"/>
      <c r="NSV43" s="613"/>
      <c r="NSW43" s="613"/>
      <c r="NSX43" s="613"/>
      <c r="NSY43" s="613"/>
      <c r="NSZ43" s="613"/>
      <c r="NTA43" s="613"/>
      <c r="NTB43" s="613"/>
      <c r="NTC43" s="613"/>
      <c r="NTD43" s="613"/>
      <c r="NTE43" s="613"/>
      <c r="NTF43" s="613"/>
      <c r="NTG43" s="613"/>
      <c r="NTH43" s="613"/>
      <c r="NTI43" s="613"/>
      <c r="NTJ43" s="613"/>
      <c r="NTK43" s="613"/>
      <c r="NTL43" s="613"/>
      <c r="NTM43" s="613"/>
      <c r="NTN43" s="613"/>
      <c r="NTO43" s="613"/>
      <c r="NTP43" s="613"/>
      <c r="NTQ43" s="613"/>
      <c r="NTR43" s="613"/>
      <c r="NTS43" s="613"/>
      <c r="NTT43" s="613"/>
      <c r="NTU43" s="613"/>
      <c r="NTV43" s="613"/>
      <c r="NTW43" s="613"/>
      <c r="NTX43" s="613"/>
      <c r="NTY43" s="613"/>
      <c r="NTZ43" s="613"/>
      <c r="NUA43" s="613"/>
      <c r="NUB43" s="613"/>
      <c r="NUC43" s="613"/>
      <c r="NUD43" s="613"/>
      <c r="NUE43" s="613"/>
      <c r="NUF43" s="613"/>
      <c r="NUG43" s="613"/>
      <c r="NUH43" s="613"/>
      <c r="NUI43" s="613"/>
      <c r="NUJ43" s="613"/>
      <c r="NUK43" s="613"/>
      <c r="NUL43" s="613"/>
      <c r="NUM43" s="613"/>
      <c r="NUN43" s="613"/>
      <c r="NUO43" s="613"/>
      <c r="NUP43" s="613"/>
      <c r="NUQ43" s="613"/>
      <c r="NUR43" s="613"/>
      <c r="NUS43" s="613"/>
      <c r="NUT43" s="613"/>
      <c r="NUU43" s="613"/>
      <c r="NUV43" s="613"/>
      <c r="NUW43" s="613"/>
      <c r="NUX43" s="613"/>
      <c r="NUY43" s="613"/>
      <c r="NUZ43" s="613"/>
      <c r="NVA43" s="613"/>
      <c r="NVB43" s="613"/>
      <c r="NVC43" s="613"/>
      <c r="NVD43" s="613"/>
      <c r="NVE43" s="613"/>
      <c r="NVF43" s="613"/>
      <c r="NVG43" s="613"/>
      <c r="NVH43" s="613"/>
      <c r="NVI43" s="613"/>
      <c r="NVJ43" s="613"/>
      <c r="NVK43" s="613"/>
      <c r="NVL43" s="613"/>
      <c r="NVM43" s="613"/>
      <c r="NVN43" s="613"/>
      <c r="NVO43" s="613"/>
      <c r="NVP43" s="613"/>
      <c r="NVQ43" s="613"/>
      <c r="NVR43" s="613"/>
      <c r="NVS43" s="613"/>
      <c r="NVT43" s="613"/>
      <c r="NVU43" s="613"/>
      <c r="NVV43" s="613"/>
      <c r="NVW43" s="613"/>
      <c r="NVX43" s="613"/>
      <c r="NVY43" s="613"/>
      <c r="NVZ43" s="613"/>
      <c r="NWA43" s="613"/>
      <c r="NWB43" s="613"/>
      <c r="NWC43" s="613"/>
      <c r="NWD43" s="613"/>
      <c r="NWE43" s="613"/>
      <c r="NWF43" s="613"/>
      <c r="NWG43" s="613"/>
      <c r="NWH43" s="613"/>
      <c r="NWI43" s="613"/>
      <c r="NWJ43" s="613"/>
      <c r="NWK43" s="613"/>
      <c r="NWL43" s="613"/>
      <c r="NWM43" s="613"/>
      <c r="NWN43" s="613"/>
      <c r="NWO43" s="613"/>
      <c r="NWP43" s="613"/>
      <c r="NWQ43" s="613"/>
      <c r="NWR43" s="613"/>
      <c r="NWS43" s="613"/>
      <c r="NWT43" s="613"/>
      <c r="NWU43" s="613"/>
      <c r="NWV43" s="613"/>
      <c r="NWW43" s="613"/>
      <c r="NWX43" s="613"/>
      <c r="NWY43" s="613"/>
      <c r="NWZ43" s="613"/>
      <c r="NXA43" s="613"/>
      <c r="NXB43" s="613"/>
      <c r="NXC43" s="613"/>
      <c r="NXD43" s="613"/>
      <c r="NXE43" s="613"/>
      <c r="NXF43" s="613"/>
      <c r="NXG43" s="613"/>
      <c r="NXH43" s="613"/>
      <c r="NXI43" s="613"/>
      <c r="NXJ43" s="613"/>
      <c r="NXK43" s="613"/>
      <c r="NXL43" s="613"/>
      <c r="NXM43" s="613"/>
      <c r="NXN43" s="613"/>
      <c r="NXO43" s="613"/>
      <c r="NXP43" s="613"/>
      <c r="NXQ43" s="613"/>
      <c r="NXR43" s="613"/>
      <c r="NXS43" s="613"/>
      <c r="NXT43" s="613"/>
      <c r="NXU43" s="613"/>
      <c r="NXV43" s="613"/>
      <c r="NXW43" s="613"/>
      <c r="NXX43" s="613"/>
      <c r="NXY43" s="613"/>
      <c r="NXZ43" s="613"/>
      <c r="NYA43" s="613"/>
      <c r="NYB43" s="613"/>
      <c r="NYC43" s="613"/>
      <c r="NYD43" s="613"/>
      <c r="NYE43" s="613"/>
      <c r="NYF43" s="613"/>
      <c r="NYG43" s="613"/>
      <c r="NYH43" s="613"/>
      <c r="NYI43" s="613"/>
      <c r="NYJ43" s="613"/>
      <c r="NYK43" s="613"/>
      <c r="NYL43" s="613"/>
      <c r="NYM43" s="613"/>
      <c r="NYN43" s="613"/>
      <c r="NYO43" s="613"/>
      <c r="NYP43" s="613"/>
      <c r="NYQ43" s="613"/>
      <c r="NYR43" s="613"/>
      <c r="NYS43" s="613"/>
      <c r="NYT43" s="613"/>
      <c r="NYU43" s="613"/>
      <c r="NYV43" s="613"/>
      <c r="NYW43" s="613"/>
      <c r="NYX43" s="613"/>
      <c r="NYY43" s="613"/>
      <c r="NYZ43" s="613"/>
      <c r="NZA43" s="613"/>
      <c r="NZB43" s="613"/>
      <c r="NZC43" s="613"/>
      <c r="NZD43" s="613"/>
      <c r="NZE43" s="613"/>
      <c r="NZF43" s="613"/>
      <c r="NZG43" s="613"/>
      <c r="NZH43" s="613"/>
      <c r="NZI43" s="613"/>
      <c r="NZJ43" s="613"/>
      <c r="NZK43" s="613"/>
      <c r="NZL43" s="613"/>
      <c r="NZM43" s="613"/>
      <c r="NZN43" s="613"/>
      <c r="NZO43" s="613"/>
      <c r="NZP43" s="613"/>
      <c r="NZQ43" s="613"/>
      <c r="NZR43" s="613"/>
      <c r="NZS43" s="613"/>
      <c r="NZT43" s="613"/>
      <c r="NZU43" s="613"/>
      <c r="NZV43" s="613"/>
      <c r="NZW43" s="613"/>
      <c r="NZX43" s="613"/>
      <c r="NZY43" s="613"/>
      <c r="NZZ43" s="613"/>
      <c r="OAA43" s="613"/>
      <c r="OAB43" s="613"/>
      <c r="OAC43" s="613"/>
      <c r="OAD43" s="613"/>
      <c r="OAE43" s="613"/>
      <c r="OAF43" s="613"/>
      <c r="OAG43" s="613"/>
      <c r="OAH43" s="613"/>
      <c r="OAI43" s="613"/>
      <c r="OAJ43" s="613"/>
      <c r="OAK43" s="613"/>
      <c r="OAL43" s="613"/>
      <c r="OAM43" s="613"/>
      <c r="OAN43" s="613"/>
      <c r="OAO43" s="613"/>
      <c r="OAP43" s="613"/>
      <c r="OAQ43" s="613"/>
      <c r="OAR43" s="613"/>
      <c r="OAS43" s="613"/>
      <c r="OAT43" s="613"/>
      <c r="OAU43" s="613"/>
      <c r="OAV43" s="613"/>
      <c r="OAW43" s="613"/>
      <c r="OAX43" s="613"/>
      <c r="OAY43" s="613"/>
      <c r="OAZ43" s="613"/>
      <c r="OBA43" s="613"/>
      <c r="OBB43" s="613"/>
      <c r="OBC43" s="613"/>
      <c r="OBD43" s="613"/>
      <c r="OBE43" s="613"/>
      <c r="OBF43" s="613"/>
      <c r="OBG43" s="613"/>
      <c r="OBH43" s="613"/>
      <c r="OBI43" s="613"/>
      <c r="OBJ43" s="613"/>
      <c r="OBK43" s="613"/>
      <c r="OBL43" s="613"/>
      <c r="OBM43" s="613"/>
      <c r="OBN43" s="613"/>
      <c r="OBO43" s="613"/>
      <c r="OBP43" s="613"/>
      <c r="OBQ43" s="613"/>
      <c r="OBR43" s="613"/>
      <c r="OBS43" s="613"/>
      <c r="OBT43" s="613"/>
      <c r="OBU43" s="613"/>
      <c r="OBV43" s="613"/>
      <c r="OBW43" s="613"/>
      <c r="OBX43" s="613"/>
      <c r="OBY43" s="613"/>
      <c r="OBZ43" s="613"/>
      <c r="OCA43" s="613"/>
      <c r="OCB43" s="613"/>
      <c r="OCC43" s="613"/>
      <c r="OCD43" s="613"/>
      <c r="OCE43" s="613"/>
      <c r="OCF43" s="613"/>
      <c r="OCG43" s="613"/>
      <c r="OCH43" s="613"/>
      <c r="OCI43" s="613"/>
      <c r="OCJ43" s="613"/>
      <c r="OCK43" s="613"/>
      <c r="OCL43" s="613"/>
      <c r="OCM43" s="613"/>
      <c r="OCN43" s="613"/>
      <c r="OCO43" s="613"/>
      <c r="OCP43" s="613"/>
      <c r="OCQ43" s="613"/>
      <c r="OCR43" s="613"/>
      <c r="OCS43" s="613"/>
      <c r="OCT43" s="613"/>
      <c r="OCU43" s="613"/>
      <c r="OCV43" s="613"/>
      <c r="OCW43" s="613"/>
      <c r="OCX43" s="613"/>
      <c r="OCY43" s="613"/>
      <c r="OCZ43" s="613"/>
      <c r="ODA43" s="613"/>
      <c r="ODB43" s="613"/>
      <c r="ODC43" s="613"/>
      <c r="ODD43" s="613"/>
      <c r="ODE43" s="613"/>
      <c r="ODF43" s="613"/>
      <c r="ODG43" s="613"/>
      <c r="ODH43" s="613"/>
      <c r="ODI43" s="613"/>
      <c r="ODJ43" s="613"/>
      <c r="ODK43" s="613"/>
      <c r="ODL43" s="613"/>
      <c r="ODM43" s="613"/>
      <c r="ODN43" s="613"/>
      <c r="ODO43" s="613"/>
      <c r="ODP43" s="613"/>
      <c r="ODQ43" s="613"/>
      <c r="ODR43" s="613"/>
      <c r="ODS43" s="613"/>
      <c r="ODT43" s="613"/>
      <c r="ODU43" s="613"/>
      <c r="ODV43" s="613"/>
      <c r="ODW43" s="613"/>
      <c r="ODX43" s="613"/>
      <c r="ODY43" s="613"/>
      <c r="ODZ43" s="613"/>
      <c r="OEA43" s="613"/>
      <c r="OEB43" s="613"/>
      <c r="OEC43" s="613"/>
      <c r="OED43" s="613"/>
      <c r="OEE43" s="613"/>
      <c r="OEF43" s="613"/>
      <c r="OEG43" s="613"/>
      <c r="OEH43" s="613"/>
      <c r="OEI43" s="613"/>
      <c r="OEJ43" s="613"/>
      <c r="OEK43" s="613"/>
      <c r="OEL43" s="613"/>
      <c r="OEM43" s="613"/>
      <c r="OEN43" s="613"/>
      <c r="OEO43" s="613"/>
      <c r="OEP43" s="613"/>
      <c r="OEQ43" s="613"/>
      <c r="OER43" s="613"/>
      <c r="OES43" s="613"/>
      <c r="OET43" s="613"/>
      <c r="OEU43" s="613"/>
      <c r="OEV43" s="613"/>
      <c r="OEW43" s="613"/>
      <c r="OEX43" s="613"/>
      <c r="OEY43" s="613"/>
      <c r="OEZ43" s="613"/>
      <c r="OFA43" s="613"/>
      <c r="OFB43" s="613"/>
      <c r="OFC43" s="613"/>
      <c r="OFD43" s="613"/>
      <c r="OFE43" s="613"/>
      <c r="OFF43" s="613"/>
      <c r="OFG43" s="613"/>
      <c r="OFH43" s="613"/>
      <c r="OFI43" s="613"/>
      <c r="OFJ43" s="613"/>
      <c r="OFK43" s="613"/>
      <c r="OFL43" s="613"/>
      <c r="OFM43" s="613"/>
      <c r="OFN43" s="613"/>
      <c r="OFO43" s="613"/>
      <c r="OFP43" s="613"/>
      <c r="OFQ43" s="613"/>
      <c r="OFR43" s="613"/>
      <c r="OFS43" s="613"/>
      <c r="OFT43" s="613"/>
      <c r="OFU43" s="613"/>
      <c r="OFV43" s="613"/>
      <c r="OFW43" s="613"/>
      <c r="OFX43" s="613"/>
      <c r="OFY43" s="613"/>
      <c r="OFZ43" s="613"/>
      <c r="OGA43" s="613"/>
      <c r="OGB43" s="613"/>
      <c r="OGC43" s="613"/>
      <c r="OGD43" s="613"/>
      <c r="OGE43" s="613"/>
      <c r="OGF43" s="613"/>
      <c r="OGG43" s="613"/>
      <c r="OGH43" s="613"/>
      <c r="OGI43" s="613"/>
      <c r="OGJ43" s="613"/>
      <c r="OGK43" s="613"/>
      <c r="OGL43" s="613"/>
      <c r="OGM43" s="613"/>
      <c r="OGN43" s="613"/>
      <c r="OGO43" s="613"/>
      <c r="OGP43" s="613"/>
      <c r="OGQ43" s="613"/>
      <c r="OGR43" s="613"/>
      <c r="OGS43" s="613"/>
      <c r="OGT43" s="613"/>
      <c r="OGU43" s="613"/>
      <c r="OGV43" s="613"/>
      <c r="OGW43" s="613"/>
      <c r="OGX43" s="613"/>
      <c r="OGY43" s="613"/>
      <c r="OGZ43" s="613"/>
      <c r="OHA43" s="613"/>
      <c r="OHB43" s="613"/>
      <c r="OHC43" s="613"/>
      <c r="OHD43" s="613"/>
      <c r="OHE43" s="613"/>
      <c r="OHF43" s="613"/>
      <c r="OHG43" s="613"/>
      <c r="OHH43" s="613"/>
      <c r="OHI43" s="613"/>
      <c r="OHJ43" s="613"/>
      <c r="OHK43" s="613"/>
      <c r="OHL43" s="613"/>
      <c r="OHM43" s="613"/>
      <c r="OHN43" s="613"/>
      <c r="OHO43" s="613"/>
      <c r="OHP43" s="613"/>
      <c r="OHQ43" s="613"/>
      <c r="OHR43" s="613"/>
      <c r="OHS43" s="613"/>
      <c r="OHT43" s="613"/>
      <c r="OHU43" s="613"/>
      <c r="OHV43" s="613"/>
      <c r="OHW43" s="613"/>
      <c r="OHX43" s="613"/>
      <c r="OHY43" s="613"/>
      <c r="OHZ43" s="613"/>
      <c r="OIA43" s="613"/>
      <c r="OIB43" s="613"/>
      <c r="OIC43" s="613"/>
      <c r="OID43" s="613"/>
      <c r="OIE43" s="613"/>
      <c r="OIF43" s="613"/>
      <c r="OIG43" s="613"/>
      <c r="OIH43" s="613"/>
      <c r="OII43" s="613"/>
      <c r="OIJ43" s="613"/>
      <c r="OIK43" s="613"/>
      <c r="OIL43" s="613"/>
      <c r="OIM43" s="613"/>
      <c r="OIN43" s="613"/>
      <c r="OIO43" s="613"/>
      <c r="OIP43" s="613"/>
      <c r="OIQ43" s="613"/>
      <c r="OIR43" s="613"/>
      <c r="OIS43" s="613"/>
      <c r="OIT43" s="613"/>
      <c r="OIU43" s="613"/>
      <c r="OIV43" s="613"/>
      <c r="OIW43" s="613"/>
      <c r="OIX43" s="613"/>
      <c r="OIY43" s="613"/>
      <c r="OIZ43" s="613"/>
      <c r="OJA43" s="613"/>
      <c r="OJB43" s="613"/>
      <c r="OJC43" s="613"/>
      <c r="OJD43" s="613"/>
      <c r="OJE43" s="613"/>
      <c r="OJF43" s="613"/>
      <c r="OJG43" s="613"/>
      <c r="OJH43" s="613"/>
      <c r="OJI43" s="613"/>
      <c r="OJJ43" s="613"/>
      <c r="OJK43" s="613"/>
      <c r="OJL43" s="613"/>
      <c r="OJM43" s="613"/>
      <c r="OJN43" s="613"/>
      <c r="OJO43" s="613"/>
      <c r="OJP43" s="613"/>
      <c r="OJQ43" s="613"/>
      <c r="OJR43" s="613"/>
      <c r="OJS43" s="613"/>
      <c r="OJT43" s="613"/>
      <c r="OJU43" s="613"/>
      <c r="OJV43" s="613"/>
      <c r="OJW43" s="613"/>
      <c r="OJX43" s="613"/>
      <c r="OJY43" s="613"/>
      <c r="OJZ43" s="613"/>
      <c r="OKA43" s="613"/>
      <c r="OKB43" s="613"/>
      <c r="OKC43" s="613"/>
      <c r="OKD43" s="613"/>
      <c r="OKE43" s="613"/>
      <c r="OKF43" s="613"/>
      <c r="OKG43" s="613"/>
      <c r="OKH43" s="613"/>
      <c r="OKI43" s="613"/>
      <c r="OKJ43" s="613"/>
      <c r="OKK43" s="613"/>
      <c r="OKL43" s="613"/>
      <c r="OKM43" s="613"/>
      <c r="OKN43" s="613"/>
      <c r="OKO43" s="613"/>
      <c r="OKP43" s="613"/>
      <c r="OKQ43" s="613"/>
      <c r="OKR43" s="613"/>
      <c r="OKS43" s="613"/>
      <c r="OKT43" s="613"/>
      <c r="OKU43" s="613"/>
      <c r="OKV43" s="613"/>
      <c r="OKW43" s="613"/>
      <c r="OKX43" s="613"/>
      <c r="OKY43" s="613"/>
      <c r="OKZ43" s="613"/>
      <c r="OLA43" s="613"/>
      <c r="OLB43" s="613"/>
      <c r="OLC43" s="613"/>
      <c r="OLD43" s="613"/>
      <c r="OLE43" s="613"/>
      <c r="OLF43" s="613"/>
      <c r="OLG43" s="613"/>
      <c r="OLH43" s="613"/>
      <c r="OLI43" s="613"/>
      <c r="OLJ43" s="613"/>
      <c r="OLK43" s="613"/>
      <c r="OLL43" s="613"/>
      <c r="OLM43" s="613"/>
      <c r="OLN43" s="613"/>
      <c r="OLO43" s="613"/>
      <c r="OLP43" s="613"/>
      <c r="OLQ43" s="613"/>
      <c r="OLR43" s="613"/>
      <c r="OLS43" s="613"/>
      <c r="OLT43" s="613"/>
      <c r="OLU43" s="613"/>
      <c r="OLV43" s="613"/>
      <c r="OLW43" s="613"/>
      <c r="OLX43" s="613"/>
      <c r="OLY43" s="613"/>
      <c r="OLZ43" s="613"/>
      <c r="OMA43" s="613"/>
      <c r="OMB43" s="613"/>
      <c r="OMC43" s="613"/>
      <c r="OMD43" s="613"/>
      <c r="OME43" s="613"/>
      <c r="OMF43" s="613"/>
      <c r="OMG43" s="613"/>
      <c r="OMH43" s="613"/>
      <c r="OMI43" s="613"/>
      <c r="OMJ43" s="613"/>
      <c r="OMK43" s="613"/>
      <c r="OML43" s="613"/>
      <c r="OMM43" s="613"/>
      <c r="OMN43" s="613"/>
      <c r="OMO43" s="613"/>
      <c r="OMP43" s="613"/>
      <c r="OMQ43" s="613"/>
      <c r="OMR43" s="613"/>
      <c r="OMS43" s="613"/>
      <c r="OMT43" s="613"/>
      <c r="OMU43" s="613"/>
      <c r="OMV43" s="613"/>
      <c r="OMW43" s="613"/>
      <c r="OMX43" s="613"/>
      <c r="OMY43" s="613"/>
      <c r="OMZ43" s="613"/>
      <c r="ONA43" s="613"/>
      <c r="ONB43" s="613"/>
      <c r="ONC43" s="613"/>
      <c r="OND43" s="613"/>
      <c r="ONE43" s="613"/>
      <c r="ONF43" s="613"/>
      <c r="ONG43" s="613"/>
      <c r="ONH43" s="613"/>
      <c r="ONI43" s="613"/>
      <c r="ONJ43" s="613"/>
      <c r="ONK43" s="613"/>
      <c r="ONL43" s="613"/>
      <c r="ONM43" s="613"/>
      <c r="ONN43" s="613"/>
      <c r="ONO43" s="613"/>
      <c r="ONP43" s="613"/>
      <c r="ONQ43" s="613"/>
      <c r="ONR43" s="613"/>
      <c r="ONS43" s="613"/>
      <c r="ONT43" s="613"/>
      <c r="ONU43" s="613"/>
      <c r="ONV43" s="613"/>
      <c r="ONW43" s="613"/>
      <c r="ONX43" s="613"/>
      <c r="ONY43" s="613"/>
      <c r="ONZ43" s="613"/>
      <c r="OOA43" s="613"/>
      <c r="OOB43" s="613"/>
      <c r="OOC43" s="613"/>
      <c r="OOD43" s="613"/>
      <c r="OOE43" s="613"/>
      <c r="OOF43" s="613"/>
      <c r="OOG43" s="613"/>
      <c r="OOH43" s="613"/>
      <c r="OOI43" s="613"/>
      <c r="OOJ43" s="613"/>
      <c r="OOK43" s="613"/>
      <c r="OOL43" s="613"/>
      <c r="OOM43" s="613"/>
      <c r="OON43" s="613"/>
      <c r="OOO43" s="613"/>
      <c r="OOP43" s="613"/>
      <c r="OOQ43" s="613"/>
      <c r="OOR43" s="613"/>
      <c r="OOS43" s="613"/>
      <c r="OOT43" s="613"/>
      <c r="OOU43" s="613"/>
      <c r="OOV43" s="613"/>
      <c r="OOW43" s="613"/>
      <c r="OOX43" s="613"/>
      <c r="OOY43" s="613"/>
      <c r="OOZ43" s="613"/>
      <c r="OPA43" s="613"/>
      <c r="OPB43" s="613"/>
      <c r="OPC43" s="613"/>
      <c r="OPD43" s="613"/>
      <c r="OPE43" s="613"/>
      <c r="OPF43" s="613"/>
      <c r="OPG43" s="613"/>
      <c r="OPH43" s="613"/>
      <c r="OPI43" s="613"/>
      <c r="OPJ43" s="613"/>
      <c r="OPK43" s="613"/>
      <c r="OPL43" s="613"/>
      <c r="OPM43" s="613"/>
      <c r="OPN43" s="613"/>
      <c r="OPO43" s="613"/>
      <c r="OPP43" s="613"/>
      <c r="OPQ43" s="613"/>
      <c r="OPR43" s="613"/>
      <c r="OPS43" s="613"/>
      <c r="OPT43" s="613"/>
      <c r="OPU43" s="613"/>
      <c r="OPV43" s="613"/>
      <c r="OPW43" s="613"/>
      <c r="OPX43" s="613"/>
      <c r="OPY43" s="613"/>
      <c r="OPZ43" s="613"/>
      <c r="OQA43" s="613"/>
      <c r="OQB43" s="613"/>
      <c r="OQC43" s="613"/>
      <c r="OQD43" s="613"/>
      <c r="OQE43" s="613"/>
      <c r="OQF43" s="613"/>
      <c r="OQG43" s="613"/>
      <c r="OQH43" s="613"/>
      <c r="OQI43" s="613"/>
      <c r="OQJ43" s="613"/>
      <c r="OQK43" s="613"/>
      <c r="OQL43" s="613"/>
      <c r="OQM43" s="613"/>
      <c r="OQN43" s="613"/>
      <c r="OQO43" s="613"/>
      <c r="OQP43" s="613"/>
      <c r="OQQ43" s="613"/>
      <c r="OQR43" s="613"/>
      <c r="OQS43" s="613"/>
      <c r="OQT43" s="613"/>
      <c r="OQU43" s="613"/>
      <c r="OQV43" s="613"/>
      <c r="OQW43" s="613"/>
      <c r="OQX43" s="613"/>
      <c r="OQY43" s="613"/>
      <c r="OQZ43" s="613"/>
      <c r="ORA43" s="613"/>
      <c r="ORB43" s="613"/>
      <c r="ORC43" s="613"/>
      <c r="ORD43" s="613"/>
      <c r="ORE43" s="613"/>
      <c r="ORF43" s="613"/>
      <c r="ORG43" s="613"/>
      <c r="ORH43" s="613"/>
      <c r="ORI43" s="613"/>
      <c r="ORJ43" s="613"/>
      <c r="ORK43" s="613"/>
      <c r="ORL43" s="613"/>
      <c r="ORM43" s="613"/>
      <c r="ORN43" s="613"/>
      <c r="ORO43" s="613"/>
      <c r="ORP43" s="613"/>
      <c r="ORQ43" s="613"/>
      <c r="ORR43" s="613"/>
      <c r="ORS43" s="613"/>
      <c r="ORT43" s="613"/>
      <c r="ORU43" s="613"/>
      <c r="ORV43" s="613"/>
      <c r="ORW43" s="613"/>
      <c r="ORX43" s="613"/>
      <c r="ORY43" s="613"/>
      <c r="ORZ43" s="613"/>
      <c r="OSA43" s="613"/>
      <c r="OSB43" s="613"/>
      <c r="OSC43" s="613"/>
      <c r="OSD43" s="613"/>
      <c r="OSE43" s="613"/>
      <c r="OSF43" s="613"/>
      <c r="OSG43" s="613"/>
      <c r="OSH43" s="613"/>
      <c r="OSI43" s="613"/>
      <c r="OSJ43" s="613"/>
      <c r="OSK43" s="613"/>
      <c r="OSL43" s="613"/>
      <c r="OSM43" s="613"/>
      <c r="OSN43" s="613"/>
      <c r="OSO43" s="613"/>
      <c r="OSP43" s="613"/>
      <c r="OSQ43" s="613"/>
      <c r="OSR43" s="613"/>
      <c r="OSS43" s="613"/>
      <c r="OST43" s="613"/>
      <c r="OSU43" s="613"/>
      <c r="OSV43" s="613"/>
      <c r="OSW43" s="613"/>
      <c r="OSX43" s="613"/>
      <c r="OSY43" s="613"/>
      <c r="OSZ43" s="613"/>
      <c r="OTA43" s="613"/>
      <c r="OTB43" s="613"/>
      <c r="OTC43" s="613"/>
      <c r="OTD43" s="613"/>
      <c r="OTE43" s="613"/>
      <c r="OTF43" s="613"/>
      <c r="OTG43" s="613"/>
      <c r="OTH43" s="613"/>
      <c r="OTI43" s="613"/>
      <c r="OTJ43" s="613"/>
      <c r="OTK43" s="613"/>
      <c r="OTL43" s="613"/>
      <c r="OTM43" s="613"/>
      <c r="OTN43" s="613"/>
      <c r="OTO43" s="613"/>
      <c r="OTP43" s="613"/>
      <c r="OTQ43" s="613"/>
      <c r="OTR43" s="613"/>
      <c r="OTS43" s="613"/>
      <c r="OTT43" s="613"/>
      <c r="OTU43" s="613"/>
      <c r="OTV43" s="613"/>
      <c r="OTW43" s="613"/>
      <c r="OTX43" s="613"/>
      <c r="OTY43" s="613"/>
      <c r="OTZ43" s="613"/>
      <c r="OUA43" s="613"/>
      <c r="OUB43" s="613"/>
      <c r="OUC43" s="613"/>
      <c r="OUD43" s="613"/>
      <c r="OUE43" s="613"/>
      <c r="OUF43" s="613"/>
      <c r="OUG43" s="613"/>
      <c r="OUH43" s="613"/>
      <c r="OUI43" s="613"/>
      <c r="OUJ43" s="613"/>
      <c r="OUK43" s="613"/>
      <c r="OUL43" s="613"/>
      <c r="OUM43" s="613"/>
      <c r="OUN43" s="613"/>
      <c r="OUO43" s="613"/>
      <c r="OUP43" s="613"/>
      <c r="OUQ43" s="613"/>
      <c r="OUR43" s="613"/>
      <c r="OUS43" s="613"/>
      <c r="OUT43" s="613"/>
      <c r="OUU43" s="613"/>
      <c r="OUV43" s="613"/>
      <c r="OUW43" s="613"/>
      <c r="OUX43" s="613"/>
      <c r="OUY43" s="613"/>
      <c r="OUZ43" s="613"/>
      <c r="OVA43" s="613"/>
      <c r="OVB43" s="613"/>
      <c r="OVC43" s="613"/>
      <c r="OVD43" s="613"/>
      <c r="OVE43" s="613"/>
      <c r="OVF43" s="613"/>
      <c r="OVG43" s="613"/>
      <c r="OVH43" s="613"/>
      <c r="OVI43" s="613"/>
      <c r="OVJ43" s="613"/>
      <c r="OVK43" s="613"/>
      <c r="OVL43" s="613"/>
      <c r="OVM43" s="613"/>
      <c r="OVN43" s="613"/>
      <c r="OVO43" s="613"/>
      <c r="OVP43" s="613"/>
      <c r="OVQ43" s="613"/>
      <c r="OVR43" s="613"/>
      <c r="OVS43" s="613"/>
      <c r="OVT43" s="613"/>
      <c r="OVU43" s="613"/>
      <c r="OVV43" s="613"/>
      <c r="OVW43" s="613"/>
      <c r="OVX43" s="613"/>
      <c r="OVY43" s="613"/>
      <c r="OVZ43" s="613"/>
      <c r="OWA43" s="613"/>
      <c r="OWB43" s="613"/>
      <c r="OWC43" s="613"/>
      <c r="OWD43" s="613"/>
      <c r="OWE43" s="613"/>
      <c r="OWF43" s="613"/>
      <c r="OWG43" s="613"/>
      <c r="OWH43" s="613"/>
      <c r="OWI43" s="613"/>
      <c r="OWJ43" s="613"/>
      <c r="OWK43" s="613"/>
      <c r="OWL43" s="613"/>
      <c r="OWM43" s="613"/>
      <c r="OWN43" s="613"/>
      <c r="OWO43" s="613"/>
      <c r="OWP43" s="613"/>
      <c r="OWQ43" s="613"/>
      <c r="OWR43" s="613"/>
      <c r="OWS43" s="613"/>
      <c r="OWT43" s="613"/>
      <c r="OWU43" s="613"/>
      <c r="OWV43" s="613"/>
      <c r="OWW43" s="613"/>
      <c r="OWX43" s="613"/>
      <c r="OWY43" s="613"/>
      <c r="OWZ43" s="613"/>
      <c r="OXA43" s="613"/>
      <c r="OXB43" s="613"/>
      <c r="OXC43" s="613"/>
      <c r="OXD43" s="613"/>
      <c r="OXE43" s="613"/>
      <c r="OXF43" s="613"/>
      <c r="OXG43" s="613"/>
      <c r="OXH43" s="613"/>
      <c r="OXI43" s="613"/>
      <c r="OXJ43" s="613"/>
      <c r="OXK43" s="613"/>
      <c r="OXL43" s="613"/>
      <c r="OXM43" s="613"/>
      <c r="OXN43" s="613"/>
      <c r="OXO43" s="613"/>
      <c r="OXP43" s="613"/>
      <c r="OXQ43" s="613"/>
      <c r="OXR43" s="613"/>
      <c r="OXS43" s="613"/>
      <c r="OXT43" s="613"/>
      <c r="OXU43" s="613"/>
      <c r="OXV43" s="613"/>
      <c r="OXW43" s="613"/>
      <c r="OXX43" s="613"/>
      <c r="OXY43" s="613"/>
      <c r="OXZ43" s="613"/>
      <c r="OYA43" s="613"/>
      <c r="OYB43" s="613"/>
      <c r="OYC43" s="613"/>
      <c r="OYD43" s="613"/>
      <c r="OYE43" s="613"/>
      <c r="OYF43" s="613"/>
      <c r="OYG43" s="613"/>
      <c r="OYH43" s="613"/>
      <c r="OYI43" s="613"/>
      <c r="OYJ43" s="613"/>
      <c r="OYK43" s="613"/>
      <c r="OYL43" s="613"/>
      <c r="OYM43" s="613"/>
      <c r="OYN43" s="613"/>
      <c r="OYO43" s="613"/>
      <c r="OYP43" s="613"/>
      <c r="OYQ43" s="613"/>
      <c r="OYR43" s="613"/>
      <c r="OYS43" s="613"/>
      <c r="OYT43" s="613"/>
      <c r="OYU43" s="613"/>
      <c r="OYV43" s="613"/>
      <c r="OYW43" s="613"/>
      <c r="OYX43" s="613"/>
      <c r="OYY43" s="613"/>
      <c r="OYZ43" s="613"/>
      <c r="OZA43" s="613"/>
      <c r="OZB43" s="613"/>
      <c r="OZC43" s="613"/>
      <c r="OZD43" s="613"/>
      <c r="OZE43" s="613"/>
      <c r="OZF43" s="613"/>
      <c r="OZG43" s="613"/>
      <c r="OZH43" s="613"/>
      <c r="OZI43" s="613"/>
      <c r="OZJ43" s="613"/>
      <c r="OZK43" s="613"/>
      <c r="OZL43" s="613"/>
      <c r="OZM43" s="613"/>
      <c r="OZN43" s="613"/>
      <c r="OZO43" s="613"/>
      <c r="OZP43" s="613"/>
      <c r="OZQ43" s="613"/>
      <c r="OZR43" s="613"/>
      <c r="OZS43" s="613"/>
      <c r="OZT43" s="613"/>
      <c r="OZU43" s="613"/>
      <c r="OZV43" s="613"/>
      <c r="OZW43" s="613"/>
      <c r="OZX43" s="613"/>
      <c r="OZY43" s="613"/>
      <c r="OZZ43" s="613"/>
      <c r="PAA43" s="613"/>
      <c r="PAB43" s="613"/>
      <c r="PAC43" s="613"/>
      <c r="PAD43" s="613"/>
      <c r="PAE43" s="613"/>
      <c r="PAF43" s="613"/>
      <c r="PAG43" s="613"/>
      <c r="PAH43" s="613"/>
      <c r="PAI43" s="613"/>
      <c r="PAJ43" s="613"/>
      <c r="PAK43" s="613"/>
      <c r="PAL43" s="613"/>
      <c r="PAM43" s="613"/>
      <c r="PAN43" s="613"/>
      <c r="PAO43" s="613"/>
      <c r="PAP43" s="613"/>
      <c r="PAQ43" s="613"/>
      <c r="PAR43" s="613"/>
      <c r="PAS43" s="613"/>
      <c r="PAT43" s="613"/>
      <c r="PAU43" s="613"/>
      <c r="PAV43" s="613"/>
      <c r="PAW43" s="613"/>
      <c r="PAX43" s="613"/>
      <c r="PAY43" s="613"/>
      <c r="PAZ43" s="613"/>
      <c r="PBA43" s="613"/>
      <c r="PBB43" s="613"/>
      <c r="PBC43" s="613"/>
      <c r="PBD43" s="613"/>
      <c r="PBE43" s="613"/>
      <c r="PBF43" s="613"/>
      <c r="PBG43" s="613"/>
      <c r="PBH43" s="613"/>
      <c r="PBI43" s="613"/>
      <c r="PBJ43" s="613"/>
      <c r="PBK43" s="613"/>
      <c r="PBL43" s="613"/>
      <c r="PBM43" s="613"/>
      <c r="PBN43" s="613"/>
      <c r="PBO43" s="613"/>
      <c r="PBP43" s="613"/>
      <c r="PBQ43" s="613"/>
      <c r="PBR43" s="613"/>
      <c r="PBS43" s="613"/>
      <c r="PBT43" s="613"/>
      <c r="PBU43" s="613"/>
      <c r="PBV43" s="613"/>
      <c r="PBW43" s="613"/>
      <c r="PBX43" s="613"/>
      <c r="PBY43" s="613"/>
      <c r="PBZ43" s="613"/>
      <c r="PCA43" s="613"/>
      <c r="PCB43" s="613"/>
      <c r="PCC43" s="613"/>
      <c r="PCD43" s="613"/>
      <c r="PCE43" s="613"/>
      <c r="PCF43" s="613"/>
      <c r="PCG43" s="613"/>
      <c r="PCH43" s="613"/>
      <c r="PCI43" s="613"/>
      <c r="PCJ43" s="613"/>
      <c r="PCK43" s="613"/>
      <c r="PCL43" s="613"/>
      <c r="PCM43" s="613"/>
      <c r="PCN43" s="613"/>
      <c r="PCO43" s="613"/>
      <c r="PCP43" s="613"/>
      <c r="PCQ43" s="613"/>
      <c r="PCR43" s="613"/>
      <c r="PCS43" s="613"/>
      <c r="PCT43" s="613"/>
      <c r="PCU43" s="613"/>
      <c r="PCV43" s="613"/>
      <c r="PCW43" s="613"/>
      <c r="PCX43" s="613"/>
      <c r="PCY43" s="613"/>
      <c r="PCZ43" s="613"/>
      <c r="PDA43" s="613"/>
      <c r="PDB43" s="613"/>
      <c r="PDC43" s="613"/>
      <c r="PDD43" s="613"/>
      <c r="PDE43" s="613"/>
      <c r="PDF43" s="613"/>
      <c r="PDG43" s="613"/>
      <c r="PDH43" s="613"/>
      <c r="PDI43" s="613"/>
      <c r="PDJ43" s="613"/>
      <c r="PDK43" s="613"/>
      <c r="PDL43" s="613"/>
      <c r="PDM43" s="613"/>
      <c r="PDN43" s="613"/>
      <c r="PDO43" s="613"/>
      <c r="PDP43" s="613"/>
      <c r="PDQ43" s="613"/>
      <c r="PDR43" s="613"/>
      <c r="PDS43" s="613"/>
      <c r="PDT43" s="613"/>
      <c r="PDU43" s="613"/>
      <c r="PDV43" s="613"/>
      <c r="PDW43" s="613"/>
      <c r="PDX43" s="613"/>
      <c r="PDY43" s="613"/>
      <c r="PDZ43" s="613"/>
      <c r="PEA43" s="613"/>
      <c r="PEB43" s="613"/>
      <c r="PEC43" s="613"/>
      <c r="PED43" s="613"/>
      <c r="PEE43" s="613"/>
      <c r="PEF43" s="613"/>
      <c r="PEG43" s="613"/>
      <c r="PEH43" s="613"/>
      <c r="PEI43" s="613"/>
      <c r="PEJ43" s="613"/>
      <c r="PEK43" s="613"/>
      <c r="PEL43" s="613"/>
      <c r="PEM43" s="613"/>
      <c r="PEN43" s="613"/>
      <c r="PEO43" s="613"/>
      <c r="PEP43" s="613"/>
      <c r="PEQ43" s="613"/>
      <c r="PER43" s="613"/>
      <c r="PES43" s="613"/>
      <c r="PET43" s="613"/>
      <c r="PEU43" s="613"/>
      <c r="PEV43" s="613"/>
      <c r="PEW43" s="613"/>
      <c r="PEX43" s="613"/>
      <c r="PEY43" s="613"/>
      <c r="PEZ43" s="613"/>
      <c r="PFA43" s="613"/>
      <c r="PFB43" s="613"/>
      <c r="PFC43" s="613"/>
      <c r="PFD43" s="613"/>
      <c r="PFE43" s="613"/>
      <c r="PFF43" s="613"/>
      <c r="PFG43" s="613"/>
      <c r="PFH43" s="613"/>
      <c r="PFI43" s="613"/>
      <c r="PFJ43" s="613"/>
      <c r="PFK43" s="613"/>
      <c r="PFL43" s="613"/>
      <c r="PFM43" s="613"/>
      <c r="PFN43" s="613"/>
      <c r="PFO43" s="613"/>
      <c r="PFP43" s="613"/>
      <c r="PFQ43" s="613"/>
      <c r="PFR43" s="613"/>
      <c r="PFS43" s="613"/>
      <c r="PFT43" s="613"/>
      <c r="PFU43" s="613"/>
      <c r="PFV43" s="613"/>
      <c r="PFW43" s="613"/>
      <c r="PFX43" s="613"/>
      <c r="PFY43" s="613"/>
      <c r="PFZ43" s="613"/>
      <c r="PGA43" s="613"/>
      <c r="PGB43" s="613"/>
      <c r="PGC43" s="613"/>
      <c r="PGD43" s="613"/>
      <c r="PGE43" s="613"/>
      <c r="PGF43" s="613"/>
      <c r="PGG43" s="613"/>
      <c r="PGH43" s="613"/>
      <c r="PGI43" s="613"/>
      <c r="PGJ43" s="613"/>
      <c r="PGK43" s="613"/>
      <c r="PGL43" s="613"/>
      <c r="PGM43" s="613"/>
      <c r="PGN43" s="613"/>
      <c r="PGO43" s="613"/>
      <c r="PGP43" s="613"/>
      <c r="PGQ43" s="613"/>
      <c r="PGR43" s="613"/>
      <c r="PGS43" s="613"/>
      <c r="PGT43" s="613"/>
      <c r="PGU43" s="613"/>
      <c r="PGV43" s="613"/>
      <c r="PGW43" s="613"/>
      <c r="PGX43" s="613"/>
      <c r="PGY43" s="613"/>
      <c r="PGZ43" s="613"/>
      <c r="PHA43" s="613"/>
      <c r="PHB43" s="613"/>
      <c r="PHC43" s="613"/>
      <c r="PHD43" s="613"/>
      <c r="PHE43" s="613"/>
      <c r="PHF43" s="613"/>
      <c r="PHG43" s="613"/>
      <c r="PHH43" s="613"/>
      <c r="PHI43" s="613"/>
      <c r="PHJ43" s="613"/>
      <c r="PHK43" s="613"/>
      <c r="PHL43" s="613"/>
      <c r="PHM43" s="613"/>
      <c r="PHN43" s="613"/>
      <c r="PHO43" s="613"/>
      <c r="PHP43" s="613"/>
      <c r="PHQ43" s="613"/>
      <c r="PHR43" s="613"/>
      <c r="PHS43" s="613"/>
      <c r="PHT43" s="613"/>
      <c r="PHU43" s="613"/>
      <c r="PHV43" s="613"/>
      <c r="PHW43" s="613"/>
      <c r="PHX43" s="613"/>
      <c r="PHY43" s="613"/>
      <c r="PHZ43" s="613"/>
      <c r="PIA43" s="613"/>
      <c r="PIB43" s="613"/>
      <c r="PIC43" s="613"/>
      <c r="PID43" s="613"/>
      <c r="PIE43" s="613"/>
      <c r="PIF43" s="613"/>
      <c r="PIG43" s="613"/>
      <c r="PIH43" s="613"/>
      <c r="PII43" s="613"/>
      <c r="PIJ43" s="613"/>
      <c r="PIK43" s="613"/>
      <c r="PIL43" s="613"/>
      <c r="PIM43" s="613"/>
      <c r="PIN43" s="613"/>
      <c r="PIO43" s="613"/>
      <c r="PIP43" s="613"/>
      <c r="PIQ43" s="613"/>
      <c r="PIR43" s="613"/>
      <c r="PIS43" s="613"/>
      <c r="PIT43" s="613"/>
      <c r="PIU43" s="613"/>
      <c r="PIV43" s="613"/>
      <c r="PIW43" s="613"/>
      <c r="PIX43" s="613"/>
      <c r="PIY43" s="613"/>
      <c r="PIZ43" s="613"/>
      <c r="PJA43" s="613"/>
      <c r="PJB43" s="613"/>
      <c r="PJC43" s="613"/>
      <c r="PJD43" s="613"/>
      <c r="PJE43" s="613"/>
      <c r="PJF43" s="613"/>
      <c r="PJG43" s="613"/>
      <c r="PJH43" s="613"/>
      <c r="PJI43" s="613"/>
      <c r="PJJ43" s="613"/>
      <c r="PJK43" s="613"/>
      <c r="PJL43" s="613"/>
      <c r="PJM43" s="613"/>
      <c r="PJN43" s="613"/>
      <c r="PJO43" s="613"/>
      <c r="PJP43" s="613"/>
      <c r="PJQ43" s="613"/>
      <c r="PJR43" s="613"/>
      <c r="PJS43" s="613"/>
      <c r="PJT43" s="613"/>
      <c r="PJU43" s="613"/>
      <c r="PJV43" s="613"/>
      <c r="PJW43" s="613"/>
      <c r="PJX43" s="613"/>
      <c r="PJY43" s="613"/>
      <c r="PJZ43" s="613"/>
      <c r="PKA43" s="613"/>
      <c r="PKB43" s="613"/>
      <c r="PKC43" s="613"/>
      <c r="PKD43" s="613"/>
      <c r="PKE43" s="613"/>
      <c r="PKF43" s="613"/>
      <c r="PKG43" s="613"/>
      <c r="PKH43" s="613"/>
      <c r="PKI43" s="613"/>
      <c r="PKJ43" s="613"/>
      <c r="PKK43" s="613"/>
      <c r="PKL43" s="613"/>
      <c r="PKM43" s="613"/>
      <c r="PKN43" s="613"/>
      <c r="PKO43" s="613"/>
      <c r="PKP43" s="613"/>
      <c r="PKQ43" s="613"/>
      <c r="PKR43" s="613"/>
      <c r="PKS43" s="613"/>
      <c r="PKT43" s="613"/>
      <c r="PKU43" s="613"/>
      <c r="PKV43" s="613"/>
      <c r="PKW43" s="613"/>
      <c r="PKX43" s="613"/>
      <c r="PKY43" s="613"/>
      <c r="PKZ43" s="613"/>
      <c r="PLA43" s="613"/>
      <c r="PLB43" s="613"/>
      <c r="PLC43" s="613"/>
      <c r="PLD43" s="613"/>
      <c r="PLE43" s="613"/>
      <c r="PLF43" s="613"/>
      <c r="PLG43" s="613"/>
      <c r="PLH43" s="613"/>
      <c r="PLI43" s="613"/>
      <c r="PLJ43" s="613"/>
      <c r="PLK43" s="613"/>
      <c r="PLL43" s="613"/>
      <c r="PLM43" s="613"/>
      <c r="PLN43" s="613"/>
      <c r="PLO43" s="613"/>
      <c r="PLP43" s="613"/>
      <c r="PLQ43" s="613"/>
      <c r="PLR43" s="613"/>
      <c r="PLS43" s="613"/>
      <c r="PLT43" s="613"/>
      <c r="PLU43" s="613"/>
      <c r="PLV43" s="613"/>
      <c r="PLW43" s="613"/>
      <c r="PLX43" s="613"/>
      <c r="PLY43" s="613"/>
      <c r="PLZ43" s="613"/>
      <c r="PMA43" s="613"/>
      <c r="PMB43" s="613"/>
      <c r="PMC43" s="613"/>
      <c r="PMD43" s="613"/>
      <c r="PME43" s="613"/>
      <c r="PMF43" s="613"/>
      <c r="PMG43" s="613"/>
      <c r="PMH43" s="613"/>
      <c r="PMI43" s="613"/>
      <c r="PMJ43" s="613"/>
      <c r="PMK43" s="613"/>
      <c r="PML43" s="613"/>
      <c r="PMM43" s="613"/>
      <c r="PMN43" s="613"/>
      <c r="PMO43" s="613"/>
      <c r="PMP43" s="613"/>
      <c r="PMQ43" s="613"/>
      <c r="PMR43" s="613"/>
      <c r="PMS43" s="613"/>
      <c r="PMT43" s="613"/>
      <c r="PMU43" s="613"/>
      <c r="PMV43" s="613"/>
      <c r="PMW43" s="613"/>
      <c r="PMX43" s="613"/>
      <c r="PMY43" s="613"/>
      <c r="PMZ43" s="613"/>
      <c r="PNA43" s="613"/>
      <c r="PNB43" s="613"/>
      <c r="PNC43" s="613"/>
      <c r="PND43" s="613"/>
      <c r="PNE43" s="613"/>
      <c r="PNF43" s="613"/>
      <c r="PNG43" s="613"/>
      <c r="PNH43" s="613"/>
      <c r="PNI43" s="613"/>
      <c r="PNJ43" s="613"/>
      <c r="PNK43" s="613"/>
      <c r="PNL43" s="613"/>
      <c r="PNM43" s="613"/>
      <c r="PNN43" s="613"/>
      <c r="PNO43" s="613"/>
      <c r="PNP43" s="613"/>
      <c r="PNQ43" s="613"/>
      <c r="PNR43" s="613"/>
      <c r="PNS43" s="613"/>
      <c r="PNT43" s="613"/>
      <c r="PNU43" s="613"/>
      <c r="PNV43" s="613"/>
      <c r="PNW43" s="613"/>
      <c r="PNX43" s="613"/>
      <c r="PNY43" s="613"/>
      <c r="PNZ43" s="613"/>
      <c r="POA43" s="613"/>
      <c r="POB43" s="613"/>
      <c r="POC43" s="613"/>
      <c r="POD43" s="613"/>
      <c r="POE43" s="613"/>
      <c r="POF43" s="613"/>
      <c r="POG43" s="613"/>
      <c r="POH43" s="613"/>
      <c r="POI43" s="613"/>
      <c r="POJ43" s="613"/>
      <c r="POK43" s="613"/>
      <c r="POL43" s="613"/>
      <c r="POM43" s="613"/>
      <c r="PON43" s="613"/>
      <c r="POO43" s="613"/>
      <c r="POP43" s="613"/>
      <c r="POQ43" s="613"/>
      <c r="POR43" s="613"/>
      <c r="POS43" s="613"/>
      <c r="POT43" s="613"/>
      <c r="POU43" s="613"/>
      <c r="POV43" s="613"/>
      <c r="POW43" s="613"/>
      <c r="POX43" s="613"/>
      <c r="POY43" s="613"/>
      <c r="POZ43" s="613"/>
      <c r="PPA43" s="613"/>
      <c r="PPB43" s="613"/>
      <c r="PPC43" s="613"/>
      <c r="PPD43" s="613"/>
      <c r="PPE43" s="613"/>
      <c r="PPF43" s="613"/>
      <c r="PPG43" s="613"/>
      <c r="PPH43" s="613"/>
      <c r="PPI43" s="613"/>
      <c r="PPJ43" s="613"/>
      <c r="PPK43" s="613"/>
      <c r="PPL43" s="613"/>
      <c r="PPM43" s="613"/>
      <c r="PPN43" s="613"/>
      <c r="PPO43" s="613"/>
      <c r="PPP43" s="613"/>
      <c r="PPQ43" s="613"/>
      <c r="PPR43" s="613"/>
      <c r="PPS43" s="613"/>
      <c r="PPT43" s="613"/>
      <c r="PPU43" s="613"/>
      <c r="PPV43" s="613"/>
      <c r="PPW43" s="613"/>
      <c r="PPX43" s="613"/>
      <c r="PPY43" s="613"/>
      <c r="PPZ43" s="613"/>
      <c r="PQA43" s="613"/>
      <c r="PQB43" s="613"/>
      <c r="PQC43" s="613"/>
      <c r="PQD43" s="613"/>
      <c r="PQE43" s="613"/>
      <c r="PQF43" s="613"/>
      <c r="PQG43" s="613"/>
      <c r="PQH43" s="613"/>
      <c r="PQI43" s="613"/>
      <c r="PQJ43" s="613"/>
      <c r="PQK43" s="613"/>
      <c r="PQL43" s="613"/>
      <c r="PQM43" s="613"/>
      <c r="PQN43" s="613"/>
      <c r="PQO43" s="613"/>
      <c r="PQP43" s="613"/>
      <c r="PQQ43" s="613"/>
      <c r="PQR43" s="613"/>
      <c r="PQS43" s="613"/>
      <c r="PQT43" s="613"/>
      <c r="PQU43" s="613"/>
      <c r="PQV43" s="613"/>
      <c r="PQW43" s="613"/>
      <c r="PQX43" s="613"/>
      <c r="PQY43" s="613"/>
      <c r="PQZ43" s="613"/>
      <c r="PRA43" s="613"/>
      <c r="PRB43" s="613"/>
      <c r="PRC43" s="613"/>
      <c r="PRD43" s="613"/>
      <c r="PRE43" s="613"/>
      <c r="PRF43" s="613"/>
      <c r="PRG43" s="613"/>
      <c r="PRH43" s="613"/>
      <c r="PRI43" s="613"/>
      <c r="PRJ43" s="613"/>
      <c r="PRK43" s="613"/>
      <c r="PRL43" s="613"/>
      <c r="PRM43" s="613"/>
      <c r="PRN43" s="613"/>
      <c r="PRO43" s="613"/>
      <c r="PRP43" s="613"/>
      <c r="PRQ43" s="613"/>
      <c r="PRR43" s="613"/>
      <c r="PRS43" s="613"/>
      <c r="PRT43" s="613"/>
      <c r="PRU43" s="613"/>
      <c r="PRV43" s="613"/>
      <c r="PRW43" s="613"/>
      <c r="PRX43" s="613"/>
      <c r="PRY43" s="613"/>
      <c r="PRZ43" s="613"/>
      <c r="PSA43" s="613"/>
      <c r="PSB43" s="613"/>
      <c r="PSC43" s="613"/>
      <c r="PSD43" s="613"/>
      <c r="PSE43" s="613"/>
      <c r="PSF43" s="613"/>
      <c r="PSG43" s="613"/>
      <c r="PSH43" s="613"/>
      <c r="PSI43" s="613"/>
      <c r="PSJ43" s="613"/>
      <c r="PSK43" s="613"/>
      <c r="PSL43" s="613"/>
      <c r="PSM43" s="613"/>
      <c r="PSN43" s="613"/>
      <c r="PSO43" s="613"/>
      <c r="PSP43" s="613"/>
      <c r="PSQ43" s="613"/>
      <c r="PSR43" s="613"/>
      <c r="PSS43" s="613"/>
      <c r="PST43" s="613"/>
      <c r="PSU43" s="613"/>
      <c r="PSV43" s="613"/>
      <c r="PSW43" s="613"/>
      <c r="PSX43" s="613"/>
      <c r="PSY43" s="613"/>
      <c r="PSZ43" s="613"/>
      <c r="PTA43" s="613"/>
      <c r="PTB43" s="613"/>
      <c r="PTC43" s="613"/>
      <c r="PTD43" s="613"/>
      <c r="PTE43" s="613"/>
      <c r="PTF43" s="613"/>
      <c r="PTG43" s="613"/>
      <c r="PTH43" s="613"/>
      <c r="PTI43" s="613"/>
      <c r="PTJ43" s="613"/>
      <c r="PTK43" s="613"/>
      <c r="PTL43" s="613"/>
      <c r="PTM43" s="613"/>
      <c r="PTN43" s="613"/>
      <c r="PTO43" s="613"/>
      <c r="PTP43" s="613"/>
      <c r="PTQ43" s="613"/>
      <c r="PTR43" s="613"/>
      <c r="PTS43" s="613"/>
      <c r="PTT43" s="613"/>
      <c r="PTU43" s="613"/>
      <c r="PTV43" s="613"/>
      <c r="PTW43" s="613"/>
      <c r="PTX43" s="613"/>
      <c r="PTY43" s="613"/>
      <c r="PTZ43" s="613"/>
      <c r="PUA43" s="613"/>
      <c r="PUB43" s="613"/>
      <c r="PUC43" s="613"/>
      <c r="PUD43" s="613"/>
      <c r="PUE43" s="613"/>
      <c r="PUF43" s="613"/>
      <c r="PUG43" s="613"/>
      <c r="PUH43" s="613"/>
      <c r="PUI43" s="613"/>
      <c r="PUJ43" s="613"/>
      <c r="PUK43" s="613"/>
      <c r="PUL43" s="613"/>
      <c r="PUM43" s="613"/>
      <c r="PUN43" s="613"/>
      <c r="PUO43" s="613"/>
      <c r="PUP43" s="613"/>
      <c r="PUQ43" s="613"/>
      <c r="PUR43" s="613"/>
      <c r="PUS43" s="613"/>
      <c r="PUT43" s="613"/>
      <c r="PUU43" s="613"/>
      <c r="PUV43" s="613"/>
      <c r="PUW43" s="613"/>
      <c r="PUX43" s="613"/>
      <c r="PUY43" s="613"/>
      <c r="PUZ43" s="613"/>
      <c r="PVA43" s="613"/>
      <c r="PVB43" s="613"/>
      <c r="PVC43" s="613"/>
      <c r="PVD43" s="613"/>
      <c r="PVE43" s="613"/>
      <c r="PVF43" s="613"/>
      <c r="PVG43" s="613"/>
      <c r="PVH43" s="613"/>
      <c r="PVI43" s="613"/>
      <c r="PVJ43" s="613"/>
      <c r="PVK43" s="613"/>
      <c r="PVL43" s="613"/>
      <c r="PVM43" s="613"/>
      <c r="PVN43" s="613"/>
      <c r="PVO43" s="613"/>
      <c r="PVP43" s="613"/>
      <c r="PVQ43" s="613"/>
      <c r="PVR43" s="613"/>
      <c r="PVS43" s="613"/>
      <c r="PVT43" s="613"/>
      <c r="PVU43" s="613"/>
      <c r="PVV43" s="613"/>
      <c r="PVW43" s="613"/>
      <c r="PVX43" s="613"/>
      <c r="PVY43" s="613"/>
      <c r="PVZ43" s="613"/>
      <c r="PWA43" s="613"/>
      <c r="PWB43" s="613"/>
      <c r="PWC43" s="613"/>
      <c r="PWD43" s="613"/>
      <c r="PWE43" s="613"/>
      <c r="PWF43" s="613"/>
      <c r="PWG43" s="613"/>
      <c r="PWH43" s="613"/>
      <c r="PWI43" s="613"/>
      <c r="PWJ43" s="613"/>
      <c r="PWK43" s="613"/>
      <c r="PWL43" s="613"/>
      <c r="PWM43" s="613"/>
      <c r="PWN43" s="613"/>
      <c r="PWO43" s="613"/>
      <c r="PWP43" s="613"/>
      <c r="PWQ43" s="613"/>
      <c r="PWR43" s="613"/>
      <c r="PWS43" s="613"/>
      <c r="PWT43" s="613"/>
      <c r="PWU43" s="613"/>
      <c r="PWV43" s="613"/>
      <c r="PWW43" s="613"/>
      <c r="PWX43" s="613"/>
      <c r="PWY43" s="613"/>
      <c r="PWZ43" s="613"/>
      <c r="PXA43" s="613"/>
      <c r="PXB43" s="613"/>
      <c r="PXC43" s="613"/>
      <c r="PXD43" s="613"/>
      <c r="PXE43" s="613"/>
      <c r="PXF43" s="613"/>
      <c r="PXG43" s="613"/>
      <c r="PXH43" s="613"/>
      <c r="PXI43" s="613"/>
      <c r="PXJ43" s="613"/>
      <c r="PXK43" s="613"/>
      <c r="PXL43" s="613"/>
      <c r="PXM43" s="613"/>
      <c r="PXN43" s="613"/>
      <c r="PXO43" s="613"/>
      <c r="PXP43" s="613"/>
      <c r="PXQ43" s="613"/>
      <c r="PXR43" s="613"/>
      <c r="PXS43" s="613"/>
      <c r="PXT43" s="613"/>
      <c r="PXU43" s="613"/>
      <c r="PXV43" s="613"/>
      <c r="PXW43" s="613"/>
      <c r="PXX43" s="613"/>
      <c r="PXY43" s="613"/>
      <c r="PXZ43" s="613"/>
      <c r="PYA43" s="613"/>
      <c r="PYB43" s="613"/>
      <c r="PYC43" s="613"/>
      <c r="PYD43" s="613"/>
      <c r="PYE43" s="613"/>
      <c r="PYF43" s="613"/>
      <c r="PYG43" s="613"/>
      <c r="PYH43" s="613"/>
      <c r="PYI43" s="613"/>
      <c r="PYJ43" s="613"/>
      <c r="PYK43" s="613"/>
      <c r="PYL43" s="613"/>
      <c r="PYM43" s="613"/>
      <c r="PYN43" s="613"/>
      <c r="PYO43" s="613"/>
      <c r="PYP43" s="613"/>
      <c r="PYQ43" s="613"/>
      <c r="PYR43" s="613"/>
      <c r="PYS43" s="613"/>
      <c r="PYT43" s="613"/>
      <c r="PYU43" s="613"/>
      <c r="PYV43" s="613"/>
      <c r="PYW43" s="613"/>
      <c r="PYX43" s="613"/>
      <c r="PYY43" s="613"/>
      <c r="PYZ43" s="613"/>
      <c r="PZA43" s="613"/>
      <c r="PZB43" s="613"/>
      <c r="PZC43" s="613"/>
      <c r="PZD43" s="613"/>
      <c r="PZE43" s="613"/>
      <c r="PZF43" s="613"/>
      <c r="PZG43" s="613"/>
      <c r="PZH43" s="613"/>
      <c r="PZI43" s="613"/>
      <c r="PZJ43" s="613"/>
      <c r="PZK43" s="613"/>
      <c r="PZL43" s="613"/>
      <c r="PZM43" s="613"/>
      <c r="PZN43" s="613"/>
      <c r="PZO43" s="613"/>
      <c r="PZP43" s="613"/>
      <c r="PZQ43" s="613"/>
      <c r="PZR43" s="613"/>
      <c r="PZS43" s="613"/>
      <c r="PZT43" s="613"/>
      <c r="PZU43" s="613"/>
      <c r="PZV43" s="613"/>
      <c r="PZW43" s="613"/>
      <c r="PZX43" s="613"/>
      <c r="PZY43" s="613"/>
      <c r="PZZ43" s="613"/>
      <c r="QAA43" s="613"/>
      <c r="QAB43" s="613"/>
      <c r="QAC43" s="613"/>
      <c r="QAD43" s="613"/>
      <c r="QAE43" s="613"/>
      <c r="QAF43" s="613"/>
      <c r="QAG43" s="613"/>
      <c r="QAH43" s="613"/>
      <c r="QAI43" s="613"/>
      <c r="QAJ43" s="613"/>
      <c r="QAK43" s="613"/>
      <c r="QAL43" s="613"/>
      <c r="QAM43" s="613"/>
      <c r="QAN43" s="613"/>
      <c r="QAO43" s="613"/>
      <c r="QAP43" s="613"/>
      <c r="QAQ43" s="613"/>
      <c r="QAR43" s="613"/>
      <c r="QAS43" s="613"/>
      <c r="QAT43" s="613"/>
      <c r="QAU43" s="613"/>
      <c r="QAV43" s="613"/>
      <c r="QAW43" s="613"/>
      <c r="QAX43" s="613"/>
      <c r="QAY43" s="613"/>
      <c r="QAZ43" s="613"/>
      <c r="QBA43" s="613"/>
      <c r="QBB43" s="613"/>
      <c r="QBC43" s="613"/>
      <c r="QBD43" s="613"/>
      <c r="QBE43" s="613"/>
      <c r="QBF43" s="613"/>
      <c r="QBG43" s="613"/>
      <c r="QBH43" s="613"/>
      <c r="QBI43" s="613"/>
      <c r="QBJ43" s="613"/>
      <c r="QBK43" s="613"/>
      <c r="QBL43" s="613"/>
      <c r="QBM43" s="613"/>
      <c r="QBN43" s="613"/>
      <c r="QBO43" s="613"/>
      <c r="QBP43" s="613"/>
      <c r="QBQ43" s="613"/>
      <c r="QBR43" s="613"/>
      <c r="QBS43" s="613"/>
      <c r="QBT43" s="613"/>
      <c r="QBU43" s="613"/>
      <c r="QBV43" s="613"/>
      <c r="QBW43" s="613"/>
      <c r="QBX43" s="613"/>
      <c r="QBY43" s="613"/>
      <c r="QBZ43" s="613"/>
      <c r="QCA43" s="613"/>
      <c r="QCB43" s="613"/>
      <c r="QCC43" s="613"/>
      <c r="QCD43" s="613"/>
      <c r="QCE43" s="613"/>
      <c r="QCF43" s="613"/>
      <c r="QCG43" s="613"/>
      <c r="QCH43" s="613"/>
      <c r="QCI43" s="613"/>
      <c r="QCJ43" s="613"/>
      <c r="QCK43" s="613"/>
      <c r="QCL43" s="613"/>
      <c r="QCM43" s="613"/>
      <c r="QCN43" s="613"/>
      <c r="QCO43" s="613"/>
      <c r="QCP43" s="613"/>
      <c r="QCQ43" s="613"/>
      <c r="QCR43" s="613"/>
      <c r="QCS43" s="613"/>
      <c r="QCT43" s="613"/>
      <c r="QCU43" s="613"/>
      <c r="QCV43" s="613"/>
      <c r="QCW43" s="613"/>
      <c r="QCX43" s="613"/>
      <c r="QCY43" s="613"/>
      <c r="QCZ43" s="613"/>
      <c r="QDA43" s="613"/>
      <c r="QDB43" s="613"/>
      <c r="QDC43" s="613"/>
      <c r="QDD43" s="613"/>
      <c r="QDE43" s="613"/>
      <c r="QDF43" s="613"/>
      <c r="QDG43" s="613"/>
      <c r="QDH43" s="613"/>
      <c r="QDI43" s="613"/>
      <c r="QDJ43" s="613"/>
      <c r="QDK43" s="613"/>
      <c r="QDL43" s="613"/>
      <c r="QDM43" s="613"/>
      <c r="QDN43" s="613"/>
      <c r="QDO43" s="613"/>
      <c r="QDP43" s="613"/>
      <c r="QDQ43" s="613"/>
      <c r="QDR43" s="613"/>
      <c r="QDS43" s="613"/>
      <c r="QDT43" s="613"/>
      <c r="QDU43" s="613"/>
      <c r="QDV43" s="613"/>
      <c r="QDW43" s="613"/>
      <c r="QDX43" s="613"/>
      <c r="QDY43" s="613"/>
      <c r="QDZ43" s="613"/>
      <c r="QEA43" s="613"/>
      <c r="QEB43" s="613"/>
      <c r="QEC43" s="613"/>
      <c r="QED43" s="613"/>
      <c r="QEE43" s="613"/>
      <c r="QEF43" s="613"/>
      <c r="QEG43" s="613"/>
      <c r="QEH43" s="613"/>
      <c r="QEI43" s="613"/>
      <c r="QEJ43" s="613"/>
      <c r="QEK43" s="613"/>
      <c r="QEL43" s="613"/>
      <c r="QEM43" s="613"/>
      <c r="QEN43" s="613"/>
      <c r="QEO43" s="613"/>
      <c r="QEP43" s="613"/>
      <c r="QEQ43" s="613"/>
      <c r="QER43" s="613"/>
      <c r="QES43" s="613"/>
      <c r="QET43" s="613"/>
      <c r="QEU43" s="613"/>
      <c r="QEV43" s="613"/>
      <c r="QEW43" s="613"/>
      <c r="QEX43" s="613"/>
      <c r="QEY43" s="613"/>
      <c r="QEZ43" s="613"/>
      <c r="QFA43" s="613"/>
      <c r="QFB43" s="613"/>
      <c r="QFC43" s="613"/>
      <c r="QFD43" s="613"/>
      <c r="QFE43" s="613"/>
      <c r="QFF43" s="613"/>
      <c r="QFG43" s="613"/>
      <c r="QFH43" s="613"/>
      <c r="QFI43" s="613"/>
      <c r="QFJ43" s="613"/>
      <c r="QFK43" s="613"/>
      <c r="QFL43" s="613"/>
      <c r="QFM43" s="613"/>
      <c r="QFN43" s="613"/>
      <c r="QFO43" s="613"/>
      <c r="QFP43" s="613"/>
      <c r="QFQ43" s="613"/>
      <c r="QFR43" s="613"/>
      <c r="QFS43" s="613"/>
      <c r="QFT43" s="613"/>
      <c r="QFU43" s="613"/>
      <c r="QFV43" s="613"/>
      <c r="QFW43" s="613"/>
      <c r="QFX43" s="613"/>
      <c r="QFY43" s="613"/>
      <c r="QFZ43" s="613"/>
      <c r="QGA43" s="613"/>
      <c r="QGB43" s="613"/>
      <c r="QGC43" s="613"/>
      <c r="QGD43" s="613"/>
      <c r="QGE43" s="613"/>
      <c r="QGF43" s="613"/>
      <c r="QGG43" s="613"/>
      <c r="QGH43" s="613"/>
      <c r="QGI43" s="613"/>
      <c r="QGJ43" s="613"/>
      <c r="QGK43" s="613"/>
      <c r="QGL43" s="613"/>
      <c r="QGM43" s="613"/>
      <c r="QGN43" s="613"/>
      <c r="QGO43" s="613"/>
      <c r="QGP43" s="613"/>
      <c r="QGQ43" s="613"/>
      <c r="QGR43" s="613"/>
      <c r="QGS43" s="613"/>
      <c r="QGT43" s="613"/>
      <c r="QGU43" s="613"/>
      <c r="QGV43" s="613"/>
      <c r="QGW43" s="613"/>
      <c r="QGX43" s="613"/>
      <c r="QGY43" s="613"/>
      <c r="QGZ43" s="613"/>
      <c r="QHA43" s="613"/>
      <c r="QHB43" s="613"/>
      <c r="QHC43" s="613"/>
      <c r="QHD43" s="613"/>
      <c r="QHE43" s="613"/>
      <c r="QHF43" s="613"/>
      <c r="QHG43" s="613"/>
      <c r="QHH43" s="613"/>
      <c r="QHI43" s="613"/>
      <c r="QHJ43" s="613"/>
      <c r="QHK43" s="613"/>
      <c r="QHL43" s="613"/>
      <c r="QHM43" s="613"/>
      <c r="QHN43" s="613"/>
      <c r="QHO43" s="613"/>
      <c r="QHP43" s="613"/>
      <c r="QHQ43" s="613"/>
      <c r="QHR43" s="613"/>
      <c r="QHS43" s="613"/>
      <c r="QHT43" s="613"/>
      <c r="QHU43" s="613"/>
      <c r="QHV43" s="613"/>
      <c r="QHW43" s="613"/>
      <c r="QHX43" s="613"/>
      <c r="QHY43" s="613"/>
      <c r="QHZ43" s="613"/>
      <c r="QIA43" s="613"/>
      <c r="QIB43" s="613"/>
      <c r="QIC43" s="613"/>
      <c r="QID43" s="613"/>
      <c r="QIE43" s="613"/>
      <c r="QIF43" s="613"/>
      <c r="QIG43" s="613"/>
      <c r="QIH43" s="613"/>
      <c r="QII43" s="613"/>
      <c r="QIJ43" s="613"/>
      <c r="QIK43" s="613"/>
      <c r="QIL43" s="613"/>
      <c r="QIM43" s="613"/>
      <c r="QIN43" s="613"/>
      <c r="QIO43" s="613"/>
      <c r="QIP43" s="613"/>
      <c r="QIQ43" s="613"/>
      <c r="QIR43" s="613"/>
      <c r="QIS43" s="613"/>
      <c r="QIT43" s="613"/>
      <c r="QIU43" s="613"/>
      <c r="QIV43" s="613"/>
      <c r="QIW43" s="613"/>
      <c r="QIX43" s="613"/>
      <c r="QIY43" s="613"/>
      <c r="QIZ43" s="613"/>
      <c r="QJA43" s="613"/>
      <c r="QJB43" s="613"/>
      <c r="QJC43" s="613"/>
      <c r="QJD43" s="613"/>
      <c r="QJE43" s="613"/>
      <c r="QJF43" s="613"/>
      <c r="QJG43" s="613"/>
      <c r="QJH43" s="613"/>
      <c r="QJI43" s="613"/>
      <c r="QJJ43" s="613"/>
      <c r="QJK43" s="613"/>
      <c r="QJL43" s="613"/>
      <c r="QJM43" s="613"/>
      <c r="QJN43" s="613"/>
      <c r="QJO43" s="613"/>
      <c r="QJP43" s="613"/>
      <c r="QJQ43" s="613"/>
      <c r="QJR43" s="613"/>
      <c r="QJS43" s="613"/>
      <c r="QJT43" s="613"/>
      <c r="QJU43" s="613"/>
      <c r="QJV43" s="613"/>
      <c r="QJW43" s="613"/>
      <c r="QJX43" s="613"/>
      <c r="QJY43" s="613"/>
      <c r="QJZ43" s="613"/>
      <c r="QKA43" s="613"/>
      <c r="QKB43" s="613"/>
      <c r="QKC43" s="613"/>
      <c r="QKD43" s="613"/>
      <c r="QKE43" s="613"/>
      <c r="QKF43" s="613"/>
      <c r="QKG43" s="613"/>
      <c r="QKH43" s="613"/>
      <c r="QKI43" s="613"/>
      <c r="QKJ43" s="613"/>
      <c r="QKK43" s="613"/>
      <c r="QKL43" s="613"/>
      <c r="QKM43" s="613"/>
      <c r="QKN43" s="613"/>
      <c r="QKO43" s="613"/>
      <c r="QKP43" s="613"/>
      <c r="QKQ43" s="613"/>
      <c r="QKR43" s="613"/>
      <c r="QKS43" s="613"/>
      <c r="QKT43" s="613"/>
      <c r="QKU43" s="613"/>
      <c r="QKV43" s="613"/>
      <c r="QKW43" s="613"/>
      <c r="QKX43" s="613"/>
      <c r="QKY43" s="613"/>
      <c r="QKZ43" s="613"/>
      <c r="QLA43" s="613"/>
      <c r="QLB43" s="613"/>
      <c r="QLC43" s="613"/>
      <c r="QLD43" s="613"/>
      <c r="QLE43" s="613"/>
      <c r="QLF43" s="613"/>
      <c r="QLG43" s="613"/>
      <c r="QLH43" s="613"/>
      <c r="QLI43" s="613"/>
      <c r="QLJ43" s="613"/>
      <c r="QLK43" s="613"/>
      <c r="QLL43" s="613"/>
      <c r="QLM43" s="613"/>
      <c r="QLN43" s="613"/>
      <c r="QLO43" s="613"/>
      <c r="QLP43" s="613"/>
      <c r="QLQ43" s="613"/>
      <c r="QLR43" s="613"/>
      <c r="QLS43" s="613"/>
      <c r="QLT43" s="613"/>
      <c r="QLU43" s="613"/>
      <c r="QLV43" s="613"/>
      <c r="QLW43" s="613"/>
      <c r="QLX43" s="613"/>
      <c r="QLY43" s="613"/>
      <c r="QLZ43" s="613"/>
      <c r="QMA43" s="613"/>
      <c r="QMB43" s="613"/>
      <c r="QMC43" s="613"/>
      <c r="QMD43" s="613"/>
      <c r="QME43" s="613"/>
      <c r="QMF43" s="613"/>
      <c r="QMG43" s="613"/>
      <c r="QMH43" s="613"/>
      <c r="QMI43" s="613"/>
      <c r="QMJ43" s="613"/>
      <c r="QMK43" s="613"/>
      <c r="QML43" s="613"/>
      <c r="QMM43" s="613"/>
      <c r="QMN43" s="613"/>
      <c r="QMO43" s="613"/>
      <c r="QMP43" s="613"/>
      <c r="QMQ43" s="613"/>
      <c r="QMR43" s="613"/>
      <c r="QMS43" s="613"/>
      <c r="QMT43" s="613"/>
      <c r="QMU43" s="613"/>
      <c r="QMV43" s="613"/>
      <c r="QMW43" s="613"/>
      <c r="QMX43" s="613"/>
      <c r="QMY43" s="613"/>
      <c r="QMZ43" s="613"/>
      <c r="QNA43" s="613"/>
      <c r="QNB43" s="613"/>
      <c r="QNC43" s="613"/>
      <c r="QND43" s="613"/>
      <c r="QNE43" s="613"/>
      <c r="QNF43" s="613"/>
      <c r="QNG43" s="613"/>
      <c r="QNH43" s="613"/>
      <c r="QNI43" s="613"/>
      <c r="QNJ43" s="613"/>
      <c r="QNK43" s="613"/>
      <c r="QNL43" s="613"/>
      <c r="QNM43" s="613"/>
      <c r="QNN43" s="613"/>
      <c r="QNO43" s="613"/>
      <c r="QNP43" s="613"/>
      <c r="QNQ43" s="613"/>
      <c r="QNR43" s="613"/>
      <c r="QNS43" s="613"/>
      <c r="QNT43" s="613"/>
      <c r="QNU43" s="613"/>
      <c r="QNV43" s="613"/>
      <c r="QNW43" s="613"/>
      <c r="QNX43" s="613"/>
      <c r="QNY43" s="613"/>
      <c r="QNZ43" s="613"/>
      <c r="QOA43" s="613"/>
      <c r="QOB43" s="613"/>
      <c r="QOC43" s="613"/>
      <c r="QOD43" s="613"/>
      <c r="QOE43" s="613"/>
      <c r="QOF43" s="613"/>
      <c r="QOG43" s="613"/>
      <c r="QOH43" s="613"/>
      <c r="QOI43" s="613"/>
      <c r="QOJ43" s="613"/>
      <c r="QOK43" s="613"/>
      <c r="QOL43" s="613"/>
      <c r="QOM43" s="613"/>
      <c r="QON43" s="613"/>
      <c r="QOO43" s="613"/>
      <c r="QOP43" s="613"/>
      <c r="QOQ43" s="613"/>
      <c r="QOR43" s="613"/>
      <c r="QOS43" s="613"/>
      <c r="QOT43" s="613"/>
      <c r="QOU43" s="613"/>
      <c r="QOV43" s="613"/>
      <c r="QOW43" s="613"/>
      <c r="QOX43" s="613"/>
      <c r="QOY43" s="613"/>
      <c r="QOZ43" s="613"/>
      <c r="QPA43" s="613"/>
      <c r="QPB43" s="613"/>
      <c r="QPC43" s="613"/>
      <c r="QPD43" s="613"/>
      <c r="QPE43" s="613"/>
      <c r="QPF43" s="613"/>
      <c r="QPG43" s="613"/>
      <c r="QPH43" s="613"/>
      <c r="QPI43" s="613"/>
      <c r="QPJ43" s="613"/>
      <c r="QPK43" s="613"/>
      <c r="QPL43" s="613"/>
      <c r="QPM43" s="613"/>
      <c r="QPN43" s="613"/>
      <c r="QPO43" s="613"/>
      <c r="QPP43" s="613"/>
      <c r="QPQ43" s="613"/>
      <c r="QPR43" s="613"/>
      <c r="QPS43" s="613"/>
      <c r="QPT43" s="613"/>
      <c r="QPU43" s="613"/>
      <c r="QPV43" s="613"/>
      <c r="QPW43" s="613"/>
      <c r="QPX43" s="613"/>
      <c r="QPY43" s="613"/>
      <c r="QPZ43" s="613"/>
      <c r="QQA43" s="613"/>
      <c r="QQB43" s="613"/>
      <c r="QQC43" s="613"/>
      <c r="QQD43" s="613"/>
      <c r="QQE43" s="613"/>
      <c r="QQF43" s="613"/>
      <c r="QQG43" s="613"/>
      <c r="QQH43" s="613"/>
      <c r="QQI43" s="613"/>
      <c r="QQJ43" s="613"/>
      <c r="QQK43" s="613"/>
      <c r="QQL43" s="613"/>
      <c r="QQM43" s="613"/>
      <c r="QQN43" s="613"/>
      <c r="QQO43" s="613"/>
      <c r="QQP43" s="613"/>
      <c r="QQQ43" s="613"/>
      <c r="QQR43" s="613"/>
      <c r="QQS43" s="613"/>
      <c r="QQT43" s="613"/>
      <c r="QQU43" s="613"/>
      <c r="QQV43" s="613"/>
      <c r="QQW43" s="613"/>
      <c r="QQX43" s="613"/>
      <c r="QQY43" s="613"/>
      <c r="QQZ43" s="613"/>
      <c r="QRA43" s="613"/>
      <c r="QRB43" s="613"/>
      <c r="QRC43" s="613"/>
      <c r="QRD43" s="613"/>
      <c r="QRE43" s="613"/>
      <c r="QRF43" s="613"/>
      <c r="QRG43" s="613"/>
      <c r="QRH43" s="613"/>
      <c r="QRI43" s="613"/>
      <c r="QRJ43" s="613"/>
      <c r="QRK43" s="613"/>
      <c r="QRL43" s="613"/>
      <c r="QRM43" s="613"/>
      <c r="QRN43" s="613"/>
      <c r="QRO43" s="613"/>
      <c r="QRP43" s="613"/>
      <c r="QRQ43" s="613"/>
      <c r="QRR43" s="613"/>
      <c r="QRS43" s="613"/>
      <c r="QRT43" s="613"/>
      <c r="QRU43" s="613"/>
      <c r="QRV43" s="613"/>
      <c r="QRW43" s="613"/>
      <c r="QRX43" s="613"/>
      <c r="QRY43" s="613"/>
      <c r="QRZ43" s="613"/>
      <c r="QSA43" s="613"/>
      <c r="QSB43" s="613"/>
      <c r="QSC43" s="613"/>
      <c r="QSD43" s="613"/>
      <c r="QSE43" s="613"/>
      <c r="QSF43" s="613"/>
      <c r="QSG43" s="613"/>
      <c r="QSH43" s="613"/>
      <c r="QSI43" s="613"/>
      <c r="QSJ43" s="613"/>
      <c r="QSK43" s="613"/>
      <c r="QSL43" s="613"/>
      <c r="QSM43" s="613"/>
      <c r="QSN43" s="613"/>
      <c r="QSO43" s="613"/>
      <c r="QSP43" s="613"/>
      <c r="QSQ43" s="613"/>
      <c r="QSR43" s="613"/>
      <c r="QSS43" s="613"/>
      <c r="QST43" s="613"/>
      <c r="QSU43" s="613"/>
      <c r="QSV43" s="613"/>
      <c r="QSW43" s="613"/>
      <c r="QSX43" s="613"/>
      <c r="QSY43" s="613"/>
      <c r="QSZ43" s="613"/>
      <c r="QTA43" s="613"/>
      <c r="QTB43" s="613"/>
      <c r="QTC43" s="613"/>
      <c r="QTD43" s="613"/>
      <c r="QTE43" s="613"/>
      <c r="QTF43" s="613"/>
      <c r="QTG43" s="613"/>
      <c r="QTH43" s="613"/>
      <c r="QTI43" s="613"/>
      <c r="QTJ43" s="613"/>
      <c r="QTK43" s="613"/>
      <c r="QTL43" s="613"/>
      <c r="QTM43" s="613"/>
      <c r="QTN43" s="613"/>
      <c r="QTO43" s="613"/>
      <c r="QTP43" s="613"/>
      <c r="QTQ43" s="613"/>
      <c r="QTR43" s="613"/>
      <c r="QTS43" s="613"/>
      <c r="QTT43" s="613"/>
      <c r="QTU43" s="613"/>
      <c r="QTV43" s="613"/>
      <c r="QTW43" s="613"/>
      <c r="QTX43" s="613"/>
      <c r="QTY43" s="613"/>
      <c r="QTZ43" s="613"/>
      <c r="QUA43" s="613"/>
      <c r="QUB43" s="613"/>
      <c r="QUC43" s="613"/>
      <c r="QUD43" s="613"/>
      <c r="QUE43" s="613"/>
      <c r="QUF43" s="613"/>
      <c r="QUG43" s="613"/>
      <c r="QUH43" s="613"/>
      <c r="QUI43" s="613"/>
      <c r="QUJ43" s="613"/>
      <c r="QUK43" s="613"/>
      <c r="QUL43" s="613"/>
      <c r="QUM43" s="613"/>
      <c r="QUN43" s="613"/>
      <c r="QUO43" s="613"/>
      <c r="QUP43" s="613"/>
      <c r="QUQ43" s="613"/>
      <c r="QUR43" s="613"/>
      <c r="QUS43" s="613"/>
      <c r="QUT43" s="613"/>
      <c r="QUU43" s="613"/>
      <c r="QUV43" s="613"/>
      <c r="QUW43" s="613"/>
      <c r="QUX43" s="613"/>
      <c r="QUY43" s="613"/>
      <c r="QUZ43" s="613"/>
      <c r="QVA43" s="613"/>
      <c r="QVB43" s="613"/>
      <c r="QVC43" s="613"/>
      <c r="QVD43" s="613"/>
      <c r="QVE43" s="613"/>
      <c r="QVF43" s="613"/>
      <c r="QVG43" s="613"/>
      <c r="QVH43" s="613"/>
      <c r="QVI43" s="613"/>
      <c r="QVJ43" s="613"/>
      <c r="QVK43" s="613"/>
      <c r="QVL43" s="613"/>
      <c r="QVM43" s="613"/>
      <c r="QVN43" s="613"/>
      <c r="QVO43" s="613"/>
      <c r="QVP43" s="613"/>
      <c r="QVQ43" s="613"/>
      <c r="QVR43" s="613"/>
      <c r="QVS43" s="613"/>
      <c r="QVT43" s="613"/>
      <c r="QVU43" s="613"/>
      <c r="QVV43" s="613"/>
      <c r="QVW43" s="613"/>
      <c r="QVX43" s="613"/>
      <c r="QVY43" s="613"/>
      <c r="QVZ43" s="613"/>
      <c r="QWA43" s="613"/>
      <c r="QWB43" s="613"/>
      <c r="QWC43" s="613"/>
      <c r="QWD43" s="613"/>
      <c r="QWE43" s="613"/>
      <c r="QWF43" s="613"/>
      <c r="QWG43" s="613"/>
      <c r="QWH43" s="613"/>
      <c r="QWI43" s="613"/>
      <c r="QWJ43" s="613"/>
      <c r="QWK43" s="613"/>
      <c r="QWL43" s="613"/>
      <c r="QWM43" s="613"/>
      <c r="QWN43" s="613"/>
      <c r="QWO43" s="613"/>
      <c r="QWP43" s="613"/>
      <c r="QWQ43" s="613"/>
      <c r="QWR43" s="613"/>
      <c r="QWS43" s="613"/>
      <c r="QWT43" s="613"/>
      <c r="QWU43" s="613"/>
      <c r="QWV43" s="613"/>
      <c r="QWW43" s="613"/>
      <c r="QWX43" s="613"/>
      <c r="QWY43" s="613"/>
      <c r="QWZ43" s="613"/>
      <c r="QXA43" s="613"/>
      <c r="QXB43" s="613"/>
      <c r="QXC43" s="613"/>
      <c r="QXD43" s="613"/>
      <c r="QXE43" s="613"/>
      <c r="QXF43" s="613"/>
      <c r="QXG43" s="613"/>
      <c r="QXH43" s="613"/>
      <c r="QXI43" s="613"/>
      <c r="QXJ43" s="613"/>
      <c r="QXK43" s="613"/>
      <c r="QXL43" s="613"/>
      <c r="QXM43" s="613"/>
      <c r="QXN43" s="613"/>
      <c r="QXO43" s="613"/>
      <c r="QXP43" s="613"/>
      <c r="QXQ43" s="613"/>
      <c r="QXR43" s="613"/>
      <c r="QXS43" s="613"/>
      <c r="QXT43" s="613"/>
      <c r="QXU43" s="613"/>
      <c r="QXV43" s="613"/>
      <c r="QXW43" s="613"/>
      <c r="QXX43" s="613"/>
      <c r="QXY43" s="613"/>
      <c r="QXZ43" s="613"/>
      <c r="QYA43" s="613"/>
      <c r="QYB43" s="613"/>
      <c r="QYC43" s="613"/>
      <c r="QYD43" s="613"/>
      <c r="QYE43" s="613"/>
      <c r="QYF43" s="613"/>
      <c r="QYG43" s="613"/>
      <c r="QYH43" s="613"/>
      <c r="QYI43" s="613"/>
      <c r="QYJ43" s="613"/>
      <c r="QYK43" s="613"/>
      <c r="QYL43" s="613"/>
      <c r="QYM43" s="613"/>
      <c r="QYN43" s="613"/>
      <c r="QYO43" s="613"/>
      <c r="QYP43" s="613"/>
      <c r="QYQ43" s="613"/>
      <c r="QYR43" s="613"/>
      <c r="QYS43" s="613"/>
      <c r="QYT43" s="613"/>
      <c r="QYU43" s="613"/>
      <c r="QYV43" s="613"/>
      <c r="QYW43" s="613"/>
      <c r="QYX43" s="613"/>
      <c r="QYY43" s="613"/>
      <c r="QYZ43" s="613"/>
      <c r="QZA43" s="613"/>
      <c r="QZB43" s="613"/>
      <c r="QZC43" s="613"/>
      <c r="QZD43" s="613"/>
      <c r="QZE43" s="613"/>
      <c r="QZF43" s="613"/>
      <c r="QZG43" s="613"/>
      <c r="QZH43" s="613"/>
      <c r="QZI43" s="613"/>
      <c r="QZJ43" s="613"/>
      <c r="QZK43" s="613"/>
      <c r="QZL43" s="613"/>
      <c r="QZM43" s="613"/>
      <c r="QZN43" s="613"/>
      <c r="QZO43" s="613"/>
      <c r="QZP43" s="613"/>
      <c r="QZQ43" s="613"/>
      <c r="QZR43" s="613"/>
      <c r="QZS43" s="613"/>
      <c r="QZT43" s="613"/>
      <c r="QZU43" s="613"/>
      <c r="QZV43" s="613"/>
      <c r="QZW43" s="613"/>
      <c r="QZX43" s="613"/>
      <c r="QZY43" s="613"/>
      <c r="QZZ43" s="613"/>
      <c r="RAA43" s="613"/>
      <c r="RAB43" s="613"/>
      <c r="RAC43" s="613"/>
      <c r="RAD43" s="613"/>
      <c r="RAE43" s="613"/>
      <c r="RAF43" s="613"/>
      <c r="RAG43" s="613"/>
      <c r="RAH43" s="613"/>
      <c r="RAI43" s="613"/>
      <c r="RAJ43" s="613"/>
      <c r="RAK43" s="613"/>
      <c r="RAL43" s="613"/>
      <c r="RAM43" s="613"/>
      <c r="RAN43" s="613"/>
      <c r="RAO43" s="613"/>
      <c r="RAP43" s="613"/>
      <c r="RAQ43" s="613"/>
      <c r="RAR43" s="613"/>
      <c r="RAS43" s="613"/>
      <c r="RAT43" s="613"/>
      <c r="RAU43" s="613"/>
      <c r="RAV43" s="613"/>
      <c r="RAW43" s="613"/>
      <c r="RAX43" s="613"/>
      <c r="RAY43" s="613"/>
      <c r="RAZ43" s="613"/>
      <c r="RBA43" s="613"/>
      <c r="RBB43" s="613"/>
      <c r="RBC43" s="613"/>
      <c r="RBD43" s="613"/>
      <c r="RBE43" s="613"/>
      <c r="RBF43" s="613"/>
      <c r="RBG43" s="613"/>
      <c r="RBH43" s="613"/>
      <c r="RBI43" s="613"/>
      <c r="RBJ43" s="613"/>
      <c r="RBK43" s="613"/>
      <c r="RBL43" s="613"/>
      <c r="RBM43" s="613"/>
      <c r="RBN43" s="613"/>
      <c r="RBO43" s="613"/>
      <c r="RBP43" s="613"/>
      <c r="RBQ43" s="613"/>
      <c r="RBR43" s="613"/>
      <c r="RBS43" s="613"/>
      <c r="RBT43" s="613"/>
      <c r="RBU43" s="613"/>
      <c r="RBV43" s="613"/>
      <c r="RBW43" s="613"/>
      <c r="RBX43" s="613"/>
      <c r="RBY43" s="613"/>
      <c r="RBZ43" s="613"/>
      <c r="RCA43" s="613"/>
      <c r="RCB43" s="613"/>
      <c r="RCC43" s="613"/>
      <c r="RCD43" s="613"/>
      <c r="RCE43" s="613"/>
      <c r="RCF43" s="613"/>
      <c r="RCG43" s="613"/>
      <c r="RCH43" s="613"/>
      <c r="RCI43" s="613"/>
      <c r="RCJ43" s="613"/>
      <c r="RCK43" s="613"/>
      <c r="RCL43" s="613"/>
      <c r="RCM43" s="613"/>
      <c r="RCN43" s="613"/>
      <c r="RCO43" s="613"/>
      <c r="RCP43" s="613"/>
      <c r="RCQ43" s="613"/>
      <c r="RCR43" s="613"/>
      <c r="RCS43" s="613"/>
      <c r="RCT43" s="613"/>
      <c r="RCU43" s="613"/>
      <c r="RCV43" s="613"/>
      <c r="RCW43" s="613"/>
      <c r="RCX43" s="613"/>
      <c r="RCY43" s="613"/>
      <c r="RCZ43" s="613"/>
      <c r="RDA43" s="613"/>
      <c r="RDB43" s="613"/>
      <c r="RDC43" s="613"/>
      <c r="RDD43" s="613"/>
      <c r="RDE43" s="613"/>
      <c r="RDF43" s="613"/>
      <c r="RDG43" s="613"/>
      <c r="RDH43" s="613"/>
      <c r="RDI43" s="613"/>
      <c r="RDJ43" s="613"/>
      <c r="RDK43" s="613"/>
      <c r="RDL43" s="613"/>
      <c r="RDM43" s="613"/>
      <c r="RDN43" s="613"/>
      <c r="RDO43" s="613"/>
      <c r="RDP43" s="613"/>
      <c r="RDQ43" s="613"/>
      <c r="RDR43" s="613"/>
      <c r="RDS43" s="613"/>
      <c r="RDT43" s="613"/>
      <c r="RDU43" s="613"/>
      <c r="RDV43" s="613"/>
      <c r="RDW43" s="613"/>
      <c r="RDX43" s="613"/>
      <c r="RDY43" s="613"/>
      <c r="RDZ43" s="613"/>
      <c r="REA43" s="613"/>
      <c r="REB43" s="613"/>
      <c r="REC43" s="613"/>
      <c r="RED43" s="613"/>
      <c r="REE43" s="613"/>
      <c r="REF43" s="613"/>
      <c r="REG43" s="613"/>
      <c r="REH43" s="613"/>
      <c r="REI43" s="613"/>
      <c r="REJ43" s="613"/>
      <c r="REK43" s="613"/>
      <c r="REL43" s="613"/>
      <c r="REM43" s="613"/>
      <c r="REN43" s="613"/>
      <c r="REO43" s="613"/>
      <c r="REP43" s="613"/>
      <c r="REQ43" s="613"/>
      <c r="RER43" s="613"/>
      <c r="RES43" s="613"/>
      <c r="RET43" s="613"/>
      <c r="REU43" s="613"/>
      <c r="REV43" s="613"/>
      <c r="REW43" s="613"/>
      <c r="REX43" s="613"/>
      <c r="REY43" s="613"/>
      <c r="REZ43" s="613"/>
      <c r="RFA43" s="613"/>
      <c r="RFB43" s="613"/>
      <c r="RFC43" s="613"/>
      <c r="RFD43" s="613"/>
      <c r="RFE43" s="613"/>
      <c r="RFF43" s="613"/>
      <c r="RFG43" s="613"/>
      <c r="RFH43" s="613"/>
      <c r="RFI43" s="613"/>
      <c r="RFJ43" s="613"/>
      <c r="RFK43" s="613"/>
      <c r="RFL43" s="613"/>
      <c r="RFM43" s="613"/>
      <c r="RFN43" s="613"/>
      <c r="RFO43" s="613"/>
      <c r="RFP43" s="613"/>
      <c r="RFQ43" s="613"/>
      <c r="RFR43" s="613"/>
      <c r="RFS43" s="613"/>
      <c r="RFT43" s="613"/>
      <c r="RFU43" s="613"/>
      <c r="RFV43" s="613"/>
      <c r="RFW43" s="613"/>
      <c r="RFX43" s="613"/>
      <c r="RFY43" s="613"/>
      <c r="RFZ43" s="613"/>
      <c r="RGA43" s="613"/>
      <c r="RGB43" s="613"/>
      <c r="RGC43" s="613"/>
      <c r="RGD43" s="613"/>
      <c r="RGE43" s="613"/>
      <c r="RGF43" s="613"/>
      <c r="RGG43" s="613"/>
      <c r="RGH43" s="613"/>
      <c r="RGI43" s="613"/>
      <c r="RGJ43" s="613"/>
      <c r="RGK43" s="613"/>
      <c r="RGL43" s="613"/>
      <c r="RGM43" s="613"/>
      <c r="RGN43" s="613"/>
      <c r="RGO43" s="613"/>
      <c r="RGP43" s="613"/>
      <c r="RGQ43" s="613"/>
      <c r="RGR43" s="613"/>
      <c r="RGS43" s="613"/>
      <c r="RGT43" s="613"/>
      <c r="RGU43" s="613"/>
      <c r="RGV43" s="613"/>
      <c r="RGW43" s="613"/>
      <c r="RGX43" s="613"/>
      <c r="RGY43" s="613"/>
      <c r="RGZ43" s="613"/>
      <c r="RHA43" s="613"/>
      <c r="RHB43" s="613"/>
      <c r="RHC43" s="613"/>
      <c r="RHD43" s="613"/>
      <c r="RHE43" s="613"/>
      <c r="RHF43" s="613"/>
      <c r="RHG43" s="613"/>
      <c r="RHH43" s="613"/>
      <c r="RHI43" s="613"/>
      <c r="RHJ43" s="613"/>
      <c r="RHK43" s="613"/>
      <c r="RHL43" s="613"/>
      <c r="RHM43" s="613"/>
      <c r="RHN43" s="613"/>
      <c r="RHO43" s="613"/>
      <c r="RHP43" s="613"/>
      <c r="RHQ43" s="613"/>
      <c r="RHR43" s="613"/>
      <c r="RHS43" s="613"/>
      <c r="RHT43" s="613"/>
      <c r="RHU43" s="613"/>
      <c r="RHV43" s="613"/>
      <c r="RHW43" s="613"/>
      <c r="RHX43" s="613"/>
      <c r="RHY43" s="613"/>
      <c r="RHZ43" s="613"/>
      <c r="RIA43" s="613"/>
      <c r="RIB43" s="613"/>
      <c r="RIC43" s="613"/>
      <c r="RID43" s="613"/>
      <c r="RIE43" s="613"/>
      <c r="RIF43" s="613"/>
      <c r="RIG43" s="613"/>
      <c r="RIH43" s="613"/>
      <c r="RII43" s="613"/>
      <c r="RIJ43" s="613"/>
      <c r="RIK43" s="613"/>
      <c r="RIL43" s="613"/>
      <c r="RIM43" s="613"/>
      <c r="RIN43" s="613"/>
      <c r="RIO43" s="613"/>
      <c r="RIP43" s="613"/>
      <c r="RIQ43" s="613"/>
      <c r="RIR43" s="613"/>
      <c r="RIS43" s="613"/>
      <c r="RIT43" s="613"/>
      <c r="RIU43" s="613"/>
      <c r="RIV43" s="613"/>
      <c r="RIW43" s="613"/>
      <c r="RIX43" s="613"/>
      <c r="RIY43" s="613"/>
      <c r="RIZ43" s="613"/>
      <c r="RJA43" s="613"/>
      <c r="RJB43" s="613"/>
      <c r="RJC43" s="613"/>
      <c r="RJD43" s="613"/>
      <c r="RJE43" s="613"/>
      <c r="RJF43" s="613"/>
      <c r="RJG43" s="613"/>
      <c r="RJH43" s="613"/>
      <c r="RJI43" s="613"/>
      <c r="RJJ43" s="613"/>
      <c r="RJK43" s="613"/>
      <c r="RJL43" s="613"/>
      <c r="RJM43" s="613"/>
      <c r="RJN43" s="613"/>
      <c r="RJO43" s="613"/>
      <c r="RJP43" s="613"/>
      <c r="RJQ43" s="613"/>
      <c r="RJR43" s="613"/>
      <c r="RJS43" s="613"/>
      <c r="RJT43" s="613"/>
      <c r="RJU43" s="613"/>
      <c r="RJV43" s="613"/>
      <c r="RJW43" s="613"/>
      <c r="RJX43" s="613"/>
      <c r="RJY43" s="613"/>
      <c r="RJZ43" s="613"/>
      <c r="RKA43" s="613"/>
      <c r="RKB43" s="613"/>
      <c r="RKC43" s="613"/>
      <c r="RKD43" s="613"/>
      <c r="RKE43" s="613"/>
      <c r="RKF43" s="613"/>
      <c r="RKG43" s="613"/>
      <c r="RKH43" s="613"/>
      <c r="RKI43" s="613"/>
      <c r="RKJ43" s="613"/>
      <c r="RKK43" s="613"/>
      <c r="RKL43" s="613"/>
      <c r="RKM43" s="613"/>
      <c r="RKN43" s="613"/>
      <c r="RKO43" s="613"/>
      <c r="RKP43" s="613"/>
      <c r="RKQ43" s="613"/>
      <c r="RKR43" s="613"/>
      <c r="RKS43" s="613"/>
      <c r="RKT43" s="613"/>
      <c r="RKU43" s="613"/>
      <c r="RKV43" s="613"/>
      <c r="RKW43" s="613"/>
      <c r="RKX43" s="613"/>
      <c r="RKY43" s="613"/>
      <c r="RKZ43" s="613"/>
      <c r="RLA43" s="613"/>
      <c r="RLB43" s="613"/>
      <c r="RLC43" s="613"/>
      <c r="RLD43" s="613"/>
      <c r="RLE43" s="613"/>
      <c r="RLF43" s="613"/>
      <c r="RLG43" s="613"/>
      <c r="RLH43" s="613"/>
      <c r="RLI43" s="613"/>
      <c r="RLJ43" s="613"/>
      <c r="RLK43" s="613"/>
      <c r="RLL43" s="613"/>
      <c r="RLM43" s="613"/>
      <c r="RLN43" s="613"/>
      <c r="RLO43" s="613"/>
      <c r="RLP43" s="613"/>
      <c r="RLQ43" s="613"/>
      <c r="RLR43" s="613"/>
      <c r="RLS43" s="613"/>
      <c r="RLT43" s="613"/>
      <c r="RLU43" s="613"/>
      <c r="RLV43" s="613"/>
      <c r="RLW43" s="613"/>
      <c r="RLX43" s="613"/>
      <c r="RLY43" s="613"/>
      <c r="RLZ43" s="613"/>
      <c r="RMA43" s="613"/>
      <c r="RMB43" s="613"/>
      <c r="RMC43" s="613"/>
      <c r="RMD43" s="613"/>
      <c r="RME43" s="613"/>
      <c r="RMF43" s="613"/>
      <c r="RMG43" s="613"/>
      <c r="RMH43" s="613"/>
      <c r="RMI43" s="613"/>
      <c r="RMJ43" s="613"/>
      <c r="RMK43" s="613"/>
      <c r="RML43" s="613"/>
      <c r="RMM43" s="613"/>
      <c r="RMN43" s="613"/>
      <c r="RMO43" s="613"/>
      <c r="RMP43" s="613"/>
      <c r="RMQ43" s="613"/>
      <c r="RMR43" s="613"/>
      <c r="RMS43" s="613"/>
      <c r="RMT43" s="613"/>
      <c r="RMU43" s="613"/>
      <c r="RMV43" s="613"/>
      <c r="RMW43" s="613"/>
      <c r="RMX43" s="613"/>
      <c r="RMY43" s="613"/>
      <c r="RMZ43" s="613"/>
      <c r="RNA43" s="613"/>
      <c r="RNB43" s="613"/>
      <c r="RNC43" s="613"/>
      <c r="RND43" s="613"/>
      <c r="RNE43" s="613"/>
      <c r="RNF43" s="613"/>
      <c r="RNG43" s="613"/>
      <c r="RNH43" s="613"/>
      <c r="RNI43" s="613"/>
      <c r="RNJ43" s="613"/>
      <c r="RNK43" s="613"/>
      <c r="RNL43" s="613"/>
      <c r="RNM43" s="613"/>
      <c r="RNN43" s="613"/>
      <c r="RNO43" s="613"/>
      <c r="RNP43" s="613"/>
      <c r="RNQ43" s="613"/>
      <c r="RNR43" s="613"/>
      <c r="RNS43" s="613"/>
      <c r="RNT43" s="613"/>
      <c r="RNU43" s="613"/>
      <c r="RNV43" s="613"/>
      <c r="RNW43" s="613"/>
      <c r="RNX43" s="613"/>
      <c r="RNY43" s="613"/>
      <c r="RNZ43" s="613"/>
      <c r="ROA43" s="613"/>
      <c r="ROB43" s="613"/>
      <c r="ROC43" s="613"/>
      <c r="ROD43" s="613"/>
      <c r="ROE43" s="613"/>
      <c r="ROF43" s="613"/>
      <c r="ROG43" s="613"/>
      <c r="ROH43" s="613"/>
      <c r="ROI43" s="613"/>
      <c r="ROJ43" s="613"/>
      <c r="ROK43" s="613"/>
      <c r="ROL43" s="613"/>
      <c r="ROM43" s="613"/>
      <c r="RON43" s="613"/>
      <c r="ROO43" s="613"/>
      <c r="ROP43" s="613"/>
      <c r="ROQ43" s="613"/>
      <c r="ROR43" s="613"/>
      <c r="ROS43" s="613"/>
      <c r="ROT43" s="613"/>
      <c r="ROU43" s="613"/>
      <c r="ROV43" s="613"/>
      <c r="ROW43" s="613"/>
      <c r="ROX43" s="613"/>
      <c r="ROY43" s="613"/>
      <c r="ROZ43" s="613"/>
      <c r="RPA43" s="613"/>
      <c r="RPB43" s="613"/>
      <c r="RPC43" s="613"/>
      <c r="RPD43" s="613"/>
      <c r="RPE43" s="613"/>
      <c r="RPF43" s="613"/>
      <c r="RPG43" s="613"/>
      <c r="RPH43" s="613"/>
      <c r="RPI43" s="613"/>
      <c r="RPJ43" s="613"/>
      <c r="RPK43" s="613"/>
      <c r="RPL43" s="613"/>
      <c r="RPM43" s="613"/>
      <c r="RPN43" s="613"/>
      <c r="RPO43" s="613"/>
      <c r="RPP43" s="613"/>
      <c r="RPQ43" s="613"/>
      <c r="RPR43" s="613"/>
      <c r="RPS43" s="613"/>
      <c r="RPT43" s="613"/>
      <c r="RPU43" s="613"/>
      <c r="RPV43" s="613"/>
      <c r="RPW43" s="613"/>
      <c r="RPX43" s="613"/>
      <c r="RPY43" s="613"/>
      <c r="RPZ43" s="613"/>
      <c r="RQA43" s="613"/>
      <c r="RQB43" s="613"/>
      <c r="RQC43" s="613"/>
      <c r="RQD43" s="613"/>
      <c r="RQE43" s="613"/>
      <c r="RQF43" s="613"/>
      <c r="RQG43" s="613"/>
      <c r="RQH43" s="613"/>
      <c r="RQI43" s="613"/>
      <c r="RQJ43" s="613"/>
      <c r="RQK43" s="613"/>
      <c r="RQL43" s="613"/>
      <c r="RQM43" s="613"/>
      <c r="RQN43" s="613"/>
      <c r="RQO43" s="613"/>
      <c r="RQP43" s="613"/>
      <c r="RQQ43" s="613"/>
      <c r="RQR43" s="613"/>
      <c r="RQS43" s="613"/>
      <c r="RQT43" s="613"/>
      <c r="RQU43" s="613"/>
      <c r="RQV43" s="613"/>
      <c r="RQW43" s="613"/>
      <c r="RQX43" s="613"/>
      <c r="RQY43" s="613"/>
      <c r="RQZ43" s="613"/>
      <c r="RRA43" s="613"/>
      <c r="RRB43" s="613"/>
      <c r="RRC43" s="613"/>
      <c r="RRD43" s="613"/>
      <c r="RRE43" s="613"/>
      <c r="RRF43" s="613"/>
      <c r="RRG43" s="613"/>
      <c r="RRH43" s="613"/>
      <c r="RRI43" s="613"/>
      <c r="RRJ43" s="613"/>
      <c r="RRK43" s="613"/>
      <c r="RRL43" s="613"/>
      <c r="RRM43" s="613"/>
      <c r="RRN43" s="613"/>
      <c r="RRO43" s="613"/>
      <c r="RRP43" s="613"/>
      <c r="RRQ43" s="613"/>
      <c r="RRR43" s="613"/>
      <c r="RRS43" s="613"/>
      <c r="RRT43" s="613"/>
      <c r="RRU43" s="613"/>
      <c r="RRV43" s="613"/>
      <c r="RRW43" s="613"/>
      <c r="RRX43" s="613"/>
      <c r="RRY43" s="613"/>
      <c r="RRZ43" s="613"/>
      <c r="RSA43" s="613"/>
      <c r="RSB43" s="613"/>
      <c r="RSC43" s="613"/>
      <c r="RSD43" s="613"/>
      <c r="RSE43" s="613"/>
      <c r="RSF43" s="613"/>
      <c r="RSG43" s="613"/>
      <c r="RSH43" s="613"/>
      <c r="RSI43" s="613"/>
      <c r="RSJ43" s="613"/>
      <c r="RSK43" s="613"/>
      <c r="RSL43" s="613"/>
      <c r="RSM43" s="613"/>
      <c r="RSN43" s="613"/>
      <c r="RSO43" s="613"/>
      <c r="RSP43" s="613"/>
      <c r="RSQ43" s="613"/>
      <c r="RSR43" s="613"/>
      <c r="RSS43" s="613"/>
      <c r="RST43" s="613"/>
      <c r="RSU43" s="613"/>
      <c r="RSV43" s="613"/>
      <c r="RSW43" s="613"/>
      <c r="RSX43" s="613"/>
      <c r="RSY43" s="613"/>
      <c r="RSZ43" s="613"/>
      <c r="RTA43" s="613"/>
      <c r="RTB43" s="613"/>
      <c r="RTC43" s="613"/>
      <c r="RTD43" s="613"/>
      <c r="RTE43" s="613"/>
      <c r="RTF43" s="613"/>
      <c r="RTG43" s="613"/>
      <c r="RTH43" s="613"/>
      <c r="RTI43" s="613"/>
      <c r="RTJ43" s="613"/>
      <c r="RTK43" s="613"/>
      <c r="RTL43" s="613"/>
      <c r="RTM43" s="613"/>
      <c r="RTN43" s="613"/>
      <c r="RTO43" s="613"/>
      <c r="RTP43" s="613"/>
      <c r="RTQ43" s="613"/>
      <c r="RTR43" s="613"/>
      <c r="RTS43" s="613"/>
      <c r="RTT43" s="613"/>
      <c r="RTU43" s="613"/>
      <c r="RTV43" s="613"/>
      <c r="RTW43" s="613"/>
      <c r="RTX43" s="613"/>
      <c r="RTY43" s="613"/>
      <c r="RTZ43" s="613"/>
      <c r="RUA43" s="613"/>
      <c r="RUB43" s="613"/>
      <c r="RUC43" s="613"/>
      <c r="RUD43" s="613"/>
      <c r="RUE43" s="613"/>
      <c r="RUF43" s="613"/>
      <c r="RUG43" s="613"/>
      <c r="RUH43" s="613"/>
      <c r="RUI43" s="613"/>
      <c r="RUJ43" s="613"/>
      <c r="RUK43" s="613"/>
      <c r="RUL43" s="613"/>
      <c r="RUM43" s="613"/>
      <c r="RUN43" s="613"/>
      <c r="RUO43" s="613"/>
      <c r="RUP43" s="613"/>
      <c r="RUQ43" s="613"/>
      <c r="RUR43" s="613"/>
      <c r="RUS43" s="613"/>
      <c r="RUT43" s="613"/>
      <c r="RUU43" s="613"/>
      <c r="RUV43" s="613"/>
      <c r="RUW43" s="613"/>
      <c r="RUX43" s="613"/>
      <c r="RUY43" s="613"/>
      <c r="RUZ43" s="613"/>
      <c r="RVA43" s="613"/>
      <c r="RVB43" s="613"/>
      <c r="RVC43" s="613"/>
      <c r="RVD43" s="613"/>
      <c r="RVE43" s="613"/>
      <c r="RVF43" s="613"/>
      <c r="RVG43" s="613"/>
      <c r="RVH43" s="613"/>
      <c r="RVI43" s="613"/>
      <c r="RVJ43" s="613"/>
      <c r="RVK43" s="613"/>
      <c r="RVL43" s="613"/>
      <c r="RVM43" s="613"/>
      <c r="RVN43" s="613"/>
      <c r="RVO43" s="613"/>
      <c r="RVP43" s="613"/>
      <c r="RVQ43" s="613"/>
      <c r="RVR43" s="613"/>
      <c r="RVS43" s="613"/>
      <c r="RVT43" s="613"/>
      <c r="RVU43" s="613"/>
      <c r="RVV43" s="613"/>
      <c r="RVW43" s="613"/>
      <c r="RVX43" s="613"/>
      <c r="RVY43" s="613"/>
      <c r="RVZ43" s="613"/>
      <c r="RWA43" s="613"/>
      <c r="RWB43" s="613"/>
      <c r="RWC43" s="613"/>
      <c r="RWD43" s="613"/>
      <c r="RWE43" s="613"/>
      <c r="RWF43" s="613"/>
      <c r="RWG43" s="613"/>
      <c r="RWH43" s="613"/>
      <c r="RWI43" s="613"/>
      <c r="RWJ43" s="613"/>
      <c r="RWK43" s="613"/>
      <c r="RWL43" s="613"/>
      <c r="RWM43" s="613"/>
      <c r="RWN43" s="613"/>
      <c r="RWO43" s="613"/>
      <c r="RWP43" s="613"/>
      <c r="RWQ43" s="613"/>
      <c r="RWR43" s="613"/>
      <c r="RWS43" s="613"/>
      <c r="RWT43" s="613"/>
      <c r="RWU43" s="613"/>
      <c r="RWV43" s="613"/>
      <c r="RWW43" s="613"/>
      <c r="RWX43" s="613"/>
      <c r="RWY43" s="613"/>
      <c r="RWZ43" s="613"/>
      <c r="RXA43" s="613"/>
      <c r="RXB43" s="613"/>
      <c r="RXC43" s="613"/>
      <c r="RXD43" s="613"/>
      <c r="RXE43" s="613"/>
      <c r="RXF43" s="613"/>
      <c r="RXG43" s="613"/>
      <c r="RXH43" s="613"/>
      <c r="RXI43" s="613"/>
      <c r="RXJ43" s="613"/>
      <c r="RXK43" s="613"/>
      <c r="RXL43" s="613"/>
      <c r="RXM43" s="613"/>
      <c r="RXN43" s="613"/>
      <c r="RXO43" s="613"/>
      <c r="RXP43" s="613"/>
      <c r="RXQ43" s="613"/>
      <c r="RXR43" s="613"/>
      <c r="RXS43" s="613"/>
      <c r="RXT43" s="613"/>
      <c r="RXU43" s="613"/>
      <c r="RXV43" s="613"/>
      <c r="RXW43" s="613"/>
      <c r="RXX43" s="613"/>
      <c r="RXY43" s="613"/>
      <c r="RXZ43" s="613"/>
      <c r="RYA43" s="613"/>
      <c r="RYB43" s="613"/>
      <c r="RYC43" s="613"/>
      <c r="RYD43" s="613"/>
      <c r="RYE43" s="613"/>
      <c r="RYF43" s="613"/>
      <c r="RYG43" s="613"/>
      <c r="RYH43" s="613"/>
      <c r="RYI43" s="613"/>
      <c r="RYJ43" s="613"/>
      <c r="RYK43" s="613"/>
      <c r="RYL43" s="613"/>
      <c r="RYM43" s="613"/>
      <c r="RYN43" s="613"/>
      <c r="RYO43" s="613"/>
      <c r="RYP43" s="613"/>
      <c r="RYQ43" s="613"/>
      <c r="RYR43" s="613"/>
      <c r="RYS43" s="613"/>
      <c r="RYT43" s="613"/>
      <c r="RYU43" s="613"/>
      <c r="RYV43" s="613"/>
      <c r="RYW43" s="613"/>
      <c r="RYX43" s="613"/>
      <c r="RYY43" s="613"/>
      <c r="RYZ43" s="613"/>
      <c r="RZA43" s="613"/>
      <c r="RZB43" s="613"/>
      <c r="RZC43" s="613"/>
      <c r="RZD43" s="613"/>
      <c r="RZE43" s="613"/>
      <c r="RZF43" s="613"/>
      <c r="RZG43" s="613"/>
      <c r="RZH43" s="613"/>
      <c r="RZI43" s="613"/>
      <c r="RZJ43" s="613"/>
      <c r="RZK43" s="613"/>
      <c r="RZL43" s="613"/>
      <c r="RZM43" s="613"/>
      <c r="RZN43" s="613"/>
      <c r="RZO43" s="613"/>
      <c r="RZP43" s="613"/>
      <c r="RZQ43" s="613"/>
      <c r="RZR43" s="613"/>
      <c r="RZS43" s="613"/>
      <c r="RZT43" s="613"/>
      <c r="RZU43" s="613"/>
      <c r="RZV43" s="613"/>
      <c r="RZW43" s="613"/>
      <c r="RZX43" s="613"/>
      <c r="RZY43" s="613"/>
      <c r="RZZ43" s="613"/>
      <c r="SAA43" s="613"/>
      <c r="SAB43" s="613"/>
      <c r="SAC43" s="613"/>
      <c r="SAD43" s="613"/>
      <c r="SAE43" s="613"/>
      <c r="SAF43" s="613"/>
      <c r="SAG43" s="613"/>
      <c r="SAH43" s="613"/>
      <c r="SAI43" s="613"/>
      <c r="SAJ43" s="613"/>
      <c r="SAK43" s="613"/>
      <c r="SAL43" s="613"/>
      <c r="SAM43" s="613"/>
      <c r="SAN43" s="613"/>
      <c r="SAO43" s="613"/>
      <c r="SAP43" s="613"/>
      <c r="SAQ43" s="613"/>
      <c r="SAR43" s="613"/>
      <c r="SAS43" s="613"/>
      <c r="SAT43" s="613"/>
      <c r="SAU43" s="613"/>
      <c r="SAV43" s="613"/>
      <c r="SAW43" s="613"/>
      <c r="SAX43" s="613"/>
      <c r="SAY43" s="613"/>
      <c r="SAZ43" s="613"/>
      <c r="SBA43" s="613"/>
      <c r="SBB43" s="613"/>
      <c r="SBC43" s="613"/>
      <c r="SBD43" s="613"/>
      <c r="SBE43" s="613"/>
      <c r="SBF43" s="613"/>
      <c r="SBG43" s="613"/>
      <c r="SBH43" s="613"/>
      <c r="SBI43" s="613"/>
      <c r="SBJ43" s="613"/>
      <c r="SBK43" s="613"/>
      <c r="SBL43" s="613"/>
      <c r="SBM43" s="613"/>
      <c r="SBN43" s="613"/>
      <c r="SBO43" s="613"/>
      <c r="SBP43" s="613"/>
      <c r="SBQ43" s="613"/>
      <c r="SBR43" s="613"/>
      <c r="SBS43" s="613"/>
      <c r="SBT43" s="613"/>
      <c r="SBU43" s="613"/>
      <c r="SBV43" s="613"/>
      <c r="SBW43" s="613"/>
      <c r="SBX43" s="613"/>
      <c r="SBY43" s="613"/>
      <c r="SBZ43" s="613"/>
      <c r="SCA43" s="613"/>
      <c r="SCB43" s="613"/>
      <c r="SCC43" s="613"/>
      <c r="SCD43" s="613"/>
      <c r="SCE43" s="613"/>
      <c r="SCF43" s="613"/>
      <c r="SCG43" s="613"/>
      <c r="SCH43" s="613"/>
      <c r="SCI43" s="613"/>
      <c r="SCJ43" s="613"/>
      <c r="SCK43" s="613"/>
      <c r="SCL43" s="613"/>
      <c r="SCM43" s="613"/>
      <c r="SCN43" s="613"/>
      <c r="SCO43" s="613"/>
      <c r="SCP43" s="613"/>
      <c r="SCQ43" s="613"/>
      <c r="SCR43" s="613"/>
      <c r="SCS43" s="613"/>
      <c r="SCT43" s="613"/>
      <c r="SCU43" s="613"/>
      <c r="SCV43" s="613"/>
      <c r="SCW43" s="613"/>
      <c r="SCX43" s="613"/>
      <c r="SCY43" s="613"/>
      <c r="SCZ43" s="613"/>
      <c r="SDA43" s="613"/>
      <c r="SDB43" s="613"/>
      <c r="SDC43" s="613"/>
      <c r="SDD43" s="613"/>
      <c r="SDE43" s="613"/>
      <c r="SDF43" s="613"/>
      <c r="SDG43" s="613"/>
      <c r="SDH43" s="613"/>
      <c r="SDI43" s="613"/>
      <c r="SDJ43" s="613"/>
      <c r="SDK43" s="613"/>
      <c r="SDL43" s="613"/>
      <c r="SDM43" s="613"/>
      <c r="SDN43" s="613"/>
      <c r="SDO43" s="613"/>
      <c r="SDP43" s="613"/>
      <c r="SDQ43" s="613"/>
      <c r="SDR43" s="613"/>
      <c r="SDS43" s="613"/>
      <c r="SDT43" s="613"/>
      <c r="SDU43" s="613"/>
      <c r="SDV43" s="613"/>
      <c r="SDW43" s="613"/>
      <c r="SDX43" s="613"/>
      <c r="SDY43" s="613"/>
      <c r="SDZ43" s="613"/>
      <c r="SEA43" s="613"/>
      <c r="SEB43" s="613"/>
      <c r="SEC43" s="613"/>
      <c r="SED43" s="613"/>
      <c r="SEE43" s="613"/>
      <c r="SEF43" s="613"/>
      <c r="SEG43" s="613"/>
      <c r="SEH43" s="613"/>
      <c r="SEI43" s="613"/>
      <c r="SEJ43" s="613"/>
      <c r="SEK43" s="613"/>
      <c r="SEL43" s="613"/>
      <c r="SEM43" s="613"/>
      <c r="SEN43" s="613"/>
      <c r="SEO43" s="613"/>
      <c r="SEP43" s="613"/>
      <c r="SEQ43" s="613"/>
      <c r="SER43" s="613"/>
      <c r="SES43" s="613"/>
      <c r="SET43" s="613"/>
      <c r="SEU43" s="613"/>
      <c r="SEV43" s="613"/>
      <c r="SEW43" s="613"/>
      <c r="SEX43" s="613"/>
      <c r="SEY43" s="613"/>
      <c r="SEZ43" s="613"/>
      <c r="SFA43" s="613"/>
      <c r="SFB43" s="613"/>
      <c r="SFC43" s="613"/>
      <c r="SFD43" s="613"/>
      <c r="SFE43" s="613"/>
      <c r="SFF43" s="613"/>
      <c r="SFG43" s="613"/>
      <c r="SFH43" s="613"/>
      <c r="SFI43" s="613"/>
      <c r="SFJ43" s="613"/>
      <c r="SFK43" s="613"/>
      <c r="SFL43" s="613"/>
      <c r="SFM43" s="613"/>
      <c r="SFN43" s="613"/>
      <c r="SFO43" s="613"/>
      <c r="SFP43" s="613"/>
      <c r="SFQ43" s="613"/>
      <c r="SFR43" s="613"/>
      <c r="SFS43" s="613"/>
      <c r="SFT43" s="613"/>
      <c r="SFU43" s="613"/>
      <c r="SFV43" s="613"/>
      <c r="SFW43" s="613"/>
      <c r="SFX43" s="613"/>
      <c r="SFY43" s="613"/>
      <c r="SFZ43" s="613"/>
      <c r="SGA43" s="613"/>
      <c r="SGB43" s="613"/>
      <c r="SGC43" s="613"/>
      <c r="SGD43" s="613"/>
      <c r="SGE43" s="613"/>
      <c r="SGF43" s="613"/>
      <c r="SGG43" s="613"/>
      <c r="SGH43" s="613"/>
      <c r="SGI43" s="613"/>
      <c r="SGJ43" s="613"/>
      <c r="SGK43" s="613"/>
      <c r="SGL43" s="613"/>
      <c r="SGM43" s="613"/>
      <c r="SGN43" s="613"/>
      <c r="SGO43" s="613"/>
      <c r="SGP43" s="613"/>
      <c r="SGQ43" s="613"/>
      <c r="SGR43" s="613"/>
      <c r="SGS43" s="613"/>
      <c r="SGT43" s="613"/>
      <c r="SGU43" s="613"/>
      <c r="SGV43" s="613"/>
      <c r="SGW43" s="613"/>
      <c r="SGX43" s="613"/>
      <c r="SGY43" s="613"/>
      <c r="SGZ43" s="613"/>
      <c r="SHA43" s="613"/>
      <c r="SHB43" s="613"/>
      <c r="SHC43" s="613"/>
      <c r="SHD43" s="613"/>
      <c r="SHE43" s="613"/>
      <c r="SHF43" s="613"/>
      <c r="SHG43" s="613"/>
      <c r="SHH43" s="613"/>
      <c r="SHI43" s="613"/>
      <c r="SHJ43" s="613"/>
      <c r="SHK43" s="613"/>
      <c r="SHL43" s="613"/>
      <c r="SHM43" s="613"/>
      <c r="SHN43" s="613"/>
      <c r="SHO43" s="613"/>
      <c r="SHP43" s="613"/>
      <c r="SHQ43" s="613"/>
      <c r="SHR43" s="613"/>
      <c r="SHS43" s="613"/>
      <c r="SHT43" s="613"/>
      <c r="SHU43" s="613"/>
      <c r="SHV43" s="613"/>
      <c r="SHW43" s="613"/>
      <c r="SHX43" s="613"/>
      <c r="SHY43" s="613"/>
      <c r="SHZ43" s="613"/>
      <c r="SIA43" s="613"/>
      <c r="SIB43" s="613"/>
      <c r="SIC43" s="613"/>
      <c r="SID43" s="613"/>
      <c r="SIE43" s="613"/>
      <c r="SIF43" s="613"/>
      <c r="SIG43" s="613"/>
      <c r="SIH43" s="613"/>
      <c r="SII43" s="613"/>
      <c r="SIJ43" s="613"/>
      <c r="SIK43" s="613"/>
      <c r="SIL43" s="613"/>
      <c r="SIM43" s="613"/>
      <c r="SIN43" s="613"/>
      <c r="SIO43" s="613"/>
      <c r="SIP43" s="613"/>
      <c r="SIQ43" s="613"/>
      <c r="SIR43" s="613"/>
      <c r="SIS43" s="613"/>
      <c r="SIT43" s="613"/>
      <c r="SIU43" s="613"/>
      <c r="SIV43" s="613"/>
      <c r="SIW43" s="613"/>
      <c r="SIX43" s="613"/>
      <c r="SIY43" s="613"/>
      <c r="SIZ43" s="613"/>
      <c r="SJA43" s="613"/>
      <c r="SJB43" s="613"/>
      <c r="SJC43" s="613"/>
      <c r="SJD43" s="613"/>
      <c r="SJE43" s="613"/>
      <c r="SJF43" s="613"/>
      <c r="SJG43" s="613"/>
      <c r="SJH43" s="613"/>
      <c r="SJI43" s="613"/>
      <c r="SJJ43" s="613"/>
      <c r="SJK43" s="613"/>
      <c r="SJL43" s="613"/>
      <c r="SJM43" s="613"/>
      <c r="SJN43" s="613"/>
      <c r="SJO43" s="613"/>
      <c r="SJP43" s="613"/>
      <c r="SJQ43" s="613"/>
      <c r="SJR43" s="613"/>
      <c r="SJS43" s="613"/>
      <c r="SJT43" s="613"/>
      <c r="SJU43" s="613"/>
      <c r="SJV43" s="613"/>
      <c r="SJW43" s="613"/>
      <c r="SJX43" s="613"/>
      <c r="SJY43" s="613"/>
      <c r="SJZ43" s="613"/>
      <c r="SKA43" s="613"/>
      <c r="SKB43" s="613"/>
      <c r="SKC43" s="613"/>
      <c r="SKD43" s="613"/>
      <c r="SKE43" s="613"/>
      <c r="SKF43" s="613"/>
      <c r="SKG43" s="613"/>
      <c r="SKH43" s="613"/>
      <c r="SKI43" s="613"/>
      <c r="SKJ43" s="613"/>
      <c r="SKK43" s="613"/>
      <c r="SKL43" s="613"/>
      <c r="SKM43" s="613"/>
      <c r="SKN43" s="613"/>
      <c r="SKO43" s="613"/>
      <c r="SKP43" s="613"/>
      <c r="SKQ43" s="613"/>
      <c r="SKR43" s="613"/>
      <c r="SKS43" s="613"/>
      <c r="SKT43" s="613"/>
      <c r="SKU43" s="613"/>
      <c r="SKV43" s="613"/>
      <c r="SKW43" s="613"/>
      <c r="SKX43" s="613"/>
      <c r="SKY43" s="613"/>
      <c r="SKZ43" s="613"/>
      <c r="SLA43" s="613"/>
      <c r="SLB43" s="613"/>
      <c r="SLC43" s="613"/>
      <c r="SLD43" s="613"/>
      <c r="SLE43" s="613"/>
      <c r="SLF43" s="613"/>
      <c r="SLG43" s="613"/>
      <c r="SLH43" s="613"/>
      <c r="SLI43" s="613"/>
      <c r="SLJ43" s="613"/>
      <c r="SLK43" s="613"/>
      <c r="SLL43" s="613"/>
      <c r="SLM43" s="613"/>
      <c r="SLN43" s="613"/>
      <c r="SLO43" s="613"/>
      <c r="SLP43" s="613"/>
      <c r="SLQ43" s="613"/>
      <c r="SLR43" s="613"/>
      <c r="SLS43" s="613"/>
      <c r="SLT43" s="613"/>
      <c r="SLU43" s="613"/>
      <c r="SLV43" s="613"/>
      <c r="SLW43" s="613"/>
      <c r="SLX43" s="613"/>
      <c r="SLY43" s="613"/>
      <c r="SLZ43" s="613"/>
      <c r="SMA43" s="613"/>
      <c r="SMB43" s="613"/>
      <c r="SMC43" s="613"/>
      <c r="SMD43" s="613"/>
      <c r="SME43" s="613"/>
      <c r="SMF43" s="613"/>
      <c r="SMG43" s="613"/>
      <c r="SMH43" s="613"/>
      <c r="SMI43" s="613"/>
      <c r="SMJ43" s="613"/>
      <c r="SMK43" s="613"/>
      <c r="SML43" s="613"/>
      <c r="SMM43" s="613"/>
      <c r="SMN43" s="613"/>
      <c r="SMO43" s="613"/>
      <c r="SMP43" s="613"/>
      <c r="SMQ43" s="613"/>
      <c r="SMR43" s="613"/>
      <c r="SMS43" s="613"/>
      <c r="SMT43" s="613"/>
      <c r="SMU43" s="613"/>
      <c r="SMV43" s="613"/>
      <c r="SMW43" s="613"/>
      <c r="SMX43" s="613"/>
      <c r="SMY43" s="613"/>
      <c r="SMZ43" s="613"/>
      <c r="SNA43" s="613"/>
      <c r="SNB43" s="613"/>
      <c r="SNC43" s="613"/>
      <c r="SND43" s="613"/>
      <c r="SNE43" s="613"/>
      <c r="SNF43" s="613"/>
      <c r="SNG43" s="613"/>
      <c r="SNH43" s="613"/>
      <c r="SNI43" s="613"/>
      <c r="SNJ43" s="613"/>
      <c r="SNK43" s="613"/>
      <c r="SNL43" s="613"/>
      <c r="SNM43" s="613"/>
      <c r="SNN43" s="613"/>
      <c r="SNO43" s="613"/>
      <c r="SNP43" s="613"/>
      <c r="SNQ43" s="613"/>
      <c r="SNR43" s="613"/>
      <c r="SNS43" s="613"/>
      <c r="SNT43" s="613"/>
      <c r="SNU43" s="613"/>
      <c r="SNV43" s="613"/>
      <c r="SNW43" s="613"/>
      <c r="SNX43" s="613"/>
      <c r="SNY43" s="613"/>
      <c r="SNZ43" s="613"/>
      <c r="SOA43" s="613"/>
      <c r="SOB43" s="613"/>
      <c r="SOC43" s="613"/>
      <c r="SOD43" s="613"/>
      <c r="SOE43" s="613"/>
      <c r="SOF43" s="613"/>
      <c r="SOG43" s="613"/>
      <c r="SOH43" s="613"/>
      <c r="SOI43" s="613"/>
      <c r="SOJ43" s="613"/>
      <c r="SOK43" s="613"/>
      <c r="SOL43" s="613"/>
      <c r="SOM43" s="613"/>
      <c r="SON43" s="613"/>
      <c r="SOO43" s="613"/>
      <c r="SOP43" s="613"/>
      <c r="SOQ43" s="613"/>
      <c r="SOR43" s="613"/>
      <c r="SOS43" s="613"/>
      <c r="SOT43" s="613"/>
      <c r="SOU43" s="613"/>
      <c r="SOV43" s="613"/>
      <c r="SOW43" s="613"/>
      <c r="SOX43" s="613"/>
      <c r="SOY43" s="613"/>
      <c r="SOZ43" s="613"/>
      <c r="SPA43" s="613"/>
      <c r="SPB43" s="613"/>
      <c r="SPC43" s="613"/>
      <c r="SPD43" s="613"/>
      <c r="SPE43" s="613"/>
      <c r="SPF43" s="613"/>
      <c r="SPG43" s="613"/>
      <c r="SPH43" s="613"/>
      <c r="SPI43" s="613"/>
      <c r="SPJ43" s="613"/>
      <c r="SPK43" s="613"/>
      <c r="SPL43" s="613"/>
      <c r="SPM43" s="613"/>
      <c r="SPN43" s="613"/>
      <c r="SPO43" s="613"/>
      <c r="SPP43" s="613"/>
      <c r="SPQ43" s="613"/>
      <c r="SPR43" s="613"/>
      <c r="SPS43" s="613"/>
      <c r="SPT43" s="613"/>
      <c r="SPU43" s="613"/>
      <c r="SPV43" s="613"/>
      <c r="SPW43" s="613"/>
      <c r="SPX43" s="613"/>
      <c r="SPY43" s="613"/>
      <c r="SPZ43" s="613"/>
      <c r="SQA43" s="613"/>
      <c r="SQB43" s="613"/>
      <c r="SQC43" s="613"/>
      <c r="SQD43" s="613"/>
      <c r="SQE43" s="613"/>
      <c r="SQF43" s="613"/>
      <c r="SQG43" s="613"/>
      <c r="SQH43" s="613"/>
      <c r="SQI43" s="613"/>
      <c r="SQJ43" s="613"/>
      <c r="SQK43" s="613"/>
      <c r="SQL43" s="613"/>
      <c r="SQM43" s="613"/>
      <c r="SQN43" s="613"/>
      <c r="SQO43" s="613"/>
      <c r="SQP43" s="613"/>
      <c r="SQQ43" s="613"/>
      <c r="SQR43" s="613"/>
      <c r="SQS43" s="613"/>
      <c r="SQT43" s="613"/>
      <c r="SQU43" s="613"/>
      <c r="SQV43" s="613"/>
      <c r="SQW43" s="613"/>
      <c r="SQX43" s="613"/>
      <c r="SQY43" s="613"/>
      <c r="SQZ43" s="613"/>
      <c r="SRA43" s="613"/>
      <c r="SRB43" s="613"/>
      <c r="SRC43" s="613"/>
      <c r="SRD43" s="613"/>
      <c r="SRE43" s="613"/>
      <c r="SRF43" s="613"/>
      <c r="SRG43" s="613"/>
      <c r="SRH43" s="613"/>
      <c r="SRI43" s="613"/>
      <c r="SRJ43" s="613"/>
      <c r="SRK43" s="613"/>
      <c r="SRL43" s="613"/>
      <c r="SRM43" s="613"/>
      <c r="SRN43" s="613"/>
      <c r="SRO43" s="613"/>
      <c r="SRP43" s="613"/>
      <c r="SRQ43" s="613"/>
      <c r="SRR43" s="613"/>
      <c r="SRS43" s="613"/>
      <c r="SRT43" s="613"/>
      <c r="SRU43" s="613"/>
      <c r="SRV43" s="613"/>
      <c r="SRW43" s="613"/>
      <c r="SRX43" s="613"/>
      <c r="SRY43" s="613"/>
      <c r="SRZ43" s="613"/>
      <c r="SSA43" s="613"/>
      <c r="SSB43" s="613"/>
      <c r="SSC43" s="613"/>
      <c r="SSD43" s="613"/>
      <c r="SSE43" s="613"/>
      <c r="SSF43" s="613"/>
      <c r="SSG43" s="613"/>
      <c r="SSH43" s="613"/>
      <c r="SSI43" s="613"/>
      <c r="SSJ43" s="613"/>
      <c r="SSK43" s="613"/>
      <c r="SSL43" s="613"/>
      <c r="SSM43" s="613"/>
      <c r="SSN43" s="613"/>
      <c r="SSO43" s="613"/>
      <c r="SSP43" s="613"/>
      <c r="SSQ43" s="613"/>
      <c r="SSR43" s="613"/>
      <c r="SSS43" s="613"/>
      <c r="SST43" s="613"/>
      <c r="SSU43" s="613"/>
      <c r="SSV43" s="613"/>
      <c r="SSW43" s="613"/>
      <c r="SSX43" s="613"/>
      <c r="SSY43" s="613"/>
      <c r="SSZ43" s="613"/>
      <c r="STA43" s="613"/>
      <c r="STB43" s="613"/>
      <c r="STC43" s="613"/>
      <c r="STD43" s="613"/>
      <c r="STE43" s="613"/>
      <c r="STF43" s="613"/>
      <c r="STG43" s="613"/>
      <c r="STH43" s="613"/>
      <c r="STI43" s="613"/>
      <c r="STJ43" s="613"/>
      <c r="STK43" s="613"/>
      <c r="STL43" s="613"/>
      <c r="STM43" s="613"/>
      <c r="STN43" s="613"/>
      <c r="STO43" s="613"/>
      <c r="STP43" s="613"/>
      <c r="STQ43" s="613"/>
      <c r="STR43" s="613"/>
      <c r="STS43" s="613"/>
      <c r="STT43" s="613"/>
      <c r="STU43" s="613"/>
      <c r="STV43" s="613"/>
      <c r="STW43" s="613"/>
      <c r="STX43" s="613"/>
      <c r="STY43" s="613"/>
      <c r="STZ43" s="613"/>
      <c r="SUA43" s="613"/>
      <c r="SUB43" s="613"/>
      <c r="SUC43" s="613"/>
      <c r="SUD43" s="613"/>
      <c r="SUE43" s="613"/>
      <c r="SUF43" s="613"/>
      <c r="SUG43" s="613"/>
      <c r="SUH43" s="613"/>
      <c r="SUI43" s="613"/>
      <c r="SUJ43" s="613"/>
      <c r="SUK43" s="613"/>
      <c r="SUL43" s="613"/>
      <c r="SUM43" s="613"/>
      <c r="SUN43" s="613"/>
      <c r="SUO43" s="613"/>
      <c r="SUP43" s="613"/>
      <c r="SUQ43" s="613"/>
      <c r="SUR43" s="613"/>
      <c r="SUS43" s="613"/>
      <c r="SUT43" s="613"/>
      <c r="SUU43" s="613"/>
      <c r="SUV43" s="613"/>
      <c r="SUW43" s="613"/>
      <c r="SUX43" s="613"/>
      <c r="SUY43" s="613"/>
      <c r="SUZ43" s="613"/>
      <c r="SVA43" s="613"/>
      <c r="SVB43" s="613"/>
      <c r="SVC43" s="613"/>
      <c r="SVD43" s="613"/>
      <c r="SVE43" s="613"/>
      <c r="SVF43" s="613"/>
      <c r="SVG43" s="613"/>
      <c r="SVH43" s="613"/>
      <c r="SVI43" s="613"/>
      <c r="SVJ43" s="613"/>
      <c r="SVK43" s="613"/>
      <c r="SVL43" s="613"/>
      <c r="SVM43" s="613"/>
      <c r="SVN43" s="613"/>
      <c r="SVO43" s="613"/>
      <c r="SVP43" s="613"/>
      <c r="SVQ43" s="613"/>
      <c r="SVR43" s="613"/>
      <c r="SVS43" s="613"/>
      <c r="SVT43" s="613"/>
      <c r="SVU43" s="613"/>
      <c r="SVV43" s="613"/>
      <c r="SVW43" s="613"/>
      <c r="SVX43" s="613"/>
      <c r="SVY43" s="613"/>
      <c r="SVZ43" s="613"/>
      <c r="SWA43" s="613"/>
      <c r="SWB43" s="613"/>
      <c r="SWC43" s="613"/>
      <c r="SWD43" s="613"/>
      <c r="SWE43" s="613"/>
      <c r="SWF43" s="613"/>
      <c r="SWG43" s="613"/>
      <c r="SWH43" s="613"/>
      <c r="SWI43" s="613"/>
      <c r="SWJ43" s="613"/>
      <c r="SWK43" s="613"/>
      <c r="SWL43" s="613"/>
      <c r="SWM43" s="613"/>
      <c r="SWN43" s="613"/>
      <c r="SWO43" s="613"/>
      <c r="SWP43" s="613"/>
      <c r="SWQ43" s="613"/>
      <c r="SWR43" s="613"/>
      <c r="SWS43" s="613"/>
      <c r="SWT43" s="613"/>
      <c r="SWU43" s="613"/>
      <c r="SWV43" s="613"/>
      <c r="SWW43" s="613"/>
      <c r="SWX43" s="613"/>
      <c r="SWY43" s="613"/>
      <c r="SWZ43" s="613"/>
      <c r="SXA43" s="613"/>
      <c r="SXB43" s="613"/>
      <c r="SXC43" s="613"/>
      <c r="SXD43" s="613"/>
      <c r="SXE43" s="613"/>
      <c r="SXF43" s="613"/>
      <c r="SXG43" s="613"/>
      <c r="SXH43" s="613"/>
      <c r="SXI43" s="613"/>
      <c r="SXJ43" s="613"/>
      <c r="SXK43" s="613"/>
      <c r="SXL43" s="613"/>
      <c r="SXM43" s="613"/>
      <c r="SXN43" s="613"/>
      <c r="SXO43" s="613"/>
      <c r="SXP43" s="613"/>
      <c r="SXQ43" s="613"/>
      <c r="SXR43" s="613"/>
      <c r="SXS43" s="613"/>
      <c r="SXT43" s="613"/>
      <c r="SXU43" s="613"/>
      <c r="SXV43" s="613"/>
      <c r="SXW43" s="613"/>
      <c r="SXX43" s="613"/>
      <c r="SXY43" s="613"/>
      <c r="SXZ43" s="613"/>
      <c r="SYA43" s="613"/>
      <c r="SYB43" s="613"/>
      <c r="SYC43" s="613"/>
      <c r="SYD43" s="613"/>
      <c r="SYE43" s="613"/>
      <c r="SYF43" s="613"/>
      <c r="SYG43" s="613"/>
      <c r="SYH43" s="613"/>
      <c r="SYI43" s="613"/>
      <c r="SYJ43" s="613"/>
      <c r="SYK43" s="613"/>
      <c r="SYL43" s="613"/>
      <c r="SYM43" s="613"/>
      <c r="SYN43" s="613"/>
      <c r="SYO43" s="613"/>
      <c r="SYP43" s="613"/>
      <c r="SYQ43" s="613"/>
      <c r="SYR43" s="613"/>
      <c r="SYS43" s="613"/>
      <c r="SYT43" s="613"/>
      <c r="SYU43" s="613"/>
      <c r="SYV43" s="613"/>
      <c r="SYW43" s="613"/>
      <c r="SYX43" s="613"/>
      <c r="SYY43" s="613"/>
      <c r="SYZ43" s="613"/>
      <c r="SZA43" s="613"/>
      <c r="SZB43" s="613"/>
      <c r="SZC43" s="613"/>
      <c r="SZD43" s="613"/>
      <c r="SZE43" s="613"/>
      <c r="SZF43" s="613"/>
      <c r="SZG43" s="613"/>
      <c r="SZH43" s="613"/>
      <c r="SZI43" s="613"/>
      <c r="SZJ43" s="613"/>
      <c r="SZK43" s="613"/>
      <c r="SZL43" s="613"/>
      <c r="SZM43" s="613"/>
      <c r="SZN43" s="613"/>
      <c r="SZO43" s="613"/>
      <c r="SZP43" s="613"/>
      <c r="SZQ43" s="613"/>
      <c r="SZR43" s="613"/>
      <c r="SZS43" s="613"/>
      <c r="SZT43" s="613"/>
      <c r="SZU43" s="613"/>
      <c r="SZV43" s="613"/>
      <c r="SZW43" s="613"/>
      <c r="SZX43" s="613"/>
      <c r="SZY43" s="613"/>
      <c r="SZZ43" s="613"/>
      <c r="TAA43" s="613"/>
      <c r="TAB43" s="613"/>
      <c r="TAC43" s="613"/>
      <c r="TAD43" s="613"/>
      <c r="TAE43" s="613"/>
      <c r="TAF43" s="613"/>
      <c r="TAG43" s="613"/>
      <c r="TAH43" s="613"/>
      <c r="TAI43" s="613"/>
      <c r="TAJ43" s="613"/>
      <c r="TAK43" s="613"/>
      <c r="TAL43" s="613"/>
      <c r="TAM43" s="613"/>
      <c r="TAN43" s="613"/>
      <c r="TAO43" s="613"/>
      <c r="TAP43" s="613"/>
      <c r="TAQ43" s="613"/>
      <c r="TAR43" s="613"/>
      <c r="TAS43" s="613"/>
      <c r="TAT43" s="613"/>
      <c r="TAU43" s="613"/>
      <c r="TAV43" s="613"/>
      <c r="TAW43" s="613"/>
      <c r="TAX43" s="613"/>
      <c r="TAY43" s="613"/>
      <c r="TAZ43" s="613"/>
      <c r="TBA43" s="613"/>
      <c r="TBB43" s="613"/>
      <c r="TBC43" s="613"/>
      <c r="TBD43" s="613"/>
      <c r="TBE43" s="613"/>
      <c r="TBF43" s="613"/>
      <c r="TBG43" s="613"/>
      <c r="TBH43" s="613"/>
      <c r="TBI43" s="613"/>
      <c r="TBJ43" s="613"/>
      <c r="TBK43" s="613"/>
      <c r="TBL43" s="613"/>
      <c r="TBM43" s="613"/>
      <c r="TBN43" s="613"/>
      <c r="TBO43" s="613"/>
      <c r="TBP43" s="613"/>
      <c r="TBQ43" s="613"/>
      <c r="TBR43" s="613"/>
      <c r="TBS43" s="613"/>
      <c r="TBT43" s="613"/>
      <c r="TBU43" s="613"/>
      <c r="TBV43" s="613"/>
      <c r="TBW43" s="613"/>
      <c r="TBX43" s="613"/>
      <c r="TBY43" s="613"/>
      <c r="TBZ43" s="613"/>
      <c r="TCA43" s="613"/>
      <c r="TCB43" s="613"/>
      <c r="TCC43" s="613"/>
      <c r="TCD43" s="613"/>
      <c r="TCE43" s="613"/>
      <c r="TCF43" s="613"/>
      <c r="TCG43" s="613"/>
      <c r="TCH43" s="613"/>
      <c r="TCI43" s="613"/>
      <c r="TCJ43" s="613"/>
      <c r="TCK43" s="613"/>
      <c r="TCL43" s="613"/>
      <c r="TCM43" s="613"/>
      <c r="TCN43" s="613"/>
      <c r="TCO43" s="613"/>
      <c r="TCP43" s="613"/>
      <c r="TCQ43" s="613"/>
      <c r="TCR43" s="613"/>
      <c r="TCS43" s="613"/>
      <c r="TCT43" s="613"/>
      <c r="TCU43" s="613"/>
      <c r="TCV43" s="613"/>
      <c r="TCW43" s="613"/>
      <c r="TCX43" s="613"/>
      <c r="TCY43" s="613"/>
      <c r="TCZ43" s="613"/>
      <c r="TDA43" s="613"/>
      <c r="TDB43" s="613"/>
      <c r="TDC43" s="613"/>
      <c r="TDD43" s="613"/>
      <c r="TDE43" s="613"/>
      <c r="TDF43" s="613"/>
      <c r="TDG43" s="613"/>
      <c r="TDH43" s="613"/>
      <c r="TDI43" s="613"/>
      <c r="TDJ43" s="613"/>
      <c r="TDK43" s="613"/>
      <c r="TDL43" s="613"/>
      <c r="TDM43" s="613"/>
      <c r="TDN43" s="613"/>
      <c r="TDO43" s="613"/>
      <c r="TDP43" s="613"/>
      <c r="TDQ43" s="613"/>
      <c r="TDR43" s="613"/>
      <c r="TDS43" s="613"/>
      <c r="TDT43" s="613"/>
      <c r="TDU43" s="613"/>
      <c r="TDV43" s="613"/>
      <c r="TDW43" s="613"/>
      <c r="TDX43" s="613"/>
      <c r="TDY43" s="613"/>
      <c r="TDZ43" s="613"/>
      <c r="TEA43" s="613"/>
      <c r="TEB43" s="613"/>
      <c r="TEC43" s="613"/>
      <c r="TED43" s="613"/>
      <c r="TEE43" s="613"/>
      <c r="TEF43" s="613"/>
      <c r="TEG43" s="613"/>
      <c r="TEH43" s="613"/>
      <c r="TEI43" s="613"/>
      <c r="TEJ43" s="613"/>
      <c r="TEK43" s="613"/>
      <c r="TEL43" s="613"/>
      <c r="TEM43" s="613"/>
      <c r="TEN43" s="613"/>
      <c r="TEO43" s="613"/>
      <c r="TEP43" s="613"/>
      <c r="TEQ43" s="613"/>
      <c r="TER43" s="613"/>
      <c r="TES43" s="613"/>
      <c r="TET43" s="613"/>
      <c r="TEU43" s="613"/>
      <c r="TEV43" s="613"/>
      <c r="TEW43" s="613"/>
      <c r="TEX43" s="613"/>
      <c r="TEY43" s="613"/>
      <c r="TEZ43" s="613"/>
      <c r="TFA43" s="613"/>
      <c r="TFB43" s="613"/>
      <c r="TFC43" s="613"/>
      <c r="TFD43" s="613"/>
      <c r="TFE43" s="613"/>
      <c r="TFF43" s="613"/>
      <c r="TFG43" s="613"/>
      <c r="TFH43" s="613"/>
      <c r="TFI43" s="613"/>
      <c r="TFJ43" s="613"/>
      <c r="TFK43" s="613"/>
      <c r="TFL43" s="613"/>
      <c r="TFM43" s="613"/>
      <c r="TFN43" s="613"/>
      <c r="TFO43" s="613"/>
      <c r="TFP43" s="613"/>
      <c r="TFQ43" s="613"/>
      <c r="TFR43" s="613"/>
      <c r="TFS43" s="613"/>
      <c r="TFT43" s="613"/>
      <c r="TFU43" s="613"/>
      <c r="TFV43" s="613"/>
      <c r="TFW43" s="613"/>
      <c r="TFX43" s="613"/>
      <c r="TFY43" s="613"/>
      <c r="TFZ43" s="613"/>
      <c r="TGA43" s="613"/>
      <c r="TGB43" s="613"/>
      <c r="TGC43" s="613"/>
      <c r="TGD43" s="613"/>
      <c r="TGE43" s="613"/>
      <c r="TGF43" s="613"/>
      <c r="TGG43" s="613"/>
      <c r="TGH43" s="613"/>
      <c r="TGI43" s="613"/>
      <c r="TGJ43" s="613"/>
      <c r="TGK43" s="613"/>
      <c r="TGL43" s="613"/>
      <c r="TGM43" s="613"/>
      <c r="TGN43" s="613"/>
      <c r="TGO43" s="613"/>
      <c r="TGP43" s="613"/>
      <c r="TGQ43" s="613"/>
      <c r="TGR43" s="613"/>
      <c r="TGS43" s="613"/>
      <c r="TGT43" s="613"/>
      <c r="TGU43" s="613"/>
      <c r="TGV43" s="613"/>
      <c r="TGW43" s="613"/>
      <c r="TGX43" s="613"/>
      <c r="TGY43" s="613"/>
      <c r="TGZ43" s="613"/>
      <c r="THA43" s="613"/>
      <c r="THB43" s="613"/>
      <c r="THC43" s="613"/>
      <c r="THD43" s="613"/>
      <c r="THE43" s="613"/>
      <c r="THF43" s="613"/>
      <c r="THG43" s="613"/>
      <c r="THH43" s="613"/>
      <c r="THI43" s="613"/>
      <c r="THJ43" s="613"/>
      <c r="THK43" s="613"/>
      <c r="THL43" s="613"/>
      <c r="THM43" s="613"/>
      <c r="THN43" s="613"/>
      <c r="THO43" s="613"/>
      <c r="THP43" s="613"/>
      <c r="THQ43" s="613"/>
      <c r="THR43" s="613"/>
      <c r="THS43" s="613"/>
      <c r="THT43" s="613"/>
      <c r="THU43" s="613"/>
      <c r="THV43" s="613"/>
      <c r="THW43" s="613"/>
      <c r="THX43" s="613"/>
      <c r="THY43" s="613"/>
      <c r="THZ43" s="613"/>
      <c r="TIA43" s="613"/>
      <c r="TIB43" s="613"/>
      <c r="TIC43" s="613"/>
      <c r="TID43" s="613"/>
      <c r="TIE43" s="613"/>
      <c r="TIF43" s="613"/>
      <c r="TIG43" s="613"/>
      <c r="TIH43" s="613"/>
      <c r="TII43" s="613"/>
      <c r="TIJ43" s="613"/>
      <c r="TIK43" s="613"/>
      <c r="TIL43" s="613"/>
      <c r="TIM43" s="613"/>
      <c r="TIN43" s="613"/>
      <c r="TIO43" s="613"/>
      <c r="TIP43" s="613"/>
      <c r="TIQ43" s="613"/>
      <c r="TIR43" s="613"/>
      <c r="TIS43" s="613"/>
      <c r="TIT43" s="613"/>
      <c r="TIU43" s="613"/>
      <c r="TIV43" s="613"/>
      <c r="TIW43" s="613"/>
      <c r="TIX43" s="613"/>
      <c r="TIY43" s="613"/>
      <c r="TIZ43" s="613"/>
      <c r="TJA43" s="613"/>
      <c r="TJB43" s="613"/>
      <c r="TJC43" s="613"/>
      <c r="TJD43" s="613"/>
      <c r="TJE43" s="613"/>
      <c r="TJF43" s="613"/>
      <c r="TJG43" s="613"/>
      <c r="TJH43" s="613"/>
      <c r="TJI43" s="613"/>
      <c r="TJJ43" s="613"/>
      <c r="TJK43" s="613"/>
      <c r="TJL43" s="613"/>
      <c r="TJM43" s="613"/>
      <c r="TJN43" s="613"/>
      <c r="TJO43" s="613"/>
      <c r="TJP43" s="613"/>
      <c r="TJQ43" s="613"/>
      <c r="TJR43" s="613"/>
      <c r="TJS43" s="613"/>
      <c r="TJT43" s="613"/>
      <c r="TJU43" s="613"/>
      <c r="TJV43" s="613"/>
      <c r="TJW43" s="613"/>
      <c r="TJX43" s="613"/>
      <c r="TJY43" s="613"/>
      <c r="TJZ43" s="613"/>
      <c r="TKA43" s="613"/>
      <c r="TKB43" s="613"/>
      <c r="TKC43" s="613"/>
      <c r="TKD43" s="613"/>
      <c r="TKE43" s="613"/>
      <c r="TKF43" s="613"/>
      <c r="TKG43" s="613"/>
      <c r="TKH43" s="613"/>
      <c r="TKI43" s="613"/>
      <c r="TKJ43" s="613"/>
      <c r="TKK43" s="613"/>
      <c r="TKL43" s="613"/>
      <c r="TKM43" s="613"/>
      <c r="TKN43" s="613"/>
      <c r="TKO43" s="613"/>
      <c r="TKP43" s="613"/>
      <c r="TKQ43" s="613"/>
      <c r="TKR43" s="613"/>
      <c r="TKS43" s="613"/>
      <c r="TKT43" s="613"/>
      <c r="TKU43" s="613"/>
      <c r="TKV43" s="613"/>
      <c r="TKW43" s="613"/>
      <c r="TKX43" s="613"/>
      <c r="TKY43" s="613"/>
      <c r="TKZ43" s="613"/>
      <c r="TLA43" s="613"/>
      <c r="TLB43" s="613"/>
      <c r="TLC43" s="613"/>
      <c r="TLD43" s="613"/>
      <c r="TLE43" s="613"/>
      <c r="TLF43" s="613"/>
      <c r="TLG43" s="613"/>
      <c r="TLH43" s="613"/>
      <c r="TLI43" s="613"/>
      <c r="TLJ43" s="613"/>
      <c r="TLK43" s="613"/>
      <c r="TLL43" s="613"/>
      <c r="TLM43" s="613"/>
      <c r="TLN43" s="613"/>
      <c r="TLO43" s="613"/>
      <c r="TLP43" s="613"/>
      <c r="TLQ43" s="613"/>
      <c r="TLR43" s="613"/>
      <c r="TLS43" s="613"/>
      <c r="TLT43" s="613"/>
      <c r="TLU43" s="613"/>
      <c r="TLV43" s="613"/>
      <c r="TLW43" s="613"/>
      <c r="TLX43" s="613"/>
      <c r="TLY43" s="613"/>
      <c r="TLZ43" s="613"/>
      <c r="TMA43" s="613"/>
      <c r="TMB43" s="613"/>
      <c r="TMC43" s="613"/>
      <c r="TMD43" s="613"/>
      <c r="TME43" s="613"/>
      <c r="TMF43" s="613"/>
      <c r="TMG43" s="613"/>
      <c r="TMH43" s="613"/>
      <c r="TMI43" s="613"/>
      <c r="TMJ43" s="613"/>
      <c r="TMK43" s="613"/>
      <c r="TML43" s="613"/>
      <c r="TMM43" s="613"/>
      <c r="TMN43" s="613"/>
      <c r="TMO43" s="613"/>
      <c r="TMP43" s="613"/>
      <c r="TMQ43" s="613"/>
      <c r="TMR43" s="613"/>
      <c r="TMS43" s="613"/>
      <c r="TMT43" s="613"/>
      <c r="TMU43" s="613"/>
      <c r="TMV43" s="613"/>
      <c r="TMW43" s="613"/>
      <c r="TMX43" s="613"/>
      <c r="TMY43" s="613"/>
      <c r="TMZ43" s="613"/>
      <c r="TNA43" s="613"/>
      <c r="TNB43" s="613"/>
      <c r="TNC43" s="613"/>
      <c r="TND43" s="613"/>
      <c r="TNE43" s="613"/>
      <c r="TNF43" s="613"/>
      <c r="TNG43" s="613"/>
      <c r="TNH43" s="613"/>
      <c r="TNI43" s="613"/>
      <c r="TNJ43" s="613"/>
      <c r="TNK43" s="613"/>
      <c r="TNL43" s="613"/>
      <c r="TNM43" s="613"/>
      <c r="TNN43" s="613"/>
      <c r="TNO43" s="613"/>
      <c r="TNP43" s="613"/>
      <c r="TNQ43" s="613"/>
      <c r="TNR43" s="613"/>
      <c r="TNS43" s="613"/>
      <c r="TNT43" s="613"/>
      <c r="TNU43" s="613"/>
      <c r="TNV43" s="613"/>
      <c r="TNW43" s="613"/>
      <c r="TNX43" s="613"/>
      <c r="TNY43" s="613"/>
      <c r="TNZ43" s="613"/>
      <c r="TOA43" s="613"/>
      <c r="TOB43" s="613"/>
      <c r="TOC43" s="613"/>
      <c r="TOD43" s="613"/>
      <c r="TOE43" s="613"/>
      <c r="TOF43" s="613"/>
      <c r="TOG43" s="613"/>
      <c r="TOH43" s="613"/>
      <c r="TOI43" s="613"/>
      <c r="TOJ43" s="613"/>
      <c r="TOK43" s="613"/>
      <c r="TOL43" s="613"/>
      <c r="TOM43" s="613"/>
      <c r="TON43" s="613"/>
      <c r="TOO43" s="613"/>
      <c r="TOP43" s="613"/>
      <c r="TOQ43" s="613"/>
      <c r="TOR43" s="613"/>
      <c r="TOS43" s="613"/>
      <c r="TOT43" s="613"/>
      <c r="TOU43" s="613"/>
      <c r="TOV43" s="613"/>
      <c r="TOW43" s="613"/>
      <c r="TOX43" s="613"/>
      <c r="TOY43" s="613"/>
      <c r="TOZ43" s="613"/>
      <c r="TPA43" s="613"/>
      <c r="TPB43" s="613"/>
      <c r="TPC43" s="613"/>
      <c r="TPD43" s="613"/>
      <c r="TPE43" s="613"/>
      <c r="TPF43" s="613"/>
      <c r="TPG43" s="613"/>
      <c r="TPH43" s="613"/>
      <c r="TPI43" s="613"/>
      <c r="TPJ43" s="613"/>
      <c r="TPK43" s="613"/>
      <c r="TPL43" s="613"/>
      <c r="TPM43" s="613"/>
      <c r="TPN43" s="613"/>
      <c r="TPO43" s="613"/>
      <c r="TPP43" s="613"/>
      <c r="TPQ43" s="613"/>
      <c r="TPR43" s="613"/>
      <c r="TPS43" s="613"/>
      <c r="TPT43" s="613"/>
      <c r="TPU43" s="613"/>
      <c r="TPV43" s="613"/>
      <c r="TPW43" s="613"/>
      <c r="TPX43" s="613"/>
      <c r="TPY43" s="613"/>
      <c r="TPZ43" s="613"/>
      <c r="TQA43" s="613"/>
      <c r="TQB43" s="613"/>
      <c r="TQC43" s="613"/>
      <c r="TQD43" s="613"/>
      <c r="TQE43" s="613"/>
      <c r="TQF43" s="613"/>
      <c r="TQG43" s="613"/>
      <c r="TQH43" s="613"/>
      <c r="TQI43" s="613"/>
      <c r="TQJ43" s="613"/>
      <c r="TQK43" s="613"/>
      <c r="TQL43" s="613"/>
      <c r="TQM43" s="613"/>
      <c r="TQN43" s="613"/>
      <c r="TQO43" s="613"/>
      <c r="TQP43" s="613"/>
      <c r="TQQ43" s="613"/>
      <c r="TQR43" s="613"/>
      <c r="TQS43" s="613"/>
      <c r="TQT43" s="613"/>
      <c r="TQU43" s="613"/>
      <c r="TQV43" s="613"/>
      <c r="TQW43" s="613"/>
      <c r="TQX43" s="613"/>
      <c r="TQY43" s="613"/>
      <c r="TQZ43" s="613"/>
      <c r="TRA43" s="613"/>
      <c r="TRB43" s="613"/>
      <c r="TRC43" s="613"/>
      <c r="TRD43" s="613"/>
      <c r="TRE43" s="613"/>
      <c r="TRF43" s="613"/>
      <c r="TRG43" s="613"/>
      <c r="TRH43" s="613"/>
      <c r="TRI43" s="613"/>
      <c r="TRJ43" s="613"/>
      <c r="TRK43" s="613"/>
      <c r="TRL43" s="613"/>
      <c r="TRM43" s="613"/>
      <c r="TRN43" s="613"/>
      <c r="TRO43" s="613"/>
      <c r="TRP43" s="613"/>
      <c r="TRQ43" s="613"/>
      <c r="TRR43" s="613"/>
      <c r="TRS43" s="613"/>
      <c r="TRT43" s="613"/>
      <c r="TRU43" s="613"/>
      <c r="TRV43" s="613"/>
      <c r="TRW43" s="613"/>
      <c r="TRX43" s="613"/>
      <c r="TRY43" s="613"/>
      <c r="TRZ43" s="613"/>
      <c r="TSA43" s="613"/>
      <c r="TSB43" s="613"/>
      <c r="TSC43" s="613"/>
      <c r="TSD43" s="613"/>
      <c r="TSE43" s="613"/>
      <c r="TSF43" s="613"/>
      <c r="TSG43" s="613"/>
      <c r="TSH43" s="613"/>
      <c r="TSI43" s="613"/>
      <c r="TSJ43" s="613"/>
      <c r="TSK43" s="613"/>
      <c r="TSL43" s="613"/>
      <c r="TSM43" s="613"/>
      <c r="TSN43" s="613"/>
      <c r="TSO43" s="613"/>
      <c r="TSP43" s="613"/>
      <c r="TSQ43" s="613"/>
      <c r="TSR43" s="613"/>
      <c r="TSS43" s="613"/>
      <c r="TST43" s="613"/>
      <c r="TSU43" s="613"/>
      <c r="TSV43" s="613"/>
      <c r="TSW43" s="613"/>
      <c r="TSX43" s="613"/>
      <c r="TSY43" s="613"/>
      <c r="TSZ43" s="613"/>
      <c r="TTA43" s="613"/>
      <c r="TTB43" s="613"/>
      <c r="TTC43" s="613"/>
      <c r="TTD43" s="613"/>
      <c r="TTE43" s="613"/>
      <c r="TTF43" s="613"/>
      <c r="TTG43" s="613"/>
      <c r="TTH43" s="613"/>
      <c r="TTI43" s="613"/>
      <c r="TTJ43" s="613"/>
      <c r="TTK43" s="613"/>
      <c r="TTL43" s="613"/>
      <c r="TTM43" s="613"/>
      <c r="TTN43" s="613"/>
      <c r="TTO43" s="613"/>
      <c r="TTP43" s="613"/>
      <c r="TTQ43" s="613"/>
      <c r="TTR43" s="613"/>
      <c r="TTS43" s="613"/>
      <c r="TTT43" s="613"/>
      <c r="TTU43" s="613"/>
      <c r="TTV43" s="613"/>
      <c r="TTW43" s="613"/>
      <c r="TTX43" s="613"/>
      <c r="TTY43" s="613"/>
      <c r="TTZ43" s="613"/>
      <c r="TUA43" s="613"/>
      <c r="TUB43" s="613"/>
      <c r="TUC43" s="613"/>
      <c r="TUD43" s="613"/>
      <c r="TUE43" s="613"/>
      <c r="TUF43" s="613"/>
      <c r="TUG43" s="613"/>
      <c r="TUH43" s="613"/>
      <c r="TUI43" s="613"/>
      <c r="TUJ43" s="613"/>
      <c r="TUK43" s="613"/>
      <c r="TUL43" s="613"/>
      <c r="TUM43" s="613"/>
      <c r="TUN43" s="613"/>
      <c r="TUO43" s="613"/>
      <c r="TUP43" s="613"/>
      <c r="TUQ43" s="613"/>
      <c r="TUR43" s="613"/>
      <c r="TUS43" s="613"/>
      <c r="TUT43" s="613"/>
      <c r="TUU43" s="613"/>
      <c r="TUV43" s="613"/>
      <c r="TUW43" s="613"/>
      <c r="TUX43" s="613"/>
      <c r="TUY43" s="613"/>
      <c r="TUZ43" s="613"/>
      <c r="TVA43" s="613"/>
      <c r="TVB43" s="613"/>
      <c r="TVC43" s="613"/>
      <c r="TVD43" s="613"/>
      <c r="TVE43" s="613"/>
      <c r="TVF43" s="613"/>
      <c r="TVG43" s="613"/>
      <c r="TVH43" s="613"/>
      <c r="TVI43" s="613"/>
      <c r="TVJ43" s="613"/>
      <c r="TVK43" s="613"/>
      <c r="TVL43" s="613"/>
      <c r="TVM43" s="613"/>
      <c r="TVN43" s="613"/>
      <c r="TVO43" s="613"/>
      <c r="TVP43" s="613"/>
      <c r="TVQ43" s="613"/>
      <c r="TVR43" s="613"/>
      <c r="TVS43" s="613"/>
      <c r="TVT43" s="613"/>
      <c r="TVU43" s="613"/>
      <c r="TVV43" s="613"/>
      <c r="TVW43" s="613"/>
      <c r="TVX43" s="613"/>
      <c r="TVY43" s="613"/>
      <c r="TVZ43" s="613"/>
      <c r="TWA43" s="613"/>
      <c r="TWB43" s="613"/>
      <c r="TWC43" s="613"/>
      <c r="TWD43" s="613"/>
      <c r="TWE43" s="613"/>
      <c r="TWF43" s="613"/>
      <c r="TWG43" s="613"/>
      <c r="TWH43" s="613"/>
      <c r="TWI43" s="613"/>
      <c r="TWJ43" s="613"/>
      <c r="TWK43" s="613"/>
      <c r="TWL43" s="613"/>
      <c r="TWM43" s="613"/>
      <c r="TWN43" s="613"/>
      <c r="TWO43" s="613"/>
      <c r="TWP43" s="613"/>
      <c r="TWQ43" s="613"/>
      <c r="TWR43" s="613"/>
      <c r="TWS43" s="613"/>
      <c r="TWT43" s="613"/>
      <c r="TWU43" s="613"/>
      <c r="TWV43" s="613"/>
      <c r="TWW43" s="613"/>
      <c r="TWX43" s="613"/>
      <c r="TWY43" s="613"/>
      <c r="TWZ43" s="613"/>
      <c r="TXA43" s="613"/>
      <c r="TXB43" s="613"/>
      <c r="TXC43" s="613"/>
      <c r="TXD43" s="613"/>
      <c r="TXE43" s="613"/>
      <c r="TXF43" s="613"/>
      <c r="TXG43" s="613"/>
      <c r="TXH43" s="613"/>
      <c r="TXI43" s="613"/>
      <c r="TXJ43" s="613"/>
      <c r="TXK43" s="613"/>
      <c r="TXL43" s="613"/>
      <c r="TXM43" s="613"/>
      <c r="TXN43" s="613"/>
      <c r="TXO43" s="613"/>
      <c r="TXP43" s="613"/>
      <c r="TXQ43" s="613"/>
      <c r="TXR43" s="613"/>
      <c r="TXS43" s="613"/>
      <c r="TXT43" s="613"/>
      <c r="TXU43" s="613"/>
      <c r="TXV43" s="613"/>
      <c r="TXW43" s="613"/>
      <c r="TXX43" s="613"/>
      <c r="TXY43" s="613"/>
      <c r="TXZ43" s="613"/>
      <c r="TYA43" s="613"/>
      <c r="TYB43" s="613"/>
      <c r="TYC43" s="613"/>
      <c r="TYD43" s="613"/>
      <c r="TYE43" s="613"/>
      <c r="TYF43" s="613"/>
      <c r="TYG43" s="613"/>
      <c r="TYH43" s="613"/>
      <c r="TYI43" s="613"/>
      <c r="TYJ43" s="613"/>
      <c r="TYK43" s="613"/>
      <c r="TYL43" s="613"/>
      <c r="TYM43" s="613"/>
      <c r="TYN43" s="613"/>
      <c r="TYO43" s="613"/>
      <c r="TYP43" s="613"/>
      <c r="TYQ43" s="613"/>
      <c r="TYR43" s="613"/>
      <c r="TYS43" s="613"/>
      <c r="TYT43" s="613"/>
      <c r="TYU43" s="613"/>
      <c r="TYV43" s="613"/>
      <c r="TYW43" s="613"/>
      <c r="TYX43" s="613"/>
      <c r="TYY43" s="613"/>
      <c r="TYZ43" s="613"/>
      <c r="TZA43" s="613"/>
      <c r="TZB43" s="613"/>
      <c r="TZC43" s="613"/>
      <c r="TZD43" s="613"/>
      <c r="TZE43" s="613"/>
      <c r="TZF43" s="613"/>
      <c r="TZG43" s="613"/>
      <c r="TZH43" s="613"/>
      <c r="TZI43" s="613"/>
      <c r="TZJ43" s="613"/>
      <c r="TZK43" s="613"/>
      <c r="TZL43" s="613"/>
      <c r="TZM43" s="613"/>
      <c r="TZN43" s="613"/>
      <c r="TZO43" s="613"/>
      <c r="TZP43" s="613"/>
      <c r="TZQ43" s="613"/>
      <c r="TZR43" s="613"/>
      <c r="TZS43" s="613"/>
      <c r="TZT43" s="613"/>
      <c r="TZU43" s="613"/>
      <c r="TZV43" s="613"/>
      <c r="TZW43" s="613"/>
      <c r="TZX43" s="613"/>
      <c r="TZY43" s="613"/>
      <c r="TZZ43" s="613"/>
      <c r="UAA43" s="613"/>
      <c r="UAB43" s="613"/>
      <c r="UAC43" s="613"/>
      <c r="UAD43" s="613"/>
      <c r="UAE43" s="613"/>
      <c r="UAF43" s="613"/>
      <c r="UAG43" s="613"/>
      <c r="UAH43" s="613"/>
      <c r="UAI43" s="613"/>
      <c r="UAJ43" s="613"/>
      <c r="UAK43" s="613"/>
      <c r="UAL43" s="613"/>
      <c r="UAM43" s="613"/>
      <c r="UAN43" s="613"/>
      <c r="UAO43" s="613"/>
      <c r="UAP43" s="613"/>
      <c r="UAQ43" s="613"/>
      <c r="UAR43" s="613"/>
      <c r="UAS43" s="613"/>
      <c r="UAT43" s="613"/>
      <c r="UAU43" s="613"/>
      <c r="UAV43" s="613"/>
      <c r="UAW43" s="613"/>
      <c r="UAX43" s="613"/>
      <c r="UAY43" s="613"/>
      <c r="UAZ43" s="613"/>
      <c r="UBA43" s="613"/>
      <c r="UBB43" s="613"/>
      <c r="UBC43" s="613"/>
      <c r="UBD43" s="613"/>
      <c r="UBE43" s="613"/>
      <c r="UBF43" s="613"/>
      <c r="UBG43" s="613"/>
      <c r="UBH43" s="613"/>
      <c r="UBI43" s="613"/>
      <c r="UBJ43" s="613"/>
      <c r="UBK43" s="613"/>
      <c r="UBL43" s="613"/>
      <c r="UBM43" s="613"/>
      <c r="UBN43" s="613"/>
      <c r="UBO43" s="613"/>
      <c r="UBP43" s="613"/>
      <c r="UBQ43" s="613"/>
      <c r="UBR43" s="613"/>
      <c r="UBS43" s="613"/>
      <c r="UBT43" s="613"/>
      <c r="UBU43" s="613"/>
      <c r="UBV43" s="613"/>
      <c r="UBW43" s="613"/>
      <c r="UBX43" s="613"/>
      <c r="UBY43" s="613"/>
      <c r="UBZ43" s="613"/>
      <c r="UCA43" s="613"/>
      <c r="UCB43" s="613"/>
      <c r="UCC43" s="613"/>
      <c r="UCD43" s="613"/>
      <c r="UCE43" s="613"/>
      <c r="UCF43" s="613"/>
      <c r="UCG43" s="613"/>
      <c r="UCH43" s="613"/>
      <c r="UCI43" s="613"/>
      <c r="UCJ43" s="613"/>
      <c r="UCK43" s="613"/>
      <c r="UCL43" s="613"/>
      <c r="UCM43" s="613"/>
      <c r="UCN43" s="613"/>
      <c r="UCO43" s="613"/>
      <c r="UCP43" s="613"/>
      <c r="UCQ43" s="613"/>
      <c r="UCR43" s="613"/>
      <c r="UCS43" s="613"/>
      <c r="UCT43" s="613"/>
      <c r="UCU43" s="613"/>
      <c r="UCV43" s="613"/>
      <c r="UCW43" s="613"/>
      <c r="UCX43" s="613"/>
      <c r="UCY43" s="613"/>
      <c r="UCZ43" s="613"/>
      <c r="UDA43" s="613"/>
      <c r="UDB43" s="613"/>
      <c r="UDC43" s="613"/>
      <c r="UDD43" s="613"/>
      <c r="UDE43" s="613"/>
      <c r="UDF43" s="613"/>
      <c r="UDG43" s="613"/>
      <c r="UDH43" s="613"/>
      <c r="UDI43" s="613"/>
      <c r="UDJ43" s="613"/>
      <c r="UDK43" s="613"/>
      <c r="UDL43" s="613"/>
      <c r="UDM43" s="613"/>
      <c r="UDN43" s="613"/>
      <c r="UDO43" s="613"/>
      <c r="UDP43" s="613"/>
      <c r="UDQ43" s="613"/>
      <c r="UDR43" s="613"/>
      <c r="UDS43" s="613"/>
      <c r="UDT43" s="613"/>
      <c r="UDU43" s="613"/>
      <c r="UDV43" s="613"/>
      <c r="UDW43" s="613"/>
      <c r="UDX43" s="613"/>
      <c r="UDY43" s="613"/>
      <c r="UDZ43" s="613"/>
      <c r="UEA43" s="613"/>
      <c r="UEB43" s="613"/>
      <c r="UEC43" s="613"/>
      <c r="UED43" s="613"/>
      <c r="UEE43" s="613"/>
      <c r="UEF43" s="613"/>
      <c r="UEG43" s="613"/>
      <c r="UEH43" s="613"/>
      <c r="UEI43" s="613"/>
      <c r="UEJ43" s="613"/>
      <c r="UEK43" s="613"/>
      <c r="UEL43" s="613"/>
      <c r="UEM43" s="613"/>
      <c r="UEN43" s="613"/>
      <c r="UEO43" s="613"/>
      <c r="UEP43" s="613"/>
      <c r="UEQ43" s="613"/>
      <c r="UER43" s="613"/>
      <c r="UES43" s="613"/>
      <c r="UET43" s="613"/>
      <c r="UEU43" s="613"/>
      <c r="UEV43" s="613"/>
      <c r="UEW43" s="613"/>
      <c r="UEX43" s="613"/>
      <c r="UEY43" s="613"/>
      <c r="UEZ43" s="613"/>
      <c r="UFA43" s="613"/>
      <c r="UFB43" s="613"/>
      <c r="UFC43" s="613"/>
      <c r="UFD43" s="613"/>
      <c r="UFE43" s="613"/>
      <c r="UFF43" s="613"/>
      <c r="UFG43" s="613"/>
      <c r="UFH43" s="613"/>
      <c r="UFI43" s="613"/>
      <c r="UFJ43" s="613"/>
      <c r="UFK43" s="613"/>
      <c r="UFL43" s="613"/>
      <c r="UFM43" s="613"/>
      <c r="UFN43" s="613"/>
      <c r="UFO43" s="613"/>
      <c r="UFP43" s="613"/>
      <c r="UFQ43" s="613"/>
      <c r="UFR43" s="613"/>
      <c r="UFS43" s="613"/>
      <c r="UFT43" s="613"/>
      <c r="UFU43" s="613"/>
      <c r="UFV43" s="613"/>
      <c r="UFW43" s="613"/>
      <c r="UFX43" s="613"/>
      <c r="UFY43" s="613"/>
      <c r="UFZ43" s="613"/>
      <c r="UGA43" s="613"/>
      <c r="UGB43" s="613"/>
      <c r="UGC43" s="613"/>
      <c r="UGD43" s="613"/>
      <c r="UGE43" s="613"/>
      <c r="UGF43" s="613"/>
      <c r="UGG43" s="613"/>
      <c r="UGH43" s="613"/>
      <c r="UGI43" s="613"/>
      <c r="UGJ43" s="613"/>
      <c r="UGK43" s="613"/>
      <c r="UGL43" s="613"/>
      <c r="UGM43" s="613"/>
      <c r="UGN43" s="613"/>
      <c r="UGO43" s="613"/>
      <c r="UGP43" s="613"/>
      <c r="UGQ43" s="613"/>
      <c r="UGR43" s="613"/>
      <c r="UGS43" s="613"/>
      <c r="UGT43" s="613"/>
      <c r="UGU43" s="613"/>
      <c r="UGV43" s="613"/>
      <c r="UGW43" s="613"/>
      <c r="UGX43" s="613"/>
      <c r="UGY43" s="613"/>
      <c r="UGZ43" s="613"/>
      <c r="UHA43" s="613"/>
      <c r="UHB43" s="613"/>
      <c r="UHC43" s="613"/>
      <c r="UHD43" s="613"/>
      <c r="UHE43" s="613"/>
      <c r="UHF43" s="613"/>
      <c r="UHG43" s="613"/>
      <c r="UHH43" s="613"/>
      <c r="UHI43" s="613"/>
      <c r="UHJ43" s="613"/>
      <c r="UHK43" s="613"/>
      <c r="UHL43" s="613"/>
      <c r="UHM43" s="613"/>
      <c r="UHN43" s="613"/>
      <c r="UHO43" s="613"/>
      <c r="UHP43" s="613"/>
      <c r="UHQ43" s="613"/>
      <c r="UHR43" s="613"/>
      <c r="UHS43" s="613"/>
      <c r="UHT43" s="613"/>
      <c r="UHU43" s="613"/>
      <c r="UHV43" s="613"/>
      <c r="UHW43" s="613"/>
      <c r="UHX43" s="613"/>
      <c r="UHY43" s="613"/>
      <c r="UHZ43" s="613"/>
      <c r="UIA43" s="613"/>
      <c r="UIB43" s="613"/>
      <c r="UIC43" s="613"/>
      <c r="UID43" s="613"/>
      <c r="UIE43" s="613"/>
      <c r="UIF43" s="613"/>
      <c r="UIG43" s="613"/>
      <c r="UIH43" s="613"/>
      <c r="UII43" s="613"/>
      <c r="UIJ43" s="613"/>
      <c r="UIK43" s="613"/>
      <c r="UIL43" s="613"/>
      <c r="UIM43" s="613"/>
      <c r="UIN43" s="613"/>
      <c r="UIO43" s="613"/>
      <c r="UIP43" s="613"/>
      <c r="UIQ43" s="613"/>
      <c r="UIR43" s="613"/>
      <c r="UIS43" s="613"/>
      <c r="UIT43" s="613"/>
      <c r="UIU43" s="613"/>
      <c r="UIV43" s="613"/>
      <c r="UIW43" s="613"/>
      <c r="UIX43" s="613"/>
      <c r="UIY43" s="613"/>
      <c r="UIZ43" s="613"/>
      <c r="UJA43" s="613"/>
      <c r="UJB43" s="613"/>
      <c r="UJC43" s="613"/>
      <c r="UJD43" s="613"/>
      <c r="UJE43" s="613"/>
      <c r="UJF43" s="613"/>
      <c r="UJG43" s="613"/>
      <c r="UJH43" s="613"/>
      <c r="UJI43" s="613"/>
      <c r="UJJ43" s="613"/>
      <c r="UJK43" s="613"/>
      <c r="UJL43" s="613"/>
      <c r="UJM43" s="613"/>
      <c r="UJN43" s="613"/>
      <c r="UJO43" s="613"/>
      <c r="UJP43" s="613"/>
      <c r="UJQ43" s="613"/>
      <c r="UJR43" s="613"/>
      <c r="UJS43" s="613"/>
      <c r="UJT43" s="613"/>
      <c r="UJU43" s="613"/>
      <c r="UJV43" s="613"/>
      <c r="UJW43" s="613"/>
      <c r="UJX43" s="613"/>
      <c r="UJY43" s="613"/>
      <c r="UJZ43" s="613"/>
      <c r="UKA43" s="613"/>
      <c r="UKB43" s="613"/>
      <c r="UKC43" s="613"/>
      <c r="UKD43" s="613"/>
      <c r="UKE43" s="613"/>
      <c r="UKF43" s="613"/>
      <c r="UKG43" s="613"/>
      <c r="UKH43" s="613"/>
      <c r="UKI43" s="613"/>
      <c r="UKJ43" s="613"/>
      <c r="UKK43" s="613"/>
      <c r="UKL43" s="613"/>
      <c r="UKM43" s="613"/>
      <c r="UKN43" s="613"/>
      <c r="UKO43" s="613"/>
      <c r="UKP43" s="613"/>
      <c r="UKQ43" s="613"/>
      <c r="UKR43" s="613"/>
      <c r="UKS43" s="613"/>
      <c r="UKT43" s="613"/>
      <c r="UKU43" s="613"/>
      <c r="UKV43" s="613"/>
      <c r="UKW43" s="613"/>
      <c r="UKX43" s="613"/>
      <c r="UKY43" s="613"/>
      <c r="UKZ43" s="613"/>
      <c r="ULA43" s="613"/>
      <c r="ULB43" s="613"/>
      <c r="ULC43" s="613"/>
      <c r="ULD43" s="613"/>
      <c r="ULE43" s="613"/>
      <c r="ULF43" s="613"/>
      <c r="ULG43" s="613"/>
      <c r="ULH43" s="613"/>
      <c r="ULI43" s="613"/>
      <c r="ULJ43" s="613"/>
      <c r="ULK43" s="613"/>
      <c r="ULL43" s="613"/>
      <c r="ULM43" s="613"/>
      <c r="ULN43" s="613"/>
      <c r="ULO43" s="613"/>
      <c r="ULP43" s="613"/>
      <c r="ULQ43" s="613"/>
      <c r="ULR43" s="613"/>
      <c r="ULS43" s="613"/>
      <c r="ULT43" s="613"/>
      <c r="ULU43" s="613"/>
      <c r="ULV43" s="613"/>
      <c r="ULW43" s="613"/>
      <c r="ULX43" s="613"/>
      <c r="ULY43" s="613"/>
      <c r="ULZ43" s="613"/>
      <c r="UMA43" s="613"/>
      <c r="UMB43" s="613"/>
      <c r="UMC43" s="613"/>
      <c r="UMD43" s="613"/>
      <c r="UME43" s="613"/>
      <c r="UMF43" s="613"/>
      <c r="UMG43" s="613"/>
      <c r="UMH43" s="613"/>
      <c r="UMI43" s="613"/>
      <c r="UMJ43" s="613"/>
      <c r="UMK43" s="613"/>
      <c r="UML43" s="613"/>
      <c r="UMM43" s="613"/>
      <c r="UMN43" s="613"/>
      <c r="UMO43" s="613"/>
      <c r="UMP43" s="613"/>
      <c r="UMQ43" s="613"/>
      <c r="UMR43" s="613"/>
      <c r="UMS43" s="613"/>
      <c r="UMT43" s="613"/>
      <c r="UMU43" s="613"/>
      <c r="UMV43" s="613"/>
      <c r="UMW43" s="613"/>
      <c r="UMX43" s="613"/>
      <c r="UMY43" s="613"/>
      <c r="UMZ43" s="613"/>
      <c r="UNA43" s="613"/>
      <c r="UNB43" s="613"/>
      <c r="UNC43" s="613"/>
      <c r="UND43" s="613"/>
      <c r="UNE43" s="613"/>
      <c r="UNF43" s="613"/>
      <c r="UNG43" s="613"/>
      <c r="UNH43" s="613"/>
      <c r="UNI43" s="613"/>
      <c r="UNJ43" s="613"/>
      <c r="UNK43" s="613"/>
      <c r="UNL43" s="613"/>
      <c r="UNM43" s="613"/>
      <c r="UNN43" s="613"/>
      <c r="UNO43" s="613"/>
      <c r="UNP43" s="613"/>
      <c r="UNQ43" s="613"/>
      <c r="UNR43" s="613"/>
      <c r="UNS43" s="613"/>
      <c r="UNT43" s="613"/>
      <c r="UNU43" s="613"/>
      <c r="UNV43" s="613"/>
      <c r="UNW43" s="613"/>
      <c r="UNX43" s="613"/>
      <c r="UNY43" s="613"/>
      <c r="UNZ43" s="613"/>
      <c r="UOA43" s="613"/>
      <c r="UOB43" s="613"/>
      <c r="UOC43" s="613"/>
      <c r="UOD43" s="613"/>
      <c r="UOE43" s="613"/>
      <c r="UOF43" s="613"/>
      <c r="UOG43" s="613"/>
      <c r="UOH43" s="613"/>
      <c r="UOI43" s="613"/>
      <c r="UOJ43" s="613"/>
      <c r="UOK43" s="613"/>
      <c r="UOL43" s="613"/>
      <c r="UOM43" s="613"/>
      <c r="UON43" s="613"/>
      <c r="UOO43" s="613"/>
      <c r="UOP43" s="613"/>
      <c r="UOQ43" s="613"/>
      <c r="UOR43" s="613"/>
      <c r="UOS43" s="613"/>
      <c r="UOT43" s="613"/>
      <c r="UOU43" s="613"/>
      <c r="UOV43" s="613"/>
      <c r="UOW43" s="613"/>
      <c r="UOX43" s="613"/>
      <c r="UOY43" s="613"/>
      <c r="UOZ43" s="613"/>
      <c r="UPA43" s="613"/>
      <c r="UPB43" s="613"/>
      <c r="UPC43" s="613"/>
      <c r="UPD43" s="613"/>
      <c r="UPE43" s="613"/>
      <c r="UPF43" s="613"/>
      <c r="UPG43" s="613"/>
      <c r="UPH43" s="613"/>
      <c r="UPI43" s="613"/>
      <c r="UPJ43" s="613"/>
      <c r="UPK43" s="613"/>
      <c r="UPL43" s="613"/>
      <c r="UPM43" s="613"/>
      <c r="UPN43" s="613"/>
      <c r="UPO43" s="613"/>
      <c r="UPP43" s="613"/>
      <c r="UPQ43" s="613"/>
      <c r="UPR43" s="613"/>
      <c r="UPS43" s="613"/>
      <c r="UPT43" s="613"/>
      <c r="UPU43" s="613"/>
      <c r="UPV43" s="613"/>
      <c r="UPW43" s="613"/>
      <c r="UPX43" s="613"/>
      <c r="UPY43" s="613"/>
      <c r="UPZ43" s="613"/>
      <c r="UQA43" s="613"/>
      <c r="UQB43" s="613"/>
      <c r="UQC43" s="613"/>
      <c r="UQD43" s="613"/>
      <c r="UQE43" s="613"/>
      <c r="UQF43" s="613"/>
      <c r="UQG43" s="613"/>
      <c r="UQH43" s="613"/>
      <c r="UQI43" s="613"/>
      <c r="UQJ43" s="613"/>
      <c r="UQK43" s="613"/>
      <c r="UQL43" s="613"/>
      <c r="UQM43" s="613"/>
      <c r="UQN43" s="613"/>
      <c r="UQO43" s="613"/>
      <c r="UQP43" s="613"/>
      <c r="UQQ43" s="613"/>
      <c r="UQR43" s="613"/>
      <c r="UQS43" s="613"/>
      <c r="UQT43" s="613"/>
      <c r="UQU43" s="613"/>
      <c r="UQV43" s="613"/>
      <c r="UQW43" s="613"/>
      <c r="UQX43" s="613"/>
      <c r="UQY43" s="613"/>
      <c r="UQZ43" s="613"/>
      <c r="URA43" s="613"/>
      <c r="URB43" s="613"/>
      <c r="URC43" s="613"/>
      <c r="URD43" s="613"/>
      <c r="URE43" s="613"/>
      <c r="URF43" s="613"/>
      <c r="URG43" s="613"/>
      <c r="URH43" s="613"/>
      <c r="URI43" s="613"/>
      <c r="URJ43" s="613"/>
      <c r="URK43" s="613"/>
      <c r="URL43" s="613"/>
      <c r="URM43" s="613"/>
      <c r="URN43" s="613"/>
      <c r="URO43" s="613"/>
      <c r="URP43" s="613"/>
      <c r="URQ43" s="613"/>
      <c r="URR43" s="613"/>
      <c r="URS43" s="613"/>
      <c r="URT43" s="613"/>
      <c r="URU43" s="613"/>
      <c r="URV43" s="613"/>
      <c r="URW43" s="613"/>
      <c r="URX43" s="613"/>
      <c r="URY43" s="613"/>
      <c r="URZ43" s="613"/>
      <c r="USA43" s="613"/>
      <c r="USB43" s="613"/>
      <c r="USC43" s="613"/>
      <c r="USD43" s="613"/>
      <c r="USE43" s="613"/>
      <c r="USF43" s="613"/>
      <c r="USG43" s="613"/>
      <c r="USH43" s="613"/>
      <c r="USI43" s="613"/>
      <c r="USJ43" s="613"/>
      <c r="USK43" s="613"/>
      <c r="USL43" s="613"/>
      <c r="USM43" s="613"/>
      <c r="USN43" s="613"/>
      <c r="USO43" s="613"/>
      <c r="USP43" s="613"/>
      <c r="USQ43" s="613"/>
      <c r="USR43" s="613"/>
      <c r="USS43" s="613"/>
      <c r="UST43" s="613"/>
      <c r="USU43" s="613"/>
      <c r="USV43" s="613"/>
      <c r="USW43" s="613"/>
      <c r="USX43" s="613"/>
      <c r="USY43" s="613"/>
      <c r="USZ43" s="613"/>
      <c r="UTA43" s="613"/>
      <c r="UTB43" s="613"/>
      <c r="UTC43" s="613"/>
      <c r="UTD43" s="613"/>
      <c r="UTE43" s="613"/>
      <c r="UTF43" s="613"/>
      <c r="UTG43" s="613"/>
      <c r="UTH43" s="613"/>
      <c r="UTI43" s="613"/>
      <c r="UTJ43" s="613"/>
      <c r="UTK43" s="613"/>
      <c r="UTL43" s="613"/>
      <c r="UTM43" s="613"/>
      <c r="UTN43" s="613"/>
      <c r="UTO43" s="613"/>
      <c r="UTP43" s="613"/>
      <c r="UTQ43" s="613"/>
      <c r="UTR43" s="613"/>
      <c r="UTS43" s="613"/>
      <c r="UTT43" s="613"/>
      <c r="UTU43" s="613"/>
      <c r="UTV43" s="613"/>
      <c r="UTW43" s="613"/>
      <c r="UTX43" s="613"/>
      <c r="UTY43" s="613"/>
      <c r="UTZ43" s="613"/>
      <c r="UUA43" s="613"/>
      <c r="UUB43" s="613"/>
      <c r="UUC43" s="613"/>
      <c r="UUD43" s="613"/>
      <c r="UUE43" s="613"/>
      <c r="UUF43" s="613"/>
      <c r="UUG43" s="613"/>
      <c r="UUH43" s="613"/>
      <c r="UUI43" s="613"/>
      <c r="UUJ43" s="613"/>
      <c r="UUK43" s="613"/>
      <c r="UUL43" s="613"/>
      <c r="UUM43" s="613"/>
      <c r="UUN43" s="613"/>
      <c r="UUO43" s="613"/>
      <c r="UUP43" s="613"/>
      <c r="UUQ43" s="613"/>
      <c r="UUR43" s="613"/>
      <c r="UUS43" s="613"/>
      <c r="UUT43" s="613"/>
      <c r="UUU43" s="613"/>
      <c r="UUV43" s="613"/>
      <c r="UUW43" s="613"/>
      <c r="UUX43" s="613"/>
      <c r="UUY43" s="613"/>
      <c r="UUZ43" s="613"/>
      <c r="UVA43" s="613"/>
      <c r="UVB43" s="613"/>
      <c r="UVC43" s="613"/>
      <c r="UVD43" s="613"/>
      <c r="UVE43" s="613"/>
      <c r="UVF43" s="613"/>
      <c r="UVG43" s="613"/>
      <c r="UVH43" s="613"/>
      <c r="UVI43" s="613"/>
      <c r="UVJ43" s="613"/>
      <c r="UVK43" s="613"/>
      <c r="UVL43" s="613"/>
      <c r="UVM43" s="613"/>
      <c r="UVN43" s="613"/>
      <c r="UVO43" s="613"/>
      <c r="UVP43" s="613"/>
      <c r="UVQ43" s="613"/>
      <c r="UVR43" s="613"/>
      <c r="UVS43" s="613"/>
      <c r="UVT43" s="613"/>
      <c r="UVU43" s="613"/>
      <c r="UVV43" s="613"/>
      <c r="UVW43" s="613"/>
      <c r="UVX43" s="613"/>
      <c r="UVY43" s="613"/>
      <c r="UVZ43" s="613"/>
      <c r="UWA43" s="613"/>
      <c r="UWB43" s="613"/>
      <c r="UWC43" s="613"/>
      <c r="UWD43" s="613"/>
      <c r="UWE43" s="613"/>
      <c r="UWF43" s="613"/>
      <c r="UWG43" s="613"/>
      <c r="UWH43" s="613"/>
      <c r="UWI43" s="613"/>
      <c r="UWJ43" s="613"/>
      <c r="UWK43" s="613"/>
      <c r="UWL43" s="613"/>
      <c r="UWM43" s="613"/>
      <c r="UWN43" s="613"/>
      <c r="UWO43" s="613"/>
      <c r="UWP43" s="613"/>
      <c r="UWQ43" s="613"/>
      <c r="UWR43" s="613"/>
      <c r="UWS43" s="613"/>
      <c r="UWT43" s="613"/>
      <c r="UWU43" s="613"/>
      <c r="UWV43" s="613"/>
      <c r="UWW43" s="613"/>
      <c r="UWX43" s="613"/>
      <c r="UWY43" s="613"/>
      <c r="UWZ43" s="613"/>
      <c r="UXA43" s="613"/>
      <c r="UXB43" s="613"/>
      <c r="UXC43" s="613"/>
      <c r="UXD43" s="613"/>
      <c r="UXE43" s="613"/>
      <c r="UXF43" s="613"/>
      <c r="UXG43" s="613"/>
      <c r="UXH43" s="613"/>
      <c r="UXI43" s="613"/>
      <c r="UXJ43" s="613"/>
      <c r="UXK43" s="613"/>
      <c r="UXL43" s="613"/>
      <c r="UXM43" s="613"/>
      <c r="UXN43" s="613"/>
      <c r="UXO43" s="613"/>
      <c r="UXP43" s="613"/>
      <c r="UXQ43" s="613"/>
      <c r="UXR43" s="613"/>
      <c r="UXS43" s="613"/>
      <c r="UXT43" s="613"/>
      <c r="UXU43" s="613"/>
      <c r="UXV43" s="613"/>
      <c r="UXW43" s="613"/>
      <c r="UXX43" s="613"/>
      <c r="UXY43" s="613"/>
      <c r="UXZ43" s="613"/>
      <c r="UYA43" s="613"/>
      <c r="UYB43" s="613"/>
      <c r="UYC43" s="613"/>
      <c r="UYD43" s="613"/>
      <c r="UYE43" s="613"/>
      <c r="UYF43" s="613"/>
      <c r="UYG43" s="613"/>
      <c r="UYH43" s="613"/>
      <c r="UYI43" s="613"/>
      <c r="UYJ43" s="613"/>
      <c r="UYK43" s="613"/>
      <c r="UYL43" s="613"/>
      <c r="UYM43" s="613"/>
      <c r="UYN43" s="613"/>
      <c r="UYO43" s="613"/>
      <c r="UYP43" s="613"/>
      <c r="UYQ43" s="613"/>
      <c r="UYR43" s="613"/>
      <c r="UYS43" s="613"/>
      <c r="UYT43" s="613"/>
      <c r="UYU43" s="613"/>
      <c r="UYV43" s="613"/>
      <c r="UYW43" s="613"/>
      <c r="UYX43" s="613"/>
      <c r="UYY43" s="613"/>
      <c r="UYZ43" s="613"/>
      <c r="UZA43" s="613"/>
      <c r="UZB43" s="613"/>
      <c r="UZC43" s="613"/>
      <c r="UZD43" s="613"/>
      <c r="UZE43" s="613"/>
      <c r="UZF43" s="613"/>
      <c r="UZG43" s="613"/>
      <c r="UZH43" s="613"/>
      <c r="UZI43" s="613"/>
      <c r="UZJ43" s="613"/>
      <c r="UZK43" s="613"/>
      <c r="UZL43" s="613"/>
      <c r="UZM43" s="613"/>
      <c r="UZN43" s="613"/>
      <c r="UZO43" s="613"/>
      <c r="UZP43" s="613"/>
      <c r="UZQ43" s="613"/>
      <c r="UZR43" s="613"/>
      <c r="UZS43" s="613"/>
      <c r="UZT43" s="613"/>
      <c r="UZU43" s="613"/>
      <c r="UZV43" s="613"/>
      <c r="UZW43" s="613"/>
      <c r="UZX43" s="613"/>
      <c r="UZY43" s="613"/>
      <c r="UZZ43" s="613"/>
      <c r="VAA43" s="613"/>
      <c r="VAB43" s="613"/>
      <c r="VAC43" s="613"/>
      <c r="VAD43" s="613"/>
      <c r="VAE43" s="613"/>
      <c r="VAF43" s="613"/>
      <c r="VAG43" s="613"/>
      <c r="VAH43" s="613"/>
      <c r="VAI43" s="613"/>
      <c r="VAJ43" s="613"/>
      <c r="VAK43" s="613"/>
      <c r="VAL43" s="613"/>
      <c r="VAM43" s="613"/>
      <c r="VAN43" s="613"/>
      <c r="VAO43" s="613"/>
      <c r="VAP43" s="613"/>
      <c r="VAQ43" s="613"/>
      <c r="VAR43" s="613"/>
      <c r="VAS43" s="613"/>
      <c r="VAT43" s="613"/>
      <c r="VAU43" s="613"/>
      <c r="VAV43" s="613"/>
      <c r="VAW43" s="613"/>
      <c r="VAX43" s="613"/>
      <c r="VAY43" s="613"/>
      <c r="VAZ43" s="613"/>
      <c r="VBA43" s="613"/>
      <c r="VBB43" s="613"/>
      <c r="VBC43" s="613"/>
      <c r="VBD43" s="613"/>
      <c r="VBE43" s="613"/>
      <c r="VBF43" s="613"/>
      <c r="VBG43" s="613"/>
      <c r="VBH43" s="613"/>
      <c r="VBI43" s="613"/>
      <c r="VBJ43" s="613"/>
      <c r="VBK43" s="613"/>
      <c r="VBL43" s="613"/>
      <c r="VBM43" s="613"/>
      <c r="VBN43" s="613"/>
      <c r="VBO43" s="613"/>
      <c r="VBP43" s="613"/>
      <c r="VBQ43" s="613"/>
      <c r="VBR43" s="613"/>
      <c r="VBS43" s="613"/>
      <c r="VBT43" s="613"/>
      <c r="VBU43" s="613"/>
      <c r="VBV43" s="613"/>
      <c r="VBW43" s="613"/>
      <c r="VBX43" s="613"/>
      <c r="VBY43" s="613"/>
      <c r="VBZ43" s="613"/>
      <c r="VCA43" s="613"/>
      <c r="VCB43" s="613"/>
      <c r="VCC43" s="613"/>
      <c r="VCD43" s="613"/>
      <c r="VCE43" s="613"/>
      <c r="VCF43" s="613"/>
      <c r="VCG43" s="613"/>
      <c r="VCH43" s="613"/>
      <c r="VCI43" s="613"/>
      <c r="VCJ43" s="613"/>
      <c r="VCK43" s="613"/>
      <c r="VCL43" s="613"/>
      <c r="VCM43" s="613"/>
      <c r="VCN43" s="613"/>
      <c r="VCO43" s="613"/>
      <c r="VCP43" s="613"/>
      <c r="VCQ43" s="613"/>
      <c r="VCR43" s="613"/>
      <c r="VCS43" s="613"/>
      <c r="VCT43" s="613"/>
      <c r="VCU43" s="613"/>
      <c r="VCV43" s="613"/>
      <c r="VCW43" s="613"/>
      <c r="VCX43" s="613"/>
      <c r="VCY43" s="613"/>
      <c r="VCZ43" s="613"/>
      <c r="VDA43" s="613"/>
      <c r="VDB43" s="613"/>
      <c r="VDC43" s="613"/>
      <c r="VDD43" s="613"/>
      <c r="VDE43" s="613"/>
      <c r="VDF43" s="613"/>
      <c r="VDG43" s="613"/>
      <c r="VDH43" s="613"/>
      <c r="VDI43" s="613"/>
      <c r="VDJ43" s="613"/>
      <c r="VDK43" s="613"/>
      <c r="VDL43" s="613"/>
      <c r="VDM43" s="613"/>
      <c r="VDN43" s="613"/>
      <c r="VDO43" s="613"/>
      <c r="VDP43" s="613"/>
      <c r="VDQ43" s="613"/>
      <c r="VDR43" s="613"/>
      <c r="VDS43" s="613"/>
      <c r="VDT43" s="613"/>
      <c r="VDU43" s="613"/>
      <c r="VDV43" s="613"/>
      <c r="VDW43" s="613"/>
      <c r="VDX43" s="613"/>
      <c r="VDY43" s="613"/>
      <c r="VDZ43" s="613"/>
      <c r="VEA43" s="613"/>
      <c r="VEB43" s="613"/>
      <c r="VEC43" s="613"/>
      <c r="VED43" s="613"/>
      <c r="VEE43" s="613"/>
      <c r="VEF43" s="613"/>
      <c r="VEG43" s="613"/>
      <c r="VEH43" s="613"/>
      <c r="VEI43" s="613"/>
      <c r="VEJ43" s="613"/>
      <c r="VEK43" s="613"/>
      <c r="VEL43" s="613"/>
      <c r="VEM43" s="613"/>
      <c r="VEN43" s="613"/>
      <c r="VEO43" s="613"/>
      <c r="VEP43" s="613"/>
      <c r="VEQ43" s="613"/>
      <c r="VER43" s="613"/>
      <c r="VES43" s="613"/>
      <c r="VET43" s="613"/>
      <c r="VEU43" s="613"/>
      <c r="VEV43" s="613"/>
      <c r="VEW43" s="613"/>
      <c r="VEX43" s="613"/>
      <c r="VEY43" s="613"/>
      <c r="VEZ43" s="613"/>
      <c r="VFA43" s="613"/>
      <c r="VFB43" s="613"/>
      <c r="VFC43" s="613"/>
      <c r="VFD43" s="613"/>
      <c r="VFE43" s="613"/>
      <c r="VFF43" s="613"/>
      <c r="VFG43" s="613"/>
      <c r="VFH43" s="613"/>
      <c r="VFI43" s="613"/>
      <c r="VFJ43" s="613"/>
      <c r="VFK43" s="613"/>
      <c r="VFL43" s="613"/>
      <c r="VFM43" s="613"/>
      <c r="VFN43" s="613"/>
      <c r="VFO43" s="613"/>
      <c r="VFP43" s="613"/>
      <c r="VFQ43" s="613"/>
      <c r="VFR43" s="613"/>
      <c r="VFS43" s="613"/>
      <c r="VFT43" s="613"/>
      <c r="VFU43" s="613"/>
      <c r="VFV43" s="613"/>
      <c r="VFW43" s="613"/>
      <c r="VFX43" s="613"/>
      <c r="VFY43" s="613"/>
      <c r="VFZ43" s="613"/>
      <c r="VGA43" s="613"/>
      <c r="VGB43" s="613"/>
      <c r="VGC43" s="613"/>
      <c r="VGD43" s="613"/>
      <c r="VGE43" s="613"/>
      <c r="VGF43" s="613"/>
      <c r="VGG43" s="613"/>
      <c r="VGH43" s="613"/>
      <c r="VGI43" s="613"/>
      <c r="VGJ43" s="613"/>
      <c r="VGK43" s="613"/>
      <c r="VGL43" s="613"/>
      <c r="VGM43" s="613"/>
      <c r="VGN43" s="613"/>
      <c r="VGO43" s="613"/>
      <c r="VGP43" s="613"/>
      <c r="VGQ43" s="613"/>
      <c r="VGR43" s="613"/>
      <c r="VGS43" s="613"/>
      <c r="VGT43" s="613"/>
      <c r="VGU43" s="613"/>
      <c r="VGV43" s="613"/>
      <c r="VGW43" s="613"/>
      <c r="VGX43" s="613"/>
      <c r="VGY43" s="613"/>
      <c r="VGZ43" s="613"/>
      <c r="VHA43" s="613"/>
      <c r="VHB43" s="613"/>
      <c r="VHC43" s="613"/>
      <c r="VHD43" s="613"/>
      <c r="VHE43" s="613"/>
      <c r="VHF43" s="613"/>
      <c r="VHG43" s="613"/>
      <c r="VHH43" s="613"/>
      <c r="VHI43" s="613"/>
      <c r="VHJ43" s="613"/>
      <c r="VHK43" s="613"/>
      <c r="VHL43" s="613"/>
      <c r="VHM43" s="613"/>
      <c r="VHN43" s="613"/>
      <c r="VHO43" s="613"/>
      <c r="VHP43" s="613"/>
      <c r="VHQ43" s="613"/>
      <c r="VHR43" s="613"/>
      <c r="VHS43" s="613"/>
      <c r="VHT43" s="613"/>
      <c r="VHU43" s="613"/>
      <c r="VHV43" s="613"/>
      <c r="VHW43" s="613"/>
      <c r="VHX43" s="613"/>
      <c r="VHY43" s="613"/>
      <c r="VHZ43" s="613"/>
      <c r="VIA43" s="613"/>
      <c r="VIB43" s="613"/>
      <c r="VIC43" s="613"/>
      <c r="VID43" s="613"/>
      <c r="VIE43" s="613"/>
      <c r="VIF43" s="613"/>
      <c r="VIG43" s="613"/>
      <c r="VIH43" s="613"/>
      <c r="VII43" s="613"/>
      <c r="VIJ43" s="613"/>
      <c r="VIK43" s="613"/>
      <c r="VIL43" s="613"/>
      <c r="VIM43" s="613"/>
      <c r="VIN43" s="613"/>
      <c r="VIO43" s="613"/>
      <c r="VIP43" s="613"/>
      <c r="VIQ43" s="613"/>
      <c r="VIR43" s="613"/>
      <c r="VIS43" s="613"/>
      <c r="VIT43" s="613"/>
      <c r="VIU43" s="613"/>
      <c r="VIV43" s="613"/>
      <c r="VIW43" s="613"/>
      <c r="VIX43" s="613"/>
      <c r="VIY43" s="613"/>
      <c r="VIZ43" s="613"/>
      <c r="VJA43" s="613"/>
      <c r="VJB43" s="613"/>
      <c r="VJC43" s="613"/>
      <c r="VJD43" s="613"/>
      <c r="VJE43" s="613"/>
      <c r="VJF43" s="613"/>
      <c r="VJG43" s="613"/>
      <c r="VJH43" s="613"/>
      <c r="VJI43" s="613"/>
      <c r="VJJ43" s="613"/>
      <c r="VJK43" s="613"/>
      <c r="VJL43" s="613"/>
      <c r="VJM43" s="613"/>
      <c r="VJN43" s="613"/>
      <c r="VJO43" s="613"/>
      <c r="VJP43" s="613"/>
      <c r="VJQ43" s="613"/>
      <c r="VJR43" s="613"/>
      <c r="VJS43" s="613"/>
      <c r="VJT43" s="613"/>
      <c r="VJU43" s="613"/>
      <c r="VJV43" s="613"/>
      <c r="VJW43" s="613"/>
      <c r="VJX43" s="613"/>
      <c r="VJY43" s="613"/>
      <c r="VJZ43" s="613"/>
      <c r="VKA43" s="613"/>
      <c r="VKB43" s="613"/>
      <c r="VKC43" s="613"/>
      <c r="VKD43" s="613"/>
      <c r="VKE43" s="613"/>
      <c r="VKF43" s="613"/>
      <c r="VKG43" s="613"/>
      <c r="VKH43" s="613"/>
      <c r="VKI43" s="613"/>
      <c r="VKJ43" s="613"/>
      <c r="VKK43" s="613"/>
      <c r="VKL43" s="613"/>
      <c r="VKM43" s="613"/>
      <c r="VKN43" s="613"/>
      <c r="VKO43" s="613"/>
      <c r="VKP43" s="613"/>
      <c r="VKQ43" s="613"/>
      <c r="VKR43" s="613"/>
      <c r="VKS43" s="613"/>
      <c r="VKT43" s="613"/>
      <c r="VKU43" s="613"/>
      <c r="VKV43" s="613"/>
      <c r="VKW43" s="613"/>
      <c r="VKX43" s="613"/>
      <c r="VKY43" s="613"/>
      <c r="VKZ43" s="613"/>
      <c r="VLA43" s="613"/>
      <c r="VLB43" s="613"/>
      <c r="VLC43" s="613"/>
      <c r="VLD43" s="613"/>
      <c r="VLE43" s="613"/>
      <c r="VLF43" s="613"/>
      <c r="VLG43" s="613"/>
      <c r="VLH43" s="613"/>
      <c r="VLI43" s="613"/>
      <c r="VLJ43" s="613"/>
      <c r="VLK43" s="613"/>
      <c r="VLL43" s="613"/>
      <c r="VLM43" s="613"/>
      <c r="VLN43" s="613"/>
      <c r="VLO43" s="613"/>
      <c r="VLP43" s="613"/>
      <c r="VLQ43" s="613"/>
      <c r="VLR43" s="613"/>
      <c r="VLS43" s="613"/>
      <c r="VLT43" s="613"/>
      <c r="VLU43" s="613"/>
      <c r="VLV43" s="613"/>
      <c r="VLW43" s="613"/>
      <c r="VLX43" s="613"/>
      <c r="VLY43" s="613"/>
      <c r="VLZ43" s="613"/>
      <c r="VMA43" s="613"/>
      <c r="VMB43" s="613"/>
      <c r="VMC43" s="613"/>
      <c r="VMD43" s="613"/>
      <c r="VME43" s="613"/>
      <c r="VMF43" s="613"/>
      <c r="VMG43" s="613"/>
      <c r="VMH43" s="613"/>
      <c r="VMI43" s="613"/>
      <c r="VMJ43" s="613"/>
      <c r="VMK43" s="613"/>
      <c r="VML43" s="613"/>
      <c r="VMM43" s="613"/>
      <c r="VMN43" s="613"/>
      <c r="VMO43" s="613"/>
      <c r="VMP43" s="613"/>
      <c r="VMQ43" s="613"/>
      <c r="VMR43" s="613"/>
      <c r="VMS43" s="613"/>
      <c r="VMT43" s="613"/>
      <c r="VMU43" s="613"/>
      <c r="VMV43" s="613"/>
      <c r="VMW43" s="613"/>
      <c r="VMX43" s="613"/>
      <c r="VMY43" s="613"/>
      <c r="VMZ43" s="613"/>
      <c r="VNA43" s="613"/>
      <c r="VNB43" s="613"/>
      <c r="VNC43" s="613"/>
      <c r="VND43" s="613"/>
      <c r="VNE43" s="613"/>
      <c r="VNF43" s="613"/>
      <c r="VNG43" s="613"/>
      <c r="VNH43" s="613"/>
      <c r="VNI43" s="613"/>
      <c r="VNJ43" s="613"/>
      <c r="VNK43" s="613"/>
      <c r="VNL43" s="613"/>
      <c r="VNM43" s="613"/>
      <c r="VNN43" s="613"/>
      <c r="VNO43" s="613"/>
      <c r="VNP43" s="613"/>
      <c r="VNQ43" s="613"/>
      <c r="VNR43" s="613"/>
      <c r="VNS43" s="613"/>
      <c r="VNT43" s="613"/>
      <c r="VNU43" s="613"/>
      <c r="VNV43" s="613"/>
      <c r="VNW43" s="613"/>
      <c r="VNX43" s="613"/>
      <c r="VNY43" s="613"/>
      <c r="VNZ43" s="613"/>
      <c r="VOA43" s="613"/>
      <c r="VOB43" s="613"/>
      <c r="VOC43" s="613"/>
      <c r="VOD43" s="613"/>
      <c r="VOE43" s="613"/>
      <c r="VOF43" s="613"/>
      <c r="VOG43" s="613"/>
      <c r="VOH43" s="613"/>
      <c r="VOI43" s="613"/>
      <c r="VOJ43" s="613"/>
      <c r="VOK43" s="613"/>
      <c r="VOL43" s="613"/>
      <c r="VOM43" s="613"/>
      <c r="VON43" s="613"/>
      <c r="VOO43" s="613"/>
      <c r="VOP43" s="613"/>
      <c r="VOQ43" s="613"/>
      <c r="VOR43" s="613"/>
      <c r="VOS43" s="613"/>
      <c r="VOT43" s="613"/>
      <c r="VOU43" s="613"/>
      <c r="VOV43" s="613"/>
      <c r="VOW43" s="613"/>
      <c r="VOX43" s="613"/>
      <c r="VOY43" s="613"/>
      <c r="VOZ43" s="613"/>
      <c r="VPA43" s="613"/>
      <c r="VPB43" s="613"/>
      <c r="VPC43" s="613"/>
      <c r="VPD43" s="613"/>
      <c r="VPE43" s="613"/>
      <c r="VPF43" s="613"/>
      <c r="VPG43" s="613"/>
      <c r="VPH43" s="613"/>
      <c r="VPI43" s="613"/>
      <c r="VPJ43" s="613"/>
      <c r="VPK43" s="613"/>
      <c r="VPL43" s="613"/>
      <c r="VPM43" s="613"/>
      <c r="VPN43" s="613"/>
      <c r="VPO43" s="613"/>
      <c r="VPP43" s="613"/>
      <c r="VPQ43" s="613"/>
      <c r="VPR43" s="613"/>
      <c r="VPS43" s="613"/>
      <c r="VPT43" s="613"/>
      <c r="VPU43" s="613"/>
      <c r="VPV43" s="613"/>
      <c r="VPW43" s="613"/>
      <c r="VPX43" s="613"/>
      <c r="VPY43" s="613"/>
      <c r="VPZ43" s="613"/>
      <c r="VQA43" s="613"/>
      <c r="VQB43" s="613"/>
      <c r="VQC43" s="613"/>
      <c r="VQD43" s="613"/>
      <c r="VQE43" s="613"/>
      <c r="VQF43" s="613"/>
      <c r="VQG43" s="613"/>
      <c r="VQH43" s="613"/>
      <c r="VQI43" s="613"/>
      <c r="VQJ43" s="613"/>
      <c r="VQK43" s="613"/>
      <c r="VQL43" s="613"/>
      <c r="VQM43" s="613"/>
      <c r="VQN43" s="613"/>
      <c r="VQO43" s="613"/>
      <c r="VQP43" s="613"/>
      <c r="VQQ43" s="613"/>
      <c r="VQR43" s="613"/>
      <c r="VQS43" s="613"/>
      <c r="VQT43" s="613"/>
      <c r="VQU43" s="613"/>
      <c r="VQV43" s="613"/>
      <c r="VQW43" s="613"/>
      <c r="VQX43" s="613"/>
      <c r="VQY43" s="613"/>
      <c r="VQZ43" s="613"/>
      <c r="VRA43" s="613"/>
      <c r="VRB43" s="613"/>
      <c r="VRC43" s="613"/>
      <c r="VRD43" s="613"/>
      <c r="VRE43" s="613"/>
      <c r="VRF43" s="613"/>
      <c r="VRG43" s="613"/>
      <c r="VRH43" s="613"/>
      <c r="VRI43" s="613"/>
      <c r="VRJ43" s="613"/>
      <c r="VRK43" s="613"/>
      <c r="VRL43" s="613"/>
      <c r="VRM43" s="613"/>
      <c r="VRN43" s="613"/>
      <c r="VRO43" s="613"/>
      <c r="VRP43" s="613"/>
      <c r="VRQ43" s="613"/>
      <c r="VRR43" s="613"/>
      <c r="VRS43" s="613"/>
      <c r="VRT43" s="613"/>
      <c r="VRU43" s="613"/>
      <c r="VRV43" s="613"/>
      <c r="VRW43" s="613"/>
      <c r="VRX43" s="613"/>
      <c r="VRY43" s="613"/>
      <c r="VRZ43" s="613"/>
      <c r="VSA43" s="613"/>
      <c r="VSB43" s="613"/>
      <c r="VSC43" s="613"/>
      <c r="VSD43" s="613"/>
      <c r="VSE43" s="613"/>
      <c r="VSF43" s="613"/>
      <c r="VSG43" s="613"/>
      <c r="VSH43" s="613"/>
      <c r="VSI43" s="613"/>
      <c r="VSJ43" s="613"/>
      <c r="VSK43" s="613"/>
      <c r="VSL43" s="613"/>
      <c r="VSM43" s="613"/>
      <c r="VSN43" s="613"/>
      <c r="VSO43" s="613"/>
      <c r="VSP43" s="613"/>
      <c r="VSQ43" s="613"/>
      <c r="VSR43" s="613"/>
      <c r="VSS43" s="613"/>
      <c r="VST43" s="613"/>
      <c r="VSU43" s="613"/>
      <c r="VSV43" s="613"/>
      <c r="VSW43" s="613"/>
      <c r="VSX43" s="613"/>
      <c r="VSY43" s="613"/>
      <c r="VSZ43" s="613"/>
      <c r="VTA43" s="613"/>
      <c r="VTB43" s="613"/>
      <c r="VTC43" s="613"/>
      <c r="VTD43" s="613"/>
      <c r="VTE43" s="613"/>
      <c r="VTF43" s="613"/>
      <c r="VTG43" s="613"/>
      <c r="VTH43" s="613"/>
      <c r="VTI43" s="613"/>
      <c r="VTJ43" s="613"/>
      <c r="VTK43" s="613"/>
      <c r="VTL43" s="613"/>
      <c r="VTM43" s="613"/>
      <c r="VTN43" s="613"/>
      <c r="VTO43" s="613"/>
      <c r="VTP43" s="613"/>
      <c r="VTQ43" s="613"/>
      <c r="VTR43" s="613"/>
      <c r="VTS43" s="613"/>
      <c r="VTT43" s="613"/>
      <c r="VTU43" s="613"/>
      <c r="VTV43" s="613"/>
      <c r="VTW43" s="613"/>
      <c r="VTX43" s="613"/>
      <c r="VTY43" s="613"/>
      <c r="VTZ43" s="613"/>
      <c r="VUA43" s="613"/>
      <c r="VUB43" s="613"/>
      <c r="VUC43" s="613"/>
      <c r="VUD43" s="613"/>
      <c r="VUE43" s="613"/>
      <c r="VUF43" s="613"/>
      <c r="VUG43" s="613"/>
      <c r="VUH43" s="613"/>
      <c r="VUI43" s="613"/>
      <c r="VUJ43" s="613"/>
      <c r="VUK43" s="613"/>
      <c r="VUL43" s="613"/>
      <c r="VUM43" s="613"/>
      <c r="VUN43" s="613"/>
      <c r="VUO43" s="613"/>
      <c r="VUP43" s="613"/>
      <c r="VUQ43" s="613"/>
      <c r="VUR43" s="613"/>
      <c r="VUS43" s="613"/>
      <c r="VUT43" s="613"/>
      <c r="VUU43" s="613"/>
      <c r="VUV43" s="613"/>
      <c r="VUW43" s="613"/>
      <c r="VUX43" s="613"/>
      <c r="VUY43" s="613"/>
      <c r="VUZ43" s="613"/>
      <c r="VVA43" s="613"/>
      <c r="VVB43" s="613"/>
      <c r="VVC43" s="613"/>
      <c r="VVD43" s="613"/>
      <c r="VVE43" s="613"/>
      <c r="VVF43" s="613"/>
      <c r="VVG43" s="613"/>
      <c r="VVH43" s="613"/>
      <c r="VVI43" s="613"/>
      <c r="VVJ43" s="613"/>
      <c r="VVK43" s="613"/>
      <c r="VVL43" s="613"/>
      <c r="VVM43" s="613"/>
      <c r="VVN43" s="613"/>
      <c r="VVO43" s="613"/>
      <c r="VVP43" s="613"/>
      <c r="VVQ43" s="613"/>
      <c r="VVR43" s="613"/>
      <c r="VVS43" s="613"/>
      <c r="VVT43" s="613"/>
      <c r="VVU43" s="613"/>
      <c r="VVV43" s="613"/>
      <c r="VVW43" s="613"/>
      <c r="VVX43" s="613"/>
      <c r="VVY43" s="613"/>
      <c r="VVZ43" s="613"/>
      <c r="VWA43" s="613"/>
      <c r="VWB43" s="613"/>
      <c r="VWC43" s="613"/>
      <c r="VWD43" s="613"/>
      <c r="VWE43" s="613"/>
      <c r="VWF43" s="613"/>
      <c r="VWG43" s="613"/>
      <c r="VWH43" s="613"/>
      <c r="VWI43" s="613"/>
      <c r="VWJ43" s="613"/>
      <c r="VWK43" s="613"/>
      <c r="VWL43" s="613"/>
      <c r="VWM43" s="613"/>
      <c r="VWN43" s="613"/>
      <c r="VWO43" s="613"/>
      <c r="VWP43" s="613"/>
      <c r="VWQ43" s="613"/>
      <c r="VWR43" s="613"/>
      <c r="VWS43" s="613"/>
      <c r="VWT43" s="613"/>
      <c r="VWU43" s="613"/>
      <c r="VWV43" s="613"/>
      <c r="VWW43" s="613"/>
      <c r="VWX43" s="613"/>
      <c r="VWY43" s="613"/>
      <c r="VWZ43" s="613"/>
      <c r="VXA43" s="613"/>
      <c r="VXB43" s="613"/>
      <c r="VXC43" s="613"/>
      <c r="VXD43" s="613"/>
      <c r="VXE43" s="613"/>
      <c r="VXF43" s="613"/>
      <c r="VXG43" s="613"/>
      <c r="VXH43" s="613"/>
      <c r="VXI43" s="613"/>
      <c r="VXJ43" s="613"/>
      <c r="VXK43" s="613"/>
      <c r="VXL43" s="613"/>
      <c r="VXM43" s="613"/>
      <c r="VXN43" s="613"/>
      <c r="VXO43" s="613"/>
      <c r="VXP43" s="613"/>
      <c r="VXQ43" s="613"/>
      <c r="VXR43" s="613"/>
      <c r="VXS43" s="613"/>
      <c r="VXT43" s="613"/>
      <c r="VXU43" s="613"/>
      <c r="VXV43" s="613"/>
      <c r="VXW43" s="613"/>
      <c r="VXX43" s="613"/>
      <c r="VXY43" s="613"/>
      <c r="VXZ43" s="613"/>
      <c r="VYA43" s="613"/>
      <c r="VYB43" s="613"/>
      <c r="VYC43" s="613"/>
      <c r="VYD43" s="613"/>
      <c r="VYE43" s="613"/>
      <c r="VYF43" s="613"/>
      <c r="VYG43" s="613"/>
      <c r="VYH43" s="613"/>
      <c r="VYI43" s="613"/>
      <c r="VYJ43" s="613"/>
      <c r="VYK43" s="613"/>
      <c r="VYL43" s="613"/>
      <c r="VYM43" s="613"/>
      <c r="VYN43" s="613"/>
      <c r="VYO43" s="613"/>
      <c r="VYP43" s="613"/>
      <c r="VYQ43" s="613"/>
      <c r="VYR43" s="613"/>
      <c r="VYS43" s="613"/>
      <c r="VYT43" s="613"/>
      <c r="VYU43" s="613"/>
      <c r="VYV43" s="613"/>
      <c r="VYW43" s="613"/>
      <c r="VYX43" s="613"/>
      <c r="VYY43" s="613"/>
      <c r="VYZ43" s="613"/>
      <c r="VZA43" s="613"/>
      <c r="VZB43" s="613"/>
      <c r="VZC43" s="613"/>
      <c r="VZD43" s="613"/>
      <c r="VZE43" s="613"/>
      <c r="VZF43" s="613"/>
      <c r="VZG43" s="613"/>
      <c r="VZH43" s="613"/>
      <c r="VZI43" s="613"/>
      <c r="VZJ43" s="613"/>
      <c r="VZK43" s="613"/>
      <c r="VZL43" s="613"/>
      <c r="VZM43" s="613"/>
      <c r="VZN43" s="613"/>
      <c r="VZO43" s="613"/>
      <c r="VZP43" s="613"/>
      <c r="VZQ43" s="613"/>
      <c r="VZR43" s="613"/>
      <c r="VZS43" s="613"/>
      <c r="VZT43" s="613"/>
      <c r="VZU43" s="613"/>
      <c r="VZV43" s="613"/>
      <c r="VZW43" s="613"/>
      <c r="VZX43" s="613"/>
      <c r="VZY43" s="613"/>
      <c r="VZZ43" s="613"/>
      <c r="WAA43" s="613"/>
      <c r="WAB43" s="613"/>
      <c r="WAC43" s="613"/>
      <c r="WAD43" s="613"/>
      <c r="WAE43" s="613"/>
      <c r="WAF43" s="613"/>
      <c r="WAG43" s="613"/>
      <c r="WAH43" s="613"/>
      <c r="WAI43" s="613"/>
      <c r="WAJ43" s="613"/>
      <c r="WAK43" s="613"/>
      <c r="WAL43" s="613"/>
      <c r="WAM43" s="613"/>
      <c r="WAN43" s="613"/>
      <c r="WAO43" s="613"/>
      <c r="WAP43" s="613"/>
      <c r="WAQ43" s="613"/>
      <c r="WAR43" s="613"/>
      <c r="WAS43" s="613"/>
      <c r="WAT43" s="613"/>
      <c r="WAU43" s="613"/>
      <c r="WAV43" s="613"/>
      <c r="WAW43" s="613"/>
      <c r="WAX43" s="613"/>
      <c r="WAY43" s="613"/>
      <c r="WAZ43" s="613"/>
      <c r="WBA43" s="613"/>
      <c r="WBB43" s="613"/>
      <c r="WBC43" s="613"/>
      <c r="WBD43" s="613"/>
      <c r="WBE43" s="613"/>
      <c r="WBF43" s="613"/>
      <c r="WBG43" s="613"/>
      <c r="WBH43" s="613"/>
      <c r="WBI43" s="613"/>
      <c r="WBJ43" s="613"/>
      <c r="WBK43" s="613"/>
      <c r="WBL43" s="613"/>
      <c r="WBM43" s="613"/>
      <c r="WBN43" s="613"/>
      <c r="WBO43" s="613"/>
      <c r="WBP43" s="613"/>
      <c r="WBQ43" s="613"/>
      <c r="WBR43" s="613"/>
      <c r="WBS43" s="613"/>
      <c r="WBT43" s="613"/>
      <c r="WBU43" s="613"/>
      <c r="WBV43" s="613"/>
      <c r="WBW43" s="613"/>
      <c r="WBX43" s="613"/>
      <c r="WBY43" s="613"/>
      <c r="WBZ43" s="613"/>
      <c r="WCA43" s="613"/>
      <c r="WCB43" s="613"/>
      <c r="WCC43" s="613"/>
      <c r="WCD43" s="613"/>
      <c r="WCE43" s="613"/>
      <c r="WCF43" s="613"/>
      <c r="WCG43" s="613"/>
      <c r="WCH43" s="613"/>
      <c r="WCI43" s="613"/>
      <c r="WCJ43" s="613"/>
      <c r="WCK43" s="613"/>
      <c r="WCL43" s="613"/>
      <c r="WCM43" s="613"/>
      <c r="WCN43" s="613"/>
      <c r="WCO43" s="613"/>
      <c r="WCP43" s="613"/>
      <c r="WCQ43" s="613"/>
      <c r="WCR43" s="613"/>
      <c r="WCS43" s="613"/>
      <c r="WCT43" s="613"/>
      <c r="WCU43" s="613"/>
      <c r="WCV43" s="613"/>
      <c r="WCW43" s="613"/>
      <c r="WCX43" s="613"/>
      <c r="WCY43" s="613"/>
      <c r="WCZ43" s="613"/>
      <c r="WDA43" s="613"/>
      <c r="WDB43" s="613"/>
      <c r="WDC43" s="613"/>
      <c r="WDD43" s="613"/>
      <c r="WDE43" s="613"/>
      <c r="WDF43" s="613"/>
      <c r="WDG43" s="613"/>
      <c r="WDH43" s="613"/>
      <c r="WDI43" s="613"/>
      <c r="WDJ43" s="613"/>
      <c r="WDK43" s="613"/>
      <c r="WDL43" s="613"/>
      <c r="WDM43" s="613"/>
      <c r="WDN43" s="613"/>
      <c r="WDO43" s="613"/>
      <c r="WDP43" s="613"/>
      <c r="WDQ43" s="613"/>
      <c r="WDR43" s="613"/>
      <c r="WDS43" s="613"/>
      <c r="WDT43" s="613"/>
      <c r="WDU43" s="613"/>
      <c r="WDV43" s="613"/>
      <c r="WDW43" s="613"/>
      <c r="WDX43" s="613"/>
      <c r="WDY43" s="613"/>
      <c r="WDZ43" s="613"/>
      <c r="WEA43" s="613"/>
      <c r="WEB43" s="613"/>
      <c r="WEC43" s="613"/>
      <c r="WED43" s="613"/>
      <c r="WEE43" s="613"/>
      <c r="WEF43" s="613"/>
      <c r="WEG43" s="613"/>
      <c r="WEH43" s="613"/>
      <c r="WEI43" s="613"/>
      <c r="WEJ43" s="613"/>
      <c r="WEK43" s="613"/>
      <c r="WEL43" s="613"/>
      <c r="WEM43" s="613"/>
      <c r="WEN43" s="613"/>
      <c r="WEO43" s="613"/>
      <c r="WEP43" s="613"/>
      <c r="WEQ43" s="613"/>
      <c r="WER43" s="613"/>
      <c r="WES43" s="613"/>
      <c r="WET43" s="613"/>
      <c r="WEU43" s="613"/>
      <c r="WEV43" s="613"/>
      <c r="WEW43" s="613"/>
      <c r="WEX43" s="613"/>
      <c r="WEY43" s="613"/>
      <c r="WEZ43" s="613"/>
      <c r="WFA43" s="613"/>
      <c r="WFB43" s="613"/>
      <c r="WFC43" s="613"/>
      <c r="WFD43" s="613"/>
      <c r="WFE43" s="613"/>
      <c r="WFF43" s="613"/>
      <c r="WFG43" s="613"/>
      <c r="WFH43" s="613"/>
      <c r="WFI43" s="613"/>
      <c r="WFJ43" s="613"/>
      <c r="WFK43" s="613"/>
      <c r="WFL43" s="613"/>
      <c r="WFM43" s="613"/>
      <c r="WFN43" s="613"/>
      <c r="WFO43" s="613"/>
      <c r="WFP43" s="613"/>
      <c r="WFQ43" s="613"/>
      <c r="WFR43" s="613"/>
      <c r="WFS43" s="613"/>
      <c r="WFT43" s="613"/>
      <c r="WFU43" s="613"/>
      <c r="WFV43" s="613"/>
      <c r="WFW43" s="613"/>
      <c r="WFX43" s="613"/>
      <c r="WFY43" s="613"/>
      <c r="WFZ43" s="613"/>
      <c r="WGA43" s="613"/>
      <c r="WGB43" s="613"/>
      <c r="WGC43" s="613"/>
      <c r="WGD43" s="613"/>
      <c r="WGE43" s="613"/>
      <c r="WGF43" s="613"/>
      <c r="WGG43" s="613"/>
      <c r="WGH43" s="613"/>
      <c r="WGI43" s="613"/>
      <c r="WGJ43" s="613"/>
      <c r="WGK43" s="613"/>
      <c r="WGL43" s="613"/>
      <c r="WGM43" s="613"/>
      <c r="WGN43" s="613"/>
      <c r="WGO43" s="613"/>
      <c r="WGP43" s="613"/>
      <c r="WGQ43" s="613"/>
      <c r="WGR43" s="613"/>
      <c r="WGS43" s="613"/>
      <c r="WGT43" s="613"/>
      <c r="WGU43" s="613"/>
      <c r="WGV43" s="613"/>
      <c r="WGW43" s="613"/>
      <c r="WGX43" s="613"/>
      <c r="WGY43" s="613"/>
      <c r="WGZ43" s="613"/>
      <c r="WHA43" s="613"/>
      <c r="WHB43" s="613"/>
      <c r="WHC43" s="613"/>
      <c r="WHD43" s="613"/>
      <c r="WHE43" s="613"/>
      <c r="WHF43" s="613"/>
      <c r="WHG43" s="613"/>
      <c r="WHH43" s="613"/>
      <c r="WHI43" s="613"/>
      <c r="WHJ43" s="613"/>
      <c r="WHK43" s="613"/>
      <c r="WHL43" s="613"/>
      <c r="WHM43" s="613"/>
      <c r="WHN43" s="613"/>
      <c r="WHO43" s="613"/>
      <c r="WHP43" s="613"/>
      <c r="WHQ43" s="613"/>
      <c r="WHR43" s="613"/>
      <c r="WHS43" s="613"/>
      <c r="WHT43" s="613"/>
      <c r="WHU43" s="613"/>
      <c r="WHV43" s="613"/>
      <c r="WHW43" s="613"/>
      <c r="WHX43" s="613"/>
      <c r="WHY43" s="613"/>
      <c r="WHZ43" s="613"/>
      <c r="WIA43" s="613"/>
      <c r="WIB43" s="613"/>
      <c r="WIC43" s="613"/>
      <c r="WID43" s="613"/>
      <c r="WIE43" s="613"/>
      <c r="WIF43" s="613"/>
      <c r="WIG43" s="613"/>
      <c r="WIH43" s="613"/>
      <c r="WII43" s="613"/>
      <c r="WIJ43" s="613"/>
      <c r="WIK43" s="613"/>
      <c r="WIL43" s="613"/>
      <c r="WIM43" s="613"/>
      <c r="WIN43" s="613"/>
      <c r="WIO43" s="613"/>
      <c r="WIP43" s="613"/>
      <c r="WIQ43" s="613"/>
      <c r="WIR43" s="613"/>
      <c r="WIS43" s="613"/>
      <c r="WIT43" s="613"/>
      <c r="WIU43" s="613"/>
      <c r="WIV43" s="613"/>
      <c r="WIW43" s="613"/>
      <c r="WIX43" s="613"/>
      <c r="WIY43" s="613"/>
      <c r="WIZ43" s="613"/>
      <c r="WJA43" s="613"/>
      <c r="WJB43" s="613"/>
      <c r="WJC43" s="613"/>
      <c r="WJD43" s="613"/>
      <c r="WJE43" s="613"/>
      <c r="WJF43" s="613"/>
      <c r="WJG43" s="613"/>
      <c r="WJH43" s="613"/>
      <c r="WJI43" s="613"/>
      <c r="WJJ43" s="613"/>
      <c r="WJK43" s="613"/>
      <c r="WJL43" s="613"/>
      <c r="WJM43" s="613"/>
      <c r="WJN43" s="613"/>
      <c r="WJO43" s="613"/>
      <c r="WJP43" s="613"/>
      <c r="WJQ43" s="613"/>
      <c r="WJR43" s="613"/>
      <c r="WJS43" s="613"/>
      <c r="WJT43" s="613"/>
      <c r="WJU43" s="613"/>
      <c r="WJV43" s="613"/>
      <c r="WJW43" s="613"/>
      <c r="WJX43" s="613"/>
      <c r="WJY43" s="613"/>
      <c r="WJZ43" s="613"/>
      <c r="WKA43" s="613"/>
      <c r="WKB43" s="613"/>
      <c r="WKC43" s="613"/>
      <c r="WKD43" s="613"/>
      <c r="WKE43" s="613"/>
      <c r="WKF43" s="613"/>
      <c r="WKG43" s="613"/>
      <c r="WKH43" s="613"/>
      <c r="WKI43" s="613"/>
      <c r="WKJ43" s="613"/>
      <c r="WKK43" s="613"/>
      <c r="WKL43" s="613"/>
      <c r="WKM43" s="613"/>
      <c r="WKN43" s="613"/>
      <c r="WKO43" s="613"/>
      <c r="WKP43" s="613"/>
      <c r="WKQ43" s="613"/>
      <c r="WKR43" s="613"/>
      <c r="WKS43" s="613"/>
      <c r="WKT43" s="613"/>
      <c r="WKU43" s="613"/>
      <c r="WKV43" s="613"/>
      <c r="WKW43" s="613"/>
      <c r="WKX43" s="613"/>
      <c r="WKY43" s="613"/>
      <c r="WKZ43" s="613"/>
      <c r="WLA43" s="613"/>
      <c r="WLB43" s="613"/>
      <c r="WLC43" s="613"/>
      <c r="WLD43" s="613"/>
      <c r="WLE43" s="613"/>
      <c r="WLF43" s="613"/>
      <c r="WLG43" s="613"/>
      <c r="WLH43" s="613"/>
      <c r="WLI43" s="613"/>
      <c r="WLJ43" s="613"/>
      <c r="WLK43" s="613"/>
      <c r="WLL43" s="613"/>
      <c r="WLM43" s="613"/>
      <c r="WLN43" s="613"/>
      <c r="WLO43" s="613"/>
      <c r="WLP43" s="613"/>
      <c r="WLQ43" s="613"/>
      <c r="WLR43" s="613"/>
      <c r="WLS43" s="613"/>
      <c r="WLT43" s="613"/>
      <c r="WLU43" s="613"/>
      <c r="WLV43" s="613"/>
      <c r="WLW43" s="613"/>
      <c r="WLX43" s="613"/>
      <c r="WLY43" s="613"/>
      <c r="WLZ43" s="613"/>
      <c r="WMA43" s="613"/>
      <c r="WMB43" s="613"/>
      <c r="WMC43" s="613"/>
      <c r="WMD43" s="613"/>
      <c r="WME43" s="613"/>
      <c r="WMF43" s="613"/>
      <c r="WMG43" s="613"/>
      <c r="WMH43" s="613"/>
      <c r="WMI43" s="613"/>
      <c r="WMJ43" s="613"/>
      <c r="WMK43" s="613"/>
      <c r="WML43" s="613"/>
      <c r="WMM43" s="613"/>
      <c r="WMN43" s="613"/>
      <c r="WMO43" s="613"/>
      <c r="WMP43" s="613"/>
      <c r="WMQ43" s="613"/>
      <c r="WMR43" s="613"/>
      <c r="WMS43" s="613"/>
      <c r="WMT43" s="613"/>
      <c r="WMU43" s="613"/>
      <c r="WMV43" s="613"/>
      <c r="WMW43" s="613"/>
      <c r="WMX43" s="613"/>
      <c r="WMY43" s="613"/>
      <c r="WMZ43" s="613"/>
      <c r="WNA43" s="613"/>
      <c r="WNB43" s="613"/>
      <c r="WNC43" s="613"/>
      <c r="WND43" s="613"/>
      <c r="WNE43" s="613"/>
      <c r="WNF43" s="613"/>
      <c r="WNG43" s="613"/>
      <c r="WNH43" s="613"/>
      <c r="WNI43" s="613"/>
      <c r="WNJ43" s="613"/>
      <c r="WNK43" s="613"/>
      <c r="WNL43" s="613"/>
      <c r="WNM43" s="613"/>
      <c r="WNN43" s="613"/>
      <c r="WNO43" s="613"/>
      <c r="WNP43" s="613"/>
      <c r="WNQ43" s="613"/>
      <c r="WNR43" s="613"/>
      <c r="WNS43" s="613"/>
      <c r="WNT43" s="613"/>
      <c r="WNU43" s="613"/>
      <c r="WNV43" s="613"/>
      <c r="WNW43" s="613"/>
      <c r="WNX43" s="613"/>
      <c r="WNY43" s="613"/>
      <c r="WNZ43" s="613"/>
      <c r="WOA43" s="613"/>
      <c r="WOB43" s="613"/>
      <c r="WOC43" s="613"/>
      <c r="WOD43" s="613"/>
      <c r="WOE43" s="613"/>
      <c r="WOF43" s="613"/>
      <c r="WOG43" s="613"/>
      <c r="WOH43" s="613"/>
      <c r="WOI43" s="613"/>
      <c r="WOJ43" s="613"/>
      <c r="WOK43" s="613"/>
      <c r="WOL43" s="613"/>
      <c r="WOM43" s="613"/>
      <c r="WON43" s="613"/>
      <c r="WOO43" s="613"/>
      <c r="WOP43" s="613"/>
      <c r="WOQ43" s="613"/>
      <c r="WOR43" s="613"/>
      <c r="WOS43" s="613"/>
      <c r="WOT43" s="613"/>
      <c r="WOU43" s="613"/>
      <c r="WOV43" s="613"/>
      <c r="WOW43" s="613"/>
      <c r="WOX43" s="613"/>
      <c r="WOY43" s="613"/>
      <c r="WOZ43" s="613"/>
      <c r="WPA43" s="613"/>
      <c r="WPB43" s="613"/>
      <c r="WPC43" s="613"/>
      <c r="WPD43" s="613"/>
      <c r="WPE43" s="613"/>
      <c r="WPF43" s="613"/>
      <c r="WPG43" s="613"/>
      <c r="WPH43" s="613"/>
      <c r="WPI43" s="613"/>
      <c r="WPJ43" s="613"/>
      <c r="WPK43" s="613"/>
      <c r="WPL43" s="613"/>
      <c r="WPM43" s="613"/>
      <c r="WPN43" s="613"/>
      <c r="WPO43" s="613"/>
      <c r="WPP43" s="613"/>
      <c r="WPQ43" s="613"/>
      <c r="WPR43" s="613"/>
      <c r="WPS43" s="613"/>
      <c r="WPT43" s="613"/>
      <c r="WPU43" s="613"/>
      <c r="WPV43" s="613"/>
      <c r="WPW43" s="613"/>
      <c r="WPX43" s="613"/>
      <c r="WPY43" s="613"/>
      <c r="WPZ43" s="613"/>
      <c r="WQA43" s="613"/>
      <c r="WQB43" s="613"/>
      <c r="WQC43" s="613"/>
      <c r="WQD43" s="613"/>
      <c r="WQE43" s="613"/>
      <c r="WQF43" s="613"/>
      <c r="WQG43" s="613"/>
      <c r="WQH43" s="613"/>
      <c r="WQI43" s="613"/>
      <c r="WQJ43" s="613"/>
      <c r="WQK43" s="613"/>
      <c r="WQL43" s="613"/>
      <c r="WQM43" s="613"/>
      <c r="WQN43" s="613"/>
      <c r="WQO43" s="613"/>
      <c r="WQP43" s="613"/>
      <c r="WQQ43" s="613"/>
      <c r="WQR43" s="613"/>
      <c r="WQS43" s="613"/>
      <c r="WQT43" s="613"/>
      <c r="WQU43" s="613"/>
      <c r="WQV43" s="613"/>
      <c r="WQW43" s="613"/>
      <c r="WQX43" s="613"/>
      <c r="WQY43" s="613"/>
      <c r="WQZ43" s="613"/>
      <c r="WRA43" s="613"/>
      <c r="WRB43" s="613"/>
      <c r="WRC43" s="613"/>
      <c r="WRD43" s="613"/>
      <c r="WRE43" s="613"/>
      <c r="WRF43" s="613"/>
      <c r="WRG43" s="613"/>
      <c r="WRH43" s="613"/>
      <c r="WRI43" s="613"/>
      <c r="WRJ43" s="613"/>
      <c r="WRK43" s="613"/>
      <c r="WRL43" s="613"/>
      <c r="WRM43" s="613"/>
      <c r="WRN43" s="613"/>
      <c r="WRO43" s="613"/>
      <c r="WRP43" s="613"/>
      <c r="WRQ43" s="613"/>
      <c r="WRR43" s="613"/>
      <c r="WRS43" s="613"/>
      <c r="WRT43" s="613"/>
      <c r="WRU43" s="613"/>
      <c r="WRV43" s="613"/>
      <c r="WRW43" s="613"/>
      <c r="WRX43" s="613"/>
      <c r="WRY43" s="613"/>
      <c r="WRZ43" s="613"/>
      <c r="WSA43" s="613"/>
      <c r="WSB43" s="613"/>
      <c r="WSC43" s="613"/>
      <c r="WSD43" s="613"/>
      <c r="WSE43" s="613"/>
      <c r="WSF43" s="613"/>
      <c r="WSG43" s="613"/>
      <c r="WSH43" s="613"/>
      <c r="WSI43" s="613"/>
      <c r="WSJ43" s="613"/>
      <c r="WSK43" s="613"/>
      <c r="WSL43" s="613"/>
      <c r="WSM43" s="613"/>
      <c r="WSN43" s="613"/>
      <c r="WSO43" s="613"/>
      <c r="WSP43" s="613"/>
      <c r="WSQ43" s="613"/>
      <c r="WSR43" s="613"/>
      <c r="WSS43" s="613"/>
      <c r="WST43" s="613"/>
      <c r="WSU43" s="613"/>
      <c r="WSV43" s="613"/>
      <c r="WSW43" s="613"/>
      <c r="WSX43" s="613"/>
      <c r="WSY43" s="613"/>
      <c r="WSZ43" s="613"/>
      <c r="WTA43" s="613"/>
      <c r="WTB43" s="613"/>
      <c r="WTC43" s="613"/>
      <c r="WTD43" s="613"/>
      <c r="WTE43" s="613"/>
      <c r="WTF43" s="613"/>
      <c r="WTG43" s="613"/>
      <c r="WTH43" s="613"/>
      <c r="WTI43" s="613"/>
      <c r="WTJ43" s="613"/>
      <c r="WTK43" s="613"/>
      <c r="WTL43" s="613"/>
      <c r="WTM43" s="613"/>
      <c r="WTN43" s="613"/>
      <c r="WTO43" s="613"/>
      <c r="WTP43" s="613"/>
      <c r="WTQ43" s="613"/>
      <c r="WTR43" s="613"/>
      <c r="WTS43" s="613"/>
      <c r="WTT43" s="613"/>
      <c r="WTU43" s="613"/>
      <c r="WTV43" s="613"/>
      <c r="WTW43" s="613"/>
      <c r="WTX43" s="613"/>
      <c r="WTY43" s="613"/>
      <c r="WTZ43" s="613"/>
      <c r="WUA43" s="613"/>
      <c r="WUB43" s="613"/>
      <c r="WUC43" s="613"/>
      <c r="WUD43" s="613"/>
      <c r="WUE43" s="613"/>
      <c r="WUF43" s="613"/>
      <c r="WUG43" s="613"/>
      <c r="WUH43" s="613"/>
      <c r="WUI43" s="613"/>
      <c r="WUJ43" s="613"/>
      <c r="WUK43" s="613"/>
      <c r="WUL43" s="613"/>
      <c r="WUM43" s="613"/>
      <c r="WUN43" s="613"/>
      <c r="WUO43" s="613"/>
      <c r="WUP43" s="613"/>
      <c r="WUQ43" s="613"/>
      <c r="WUR43" s="613"/>
      <c r="WUS43" s="613"/>
      <c r="WUT43" s="613"/>
      <c r="WUU43" s="613"/>
      <c r="WUV43" s="613"/>
      <c r="WUW43" s="613"/>
      <c r="WUX43" s="613"/>
      <c r="WUY43" s="613"/>
      <c r="WUZ43" s="613"/>
      <c r="WVA43" s="613"/>
      <c r="WVB43" s="613"/>
      <c r="WVC43" s="613"/>
      <c r="WVD43" s="613"/>
      <c r="WVE43" s="613"/>
      <c r="WVF43" s="613"/>
      <c r="WVG43" s="613"/>
      <c r="WVH43" s="613"/>
      <c r="WVI43" s="613"/>
      <c r="WVJ43" s="613"/>
      <c r="WVK43" s="613"/>
      <c r="WVL43" s="613"/>
      <c r="WVM43" s="613"/>
      <c r="WVN43" s="613"/>
      <c r="WVO43" s="613"/>
      <c r="WVP43" s="613"/>
      <c r="WVQ43" s="613"/>
      <c r="WVR43" s="613"/>
      <c r="WVS43" s="613"/>
      <c r="WVT43" s="613"/>
      <c r="WVU43" s="613"/>
      <c r="WVV43" s="613"/>
      <c r="WVW43" s="613"/>
      <c r="WVX43" s="613"/>
      <c r="WVY43" s="613"/>
      <c r="WVZ43" s="613"/>
      <c r="WWA43" s="613"/>
      <c r="WWB43" s="613"/>
      <c r="WWC43" s="613"/>
      <c r="WWD43" s="613"/>
      <c r="WWE43" s="613"/>
      <c r="WWF43" s="613"/>
      <c r="WWG43" s="613"/>
      <c r="WWH43" s="613"/>
      <c r="WWI43" s="613"/>
      <c r="WWJ43" s="613"/>
      <c r="WWK43" s="613"/>
      <c r="WWL43" s="613"/>
      <c r="WWM43" s="613"/>
      <c r="WWN43" s="613"/>
      <c r="WWO43" s="613"/>
      <c r="WWP43" s="613"/>
      <c r="WWQ43" s="613"/>
      <c r="WWR43" s="613"/>
      <c r="WWS43" s="613"/>
      <c r="WWT43" s="613"/>
      <c r="WWU43" s="613"/>
      <c r="WWV43" s="613"/>
      <c r="WWW43" s="613"/>
      <c r="WWX43" s="613"/>
      <c r="WWY43" s="613"/>
      <c r="WWZ43" s="613"/>
      <c r="WXA43" s="613"/>
      <c r="WXB43" s="613"/>
      <c r="WXC43" s="613"/>
      <c r="WXD43" s="613"/>
      <c r="WXE43" s="613"/>
      <c r="WXF43" s="613"/>
      <c r="WXG43" s="613"/>
      <c r="WXH43" s="613"/>
      <c r="WXI43" s="613"/>
      <c r="WXJ43" s="613"/>
      <c r="WXK43" s="613"/>
      <c r="WXL43" s="613"/>
      <c r="WXM43" s="613"/>
      <c r="WXN43" s="613"/>
      <c r="WXO43" s="613"/>
      <c r="WXP43" s="613"/>
      <c r="WXQ43" s="613"/>
      <c r="WXR43" s="613"/>
      <c r="WXS43" s="613"/>
      <c r="WXT43" s="613"/>
      <c r="WXU43" s="613"/>
      <c r="WXV43" s="613"/>
      <c r="WXW43" s="613"/>
      <c r="WXX43" s="613"/>
      <c r="WXY43" s="613"/>
      <c r="WXZ43" s="613"/>
      <c r="WYA43" s="613"/>
      <c r="WYB43" s="613"/>
      <c r="WYC43" s="613"/>
      <c r="WYD43" s="613"/>
      <c r="WYE43" s="613"/>
      <c r="WYF43" s="613"/>
      <c r="WYG43" s="613"/>
      <c r="WYH43" s="613"/>
      <c r="WYI43" s="613"/>
      <c r="WYJ43" s="613"/>
      <c r="WYK43" s="613"/>
      <c r="WYL43" s="613"/>
      <c r="WYM43" s="613"/>
      <c r="WYN43" s="613"/>
      <c r="WYO43" s="613"/>
      <c r="WYP43" s="613"/>
      <c r="WYQ43" s="613"/>
      <c r="WYR43" s="613"/>
      <c r="WYS43" s="613"/>
      <c r="WYT43" s="613"/>
      <c r="WYU43" s="613"/>
      <c r="WYV43" s="613"/>
      <c r="WYW43" s="613"/>
      <c r="WYX43" s="613"/>
      <c r="WYY43" s="613"/>
      <c r="WYZ43" s="613"/>
      <c r="WZA43" s="613"/>
      <c r="WZB43" s="613"/>
      <c r="WZC43" s="613"/>
      <c r="WZD43" s="613"/>
      <c r="WZE43" s="613"/>
      <c r="WZF43" s="613"/>
      <c r="WZG43" s="613"/>
      <c r="WZH43" s="613"/>
      <c r="WZI43" s="613"/>
      <c r="WZJ43" s="613"/>
      <c r="WZK43" s="613"/>
      <c r="WZL43" s="613"/>
      <c r="WZM43" s="613"/>
      <c r="WZN43" s="613"/>
      <c r="WZO43" s="613"/>
      <c r="WZP43" s="613"/>
      <c r="WZQ43" s="613"/>
      <c r="WZR43" s="613"/>
      <c r="WZS43" s="613"/>
      <c r="WZT43" s="613"/>
      <c r="WZU43" s="613"/>
      <c r="WZV43" s="613"/>
      <c r="WZW43" s="613"/>
      <c r="WZX43" s="613"/>
      <c r="WZY43" s="613"/>
      <c r="WZZ43" s="613"/>
      <c r="XAA43" s="613"/>
      <c r="XAB43" s="613"/>
      <c r="XAC43" s="613"/>
      <c r="XAD43" s="613"/>
      <c r="XAE43" s="613"/>
      <c r="XAF43" s="613"/>
      <c r="XAG43" s="613"/>
      <c r="XAH43" s="613"/>
      <c r="XAI43" s="613"/>
      <c r="XAJ43" s="613"/>
      <c r="XAK43" s="613"/>
      <c r="XAL43" s="613"/>
      <c r="XAM43" s="613"/>
      <c r="XAN43" s="613"/>
      <c r="XAO43" s="613"/>
      <c r="XAP43" s="613"/>
      <c r="XAQ43" s="613"/>
      <c r="XAR43" s="613"/>
      <c r="XAS43" s="613"/>
      <c r="XAT43" s="613"/>
      <c r="XAU43" s="613"/>
      <c r="XAV43" s="613"/>
      <c r="XAW43" s="613"/>
      <c r="XAX43" s="613"/>
      <c r="XAY43" s="613"/>
      <c r="XAZ43" s="613"/>
      <c r="XBA43" s="613"/>
      <c r="XBB43" s="613"/>
      <c r="XBC43" s="613"/>
      <c r="XBD43" s="613"/>
      <c r="XBE43" s="613"/>
    </row>
    <row r="44" spans="1:16336" ht="15.75" x14ac:dyDescent="0.25">
      <c r="A44" s="611" t="s">
        <v>813</v>
      </c>
      <c r="B44" s="611">
        <v>35151</v>
      </c>
      <c r="C44" s="611" t="s">
        <v>920</v>
      </c>
      <c r="D44" s="650">
        <v>4600074204</v>
      </c>
      <c r="E44" s="614">
        <v>46140</v>
      </c>
      <c r="F44" s="611" t="s">
        <v>921</v>
      </c>
      <c r="G44" s="611" t="s">
        <v>842</v>
      </c>
      <c r="H44" s="612" t="s">
        <v>817</v>
      </c>
      <c r="I44" s="612" t="s">
        <v>818</v>
      </c>
      <c r="J44" s="612" t="s">
        <v>285</v>
      </c>
      <c r="K44" s="612">
        <v>241600</v>
      </c>
      <c r="L44" s="611"/>
      <c r="M44" s="472">
        <f t="shared" si="14"/>
        <v>241600</v>
      </c>
      <c r="N44" s="473">
        <f t="shared" si="15"/>
        <v>43488</v>
      </c>
      <c r="O44" s="473">
        <f t="shared" si="16"/>
        <v>285088</v>
      </c>
      <c r="P44" s="473">
        <f>+O44*I5</f>
        <v>21666688</v>
      </c>
      <c r="Q44" s="470" t="s">
        <v>922</v>
      </c>
      <c r="R44" s="613"/>
      <c r="S44" s="613"/>
      <c r="T44" s="613"/>
      <c r="U44" s="613"/>
      <c r="V44" s="613"/>
      <c r="W44" s="613"/>
      <c r="X44" s="613"/>
      <c r="Y44" s="613"/>
      <c r="Z44" s="486"/>
      <c r="AA44" s="470" t="s">
        <v>923</v>
      </c>
      <c r="AB44" s="613"/>
      <c r="AC44" s="613"/>
      <c r="AD44" s="613"/>
      <c r="AE44" s="613"/>
      <c r="AF44" s="613"/>
      <c r="AG44" s="613"/>
      <c r="AH44" s="613"/>
      <c r="AI44" s="613"/>
      <c r="AJ44" s="613"/>
      <c r="AK44" s="613"/>
      <c r="AL44" s="613"/>
      <c r="AM44" s="613"/>
      <c r="AN44" s="613"/>
      <c r="AO44" s="613"/>
      <c r="AP44" s="613"/>
      <c r="AQ44" s="613"/>
      <c r="AR44" s="613"/>
      <c r="AS44" s="613"/>
      <c r="AT44" s="613"/>
      <c r="AU44" s="613"/>
      <c r="AV44" s="613"/>
      <c r="AW44" s="613"/>
      <c r="AX44" s="613"/>
      <c r="AY44" s="613"/>
      <c r="AZ44" s="613"/>
      <c r="BA44" s="613"/>
      <c r="BB44" s="613"/>
      <c r="BC44" s="613"/>
      <c r="BD44" s="613"/>
      <c r="BE44" s="613"/>
      <c r="BF44" s="613"/>
      <c r="BG44" s="613"/>
      <c r="BH44" s="613"/>
      <c r="BI44" s="613"/>
      <c r="BJ44" s="613"/>
      <c r="BK44" s="613"/>
      <c r="BL44" s="613"/>
      <c r="BM44" s="613"/>
      <c r="BN44" s="613"/>
      <c r="BO44" s="613"/>
      <c r="BP44" s="613"/>
      <c r="BQ44" s="613"/>
      <c r="BR44" s="613"/>
      <c r="BS44" s="613"/>
      <c r="BT44" s="613"/>
      <c r="BU44" s="613"/>
      <c r="BV44" s="613"/>
      <c r="BW44" s="613"/>
      <c r="BX44" s="613"/>
      <c r="BY44" s="613"/>
      <c r="BZ44" s="613"/>
      <c r="CA44" s="613"/>
      <c r="CB44" s="613"/>
      <c r="CC44" s="613"/>
      <c r="CD44" s="613"/>
      <c r="CE44" s="613"/>
      <c r="CF44" s="613"/>
      <c r="CG44" s="613"/>
      <c r="CH44" s="613"/>
      <c r="CI44" s="613"/>
      <c r="CJ44" s="613"/>
      <c r="CK44" s="613"/>
      <c r="CL44" s="613"/>
      <c r="CM44" s="613"/>
      <c r="CN44" s="613"/>
      <c r="CO44" s="613"/>
      <c r="CP44" s="613"/>
      <c r="CQ44" s="613"/>
      <c r="CR44" s="613"/>
      <c r="CS44" s="613"/>
      <c r="CT44" s="613"/>
      <c r="CU44" s="613"/>
      <c r="CV44" s="613"/>
      <c r="CW44" s="613"/>
      <c r="CX44" s="613"/>
      <c r="CY44" s="613"/>
      <c r="CZ44" s="613"/>
      <c r="DA44" s="613"/>
      <c r="DB44" s="613"/>
      <c r="DC44" s="613"/>
      <c r="DD44" s="613"/>
      <c r="DE44" s="613"/>
      <c r="DF44" s="613"/>
      <c r="DG44" s="613"/>
      <c r="DH44" s="613"/>
      <c r="DI44" s="613"/>
      <c r="DJ44" s="613"/>
      <c r="DK44" s="613"/>
      <c r="DL44" s="613"/>
      <c r="DM44" s="613"/>
      <c r="DN44" s="613"/>
      <c r="DO44" s="613"/>
      <c r="DP44" s="613"/>
      <c r="DQ44" s="613"/>
      <c r="DR44" s="613"/>
      <c r="DS44" s="613"/>
      <c r="DT44" s="613"/>
      <c r="DU44" s="613"/>
      <c r="DV44" s="613"/>
      <c r="DW44" s="613"/>
      <c r="DX44" s="613"/>
      <c r="DY44" s="613"/>
      <c r="DZ44" s="613"/>
      <c r="EA44" s="613"/>
      <c r="EB44" s="613"/>
      <c r="EC44" s="613"/>
      <c r="ED44" s="613"/>
      <c r="EE44" s="613"/>
      <c r="EF44" s="613"/>
      <c r="EG44" s="613"/>
      <c r="EH44" s="613"/>
      <c r="EI44" s="613"/>
      <c r="EJ44" s="613"/>
      <c r="EK44" s="613"/>
      <c r="EL44" s="613"/>
      <c r="EM44" s="613"/>
      <c r="EN44" s="613"/>
      <c r="EO44" s="613"/>
      <c r="EP44" s="613"/>
      <c r="EQ44" s="613"/>
      <c r="ER44" s="613"/>
      <c r="ES44" s="613"/>
      <c r="ET44" s="613"/>
      <c r="EU44" s="613"/>
      <c r="EV44" s="613"/>
      <c r="EW44" s="613"/>
      <c r="EX44" s="613"/>
      <c r="EY44" s="613"/>
      <c r="EZ44" s="613"/>
      <c r="FA44" s="613"/>
      <c r="FB44" s="613"/>
      <c r="FC44" s="613"/>
      <c r="FD44" s="613"/>
      <c r="FE44" s="613"/>
      <c r="FF44" s="613"/>
      <c r="FG44" s="613"/>
      <c r="FH44" s="613"/>
      <c r="FI44" s="613"/>
      <c r="FJ44" s="613"/>
      <c r="FK44" s="613"/>
      <c r="FL44" s="613"/>
      <c r="FM44" s="613"/>
      <c r="FN44" s="613"/>
      <c r="FO44" s="613"/>
      <c r="FP44" s="613"/>
      <c r="FQ44" s="613"/>
      <c r="FR44" s="613"/>
      <c r="FS44" s="613"/>
      <c r="FT44" s="613"/>
      <c r="FU44" s="613"/>
      <c r="FV44" s="613"/>
      <c r="FW44" s="613"/>
      <c r="FX44" s="613"/>
      <c r="FY44" s="613"/>
      <c r="FZ44" s="613"/>
      <c r="GA44" s="613"/>
      <c r="GB44" s="613"/>
      <c r="GC44" s="613"/>
      <c r="GD44" s="613"/>
      <c r="GE44" s="613"/>
      <c r="GF44" s="613"/>
      <c r="GG44" s="613"/>
      <c r="GH44" s="613"/>
      <c r="GI44" s="613"/>
      <c r="GJ44" s="613"/>
      <c r="GK44" s="613"/>
      <c r="GL44" s="613"/>
      <c r="GM44" s="613"/>
      <c r="GN44" s="613"/>
      <c r="GO44" s="613"/>
      <c r="GP44" s="613"/>
      <c r="GQ44" s="613"/>
      <c r="GR44" s="613"/>
      <c r="GS44" s="613"/>
      <c r="GT44" s="613"/>
      <c r="GU44" s="613"/>
      <c r="GV44" s="613"/>
      <c r="GW44" s="613"/>
      <c r="GX44" s="613"/>
      <c r="GY44" s="613"/>
      <c r="GZ44" s="613"/>
      <c r="HA44" s="613"/>
      <c r="HB44" s="613"/>
      <c r="HC44" s="613"/>
      <c r="HD44" s="613"/>
      <c r="HE44" s="613"/>
      <c r="HF44" s="613"/>
      <c r="HG44" s="613"/>
      <c r="HH44" s="613"/>
      <c r="HI44" s="613"/>
      <c r="HJ44" s="613"/>
      <c r="HK44" s="613"/>
      <c r="HL44" s="613"/>
      <c r="HM44" s="613"/>
      <c r="HN44" s="613"/>
      <c r="HO44" s="613"/>
      <c r="HP44" s="613"/>
      <c r="HQ44" s="613"/>
      <c r="HR44" s="613"/>
      <c r="HS44" s="613"/>
      <c r="HT44" s="613"/>
      <c r="HU44" s="613"/>
      <c r="HV44" s="613"/>
      <c r="HW44" s="613"/>
      <c r="HX44" s="613"/>
      <c r="HY44" s="613"/>
      <c r="HZ44" s="613"/>
      <c r="IA44" s="613"/>
      <c r="IB44" s="613"/>
      <c r="IC44" s="613"/>
      <c r="ID44" s="613"/>
      <c r="IE44" s="613"/>
      <c r="IF44" s="613"/>
      <c r="IG44" s="613"/>
      <c r="IH44" s="613"/>
      <c r="II44" s="613"/>
      <c r="IJ44" s="613"/>
      <c r="IK44" s="613"/>
      <c r="IL44" s="613"/>
      <c r="IM44" s="613"/>
      <c r="IN44" s="613"/>
      <c r="IO44" s="613"/>
      <c r="IP44" s="613"/>
      <c r="IQ44" s="613"/>
      <c r="IR44" s="613"/>
      <c r="IS44" s="613"/>
      <c r="IT44" s="613"/>
      <c r="IU44" s="613"/>
      <c r="IV44" s="613"/>
      <c r="IW44" s="613"/>
      <c r="IX44" s="613"/>
      <c r="IY44" s="613"/>
      <c r="IZ44" s="613"/>
      <c r="JA44" s="613"/>
      <c r="JB44" s="613"/>
      <c r="JC44" s="613"/>
      <c r="JD44" s="613"/>
      <c r="JE44" s="613"/>
      <c r="JF44" s="613"/>
      <c r="JG44" s="613"/>
      <c r="JH44" s="613"/>
      <c r="JI44" s="613"/>
      <c r="JJ44" s="613"/>
      <c r="JK44" s="613"/>
      <c r="JL44" s="613"/>
      <c r="JM44" s="613"/>
      <c r="JN44" s="613"/>
      <c r="JO44" s="613"/>
      <c r="JP44" s="613"/>
      <c r="JQ44" s="613"/>
      <c r="JR44" s="613"/>
      <c r="JS44" s="613"/>
      <c r="JT44" s="613"/>
      <c r="JU44" s="613"/>
      <c r="JV44" s="613"/>
      <c r="JW44" s="613"/>
      <c r="JX44" s="613"/>
      <c r="JY44" s="613"/>
      <c r="JZ44" s="613"/>
      <c r="KA44" s="613"/>
      <c r="KB44" s="613"/>
      <c r="KC44" s="613"/>
      <c r="KD44" s="613"/>
      <c r="KE44" s="613"/>
      <c r="KF44" s="613"/>
      <c r="KG44" s="613"/>
      <c r="KH44" s="613"/>
      <c r="KI44" s="613"/>
      <c r="KJ44" s="613"/>
      <c r="KK44" s="613"/>
      <c r="KL44" s="613"/>
      <c r="KM44" s="613"/>
      <c r="KN44" s="613"/>
      <c r="KO44" s="613"/>
      <c r="KP44" s="613"/>
      <c r="KQ44" s="613"/>
      <c r="KR44" s="613"/>
      <c r="KS44" s="613"/>
      <c r="KT44" s="613"/>
      <c r="KU44" s="613"/>
      <c r="KV44" s="613"/>
      <c r="KW44" s="613"/>
      <c r="KX44" s="613"/>
      <c r="KY44" s="613"/>
      <c r="KZ44" s="613"/>
      <c r="LA44" s="613"/>
      <c r="LB44" s="613"/>
      <c r="LC44" s="613"/>
      <c r="LD44" s="613"/>
      <c r="LE44" s="613"/>
      <c r="LF44" s="613"/>
      <c r="LG44" s="613"/>
      <c r="LH44" s="613"/>
      <c r="LI44" s="613"/>
      <c r="LJ44" s="613"/>
      <c r="LK44" s="613"/>
      <c r="LL44" s="613"/>
      <c r="LM44" s="613"/>
      <c r="LN44" s="613"/>
      <c r="LO44" s="613"/>
      <c r="LP44" s="613"/>
      <c r="LQ44" s="613"/>
      <c r="LR44" s="613"/>
      <c r="LS44" s="613"/>
      <c r="LT44" s="613"/>
      <c r="LU44" s="613"/>
      <c r="LV44" s="613"/>
      <c r="LW44" s="613"/>
      <c r="LX44" s="613"/>
      <c r="LY44" s="613"/>
      <c r="LZ44" s="613"/>
      <c r="MA44" s="613"/>
      <c r="MB44" s="613"/>
      <c r="MC44" s="613"/>
      <c r="MD44" s="613"/>
      <c r="ME44" s="613"/>
      <c r="MF44" s="613"/>
      <c r="MG44" s="613"/>
      <c r="MH44" s="613"/>
      <c r="MI44" s="613"/>
      <c r="MJ44" s="613"/>
      <c r="MK44" s="613"/>
      <c r="ML44" s="613"/>
      <c r="MM44" s="613"/>
      <c r="MN44" s="613"/>
      <c r="MO44" s="613"/>
      <c r="MP44" s="613"/>
      <c r="MQ44" s="613"/>
      <c r="MR44" s="613"/>
      <c r="MS44" s="613"/>
      <c r="MT44" s="613"/>
      <c r="MU44" s="613"/>
      <c r="MV44" s="613"/>
      <c r="MW44" s="613"/>
      <c r="MX44" s="613"/>
      <c r="MY44" s="613"/>
      <c r="MZ44" s="613"/>
      <c r="NA44" s="613"/>
      <c r="NB44" s="613"/>
      <c r="NC44" s="613"/>
      <c r="ND44" s="613"/>
      <c r="NE44" s="613"/>
      <c r="NF44" s="613"/>
      <c r="NG44" s="613"/>
      <c r="NH44" s="613"/>
      <c r="NI44" s="613"/>
      <c r="NJ44" s="613"/>
      <c r="NK44" s="613"/>
      <c r="NL44" s="613"/>
      <c r="NM44" s="613"/>
      <c r="NN44" s="613"/>
      <c r="NO44" s="613"/>
      <c r="NP44" s="613"/>
      <c r="NQ44" s="613"/>
      <c r="NR44" s="613"/>
      <c r="NS44" s="613"/>
      <c r="NT44" s="613"/>
      <c r="NU44" s="613"/>
      <c r="NV44" s="613"/>
      <c r="NW44" s="613"/>
      <c r="NX44" s="613"/>
      <c r="NY44" s="613"/>
      <c r="NZ44" s="613"/>
      <c r="OA44" s="613"/>
      <c r="OB44" s="613"/>
      <c r="OC44" s="613"/>
      <c r="OD44" s="613"/>
      <c r="OE44" s="613"/>
      <c r="OF44" s="613"/>
      <c r="OG44" s="613"/>
      <c r="OH44" s="613"/>
      <c r="OI44" s="613"/>
      <c r="OJ44" s="613"/>
      <c r="OK44" s="613"/>
      <c r="OL44" s="613"/>
      <c r="OM44" s="613"/>
      <c r="ON44" s="613"/>
      <c r="OO44" s="613"/>
      <c r="OP44" s="613"/>
      <c r="OQ44" s="613"/>
      <c r="OR44" s="613"/>
      <c r="OS44" s="613"/>
      <c r="OT44" s="613"/>
      <c r="OU44" s="613"/>
      <c r="OV44" s="613"/>
      <c r="OW44" s="613"/>
      <c r="OX44" s="613"/>
      <c r="OY44" s="613"/>
      <c r="OZ44" s="613"/>
      <c r="PA44" s="613"/>
      <c r="PB44" s="613"/>
      <c r="PC44" s="613"/>
      <c r="PD44" s="613"/>
      <c r="PE44" s="613"/>
      <c r="PF44" s="613"/>
      <c r="PG44" s="613"/>
      <c r="PH44" s="613"/>
      <c r="PI44" s="613"/>
      <c r="PJ44" s="613"/>
      <c r="PK44" s="613"/>
      <c r="PL44" s="613"/>
      <c r="PM44" s="613"/>
      <c r="PN44" s="613"/>
      <c r="PO44" s="613"/>
      <c r="PP44" s="613"/>
      <c r="PQ44" s="613"/>
      <c r="PR44" s="613"/>
      <c r="PS44" s="613"/>
      <c r="PT44" s="613"/>
      <c r="PU44" s="613"/>
      <c r="PV44" s="613"/>
      <c r="PW44" s="613"/>
      <c r="PX44" s="613"/>
      <c r="PY44" s="613"/>
      <c r="PZ44" s="613"/>
      <c r="QA44" s="613"/>
      <c r="QB44" s="613"/>
      <c r="QC44" s="613"/>
      <c r="QD44" s="613"/>
      <c r="QE44" s="613"/>
      <c r="QF44" s="613"/>
      <c r="QG44" s="613"/>
      <c r="QH44" s="613"/>
      <c r="QI44" s="613"/>
      <c r="QJ44" s="613"/>
      <c r="QK44" s="613"/>
      <c r="QL44" s="613"/>
      <c r="QM44" s="613"/>
      <c r="QN44" s="613"/>
      <c r="QO44" s="613"/>
      <c r="QP44" s="613"/>
      <c r="QQ44" s="613"/>
      <c r="QR44" s="613"/>
      <c r="QS44" s="613"/>
      <c r="QT44" s="613"/>
      <c r="QU44" s="613"/>
      <c r="QV44" s="613"/>
      <c r="QW44" s="613"/>
      <c r="QX44" s="613"/>
      <c r="QY44" s="613"/>
      <c r="QZ44" s="613"/>
      <c r="RA44" s="613"/>
      <c r="RB44" s="613"/>
      <c r="RC44" s="613"/>
      <c r="RD44" s="613"/>
      <c r="RE44" s="613"/>
      <c r="RF44" s="613"/>
      <c r="RG44" s="613"/>
      <c r="RH44" s="613"/>
      <c r="RI44" s="613"/>
      <c r="RJ44" s="613"/>
      <c r="RK44" s="613"/>
      <c r="RL44" s="613"/>
      <c r="RM44" s="613"/>
      <c r="RN44" s="613"/>
      <c r="RO44" s="613"/>
      <c r="RP44" s="613"/>
      <c r="RQ44" s="613"/>
      <c r="RR44" s="613"/>
      <c r="RS44" s="613"/>
      <c r="RT44" s="613"/>
      <c r="RU44" s="613"/>
      <c r="RV44" s="613"/>
      <c r="RW44" s="613"/>
      <c r="RX44" s="613"/>
      <c r="RY44" s="613"/>
      <c r="RZ44" s="613"/>
      <c r="SA44" s="613"/>
      <c r="SB44" s="613"/>
      <c r="SC44" s="613"/>
      <c r="SD44" s="613"/>
      <c r="SE44" s="613"/>
      <c r="SF44" s="613"/>
      <c r="SG44" s="613"/>
      <c r="SH44" s="613"/>
      <c r="SI44" s="613"/>
      <c r="SJ44" s="613"/>
      <c r="SK44" s="613"/>
      <c r="SL44" s="613"/>
      <c r="SM44" s="613"/>
      <c r="SN44" s="613"/>
      <c r="SO44" s="613"/>
      <c r="SP44" s="613"/>
      <c r="SQ44" s="613"/>
      <c r="SR44" s="613"/>
      <c r="SS44" s="613"/>
      <c r="ST44" s="613"/>
      <c r="SU44" s="613"/>
      <c r="SV44" s="613"/>
      <c r="SW44" s="613"/>
      <c r="SX44" s="613"/>
      <c r="SY44" s="613"/>
      <c r="SZ44" s="613"/>
      <c r="TA44" s="613"/>
      <c r="TB44" s="613"/>
      <c r="TC44" s="613"/>
      <c r="TD44" s="613"/>
      <c r="TE44" s="613"/>
      <c r="TF44" s="613"/>
      <c r="TG44" s="613"/>
      <c r="TH44" s="613"/>
      <c r="TI44" s="613"/>
      <c r="TJ44" s="613"/>
      <c r="TK44" s="613"/>
      <c r="TL44" s="613"/>
      <c r="TM44" s="613"/>
      <c r="TN44" s="613"/>
      <c r="TO44" s="613"/>
      <c r="TP44" s="613"/>
      <c r="TQ44" s="613"/>
      <c r="TR44" s="613"/>
      <c r="TS44" s="613"/>
      <c r="TT44" s="613"/>
      <c r="TU44" s="613"/>
      <c r="TV44" s="613"/>
      <c r="TW44" s="613"/>
      <c r="TX44" s="613"/>
      <c r="TY44" s="613"/>
      <c r="TZ44" s="613"/>
      <c r="UA44" s="613"/>
      <c r="UB44" s="613"/>
      <c r="UC44" s="613"/>
      <c r="UD44" s="613"/>
      <c r="UE44" s="613"/>
      <c r="UF44" s="613"/>
      <c r="UG44" s="613"/>
      <c r="UH44" s="613"/>
      <c r="UI44" s="613"/>
      <c r="UJ44" s="613"/>
      <c r="UK44" s="613"/>
      <c r="UL44" s="613"/>
      <c r="UM44" s="613"/>
      <c r="UN44" s="613"/>
      <c r="UO44" s="613"/>
      <c r="UP44" s="613"/>
      <c r="UQ44" s="613"/>
      <c r="UR44" s="613"/>
      <c r="US44" s="613"/>
      <c r="UT44" s="613"/>
      <c r="UU44" s="613"/>
      <c r="UV44" s="613"/>
      <c r="UW44" s="613"/>
      <c r="UX44" s="613"/>
      <c r="UY44" s="613"/>
      <c r="UZ44" s="613"/>
      <c r="VA44" s="613"/>
      <c r="VB44" s="613"/>
      <c r="VC44" s="613"/>
      <c r="VD44" s="613"/>
      <c r="VE44" s="613"/>
      <c r="VF44" s="613"/>
      <c r="VG44" s="613"/>
      <c r="VH44" s="613"/>
      <c r="VI44" s="613"/>
      <c r="VJ44" s="613"/>
      <c r="VK44" s="613"/>
      <c r="VL44" s="613"/>
      <c r="VM44" s="613"/>
      <c r="VN44" s="613"/>
      <c r="VO44" s="613"/>
      <c r="VP44" s="613"/>
      <c r="VQ44" s="613"/>
      <c r="VR44" s="613"/>
      <c r="VS44" s="613"/>
      <c r="VT44" s="613"/>
      <c r="VU44" s="613"/>
      <c r="VV44" s="613"/>
      <c r="VW44" s="613"/>
      <c r="VX44" s="613"/>
      <c r="VY44" s="613"/>
      <c r="VZ44" s="613"/>
      <c r="WA44" s="613"/>
      <c r="WB44" s="613"/>
      <c r="WC44" s="613"/>
      <c r="WD44" s="613"/>
      <c r="WE44" s="613"/>
      <c r="WF44" s="613"/>
      <c r="WG44" s="613"/>
      <c r="WH44" s="613"/>
      <c r="WI44" s="613"/>
      <c r="WJ44" s="613"/>
      <c r="WK44" s="613"/>
      <c r="WL44" s="613"/>
      <c r="WM44" s="613"/>
      <c r="WN44" s="613"/>
      <c r="WO44" s="613"/>
      <c r="WP44" s="613"/>
      <c r="WQ44" s="613"/>
      <c r="WR44" s="613"/>
      <c r="WS44" s="613"/>
      <c r="WT44" s="613"/>
      <c r="WU44" s="613"/>
      <c r="WV44" s="613"/>
      <c r="WW44" s="613"/>
      <c r="WX44" s="613"/>
      <c r="WY44" s="613"/>
      <c r="WZ44" s="613"/>
      <c r="XA44" s="613"/>
      <c r="XB44" s="613"/>
      <c r="XC44" s="613"/>
      <c r="XD44" s="613"/>
      <c r="XE44" s="613"/>
      <c r="XF44" s="613"/>
      <c r="XG44" s="613"/>
      <c r="XH44" s="613"/>
      <c r="XI44" s="613"/>
      <c r="XJ44" s="613"/>
      <c r="XK44" s="613"/>
      <c r="XL44" s="613"/>
      <c r="XM44" s="613"/>
      <c r="XN44" s="613"/>
      <c r="XO44" s="613"/>
      <c r="XP44" s="613"/>
      <c r="XQ44" s="613"/>
      <c r="XR44" s="613"/>
      <c r="XS44" s="613"/>
      <c r="XT44" s="613"/>
      <c r="XU44" s="613"/>
      <c r="XV44" s="613"/>
      <c r="XW44" s="613"/>
      <c r="XX44" s="613"/>
      <c r="XY44" s="613"/>
      <c r="XZ44" s="613"/>
      <c r="YA44" s="613"/>
      <c r="YB44" s="613"/>
      <c r="YC44" s="613"/>
      <c r="YD44" s="613"/>
      <c r="YE44" s="613"/>
      <c r="YF44" s="613"/>
      <c r="YG44" s="613"/>
      <c r="YH44" s="613"/>
      <c r="YI44" s="613"/>
      <c r="YJ44" s="613"/>
      <c r="YK44" s="613"/>
      <c r="YL44" s="613"/>
      <c r="YM44" s="613"/>
      <c r="YN44" s="613"/>
      <c r="YO44" s="613"/>
      <c r="YP44" s="613"/>
      <c r="YQ44" s="613"/>
      <c r="YR44" s="613"/>
      <c r="YS44" s="613"/>
      <c r="YT44" s="613"/>
      <c r="YU44" s="613"/>
      <c r="YV44" s="613"/>
      <c r="YW44" s="613"/>
      <c r="YX44" s="613"/>
      <c r="YY44" s="613"/>
      <c r="YZ44" s="613"/>
      <c r="ZA44" s="613"/>
      <c r="ZB44" s="613"/>
      <c r="ZC44" s="613"/>
      <c r="ZD44" s="613"/>
      <c r="ZE44" s="613"/>
      <c r="ZF44" s="613"/>
      <c r="ZG44" s="613"/>
      <c r="ZH44" s="613"/>
      <c r="ZI44" s="613"/>
      <c r="ZJ44" s="613"/>
      <c r="ZK44" s="613"/>
      <c r="ZL44" s="613"/>
      <c r="ZM44" s="613"/>
      <c r="ZN44" s="613"/>
      <c r="ZO44" s="613"/>
      <c r="ZP44" s="613"/>
      <c r="ZQ44" s="613"/>
      <c r="ZR44" s="613"/>
      <c r="ZS44" s="613"/>
      <c r="ZT44" s="613"/>
      <c r="ZU44" s="613"/>
      <c r="ZV44" s="613"/>
      <c r="ZW44" s="613"/>
      <c r="ZX44" s="613"/>
      <c r="ZY44" s="613"/>
      <c r="ZZ44" s="613"/>
      <c r="AAA44" s="613"/>
      <c r="AAB44" s="613"/>
      <c r="AAC44" s="613"/>
      <c r="AAD44" s="613"/>
      <c r="AAE44" s="613"/>
      <c r="AAF44" s="613"/>
      <c r="AAG44" s="613"/>
      <c r="AAH44" s="613"/>
      <c r="AAI44" s="613"/>
      <c r="AAJ44" s="613"/>
      <c r="AAK44" s="613"/>
      <c r="AAL44" s="613"/>
      <c r="AAM44" s="613"/>
      <c r="AAN44" s="613"/>
      <c r="AAO44" s="613"/>
      <c r="AAP44" s="613"/>
      <c r="AAQ44" s="613"/>
      <c r="AAR44" s="613"/>
      <c r="AAS44" s="613"/>
      <c r="AAT44" s="613"/>
      <c r="AAU44" s="613"/>
      <c r="AAV44" s="613"/>
      <c r="AAW44" s="613"/>
      <c r="AAX44" s="613"/>
      <c r="AAY44" s="613"/>
      <c r="AAZ44" s="613"/>
      <c r="ABA44" s="613"/>
      <c r="ABB44" s="613"/>
      <c r="ABC44" s="613"/>
      <c r="ABD44" s="613"/>
      <c r="ABE44" s="613"/>
      <c r="ABF44" s="613"/>
      <c r="ABG44" s="613"/>
      <c r="ABH44" s="613"/>
      <c r="ABI44" s="613"/>
      <c r="ABJ44" s="613"/>
      <c r="ABK44" s="613"/>
      <c r="ABL44" s="613"/>
      <c r="ABM44" s="613"/>
      <c r="ABN44" s="613"/>
      <c r="ABO44" s="613"/>
      <c r="ABP44" s="613"/>
      <c r="ABQ44" s="613"/>
      <c r="ABR44" s="613"/>
      <c r="ABS44" s="613"/>
      <c r="ABT44" s="613"/>
      <c r="ABU44" s="613"/>
      <c r="ABV44" s="613"/>
      <c r="ABW44" s="613"/>
      <c r="ABX44" s="613"/>
      <c r="ABY44" s="613"/>
      <c r="ABZ44" s="613"/>
      <c r="ACA44" s="613"/>
      <c r="ACB44" s="613"/>
      <c r="ACC44" s="613"/>
      <c r="ACD44" s="613"/>
      <c r="ACE44" s="613"/>
      <c r="ACF44" s="613"/>
      <c r="ACG44" s="613"/>
      <c r="ACH44" s="613"/>
      <c r="ACI44" s="613"/>
      <c r="ACJ44" s="613"/>
      <c r="ACK44" s="613"/>
      <c r="ACL44" s="613"/>
      <c r="ACM44" s="613"/>
      <c r="ACN44" s="613"/>
      <c r="ACO44" s="613"/>
      <c r="ACP44" s="613"/>
      <c r="ACQ44" s="613"/>
      <c r="ACR44" s="613"/>
      <c r="ACS44" s="613"/>
      <c r="ACT44" s="613"/>
      <c r="ACU44" s="613"/>
      <c r="ACV44" s="613"/>
      <c r="ACW44" s="613"/>
      <c r="ACX44" s="613"/>
      <c r="ACY44" s="613"/>
      <c r="ACZ44" s="613"/>
      <c r="ADA44" s="613"/>
      <c r="ADB44" s="613"/>
      <c r="ADC44" s="613"/>
      <c r="ADD44" s="613"/>
      <c r="ADE44" s="613"/>
      <c r="ADF44" s="613"/>
      <c r="ADG44" s="613"/>
      <c r="ADH44" s="613"/>
      <c r="ADI44" s="613"/>
      <c r="ADJ44" s="613"/>
      <c r="ADK44" s="613"/>
      <c r="ADL44" s="613"/>
      <c r="ADM44" s="613"/>
      <c r="ADN44" s="613"/>
      <c r="ADO44" s="613"/>
      <c r="ADP44" s="613"/>
      <c r="ADQ44" s="613"/>
      <c r="ADR44" s="613"/>
      <c r="ADS44" s="613"/>
      <c r="ADT44" s="613"/>
      <c r="ADU44" s="613"/>
      <c r="ADV44" s="613"/>
      <c r="ADW44" s="613"/>
      <c r="ADX44" s="613"/>
      <c r="ADY44" s="613"/>
      <c r="ADZ44" s="613"/>
      <c r="AEA44" s="613"/>
      <c r="AEB44" s="613"/>
      <c r="AEC44" s="613"/>
      <c r="AED44" s="613"/>
      <c r="AEE44" s="613"/>
      <c r="AEF44" s="613"/>
      <c r="AEG44" s="613"/>
      <c r="AEH44" s="613"/>
      <c r="AEI44" s="613"/>
      <c r="AEJ44" s="613"/>
      <c r="AEK44" s="613"/>
      <c r="AEL44" s="613"/>
      <c r="AEM44" s="613"/>
      <c r="AEN44" s="613"/>
      <c r="AEO44" s="613"/>
      <c r="AEP44" s="613"/>
      <c r="AEQ44" s="613"/>
      <c r="AER44" s="613"/>
      <c r="AES44" s="613"/>
      <c r="AET44" s="613"/>
      <c r="AEU44" s="613"/>
      <c r="AEV44" s="613"/>
      <c r="AEW44" s="613"/>
      <c r="AEX44" s="613"/>
      <c r="AEY44" s="613"/>
      <c r="AEZ44" s="613"/>
      <c r="AFA44" s="613"/>
      <c r="AFB44" s="613"/>
      <c r="AFC44" s="613"/>
      <c r="AFD44" s="613"/>
      <c r="AFE44" s="613"/>
      <c r="AFF44" s="613"/>
      <c r="AFG44" s="613"/>
      <c r="AFH44" s="613"/>
      <c r="AFI44" s="613"/>
      <c r="AFJ44" s="613"/>
      <c r="AFK44" s="613"/>
      <c r="AFL44" s="613"/>
      <c r="AFM44" s="613"/>
      <c r="AFN44" s="613"/>
      <c r="AFO44" s="613"/>
      <c r="AFP44" s="613"/>
      <c r="AFQ44" s="613"/>
      <c r="AFR44" s="613"/>
      <c r="AFS44" s="613"/>
      <c r="AFT44" s="613"/>
      <c r="AFU44" s="613"/>
      <c r="AFV44" s="613"/>
      <c r="AFW44" s="613"/>
      <c r="AFX44" s="613"/>
      <c r="AFY44" s="613"/>
      <c r="AFZ44" s="613"/>
      <c r="AGA44" s="613"/>
      <c r="AGB44" s="613"/>
      <c r="AGC44" s="613"/>
      <c r="AGD44" s="613"/>
      <c r="AGE44" s="613"/>
      <c r="AGF44" s="613"/>
      <c r="AGG44" s="613"/>
      <c r="AGH44" s="613"/>
      <c r="AGI44" s="613"/>
      <c r="AGJ44" s="613"/>
      <c r="AGK44" s="613"/>
      <c r="AGL44" s="613"/>
      <c r="AGM44" s="613"/>
      <c r="AGN44" s="613"/>
      <c r="AGO44" s="613"/>
      <c r="AGP44" s="613"/>
      <c r="AGQ44" s="613"/>
      <c r="AGR44" s="613"/>
      <c r="AGS44" s="613"/>
      <c r="AGT44" s="613"/>
      <c r="AGU44" s="613"/>
      <c r="AGV44" s="613"/>
      <c r="AGW44" s="613"/>
      <c r="AGX44" s="613"/>
      <c r="AGY44" s="613"/>
      <c r="AGZ44" s="613"/>
      <c r="AHA44" s="613"/>
      <c r="AHB44" s="613"/>
      <c r="AHC44" s="613"/>
      <c r="AHD44" s="613"/>
      <c r="AHE44" s="613"/>
      <c r="AHF44" s="613"/>
      <c r="AHG44" s="613"/>
      <c r="AHH44" s="613"/>
      <c r="AHI44" s="613"/>
      <c r="AHJ44" s="613"/>
      <c r="AHK44" s="613"/>
      <c r="AHL44" s="613"/>
      <c r="AHM44" s="613"/>
      <c r="AHN44" s="613"/>
      <c r="AHO44" s="613"/>
      <c r="AHP44" s="613"/>
      <c r="AHQ44" s="613"/>
      <c r="AHR44" s="613"/>
      <c r="AHS44" s="613"/>
      <c r="AHT44" s="613"/>
      <c r="AHU44" s="613"/>
      <c r="AHV44" s="613"/>
      <c r="AHW44" s="613"/>
      <c r="AHX44" s="613"/>
      <c r="AHY44" s="613"/>
      <c r="AHZ44" s="613"/>
      <c r="AIA44" s="613"/>
      <c r="AIB44" s="613"/>
      <c r="AIC44" s="613"/>
      <c r="AID44" s="613"/>
      <c r="AIE44" s="613"/>
      <c r="AIF44" s="613"/>
      <c r="AIG44" s="613"/>
      <c r="AIH44" s="613"/>
      <c r="AII44" s="613"/>
      <c r="AIJ44" s="613"/>
      <c r="AIK44" s="613"/>
      <c r="AIL44" s="613"/>
      <c r="AIM44" s="613"/>
      <c r="AIN44" s="613"/>
      <c r="AIO44" s="613"/>
      <c r="AIP44" s="613"/>
      <c r="AIQ44" s="613"/>
      <c r="AIR44" s="613"/>
      <c r="AIS44" s="613"/>
      <c r="AIT44" s="613"/>
      <c r="AIU44" s="613"/>
      <c r="AIV44" s="613"/>
      <c r="AIW44" s="613"/>
      <c r="AIX44" s="613"/>
      <c r="AIY44" s="613"/>
      <c r="AIZ44" s="613"/>
      <c r="AJA44" s="613"/>
      <c r="AJB44" s="613"/>
      <c r="AJC44" s="613"/>
      <c r="AJD44" s="613"/>
      <c r="AJE44" s="613"/>
      <c r="AJF44" s="613"/>
      <c r="AJG44" s="613"/>
      <c r="AJH44" s="613"/>
      <c r="AJI44" s="613"/>
      <c r="AJJ44" s="613"/>
      <c r="AJK44" s="613"/>
      <c r="AJL44" s="613"/>
      <c r="AJM44" s="613"/>
      <c r="AJN44" s="613"/>
      <c r="AJO44" s="613"/>
      <c r="AJP44" s="613"/>
      <c r="AJQ44" s="613"/>
      <c r="AJR44" s="613"/>
      <c r="AJS44" s="613"/>
      <c r="AJT44" s="613"/>
      <c r="AJU44" s="613"/>
      <c r="AJV44" s="613"/>
      <c r="AJW44" s="613"/>
      <c r="AJX44" s="613"/>
      <c r="AJY44" s="613"/>
      <c r="AJZ44" s="613"/>
      <c r="AKA44" s="613"/>
      <c r="AKB44" s="613"/>
      <c r="AKC44" s="613"/>
      <c r="AKD44" s="613"/>
      <c r="AKE44" s="613"/>
      <c r="AKF44" s="613"/>
      <c r="AKG44" s="613"/>
      <c r="AKH44" s="613"/>
      <c r="AKI44" s="613"/>
      <c r="AKJ44" s="613"/>
      <c r="AKK44" s="613"/>
      <c r="AKL44" s="613"/>
      <c r="AKM44" s="613"/>
      <c r="AKN44" s="613"/>
      <c r="AKO44" s="613"/>
      <c r="AKP44" s="613"/>
      <c r="AKQ44" s="613"/>
      <c r="AKR44" s="613"/>
      <c r="AKS44" s="613"/>
      <c r="AKT44" s="613"/>
      <c r="AKU44" s="613"/>
      <c r="AKV44" s="613"/>
      <c r="AKW44" s="613"/>
      <c r="AKX44" s="613"/>
      <c r="AKY44" s="613"/>
      <c r="AKZ44" s="613"/>
      <c r="ALA44" s="613"/>
      <c r="ALB44" s="613"/>
      <c r="ALC44" s="613"/>
      <c r="ALD44" s="613"/>
      <c r="ALE44" s="613"/>
      <c r="ALF44" s="613"/>
      <c r="ALG44" s="613"/>
      <c r="ALH44" s="613"/>
      <c r="ALI44" s="613"/>
      <c r="ALJ44" s="613"/>
      <c r="ALK44" s="613"/>
      <c r="ALL44" s="613"/>
      <c r="ALM44" s="613"/>
      <c r="ALN44" s="613"/>
      <c r="ALO44" s="613"/>
      <c r="ALP44" s="613"/>
      <c r="ALQ44" s="613"/>
      <c r="ALR44" s="613"/>
      <c r="ALS44" s="613"/>
      <c r="ALT44" s="613"/>
      <c r="ALU44" s="613"/>
      <c r="ALV44" s="613"/>
      <c r="ALW44" s="613"/>
      <c r="ALX44" s="613"/>
      <c r="ALY44" s="613"/>
      <c r="ALZ44" s="613"/>
      <c r="AMA44" s="613"/>
      <c r="AMB44" s="613"/>
      <c r="AMC44" s="613"/>
      <c r="AMD44" s="613"/>
      <c r="AME44" s="613"/>
      <c r="AMF44" s="613"/>
      <c r="AMG44" s="613"/>
      <c r="AMH44" s="613"/>
      <c r="AMI44" s="613"/>
      <c r="AMJ44" s="613"/>
      <c r="AMK44" s="613"/>
      <c r="AML44" s="613"/>
      <c r="AMM44" s="613"/>
      <c r="AMN44" s="613"/>
      <c r="AMO44" s="613"/>
      <c r="AMP44" s="613"/>
      <c r="AMQ44" s="613"/>
      <c r="AMR44" s="613"/>
      <c r="AMS44" s="613"/>
      <c r="AMT44" s="613"/>
      <c r="AMU44" s="613"/>
      <c r="AMV44" s="613"/>
      <c r="AMW44" s="613"/>
      <c r="AMX44" s="613"/>
      <c r="AMY44" s="613"/>
      <c r="AMZ44" s="613"/>
      <c r="ANA44" s="613"/>
      <c r="ANB44" s="613"/>
      <c r="ANC44" s="613"/>
      <c r="AND44" s="613"/>
      <c r="ANE44" s="613"/>
      <c r="ANF44" s="613"/>
      <c r="ANG44" s="613"/>
      <c r="ANH44" s="613"/>
      <c r="ANI44" s="613"/>
      <c r="ANJ44" s="613"/>
      <c r="ANK44" s="613"/>
      <c r="ANL44" s="613"/>
      <c r="ANM44" s="613"/>
      <c r="ANN44" s="613"/>
      <c r="ANO44" s="613"/>
      <c r="ANP44" s="613"/>
      <c r="ANQ44" s="613"/>
      <c r="ANR44" s="613"/>
      <c r="ANS44" s="613"/>
      <c r="ANT44" s="613"/>
      <c r="ANU44" s="613"/>
      <c r="ANV44" s="613"/>
      <c r="ANW44" s="613"/>
      <c r="ANX44" s="613"/>
      <c r="ANY44" s="613"/>
      <c r="ANZ44" s="613"/>
      <c r="AOA44" s="613"/>
      <c r="AOB44" s="613"/>
      <c r="AOC44" s="613"/>
      <c r="AOD44" s="613"/>
      <c r="AOE44" s="613"/>
      <c r="AOF44" s="613"/>
      <c r="AOG44" s="613"/>
      <c r="AOH44" s="613"/>
      <c r="AOI44" s="613"/>
      <c r="AOJ44" s="613"/>
      <c r="AOK44" s="613"/>
      <c r="AOL44" s="613"/>
      <c r="AOM44" s="613"/>
      <c r="AON44" s="613"/>
      <c r="AOO44" s="613"/>
      <c r="AOP44" s="613"/>
      <c r="AOQ44" s="613"/>
      <c r="AOR44" s="613"/>
      <c r="AOS44" s="613"/>
      <c r="AOT44" s="613"/>
      <c r="AOU44" s="613"/>
      <c r="AOV44" s="613"/>
      <c r="AOW44" s="613"/>
      <c r="AOX44" s="613"/>
      <c r="AOY44" s="613"/>
      <c r="AOZ44" s="613"/>
      <c r="APA44" s="613"/>
      <c r="APB44" s="613"/>
      <c r="APC44" s="613"/>
      <c r="APD44" s="613"/>
      <c r="APE44" s="613"/>
      <c r="APF44" s="613"/>
      <c r="APG44" s="613"/>
      <c r="APH44" s="613"/>
      <c r="API44" s="613"/>
      <c r="APJ44" s="613"/>
      <c r="APK44" s="613"/>
      <c r="APL44" s="613"/>
      <c r="APM44" s="613"/>
      <c r="APN44" s="613"/>
      <c r="APO44" s="613"/>
      <c r="APP44" s="613"/>
      <c r="APQ44" s="613"/>
      <c r="APR44" s="613"/>
      <c r="APS44" s="613"/>
      <c r="APT44" s="613"/>
      <c r="APU44" s="613"/>
      <c r="APV44" s="613"/>
      <c r="APW44" s="613"/>
      <c r="APX44" s="613"/>
      <c r="APY44" s="613"/>
      <c r="APZ44" s="613"/>
      <c r="AQA44" s="613"/>
      <c r="AQB44" s="613"/>
      <c r="AQC44" s="613"/>
      <c r="AQD44" s="613"/>
      <c r="AQE44" s="613"/>
      <c r="AQF44" s="613"/>
      <c r="AQG44" s="613"/>
      <c r="AQH44" s="613"/>
      <c r="AQI44" s="613"/>
      <c r="AQJ44" s="613"/>
      <c r="AQK44" s="613"/>
      <c r="AQL44" s="613"/>
      <c r="AQM44" s="613"/>
      <c r="AQN44" s="613"/>
      <c r="AQO44" s="613"/>
      <c r="AQP44" s="613"/>
      <c r="AQQ44" s="613"/>
      <c r="AQR44" s="613"/>
      <c r="AQS44" s="613"/>
      <c r="AQT44" s="613"/>
      <c r="AQU44" s="613"/>
      <c r="AQV44" s="613"/>
      <c r="AQW44" s="613"/>
      <c r="AQX44" s="613"/>
      <c r="AQY44" s="613"/>
      <c r="AQZ44" s="613"/>
      <c r="ARA44" s="613"/>
      <c r="ARB44" s="613"/>
      <c r="ARC44" s="613"/>
      <c r="ARD44" s="613"/>
      <c r="ARE44" s="613"/>
      <c r="ARF44" s="613"/>
      <c r="ARG44" s="613"/>
      <c r="ARH44" s="613"/>
      <c r="ARI44" s="613"/>
      <c r="ARJ44" s="613"/>
      <c r="ARK44" s="613"/>
      <c r="ARL44" s="613"/>
      <c r="ARM44" s="613"/>
      <c r="ARN44" s="613"/>
      <c r="ARO44" s="613"/>
      <c r="ARP44" s="613"/>
      <c r="ARQ44" s="613"/>
      <c r="ARR44" s="613"/>
      <c r="ARS44" s="613"/>
      <c r="ART44" s="613"/>
      <c r="ARU44" s="613"/>
      <c r="ARV44" s="613"/>
      <c r="ARW44" s="613"/>
      <c r="ARX44" s="613"/>
      <c r="ARY44" s="613"/>
      <c r="ARZ44" s="613"/>
      <c r="ASA44" s="613"/>
      <c r="ASB44" s="613"/>
      <c r="ASC44" s="613"/>
      <c r="ASD44" s="613"/>
      <c r="ASE44" s="613"/>
      <c r="ASF44" s="613"/>
      <c r="ASG44" s="613"/>
      <c r="ASH44" s="613"/>
      <c r="ASI44" s="613"/>
      <c r="ASJ44" s="613"/>
      <c r="ASK44" s="613"/>
      <c r="ASL44" s="613"/>
      <c r="ASM44" s="613"/>
      <c r="ASN44" s="613"/>
      <c r="ASO44" s="613"/>
      <c r="ASP44" s="613"/>
      <c r="ASQ44" s="613"/>
      <c r="ASR44" s="613"/>
      <c r="ASS44" s="613"/>
      <c r="AST44" s="613"/>
      <c r="ASU44" s="613"/>
      <c r="ASV44" s="613"/>
      <c r="ASW44" s="613"/>
      <c r="ASX44" s="613"/>
      <c r="ASY44" s="613"/>
      <c r="ASZ44" s="613"/>
      <c r="ATA44" s="613"/>
      <c r="ATB44" s="613"/>
      <c r="ATC44" s="613"/>
      <c r="ATD44" s="613"/>
      <c r="ATE44" s="613"/>
      <c r="ATF44" s="613"/>
      <c r="ATG44" s="613"/>
      <c r="ATH44" s="613"/>
      <c r="ATI44" s="613"/>
      <c r="ATJ44" s="613"/>
      <c r="ATK44" s="613"/>
      <c r="ATL44" s="613"/>
      <c r="ATM44" s="613"/>
      <c r="ATN44" s="613"/>
      <c r="ATO44" s="613"/>
      <c r="ATP44" s="613"/>
      <c r="ATQ44" s="613"/>
      <c r="ATR44" s="613"/>
      <c r="ATS44" s="613"/>
      <c r="ATT44" s="613"/>
      <c r="ATU44" s="613"/>
      <c r="ATV44" s="613"/>
      <c r="ATW44" s="613"/>
      <c r="ATX44" s="613"/>
      <c r="ATY44" s="613"/>
      <c r="ATZ44" s="613"/>
      <c r="AUA44" s="613"/>
      <c r="AUB44" s="613"/>
      <c r="AUC44" s="613"/>
      <c r="AUD44" s="613"/>
      <c r="AUE44" s="613"/>
      <c r="AUF44" s="613"/>
      <c r="AUG44" s="613"/>
      <c r="AUH44" s="613"/>
      <c r="AUI44" s="613"/>
      <c r="AUJ44" s="613"/>
      <c r="AUK44" s="613"/>
      <c r="AUL44" s="613"/>
      <c r="AUM44" s="613"/>
      <c r="AUN44" s="613"/>
      <c r="AUO44" s="613"/>
      <c r="AUP44" s="613"/>
      <c r="AUQ44" s="613"/>
      <c r="AUR44" s="613"/>
      <c r="AUS44" s="613"/>
      <c r="AUT44" s="613"/>
      <c r="AUU44" s="613"/>
      <c r="AUV44" s="613"/>
      <c r="AUW44" s="613"/>
      <c r="AUX44" s="613"/>
      <c r="AUY44" s="613"/>
      <c r="AUZ44" s="613"/>
      <c r="AVA44" s="613"/>
      <c r="AVB44" s="613"/>
      <c r="AVC44" s="613"/>
      <c r="AVD44" s="613"/>
      <c r="AVE44" s="613"/>
      <c r="AVF44" s="613"/>
      <c r="AVG44" s="613"/>
      <c r="AVH44" s="613"/>
      <c r="AVI44" s="613"/>
      <c r="AVJ44" s="613"/>
      <c r="AVK44" s="613"/>
      <c r="AVL44" s="613"/>
      <c r="AVM44" s="613"/>
      <c r="AVN44" s="613"/>
      <c r="AVO44" s="613"/>
      <c r="AVP44" s="613"/>
      <c r="AVQ44" s="613"/>
      <c r="AVR44" s="613"/>
      <c r="AVS44" s="613"/>
      <c r="AVT44" s="613"/>
      <c r="AVU44" s="613"/>
      <c r="AVV44" s="613"/>
      <c r="AVW44" s="613"/>
      <c r="AVX44" s="613"/>
      <c r="AVY44" s="613"/>
      <c r="AVZ44" s="613"/>
      <c r="AWA44" s="613"/>
      <c r="AWB44" s="613"/>
      <c r="AWC44" s="613"/>
      <c r="AWD44" s="613"/>
      <c r="AWE44" s="613"/>
      <c r="AWF44" s="613"/>
      <c r="AWG44" s="613"/>
      <c r="AWH44" s="613"/>
      <c r="AWI44" s="613"/>
      <c r="AWJ44" s="613"/>
      <c r="AWK44" s="613"/>
      <c r="AWL44" s="613"/>
      <c r="AWM44" s="613"/>
      <c r="AWN44" s="613"/>
      <c r="AWO44" s="613"/>
      <c r="AWP44" s="613"/>
      <c r="AWQ44" s="613"/>
      <c r="AWR44" s="613"/>
      <c r="AWS44" s="613"/>
      <c r="AWT44" s="613"/>
      <c r="AWU44" s="613"/>
      <c r="AWV44" s="613"/>
      <c r="AWW44" s="613"/>
      <c r="AWX44" s="613"/>
      <c r="AWY44" s="613"/>
      <c r="AWZ44" s="613"/>
      <c r="AXA44" s="613"/>
      <c r="AXB44" s="613"/>
      <c r="AXC44" s="613"/>
      <c r="AXD44" s="613"/>
      <c r="AXE44" s="613"/>
      <c r="AXF44" s="613"/>
      <c r="AXG44" s="613"/>
      <c r="AXH44" s="613"/>
      <c r="AXI44" s="613"/>
      <c r="AXJ44" s="613"/>
      <c r="AXK44" s="613"/>
      <c r="AXL44" s="613"/>
      <c r="AXM44" s="613"/>
      <c r="AXN44" s="613"/>
      <c r="AXO44" s="613"/>
      <c r="AXP44" s="613"/>
      <c r="AXQ44" s="613"/>
      <c r="AXR44" s="613"/>
      <c r="AXS44" s="613"/>
      <c r="AXT44" s="613"/>
      <c r="AXU44" s="613"/>
      <c r="AXV44" s="613"/>
      <c r="AXW44" s="613"/>
      <c r="AXX44" s="613"/>
      <c r="AXY44" s="613"/>
      <c r="AXZ44" s="613"/>
      <c r="AYA44" s="613"/>
      <c r="AYB44" s="613"/>
      <c r="AYC44" s="613"/>
      <c r="AYD44" s="613"/>
      <c r="AYE44" s="613"/>
      <c r="AYF44" s="613"/>
      <c r="AYG44" s="613"/>
      <c r="AYH44" s="613"/>
      <c r="AYI44" s="613"/>
      <c r="AYJ44" s="613"/>
      <c r="AYK44" s="613"/>
      <c r="AYL44" s="613"/>
      <c r="AYM44" s="613"/>
      <c r="AYN44" s="613"/>
      <c r="AYO44" s="613"/>
      <c r="AYP44" s="613"/>
      <c r="AYQ44" s="613"/>
      <c r="AYR44" s="613"/>
      <c r="AYS44" s="613"/>
      <c r="AYT44" s="613"/>
      <c r="AYU44" s="613"/>
      <c r="AYV44" s="613"/>
      <c r="AYW44" s="613"/>
      <c r="AYX44" s="613"/>
      <c r="AYY44" s="613"/>
      <c r="AYZ44" s="613"/>
      <c r="AZA44" s="613"/>
      <c r="AZB44" s="613"/>
      <c r="AZC44" s="613"/>
      <c r="AZD44" s="613"/>
      <c r="AZE44" s="613"/>
      <c r="AZF44" s="613"/>
      <c r="AZG44" s="613"/>
      <c r="AZH44" s="613"/>
      <c r="AZI44" s="613"/>
      <c r="AZJ44" s="613"/>
      <c r="AZK44" s="613"/>
      <c r="AZL44" s="613"/>
      <c r="AZM44" s="613"/>
      <c r="AZN44" s="613"/>
      <c r="AZO44" s="613"/>
      <c r="AZP44" s="613"/>
      <c r="AZQ44" s="613"/>
      <c r="AZR44" s="613"/>
      <c r="AZS44" s="613"/>
      <c r="AZT44" s="613"/>
      <c r="AZU44" s="613"/>
      <c r="AZV44" s="613"/>
      <c r="AZW44" s="613"/>
      <c r="AZX44" s="613"/>
      <c r="AZY44" s="613"/>
      <c r="AZZ44" s="613"/>
      <c r="BAA44" s="613"/>
      <c r="BAB44" s="613"/>
      <c r="BAC44" s="613"/>
      <c r="BAD44" s="613"/>
      <c r="BAE44" s="613"/>
      <c r="BAF44" s="613"/>
      <c r="BAG44" s="613"/>
      <c r="BAH44" s="613"/>
      <c r="BAI44" s="613"/>
      <c r="BAJ44" s="613"/>
      <c r="BAK44" s="613"/>
      <c r="BAL44" s="613"/>
      <c r="BAM44" s="613"/>
      <c r="BAN44" s="613"/>
      <c r="BAO44" s="613"/>
      <c r="BAP44" s="613"/>
      <c r="BAQ44" s="613"/>
      <c r="BAR44" s="613"/>
      <c r="BAS44" s="613"/>
      <c r="BAT44" s="613"/>
      <c r="BAU44" s="613"/>
      <c r="BAV44" s="613"/>
      <c r="BAW44" s="613"/>
      <c r="BAX44" s="613"/>
      <c r="BAY44" s="613"/>
      <c r="BAZ44" s="613"/>
      <c r="BBA44" s="613"/>
      <c r="BBB44" s="613"/>
      <c r="BBC44" s="613"/>
      <c r="BBD44" s="613"/>
      <c r="BBE44" s="613"/>
      <c r="BBF44" s="613"/>
      <c r="BBG44" s="613"/>
      <c r="BBH44" s="613"/>
      <c r="BBI44" s="613"/>
      <c r="BBJ44" s="613"/>
      <c r="BBK44" s="613"/>
      <c r="BBL44" s="613"/>
      <c r="BBM44" s="613"/>
      <c r="BBN44" s="613"/>
      <c r="BBO44" s="613"/>
      <c r="BBP44" s="613"/>
      <c r="BBQ44" s="613"/>
      <c r="BBR44" s="613"/>
      <c r="BBS44" s="613"/>
      <c r="BBT44" s="613"/>
      <c r="BBU44" s="613"/>
      <c r="BBV44" s="613"/>
      <c r="BBW44" s="613"/>
      <c r="BBX44" s="613"/>
      <c r="BBY44" s="613"/>
      <c r="BBZ44" s="613"/>
      <c r="BCA44" s="613"/>
      <c r="BCB44" s="613"/>
      <c r="BCC44" s="613"/>
      <c r="BCD44" s="613"/>
      <c r="BCE44" s="613"/>
      <c r="BCF44" s="613"/>
      <c r="BCG44" s="613"/>
      <c r="BCH44" s="613"/>
      <c r="BCI44" s="613"/>
      <c r="BCJ44" s="613"/>
      <c r="BCK44" s="613"/>
      <c r="BCL44" s="613"/>
      <c r="BCM44" s="613"/>
      <c r="BCN44" s="613"/>
      <c r="BCO44" s="613"/>
      <c r="BCP44" s="613"/>
      <c r="BCQ44" s="613"/>
      <c r="BCR44" s="613"/>
      <c r="BCS44" s="613"/>
      <c r="BCT44" s="613"/>
      <c r="BCU44" s="613"/>
      <c r="BCV44" s="613"/>
      <c r="BCW44" s="613"/>
      <c r="BCX44" s="613"/>
      <c r="BCY44" s="613"/>
      <c r="BCZ44" s="613"/>
      <c r="BDA44" s="613"/>
      <c r="BDB44" s="613"/>
      <c r="BDC44" s="613"/>
      <c r="BDD44" s="613"/>
      <c r="BDE44" s="613"/>
      <c r="BDF44" s="613"/>
      <c r="BDG44" s="613"/>
      <c r="BDH44" s="613"/>
      <c r="BDI44" s="613"/>
      <c r="BDJ44" s="613"/>
      <c r="BDK44" s="613"/>
      <c r="BDL44" s="613"/>
      <c r="BDM44" s="613"/>
      <c r="BDN44" s="613"/>
      <c r="BDO44" s="613"/>
      <c r="BDP44" s="613"/>
      <c r="BDQ44" s="613"/>
      <c r="BDR44" s="613"/>
      <c r="BDS44" s="613"/>
      <c r="BDT44" s="613"/>
      <c r="BDU44" s="613"/>
      <c r="BDV44" s="613"/>
      <c r="BDW44" s="613"/>
      <c r="BDX44" s="613"/>
      <c r="BDY44" s="613"/>
      <c r="BDZ44" s="613"/>
      <c r="BEA44" s="613"/>
      <c r="BEB44" s="613"/>
      <c r="BEC44" s="613"/>
      <c r="BED44" s="613"/>
      <c r="BEE44" s="613"/>
      <c r="BEF44" s="613"/>
      <c r="BEG44" s="613"/>
      <c r="BEH44" s="613"/>
      <c r="BEI44" s="613"/>
      <c r="BEJ44" s="613"/>
      <c r="BEK44" s="613"/>
      <c r="BEL44" s="613"/>
      <c r="BEM44" s="613"/>
      <c r="BEN44" s="613"/>
      <c r="BEO44" s="613"/>
      <c r="BEP44" s="613"/>
      <c r="BEQ44" s="613"/>
      <c r="BER44" s="613"/>
      <c r="BES44" s="613"/>
      <c r="BET44" s="613"/>
      <c r="BEU44" s="613"/>
      <c r="BEV44" s="613"/>
      <c r="BEW44" s="613"/>
      <c r="BEX44" s="613"/>
      <c r="BEY44" s="613"/>
      <c r="BEZ44" s="613"/>
      <c r="BFA44" s="613"/>
      <c r="BFB44" s="613"/>
      <c r="BFC44" s="613"/>
      <c r="BFD44" s="613"/>
      <c r="BFE44" s="613"/>
      <c r="BFF44" s="613"/>
      <c r="BFG44" s="613"/>
      <c r="BFH44" s="613"/>
      <c r="BFI44" s="613"/>
      <c r="BFJ44" s="613"/>
      <c r="BFK44" s="613"/>
      <c r="BFL44" s="613"/>
      <c r="BFM44" s="613"/>
      <c r="BFN44" s="613"/>
      <c r="BFO44" s="613"/>
      <c r="BFP44" s="613"/>
      <c r="BFQ44" s="613"/>
      <c r="BFR44" s="613"/>
      <c r="BFS44" s="613"/>
      <c r="BFT44" s="613"/>
      <c r="BFU44" s="613"/>
      <c r="BFV44" s="613"/>
      <c r="BFW44" s="613"/>
      <c r="BFX44" s="613"/>
      <c r="BFY44" s="613"/>
      <c r="BFZ44" s="613"/>
      <c r="BGA44" s="613"/>
      <c r="BGB44" s="613"/>
      <c r="BGC44" s="613"/>
      <c r="BGD44" s="613"/>
      <c r="BGE44" s="613"/>
      <c r="BGF44" s="613"/>
      <c r="BGG44" s="613"/>
      <c r="BGH44" s="613"/>
      <c r="BGI44" s="613"/>
      <c r="BGJ44" s="613"/>
      <c r="BGK44" s="613"/>
      <c r="BGL44" s="613"/>
      <c r="BGM44" s="613"/>
      <c r="BGN44" s="613"/>
      <c r="BGO44" s="613"/>
      <c r="BGP44" s="613"/>
      <c r="BGQ44" s="613"/>
      <c r="BGR44" s="613"/>
      <c r="BGS44" s="613"/>
      <c r="BGT44" s="613"/>
      <c r="BGU44" s="613"/>
      <c r="BGV44" s="613"/>
      <c r="BGW44" s="613"/>
      <c r="BGX44" s="613"/>
      <c r="BGY44" s="613"/>
      <c r="BGZ44" s="613"/>
      <c r="BHA44" s="613"/>
      <c r="BHB44" s="613"/>
      <c r="BHC44" s="613"/>
      <c r="BHD44" s="613"/>
      <c r="BHE44" s="613"/>
      <c r="BHF44" s="613"/>
      <c r="BHG44" s="613"/>
      <c r="BHH44" s="613"/>
      <c r="BHI44" s="613"/>
      <c r="BHJ44" s="613"/>
      <c r="BHK44" s="613"/>
      <c r="BHL44" s="613"/>
      <c r="BHM44" s="613"/>
      <c r="BHN44" s="613"/>
      <c r="BHO44" s="613"/>
      <c r="BHP44" s="613"/>
      <c r="BHQ44" s="613"/>
      <c r="BHR44" s="613"/>
      <c r="BHS44" s="613"/>
      <c r="BHT44" s="613"/>
      <c r="BHU44" s="613"/>
      <c r="BHV44" s="613"/>
      <c r="BHW44" s="613"/>
      <c r="BHX44" s="613"/>
      <c r="BHY44" s="613"/>
      <c r="BHZ44" s="613"/>
      <c r="BIA44" s="613"/>
      <c r="BIB44" s="613"/>
      <c r="BIC44" s="613"/>
      <c r="BID44" s="613"/>
      <c r="BIE44" s="613"/>
      <c r="BIF44" s="613"/>
      <c r="BIG44" s="613"/>
      <c r="BIH44" s="613"/>
      <c r="BII44" s="613"/>
      <c r="BIJ44" s="613"/>
      <c r="BIK44" s="613"/>
      <c r="BIL44" s="613"/>
      <c r="BIM44" s="613"/>
      <c r="BIN44" s="613"/>
      <c r="BIO44" s="613"/>
      <c r="BIP44" s="613"/>
      <c r="BIQ44" s="613"/>
      <c r="BIR44" s="613"/>
      <c r="BIS44" s="613"/>
      <c r="BIT44" s="613"/>
      <c r="BIU44" s="613"/>
      <c r="BIV44" s="613"/>
      <c r="BIW44" s="613"/>
      <c r="BIX44" s="613"/>
      <c r="BIY44" s="613"/>
      <c r="BIZ44" s="613"/>
      <c r="BJA44" s="613"/>
      <c r="BJB44" s="613"/>
      <c r="BJC44" s="613"/>
      <c r="BJD44" s="613"/>
      <c r="BJE44" s="613"/>
      <c r="BJF44" s="613"/>
      <c r="BJG44" s="613"/>
      <c r="BJH44" s="613"/>
      <c r="BJI44" s="613"/>
      <c r="BJJ44" s="613"/>
      <c r="BJK44" s="613"/>
      <c r="BJL44" s="613"/>
      <c r="BJM44" s="613"/>
      <c r="BJN44" s="613"/>
      <c r="BJO44" s="613"/>
      <c r="BJP44" s="613"/>
      <c r="BJQ44" s="613"/>
      <c r="BJR44" s="613"/>
      <c r="BJS44" s="613"/>
      <c r="BJT44" s="613"/>
      <c r="BJU44" s="613"/>
      <c r="BJV44" s="613"/>
      <c r="BJW44" s="613"/>
      <c r="BJX44" s="613"/>
      <c r="BJY44" s="613"/>
      <c r="BJZ44" s="613"/>
      <c r="BKA44" s="613"/>
      <c r="BKB44" s="613"/>
      <c r="BKC44" s="613"/>
      <c r="BKD44" s="613"/>
      <c r="BKE44" s="613"/>
      <c r="BKF44" s="613"/>
      <c r="BKG44" s="613"/>
      <c r="BKH44" s="613"/>
      <c r="BKI44" s="613"/>
      <c r="BKJ44" s="613"/>
      <c r="BKK44" s="613"/>
      <c r="BKL44" s="613"/>
      <c r="BKM44" s="613"/>
      <c r="BKN44" s="613"/>
      <c r="BKO44" s="613"/>
      <c r="BKP44" s="613"/>
      <c r="BKQ44" s="613"/>
      <c r="BKR44" s="613"/>
      <c r="BKS44" s="613"/>
      <c r="BKT44" s="613"/>
      <c r="BKU44" s="613"/>
      <c r="BKV44" s="613"/>
      <c r="BKW44" s="613"/>
      <c r="BKX44" s="613"/>
      <c r="BKY44" s="613"/>
      <c r="BKZ44" s="613"/>
      <c r="BLA44" s="613"/>
      <c r="BLB44" s="613"/>
      <c r="BLC44" s="613"/>
      <c r="BLD44" s="613"/>
      <c r="BLE44" s="613"/>
      <c r="BLF44" s="613"/>
      <c r="BLG44" s="613"/>
      <c r="BLH44" s="613"/>
      <c r="BLI44" s="613"/>
      <c r="BLJ44" s="613"/>
      <c r="BLK44" s="613"/>
      <c r="BLL44" s="613"/>
      <c r="BLM44" s="613"/>
      <c r="BLN44" s="613"/>
      <c r="BLO44" s="613"/>
      <c r="BLP44" s="613"/>
      <c r="BLQ44" s="613"/>
      <c r="BLR44" s="613"/>
      <c r="BLS44" s="613"/>
      <c r="BLT44" s="613"/>
      <c r="BLU44" s="613"/>
      <c r="BLV44" s="613"/>
      <c r="BLW44" s="613"/>
      <c r="BLX44" s="613"/>
      <c r="BLY44" s="613"/>
      <c r="BLZ44" s="613"/>
      <c r="BMA44" s="613"/>
      <c r="BMB44" s="613"/>
      <c r="BMC44" s="613"/>
      <c r="BMD44" s="613"/>
      <c r="BME44" s="613"/>
      <c r="BMF44" s="613"/>
      <c r="BMG44" s="613"/>
      <c r="BMH44" s="613"/>
      <c r="BMI44" s="613"/>
      <c r="BMJ44" s="613"/>
      <c r="BMK44" s="613"/>
      <c r="BML44" s="613"/>
      <c r="BMM44" s="613"/>
      <c r="BMN44" s="613"/>
      <c r="BMO44" s="613"/>
      <c r="BMP44" s="613"/>
      <c r="BMQ44" s="613"/>
      <c r="BMR44" s="613"/>
      <c r="BMS44" s="613"/>
      <c r="BMT44" s="613"/>
      <c r="BMU44" s="613"/>
      <c r="BMV44" s="613"/>
      <c r="BMW44" s="613"/>
      <c r="BMX44" s="613"/>
      <c r="BMY44" s="613"/>
      <c r="BMZ44" s="613"/>
      <c r="BNA44" s="613"/>
      <c r="BNB44" s="613"/>
      <c r="BNC44" s="613"/>
      <c r="BND44" s="613"/>
      <c r="BNE44" s="613"/>
      <c r="BNF44" s="613"/>
      <c r="BNG44" s="613"/>
      <c r="BNH44" s="613"/>
      <c r="BNI44" s="613"/>
      <c r="BNJ44" s="613"/>
      <c r="BNK44" s="613"/>
      <c r="BNL44" s="613"/>
      <c r="BNM44" s="613"/>
      <c r="BNN44" s="613"/>
      <c r="BNO44" s="613"/>
      <c r="BNP44" s="613"/>
      <c r="BNQ44" s="613"/>
      <c r="BNR44" s="613"/>
      <c r="BNS44" s="613"/>
      <c r="BNT44" s="613"/>
      <c r="BNU44" s="613"/>
      <c r="BNV44" s="613"/>
      <c r="BNW44" s="613"/>
      <c r="BNX44" s="613"/>
      <c r="BNY44" s="613"/>
      <c r="BNZ44" s="613"/>
      <c r="BOA44" s="613"/>
      <c r="BOB44" s="613"/>
      <c r="BOC44" s="613"/>
      <c r="BOD44" s="613"/>
      <c r="BOE44" s="613"/>
      <c r="BOF44" s="613"/>
      <c r="BOG44" s="613"/>
      <c r="BOH44" s="613"/>
      <c r="BOI44" s="613"/>
      <c r="BOJ44" s="613"/>
      <c r="BOK44" s="613"/>
      <c r="BOL44" s="613"/>
      <c r="BOM44" s="613"/>
      <c r="BON44" s="613"/>
      <c r="BOO44" s="613"/>
      <c r="BOP44" s="613"/>
      <c r="BOQ44" s="613"/>
      <c r="BOR44" s="613"/>
      <c r="BOS44" s="613"/>
      <c r="BOT44" s="613"/>
      <c r="BOU44" s="613"/>
      <c r="BOV44" s="613"/>
      <c r="BOW44" s="613"/>
      <c r="BOX44" s="613"/>
      <c r="BOY44" s="613"/>
      <c r="BOZ44" s="613"/>
      <c r="BPA44" s="613"/>
      <c r="BPB44" s="613"/>
      <c r="BPC44" s="613"/>
      <c r="BPD44" s="613"/>
      <c r="BPE44" s="613"/>
      <c r="BPF44" s="613"/>
      <c r="BPG44" s="613"/>
      <c r="BPH44" s="613"/>
      <c r="BPI44" s="613"/>
      <c r="BPJ44" s="613"/>
      <c r="BPK44" s="613"/>
      <c r="BPL44" s="613"/>
      <c r="BPM44" s="613"/>
      <c r="BPN44" s="613"/>
      <c r="BPO44" s="613"/>
      <c r="BPP44" s="613"/>
      <c r="BPQ44" s="613"/>
      <c r="BPR44" s="613"/>
      <c r="BPS44" s="613"/>
      <c r="BPT44" s="613"/>
      <c r="BPU44" s="613"/>
      <c r="BPV44" s="613"/>
      <c r="BPW44" s="613"/>
      <c r="BPX44" s="613"/>
      <c r="BPY44" s="613"/>
      <c r="BPZ44" s="613"/>
      <c r="BQA44" s="613"/>
      <c r="BQB44" s="613"/>
      <c r="BQC44" s="613"/>
      <c r="BQD44" s="613"/>
      <c r="BQE44" s="613"/>
      <c r="BQF44" s="613"/>
      <c r="BQG44" s="613"/>
      <c r="BQH44" s="613"/>
      <c r="BQI44" s="613"/>
      <c r="BQJ44" s="613"/>
      <c r="BQK44" s="613"/>
      <c r="BQL44" s="613"/>
      <c r="BQM44" s="613"/>
      <c r="BQN44" s="613"/>
      <c r="BQO44" s="613"/>
      <c r="BQP44" s="613"/>
      <c r="BQQ44" s="613"/>
      <c r="BQR44" s="613"/>
      <c r="BQS44" s="613"/>
      <c r="BQT44" s="613"/>
      <c r="BQU44" s="613"/>
      <c r="BQV44" s="613"/>
      <c r="BQW44" s="613"/>
      <c r="BQX44" s="613"/>
      <c r="BQY44" s="613"/>
      <c r="BQZ44" s="613"/>
      <c r="BRA44" s="613"/>
      <c r="BRB44" s="613"/>
      <c r="BRC44" s="613"/>
      <c r="BRD44" s="613"/>
      <c r="BRE44" s="613"/>
      <c r="BRF44" s="613"/>
      <c r="BRG44" s="613"/>
      <c r="BRH44" s="613"/>
      <c r="BRI44" s="613"/>
      <c r="BRJ44" s="613"/>
      <c r="BRK44" s="613"/>
      <c r="BRL44" s="613"/>
      <c r="BRM44" s="613"/>
      <c r="BRN44" s="613"/>
      <c r="BRO44" s="613"/>
      <c r="BRP44" s="613"/>
      <c r="BRQ44" s="613"/>
      <c r="BRR44" s="613"/>
      <c r="BRS44" s="613"/>
      <c r="BRT44" s="613"/>
      <c r="BRU44" s="613"/>
      <c r="BRV44" s="613"/>
      <c r="BRW44" s="613"/>
      <c r="BRX44" s="613"/>
      <c r="BRY44" s="613"/>
      <c r="BRZ44" s="613"/>
      <c r="BSA44" s="613"/>
      <c r="BSB44" s="613"/>
      <c r="BSC44" s="613"/>
      <c r="BSD44" s="613"/>
      <c r="BSE44" s="613"/>
      <c r="BSF44" s="613"/>
      <c r="BSG44" s="613"/>
      <c r="BSH44" s="613"/>
      <c r="BSI44" s="613"/>
      <c r="BSJ44" s="613"/>
      <c r="BSK44" s="613"/>
      <c r="BSL44" s="613"/>
      <c r="BSM44" s="613"/>
      <c r="BSN44" s="613"/>
      <c r="BSO44" s="613"/>
      <c r="BSP44" s="613"/>
      <c r="BSQ44" s="613"/>
      <c r="BSR44" s="613"/>
      <c r="BSS44" s="613"/>
      <c r="BST44" s="613"/>
      <c r="BSU44" s="613"/>
      <c r="BSV44" s="613"/>
      <c r="BSW44" s="613"/>
      <c r="BSX44" s="613"/>
      <c r="BSY44" s="613"/>
      <c r="BSZ44" s="613"/>
      <c r="BTA44" s="613"/>
      <c r="BTB44" s="613"/>
      <c r="BTC44" s="613"/>
      <c r="BTD44" s="613"/>
      <c r="BTE44" s="613"/>
      <c r="BTF44" s="613"/>
      <c r="BTG44" s="613"/>
      <c r="BTH44" s="613"/>
      <c r="BTI44" s="613"/>
      <c r="BTJ44" s="613"/>
      <c r="BTK44" s="613"/>
      <c r="BTL44" s="613"/>
      <c r="BTM44" s="613"/>
      <c r="BTN44" s="613"/>
      <c r="BTO44" s="613"/>
      <c r="BTP44" s="613"/>
      <c r="BTQ44" s="613"/>
      <c r="BTR44" s="613"/>
      <c r="BTS44" s="613"/>
      <c r="BTT44" s="613"/>
      <c r="BTU44" s="613"/>
      <c r="BTV44" s="613"/>
      <c r="BTW44" s="613"/>
      <c r="BTX44" s="613"/>
      <c r="BTY44" s="613"/>
      <c r="BTZ44" s="613"/>
      <c r="BUA44" s="613"/>
      <c r="BUB44" s="613"/>
      <c r="BUC44" s="613"/>
      <c r="BUD44" s="613"/>
      <c r="BUE44" s="613"/>
      <c r="BUF44" s="613"/>
      <c r="BUG44" s="613"/>
      <c r="BUH44" s="613"/>
      <c r="BUI44" s="613"/>
      <c r="BUJ44" s="613"/>
      <c r="BUK44" s="613"/>
      <c r="BUL44" s="613"/>
      <c r="BUM44" s="613"/>
      <c r="BUN44" s="613"/>
      <c r="BUO44" s="613"/>
      <c r="BUP44" s="613"/>
      <c r="BUQ44" s="613"/>
      <c r="BUR44" s="613"/>
      <c r="BUS44" s="613"/>
      <c r="BUT44" s="613"/>
      <c r="BUU44" s="613"/>
      <c r="BUV44" s="613"/>
      <c r="BUW44" s="613"/>
      <c r="BUX44" s="613"/>
      <c r="BUY44" s="613"/>
      <c r="BUZ44" s="613"/>
      <c r="BVA44" s="613"/>
      <c r="BVB44" s="613"/>
      <c r="BVC44" s="613"/>
      <c r="BVD44" s="613"/>
      <c r="BVE44" s="613"/>
      <c r="BVF44" s="613"/>
      <c r="BVG44" s="613"/>
      <c r="BVH44" s="613"/>
      <c r="BVI44" s="613"/>
      <c r="BVJ44" s="613"/>
      <c r="BVK44" s="613"/>
      <c r="BVL44" s="613"/>
      <c r="BVM44" s="613"/>
      <c r="BVN44" s="613"/>
      <c r="BVO44" s="613"/>
      <c r="BVP44" s="613"/>
      <c r="BVQ44" s="613"/>
      <c r="BVR44" s="613"/>
      <c r="BVS44" s="613"/>
      <c r="BVT44" s="613"/>
      <c r="BVU44" s="613"/>
      <c r="BVV44" s="613"/>
      <c r="BVW44" s="613"/>
      <c r="BVX44" s="613"/>
      <c r="BVY44" s="613"/>
      <c r="BVZ44" s="613"/>
      <c r="BWA44" s="613"/>
      <c r="BWB44" s="613"/>
      <c r="BWC44" s="613"/>
      <c r="BWD44" s="613"/>
      <c r="BWE44" s="613"/>
      <c r="BWF44" s="613"/>
      <c r="BWG44" s="613"/>
      <c r="BWH44" s="613"/>
      <c r="BWI44" s="613"/>
      <c r="BWJ44" s="613"/>
      <c r="BWK44" s="613"/>
      <c r="BWL44" s="613"/>
      <c r="BWM44" s="613"/>
      <c r="BWN44" s="613"/>
      <c r="BWO44" s="613"/>
      <c r="BWP44" s="613"/>
      <c r="BWQ44" s="613"/>
      <c r="BWR44" s="613"/>
      <c r="BWS44" s="613"/>
      <c r="BWT44" s="613"/>
      <c r="BWU44" s="613"/>
      <c r="BWV44" s="613"/>
      <c r="BWW44" s="613"/>
      <c r="BWX44" s="613"/>
      <c r="BWY44" s="613"/>
      <c r="BWZ44" s="613"/>
      <c r="BXA44" s="613"/>
      <c r="BXB44" s="613"/>
      <c r="BXC44" s="613"/>
      <c r="BXD44" s="613"/>
      <c r="BXE44" s="613"/>
      <c r="BXF44" s="613"/>
      <c r="BXG44" s="613"/>
      <c r="BXH44" s="613"/>
      <c r="BXI44" s="613"/>
      <c r="BXJ44" s="613"/>
      <c r="BXK44" s="613"/>
      <c r="BXL44" s="613"/>
      <c r="BXM44" s="613"/>
      <c r="BXN44" s="613"/>
      <c r="BXO44" s="613"/>
      <c r="BXP44" s="613"/>
      <c r="BXQ44" s="613"/>
      <c r="BXR44" s="613"/>
      <c r="BXS44" s="613"/>
      <c r="BXT44" s="613"/>
      <c r="BXU44" s="613"/>
      <c r="BXV44" s="613"/>
      <c r="BXW44" s="613"/>
      <c r="BXX44" s="613"/>
      <c r="BXY44" s="613"/>
      <c r="BXZ44" s="613"/>
      <c r="BYA44" s="613"/>
      <c r="BYB44" s="613"/>
      <c r="BYC44" s="613"/>
      <c r="BYD44" s="613"/>
      <c r="BYE44" s="613"/>
      <c r="BYF44" s="613"/>
      <c r="BYG44" s="613"/>
      <c r="BYH44" s="613"/>
      <c r="BYI44" s="613"/>
      <c r="BYJ44" s="613"/>
      <c r="BYK44" s="613"/>
      <c r="BYL44" s="613"/>
      <c r="BYM44" s="613"/>
      <c r="BYN44" s="613"/>
      <c r="BYO44" s="613"/>
      <c r="BYP44" s="613"/>
      <c r="BYQ44" s="613"/>
      <c r="BYR44" s="613"/>
      <c r="BYS44" s="613"/>
      <c r="BYT44" s="613"/>
      <c r="BYU44" s="613"/>
      <c r="BYV44" s="613"/>
      <c r="BYW44" s="613"/>
      <c r="BYX44" s="613"/>
      <c r="BYY44" s="613"/>
      <c r="BYZ44" s="613"/>
      <c r="BZA44" s="613"/>
      <c r="BZB44" s="613"/>
      <c r="BZC44" s="613"/>
      <c r="BZD44" s="613"/>
      <c r="BZE44" s="613"/>
      <c r="BZF44" s="613"/>
      <c r="BZG44" s="613"/>
      <c r="BZH44" s="613"/>
      <c r="BZI44" s="613"/>
      <c r="BZJ44" s="613"/>
      <c r="BZK44" s="613"/>
      <c r="BZL44" s="613"/>
      <c r="BZM44" s="613"/>
      <c r="BZN44" s="613"/>
      <c r="BZO44" s="613"/>
      <c r="BZP44" s="613"/>
      <c r="BZQ44" s="613"/>
      <c r="BZR44" s="613"/>
      <c r="BZS44" s="613"/>
      <c r="BZT44" s="613"/>
      <c r="BZU44" s="613"/>
      <c r="BZV44" s="613"/>
      <c r="BZW44" s="613"/>
      <c r="BZX44" s="613"/>
      <c r="BZY44" s="613"/>
      <c r="BZZ44" s="613"/>
      <c r="CAA44" s="613"/>
      <c r="CAB44" s="613"/>
      <c r="CAC44" s="613"/>
      <c r="CAD44" s="613"/>
      <c r="CAE44" s="613"/>
      <c r="CAF44" s="613"/>
      <c r="CAG44" s="613"/>
      <c r="CAH44" s="613"/>
      <c r="CAI44" s="613"/>
      <c r="CAJ44" s="613"/>
      <c r="CAK44" s="613"/>
      <c r="CAL44" s="613"/>
      <c r="CAM44" s="613"/>
      <c r="CAN44" s="613"/>
      <c r="CAO44" s="613"/>
      <c r="CAP44" s="613"/>
      <c r="CAQ44" s="613"/>
      <c r="CAR44" s="613"/>
      <c r="CAS44" s="613"/>
      <c r="CAT44" s="613"/>
      <c r="CAU44" s="613"/>
      <c r="CAV44" s="613"/>
      <c r="CAW44" s="613"/>
      <c r="CAX44" s="613"/>
      <c r="CAY44" s="613"/>
      <c r="CAZ44" s="613"/>
      <c r="CBA44" s="613"/>
      <c r="CBB44" s="613"/>
      <c r="CBC44" s="613"/>
      <c r="CBD44" s="613"/>
      <c r="CBE44" s="613"/>
      <c r="CBF44" s="613"/>
      <c r="CBG44" s="613"/>
      <c r="CBH44" s="613"/>
      <c r="CBI44" s="613"/>
      <c r="CBJ44" s="613"/>
      <c r="CBK44" s="613"/>
      <c r="CBL44" s="613"/>
      <c r="CBM44" s="613"/>
      <c r="CBN44" s="613"/>
      <c r="CBO44" s="613"/>
      <c r="CBP44" s="613"/>
      <c r="CBQ44" s="613"/>
      <c r="CBR44" s="613"/>
      <c r="CBS44" s="613"/>
      <c r="CBT44" s="613"/>
      <c r="CBU44" s="613"/>
      <c r="CBV44" s="613"/>
      <c r="CBW44" s="613"/>
      <c r="CBX44" s="613"/>
      <c r="CBY44" s="613"/>
      <c r="CBZ44" s="613"/>
      <c r="CCA44" s="613"/>
      <c r="CCB44" s="613"/>
      <c r="CCC44" s="613"/>
      <c r="CCD44" s="613"/>
      <c r="CCE44" s="613"/>
      <c r="CCF44" s="613"/>
      <c r="CCG44" s="613"/>
      <c r="CCH44" s="613"/>
      <c r="CCI44" s="613"/>
      <c r="CCJ44" s="613"/>
      <c r="CCK44" s="613"/>
      <c r="CCL44" s="613"/>
      <c r="CCM44" s="613"/>
      <c r="CCN44" s="613"/>
      <c r="CCO44" s="613"/>
      <c r="CCP44" s="613"/>
      <c r="CCQ44" s="613"/>
      <c r="CCR44" s="613"/>
      <c r="CCS44" s="613"/>
      <c r="CCT44" s="613"/>
      <c r="CCU44" s="613"/>
      <c r="CCV44" s="613"/>
      <c r="CCW44" s="613"/>
      <c r="CCX44" s="613"/>
      <c r="CCY44" s="613"/>
      <c r="CCZ44" s="613"/>
      <c r="CDA44" s="613"/>
      <c r="CDB44" s="613"/>
      <c r="CDC44" s="613"/>
      <c r="CDD44" s="613"/>
      <c r="CDE44" s="613"/>
      <c r="CDF44" s="613"/>
      <c r="CDG44" s="613"/>
      <c r="CDH44" s="613"/>
      <c r="CDI44" s="613"/>
      <c r="CDJ44" s="613"/>
      <c r="CDK44" s="613"/>
      <c r="CDL44" s="613"/>
      <c r="CDM44" s="613"/>
      <c r="CDN44" s="613"/>
      <c r="CDO44" s="613"/>
      <c r="CDP44" s="613"/>
      <c r="CDQ44" s="613"/>
      <c r="CDR44" s="613"/>
      <c r="CDS44" s="613"/>
      <c r="CDT44" s="613"/>
      <c r="CDU44" s="613"/>
      <c r="CDV44" s="613"/>
      <c r="CDW44" s="613"/>
      <c r="CDX44" s="613"/>
      <c r="CDY44" s="613"/>
      <c r="CDZ44" s="613"/>
      <c r="CEA44" s="613"/>
      <c r="CEB44" s="613"/>
      <c r="CEC44" s="613"/>
      <c r="CED44" s="613"/>
      <c r="CEE44" s="613"/>
      <c r="CEF44" s="613"/>
      <c r="CEG44" s="613"/>
      <c r="CEH44" s="613"/>
      <c r="CEI44" s="613"/>
      <c r="CEJ44" s="613"/>
      <c r="CEK44" s="613"/>
      <c r="CEL44" s="613"/>
      <c r="CEM44" s="613"/>
      <c r="CEN44" s="613"/>
      <c r="CEO44" s="613"/>
      <c r="CEP44" s="613"/>
      <c r="CEQ44" s="613"/>
      <c r="CER44" s="613"/>
      <c r="CES44" s="613"/>
      <c r="CET44" s="613"/>
      <c r="CEU44" s="613"/>
      <c r="CEV44" s="613"/>
      <c r="CEW44" s="613"/>
      <c r="CEX44" s="613"/>
      <c r="CEY44" s="613"/>
      <c r="CEZ44" s="613"/>
      <c r="CFA44" s="613"/>
      <c r="CFB44" s="613"/>
      <c r="CFC44" s="613"/>
      <c r="CFD44" s="613"/>
      <c r="CFE44" s="613"/>
      <c r="CFF44" s="613"/>
      <c r="CFG44" s="613"/>
      <c r="CFH44" s="613"/>
      <c r="CFI44" s="613"/>
      <c r="CFJ44" s="613"/>
      <c r="CFK44" s="613"/>
      <c r="CFL44" s="613"/>
      <c r="CFM44" s="613"/>
      <c r="CFN44" s="613"/>
      <c r="CFO44" s="613"/>
      <c r="CFP44" s="613"/>
      <c r="CFQ44" s="613"/>
      <c r="CFR44" s="613"/>
      <c r="CFS44" s="613"/>
      <c r="CFT44" s="613"/>
      <c r="CFU44" s="613"/>
      <c r="CFV44" s="613"/>
      <c r="CFW44" s="613"/>
      <c r="CFX44" s="613"/>
      <c r="CFY44" s="613"/>
      <c r="CFZ44" s="613"/>
      <c r="CGA44" s="613"/>
      <c r="CGB44" s="613"/>
      <c r="CGC44" s="613"/>
      <c r="CGD44" s="613"/>
      <c r="CGE44" s="613"/>
      <c r="CGF44" s="613"/>
      <c r="CGG44" s="613"/>
      <c r="CGH44" s="613"/>
      <c r="CGI44" s="613"/>
      <c r="CGJ44" s="613"/>
      <c r="CGK44" s="613"/>
      <c r="CGL44" s="613"/>
      <c r="CGM44" s="613"/>
      <c r="CGN44" s="613"/>
      <c r="CGO44" s="613"/>
      <c r="CGP44" s="613"/>
      <c r="CGQ44" s="613"/>
      <c r="CGR44" s="613"/>
      <c r="CGS44" s="613"/>
      <c r="CGT44" s="613"/>
      <c r="CGU44" s="613"/>
      <c r="CGV44" s="613"/>
      <c r="CGW44" s="613"/>
      <c r="CGX44" s="613"/>
      <c r="CGY44" s="613"/>
      <c r="CGZ44" s="613"/>
      <c r="CHA44" s="613"/>
      <c r="CHB44" s="613"/>
      <c r="CHC44" s="613"/>
      <c r="CHD44" s="613"/>
      <c r="CHE44" s="613"/>
      <c r="CHF44" s="613"/>
      <c r="CHG44" s="613"/>
      <c r="CHH44" s="613"/>
      <c r="CHI44" s="613"/>
      <c r="CHJ44" s="613"/>
      <c r="CHK44" s="613"/>
      <c r="CHL44" s="613"/>
      <c r="CHM44" s="613"/>
      <c r="CHN44" s="613"/>
      <c r="CHO44" s="613"/>
      <c r="CHP44" s="613"/>
      <c r="CHQ44" s="613"/>
      <c r="CHR44" s="613"/>
      <c r="CHS44" s="613"/>
      <c r="CHT44" s="613"/>
      <c r="CHU44" s="613"/>
      <c r="CHV44" s="613"/>
      <c r="CHW44" s="613"/>
      <c r="CHX44" s="613"/>
      <c r="CHY44" s="613"/>
      <c r="CHZ44" s="613"/>
      <c r="CIA44" s="613"/>
      <c r="CIB44" s="613"/>
      <c r="CIC44" s="613"/>
      <c r="CID44" s="613"/>
      <c r="CIE44" s="613"/>
      <c r="CIF44" s="613"/>
      <c r="CIG44" s="613"/>
      <c r="CIH44" s="613"/>
      <c r="CII44" s="613"/>
      <c r="CIJ44" s="613"/>
      <c r="CIK44" s="613"/>
      <c r="CIL44" s="613"/>
      <c r="CIM44" s="613"/>
      <c r="CIN44" s="613"/>
      <c r="CIO44" s="613"/>
      <c r="CIP44" s="613"/>
      <c r="CIQ44" s="613"/>
      <c r="CIR44" s="613"/>
      <c r="CIS44" s="613"/>
      <c r="CIT44" s="613"/>
      <c r="CIU44" s="613"/>
      <c r="CIV44" s="613"/>
      <c r="CIW44" s="613"/>
      <c r="CIX44" s="613"/>
      <c r="CIY44" s="613"/>
      <c r="CIZ44" s="613"/>
      <c r="CJA44" s="613"/>
      <c r="CJB44" s="613"/>
      <c r="CJC44" s="613"/>
      <c r="CJD44" s="613"/>
      <c r="CJE44" s="613"/>
      <c r="CJF44" s="613"/>
      <c r="CJG44" s="613"/>
      <c r="CJH44" s="613"/>
      <c r="CJI44" s="613"/>
      <c r="CJJ44" s="613"/>
      <c r="CJK44" s="613"/>
      <c r="CJL44" s="613"/>
      <c r="CJM44" s="613"/>
      <c r="CJN44" s="613"/>
      <c r="CJO44" s="613"/>
      <c r="CJP44" s="613"/>
      <c r="CJQ44" s="613"/>
      <c r="CJR44" s="613"/>
      <c r="CJS44" s="613"/>
      <c r="CJT44" s="613"/>
      <c r="CJU44" s="613"/>
      <c r="CJV44" s="613"/>
      <c r="CJW44" s="613"/>
      <c r="CJX44" s="613"/>
      <c r="CJY44" s="613"/>
      <c r="CJZ44" s="613"/>
      <c r="CKA44" s="613"/>
      <c r="CKB44" s="613"/>
      <c r="CKC44" s="613"/>
      <c r="CKD44" s="613"/>
      <c r="CKE44" s="613"/>
      <c r="CKF44" s="613"/>
      <c r="CKG44" s="613"/>
      <c r="CKH44" s="613"/>
      <c r="CKI44" s="613"/>
      <c r="CKJ44" s="613"/>
      <c r="CKK44" s="613"/>
      <c r="CKL44" s="613"/>
      <c r="CKM44" s="613"/>
      <c r="CKN44" s="613"/>
      <c r="CKO44" s="613"/>
      <c r="CKP44" s="613"/>
      <c r="CKQ44" s="613"/>
      <c r="CKR44" s="613"/>
      <c r="CKS44" s="613"/>
      <c r="CKT44" s="613"/>
      <c r="CKU44" s="613"/>
      <c r="CKV44" s="613"/>
      <c r="CKW44" s="613"/>
      <c r="CKX44" s="613"/>
      <c r="CKY44" s="613"/>
      <c r="CKZ44" s="613"/>
      <c r="CLA44" s="613"/>
      <c r="CLB44" s="613"/>
      <c r="CLC44" s="613"/>
      <c r="CLD44" s="613"/>
      <c r="CLE44" s="613"/>
      <c r="CLF44" s="613"/>
      <c r="CLG44" s="613"/>
      <c r="CLH44" s="613"/>
      <c r="CLI44" s="613"/>
      <c r="CLJ44" s="613"/>
      <c r="CLK44" s="613"/>
      <c r="CLL44" s="613"/>
      <c r="CLM44" s="613"/>
      <c r="CLN44" s="613"/>
      <c r="CLO44" s="613"/>
      <c r="CLP44" s="613"/>
      <c r="CLQ44" s="613"/>
      <c r="CLR44" s="613"/>
      <c r="CLS44" s="613"/>
      <c r="CLT44" s="613"/>
      <c r="CLU44" s="613"/>
      <c r="CLV44" s="613"/>
      <c r="CLW44" s="613"/>
      <c r="CLX44" s="613"/>
      <c r="CLY44" s="613"/>
      <c r="CLZ44" s="613"/>
      <c r="CMA44" s="613"/>
      <c r="CMB44" s="613"/>
      <c r="CMC44" s="613"/>
      <c r="CMD44" s="613"/>
      <c r="CME44" s="613"/>
      <c r="CMF44" s="613"/>
      <c r="CMG44" s="613"/>
      <c r="CMH44" s="613"/>
      <c r="CMI44" s="613"/>
      <c r="CMJ44" s="613"/>
      <c r="CMK44" s="613"/>
      <c r="CML44" s="613"/>
      <c r="CMM44" s="613"/>
      <c r="CMN44" s="613"/>
      <c r="CMO44" s="613"/>
      <c r="CMP44" s="613"/>
      <c r="CMQ44" s="613"/>
      <c r="CMR44" s="613"/>
      <c r="CMS44" s="613"/>
      <c r="CMT44" s="613"/>
      <c r="CMU44" s="613"/>
      <c r="CMV44" s="613"/>
      <c r="CMW44" s="613"/>
      <c r="CMX44" s="613"/>
      <c r="CMY44" s="613"/>
      <c r="CMZ44" s="613"/>
      <c r="CNA44" s="613"/>
      <c r="CNB44" s="613"/>
      <c r="CNC44" s="613"/>
      <c r="CND44" s="613"/>
      <c r="CNE44" s="613"/>
      <c r="CNF44" s="613"/>
      <c r="CNG44" s="613"/>
      <c r="CNH44" s="613"/>
      <c r="CNI44" s="613"/>
      <c r="CNJ44" s="613"/>
      <c r="CNK44" s="613"/>
      <c r="CNL44" s="613"/>
      <c r="CNM44" s="613"/>
      <c r="CNN44" s="613"/>
      <c r="CNO44" s="613"/>
      <c r="CNP44" s="613"/>
      <c r="CNQ44" s="613"/>
      <c r="CNR44" s="613"/>
      <c r="CNS44" s="613"/>
      <c r="CNT44" s="613"/>
      <c r="CNU44" s="613"/>
      <c r="CNV44" s="613"/>
      <c r="CNW44" s="613"/>
      <c r="CNX44" s="613"/>
      <c r="CNY44" s="613"/>
      <c r="CNZ44" s="613"/>
      <c r="COA44" s="613"/>
      <c r="COB44" s="613"/>
      <c r="COC44" s="613"/>
      <c r="COD44" s="613"/>
      <c r="COE44" s="613"/>
      <c r="COF44" s="613"/>
      <c r="COG44" s="613"/>
      <c r="COH44" s="613"/>
      <c r="COI44" s="613"/>
      <c r="COJ44" s="613"/>
      <c r="COK44" s="613"/>
      <c r="COL44" s="613"/>
      <c r="COM44" s="613"/>
      <c r="CON44" s="613"/>
      <c r="COO44" s="613"/>
      <c r="COP44" s="613"/>
      <c r="COQ44" s="613"/>
      <c r="COR44" s="613"/>
      <c r="COS44" s="613"/>
      <c r="COT44" s="613"/>
      <c r="COU44" s="613"/>
      <c r="COV44" s="613"/>
      <c r="COW44" s="613"/>
      <c r="COX44" s="613"/>
      <c r="COY44" s="613"/>
      <c r="COZ44" s="613"/>
      <c r="CPA44" s="613"/>
      <c r="CPB44" s="613"/>
      <c r="CPC44" s="613"/>
      <c r="CPD44" s="613"/>
      <c r="CPE44" s="613"/>
      <c r="CPF44" s="613"/>
      <c r="CPG44" s="613"/>
      <c r="CPH44" s="613"/>
      <c r="CPI44" s="613"/>
      <c r="CPJ44" s="613"/>
      <c r="CPK44" s="613"/>
      <c r="CPL44" s="613"/>
      <c r="CPM44" s="613"/>
      <c r="CPN44" s="613"/>
      <c r="CPO44" s="613"/>
      <c r="CPP44" s="613"/>
      <c r="CPQ44" s="613"/>
      <c r="CPR44" s="613"/>
      <c r="CPS44" s="613"/>
      <c r="CPT44" s="613"/>
      <c r="CPU44" s="613"/>
      <c r="CPV44" s="613"/>
      <c r="CPW44" s="613"/>
      <c r="CPX44" s="613"/>
      <c r="CPY44" s="613"/>
      <c r="CPZ44" s="613"/>
      <c r="CQA44" s="613"/>
      <c r="CQB44" s="613"/>
      <c r="CQC44" s="613"/>
      <c r="CQD44" s="613"/>
      <c r="CQE44" s="613"/>
      <c r="CQF44" s="613"/>
      <c r="CQG44" s="613"/>
      <c r="CQH44" s="613"/>
      <c r="CQI44" s="613"/>
      <c r="CQJ44" s="613"/>
      <c r="CQK44" s="613"/>
      <c r="CQL44" s="613"/>
      <c r="CQM44" s="613"/>
      <c r="CQN44" s="613"/>
      <c r="CQO44" s="613"/>
      <c r="CQP44" s="613"/>
      <c r="CQQ44" s="613"/>
      <c r="CQR44" s="613"/>
      <c r="CQS44" s="613"/>
      <c r="CQT44" s="613"/>
      <c r="CQU44" s="613"/>
      <c r="CQV44" s="613"/>
      <c r="CQW44" s="613"/>
      <c r="CQX44" s="613"/>
      <c r="CQY44" s="613"/>
      <c r="CQZ44" s="613"/>
      <c r="CRA44" s="613"/>
      <c r="CRB44" s="613"/>
      <c r="CRC44" s="613"/>
      <c r="CRD44" s="613"/>
      <c r="CRE44" s="613"/>
      <c r="CRF44" s="613"/>
      <c r="CRG44" s="613"/>
      <c r="CRH44" s="613"/>
      <c r="CRI44" s="613"/>
      <c r="CRJ44" s="613"/>
      <c r="CRK44" s="613"/>
      <c r="CRL44" s="613"/>
      <c r="CRM44" s="613"/>
      <c r="CRN44" s="613"/>
      <c r="CRO44" s="613"/>
      <c r="CRP44" s="613"/>
      <c r="CRQ44" s="613"/>
      <c r="CRR44" s="613"/>
      <c r="CRS44" s="613"/>
      <c r="CRT44" s="613"/>
      <c r="CRU44" s="613"/>
      <c r="CRV44" s="613"/>
      <c r="CRW44" s="613"/>
      <c r="CRX44" s="613"/>
      <c r="CRY44" s="613"/>
      <c r="CRZ44" s="613"/>
      <c r="CSA44" s="613"/>
      <c r="CSB44" s="613"/>
      <c r="CSC44" s="613"/>
      <c r="CSD44" s="613"/>
      <c r="CSE44" s="613"/>
      <c r="CSF44" s="613"/>
      <c r="CSG44" s="613"/>
      <c r="CSH44" s="613"/>
      <c r="CSI44" s="613"/>
      <c r="CSJ44" s="613"/>
      <c r="CSK44" s="613"/>
      <c r="CSL44" s="613"/>
      <c r="CSM44" s="613"/>
      <c r="CSN44" s="613"/>
      <c r="CSO44" s="613"/>
      <c r="CSP44" s="613"/>
      <c r="CSQ44" s="613"/>
      <c r="CSR44" s="613"/>
      <c r="CSS44" s="613"/>
      <c r="CST44" s="613"/>
      <c r="CSU44" s="613"/>
      <c r="CSV44" s="613"/>
      <c r="CSW44" s="613"/>
      <c r="CSX44" s="613"/>
      <c r="CSY44" s="613"/>
      <c r="CSZ44" s="613"/>
      <c r="CTA44" s="613"/>
      <c r="CTB44" s="613"/>
      <c r="CTC44" s="613"/>
      <c r="CTD44" s="613"/>
      <c r="CTE44" s="613"/>
      <c r="CTF44" s="613"/>
      <c r="CTG44" s="613"/>
      <c r="CTH44" s="613"/>
      <c r="CTI44" s="613"/>
      <c r="CTJ44" s="613"/>
      <c r="CTK44" s="613"/>
      <c r="CTL44" s="613"/>
      <c r="CTM44" s="613"/>
      <c r="CTN44" s="613"/>
      <c r="CTO44" s="613"/>
      <c r="CTP44" s="613"/>
      <c r="CTQ44" s="613"/>
      <c r="CTR44" s="613"/>
      <c r="CTS44" s="613"/>
      <c r="CTT44" s="613"/>
      <c r="CTU44" s="613"/>
      <c r="CTV44" s="613"/>
      <c r="CTW44" s="613"/>
      <c r="CTX44" s="613"/>
      <c r="CTY44" s="613"/>
      <c r="CTZ44" s="613"/>
      <c r="CUA44" s="613"/>
      <c r="CUB44" s="613"/>
      <c r="CUC44" s="613"/>
      <c r="CUD44" s="613"/>
      <c r="CUE44" s="613"/>
      <c r="CUF44" s="613"/>
      <c r="CUG44" s="613"/>
      <c r="CUH44" s="613"/>
      <c r="CUI44" s="613"/>
      <c r="CUJ44" s="613"/>
      <c r="CUK44" s="613"/>
      <c r="CUL44" s="613"/>
      <c r="CUM44" s="613"/>
      <c r="CUN44" s="613"/>
      <c r="CUO44" s="613"/>
      <c r="CUP44" s="613"/>
      <c r="CUQ44" s="613"/>
      <c r="CUR44" s="613"/>
      <c r="CUS44" s="613"/>
      <c r="CUT44" s="613"/>
      <c r="CUU44" s="613"/>
      <c r="CUV44" s="613"/>
      <c r="CUW44" s="613"/>
      <c r="CUX44" s="613"/>
      <c r="CUY44" s="613"/>
      <c r="CUZ44" s="613"/>
      <c r="CVA44" s="613"/>
      <c r="CVB44" s="613"/>
      <c r="CVC44" s="613"/>
      <c r="CVD44" s="613"/>
      <c r="CVE44" s="613"/>
      <c r="CVF44" s="613"/>
      <c r="CVG44" s="613"/>
      <c r="CVH44" s="613"/>
      <c r="CVI44" s="613"/>
      <c r="CVJ44" s="613"/>
      <c r="CVK44" s="613"/>
      <c r="CVL44" s="613"/>
      <c r="CVM44" s="613"/>
      <c r="CVN44" s="613"/>
      <c r="CVO44" s="613"/>
      <c r="CVP44" s="613"/>
      <c r="CVQ44" s="613"/>
      <c r="CVR44" s="613"/>
      <c r="CVS44" s="613"/>
      <c r="CVT44" s="613"/>
      <c r="CVU44" s="613"/>
      <c r="CVV44" s="613"/>
      <c r="CVW44" s="613"/>
      <c r="CVX44" s="613"/>
      <c r="CVY44" s="613"/>
      <c r="CVZ44" s="613"/>
      <c r="CWA44" s="613"/>
      <c r="CWB44" s="613"/>
      <c r="CWC44" s="613"/>
      <c r="CWD44" s="613"/>
      <c r="CWE44" s="613"/>
      <c r="CWF44" s="613"/>
      <c r="CWG44" s="613"/>
      <c r="CWH44" s="613"/>
      <c r="CWI44" s="613"/>
      <c r="CWJ44" s="613"/>
      <c r="CWK44" s="613"/>
      <c r="CWL44" s="613"/>
      <c r="CWM44" s="613"/>
      <c r="CWN44" s="613"/>
      <c r="CWO44" s="613"/>
      <c r="CWP44" s="613"/>
      <c r="CWQ44" s="613"/>
      <c r="CWR44" s="613"/>
      <c r="CWS44" s="613"/>
      <c r="CWT44" s="613"/>
      <c r="CWU44" s="613"/>
      <c r="CWV44" s="613"/>
      <c r="CWW44" s="613"/>
      <c r="CWX44" s="613"/>
      <c r="CWY44" s="613"/>
      <c r="CWZ44" s="613"/>
      <c r="CXA44" s="613"/>
      <c r="CXB44" s="613"/>
      <c r="CXC44" s="613"/>
      <c r="CXD44" s="613"/>
      <c r="CXE44" s="613"/>
      <c r="CXF44" s="613"/>
      <c r="CXG44" s="613"/>
      <c r="CXH44" s="613"/>
      <c r="CXI44" s="613"/>
      <c r="CXJ44" s="613"/>
      <c r="CXK44" s="613"/>
      <c r="CXL44" s="613"/>
      <c r="CXM44" s="613"/>
      <c r="CXN44" s="613"/>
      <c r="CXO44" s="613"/>
      <c r="CXP44" s="613"/>
      <c r="CXQ44" s="613"/>
      <c r="CXR44" s="613"/>
      <c r="CXS44" s="613"/>
      <c r="CXT44" s="613"/>
      <c r="CXU44" s="613"/>
      <c r="CXV44" s="613"/>
      <c r="CXW44" s="613"/>
      <c r="CXX44" s="613"/>
      <c r="CXY44" s="613"/>
      <c r="CXZ44" s="613"/>
      <c r="CYA44" s="613"/>
      <c r="CYB44" s="613"/>
      <c r="CYC44" s="613"/>
      <c r="CYD44" s="613"/>
      <c r="CYE44" s="613"/>
      <c r="CYF44" s="613"/>
      <c r="CYG44" s="613"/>
      <c r="CYH44" s="613"/>
      <c r="CYI44" s="613"/>
      <c r="CYJ44" s="613"/>
      <c r="CYK44" s="613"/>
      <c r="CYL44" s="613"/>
      <c r="CYM44" s="613"/>
      <c r="CYN44" s="613"/>
      <c r="CYO44" s="613"/>
      <c r="CYP44" s="613"/>
      <c r="CYQ44" s="613"/>
      <c r="CYR44" s="613"/>
      <c r="CYS44" s="613"/>
      <c r="CYT44" s="613"/>
      <c r="CYU44" s="613"/>
      <c r="CYV44" s="613"/>
      <c r="CYW44" s="613"/>
      <c r="CYX44" s="613"/>
      <c r="CYY44" s="613"/>
      <c r="CYZ44" s="613"/>
      <c r="CZA44" s="613"/>
      <c r="CZB44" s="613"/>
      <c r="CZC44" s="613"/>
      <c r="CZD44" s="613"/>
      <c r="CZE44" s="613"/>
      <c r="CZF44" s="613"/>
      <c r="CZG44" s="613"/>
      <c r="CZH44" s="613"/>
      <c r="CZI44" s="613"/>
      <c r="CZJ44" s="613"/>
      <c r="CZK44" s="613"/>
      <c r="CZL44" s="613"/>
      <c r="CZM44" s="613"/>
      <c r="CZN44" s="613"/>
      <c r="CZO44" s="613"/>
      <c r="CZP44" s="613"/>
      <c r="CZQ44" s="613"/>
      <c r="CZR44" s="613"/>
      <c r="CZS44" s="613"/>
      <c r="CZT44" s="613"/>
      <c r="CZU44" s="613"/>
      <c r="CZV44" s="613"/>
      <c r="CZW44" s="613"/>
      <c r="CZX44" s="613"/>
      <c r="CZY44" s="613"/>
      <c r="CZZ44" s="613"/>
      <c r="DAA44" s="613"/>
      <c r="DAB44" s="613"/>
      <c r="DAC44" s="613"/>
      <c r="DAD44" s="613"/>
      <c r="DAE44" s="613"/>
      <c r="DAF44" s="613"/>
      <c r="DAG44" s="613"/>
      <c r="DAH44" s="613"/>
      <c r="DAI44" s="613"/>
      <c r="DAJ44" s="613"/>
      <c r="DAK44" s="613"/>
      <c r="DAL44" s="613"/>
      <c r="DAM44" s="613"/>
      <c r="DAN44" s="613"/>
      <c r="DAO44" s="613"/>
      <c r="DAP44" s="613"/>
      <c r="DAQ44" s="613"/>
      <c r="DAR44" s="613"/>
      <c r="DAS44" s="613"/>
      <c r="DAT44" s="613"/>
      <c r="DAU44" s="613"/>
      <c r="DAV44" s="613"/>
      <c r="DAW44" s="613"/>
      <c r="DAX44" s="613"/>
      <c r="DAY44" s="613"/>
      <c r="DAZ44" s="613"/>
      <c r="DBA44" s="613"/>
      <c r="DBB44" s="613"/>
      <c r="DBC44" s="613"/>
      <c r="DBD44" s="613"/>
      <c r="DBE44" s="613"/>
      <c r="DBF44" s="613"/>
      <c r="DBG44" s="613"/>
      <c r="DBH44" s="613"/>
      <c r="DBI44" s="613"/>
      <c r="DBJ44" s="613"/>
      <c r="DBK44" s="613"/>
      <c r="DBL44" s="613"/>
      <c r="DBM44" s="613"/>
      <c r="DBN44" s="613"/>
      <c r="DBO44" s="613"/>
      <c r="DBP44" s="613"/>
      <c r="DBQ44" s="613"/>
      <c r="DBR44" s="613"/>
      <c r="DBS44" s="613"/>
      <c r="DBT44" s="613"/>
      <c r="DBU44" s="613"/>
      <c r="DBV44" s="613"/>
      <c r="DBW44" s="613"/>
      <c r="DBX44" s="613"/>
      <c r="DBY44" s="613"/>
      <c r="DBZ44" s="613"/>
      <c r="DCA44" s="613"/>
      <c r="DCB44" s="613"/>
      <c r="DCC44" s="613"/>
      <c r="DCD44" s="613"/>
      <c r="DCE44" s="613"/>
      <c r="DCF44" s="613"/>
      <c r="DCG44" s="613"/>
      <c r="DCH44" s="613"/>
      <c r="DCI44" s="613"/>
      <c r="DCJ44" s="613"/>
      <c r="DCK44" s="613"/>
      <c r="DCL44" s="613"/>
      <c r="DCM44" s="613"/>
      <c r="DCN44" s="613"/>
      <c r="DCO44" s="613"/>
      <c r="DCP44" s="613"/>
      <c r="DCQ44" s="613"/>
      <c r="DCR44" s="613"/>
      <c r="DCS44" s="613"/>
      <c r="DCT44" s="613"/>
      <c r="DCU44" s="613"/>
      <c r="DCV44" s="613"/>
      <c r="DCW44" s="613"/>
      <c r="DCX44" s="613"/>
      <c r="DCY44" s="613"/>
      <c r="DCZ44" s="613"/>
      <c r="DDA44" s="613"/>
      <c r="DDB44" s="613"/>
      <c r="DDC44" s="613"/>
      <c r="DDD44" s="613"/>
      <c r="DDE44" s="613"/>
      <c r="DDF44" s="613"/>
      <c r="DDG44" s="613"/>
      <c r="DDH44" s="613"/>
      <c r="DDI44" s="613"/>
      <c r="DDJ44" s="613"/>
      <c r="DDK44" s="613"/>
      <c r="DDL44" s="613"/>
      <c r="DDM44" s="613"/>
      <c r="DDN44" s="613"/>
      <c r="DDO44" s="613"/>
      <c r="DDP44" s="613"/>
      <c r="DDQ44" s="613"/>
      <c r="DDR44" s="613"/>
      <c r="DDS44" s="613"/>
      <c r="DDT44" s="613"/>
      <c r="DDU44" s="613"/>
      <c r="DDV44" s="613"/>
      <c r="DDW44" s="613"/>
      <c r="DDX44" s="613"/>
      <c r="DDY44" s="613"/>
      <c r="DDZ44" s="613"/>
      <c r="DEA44" s="613"/>
      <c r="DEB44" s="613"/>
      <c r="DEC44" s="613"/>
      <c r="DED44" s="613"/>
      <c r="DEE44" s="613"/>
      <c r="DEF44" s="613"/>
      <c r="DEG44" s="613"/>
      <c r="DEH44" s="613"/>
      <c r="DEI44" s="613"/>
      <c r="DEJ44" s="613"/>
      <c r="DEK44" s="613"/>
      <c r="DEL44" s="613"/>
      <c r="DEM44" s="613"/>
      <c r="DEN44" s="613"/>
      <c r="DEO44" s="613"/>
      <c r="DEP44" s="613"/>
      <c r="DEQ44" s="613"/>
      <c r="DER44" s="613"/>
      <c r="DES44" s="613"/>
      <c r="DET44" s="613"/>
      <c r="DEU44" s="613"/>
      <c r="DEV44" s="613"/>
      <c r="DEW44" s="613"/>
      <c r="DEX44" s="613"/>
      <c r="DEY44" s="613"/>
      <c r="DEZ44" s="613"/>
      <c r="DFA44" s="613"/>
      <c r="DFB44" s="613"/>
      <c r="DFC44" s="613"/>
      <c r="DFD44" s="613"/>
      <c r="DFE44" s="613"/>
      <c r="DFF44" s="613"/>
      <c r="DFG44" s="613"/>
      <c r="DFH44" s="613"/>
      <c r="DFI44" s="613"/>
      <c r="DFJ44" s="613"/>
      <c r="DFK44" s="613"/>
      <c r="DFL44" s="613"/>
      <c r="DFM44" s="613"/>
      <c r="DFN44" s="613"/>
      <c r="DFO44" s="613"/>
      <c r="DFP44" s="613"/>
      <c r="DFQ44" s="613"/>
      <c r="DFR44" s="613"/>
      <c r="DFS44" s="613"/>
      <c r="DFT44" s="613"/>
      <c r="DFU44" s="613"/>
      <c r="DFV44" s="613"/>
      <c r="DFW44" s="613"/>
      <c r="DFX44" s="613"/>
      <c r="DFY44" s="613"/>
      <c r="DFZ44" s="613"/>
      <c r="DGA44" s="613"/>
      <c r="DGB44" s="613"/>
      <c r="DGC44" s="613"/>
      <c r="DGD44" s="613"/>
      <c r="DGE44" s="613"/>
      <c r="DGF44" s="613"/>
      <c r="DGG44" s="613"/>
      <c r="DGH44" s="613"/>
      <c r="DGI44" s="613"/>
      <c r="DGJ44" s="613"/>
      <c r="DGK44" s="613"/>
      <c r="DGL44" s="613"/>
      <c r="DGM44" s="613"/>
      <c r="DGN44" s="613"/>
      <c r="DGO44" s="613"/>
      <c r="DGP44" s="613"/>
      <c r="DGQ44" s="613"/>
      <c r="DGR44" s="613"/>
      <c r="DGS44" s="613"/>
      <c r="DGT44" s="613"/>
      <c r="DGU44" s="613"/>
      <c r="DGV44" s="613"/>
      <c r="DGW44" s="613"/>
      <c r="DGX44" s="613"/>
      <c r="DGY44" s="613"/>
      <c r="DGZ44" s="613"/>
      <c r="DHA44" s="613"/>
      <c r="DHB44" s="613"/>
      <c r="DHC44" s="613"/>
      <c r="DHD44" s="613"/>
      <c r="DHE44" s="613"/>
      <c r="DHF44" s="613"/>
      <c r="DHG44" s="613"/>
      <c r="DHH44" s="613"/>
      <c r="DHI44" s="613"/>
      <c r="DHJ44" s="613"/>
      <c r="DHK44" s="613"/>
      <c r="DHL44" s="613"/>
      <c r="DHM44" s="613"/>
      <c r="DHN44" s="613"/>
      <c r="DHO44" s="613"/>
      <c r="DHP44" s="613"/>
      <c r="DHQ44" s="613"/>
      <c r="DHR44" s="613"/>
      <c r="DHS44" s="613"/>
      <c r="DHT44" s="613"/>
      <c r="DHU44" s="613"/>
      <c r="DHV44" s="613"/>
      <c r="DHW44" s="613"/>
      <c r="DHX44" s="613"/>
      <c r="DHY44" s="613"/>
      <c r="DHZ44" s="613"/>
      <c r="DIA44" s="613"/>
      <c r="DIB44" s="613"/>
      <c r="DIC44" s="613"/>
      <c r="DID44" s="613"/>
      <c r="DIE44" s="613"/>
      <c r="DIF44" s="613"/>
      <c r="DIG44" s="613"/>
      <c r="DIH44" s="613"/>
      <c r="DII44" s="613"/>
      <c r="DIJ44" s="613"/>
      <c r="DIK44" s="613"/>
      <c r="DIL44" s="613"/>
      <c r="DIM44" s="613"/>
      <c r="DIN44" s="613"/>
      <c r="DIO44" s="613"/>
      <c r="DIP44" s="613"/>
      <c r="DIQ44" s="613"/>
      <c r="DIR44" s="613"/>
      <c r="DIS44" s="613"/>
      <c r="DIT44" s="613"/>
      <c r="DIU44" s="613"/>
      <c r="DIV44" s="613"/>
      <c r="DIW44" s="613"/>
      <c r="DIX44" s="613"/>
      <c r="DIY44" s="613"/>
      <c r="DIZ44" s="613"/>
      <c r="DJA44" s="613"/>
      <c r="DJB44" s="613"/>
      <c r="DJC44" s="613"/>
      <c r="DJD44" s="613"/>
      <c r="DJE44" s="613"/>
      <c r="DJF44" s="613"/>
      <c r="DJG44" s="613"/>
      <c r="DJH44" s="613"/>
      <c r="DJI44" s="613"/>
      <c r="DJJ44" s="613"/>
      <c r="DJK44" s="613"/>
      <c r="DJL44" s="613"/>
      <c r="DJM44" s="613"/>
      <c r="DJN44" s="613"/>
      <c r="DJO44" s="613"/>
      <c r="DJP44" s="613"/>
      <c r="DJQ44" s="613"/>
      <c r="DJR44" s="613"/>
      <c r="DJS44" s="613"/>
      <c r="DJT44" s="613"/>
      <c r="DJU44" s="613"/>
      <c r="DJV44" s="613"/>
      <c r="DJW44" s="613"/>
      <c r="DJX44" s="613"/>
      <c r="DJY44" s="613"/>
      <c r="DJZ44" s="613"/>
      <c r="DKA44" s="613"/>
      <c r="DKB44" s="613"/>
      <c r="DKC44" s="613"/>
      <c r="DKD44" s="613"/>
      <c r="DKE44" s="613"/>
      <c r="DKF44" s="613"/>
      <c r="DKG44" s="613"/>
      <c r="DKH44" s="613"/>
      <c r="DKI44" s="613"/>
      <c r="DKJ44" s="613"/>
      <c r="DKK44" s="613"/>
      <c r="DKL44" s="613"/>
      <c r="DKM44" s="613"/>
      <c r="DKN44" s="613"/>
      <c r="DKO44" s="613"/>
      <c r="DKP44" s="613"/>
      <c r="DKQ44" s="613"/>
      <c r="DKR44" s="613"/>
      <c r="DKS44" s="613"/>
      <c r="DKT44" s="613"/>
      <c r="DKU44" s="613"/>
      <c r="DKV44" s="613"/>
      <c r="DKW44" s="613"/>
      <c r="DKX44" s="613"/>
      <c r="DKY44" s="613"/>
      <c r="DKZ44" s="613"/>
      <c r="DLA44" s="613"/>
      <c r="DLB44" s="613"/>
      <c r="DLC44" s="613"/>
      <c r="DLD44" s="613"/>
      <c r="DLE44" s="613"/>
      <c r="DLF44" s="613"/>
      <c r="DLG44" s="613"/>
      <c r="DLH44" s="613"/>
      <c r="DLI44" s="613"/>
      <c r="DLJ44" s="613"/>
      <c r="DLK44" s="613"/>
      <c r="DLL44" s="613"/>
      <c r="DLM44" s="613"/>
      <c r="DLN44" s="613"/>
      <c r="DLO44" s="613"/>
      <c r="DLP44" s="613"/>
      <c r="DLQ44" s="613"/>
      <c r="DLR44" s="613"/>
      <c r="DLS44" s="613"/>
      <c r="DLT44" s="613"/>
      <c r="DLU44" s="613"/>
      <c r="DLV44" s="613"/>
      <c r="DLW44" s="613"/>
      <c r="DLX44" s="613"/>
      <c r="DLY44" s="613"/>
      <c r="DLZ44" s="613"/>
      <c r="DMA44" s="613"/>
      <c r="DMB44" s="613"/>
      <c r="DMC44" s="613"/>
      <c r="DMD44" s="613"/>
      <c r="DME44" s="613"/>
      <c r="DMF44" s="613"/>
      <c r="DMG44" s="613"/>
      <c r="DMH44" s="613"/>
      <c r="DMI44" s="613"/>
      <c r="DMJ44" s="613"/>
      <c r="DMK44" s="613"/>
      <c r="DML44" s="613"/>
      <c r="DMM44" s="613"/>
      <c r="DMN44" s="613"/>
      <c r="DMO44" s="613"/>
      <c r="DMP44" s="613"/>
      <c r="DMQ44" s="613"/>
      <c r="DMR44" s="613"/>
      <c r="DMS44" s="613"/>
      <c r="DMT44" s="613"/>
      <c r="DMU44" s="613"/>
      <c r="DMV44" s="613"/>
      <c r="DMW44" s="613"/>
      <c r="DMX44" s="613"/>
      <c r="DMY44" s="613"/>
      <c r="DMZ44" s="613"/>
      <c r="DNA44" s="613"/>
      <c r="DNB44" s="613"/>
      <c r="DNC44" s="613"/>
      <c r="DND44" s="613"/>
      <c r="DNE44" s="613"/>
      <c r="DNF44" s="613"/>
      <c r="DNG44" s="613"/>
      <c r="DNH44" s="613"/>
      <c r="DNI44" s="613"/>
      <c r="DNJ44" s="613"/>
      <c r="DNK44" s="613"/>
      <c r="DNL44" s="613"/>
      <c r="DNM44" s="613"/>
      <c r="DNN44" s="613"/>
      <c r="DNO44" s="613"/>
      <c r="DNP44" s="613"/>
      <c r="DNQ44" s="613"/>
      <c r="DNR44" s="613"/>
      <c r="DNS44" s="613"/>
      <c r="DNT44" s="613"/>
      <c r="DNU44" s="613"/>
      <c r="DNV44" s="613"/>
      <c r="DNW44" s="613"/>
      <c r="DNX44" s="613"/>
      <c r="DNY44" s="613"/>
      <c r="DNZ44" s="613"/>
      <c r="DOA44" s="613"/>
      <c r="DOB44" s="613"/>
      <c r="DOC44" s="613"/>
      <c r="DOD44" s="613"/>
      <c r="DOE44" s="613"/>
      <c r="DOF44" s="613"/>
      <c r="DOG44" s="613"/>
      <c r="DOH44" s="613"/>
      <c r="DOI44" s="613"/>
      <c r="DOJ44" s="613"/>
      <c r="DOK44" s="613"/>
      <c r="DOL44" s="613"/>
      <c r="DOM44" s="613"/>
      <c r="DON44" s="613"/>
      <c r="DOO44" s="613"/>
      <c r="DOP44" s="613"/>
      <c r="DOQ44" s="613"/>
      <c r="DOR44" s="613"/>
      <c r="DOS44" s="613"/>
      <c r="DOT44" s="613"/>
      <c r="DOU44" s="613"/>
      <c r="DOV44" s="613"/>
      <c r="DOW44" s="613"/>
      <c r="DOX44" s="613"/>
      <c r="DOY44" s="613"/>
      <c r="DOZ44" s="613"/>
      <c r="DPA44" s="613"/>
      <c r="DPB44" s="613"/>
      <c r="DPC44" s="613"/>
      <c r="DPD44" s="613"/>
      <c r="DPE44" s="613"/>
      <c r="DPF44" s="613"/>
      <c r="DPG44" s="613"/>
      <c r="DPH44" s="613"/>
      <c r="DPI44" s="613"/>
      <c r="DPJ44" s="613"/>
      <c r="DPK44" s="613"/>
      <c r="DPL44" s="613"/>
      <c r="DPM44" s="613"/>
      <c r="DPN44" s="613"/>
      <c r="DPO44" s="613"/>
      <c r="DPP44" s="613"/>
      <c r="DPQ44" s="613"/>
      <c r="DPR44" s="613"/>
      <c r="DPS44" s="613"/>
      <c r="DPT44" s="613"/>
      <c r="DPU44" s="613"/>
      <c r="DPV44" s="613"/>
      <c r="DPW44" s="613"/>
      <c r="DPX44" s="613"/>
      <c r="DPY44" s="613"/>
      <c r="DPZ44" s="613"/>
      <c r="DQA44" s="613"/>
      <c r="DQB44" s="613"/>
      <c r="DQC44" s="613"/>
      <c r="DQD44" s="613"/>
      <c r="DQE44" s="613"/>
      <c r="DQF44" s="613"/>
      <c r="DQG44" s="613"/>
      <c r="DQH44" s="613"/>
      <c r="DQI44" s="613"/>
      <c r="DQJ44" s="613"/>
      <c r="DQK44" s="613"/>
      <c r="DQL44" s="613"/>
      <c r="DQM44" s="613"/>
      <c r="DQN44" s="613"/>
      <c r="DQO44" s="613"/>
      <c r="DQP44" s="613"/>
      <c r="DQQ44" s="613"/>
      <c r="DQR44" s="613"/>
      <c r="DQS44" s="613"/>
      <c r="DQT44" s="613"/>
      <c r="DQU44" s="613"/>
      <c r="DQV44" s="613"/>
      <c r="DQW44" s="613"/>
      <c r="DQX44" s="613"/>
      <c r="DQY44" s="613"/>
      <c r="DQZ44" s="613"/>
      <c r="DRA44" s="613"/>
      <c r="DRB44" s="613"/>
      <c r="DRC44" s="613"/>
      <c r="DRD44" s="613"/>
      <c r="DRE44" s="613"/>
      <c r="DRF44" s="613"/>
      <c r="DRG44" s="613"/>
      <c r="DRH44" s="613"/>
      <c r="DRI44" s="613"/>
      <c r="DRJ44" s="613"/>
      <c r="DRK44" s="613"/>
      <c r="DRL44" s="613"/>
      <c r="DRM44" s="613"/>
      <c r="DRN44" s="613"/>
      <c r="DRO44" s="613"/>
      <c r="DRP44" s="613"/>
      <c r="DRQ44" s="613"/>
      <c r="DRR44" s="613"/>
      <c r="DRS44" s="613"/>
      <c r="DRT44" s="613"/>
      <c r="DRU44" s="613"/>
      <c r="DRV44" s="613"/>
      <c r="DRW44" s="613"/>
      <c r="DRX44" s="613"/>
      <c r="DRY44" s="613"/>
      <c r="DRZ44" s="613"/>
      <c r="DSA44" s="613"/>
      <c r="DSB44" s="613"/>
      <c r="DSC44" s="613"/>
      <c r="DSD44" s="613"/>
      <c r="DSE44" s="613"/>
      <c r="DSF44" s="613"/>
      <c r="DSG44" s="613"/>
      <c r="DSH44" s="613"/>
      <c r="DSI44" s="613"/>
      <c r="DSJ44" s="613"/>
      <c r="DSK44" s="613"/>
      <c r="DSL44" s="613"/>
      <c r="DSM44" s="613"/>
      <c r="DSN44" s="613"/>
      <c r="DSO44" s="613"/>
      <c r="DSP44" s="613"/>
      <c r="DSQ44" s="613"/>
      <c r="DSR44" s="613"/>
      <c r="DSS44" s="613"/>
      <c r="DST44" s="613"/>
      <c r="DSU44" s="613"/>
      <c r="DSV44" s="613"/>
      <c r="DSW44" s="613"/>
      <c r="DSX44" s="613"/>
      <c r="DSY44" s="613"/>
      <c r="DSZ44" s="613"/>
      <c r="DTA44" s="613"/>
      <c r="DTB44" s="613"/>
      <c r="DTC44" s="613"/>
      <c r="DTD44" s="613"/>
      <c r="DTE44" s="613"/>
      <c r="DTF44" s="613"/>
      <c r="DTG44" s="613"/>
      <c r="DTH44" s="613"/>
      <c r="DTI44" s="613"/>
      <c r="DTJ44" s="613"/>
      <c r="DTK44" s="613"/>
      <c r="DTL44" s="613"/>
      <c r="DTM44" s="613"/>
      <c r="DTN44" s="613"/>
      <c r="DTO44" s="613"/>
      <c r="DTP44" s="613"/>
      <c r="DTQ44" s="613"/>
      <c r="DTR44" s="613"/>
      <c r="DTS44" s="613"/>
      <c r="DTT44" s="613"/>
      <c r="DTU44" s="613"/>
      <c r="DTV44" s="613"/>
      <c r="DTW44" s="613"/>
      <c r="DTX44" s="613"/>
      <c r="DTY44" s="613"/>
      <c r="DTZ44" s="613"/>
      <c r="DUA44" s="613"/>
      <c r="DUB44" s="613"/>
      <c r="DUC44" s="613"/>
      <c r="DUD44" s="613"/>
      <c r="DUE44" s="613"/>
      <c r="DUF44" s="613"/>
      <c r="DUG44" s="613"/>
      <c r="DUH44" s="613"/>
      <c r="DUI44" s="613"/>
      <c r="DUJ44" s="613"/>
      <c r="DUK44" s="613"/>
      <c r="DUL44" s="613"/>
      <c r="DUM44" s="613"/>
      <c r="DUN44" s="613"/>
      <c r="DUO44" s="613"/>
      <c r="DUP44" s="613"/>
      <c r="DUQ44" s="613"/>
      <c r="DUR44" s="613"/>
      <c r="DUS44" s="613"/>
      <c r="DUT44" s="613"/>
      <c r="DUU44" s="613"/>
      <c r="DUV44" s="613"/>
      <c r="DUW44" s="613"/>
      <c r="DUX44" s="613"/>
      <c r="DUY44" s="613"/>
      <c r="DUZ44" s="613"/>
      <c r="DVA44" s="613"/>
      <c r="DVB44" s="613"/>
      <c r="DVC44" s="613"/>
      <c r="DVD44" s="613"/>
      <c r="DVE44" s="613"/>
      <c r="DVF44" s="613"/>
      <c r="DVG44" s="613"/>
      <c r="DVH44" s="613"/>
      <c r="DVI44" s="613"/>
      <c r="DVJ44" s="613"/>
      <c r="DVK44" s="613"/>
      <c r="DVL44" s="613"/>
      <c r="DVM44" s="613"/>
      <c r="DVN44" s="613"/>
      <c r="DVO44" s="613"/>
      <c r="DVP44" s="613"/>
      <c r="DVQ44" s="613"/>
      <c r="DVR44" s="613"/>
      <c r="DVS44" s="613"/>
      <c r="DVT44" s="613"/>
      <c r="DVU44" s="613"/>
      <c r="DVV44" s="613"/>
      <c r="DVW44" s="613"/>
      <c r="DVX44" s="613"/>
      <c r="DVY44" s="613"/>
      <c r="DVZ44" s="613"/>
      <c r="DWA44" s="613"/>
      <c r="DWB44" s="613"/>
      <c r="DWC44" s="613"/>
      <c r="DWD44" s="613"/>
      <c r="DWE44" s="613"/>
      <c r="DWF44" s="613"/>
      <c r="DWG44" s="613"/>
      <c r="DWH44" s="613"/>
      <c r="DWI44" s="613"/>
      <c r="DWJ44" s="613"/>
      <c r="DWK44" s="613"/>
      <c r="DWL44" s="613"/>
      <c r="DWM44" s="613"/>
      <c r="DWN44" s="613"/>
      <c r="DWO44" s="613"/>
      <c r="DWP44" s="613"/>
      <c r="DWQ44" s="613"/>
      <c r="DWR44" s="613"/>
      <c r="DWS44" s="613"/>
      <c r="DWT44" s="613"/>
      <c r="DWU44" s="613"/>
      <c r="DWV44" s="613"/>
      <c r="DWW44" s="613"/>
      <c r="DWX44" s="613"/>
      <c r="DWY44" s="613"/>
      <c r="DWZ44" s="613"/>
      <c r="DXA44" s="613"/>
      <c r="DXB44" s="613"/>
      <c r="DXC44" s="613"/>
      <c r="DXD44" s="613"/>
      <c r="DXE44" s="613"/>
      <c r="DXF44" s="613"/>
      <c r="DXG44" s="613"/>
      <c r="DXH44" s="613"/>
      <c r="DXI44" s="613"/>
      <c r="DXJ44" s="613"/>
      <c r="DXK44" s="613"/>
      <c r="DXL44" s="613"/>
      <c r="DXM44" s="613"/>
      <c r="DXN44" s="613"/>
      <c r="DXO44" s="613"/>
      <c r="DXP44" s="613"/>
      <c r="DXQ44" s="613"/>
      <c r="DXR44" s="613"/>
      <c r="DXS44" s="613"/>
      <c r="DXT44" s="613"/>
      <c r="DXU44" s="613"/>
      <c r="DXV44" s="613"/>
      <c r="DXW44" s="613"/>
      <c r="DXX44" s="613"/>
      <c r="DXY44" s="613"/>
      <c r="DXZ44" s="613"/>
      <c r="DYA44" s="613"/>
      <c r="DYB44" s="613"/>
      <c r="DYC44" s="613"/>
      <c r="DYD44" s="613"/>
      <c r="DYE44" s="613"/>
      <c r="DYF44" s="613"/>
      <c r="DYG44" s="613"/>
      <c r="DYH44" s="613"/>
      <c r="DYI44" s="613"/>
      <c r="DYJ44" s="613"/>
      <c r="DYK44" s="613"/>
      <c r="DYL44" s="613"/>
      <c r="DYM44" s="613"/>
      <c r="DYN44" s="613"/>
      <c r="DYO44" s="613"/>
      <c r="DYP44" s="613"/>
      <c r="DYQ44" s="613"/>
      <c r="DYR44" s="613"/>
      <c r="DYS44" s="613"/>
      <c r="DYT44" s="613"/>
      <c r="DYU44" s="613"/>
      <c r="DYV44" s="613"/>
      <c r="DYW44" s="613"/>
      <c r="DYX44" s="613"/>
      <c r="DYY44" s="613"/>
      <c r="DYZ44" s="613"/>
      <c r="DZA44" s="613"/>
      <c r="DZB44" s="613"/>
      <c r="DZC44" s="613"/>
      <c r="DZD44" s="613"/>
      <c r="DZE44" s="613"/>
      <c r="DZF44" s="613"/>
      <c r="DZG44" s="613"/>
      <c r="DZH44" s="613"/>
      <c r="DZI44" s="613"/>
      <c r="DZJ44" s="613"/>
      <c r="DZK44" s="613"/>
      <c r="DZL44" s="613"/>
      <c r="DZM44" s="613"/>
      <c r="DZN44" s="613"/>
      <c r="DZO44" s="613"/>
      <c r="DZP44" s="613"/>
      <c r="DZQ44" s="613"/>
      <c r="DZR44" s="613"/>
      <c r="DZS44" s="613"/>
      <c r="DZT44" s="613"/>
      <c r="DZU44" s="613"/>
      <c r="DZV44" s="613"/>
      <c r="DZW44" s="613"/>
      <c r="DZX44" s="613"/>
      <c r="DZY44" s="613"/>
      <c r="DZZ44" s="613"/>
      <c r="EAA44" s="613"/>
      <c r="EAB44" s="613"/>
      <c r="EAC44" s="613"/>
      <c r="EAD44" s="613"/>
      <c r="EAE44" s="613"/>
      <c r="EAF44" s="613"/>
      <c r="EAG44" s="613"/>
      <c r="EAH44" s="613"/>
      <c r="EAI44" s="613"/>
      <c r="EAJ44" s="613"/>
      <c r="EAK44" s="613"/>
      <c r="EAL44" s="613"/>
      <c r="EAM44" s="613"/>
      <c r="EAN44" s="613"/>
      <c r="EAO44" s="613"/>
      <c r="EAP44" s="613"/>
      <c r="EAQ44" s="613"/>
      <c r="EAR44" s="613"/>
      <c r="EAS44" s="613"/>
      <c r="EAT44" s="613"/>
      <c r="EAU44" s="613"/>
      <c r="EAV44" s="613"/>
      <c r="EAW44" s="613"/>
      <c r="EAX44" s="613"/>
      <c r="EAY44" s="613"/>
      <c r="EAZ44" s="613"/>
      <c r="EBA44" s="613"/>
      <c r="EBB44" s="613"/>
      <c r="EBC44" s="613"/>
      <c r="EBD44" s="613"/>
      <c r="EBE44" s="613"/>
      <c r="EBF44" s="613"/>
      <c r="EBG44" s="613"/>
      <c r="EBH44" s="613"/>
      <c r="EBI44" s="613"/>
      <c r="EBJ44" s="613"/>
      <c r="EBK44" s="613"/>
      <c r="EBL44" s="613"/>
      <c r="EBM44" s="613"/>
      <c r="EBN44" s="613"/>
      <c r="EBO44" s="613"/>
      <c r="EBP44" s="613"/>
      <c r="EBQ44" s="613"/>
      <c r="EBR44" s="613"/>
      <c r="EBS44" s="613"/>
      <c r="EBT44" s="613"/>
      <c r="EBU44" s="613"/>
      <c r="EBV44" s="613"/>
      <c r="EBW44" s="613"/>
      <c r="EBX44" s="613"/>
      <c r="EBY44" s="613"/>
      <c r="EBZ44" s="613"/>
      <c r="ECA44" s="613"/>
      <c r="ECB44" s="613"/>
      <c r="ECC44" s="613"/>
      <c r="ECD44" s="613"/>
      <c r="ECE44" s="613"/>
      <c r="ECF44" s="613"/>
      <c r="ECG44" s="613"/>
      <c r="ECH44" s="613"/>
      <c r="ECI44" s="613"/>
      <c r="ECJ44" s="613"/>
      <c r="ECK44" s="613"/>
      <c r="ECL44" s="613"/>
      <c r="ECM44" s="613"/>
      <c r="ECN44" s="613"/>
      <c r="ECO44" s="613"/>
      <c r="ECP44" s="613"/>
      <c r="ECQ44" s="613"/>
      <c r="ECR44" s="613"/>
      <c r="ECS44" s="613"/>
      <c r="ECT44" s="613"/>
      <c r="ECU44" s="613"/>
      <c r="ECV44" s="613"/>
      <c r="ECW44" s="613"/>
      <c r="ECX44" s="613"/>
      <c r="ECY44" s="613"/>
      <c r="ECZ44" s="613"/>
      <c r="EDA44" s="613"/>
      <c r="EDB44" s="613"/>
      <c r="EDC44" s="613"/>
      <c r="EDD44" s="613"/>
      <c r="EDE44" s="613"/>
      <c r="EDF44" s="613"/>
      <c r="EDG44" s="613"/>
      <c r="EDH44" s="613"/>
      <c r="EDI44" s="613"/>
      <c r="EDJ44" s="613"/>
      <c r="EDK44" s="613"/>
      <c r="EDL44" s="613"/>
      <c r="EDM44" s="613"/>
      <c r="EDN44" s="613"/>
      <c r="EDO44" s="613"/>
      <c r="EDP44" s="613"/>
      <c r="EDQ44" s="613"/>
      <c r="EDR44" s="613"/>
      <c r="EDS44" s="613"/>
      <c r="EDT44" s="613"/>
      <c r="EDU44" s="613"/>
      <c r="EDV44" s="613"/>
      <c r="EDW44" s="613"/>
      <c r="EDX44" s="613"/>
      <c r="EDY44" s="613"/>
      <c r="EDZ44" s="613"/>
      <c r="EEA44" s="613"/>
      <c r="EEB44" s="613"/>
      <c r="EEC44" s="613"/>
      <c r="EED44" s="613"/>
      <c r="EEE44" s="613"/>
      <c r="EEF44" s="613"/>
      <c r="EEG44" s="613"/>
      <c r="EEH44" s="613"/>
      <c r="EEI44" s="613"/>
      <c r="EEJ44" s="613"/>
      <c r="EEK44" s="613"/>
      <c r="EEL44" s="613"/>
      <c r="EEM44" s="613"/>
      <c r="EEN44" s="613"/>
      <c r="EEO44" s="613"/>
      <c r="EEP44" s="613"/>
      <c r="EEQ44" s="613"/>
      <c r="EER44" s="613"/>
      <c r="EES44" s="613"/>
      <c r="EET44" s="613"/>
      <c r="EEU44" s="613"/>
      <c r="EEV44" s="613"/>
      <c r="EEW44" s="613"/>
      <c r="EEX44" s="613"/>
      <c r="EEY44" s="613"/>
      <c r="EEZ44" s="613"/>
      <c r="EFA44" s="613"/>
      <c r="EFB44" s="613"/>
      <c r="EFC44" s="613"/>
      <c r="EFD44" s="613"/>
      <c r="EFE44" s="613"/>
      <c r="EFF44" s="613"/>
      <c r="EFG44" s="613"/>
      <c r="EFH44" s="613"/>
      <c r="EFI44" s="613"/>
      <c r="EFJ44" s="613"/>
      <c r="EFK44" s="613"/>
      <c r="EFL44" s="613"/>
      <c r="EFM44" s="613"/>
      <c r="EFN44" s="613"/>
      <c r="EFO44" s="613"/>
      <c r="EFP44" s="613"/>
      <c r="EFQ44" s="613"/>
      <c r="EFR44" s="613"/>
      <c r="EFS44" s="613"/>
      <c r="EFT44" s="613"/>
      <c r="EFU44" s="613"/>
      <c r="EFV44" s="613"/>
      <c r="EFW44" s="613"/>
      <c r="EFX44" s="613"/>
      <c r="EFY44" s="613"/>
      <c r="EFZ44" s="613"/>
      <c r="EGA44" s="613"/>
      <c r="EGB44" s="613"/>
      <c r="EGC44" s="613"/>
      <c r="EGD44" s="613"/>
      <c r="EGE44" s="613"/>
      <c r="EGF44" s="613"/>
      <c r="EGG44" s="613"/>
      <c r="EGH44" s="613"/>
      <c r="EGI44" s="613"/>
      <c r="EGJ44" s="613"/>
      <c r="EGK44" s="613"/>
      <c r="EGL44" s="613"/>
      <c r="EGM44" s="613"/>
      <c r="EGN44" s="613"/>
      <c r="EGO44" s="613"/>
      <c r="EGP44" s="613"/>
      <c r="EGQ44" s="613"/>
      <c r="EGR44" s="613"/>
      <c r="EGS44" s="613"/>
      <c r="EGT44" s="613"/>
      <c r="EGU44" s="613"/>
      <c r="EGV44" s="613"/>
      <c r="EGW44" s="613"/>
      <c r="EGX44" s="613"/>
      <c r="EGY44" s="613"/>
      <c r="EGZ44" s="613"/>
      <c r="EHA44" s="613"/>
      <c r="EHB44" s="613"/>
      <c r="EHC44" s="613"/>
      <c r="EHD44" s="613"/>
      <c r="EHE44" s="613"/>
      <c r="EHF44" s="613"/>
      <c r="EHG44" s="613"/>
      <c r="EHH44" s="613"/>
      <c r="EHI44" s="613"/>
      <c r="EHJ44" s="613"/>
      <c r="EHK44" s="613"/>
      <c r="EHL44" s="613"/>
      <c r="EHM44" s="613"/>
      <c r="EHN44" s="613"/>
      <c r="EHO44" s="613"/>
      <c r="EHP44" s="613"/>
      <c r="EHQ44" s="613"/>
      <c r="EHR44" s="613"/>
      <c r="EHS44" s="613"/>
      <c r="EHT44" s="613"/>
      <c r="EHU44" s="613"/>
      <c r="EHV44" s="613"/>
      <c r="EHW44" s="613"/>
      <c r="EHX44" s="613"/>
      <c r="EHY44" s="613"/>
      <c r="EHZ44" s="613"/>
      <c r="EIA44" s="613"/>
      <c r="EIB44" s="613"/>
      <c r="EIC44" s="613"/>
      <c r="EID44" s="613"/>
      <c r="EIE44" s="613"/>
      <c r="EIF44" s="613"/>
      <c r="EIG44" s="613"/>
      <c r="EIH44" s="613"/>
      <c r="EII44" s="613"/>
      <c r="EIJ44" s="613"/>
      <c r="EIK44" s="613"/>
      <c r="EIL44" s="613"/>
      <c r="EIM44" s="613"/>
      <c r="EIN44" s="613"/>
      <c r="EIO44" s="613"/>
      <c r="EIP44" s="613"/>
      <c r="EIQ44" s="613"/>
      <c r="EIR44" s="613"/>
      <c r="EIS44" s="613"/>
      <c r="EIT44" s="613"/>
      <c r="EIU44" s="613"/>
      <c r="EIV44" s="613"/>
      <c r="EIW44" s="613"/>
      <c r="EIX44" s="613"/>
      <c r="EIY44" s="613"/>
      <c r="EIZ44" s="613"/>
      <c r="EJA44" s="613"/>
      <c r="EJB44" s="613"/>
      <c r="EJC44" s="613"/>
      <c r="EJD44" s="613"/>
      <c r="EJE44" s="613"/>
      <c r="EJF44" s="613"/>
      <c r="EJG44" s="613"/>
      <c r="EJH44" s="613"/>
      <c r="EJI44" s="613"/>
      <c r="EJJ44" s="613"/>
      <c r="EJK44" s="613"/>
      <c r="EJL44" s="613"/>
      <c r="EJM44" s="613"/>
      <c r="EJN44" s="613"/>
      <c r="EJO44" s="613"/>
      <c r="EJP44" s="613"/>
      <c r="EJQ44" s="613"/>
      <c r="EJR44" s="613"/>
      <c r="EJS44" s="613"/>
      <c r="EJT44" s="613"/>
      <c r="EJU44" s="613"/>
      <c r="EJV44" s="613"/>
      <c r="EJW44" s="613"/>
      <c r="EJX44" s="613"/>
      <c r="EJY44" s="613"/>
      <c r="EJZ44" s="613"/>
      <c r="EKA44" s="613"/>
      <c r="EKB44" s="613"/>
      <c r="EKC44" s="613"/>
      <c r="EKD44" s="613"/>
      <c r="EKE44" s="613"/>
      <c r="EKF44" s="613"/>
      <c r="EKG44" s="613"/>
      <c r="EKH44" s="613"/>
      <c r="EKI44" s="613"/>
      <c r="EKJ44" s="613"/>
      <c r="EKK44" s="613"/>
      <c r="EKL44" s="613"/>
      <c r="EKM44" s="613"/>
      <c r="EKN44" s="613"/>
      <c r="EKO44" s="613"/>
      <c r="EKP44" s="613"/>
      <c r="EKQ44" s="613"/>
      <c r="EKR44" s="613"/>
      <c r="EKS44" s="613"/>
      <c r="EKT44" s="613"/>
      <c r="EKU44" s="613"/>
      <c r="EKV44" s="613"/>
      <c r="EKW44" s="613"/>
      <c r="EKX44" s="613"/>
      <c r="EKY44" s="613"/>
      <c r="EKZ44" s="613"/>
      <c r="ELA44" s="613"/>
      <c r="ELB44" s="613"/>
      <c r="ELC44" s="613"/>
      <c r="ELD44" s="613"/>
      <c r="ELE44" s="613"/>
      <c r="ELF44" s="613"/>
      <c r="ELG44" s="613"/>
      <c r="ELH44" s="613"/>
      <c r="ELI44" s="613"/>
      <c r="ELJ44" s="613"/>
      <c r="ELK44" s="613"/>
      <c r="ELL44" s="613"/>
      <c r="ELM44" s="613"/>
      <c r="ELN44" s="613"/>
      <c r="ELO44" s="613"/>
      <c r="ELP44" s="613"/>
      <c r="ELQ44" s="613"/>
      <c r="ELR44" s="613"/>
      <c r="ELS44" s="613"/>
      <c r="ELT44" s="613"/>
      <c r="ELU44" s="613"/>
      <c r="ELV44" s="613"/>
      <c r="ELW44" s="613"/>
      <c r="ELX44" s="613"/>
      <c r="ELY44" s="613"/>
      <c r="ELZ44" s="613"/>
      <c r="EMA44" s="613"/>
      <c r="EMB44" s="613"/>
      <c r="EMC44" s="613"/>
      <c r="EMD44" s="613"/>
      <c r="EME44" s="613"/>
      <c r="EMF44" s="613"/>
      <c r="EMG44" s="613"/>
      <c r="EMH44" s="613"/>
      <c r="EMI44" s="613"/>
      <c r="EMJ44" s="613"/>
      <c r="EMK44" s="613"/>
      <c r="EML44" s="613"/>
      <c r="EMM44" s="613"/>
      <c r="EMN44" s="613"/>
      <c r="EMO44" s="613"/>
      <c r="EMP44" s="613"/>
      <c r="EMQ44" s="613"/>
      <c r="EMR44" s="613"/>
      <c r="EMS44" s="613"/>
      <c r="EMT44" s="613"/>
      <c r="EMU44" s="613"/>
      <c r="EMV44" s="613"/>
      <c r="EMW44" s="613"/>
      <c r="EMX44" s="613"/>
      <c r="EMY44" s="613"/>
      <c r="EMZ44" s="613"/>
      <c r="ENA44" s="613"/>
      <c r="ENB44" s="613"/>
      <c r="ENC44" s="613"/>
      <c r="END44" s="613"/>
      <c r="ENE44" s="613"/>
      <c r="ENF44" s="613"/>
      <c r="ENG44" s="613"/>
      <c r="ENH44" s="613"/>
      <c r="ENI44" s="613"/>
      <c r="ENJ44" s="613"/>
      <c r="ENK44" s="613"/>
      <c r="ENL44" s="613"/>
      <c r="ENM44" s="613"/>
      <c r="ENN44" s="613"/>
      <c r="ENO44" s="613"/>
      <c r="ENP44" s="613"/>
      <c r="ENQ44" s="613"/>
      <c r="ENR44" s="613"/>
      <c r="ENS44" s="613"/>
      <c r="ENT44" s="613"/>
      <c r="ENU44" s="613"/>
      <c r="ENV44" s="613"/>
      <c r="ENW44" s="613"/>
      <c r="ENX44" s="613"/>
      <c r="ENY44" s="613"/>
      <c r="ENZ44" s="613"/>
      <c r="EOA44" s="613"/>
      <c r="EOB44" s="613"/>
      <c r="EOC44" s="613"/>
      <c r="EOD44" s="613"/>
      <c r="EOE44" s="613"/>
      <c r="EOF44" s="613"/>
      <c r="EOG44" s="613"/>
      <c r="EOH44" s="613"/>
      <c r="EOI44" s="613"/>
      <c r="EOJ44" s="613"/>
      <c r="EOK44" s="613"/>
      <c r="EOL44" s="613"/>
      <c r="EOM44" s="613"/>
      <c r="EON44" s="613"/>
      <c r="EOO44" s="613"/>
      <c r="EOP44" s="613"/>
      <c r="EOQ44" s="613"/>
      <c r="EOR44" s="613"/>
      <c r="EOS44" s="613"/>
      <c r="EOT44" s="613"/>
      <c r="EOU44" s="613"/>
      <c r="EOV44" s="613"/>
      <c r="EOW44" s="613"/>
      <c r="EOX44" s="613"/>
      <c r="EOY44" s="613"/>
      <c r="EOZ44" s="613"/>
      <c r="EPA44" s="613"/>
      <c r="EPB44" s="613"/>
      <c r="EPC44" s="613"/>
      <c r="EPD44" s="613"/>
      <c r="EPE44" s="613"/>
      <c r="EPF44" s="613"/>
      <c r="EPG44" s="613"/>
      <c r="EPH44" s="613"/>
      <c r="EPI44" s="613"/>
      <c r="EPJ44" s="613"/>
      <c r="EPK44" s="613"/>
      <c r="EPL44" s="613"/>
      <c r="EPM44" s="613"/>
      <c r="EPN44" s="613"/>
      <c r="EPO44" s="613"/>
      <c r="EPP44" s="613"/>
      <c r="EPQ44" s="613"/>
      <c r="EPR44" s="613"/>
      <c r="EPS44" s="613"/>
      <c r="EPT44" s="613"/>
      <c r="EPU44" s="613"/>
      <c r="EPV44" s="613"/>
      <c r="EPW44" s="613"/>
      <c r="EPX44" s="613"/>
      <c r="EPY44" s="613"/>
      <c r="EPZ44" s="613"/>
      <c r="EQA44" s="613"/>
      <c r="EQB44" s="613"/>
      <c r="EQC44" s="613"/>
      <c r="EQD44" s="613"/>
      <c r="EQE44" s="613"/>
      <c r="EQF44" s="613"/>
      <c r="EQG44" s="613"/>
      <c r="EQH44" s="613"/>
      <c r="EQI44" s="613"/>
      <c r="EQJ44" s="613"/>
      <c r="EQK44" s="613"/>
      <c r="EQL44" s="613"/>
      <c r="EQM44" s="613"/>
      <c r="EQN44" s="613"/>
      <c r="EQO44" s="613"/>
      <c r="EQP44" s="613"/>
      <c r="EQQ44" s="613"/>
      <c r="EQR44" s="613"/>
      <c r="EQS44" s="613"/>
      <c r="EQT44" s="613"/>
      <c r="EQU44" s="613"/>
      <c r="EQV44" s="613"/>
      <c r="EQW44" s="613"/>
      <c r="EQX44" s="613"/>
      <c r="EQY44" s="613"/>
      <c r="EQZ44" s="613"/>
      <c r="ERA44" s="613"/>
      <c r="ERB44" s="613"/>
      <c r="ERC44" s="613"/>
      <c r="ERD44" s="613"/>
      <c r="ERE44" s="613"/>
      <c r="ERF44" s="613"/>
      <c r="ERG44" s="613"/>
      <c r="ERH44" s="613"/>
      <c r="ERI44" s="613"/>
      <c r="ERJ44" s="613"/>
      <c r="ERK44" s="613"/>
      <c r="ERL44" s="613"/>
      <c r="ERM44" s="613"/>
      <c r="ERN44" s="613"/>
      <c r="ERO44" s="613"/>
      <c r="ERP44" s="613"/>
      <c r="ERQ44" s="613"/>
      <c r="ERR44" s="613"/>
      <c r="ERS44" s="613"/>
      <c r="ERT44" s="613"/>
      <c r="ERU44" s="613"/>
      <c r="ERV44" s="613"/>
      <c r="ERW44" s="613"/>
      <c r="ERX44" s="613"/>
      <c r="ERY44" s="613"/>
      <c r="ERZ44" s="613"/>
      <c r="ESA44" s="613"/>
      <c r="ESB44" s="613"/>
      <c r="ESC44" s="613"/>
      <c r="ESD44" s="613"/>
      <c r="ESE44" s="613"/>
      <c r="ESF44" s="613"/>
      <c r="ESG44" s="613"/>
      <c r="ESH44" s="613"/>
      <c r="ESI44" s="613"/>
      <c r="ESJ44" s="613"/>
      <c r="ESK44" s="613"/>
      <c r="ESL44" s="613"/>
      <c r="ESM44" s="613"/>
      <c r="ESN44" s="613"/>
      <c r="ESO44" s="613"/>
      <c r="ESP44" s="613"/>
      <c r="ESQ44" s="613"/>
      <c r="ESR44" s="613"/>
      <c r="ESS44" s="613"/>
      <c r="EST44" s="613"/>
      <c r="ESU44" s="613"/>
      <c r="ESV44" s="613"/>
      <c r="ESW44" s="613"/>
      <c r="ESX44" s="613"/>
      <c r="ESY44" s="613"/>
      <c r="ESZ44" s="613"/>
      <c r="ETA44" s="613"/>
      <c r="ETB44" s="613"/>
      <c r="ETC44" s="613"/>
      <c r="ETD44" s="613"/>
      <c r="ETE44" s="613"/>
      <c r="ETF44" s="613"/>
      <c r="ETG44" s="613"/>
      <c r="ETH44" s="613"/>
      <c r="ETI44" s="613"/>
      <c r="ETJ44" s="613"/>
      <c r="ETK44" s="613"/>
      <c r="ETL44" s="613"/>
      <c r="ETM44" s="613"/>
      <c r="ETN44" s="613"/>
      <c r="ETO44" s="613"/>
      <c r="ETP44" s="613"/>
      <c r="ETQ44" s="613"/>
      <c r="ETR44" s="613"/>
      <c r="ETS44" s="613"/>
      <c r="ETT44" s="613"/>
      <c r="ETU44" s="613"/>
      <c r="ETV44" s="613"/>
      <c r="ETW44" s="613"/>
      <c r="ETX44" s="613"/>
      <c r="ETY44" s="613"/>
      <c r="ETZ44" s="613"/>
      <c r="EUA44" s="613"/>
      <c r="EUB44" s="613"/>
      <c r="EUC44" s="613"/>
      <c r="EUD44" s="613"/>
      <c r="EUE44" s="613"/>
      <c r="EUF44" s="613"/>
      <c r="EUG44" s="613"/>
      <c r="EUH44" s="613"/>
      <c r="EUI44" s="613"/>
      <c r="EUJ44" s="613"/>
      <c r="EUK44" s="613"/>
      <c r="EUL44" s="613"/>
      <c r="EUM44" s="613"/>
      <c r="EUN44" s="613"/>
      <c r="EUO44" s="613"/>
      <c r="EUP44" s="613"/>
      <c r="EUQ44" s="613"/>
      <c r="EUR44" s="613"/>
      <c r="EUS44" s="613"/>
      <c r="EUT44" s="613"/>
      <c r="EUU44" s="613"/>
      <c r="EUV44" s="613"/>
      <c r="EUW44" s="613"/>
      <c r="EUX44" s="613"/>
      <c r="EUY44" s="613"/>
      <c r="EUZ44" s="613"/>
      <c r="EVA44" s="613"/>
      <c r="EVB44" s="613"/>
      <c r="EVC44" s="613"/>
      <c r="EVD44" s="613"/>
      <c r="EVE44" s="613"/>
      <c r="EVF44" s="613"/>
      <c r="EVG44" s="613"/>
      <c r="EVH44" s="613"/>
      <c r="EVI44" s="613"/>
      <c r="EVJ44" s="613"/>
      <c r="EVK44" s="613"/>
      <c r="EVL44" s="613"/>
      <c r="EVM44" s="613"/>
      <c r="EVN44" s="613"/>
      <c r="EVO44" s="613"/>
      <c r="EVP44" s="613"/>
      <c r="EVQ44" s="613"/>
      <c r="EVR44" s="613"/>
      <c r="EVS44" s="613"/>
      <c r="EVT44" s="613"/>
      <c r="EVU44" s="613"/>
      <c r="EVV44" s="613"/>
      <c r="EVW44" s="613"/>
      <c r="EVX44" s="613"/>
      <c r="EVY44" s="613"/>
      <c r="EVZ44" s="613"/>
      <c r="EWA44" s="613"/>
      <c r="EWB44" s="613"/>
      <c r="EWC44" s="613"/>
      <c r="EWD44" s="613"/>
      <c r="EWE44" s="613"/>
      <c r="EWF44" s="613"/>
      <c r="EWG44" s="613"/>
      <c r="EWH44" s="613"/>
      <c r="EWI44" s="613"/>
      <c r="EWJ44" s="613"/>
      <c r="EWK44" s="613"/>
      <c r="EWL44" s="613"/>
      <c r="EWM44" s="613"/>
      <c r="EWN44" s="613"/>
      <c r="EWO44" s="613"/>
      <c r="EWP44" s="613"/>
      <c r="EWQ44" s="613"/>
      <c r="EWR44" s="613"/>
      <c r="EWS44" s="613"/>
      <c r="EWT44" s="613"/>
      <c r="EWU44" s="613"/>
      <c r="EWV44" s="613"/>
      <c r="EWW44" s="613"/>
      <c r="EWX44" s="613"/>
      <c r="EWY44" s="613"/>
      <c r="EWZ44" s="613"/>
      <c r="EXA44" s="613"/>
      <c r="EXB44" s="613"/>
      <c r="EXC44" s="613"/>
      <c r="EXD44" s="613"/>
      <c r="EXE44" s="613"/>
      <c r="EXF44" s="613"/>
      <c r="EXG44" s="613"/>
      <c r="EXH44" s="613"/>
      <c r="EXI44" s="613"/>
      <c r="EXJ44" s="613"/>
      <c r="EXK44" s="613"/>
      <c r="EXL44" s="613"/>
      <c r="EXM44" s="613"/>
      <c r="EXN44" s="613"/>
      <c r="EXO44" s="613"/>
      <c r="EXP44" s="613"/>
      <c r="EXQ44" s="613"/>
      <c r="EXR44" s="613"/>
      <c r="EXS44" s="613"/>
      <c r="EXT44" s="613"/>
      <c r="EXU44" s="613"/>
      <c r="EXV44" s="613"/>
      <c r="EXW44" s="613"/>
      <c r="EXX44" s="613"/>
      <c r="EXY44" s="613"/>
      <c r="EXZ44" s="613"/>
      <c r="EYA44" s="613"/>
      <c r="EYB44" s="613"/>
      <c r="EYC44" s="613"/>
      <c r="EYD44" s="613"/>
      <c r="EYE44" s="613"/>
      <c r="EYF44" s="613"/>
      <c r="EYG44" s="613"/>
      <c r="EYH44" s="613"/>
      <c r="EYI44" s="613"/>
      <c r="EYJ44" s="613"/>
      <c r="EYK44" s="613"/>
      <c r="EYL44" s="613"/>
      <c r="EYM44" s="613"/>
      <c r="EYN44" s="613"/>
      <c r="EYO44" s="613"/>
      <c r="EYP44" s="613"/>
      <c r="EYQ44" s="613"/>
      <c r="EYR44" s="613"/>
      <c r="EYS44" s="613"/>
      <c r="EYT44" s="613"/>
      <c r="EYU44" s="613"/>
      <c r="EYV44" s="613"/>
      <c r="EYW44" s="613"/>
      <c r="EYX44" s="613"/>
      <c r="EYY44" s="613"/>
      <c r="EYZ44" s="613"/>
      <c r="EZA44" s="613"/>
      <c r="EZB44" s="613"/>
      <c r="EZC44" s="613"/>
      <c r="EZD44" s="613"/>
      <c r="EZE44" s="613"/>
      <c r="EZF44" s="613"/>
      <c r="EZG44" s="613"/>
      <c r="EZH44" s="613"/>
      <c r="EZI44" s="613"/>
      <c r="EZJ44" s="613"/>
      <c r="EZK44" s="613"/>
      <c r="EZL44" s="613"/>
      <c r="EZM44" s="613"/>
      <c r="EZN44" s="613"/>
      <c r="EZO44" s="613"/>
      <c r="EZP44" s="613"/>
      <c r="EZQ44" s="613"/>
      <c r="EZR44" s="613"/>
      <c r="EZS44" s="613"/>
      <c r="EZT44" s="613"/>
      <c r="EZU44" s="613"/>
      <c r="EZV44" s="613"/>
      <c r="EZW44" s="613"/>
      <c r="EZX44" s="613"/>
      <c r="EZY44" s="613"/>
      <c r="EZZ44" s="613"/>
      <c r="FAA44" s="613"/>
      <c r="FAB44" s="613"/>
      <c r="FAC44" s="613"/>
      <c r="FAD44" s="613"/>
      <c r="FAE44" s="613"/>
      <c r="FAF44" s="613"/>
      <c r="FAG44" s="613"/>
      <c r="FAH44" s="613"/>
      <c r="FAI44" s="613"/>
      <c r="FAJ44" s="613"/>
      <c r="FAK44" s="613"/>
      <c r="FAL44" s="613"/>
      <c r="FAM44" s="613"/>
      <c r="FAN44" s="613"/>
      <c r="FAO44" s="613"/>
      <c r="FAP44" s="613"/>
      <c r="FAQ44" s="613"/>
      <c r="FAR44" s="613"/>
      <c r="FAS44" s="613"/>
      <c r="FAT44" s="613"/>
      <c r="FAU44" s="613"/>
      <c r="FAV44" s="613"/>
      <c r="FAW44" s="613"/>
      <c r="FAX44" s="613"/>
      <c r="FAY44" s="613"/>
      <c r="FAZ44" s="613"/>
      <c r="FBA44" s="613"/>
      <c r="FBB44" s="613"/>
      <c r="FBC44" s="613"/>
      <c r="FBD44" s="613"/>
      <c r="FBE44" s="613"/>
      <c r="FBF44" s="613"/>
      <c r="FBG44" s="613"/>
      <c r="FBH44" s="613"/>
      <c r="FBI44" s="613"/>
      <c r="FBJ44" s="613"/>
      <c r="FBK44" s="613"/>
      <c r="FBL44" s="613"/>
      <c r="FBM44" s="613"/>
      <c r="FBN44" s="613"/>
      <c r="FBO44" s="613"/>
      <c r="FBP44" s="613"/>
      <c r="FBQ44" s="613"/>
      <c r="FBR44" s="613"/>
      <c r="FBS44" s="613"/>
      <c r="FBT44" s="613"/>
      <c r="FBU44" s="613"/>
      <c r="FBV44" s="613"/>
      <c r="FBW44" s="613"/>
      <c r="FBX44" s="613"/>
      <c r="FBY44" s="613"/>
      <c r="FBZ44" s="613"/>
      <c r="FCA44" s="613"/>
      <c r="FCB44" s="613"/>
      <c r="FCC44" s="613"/>
      <c r="FCD44" s="613"/>
      <c r="FCE44" s="613"/>
      <c r="FCF44" s="613"/>
      <c r="FCG44" s="613"/>
      <c r="FCH44" s="613"/>
      <c r="FCI44" s="613"/>
      <c r="FCJ44" s="613"/>
      <c r="FCK44" s="613"/>
      <c r="FCL44" s="613"/>
      <c r="FCM44" s="613"/>
      <c r="FCN44" s="613"/>
      <c r="FCO44" s="613"/>
      <c r="FCP44" s="613"/>
      <c r="FCQ44" s="613"/>
      <c r="FCR44" s="613"/>
      <c r="FCS44" s="613"/>
      <c r="FCT44" s="613"/>
      <c r="FCU44" s="613"/>
      <c r="FCV44" s="613"/>
      <c r="FCW44" s="613"/>
      <c r="FCX44" s="613"/>
      <c r="FCY44" s="613"/>
      <c r="FCZ44" s="613"/>
      <c r="FDA44" s="613"/>
      <c r="FDB44" s="613"/>
      <c r="FDC44" s="613"/>
      <c r="FDD44" s="613"/>
      <c r="FDE44" s="613"/>
      <c r="FDF44" s="613"/>
      <c r="FDG44" s="613"/>
      <c r="FDH44" s="613"/>
      <c r="FDI44" s="613"/>
      <c r="FDJ44" s="613"/>
      <c r="FDK44" s="613"/>
      <c r="FDL44" s="613"/>
      <c r="FDM44" s="613"/>
      <c r="FDN44" s="613"/>
      <c r="FDO44" s="613"/>
      <c r="FDP44" s="613"/>
      <c r="FDQ44" s="613"/>
      <c r="FDR44" s="613"/>
      <c r="FDS44" s="613"/>
      <c r="FDT44" s="613"/>
      <c r="FDU44" s="613"/>
      <c r="FDV44" s="613"/>
      <c r="FDW44" s="613"/>
      <c r="FDX44" s="613"/>
      <c r="FDY44" s="613"/>
      <c r="FDZ44" s="613"/>
      <c r="FEA44" s="613"/>
      <c r="FEB44" s="613"/>
      <c r="FEC44" s="613"/>
      <c r="FED44" s="613"/>
      <c r="FEE44" s="613"/>
      <c r="FEF44" s="613"/>
      <c r="FEG44" s="613"/>
      <c r="FEH44" s="613"/>
      <c r="FEI44" s="613"/>
      <c r="FEJ44" s="613"/>
      <c r="FEK44" s="613"/>
      <c r="FEL44" s="613"/>
      <c r="FEM44" s="613"/>
      <c r="FEN44" s="613"/>
      <c r="FEO44" s="613"/>
      <c r="FEP44" s="613"/>
      <c r="FEQ44" s="613"/>
      <c r="FER44" s="613"/>
      <c r="FES44" s="613"/>
      <c r="FET44" s="613"/>
      <c r="FEU44" s="613"/>
      <c r="FEV44" s="613"/>
      <c r="FEW44" s="613"/>
      <c r="FEX44" s="613"/>
      <c r="FEY44" s="613"/>
      <c r="FEZ44" s="613"/>
      <c r="FFA44" s="613"/>
      <c r="FFB44" s="613"/>
      <c r="FFC44" s="613"/>
      <c r="FFD44" s="613"/>
      <c r="FFE44" s="613"/>
      <c r="FFF44" s="613"/>
      <c r="FFG44" s="613"/>
      <c r="FFH44" s="613"/>
      <c r="FFI44" s="613"/>
      <c r="FFJ44" s="613"/>
      <c r="FFK44" s="613"/>
      <c r="FFL44" s="613"/>
      <c r="FFM44" s="613"/>
      <c r="FFN44" s="613"/>
      <c r="FFO44" s="613"/>
      <c r="FFP44" s="613"/>
      <c r="FFQ44" s="613"/>
      <c r="FFR44" s="613"/>
      <c r="FFS44" s="613"/>
      <c r="FFT44" s="613"/>
      <c r="FFU44" s="613"/>
      <c r="FFV44" s="613"/>
      <c r="FFW44" s="613"/>
      <c r="FFX44" s="613"/>
      <c r="FFY44" s="613"/>
      <c r="FFZ44" s="613"/>
      <c r="FGA44" s="613"/>
      <c r="FGB44" s="613"/>
      <c r="FGC44" s="613"/>
      <c r="FGD44" s="613"/>
      <c r="FGE44" s="613"/>
      <c r="FGF44" s="613"/>
      <c r="FGG44" s="613"/>
      <c r="FGH44" s="613"/>
      <c r="FGI44" s="613"/>
      <c r="FGJ44" s="613"/>
      <c r="FGK44" s="613"/>
      <c r="FGL44" s="613"/>
      <c r="FGM44" s="613"/>
      <c r="FGN44" s="613"/>
      <c r="FGO44" s="613"/>
      <c r="FGP44" s="613"/>
      <c r="FGQ44" s="613"/>
      <c r="FGR44" s="613"/>
      <c r="FGS44" s="613"/>
      <c r="FGT44" s="613"/>
      <c r="FGU44" s="613"/>
      <c r="FGV44" s="613"/>
      <c r="FGW44" s="613"/>
      <c r="FGX44" s="613"/>
      <c r="FGY44" s="613"/>
      <c r="FGZ44" s="613"/>
      <c r="FHA44" s="613"/>
      <c r="FHB44" s="613"/>
      <c r="FHC44" s="613"/>
      <c r="FHD44" s="613"/>
      <c r="FHE44" s="613"/>
      <c r="FHF44" s="613"/>
      <c r="FHG44" s="613"/>
      <c r="FHH44" s="613"/>
      <c r="FHI44" s="613"/>
      <c r="FHJ44" s="613"/>
      <c r="FHK44" s="613"/>
      <c r="FHL44" s="613"/>
      <c r="FHM44" s="613"/>
      <c r="FHN44" s="613"/>
      <c r="FHO44" s="613"/>
      <c r="FHP44" s="613"/>
      <c r="FHQ44" s="613"/>
      <c r="FHR44" s="613"/>
      <c r="FHS44" s="613"/>
      <c r="FHT44" s="613"/>
      <c r="FHU44" s="613"/>
      <c r="FHV44" s="613"/>
      <c r="FHW44" s="613"/>
      <c r="FHX44" s="613"/>
      <c r="FHY44" s="613"/>
      <c r="FHZ44" s="613"/>
      <c r="FIA44" s="613"/>
      <c r="FIB44" s="613"/>
      <c r="FIC44" s="613"/>
      <c r="FID44" s="613"/>
      <c r="FIE44" s="613"/>
      <c r="FIF44" s="613"/>
      <c r="FIG44" s="613"/>
      <c r="FIH44" s="613"/>
      <c r="FII44" s="613"/>
      <c r="FIJ44" s="613"/>
      <c r="FIK44" s="613"/>
      <c r="FIL44" s="613"/>
      <c r="FIM44" s="613"/>
      <c r="FIN44" s="613"/>
      <c r="FIO44" s="613"/>
      <c r="FIP44" s="613"/>
      <c r="FIQ44" s="613"/>
      <c r="FIR44" s="613"/>
      <c r="FIS44" s="613"/>
      <c r="FIT44" s="613"/>
      <c r="FIU44" s="613"/>
      <c r="FIV44" s="613"/>
      <c r="FIW44" s="613"/>
      <c r="FIX44" s="613"/>
      <c r="FIY44" s="613"/>
      <c r="FIZ44" s="613"/>
      <c r="FJA44" s="613"/>
      <c r="FJB44" s="613"/>
      <c r="FJC44" s="613"/>
      <c r="FJD44" s="613"/>
      <c r="FJE44" s="613"/>
      <c r="FJF44" s="613"/>
      <c r="FJG44" s="613"/>
      <c r="FJH44" s="613"/>
      <c r="FJI44" s="613"/>
      <c r="FJJ44" s="613"/>
      <c r="FJK44" s="613"/>
      <c r="FJL44" s="613"/>
      <c r="FJM44" s="613"/>
      <c r="FJN44" s="613"/>
      <c r="FJO44" s="613"/>
      <c r="FJP44" s="613"/>
      <c r="FJQ44" s="613"/>
      <c r="FJR44" s="613"/>
      <c r="FJS44" s="613"/>
      <c r="FJT44" s="613"/>
      <c r="FJU44" s="613"/>
      <c r="FJV44" s="613"/>
      <c r="FJW44" s="613"/>
      <c r="FJX44" s="613"/>
      <c r="FJY44" s="613"/>
      <c r="FJZ44" s="613"/>
      <c r="FKA44" s="613"/>
      <c r="FKB44" s="613"/>
      <c r="FKC44" s="613"/>
      <c r="FKD44" s="613"/>
      <c r="FKE44" s="613"/>
      <c r="FKF44" s="613"/>
      <c r="FKG44" s="613"/>
      <c r="FKH44" s="613"/>
      <c r="FKI44" s="613"/>
      <c r="FKJ44" s="613"/>
      <c r="FKK44" s="613"/>
      <c r="FKL44" s="613"/>
      <c r="FKM44" s="613"/>
      <c r="FKN44" s="613"/>
      <c r="FKO44" s="613"/>
      <c r="FKP44" s="613"/>
      <c r="FKQ44" s="613"/>
      <c r="FKR44" s="613"/>
      <c r="FKS44" s="613"/>
      <c r="FKT44" s="613"/>
      <c r="FKU44" s="613"/>
      <c r="FKV44" s="613"/>
      <c r="FKW44" s="613"/>
      <c r="FKX44" s="613"/>
      <c r="FKY44" s="613"/>
      <c r="FKZ44" s="613"/>
      <c r="FLA44" s="613"/>
      <c r="FLB44" s="613"/>
      <c r="FLC44" s="613"/>
      <c r="FLD44" s="613"/>
      <c r="FLE44" s="613"/>
      <c r="FLF44" s="613"/>
      <c r="FLG44" s="613"/>
      <c r="FLH44" s="613"/>
      <c r="FLI44" s="613"/>
      <c r="FLJ44" s="613"/>
      <c r="FLK44" s="613"/>
      <c r="FLL44" s="613"/>
      <c r="FLM44" s="613"/>
      <c r="FLN44" s="613"/>
      <c r="FLO44" s="613"/>
      <c r="FLP44" s="613"/>
      <c r="FLQ44" s="613"/>
      <c r="FLR44" s="613"/>
      <c r="FLS44" s="613"/>
      <c r="FLT44" s="613"/>
      <c r="FLU44" s="613"/>
      <c r="FLV44" s="613"/>
      <c r="FLW44" s="613"/>
      <c r="FLX44" s="613"/>
      <c r="FLY44" s="613"/>
      <c r="FLZ44" s="613"/>
      <c r="FMA44" s="613"/>
      <c r="FMB44" s="613"/>
      <c r="FMC44" s="613"/>
      <c r="FMD44" s="613"/>
      <c r="FME44" s="613"/>
      <c r="FMF44" s="613"/>
      <c r="FMG44" s="613"/>
      <c r="FMH44" s="613"/>
      <c r="FMI44" s="613"/>
      <c r="FMJ44" s="613"/>
      <c r="FMK44" s="613"/>
      <c r="FML44" s="613"/>
      <c r="FMM44" s="613"/>
      <c r="FMN44" s="613"/>
      <c r="FMO44" s="613"/>
      <c r="FMP44" s="613"/>
      <c r="FMQ44" s="613"/>
      <c r="FMR44" s="613"/>
      <c r="FMS44" s="613"/>
      <c r="FMT44" s="613"/>
      <c r="FMU44" s="613"/>
      <c r="FMV44" s="613"/>
      <c r="FMW44" s="613"/>
      <c r="FMX44" s="613"/>
      <c r="FMY44" s="613"/>
      <c r="FMZ44" s="613"/>
      <c r="FNA44" s="613"/>
      <c r="FNB44" s="613"/>
      <c r="FNC44" s="613"/>
      <c r="FND44" s="613"/>
      <c r="FNE44" s="613"/>
      <c r="FNF44" s="613"/>
      <c r="FNG44" s="613"/>
      <c r="FNH44" s="613"/>
      <c r="FNI44" s="613"/>
      <c r="FNJ44" s="613"/>
      <c r="FNK44" s="613"/>
      <c r="FNL44" s="613"/>
      <c r="FNM44" s="613"/>
      <c r="FNN44" s="613"/>
      <c r="FNO44" s="613"/>
      <c r="FNP44" s="613"/>
      <c r="FNQ44" s="613"/>
      <c r="FNR44" s="613"/>
      <c r="FNS44" s="613"/>
      <c r="FNT44" s="613"/>
      <c r="FNU44" s="613"/>
      <c r="FNV44" s="613"/>
      <c r="FNW44" s="613"/>
      <c r="FNX44" s="613"/>
      <c r="FNY44" s="613"/>
      <c r="FNZ44" s="613"/>
      <c r="FOA44" s="613"/>
      <c r="FOB44" s="613"/>
      <c r="FOC44" s="613"/>
      <c r="FOD44" s="613"/>
      <c r="FOE44" s="613"/>
      <c r="FOF44" s="613"/>
      <c r="FOG44" s="613"/>
      <c r="FOH44" s="613"/>
      <c r="FOI44" s="613"/>
      <c r="FOJ44" s="613"/>
      <c r="FOK44" s="613"/>
      <c r="FOL44" s="613"/>
      <c r="FOM44" s="613"/>
      <c r="FON44" s="613"/>
      <c r="FOO44" s="613"/>
      <c r="FOP44" s="613"/>
      <c r="FOQ44" s="613"/>
      <c r="FOR44" s="613"/>
      <c r="FOS44" s="613"/>
      <c r="FOT44" s="613"/>
      <c r="FOU44" s="613"/>
      <c r="FOV44" s="613"/>
      <c r="FOW44" s="613"/>
      <c r="FOX44" s="613"/>
      <c r="FOY44" s="613"/>
      <c r="FOZ44" s="613"/>
      <c r="FPA44" s="613"/>
      <c r="FPB44" s="613"/>
      <c r="FPC44" s="613"/>
      <c r="FPD44" s="613"/>
      <c r="FPE44" s="613"/>
      <c r="FPF44" s="613"/>
      <c r="FPG44" s="613"/>
      <c r="FPH44" s="613"/>
      <c r="FPI44" s="613"/>
      <c r="FPJ44" s="613"/>
      <c r="FPK44" s="613"/>
      <c r="FPL44" s="613"/>
      <c r="FPM44" s="613"/>
      <c r="FPN44" s="613"/>
      <c r="FPO44" s="613"/>
      <c r="FPP44" s="613"/>
      <c r="FPQ44" s="613"/>
      <c r="FPR44" s="613"/>
      <c r="FPS44" s="613"/>
      <c r="FPT44" s="613"/>
      <c r="FPU44" s="613"/>
      <c r="FPV44" s="613"/>
      <c r="FPW44" s="613"/>
      <c r="FPX44" s="613"/>
      <c r="FPY44" s="613"/>
      <c r="FPZ44" s="613"/>
      <c r="FQA44" s="613"/>
      <c r="FQB44" s="613"/>
      <c r="FQC44" s="613"/>
      <c r="FQD44" s="613"/>
      <c r="FQE44" s="613"/>
      <c r="FQF44" s="613"/>
      <c r="FQG44" s="613"/>
      <c r="FQH44" s="613"/>
      <c r="FQI44" s="613"/>
      <c r="FQJ44" s="613"/>
      <c r="FQK44" s="613"/>
      <c r="FQL44" s="613"/>
      <c r="FQM44" s="613"/>
      <c r="FQN44" s="613"/>
      <c r="FQO44" s="613"/>
      <c r="FQP44" s="613"/>
      <c r="FQQ44" s="613"/>
      <c r="FQR44" s="613"/>
      <c r="FQS44" s="613"/>
      <c r="FQT44" s="613"/>
      <c r="FQU44" s="613"/>
      <c r="FQV44" s="613"/>
      <c r="FQW44" s="613"/>
      <c r="FQX44" s="613"/>
      <c r="FQY44" s="613"/>
      <c r="FQZ44" s="613"/>
      <c r="FRA44" s="613"/>
      <c r="FRB44" s="613"/>
      <c r="FRC44" s="613"/>
      <c r="FRD44" s="613"/>
      <c r="FRE44" s="613"/>
      <c r="FRF44" s="613"/>
      <c r="FRG44" s="613"/>
      <c r="FRH44" s="613"/>
      <c r="FRI44" s="613"/>
      <c r="FRJ44" s="613"/>
      <c r="FRK44" s="613"/>
      <c r="FRL44" s="613"/>
      <c r="FRM44" s="613"/>
      <c r="FRN44" s="613"/>
      <c r="FRO44" s="613"/>
      <c r="FRP44" s="613"/>
      <c r="FRQ44" s="613"/>
      <c r="FRR44" s="613"/>
      <c r="FRS44" s="613"/>
      <c r="FRT44" s="613"/>
      <c r="FRU44" s="613"/>
      <c r="FRV44" s="613"/>
      <c r="FRW44" s="613"/>
      <c r="FRX44" s="613"/>
      <c r="FRY44" s="613"/>
      <c r="FRZ44" s="613"/>
      <c r="FSA44" s="613"/>
      <c r="FSB44" s="613"/>
      <c r="FSC44" s="613"/>
      <c r="FSD44" s="613"/>
      <c r="FSE44" s="613"/>
      <c r="FSF44" s="613"/>
      <c r="FSG44" s="613"/>
      <c r="FSH44" s="613"/>
      <c r="FSI44" s="613"/>
      <c r="FSJ44" s="613"/>
      <c r="FSK44" s="613"/>
      <c r="FSL44" s="613"/>
      <c r="FSM44" s="613"/>
      <c r="FSN44" s="613"/>
      <c r="FSO44" s="613"/>
      <c r="FSP44" s="613"/>
      <c r="FSQ44" s="613"/>
      <c r="FSR44" s="613"/>
      <c r="FSS44" s="613"/>
      <c r="FST44" s="613"/>
      <c r="FSU44" s="613"/>
      <c r="FSV44" s="613"/>
      <c r="FSW44" s="613"/>
      <c r="FSX44" s="613"/>
      <c r="FSY44" s="613"/>
      <c r="FSZ44" s="613"/>
      <c r="FTA44" s="613"/>
      <c r="FTB44" s="613"/>
      <c r="FTC44" s="613"/>
      <c r="FTD44" s="613"/>
      <c r="FTE44" s="613"/>
      <c r="FTF44" s="613"/>
      <c r="FTG44" s="613"/>
      <c r="FTH44" s="613"/>
      <c r="FTI44" s="613"/>
      <c r="FTJ44" s="613"/>
      <c r="FTK44" s="613"/>
      <c r="FTL44" s="613"/>
      <c r="FTM44" s="613"/>
      <c r="FTN44" s="613"/>
      <c r="FTO44" s="613"/>
      <c r="FTP44" s="613"/>
      <c r="FTQ44" s="613"/>
      <c r="FTR44" s="613"/>
      <c r="FTS44" s="613"/>
      <c r="FTT44" s="613"/>
      <c r="FTU44" s="613"/>
      <c r="FTV44" s="613"/>
      <c r="FTW44" s="613"/>
      <c r="FTX44" s="613"/>
      <c r="FTY44" s="613"/>
      <c r="FTZ44" s="613"/>
      <c r="FUA44" s="613"/>
      <c r="FUB44" s="613"/>
      <c r="FUC44" s="613"/>
      <c r="FUD44" s="613"/>
      <c r="FUE44" s="613"/>
      <c r="FUF44" s="613"/>
      <c r="FUG44" s="613"/>
      <c r="FUH44" s="613"/>
      <c r="FUI44" s="613"/>
      <c r="FUJ44" s="613"/>
      <c r="FUK44" s="613"/>
      <c r="FUL44" s="613"/>
      <c r="FUM44" s="613"/>
      <c r="FUN44" s="613"/>
      <c r="FUO44" s="613"/>
      <c r="FUP44" s="613"/>
      <c r="FUQ44" s="613"/>
      <c r="FUR44" s="613"/>
      <c r="FUS44" s="613"/>
      <c r="FUT44" s="613"/>
      <c r="FUU44" s="613"/>
      <c r="FUV44" s="613"/>
      <c r="FUW44" s="613"/>
      <c r="FUX44" s="613"/>
      <c r="FUY44" s="613"/>
      <c r="FUZ44" s="613"/>
      <c r="FVA44" s="613"/>
      <c r="FVB44" s="613"/>
      <c r="FVC44" s="613"/>
      <c r="FVD44" s="613"/>
      <c r="FVE44" s="613"/>
      <c r="FVF44" s="613"/>
      <c r="FVG44" s="613"/>
      <c r="FVH44" s="613"/>
      <c r="FVI44" s="613"/>
      <c r="FVJ44" s="613"/>
      <c r="FVK44" s="613"/>
      <c r="FVL44" s="613"/>
      <c r="FVM44" s="613"/>
      <c r="FVN44" s="613"/>
      <c r="FVO44" s="613"/>
      <c r="FVP44" s="613"/>
      <c r="FVQ44" s="613"/>
      <c r="FVR44" s="613"/>
      <c r="FVS44" s="613"/>
      <c r="FVT44" s="613"/>
      <c r="FVU44" s="613"/>
      <c r="FVV44" s="613"/>
      <c r="FVW44" s="613"/>
      <c r="FVX44" s="613"/>
      <c r="FVY44" s="613"/>
      <c r="FVZ44" s="613"/>
      <c r="FWA44" s="613"/>
      <c r="FWB44" s="613"/>
      <c r="FWC44" s="613"/>
      <c r="FWD44" s="613"/>
      <c r="FWE44" s="613"/>
      <c r="FWF44" s="613"/>
      <c r="FWG44" s="613"/>
      <c r="FWH44" s="613"/>
      <c r="FWI44" s="613"/>
      <c r="FWJ44" s="613"/>
      <c r="FWK44" s="613"/>
      <c r="FWL44" s="613"/>
      <c r="FWM44" s="613"/>
      <c r="FWN44" s="613"/>
      <c r="FWO44" s="613"/>
      <c r="FWP44" s="613"/>
      <c r="FWQ44" s="613"/>
      <c r="FWR44" s="613"/>
      <c r="FWS44" s="613"/>
      <c r="FWT44" s="613"/>
      <c r="FWU44" s="613"/>
      <c r="FWV44" s="613"/>
      <c r="FWW44" s="613"/>
      <c r="FWX44" s="613"/>
      <c r="FWY44" s="613"/>
      <c r="FWZ44" s="613"/>
      <c r="FXA44" s="613"/>
      <c r="FXB44" s="613"/>
      <c r="FXC44" s="613"/>
      <c r="FXD44" s="613"/>
      <c r="FXE44" s="613"/>
      <c r="FXF44" s="613"/>
      <c r="FXG44" s="613"/>
      <c r="FXH44" s="613"/>
      <c r="FXI44" s="613"/>
      <c r="FXJ44" s="613"/>
      <c r="FXK44" s="613"/>
      <c r="FXL44" s="613"/>
      <c r="FXM44" s="613"/>
      <c r="FXN44" s="613"/>
      <c r="FXO44" s="613"/>
      <c r="FXP44" s="613"/>
      <c r="FXQ44" s="613"/>
      <c r="FXR44" s="613"/>
      <c r="FXS44" s="613"/>
      <c r="FXT44" s="613"/>
      <c r="FXU44" s="613"/>
      <c r="FXV44" s="613"/>
      <c r="FXW44" s="613"/>
      <c r="FXX44" s="613"/>
      <c r="FXY44" s="613"/>
      <c r="FXZ44" s="613"/>
      <c r="FYA44" s="613"/>
      <c r="FYB44" s="613"/>
      <c r="FYC44" s="613"/>
      <c r="FYD44" s="613"/>
      <c r="FYE44" s="613"/>
      <c r="FYF44" s="613"/>
      <c r="FYG44" s="613"/>
      <c r="FYH44" s="613"/>
      <c r="FYI44" s="613"/>
      <c r="FYJ44" s="613"/>
      <c r="FYK44" s="613"/>
      <c r="FYL44" s="613"/>
      <c r="FYM44" s="613"/>
      <c r="FYN44" s="613"/>
      <c r="FYO44" s="613"/>
      <c r="FYP44" s="613"/>
      <c r="FYQ44" s="613"/>
      <c r="FYR44" s="613"/>
      <c r="FYS44" s="613"/>
      <c r="FYT44" s="613"/>
      <c r="FYU44" s="613"/>
      <c r="FYV44" s="613"/>
      <c r="FYW44" s="613"/>
      <c r="FYX44" s="613"/>
      <c r="FYY44" s="613"/>
      <c r="FYZ44" s="613"/>
      <c r="FZA44" s="613"/>
      <c r="FZB44" s="613"/>
      <c r="FZC44" s="613"/>
      <c r="FZD44" s="613"/>
      <c r="FZE44" s="613"/>
      <c r="FZF44" s="613"/>
      <c r="FZG44" s="613"/>
      <c r="FZH44" s="613"/>
      <c r="FZI44" s="613"/>
      <c r="FZJ44" s="613"/>
      <c r="FZK44" s="613"/>
      <c r="FZL44" s="613"/>
      <c r="FZM44" s="613"/>
      <c r="FZN44" s="613"/>
      <c r="FZO44" s="613"/>
      <c r="FZP44" s="613"/>
      <c r="FZQ44" s="613"/>
      <c r="FZR44" s="613"/>
      <c r="FZS44" s="613"/>
      <c r="FZT44" s="613"/>
      <c r="FZU44" s="613"/>
      <c r="FZV44" s="613"/>
      <c r="FZW44" s="613"/>
      <c r="FZX44" s="613"/>
      <c r="FZY44" s="613"/>
      <c r="FZZ44" s="613"/>
      <c r="GAA44" s="613"/>
      <c r="GAB44" s="613"/>
      <c r="GAC44" s="613"/>
      <c r="GAD44" s="613"/>
      <c r="GAE44" s="613"/>
      <c r="GAF44" s="613"/>
      <c r="GAG44" s="613"/>
      <c r="GAH44" s="613"/>
      <c r="GAI44" s="613"/>
      <c r="GAJ44" s="613"/>
      <c r="GAK44" s="613"/>
      <c r="GAL44" s="613"/>
      <c r="GAM44" s="613"/>
      <c r="GAN44" s="613"/>
      <c r="GAO44" s="613"/>
      <c r="GAP44" s="613"/>
      <c r="GAQ44" s="613"/>
      <c r="GAR44" s="613"/>
      <c r="GAS44" s="613"/>
      <c r="GAT44" s="613"/>
      <c r="GAU44" s="613"/>
      <c r="GAV44" s="613"/>
      <c r="GAW44" s="613"/>
      <c r="GAX44" s="613"/>
      <c r="GAY44" s="613"/>
      <c r="GAZ44" s="613"/>
      <c r="GBA44" s="613"/>
      <c r="GBB44" s="613"/>
      <c r="GBC44" s="613"/>
      <c r="GBD44" s="613"/>
      <c r="GBE44" s="613"/>
      <c r="GBF44" s="613"/>
      <c r="GBG44" s="613"/>
      <c r="GBH44" s="613"/>
      <c r="GBI44" s="613"/>
      <c r="GBJ44" s="613"/>
      <c r="GBK44" s="613"/>
      <c r="GBL44" s="613"/>
      <c r="GBM44" s="613"/>
      <c r="GBN44" s="613"/>
      <c r="GBO44" s="613"/>
      <c r="GBP44" s="613"/>
      <c r="GBQ44" s="613"/>
      <c r="GBR44" s="613"/>
      <c r="GBS44" s="613"/>
      <c r="GBT44" s="613"/>
      <c r="GBU44" s="613"/>
      <c r="GBV44" s="613"/>
      <c r="GBW44" s="613"/>
      <c r="GBX44" s="613"/>
      <c r="GBY44" s="613"/>
      <c r="GBZ44" s="613"/>
      <c r="GCA44" s="613"/>
      <c r="GCB44" s="613"/>
      <c r="GCC44" s="613"/>
      <c r="GCD44" s="613"/>
      <c r="GCE44" s="613"/>
      <c r="GCF44" s="613"/>
      <c r="GCG44" s="613"/>
      <c r="GCH44" s="613"/>
      <c r="GCI44" s="613"/>
      <c r="GCJ44" s="613"/>
      <c r="GCK44" s="613"/>
      <c r="GCL44" s="613"/>
      <c r="GCM44" s="613"/>
      <c r="GCN44" s="613"/>
      <c r="GCO44" s="613"/>
      <c r="GCP44" s="613"/>
      <c r="GCQ44" s="613"/>
      <c r="GCR44" s="613"/>
      <c r="GCS44" s="613"/>
      <c r="GCT44" s="613"/>
      <c r="GCU44" s="613"/>
      <c r="GCV44" s="613"/>
      <c r="GCW44" s="613"/>
      <c r="GCX44" s="613"/>
      <c r="GCY44" s="613"/>
      <c r="GCZ44" s="613"/>
      <c r="GDA44" s="613"/>
      <c r="GDB44" s="613"/>
      <c r="GDC44" s="613"/>
      <c r="GDD44" s="613"/>
      <c r="GDE44" s="613"/>
      <c r="GDF44" s="613"/>
      <c r="GDG44" s="613"/>
      <c r="GDH44" s="613"/>
      <c r="GDI44" s="613"/>
      <c r="GDJ44" s="613"/>
      <c r="GDK44" s="613"/>
      <c r="GDL44" s="613"/>
      <c r="GDM44" s="613"/>
      <c r="GDN44" s="613"/>
      <c r="GDO44" s="613"/>
      <c r="GDP44" s="613"/>
      <c r="GDQ44" s="613"/>
      <c r="GDR44" s="613"/>
      <c r="GDS44" s="613"/>
      <c r="GDT44" s="613"/>
      <c r="GDU44" s="613"/>
      <c r="GDV44" s="613"/>
      <c r="GDW44" s="613"/>
      <c r="GDX44" s="613"/>
      <c r="GDY44" s="613"/>
      <c r="GDZ44" s="613"/>
      <c r="GEA44" s="613"/>
      <c r="GEB44" s="613"/>
      <c r="GEC44" s="613"/>
      <c r="GED44" s="613"/>
      <c r="GEE44" s="613"/>
      <c r="GEF44" s="613"/>
      <c r="GEG44" s="613"/>
      <c r="GEH44" s="613"/>
      <c r="GEI44" s="613"/>
      <c r="GEJ44" s="613"/>
      <c r="GEK44" s="613"/>
      <c r="GEL44" s="613"/>
      <c r="GEM44" s="613"/>
      <c r="GEN44" s="613"/>
      <c r="GEO44" s="613"/>
      <c r="GEP44" s="613"/>
      <c r="GEQ44" s="613"/>
      <c r="GER44" s="613"/>
      <c r="GES44" s="613"/>
      <c r="GET44" s="613"/>
      <c r="GEU44" s="613"/>
      <c r="GEV44" s="613"/>
      <c r="GEW44" s="613"/>
      <c r="GEX44" s="613"/>
      <c r="GEY44" s="613"/>
      <c r="GEZ44" s="613"/>
      <c r="GFA44" s="613"/>
      <c r="GFB44" s="613"/>
      <c r="GFC44" s="613"/>
      <c r="GFD44" s="613"/>
      <c r="GFE44" s="613"/>
      <c r="GFF44" s="613"/>
      <c r="GFG44" s="613"/>
      <c r="GFH44" s="613"/>
      <c r="GFI44" s="613"/>
      <c r="GFJ44" s="613"/>
      <c r="GFK44" s="613"/>
      <c r="GFL44" s="613"/>
      <c r="GFM44" s="613"/>
      <c r="GFN44" s="613"/>
      <c r="GFO44" s="613"/>
      <c r="GFP44" s="613"/>
      <c r="GFQ44" s="613"/>
      <c r="GFR44" s="613"/>
      <c r="GFS44" s="613"/>
      <c r="GFT44" s="613"/>
      <c r="GFU44" s="613"/>
      <c r="GFV44" s="613"/>
      <c r="GFW44" s="613"/>
      <c r="GFX44" s="613"/>
      <c r="GFY44" s="613"/>
      <c r="GFZ44" s="613"/>
      <c r="GGA44" s="613"/>
      <c r="GGB44" s="613"/>
      <c r="GGC44" s="613"/>
      <c r="GGD44" s="613"/>
      <c r="GGE44" s="613"/>
      <c r="GGF44" s="613"/>
      <c r="GGG44" s="613"/>
      <c r="GGH44" s="613"/>
      <c r="GGI44" s="613"/>
      <c r="GGJ44" s="613"/>
      <c r="GGK44" s="613"/>
      <c r="GGL44" s="613"/>
      <c r="GGM44" s="613"/>
      <c r="GGN44" s="613"/>
      <c r="GGO44" s="613"/>
      <c r="GGP44" s="613"/>
      <c r="GGQ44" s="613"/>
      <c r="GGR44" s="613"/>
      <c r="GGS44" s="613"/>
      <c r="GGT44" s="613"/>
      <c r="GGU44" s="613"/>
      <c r="GGV44" s="613"/>
      <c r="GGW44" s="613"/>
      <c r="GGX44" s="613"/>
      <c r="GGY44" s="613"/>
      <c r="GGZ44" s="613"/>
      <c r="GHA44" s="613"/>
      <c r="GHB44" s="613"/>
      <c r="GHC44" s="613"/>
      <c r="GHD44" s="613"/>
      <c r="GHE44" s="613"/>
      <c r="GHF44" s="613"/>
      <c r="GHG44" s="613"/>
      <c r="GHH44" s="613"/>
      <c r="GHI44" s="613"/>
      <c r="GHJ44" s="613"/>
      <c r="GHK44" s="613"/>
      <c r="GHL44" s="613"/>
      <c r="GHM44" s="613"/>
      <c r="GHN44" s="613"/>
      <c r="GHO44" s="613"/>
      <c r="GHP44" s="613"/>
      <c r="GHQ44" s="613"/>
      <c r="GHR44" s="613"/>
      <c r="GHS44" s="613"/>
      <c r="GHT44" s="613"/>
      <c r="GHU44" s="613"/>
      <c r="GHV44" s="613"/>
      <c r="GHW44" s="613"/>
      <c r="GHX44" s="613"/>
      <c r="GHY44" s="613"/>
      <c r="GHZ44" s="613"/>
      <c r="GIA44" s="613"/>
      <c r="GIB44" s="613"/>
      <c r="GIC44" s="613"/>
      <c r="GID44" s="613"/>
      <c r="GIE44" s="613"/>
      <c r="GIF44" s="613"/>
      <c r="GIG44" s="613"/>
      <c r="GIH44" s="613"/>
      <c r="GII44" s="613"/>
      <c r="GIJ44" s="613"/>
      <c r="GIK44" s="613"/>
      <c r="GIL44" s="613"/>
      <c r="GIM44" s="613"/>
      <c r="GIN44" s="613"/>
      <c r="GIO44" s="613"/>
      <c r="GIP44" s="613"/>
      <c r="GIQ44" s="613"/>
      <c r="GIR44" s="613"/>
      <c r="GIS44" s="613"/>
      <c r="GIT44" s="613"/>
      <c r="GIU44" s="613"/>
      <c r="GIV44" s="613"/>
      <c r="GIW44" s="613"/>
      <c r="GIX44" s="613"/>
      <c r="GIY44" s="613"/>
      <c r="GIZ44" s="613"/>
      <c r="GJA44" s="613"/>
      <c r="GJB44" s="613"/>
      <c r="GJC44" s="613"/>
      <c r="GJD44" s="613"/>
      <c r="GJE44" s="613"/>
      <c r="GJF44" s="613"/>
      <c r="GJG44" s="613"/>
      <c r="GJH44" s="613"/>
      <c r="GJI44" s="613"/>
      <c r="GJJ44" s="613"/>
      <c r="GJK44" s="613"/>
      <c r="GJL44" s="613"/>
      <c r="GJM44" s="613"/>
      <c r="GJN44" s="613"/>
      <c r="GJO44" s="613"/>
      <c r="GJP44" s="613"/>
      <c r="GJQ44" s="613"/>
      <c r="GJR44" s="613"/>
      <c r="GJS44" s="613"/>
      <c r="GJT44" s="613"/>
      <c r="GJU44" s="613"/>
      <c r="GJV44" s="613"/>
      <c r="GJW44" s="613"/>
      <c r="GJX44" s="613"/>
      <c r="GJY44" s="613"/>
      <c r="GJZ44" s="613"/>
      <c r="GKA44" s="613"/>
      <c r="GKB44" s="613"/>
      <c r="GKC44" s="613"/>
      <c r="GKD44" s="613"/>
      <c r="GKE44" s="613"/>
      <c r="GKF44" s="613"/>
      <c r="GKG44" s="613"/>
      <c r="GKH44" s="613"/>
      <c r="GKI44" s="613"/>
      <c r="GKJ44" s="613"/>
      <c r="GKK44" s="613"/>
      <c r="GKL44" s="613"/>
      <c r="GKM44" s="613"/>
      <c r="GKN44" s="613"/>
      <c r="GKO44" s="613"/>
      <c r="GKP44" s="613"/>
      <c r="GKQ44" s="613"/>
      <c r="GKR44" s="613"/>
      <c r="GKS44" s="613"/>
      <c r="GKT44" s="613"/>
      <c r="GKU44" s="613"/>
      <c r="GKV44" s="613"/>
      <c r="GKW44" s="613"/>
      <c r="GKX44" s="613"/>
      <c r="GKY44" s="613"/>
      <c r="GKZ44" s="613"/>
      <c r="GLA44" s="613"/>
      <c r="GLB44" s="613"/>
      <c r="GLC44" s="613"/>
      <c r="GLD44" s="613"/>
      <c r="GLE44" s="613"/>
      <c r="GLF44" s="613"/>
      <c r="GLG44" s="613"/>
      <c r="GLH44" s="613"/>
      <c r="GLI44" s="613"/>
      <c r="GLJ44" s="613"/>
      <c r="GLK44" s="613"/>
      <c r="GLL44" s="613"/>
      <c r="GLM44" s="613"/>
      <c r="GLN44" s="613"/>
      <c r="GLO44" s="613"/>
      <c r="GLP44" s="613"/>
      <c r="GLQ44" s="613"/>
      <c r="GLR44" s="613"/>
      <c r="GLS44" s="613"/>
      <c r="GLT44" s="613"/>
      <c r="GLU44" s="613"/>
      <c r="GLV44" s="613"/>
      <c r="GLW44" s="613"/>
      <c r="GLX44" s="613"/>
      <c r="GLY44" s="613"/>
      <c r="GLZ44" s="613"/>
      <c r="GMA44" s="613"/>
      <c r="GMB44" s="613"/>
      <c r="GMC44" s="613"/>
      <c r="GMD44" s="613"/>
      <c r="GME44" s="613"/>
      <c r="GMF44" s="613"/>
      <c r="GMG44" s="613"/>
      <c r="GMH44" s="613"/>
      <c r="GMI44" s="613"/>
      <c r="GMJ44" s="613"/>
      <c r="GMK44" s="613"/>
      <c r="GML44" s="613"/>
      <c r="GMM44" s="613"/>
      <c r="GMN44" s="613"/>
      <c r="GMO44" s="613"/>
      <c r="GMP44" s="613"/>
      <c r="GMQ44" s="613"/>
      <c r="GMR44" s="613"/>
      <c r="GMS44" s="613"/>
      <c r="GMT44" s="613"/>
      <c r="GMU44" s="613"/>
      <c r="GMV44" s="613"/>
      <c r="GMW44" s="613"/>
      <c r="GMX44" s="613"/>
      <c r="GMY44" s="613"/>
      <c r="GMZ44" s="613"/>
      <c r="GNA44" s="613"/>
      <c r="GNB44" s="613"/>
      <c r="GNC44" s="613"/>
      <c r="GND44" s="613"/>
      <c r="GNE44" s="613"/>
      <c r="GNF44" s="613"/>
      <c r="GNG44" s="613"/>
      <c r="GNH44" s="613"/>
      <c r="GNI44" s="613"/>
      <c r="GNJ44" s="613"/>
      <c r="GNK44" s="613"/>
      <c r="GNL44" s="613"/>
      <c r="GNM44" s="613"/>
      <c r="GNN44" s="613"/>
      <c r="GNO44" s="613"/>
      <c r="GNP44" s="613"/>
      <c r="GNQ44" s="613"/>
      <c r="GNR44" s="613"/>
      <c r="GNS44" s="613"/>
      <c r="GNT44" s="613"/>
      <c r="GNU44" s="613"/>
      <c r="GNV44" s="613"/>
      <c r="GNW44" s="613"/>
      <c r="GNX44" s="613"/>
      <c r="GNY44" s="613"/>
      <c r="GNZ44" s="613"/>
      <c r="GOA44" s="613"/>
      <c r="GOB44" s="613"/>
      <c r="GOC44" s="613"/>
      <c r="GOD44" s="613"/>
      <c r="GOE44" s="613"/>
      <c r="GOF44" s="613"/>
      <c r="GOG44" s="613"/>
      <c r="GOH44" s="613"/>
      <c r="GOI44" s="613"/>
      <c r="GOJ44" s="613"/>
      <c r="GOK44" s="613"/>
      <c r="GOL44" s="613"/>
      <c r="GOM44" s="613"/>
      <c r="GON44" s="613"/>
      <c r="GOO44" s="613"/>
      <c r="GOP44" s="613"/>
      <c r="GOQ44" s="613"/>
      <c r="GOR44" s="613"/>
      <c r="GOS44" s="613"/>
      <c r="GOT44" s="613"/>
      <c r="GOU44" s="613"/>
      <c r="GOV44" s="613"/>
      <c r="GOW44" s="613"/>
      <c r="GOX44" s="613"/>
      <c r="GOY44" s="613"/>
      <c r="GOZ44" s="613"/>
      <c r="GPA44" s="613"/>
      <c r="GPB44" s="613"/>
      <c r="GPC44" s="613"/>
      <c r="GPD44" s="613"/>
      <c r="GPE44" s="613"/>
      <c r="GPF44" s="613"/>
      <c r="GPG44" s="613"/>
      <c r="GPH44" s="613"/>
      <c r="GPI44" s="613"/>
      <c r="GPJ44" s="613"/>
      <c r="GPK44" s="613"/>
      <c r="GPL44" s="613"/>
      <c r="GPM44" s="613"/>
      <c r="GPN44" s="613"/>
      <c r="GPO44" s="613"/>
      <c r="GPP44" s="613"/>
      <c r="GPQ44" s="613"/>
      <c r="GPR44" s="613"/>
      <c r="GPS44" s="613"/>
      <c r="GPT44" s="613"/>
      <c r="GPU44" s="613"/>
      <c r="GPV44" s="613"/>
      <c r="GPW44" s="613"/>
      <c r="GPX44" s="613"/>
      <c r="GPY44" s="613"/>
      <c r="GPZ44" s="613"/>
      <c r="GQA44" s="613"/>
      <c r="GQB44" s="613"/>
      <c r="GQC44" s="613"/>
      <c r="GQD44" s="613"/>
      <c r="GQE44" s="613"/>
      <c r="GQF44" s="613"/>
      <c r="GQG44" s="613"/>
      <c r="GQH44" s="613"/>
      <c r="GQI44" s="613"/>
      <c r="GQJ44" s="613"/>
      <c r="GQK44" s="613"/>
      <c r="GQL44" s="613"/>
      <c r="GQM44" s="613"/>
      <c r="GQN44" s="613"/>
      <c r="GQO44" s="613"/>
      <c r="GQP44" s="613"/>
      <c r="GQQ44" s="613"/>
      <c r="GQR44" s="613"/>
      <c r="GQS44" s="613"/>
      <c r="GQT44" s="613"/>
      <c r="GQU44" s="613"/>
      <c r="GQV44" s="613"/>
      <c r="GQW44" s="613"/>
      <c r="GQX44" s="613"/>
      <c r="GQY44" s="613"/>
      <c r="GQZ44" s="613"/>
      <c r="GRA44" s="613"/>
      <c r="GRB44" s="613"/>
      <c r="GRC44" s="613"/>
      <c r="GRD44" s="613"/>
      <c r="GRE44" s="613"/>
      <c r="GRF44" s="613"/>
      <c r="GRG44" s="613"/>
      <c r="GRH44" s="613"/>
      <c r="GRI44" s="613"/>
      <c r="GRJ44" s="613"/>
      <c r="GRK44" s="613"/>
      <c r="GRL44" s="613"/>
      <c r="GRM44" s="613"/>
      <c r="GRN44" s="613"/>
      <c r="GRO44" s="613"/>
      <c r="GRP44" s="613"/>
      <c r="GRQ44" s="613"/>
      <c r="GRR44" s="613"/>
      <c r="GRS44" s="613"/>
      <c r="GRT44" s="613"/>
      <c r="GRU44" s="613"/>
      <c r="GRV44" s="613"/>
      <c r="GRW44" s="613"/>
      <c r="GRX44" s="613"/>
      <c r="GRY44" s="613"/>
      <c r="GRZ44" s="613"/>
      <c r="GSA44" s="613"/>
      <c r="GSB44" s="613"/>
      <c r="GSC44" s="613"/>
      <c r="GSD44" s="613"/>
      <c r="GSE44" s="613"/>
      <c r="GSF44" s="613"/>
      <c r="GSG44" s="613"/>
      <c r="GSH44" s="613"/>
      <c r="GSI44" s="613"/>
      <c r="GSJ44" s="613"/>
      <c r="GSK44" s="613"/>
      <c r="GSL44" s="613"/>
      <c r="GSM44" s="613"/>
      <c r="GSN44" s="613"/>
      <c r="GSO44" s="613"/>
      <c r="GSP44" s="613"/>
      <c r="GSQ44" s="613"/>
      <c r="GSR44" s="613"/>
      <c r="GSS44" s="613"/>
      <c r="GST44" s="613"/>
      <c r="GSU44" s="613"/>
      <c r="GSV44" s="613"/>
      <c r="GSW44" s="613"/>
      <c r="GSX44" s="613"/>
      <c r="GSY44" s="613"/>
      <c r="GSZ44" s="613"/>
      <c r="GTA44" s="613"/>
      <c r="GTB44" s="613"/>
      <c r="GTC44" s="613"/>
      <c r="GTD44" s="613"/>
      <c r="GTE44" s="613"/>
      <c r="GTF44" s="613"/>
      <c r="GTG44" s="613"/>
      <c r="GTH44" s="613"/>
      <c r="GTI44" s="613"/>
      <c r="GTJ44" s="613"/>
      <c r="GTK44" s="613"/>
      <c r="GTL44" s="613"/>
      <c r="GTM44" s="613"/>
      <c r="GTN44" s="613"/>
      <c r="GTO44" s="613"/>
      <c r="GTP44" s="613"/>
      <c r="GTQ44" s="613"/>
      <c r="GTR44" s="613"/>
      <c r="GTS44" s="613"/>
      <c r="GTT44" s="613"/>
      <c r="GTU44" s="613"/>
      <c r="GTV44" s="613"/>
      <c r="GTW44" s="613"/>
      <c r="GTX44" s="613"/>
      <c r="GTY44" s="613"/>
      <c r="GTZ44" s="613"/>
      <c r="GUA44" s="613"/>
      <c r="GUB44" s="613"/>
      <c r="GUC44" s="613"/>
      <c r="GUD44" s="613"/>
      <c r="GUE44" s="613"/>
      <c r="GUF44" s="613"/>
      <c r="GUG44" s="613"/>
      <c r="GUH44" s="613"/>
      <c r="GUI44" s="613"/>
      <c r="GUJ44" s="613"/>
      <c r="GUK44" s="613"/>
      <c r="GUL44" s="613"/>
      <c r="GUM44" s="613"/>
      <c r="GUN44" s="613"/>
      <c r="GUO44" s="613"/>
      <c r="GUP44" s="613"/>
      <c r="GUQ44" s="613"/>
      <c r="GUR44" s="613"/>
      <c r="GUS44" s="613"/>
      <c r="GUT44" s="613"/>
      <c r="GUU44" s="613"/>
      <c r="GUV44" s="613"/>
      <c r="GUW44" s="613"/>
      <c r="GUX44" s="613"/>
      <c r="GUY44" s="613"/>
      <c r="GUZ44" s="613"/>
      <c r="GVA44" s="613"/>
      <c r="GVB44" s="613"/>
      <c r="GVC44" s="613"/>
      <c r="GVD44" s="613"/>
      <c r="GVE44" s="613"/>
      <c r="GVF44" s="613"/>
      <c r="GVG44" s="613"/>
      <c r="GVH44" s="613"/>
      <c r="GVI44" s="613"/>
      <c r="GVJ44" s="613"/>
      <c r="GVK44" s="613"/>
      <c r="GVL44" s="613"/>
      <c r="GVM44" s="613"/>
      <c r="GVN44" s="613"/>
      <c r="GVO44" s="613"/>
      <c r="GVP44" s="613"/>
      <c r="GVQ44" s="613"/>
      <c r="GVR44" s="613"/>
      <c r="GVS44" s="613"/>
      <c r="GVT44" s="613"/>
      <c r="GVU44" s="613"/>
      <c r="GVV44" s="613"/>
      <c r="GVW44" s="613"/>
      <c r="GVX44" s="613"/>
      <c r="GVY44" s="613"/>
      <c r="GVZ44" s="613"/>
      <c r="GWA44" s="613"/>
      <c r="GWB44" s="613"/>
      <c r="GWC44" s="613"/>
      <c r="GWD44" s="613"/>
      <c r="GWE44" s="613"/>
      <c r="GWF44" s="613"/>
      <c r="GWG44" s="613"/>
      <c r="GWH44" s="613"/>
      <c r="GWI44" s="613"/>
      <c r="GWJ44" s="613"/>
      <c r="GWK44" s="613"/>
      <c r="GWL44" s="613"/>
      <c r="GWM44" s="613"/>
      <c r="GWN44" s="613"/>
      <c r="GWO44" s="613"/>
      <c r="GWP44" s="613"/>
      <c r="GWQ44" s="613"/>
      <c r="GWR44" s="613"/>
      <c r="GWS44" s="613"/>
      <c r="GWT44" s="613"/>
      <c r="GWU44" s="613"/>
      <c r="GWV44" s="613"/>
      <c r="GWW44" s="613"/>
      <c r="GWX44" s="613"/>
      <c r="GWY44" s="613"/>
      <c r="GWZ44" s="613"/>
      <c r="GXA44" s="613"/>
      <c r="GXB44" s="613"/>
      <c r="GXC44" s="613"/>
      <c r="GXD44" s="613"/>
      <c r="GXE44" s="613"/>
      <c r="GXF44" s="613"/>
      <c r="GXG44" s="613"/>
      <c r="GXH44" s="613"/>
      <c r="GXI44" s="613"/>
      <c r="GXJ44" s="613"/>
      <c r="GXK44" s="613"/>
      <c r="GXL44" s="613"/>
      <c r="GXM44" s="613"/>
      <c r="GXN44" s="613"/>
      <c r="GXO44" s="613"/>
      <c r="GXP44" s="613"/>
      <c r="GXQ44" s="613"/>
      <c r="GXR44" s="613"/>
      <c r="GXS44" s="613"/>
      <c r="GXT44" s="613"/>
      <c r="GXU44" s="613"/>
      <c r="GXV44" s="613"/>
      <c r="GXW44" s="613"/>
      <c r="GXX44" s="613"/>
      <c r="GXY44" s="613"/>
      <c r="GXZ44" s="613"/>
      <c r="GYA44" s="613"/>
      <c r="GYB44" s="613"/>
      <c r="GYC44" s="613"/>
      <c r="GYD44" s="613"/>
      <c r="GYE44" s="613"/>
      <c r="GYF44" s="613"/>
      <c r="GYG44" s="613"/>
      <c r="GYH44" s="613"/>
      <c r="GYI44" s="613"/>
      <c r="GYJ44" s="613"/>
      <c r="GYK44" s="613"/>
      <c r="GYL44" s="613"/>
      <c r="GYM44" s="613"/>
      <c r="GYN44" s="613"/>
      <c r="GYO44" s="613"/>
      <c r="GYP44" s="613"/>
      <c r="GYQ44" s="613"/>
      <c r="GYR44" s="613"/>
      <c r="GYS44" s="613"/>
      <c r="GYT44" s="613"/>
      <c r="GYU44" s="613"/>
      <c r="GYV44" s="613"/>
      <c r="GYW44" s="613"/>
      <c r="GYX44" s="613"/>
      <c r="GYY44" s="613"/>
      <c r="GYZ44" s="613"/>
      <c r="GZA44" s="613"/>
      <c r="GZB44" s="613"/>
      <c r="GZC44" s="613"/>
      <c r="GZD44" s="613"/>
      <c r="GZE44" s="613"/>
      <c r="GZF44" s="613"/>
      <c r="GZG44" s="613"/>
      <c r="GZH44" s="613"/>
      <c r="GZI44" s="613"/>
      <c r="GZJ44" s="613"/>
      <c r="GZK44" s="613"/>
      <c r="GZL44" s="613"/>
      <c r="GZM44" s="613"/>
      <c r="GZN44" s="613"/>
      <c r="GZO44" s="613"/>
      <c r="GZP44" s="613"/>
      <c r="GZQ44" s="613"/>
      <c r="GZR44" s="613"/>
      <c r="GZS44" s="613"/>
      <c r="GZT44" s="613"/>
      <c r="GZU44" s="613"/>
      <c r="GZV44" s="613"/>
      <c r="GZW44" s="613"/>
      <c r="GZX44" s="613"/>
      <c r="GZY44" s="613"/>
      <c r="GZZ44" s="613"/>
      <c r="HAA44" s="613"/>
      <c r="HAB44" s="613"/>
      <c r="HAC44" s="613"/>
      <c r="HAD44" s="613"/>
      <c r="HAE44" s="613"/>
      <c r="HAF44" s="613"/>
      <c r="HAG44" s="613"/>
      <c r="HAH44" s="613"/>
      <c r="HAI44" s="613"/>
      <c r="HAJ44" s="613"/>
      <c r="HAK44" s="613"/>
      <c r="HAL44" s="613"/>
      <c r="HAM44" s="613"/>
      <c r="HAN44" s="613"/>
      <c r="HAO44" s="613"/>
      <c r="HAP44" s="613"/>
      <c r="HAQ44" s="613"/>
      <c r="HAR44" s="613"/>
      <c r="HAS44" s="613"/>
      <c r="HAT44" s="613"/>
      <c r="HAU44" s="613"/>
      <c r="HAV44" s="613"/>
      <c r="HAW44" s="613"/>
      <c r="HAX44" s="613"/>
      <c r="HAY44" s="613"/>
      <c r="HAZ44" s="613"/>
      <c r="HBA44" s="613"/>
      <c r="HBB44" s="613"/>
      <c r="HBC44" s="613"/>
      <c r="HBD44" s="613"/>
      <c r="HBE44" s="613"/>
      <c r="HBF44" s="613"/>
      <c r="HBG44" s="613"/>
      <c r="HBH44" s="613"/>
      <c r="HBI44" s="613"/>
      <c r="HBJ44" s="613"/>
      <c r="HBK44" s="613"/>
      <c r="HBL44" s="613"/>
      <c r="HBM44" s="613"/>
      <c r="HBN44" s="613"/>
      <c r="HBO44" s="613"/>
      <c r="HBP44" s="613"/>
      <c r="HBQ44" s="613"/>
      <c r="HBR44" s="613"/>
      <c r="HBS44" s="613"/>
      <c r="HBT44" s="613"/>
      <c r="HBU44" s="613"/>
      <c r="HBV44" s="613"/>
      <c r="HBW44" s="613"/>
      <c r="HBX44" s="613"/>
      <c r="HBY44" s="613"/>
      <c r="HBZ44" s="613"/>
      <c r="HCA44" s="613"/>
      <c r="HCB44" s="613"/>
      <c r="HCC44" s="613"/>
      <c r="HCD44" s="613"/>
      <c r="HCE44" s="613"/>
      <c r="HCF44" s="613"/>
      <c r="HCG44" s="613"/>
      <c r="HCH44" s="613"/>
      <c r="HCI44" s="613"/>
      <c r="HCJ44" s="613"/>
      <c r="HCK44" s="613"/>
      <c r="HCL44" s="613"/>
      <c r="HCM44" s="613"/>
      <c r="HCN44" s="613"/>
      <c r="HCO44" s="613"/>
      <c r="HCP44" s="613"/>
      <c r="HCQ44" s="613"/>
      <c r="HCR44" s="613"/>
      <c r="HCS44" s="613"/>
      <c r="HCT44" s="613"/>
      <c r="HCU44" s="613"/>
      <c r="HCV44" s="613"/>
      <c r="HCW44" s="613"/>
      <c r="HCX44" s="613"/>
      <c r="HCY44" s="613"/>
      <c r="HCZ44" s="613"/>
      <c r="HDA44" s="613"/>
      <c r="HDB44" s="613"/>
      <c r="HDC44" s="613"/>
      <c r="HDD44" s="613"/>
      <c r="HDE44" s="613"/>
      <c r="HDF44" s="613"/>
      <c r="HDG44" s="613"/>
      <c r="HDH44" s="613"/>
      <c r="HDI44" s="613"/>
      <c r="HDJ44" s="613"/>
      <c r="HDK44" s="613"/>
      <c r="HDL44" s="613"/>
      <c r="HDM44" s="613"/>
      <c r="HDN44" s="613"/>
      <c r="HDO44" s="613"/>
      <c r="HDP44" s="613"/>
      <c r="HDQ44" s="613"/>
      <c r="HDR44" s="613"/>
      <c r="HDS44" s="613"/>
      <c r="HDT44" s="613"/>
      <c r="HDU44" s="613"/>
      <c r="HDV44" s="613"/>
      <c r="HDW44" s="613"/>
      <c r="HDX44" s="613"/>
      <c r="HDY44" s="613"/>
      <c r="HDZ44" s="613"/>
      <c r="HEA44" s="613"/>
      <c r="HEB44" s="613"/>
      <c r="HEC44" s="613"/>
      <c r="HED44" s="613"/>
      <c r="HEE44" s="613"/>
      <c r="HEF44" s="613"/>
      <c r="HEG44" s="613"/>
      <c r="HEH44" s="613"/>
      <c r="HEI44" s="613"/>
      <c r="HEJ44" s="613"/>
      <c r="HEK44" s="613"/>
      <c r="HEL44" s="613"/>
      <c r="HEM44" s="613"/>
      <c r="HEN44" s="613"/>
      <c r="HEO44" s="613"/>
      <c r="HEP44" s="613"/>
      <c r="HEQ44" s="613"/>
      <c r="HER44" s="613"/>
      <c r="HES44" s="613"/>
      <c r="HET44" s="613"/>
      <c r="HEU44" s="613"/>
      <c r="HEV44" s="613"/>
      <c r="HEW44" s="613"/>
      <c r="HEX44" s="613"/>
      <c r="HEY44" s="613"/>
      <c r="HEZ44" s="613"/>
      <c r="HFA44" s="613"/>
      <c r="HFB44" s="613"/>
      <c r="HFC44" s="613"/>
      <c r="HFD44" s="613"/>
      <c r="HFE44" s="613"/>
      <c r="HFF44" s="613"/>
      <c r="HFG44" s="613"/>
      <c r="HFH44" s="613"/>
      <c r="HFI44" s="613"/>
      <c r="HFJ44" s="613"/>
      <c r="HFK44" s="613"/>
      <c r="HFL44" s="613"/>
      <c r="HFM44" s="613"/>
      <c r="HFN44" s="613"/>
      <c r="HFO44" s="613"/>
      <c r="HFP44" s="613"/>
      <c r="HFQ44" s="613"/>
      <c r="HFR44" s="613"/>
      <c r="HFS44" s="613"/>
      <c r="HFT44" s="613"/>
      <c r="HFU44" s="613"/>
      <c r="HFV44" s="613"/>
      <c r="HFW44" s="613"/>
      <c r="HFX44" s="613"/>
      <c r="HFY44" s="613"/>
      <c r="HFZ44" s="613"/>
      <c r="HGA44" s="613"/>
      <c r="HGB44" s="613"/>
      <c r="HGC44" s="613"/>
      <c r="HGD44" s="613"/>
      <c r="HGE44" s="613"/>
      <c r="HGF44" s="613"/>
      <c r="HGG44" s="613"/>
      <c r="HGH44" s="613"/>
      <c r="HGI44" s="613"/>
      <c r="HGJ44" s="613"/>
      <c r="HGK44" s="613"/>
      <c r="HGL44" s="613"/>
      <c r="HGM44" s="613"/>
      <c r="HGN44" s="613"/>
      <c r="HGO44" s="613"/>
      <c r="HGP44" s="613"/>
      <c r="HGQ44" s="613"/>
      <c r="HGR44" s="613"/>
      <c r="HGS44" s="613"/>
      <c r="HGT44" s="613"/>
      <c r="HGU44" s="613"/>
      <c r="HGV44" s="613"/>
      <c r="HGW44" s="613"/>
      <c r="HGX44" s="613"/>
      <c r="HGY44" s="613"/>
      <c r="HGZ44" s="613"/>
      <c r="HHA44" s="613"/>
      <c r="HHB44" s="613"/>
      <c r="HHC44" s="613"/>
      <c r="HHD44" s="613"/>
      <c r="HHE44" s="613"/>
      <c r="HHF44" s="613"/>
      <c r="HHG44" s="613"/>
      <c r="HHH44" s="613"/>
      <c r="HHI44" s="613"/>
      <c r="HHJ44" s="613"/>
      <c r="HHK44" s="613"/>
      <c r="HHL44" s="613"/>
      <c r="HHM44" s="613"/>
      <c r="HHN44" s="613"/>
      <c r="HHO44" s="613"/>
      <c r="HHP44" s="613"/>
      <c r="HHQ44" s="613"/>
      <c r="HHR44" s="613"/>
      <c r="HHS44" s="613"/>
      <c r="HHT44" s="613"/>
      <c r="HHU44" s="613"/>
      <c r="HHV44" s="613"/>
      <c r="HHW44" s="613"/>
      <c r="HHX44" s="613"/>
      <c r="HHY44" s="613"/>
      <c r="HHZ44" s="613"/>
      <c r="HIA44" s="613"/>
      <c r="HIB44" s="613"/>
      <c r="HIC44" s="613"/>
      <c r="HID44" s="613"/>
      <c r="HIE44" s="613"/>
      <c r="HIF44" s="613"/>
      <c r="HIG44" s="613"/>
      <c r="HIH44" s="613"/>
      <c r="HII44" s="613"/>
      <c r="HIJ44" s="613"/>
      <c r="HIK44" s="613"/>
      <c r="HIL44" s="613"/>
      <c r="HIM44" s="613"/>
      <c r="HIN44" s="613"/>
      <c r="HIO44" s="613"/>
      <c r="HIP44" s="613"/>
      <c r="HIQ44" s="613"/>
      <c r="HIR44" s="613"/>
      <c r="HIS44" s="613"/>
      <c r="HIT44" s="613"/>
      <c r="HIU44" s="613"/>
      <c r="HIV44" s="613"/>
      <c r="HIW44" s="613"/>
      <c r="HIX44" s="613"/>
      <c r="HIY44" s="613"/>
      <c r="HIZ44" s="613"/>
      <c r="HJA44" s="613"/>
      <c r="HJB44" s="613"/>
      <c r="HJC44" s="613"/>
      <c r="HJD44" s="613"/>
      <c r="HJE44" s="613"/>
      <c r="HJF44" s="613"/>
      <c r="HJG44" s="613"/>
      <c r="HJH44" s="613"/>
      <c r="HJI44" s="613"/>
      <c r="HJJ44" s="613"/>
      <c r="HJK44" s="613"/>
      <c r="HJL44" s="613"/>
      <c r="HJM44" s="613"/>
      <c r="HJN44" s="613"/>
      <c r="HJO44" s="613"/>
      <c r="HJP44" s="613"/>
      <c r="HJQ44" s="613"/>
      <c r="HJR44" s="613"/>
      <c r="HJS44" s="613"/>
      <c r="HJT44" s="613"/>
      <c r="HJU44" s="613"/>
      <c r="HJV44" s="613"/>
      <c r="HJW44" s="613"/>
      <c r="HJX44" s="613"/>
      <c r="HJY44" s="613"/>
      <c r="HJZ44" s="613"/>
      <c r="HKA44" s="613"/>
      <c r="HKB44" s="613"/>
      <c r="HKC44" s="613"/>
      <c r="HKD44" s="613"/>
      <c r="HKE44" s="613"/>
      <c r="HKF44" s="613"/>
      <c r="HKG44" s="613"/>
      <c r="HKH44" s="613"/>
      <c r="HKI44" s="613"/>
      <c r="HKJ44" s="613"/>
      <c r="HKK44" s="613"/>
      <c r="HKL44" s="613"/>
      <c r="HKM44" s="613"/>
      <c r="HKN44" s="613"/>
      <c r="HKO44" s="613"/>
      <c r="HKP44" s="613"/>
      <c r="HKQ44" s="613"/>
      <c r="HKR44" s="613"/>
      <c r="HKS44" s="613"/>
      <c r="HKT44" s="613"/>
      <c r="HKU44" s="613"/>
      <c r="HKV44" s="613"/>
      <c r="HKW44" s="613"/>
      <c r="HKX44" s="613"/>
      <c r="HKY44" s="613"/>
      <c r="HKZ44" s="613"/>
      <c r="HLA44" s="613"/>
      <c r="HLB44" s="613"/>
      <c r="HLC44" s="613"/>
      <c r="HLD44" s="613"/>
      <c r="HLE44" s="613"/>
      <c r="HLF44" s="613"/>
      <c r="HLG44" s="613"/>
      <c r="HLH44" s="613"/>
      <c r="HLI44" s="613"/>
      <c r="HLJ44" s="613"/>
      <c r="HLK44" s="613"/>
      <c r="HLL44" s="613"/>
      <c r="HLM44" s="613"/>
      <c r="HLN44" s="613"/>
      <c r="HLO44" s="613"/>
      <c r="HLP44" s="613"/>
      <c r="HLQ44" s="613"/>
      <c r="HLR44" s="613"/>
      <c r="HLS44" s="613"/>
      <c r="HLT44" s="613"/>
      <c r="HLU44" s="613"/>
      <c r="HLV44" s="613"/>
      <c r="HLW44" s="613"/>
      <c r="HLX44" s="613"/>
      <c r="HLY44" s="613"/>
      <c r="HLZ44" s="613"/>
      <c r="HMA44" s="613"/>
      <c r="HMB44" s="613"/>
      <c r="HMC44" s="613"/>
      <c r="HMD44" s="613"/>
      <c r="HME44" s="613"/>
      <c r="HMF44" s="613"/>
      <c r="HMG44" s="613"/>
      <c r="HMH44" s="613"/>
      <c r="HMI44" s="613"/>
      <c r="HMJ44" s="613"/>
      <c r="HMK44" s="613"/>
      <c r="HML44" s="613"/>
      <c r="HMM44" s="613"/>
      <c r="HMN44" s="613"/>
      <c r="HMO44" s="613"/>
      <c r="HMP44" s="613"/>
      <c r="HMQ44" s="613"/>
      <c r="HMR44" s="613"/>
      <c r="HMS44" s="613"/>
      <c r="HMT44" s="613"/>
      <c r="HMU44" s="613"/>
      <c r="HMV44" s="613"/>
      <c r="HMW44" s="613"/>
      <c r="HMX44" s="613"/>
      <c r="HMY44" s="613"/>
      <c r="HMZ44" s="613"/>
      <c r="HNA44" s="613"/>
      <c r="HNB44" s="613"/>
      <c r="HNC44" s="613"/>
      <c r="HND44" s="613"/>
      <c r="HNE44" s="613"/>
      <c r="HNF44" s="613"/>
      <c r="HNG44" s="613"/>
      <c r="HNH44" s="613"/>
      <c r="HNI44" s="613"/>
      <c r="HNJ44" s="613"/>
      <c r="HNK44" s="613"/>
      <c r="HNL44" s="613"/>
      <c r="HNM44" s="613"/>
      <c r="HNN44" s="613"/>
      <c r="HNO44" s="613"/>
      <c r="HNP44" s="613"/>
      <c r="HNQ44" s="613"/>
      <c r="HNR44" s="613"/>
      <c r="HNS44" s="613"/>
      <c r="HNT44" s="613"/>
      <c r="HNU44" s="613"/>
      <c r="HNV44" s="613"/>
      <c r="HNW44" s="613"/>
      <c r="HNX44" s="613"/>
      <c r="HNY44" s="613"/>
      <c r="HNZ44" s="613"/>
      <c r="HOA44" s="613"/>
      <c r="HOB44" s="613"/>
      <c r="HOC44" s="613"/>
      <c r="HOD44" s="613"/>
      <c r="HOE44" s="613"/>
      <c r="HOF44" s="613"/>
      <c r="HOG44" s="613"/>
      <c r="HOH44" s="613"/>
      <c r="HOI44" s="613"/>
      <c r="HOJ44" s="613"/>
      <c r="HOK44" s="613"/>
      <c r="HOL44" s="613"/>
      <c r="HOM44" s="613"/>
      <c r="HON44" s="613"/>
      <c r="HOO44" s="613"/>
      <c r="HOP44" s="613"/>
      <c r="HOQ44" s="613"/>
      <c r="HOR44" s="613"/>
      <c r="HOS44" s="613"/>
      <c r="HOT44" s="613"/>
      <c r="HOU44" s="613"/>
      <c r="HOV44" s="613"/>
      <c r="HOW44" s="613"/>
      <c r="HOX44" s="613"/>
      <c r="HOY44" s="613"/>
      <c r="HOZ44" s="613"/>
      <c r="HPA44" s="613"/>
      <c r="HPB44" s="613"/>
      <c r="HPC44" s="613"/>
      <c r="HPD44" s="613"/>
      <c r="HPE44" s="613"/>
      <c r="HPF44" s="613"/>
      <c r="HPG44" s="613"/>
      <c r="HPH44" s="613"/>
      <c r="HPI44" s="613"/>
      <c r="HPJ44" s="613"/>
      <c r="HPK44" s="613"/>
      <c r="HPL44" s="613"/>
      <c r="HPM44" s="613"/>
      <c r="HPN44" s="613"/>
      <c r="HPO44" s="613"/>
      <c r="HPP44" s="613"/>
      <c r="HPQ44" s="613"/>
      <c r="HPR44" s="613"/>
      <c r="HPS44" s="613"/>
      <c r="HPT44" s="613"/>
      <c r="HPU44" s="613"/>
      <c r="HPV44" s="613"/>
      <c r="HPW44" s="613"/>
      <c r="HPX44" s="613"/>
      <c r="HPY44" s="613"/>
      <c r="HPZ44" s="613"/>
      <c r="HQA44" s="613"/>
      <c r="HQB44" s="613"/>
      <c r="HQC44" s="613"/>
      <c r="HQD44" s="613"/>
      <c r="HQE44" s="613"/>
      <c r="HQF44" s="613"/>
      <c r="HQG44" s="613"/>
      <c r="HQH44" s="613"/>
      <c r="HQI44" s="613"/>
      <c r="HQJ44" s="613"/>
      <c r="HQK44" s="613"/>
      <c r="HQL44" s="613"/>
      <c r="HQM44" s="613"/>
      <c r="HQN44" s="613"/>
      <c r="HQO44" s="613"/>
      <c r="HQP44" s="613"/>
      <c r="HQQ44" s="613"/>
      <c r="HQR44" s="613"/>
      <c r="HQS44" s="613"/>
      <c r="HQT44" s="613"/>
      <c r="HQU44" s="613"/>
      <c r="HQV44" s="613"/>
      <c r="HQW44" s="613"/>
      <c r="HQX44" s="613"/>
      <c r="HQY44" s="613"/>
      <c r="HQZ44" s="613"/>
      <c r="HRA44" s="613"/>
      <c r="HRB44" s="613"/>
      <c r="HRC44" s="613"/>
      <c r="HRD44" s="613"/>
      <c r="HRE44" s="613"/>
      <c r="HRF44" s="613"/>
      <c r="HRG44" s="613"/>
      <c r="HRH44" s="613"/>
      <c r="HRI44" s="613"/>
      <c r="HRJ44" s="613"/>
      <c r="HRK44" s="613"/>
      <c r="HRL44" s="613"/>
      <c r="HRM44" s="613"/>
      <c r="HRN44" s="613"/>
      <c r="HRO44" s="613"/>
      <c r="HRP44" s="613"/>
      <c r="HRQ44" s="613"/>
      <c r="HRR44" s="613"/>
      <c r="HRS44" s="613"/>
      <c r="HRT44" s="613"/>
      <c r="HRU44" s="613"/>
      <c r="HRV44" s="613"/>
      <c r="HRW44" s="613"/>
      <c r="HRX44" s="613"/>
      <c r="HRY44" s="613"/>
      <c r="HRZ44" s="613"/>
      <c r="HSA44" s="613"/>
      <c r="HSB44" s="613"/>
      <c r="HSC44" s="613"/>
      <c r="HSD44" s="613"/>
      <c r="HSE44" s="613"/>
      <c r="HSF44" s="613"/>
      <c r="HSG44" s="613"/>
      <c r="HSH44" s="613"/>
      <c r="HSI44" s="613"/>
      <c r="HSJ44" s="613"/>
      <c r="HSK44" s="613"/>
      <c r="HSL44" s="613"/>
      <c r="HSM44" s="613"/>
      <c r="HSN44" s="613"/>
      <c r="HSO44" s="613"/>
      <c r="HSP44" s="613"/>
      <c r="HSQ44" s="613"/>
      <c r="HSR44" s="613"/>
      <c r="HSS44" s="613"/>
      <c r="HST44" s="613"/>
      <c r="HSU44" s="613"/>
      <c r="HSV44" s="613"/>
      <c r="HSW44" s="613"/>
      <c r="HSX44" s="613"/>
      <c r="HSY44" s="613"/>
      <c r="HSZ44" s="613"/>
      <c r="HTA44" s="613"/>
      <c r="HTB44" s="613"/>
      <c r="HTC44" s="613"/>
      <c r="HTD44" s="613"/>
      <c r="HTE44" s="613"/>
      <c r="HTF44" s="613"/>
      <c r="HTG44" s="613"/>
      <c r="HTH44" s="613"/>
      <c r="HTI44" s="613"/>
      <c r="HTJ44" s="613"/>
      <c r="HTK44" s="613"/>
      <c r="HTL44" s="613"/>
      <c r="HTM44" s="613"/>
      <c r="HTN44" s="613"/>
      <c r="HTO44" s="613"/>
      <c r="HTP44" s="613"/>
      <c r="HTQ44" s="613"/>
      <c r="HTR44" s="613"/>
      <c r="HTS44" s="613"/>
      <c r="HTT44" s="613"/>
      <c r="HTU44" s="613"/>
      <c r="HTV44" s="613"/>
      <c r="HTW44" s="613"/>
      <c r="HTX44" s="613"/>
      <c r="HTY44" s="613"/>
      <c r="HTZ44" s="613"/>
      <c r="HUA44" s="613"/>
      <c r="HUB44" s="613"/>
      <c r="HUC44" s="613"/>
      <c r="HUD44" s="613"/>
      <c r="HUE44" s="613"/>
      <c r="HUF44" s="613"/>
      <c r="HUG44" s="613"/>
      <c r="HUH44" s="613"/>
      <c r="HUI44" s="613"/>
      <c r="HUJ44" s="613"/>
      <c r="HUK44" s="613"/>
      <c r="HUL44" s="613"/>
      <c r="HUM44" s="613"/>
      <c r="HUN44" s="613"/>
      <c r="HUO44" s="613"/>
      <c r="HUP44" s="613"/>
      <c r="HUQ44" s="613"/>
      <c r="HUR44" s="613"/>
      <c r="HUS44" s="613"/>
      <c r="HUT44" s="613"/>
      <c r="HUU44" s="613"/>
      <c r="HUV44" s="613"/>
      <c r="HUW44" s="613"/>
      <c r="HUX44" s="613"/>
      <c r="HUY44" s="613"/>
      <c r="HUZ44" s="613"/>
      <c r="HVA44" s="613"/>
      <c r="HVB44" s="613"/>
      <c r="HVC44" s="613"/>
      <c r="HVD44" s="613"/>
      <c r="HVE44" s="613"/>
      <c r="HVF44" s="613"/>
      <c r="HVG44" s="613"/>
      <c r="HVH44" s="613"/>
      <c r="HVI44" s="613"/>
      <c r="HVJ44" s="613"/>
      <c r="HVK44" s="613"/>
      <c r="HVL44" s="613"/>
      <c r="HVM44" s="613"/>
      <c r="HVN44" s="613"/>
      <c r="HVO44" s="613"/>
      <c r="HVP44" s="613"/>
      <c r="HVQ44" s="613"/>
      <c r="HVR44" s="613"/>
      <c r="HVS44" s="613"/>
      <c r="HVT44" s="613"/>
      <c r="HVU44" s="613"/>
      <c r="HVV44" s="613"/>
      <c r="HVW44" s="613"/>
      <c r="HVX44" s="613"/>
      <c r="HVY44" s="613"/>
      <c r="HVZ44" s="613"/>
      <c r="HWA44" s="613"/>
      <c r="HWB44" s="613"/>
      <c r="HWC44" s="613"/>
      <c r="HWD44" s="613"/>
      <c r="HWE44" s="613"/>
      <c r="HWF44" s="613"/>
      <c r="HWG44" s="613"/>
      <c r="HWH44" s="613"/>
      <c r="HWI44" s="613"/>
      <c r="HWJ44" s="613"/>
      <c r="HWK44" s="613"/>
      <c r="HWL44" s="613"/>
      <c r="HWM44" s="613"/>
      <c r="HWN44" s="613"/>
      <c r="HWO44" s="613"/>
      <c r="HWP44" s="613"/>
      <c r="HWQ44" s="613"/>
      <c r="HWR44" s="613"/>
      <c r="HWS44" s="613"/>
      <c r="HWT44" s="613"/>
      <c r="HWU44" s="613"/>
      <c r="HWV44" s="613"/>
      <c r="HWW44" s="613"/>
      <c r="HWX44" s="613"/>
      <c r="HWY44" s="613"/>
      <c r="HWZ44" s="613"/>
      <c r="HXA44" s="613"/>
      <c r="HXB44" s="613"/>
      <c r="HXC44" s="613"/>
      <c r="HXD44" s="613"/>
      <c r="HXE44" s="613"/>
      <c r="HXF44" s="613"/>
      <c r="HXG44" s="613"/>
      <c r="HXH44" s="613"/>
      <c r="HXI44" s="613"/>
      <c r="HXJ44" s="613"/>
      <c r="HXK44" s="613"/>
      <c r="HXL44" s="613"/>
      <c r="HXM44" s="613"/>
      <c r="HXN44" s="613"/>
      <c r="HXO44" s="613"/>
      <c r="HXP44" s="613"/>
      <c r="HXQ44" s="613"/>
      <c r="HXR44" s="613"/>
      <c r="HXS44" s="613"/>
      <c r="HXT44" s="613"/>
      <c r="HXU44" s="613"/>
      <c r="HXV44" s="613"/>
      <c r="HXW44" s="613"/>
      <c r="HXX44" s="613"/>
      <c r="HXY44" s="613"/>
      <c r="HXZ44" s="613"/>
      <c r="HYA44" s="613"/>
      <c r="HYB44" s="613"/>
      <c r="HYC44" s="613"/>
      <c r="HYD44" s="613"/>
      <c r="HYE44" s="613"/>
      <c r="HYF44" s="613"/>
      <c r="HYG44" s="613"/>
      <c r="HYH44" s="613"/>
      <c r="HYI44" s="613"/>
      <c r="HYJ44" s="613"/>
      <c r="HYK44" s="613"/>
      <c r="HYL44" s="613"/>
      <c r="HYM44" s="613"/>
      <c r="HYN44" s="613"/>
      <c r="HYO44" s="613"/>
      <c r="HYP44" s="613"/>
      <c r="HYQ44" s="613"/>
      <c r="HYR44" s="613"/>
      <c r="HYS44" s="613"/>
      <c r="HYT44" s="613"/>
      <c r="HYU44" s="613"/>
      <c r="HYV44" s="613"/>
      <c r="HYW44" s="613"/>
      <c r="HYX44" s="613"/>
      <c r="HYY44" s="613"/>
      <c r="HYZ44" s="613"/>
      <c r="HZA44" s="613"/>
      <c r="HZB44" s="613"/>
      <c r="HZC44" s="613"/>
      <c r="HZD44" s="613"/>
      <c r="HZE44" s="613"/>
      <c r="HZF44" s="613"/>
      <c r="HZG44" s="613"/>
      <c r="HZH44" s="613"/>
      <c r="HZI44" s="613"/>
      <c r="HZJ44" s="613"/>
      <c r="HZK44" s="613"/>
      <c r="HZL44" s="613"/>
      <c r="HZM44" s="613"/>
      <c r="HZN44" s="613"/>
      <c r="HZO44" s="613"/>
      <c r="HZP44" s="613"/>
      <c r="HZQ44" s="613"/>
      <c r="HZR44" s="613"/>
      <c r="HZS44" s="613"/>
      <c r="HZT44" s="613"/>
      <c r="HZU44" s="613"/>
      <c r="HZV44" s="613"/>
      <c r="HZW44" s="613"/>
      <c r="HZX44" s="613"/>
      <c r="HZY44" s="613"/>
      <c r="HZZ44" s="613"/>
      <c r="IAA44" s="613"/>
      <c r="IAB44" s="613"/>
      <c r="IAC44" s="613"/>
      <c r="IAD44" s="613"/>
      <c r="IAE44" s="613"/>
      <c r="IAF44" s="613"/>
      <c r="IAG44" s="613"/>
      <c r="IAH44" s="613"/>
      <c r="IAI44" s="613"/>
      <c r="IAJ44" s="613"/>
      <c r="IAK44" s="613"/>
      <c r="IAL44" s="613"/>
      <c r="IAM44" s="613"/>
      <c r="IAN44" s="613"/>
      <c r="IAO44" s="613"/>
      <c r="IAP44" s="613"/>
      <c r="IAQ44" s="613"/>
      <c r="IAR44" s="613"/>
      <c r="IAS44" s="613"/>
      <c r="IAT44" s="613"/>
      <c r="IAU44" s="613"/>
      <c r="IAV44" s="613"/>
      <c r="IAW44" s="613"/>
      <c r="IAX44" s="613"/>
      <c r="IAY44" s="613"/>
      <c r="IAZ44" s="613"/>
      <c r="IBA44" s="613"/>
      <c r="IBB44" s="613"/>
      <c r="IBC44" s="613"/>
      <c r="IBD44" s="613"/>
      <c r="IBE44" s="613"/>
      <c r="IBF44" s="613"/>
      <c r="IBG44" s="613"/>
      <c r="IBH44" s="613"/>
      <c r="IBI44" s="613"/>
      <c r="IBJ44" s="613"/>
      <c r="IBK44" s="613"/>
      <c r="IBL44" s="613"/>
      <c r="IBM44" s="613"/>
      <c r="IBN44" s="613"/>
      <c r="IBO44" s="613"/>
      <c r="IBP44" s="613"/>
      <c r="IBQ44" s="613"/>
      <c r="IBR44" s="613"/>
      <c r="IBS44" s="613"/>
      <c r="IBT44" s="613"/>
      <c r="IBU44" s="613"/>
      <c r="IBV44" s="613"/>
      <c r="IBW44" s="613"/>
      <c r="IBX44" s="613"/>
      <c r="IBY44" s="613"/>
      <c r="IBZ44" s="613"/>
      <c r="ICA44" s="613"/>
      <c r="ICB44" s="613"/>
      <c r="ICC44" s="613"/>
      <c r="ICD44" s="613"/>
      <c r="ICE44" s="613"/>
      <c r="ICF44" s="613"/>
      <c r="ICG44" s="613"/>
      <c r="ICH44" s="613"/>
      <c r="ICI44" s="613"/>
      <c r="ICJ44" s="613"/>
      <c r="ICK44" s="613"/>
      <c r="ICL44" s="613"/>
      <c r="ICM44" s="613"/>
      <c r="ICN44" s="613"/>
      <c r="ICO44" s="613"/>
      <c r="ICP44" s="613"/>
      <c r="ICQ44" s="613"/>
      <c r="ICR44" s="613"/>
      <c r="ICS44" s="613"/>
      <c r="ICT44" s="613"/>
      <c r="ICU44" s="613"/>
      <c r="ICV44" s="613"/>
      <c r="ICW44" s="613"/>
      <c r="ICX44" s="613"/>
      <c r="ICY44" s="613"/>
      <c r="ICZ44" s="613"/>
      <c r="IDA44" s="613"/>
      <c r="IDB44" s="613"/>
      <c r="IDC44" s="613"/>
      <c r="IDD44" s="613"/>
      <c r="IDE44" s="613"/>
      <c r="IDF44" s="613"/>
      <c r="IDG44" s="613"/>
      <c r="IDH44" s="613"/>
      <c r="IDI44" s="613"/>
      <c r="IDJ44" s="613"/>
      <c r="IDK44" s="613"/>
      <c r="IDL44" s="613"/>
      <c r="IDM44" s="613"/>
      <c r="IDN44" s="613"/>
      <c r="IDO44" s="613"/>
      <c r="IDP44" s="613"/>
      <c r="IDQ44" s="613"/>
      <c r="IDR44" s="613"/>
      <c r="IDS44" s="613"/>
      <c r="IDT44" s="613"/>
      <c r="IDU44" s="613"/>
      <c r="IDV44" s="613"/>
      <c r="IDW44" s="613"/>
      <c r="IDX44" s="613"/>
      <c r="IDY44" s="613"/>
      <c r="IDZ44" s="613"/>
      <c r="IEA44" s="613"/>
      <c r="IEB44" s="613"/>
      <c r="IEC44" s="613"/>
      <c r="IED44" s="613"/>
      <c r="IEE44" s="613"/>
      <c r="IEF44" s="613"/>
      <c r="IEG44" s="613"/>
      <c r="IEH44" s="613"/>
      <c r="IEI44" s="613"/>
      <c r="IEJ44" s="613"/>
      <c r="IEK44" s="613"/>
      <c r="IEL44" s="613"/>
      <c r="IEM44" s="613"/>
      <c r="IEN44" s="613"/>
      <c r="IEO44" s="613"/>
      <c r="IEP44" s="613"/>
      <c r="IEQ44" s="613"/>
      <c r="IER44" s="613"/>
      <c r="IES44" s="613"/>
      <c r="IET44" s="613"/>
      <c r="IEU44" s="613"/>
      <c r="IEV44" s="613"/>
      <c r="IEW44" s="613"/>
      <c r="IEX44" s="613"/>
      <c r="IEY44" s="613"/>
      <c r="IEZ44" s="613"/>
      <c r="IFA44" s="613"/>
      <c r="IFB44" s="613"/>
      <c r="IFC44" s="613"/>
      <c r="IFD44" s="613"/>
      <c r="IFE44" s="613"/>
      <c r="IFF44" s="613"/>
      <c r="IFG44" s="613"/>
      <c r="IFH44" s="613"/>
      <c r="IFI44" s="613"/>
      <c r="IFJ44" s="613"/>
      <c r="IFK44" s="613"/>
      <c r="IFL44" s="613"/>
      <c r="IFM44" s="613"/>
      <c r="IFN44" s="613"/>
      <c r="IFO44" s="613"/>
      <c r="IFP44" s="613"/>
      <c r="IFQ44" s="613"/>
      <c r="IFR44" s="613"/>
      <c r="IFS44" s="613"/>
      <c r="IFT44" s="613"/>
      <c r="IFU44" s="613"/>
      <c r="IFV44" s="613"/>
      <c r="IFW44" s="613"/>
      <c r="IFX44" s="613"/>
      <c r="IFY44" s="613"/>
      <c r="IFZ44" s="613"/>
      <c r="IGA44" s="613"/>
      <c r="IGB44" s="613"/>
      <c r="IGC44" s="613"/>
      <c r="IGD44" s="613"/>
      <c r="IGE44" s="613"/>
      <c r="IGF44" s="613"/>
      <c r="IGG44" s="613"/>
      <c r="IGH44" s="613"/>
      <c r="IGI44" s="613"/>
      <c r="IGJ44" s="613"/>
      <c r="IGK44" s="613"/>
      <c r="IGL44" s="613"/>
      <c r="IGM44" s="613"/>
      <c r="IGN44" s="613"/>
      <c r="IGO44" s="613"/>
      <c r="IGP44" s="613"/>
      <c r="IGQ44" s="613"/>
      <c r="IGR44" s="613"/>
      <c r="IGS44" s="613"/>
      <c r="IGT44" s="613"/>
      <c r="IGU44" s="613"/>
      <c r="IGV44" s="613"/>
      <c r="IGW44" s="613"/>
      <c r="IGX44" s="613"/>
      <c r="IGY44" s="613"/>
      <c r="IGZ44" s="613"/>
      <c r="IHA44" s="613"/>
      <c r="IHB44" s="613"/>
      <c r="IHC44" s="613"/>
      <c r="IHD44" s="613"/>
      <c r="IHE44" s="613"/>
      <c r="IHF44" s="613"/>
      <c r="IHG44" s="613"/>
      <c r="IHH44" s="613"/>
      <c r="IHI44" s="613"/>
      <c r="IHJ44" s="613"/>
      <c r="IHK44" s="613"/>
      <c r="IHL44" s="613"/>
      <c r="IHM44" s="613"/>
      <c r="IHN44" s="613"/>
      <c r="IHO44" s="613"/>
      <c r="IHP44" s="613"/>
      <c r="IHQ44" s="613"/>
      <c r="IHR44" s="613"/>
      <c r="IHS44" s="613"/>
      <c r="IHT44" s="613"/>
      <c r="IHU44" s="613"/>
      <c r="IHV44" s="613"/>
      <c r="IHW44" s="613"/>
      <c r="IHX44" s="613"/>
      <c r="IHY44" s="613"/>
      <c r="IHZ44" s="613"/>
      <c r="IIA44" s="613"/>
      <c r="IIB44" s="613"/>
      <c r="IIC44" s="613"/>
      <c r="IID44" s="613"/>
      <c r="IIE44" s="613"/>
      <c r="IIF44" s="613"/>
      <c r="IIG44" s="613"/>
      <c r="IIH44" s="613"/>
      <c r="III44" s="613"/>
      <c r="IIJ44" s="613"/>
      <c r="IIK44" s="613"/>
      <c r="IIL44" s="613"/>
      <c r="IIM44" s="613"/>
      <c r="IIN44" s="613"/>
      <c r="IIO44" s="613"/>
      <c r="IIP44" s="613"/>
      <c r="IIQ44" s="613"/>
      <c r="IIR44" s="613"/>
      <c r="IIS44" s="613"/>
      <c r="IIT44" s="613"/>
      <c r="IIU44" s="613"/>
      <c r="IIV44" s="613"/>
      <c r="IIW44" s="613"/>
      <c r="IIX44" s="613"/>
      <c r="IIY44" s="613"/>
      <c r="IIZ44" s="613"/>
      <c r="IJA44" s="613"/>
      <c r="IJB44" s="613"/>
      <c r="IJC44" s="613"/>
      <c r="IJD44" s="613"/>
      <c r="IJE44" s="613"/>
      <c r="IJF44" s="613"/>
      <c r="IJG44" s="613"/>
      <c r="IJH44" s="613"/>
      <c r="IJI44" s="613"/>
      <c r="IJJ44" s="613"/>
      <c r="IJK44" s="613"/>
      <c r="IJL44" s="613"/>
      <c r="IJM44" s="613"/>
      <c r="IJN44" s="613"/>
      <c r="IJO44" s="613"/>
      <c r="IJP44" s="613"/>
      <c r="IJQ44" s="613"/>
      <c r="IJR44" s="613"/>
      <c r="IJS44" s="613"/>
      <c r="IJT44" s="613"/>
      <c r="IJU44" s="613"/>
      <c r="IJV44" s="613"/>
      <c r="IJW44" s="613"/>
      <c r="IJX44" s="613"/>
      <c r="IJY44" s="613"/>
      <c r="IJZ44" s="613"/>
      <c r="IKA44" s="613"/>
      <c r="IKB44" s="613"/>
      <c r="IKC44" s="613"/>
      <c r="IKD44" s="613"/>
      <c r="IKE44" s="613"/>
      <c r="IKF44" s="613"/>
      <c r="IKG44" s="613"/>
      <c r="IKH44" s="613"/>
      <c r="IKI44" s="613"/>
      <c r="IKJ44" s="613"/>
      <c r="IKK44" s="613"/>
      <c r="IKL44" s="613"/>
      <c r="IKM44" s="613"/>
      <c r="IKN44" s="613"/>
      <c r="IKO44" s="613"/>
      <c r="IKP44" s="613"/>
      <c r="IKQ44" s="613"/>
      <c r="IKR44" s="613"/>
      <c r="IKS44" s="613"/>
      <c r="IKT44" s="613"/>
      <c r="IKU44" s="613"/>
      <c r="IKV44" s="613"/>
      <c r="IKW44" s="613"/>
      <c r="IKX44" s="613"/>
      <c r="IKY44" s="613"/>
      <c r="IKZ44" s="613"/>
      <c r="ILA44" s="613"/>
      <c r="ILB44" s="613"/>
      <c r="ILC44" s="613"/>
      <c r="ILD44" s="613"/>
      <c r="ILE44" s="613"/>
      <c r="ILF44" s="613"/>
      <c r="ILG44" s="613"/>
      <c r="ILH44" s="613"/>
      <c r="ILI44" s="613"/>
      <c r="ILJ44" s="613"/>
      <c r="ILK44" s="613"/>
      <c r="ILL44" s="613"/>
      <c r="ILM44" s="613"/>
      <c r="ILN44" s="613"/>
      <c r="ILO44" s="613"/>
      <c r="ILP44" s="613"/>
      <c r="ILQ44" s="613"/>
      <c r="ILR44" s="613"/>
      <c r="ILS44" s="613"/>
      <c r="ILT44" s="613"/>
      <c r="ILU44" s="613"/>
      <c r="ILV44" s="613"/>
      <c r="ILW44" s="613"/>
      <c r="ILX44" s="613"/>
      <c r="ILY44" s="613"/>
      <c r="ILZ44" s="613"/>
      <c r="IMA44" s="613"/>
      <c r="IMB44" s="613"/>
      <c r="IMC44" s="613"/>
      <c r="IMD44" s="613"/>
      <c r="IME44" s="613"/>
      <c r="IMF44" s="613"/>
      <c r="IMG44" s="613"/>
      <c r="IMH44" s="613"/>
      <c r="IMI44" s="613"/>
      <c r="IMJ44" s="613"/>
      <c r="IMK44" s="613"/>
      <c r="IML44" s="613"/>
      <c r="IMM44" s="613"/>
      <c r="IMN44" s="613"/>
      <c r="IMO44" s="613"/>
      <c r="IMP44" s="613"/>
      <c r="IMQ44" s="613"/>
      <c r="IMR44" s="613"/>
      <c r="IMS44" s="613"/>
      <c r="IMT44" s="613"/>
      <c r="IMU44" s="613"/>
      <c r="IMV44" s="613"/>
      <c r="IMW44" s="613"/>
      <c r="IMX44" s="613"/>
      <c r="IMY44" s="613"/>
      <c r="IMZ44" s="613"/>
      <c r="INA44" s="613"/>
      <c r="INB44" s="613"/>
      <c r="INC44" s="613"/>
      <c r="IND44" s="613"/>
      <c r="INE44" s="613"/>
      <c r="INF44" s="613"/>
      <c r="ING44" s="613"/>
      <c r="INH44" s="613"/>
      <c r="INI44" s="613"/>
      <c r="INJ44" s="613"/>
      <c r="INK44" s="613"/>
      <c r="INL44" s="613"/>
      <c r="INM44" s="613"/>
      <c r="INN44" s="613"/>
      <c r="INO44" s="613"/>
      <c r="INP44" s="613"/>
      <c r="INQ44" s="613"/>
      <c r="INR44" s="613"/>
      <c r="INS44" s="613"/>
      <c r="INT44" s="613"/>
      <c r="INU44" s="613"/>
      <c r="INV44" s="613"/>
      <c r="INW44" s="613"/>
      <c r="INX44" s="613"/>
      <c r="INY44" s="613"/>
      <c r="INZ44" s="613"/>
      <c r="IOA44" s="613"/>
      <c r="IOB44" s="613"/>
      <c r="IOC44" s="613"/>
      <c r="IOD44" s="613"/>
      <c r="IOE44" s="613"/>
      <c r="IOF44" s="613"/>
      <c r="IOG44" s="613"/>
      <c r="IOH44" s="613"/>
      <c r="IOI44" s="613"/>
      <c r="IOJ44" s="613"/>
      <c r="IOK44" s="613"/>
      <c r="IOL44" s="613"/>
      <c r="IOM44" s="613"/>
      <c r="ION44" s="613"/>
      <c r="IOO44" s="613"/>
      <c r="IOP44" s="613"/>
      <c r="IOQ44" s="613"/>
      <c r="IOR44" s="613"/>
      <c r="IOS44" s="613"/>
      <c r="IOT44" s="613"/>
      <c r="IOU44" s="613"/>
      <c r="IOV44" s="613"/>
      <c r="IOW44" s="613"/>
      <c r="IOX44" s="613"/>
      <c r="IOY44" s="613"/>
      <c r="IOZ44" s="613"/>
      <c r="IPA44" s="613"/>
      <c r="IPB44" s="613"/>
      <c r="IPC44" s="613"/>
      <c r="IPD44" s="613"/>
      <c r="IPE44" s="613"/>
      <c r="IPF44" s="613"/>
      <c r="IPG44" s="613"/>
      <c r="IPH44" s="613"/>
      <c r="IPI44" s="613"/>
      <c r="IPJ44" s="613"/>
      <c r="IPK44" s="613"/>
      <c r="IPL44" s="613"/>
      <c r="IPM44" s="613"/>
      <c r="IPN44" s="613"/>
      <c r="IPO44" s="613"/>
      <c r="IPP44" s="613"/>
      <c r="IPQ44" s="613"/>
      <c r="IPR44" s="613"/>
      <c r="IPS44" s="613"/>
      <c r="IPT44" s="613"/>
      <c r="IPU44" s="613"/>
      <c r="IPV44" s="613"/>
      <c r="IPW44" s="613"/>
      <c r="IPX44" s="613"/>
      <c r="IPY44" s="613"/>
      <c r="IPZ44" s="613"/>
      <c r="IQA44" s="613"/>
      <c r="IQB44" s="613"/>
      <c r="IQC44" s="613"/>
      <c r="IQD44" s="613"/>
      <c r="IQE44" s="613"/>
      <c r="IQF44" s="613"/>
      <c r="IQG44" s="613"/>
      <c r="IQH44" s="613"/>
      <c r="IQI44" s="613"/>
      <c r="IQJ44" s="613"/>
      <c r="IQK44" s="613"/>
      <c r="IQL44" s="613"/>
      <c r="IQM44" s="613"/>
      <c r="IQN44" s="613"/>
      <c r="IQO44" s="613"/>
      <c r="IQP44" s="613"/>
      <c r="IQQ44" s="613"/>
      <c r="IQR44" s="613"/>
      <c r="IQS44" s="613"/>
      <c r="IQT44" s="613"/>
      <c r="IQU44" s="613"/>
      <c r="IQV44" s="613"/>
      <c r="IQW44" s="613"/>
      <c r="IQX44" s="613"/>
      <c r="IQY44" s="613"/>
      <c r="IQZ44" s="613"/>
      <c r="IRA44" s="613"/>
      <c r="IRB44" s="613"/>
      <c r="IRC44" s="613"/>
      <c r="IRD44" s="613"/>
      <c r="IRE44" s="613"/>
      <c r="IRF44" s="613"/>
      <c r="IRG44" s="613"/>
      <c r="IRH44" s="613"/>
      <c r="IRI44" s="613"/>
      <c r="IRJ44" s="613"/>
      <c r="IRK44" s="613"/>
      <c r="IRL44" s="613"/>
      <c r="IRM44" s="613"/>
      <c r="IRN44" s="613"/>
      <c r="IRO44" s="613"/>
      <c r="IRP44" s="613"/>
      <c r="IRQ44" s="613"/>
      <c r="IRR44" s="613"/>
      <c r="IRS44" s="613"/>
      <c r="IRT44" s="613"/>
      <c r="IRU44" s="613"/>
      <c r="IRV44" s="613"/>
      <c r="IRW44" s="613"/>
      <c r="IRX44" s="613"/>
      <c r="IRY44" s="613"/>
      <c r="IRZ44" s="613"/>
      <c r="ISA44" s="613"/>
      <c r="ISB44" s="613"/>
      <c r="ISC44" s="613"/>
      <c r="ISD44" s="613"/>
      <c r="ISE44" s="613"/>
      <c r="ISF44" s="613"/>
      <c r="ISG44" s="613"/>
      <c r="ISH44" s="613"/>
      <c r="ISI44" s="613"/>
      <c r="ISJ44" s="613"/>
      <c r="ISK44" s="613"/>
      <c r="ISL44" s="613"/>
      <c r="ISM44" s="613"/>
      <c r="ISN44" s="613"/>
      <c r="ISO44" s="613"/>
      <c r="ISP44" s="613"/>
      <c r="ISQ44" s="613"/>
      <c r="ISR44" s="613"/>
      <c r="ISS44" s="613"/>
      <c r="IST44" s="613"/>
      <c r="ISU44" s="613"/>
      <c r="ISV44" s="613"/>
      <c r="ISW44" s="613"/>
      <c r="ISX44" s="613"/>
      <c r="ISY44" s="613"/>
      <c r="ISZ44" s="613"/>
      <c r="ITA44" s="613"/>
      <c r="ITB44" s="613"/>
      <c r="ITC44" s="613"/>
      <c r="ITD44" s="613"/>
      <c r="ITE44" s="613"/>
      <c r="ITF44" s="613"/>
      <c r="ITG44" s="613"/>
      <c r="ITH44" s="613"/>
      <c r="ITI44" s="613"/>
      <c r="ITJ44" s="613"/>
      <c r="ITK44" s="613"/>
      <c r="ITL44" s="613"/>
      <c r="ITM44" s="613"/>
      <c r="ITN44" s="613"/>
      <c r="ITO44" s="613"/>
      <c r="ITP44" s="613"/>
      <c r="ITQ44" s="613"/>
      <c r="ITR44" s="613"/>
      <c r="ITS44" s="613"/>
      <c r="ITT44" s="613"/>
      <c r="ITU44" s="613"/>
      <c r="ITV44" s="613"/>
      <c r="ITW44" s="613"/>
      <c r="ITX44" s="613"/>
      <c r="ITY44" s="613"/>
      <c r="ITZ44" s="613"/>
      <c r="IUA44" s="613"/>
      <c r="IUB44" s="613"/>
      <c r="IUC44" s="613"/>
      <c r="IUD44" s="613"/>
      <c r="IUE44" s="613"/>
      <c r="IUF44" s="613"/>
      <c r="IUG44" s="613"/>
      <c r="IUH44" s="613"/>
      <c r="IUI44" s="613"/>
      <c r="IUJ44" s="613"/>
      <c r="IUK44" s="613"/>
      <c r="IUL44" s="613"/>
      <c r="IUM44" s="613"/>
      <c r="IUN44" s="613"/>
      <c r="IUO44" s="613"/>
      <c r="IUP44" s="613"/>
      <c r="IUQ44" s="613"/>
      <c r="IUR44" s="613"/>
      <c r="IUS44" s="613"/>
      <c r="IUT44" s="613"/>
      <c r="IUU44" s="613"/>
      <c r="IUV44" s="613"/>
      <c r="IUW44" s="613"/>
      <c r="IUX44" s="613"/>
      <c r="IUY44" s="613"/>
      <c r="IUZ44" s="613"/>
      <c r="IVA44" s="613"/>
      <c r="IVB44" s="613"/>
      <c r="IVC44" s="613"/>
      <c r="IVD44" s="613"/>
      <c r="IVE44" s="613"/>
      <c r="IVF44" s="613"/>
      <c r="IVG44" s="613"/>
      <c r="IVH44" s="613"/>
      <c r="IVI44" s="613"/>
      <c r="IVJ44" s="613"/>
      <c r="IVK44" s="613"/>
      <c r="IVL44" s="613"/>
      <c r="IVM44" s="613"/>
      <c r="IVN44" s="613"/>
      <c r="IVO44" s="613"/>
      <c r="IVP44" s="613"/>
      <c r="IVQ44" s="613"/>
      <c r="IVR44" s="613"/>
      <c r="IVS44" s="613"/>
      <c r="IVT44" s="613"/>
      <c r="IVU44" s="613"/>
      <c r="IVV44" s="613"/>
      <c r="IVW44" s="613"/>
      <c r="IVX44" s="613"/>
      <c r="IVY44" s="613"/>
      <c r="IVZ44" s="613"/>
      <c r="IWA44" s="613"/>
      <c r="IWB44" s="613"/>
      <c r="IWC44" s="613"/>
      <c r="IWD44" s="613"/>
      <c r="IWE44" s="613"/>
      <c r="IWF44" s="613"/>
      <c r="IWG44" s="613"/>
      <c r="IWH44" s="613"/>
      <c r="IWI44" s="613"/>
      <c r="IWJ44" s="613"/>
      <c r="IWK44" s="613"/>
      <c r="IWL44" s="613"/>
      <c r="IWM44" s="613"/>
      <c r="IWN44" s="613"/>
      <c r="IWO44" s="613"/>
      <c r="IWP44" s="613"/>
      <c r="IWQ44" s="613"/>
      <c r="IWR44" s="613"/>
      <c r="IWS44" s="613"/>
      <c r="IWT44" s="613"/>
      <c r="IWU44" s="613"/>
      <c r="IWV44" s="613"/>
      <c r="IWW44" s="613"/>
      <c r="IWX44" s="613"/>
      <c r="IWY44" s="613"/>
      <c r="IWZ44" s="613"/>
      <c r="IXA44" s="613"/>
      <c r="IXB44" s="613"/>
      <c r="IXC44" s="613"/>
      <c r="IXD44" s="613"/>
      <c r="IXE44" s="613"/>
      <c r="IXF44" s="613"/>
      <c r="IXG44" s="613"/>
      <c r="IXH44" s="613"/>
      <c r="IXI44" s="613"/>
      <c r="IXJ44" s="613"/>
      <c r="IXK44" s="613"/>
      <c r="IXL44" s="613"/>
      <c r="IXM44" s="613"/>
      <c r="IXN44" s="613"/>
      <c r="IXO44" s="613"/>
      <c r="IXP44" s="613"/>
      <c r="IXQ44" s="613"/>
      <c r="IXR44" s="613"/>
      <c r="IXS44" s="613"/>
      <c r="IXT44" s="613"/>
      <c r="IXU44" s="613"/>
      <c r="IXV44" s="613"/>
      <c r="IXW44" s="613"/>
      <c r="IXX44" s="613"/>
      <c r="IXY44" s="613"/>
      <c r="IXZ44" s="613"/>
      <c r="IYA44" s="613"/>
      <c r="IYB44" s="613"/>
      <c r="IYC44" s="613"/>
      <c r="IYD44" s="613"/>
      <c r="IYE44" s="613"/>
      <c r="IYF44" s="613"/>
      <c r="IYG44" s="613"/>
      <c r="IYH44" s="613"/>
      <c r="IYI44" s="613"/>
      <c r="IYJ44" s="613"/>
      <c r="IYK44" s="613"/>
      <c r="IYL44" s="613"/>
      <c r="IYM44" s="613"/>
      <c r="IYN44" s="613"/>
      <c r="IYO44" s="613"/>
      <c r="IYP44" s="613"/>
      <c r="IYQ44" s="613"/>
      <c r="IYR44" s="613"/>
      <c r="IYS44" s="613"/>
      <c r="IYT44" s="613"/>
      <c r="IYU44" s="613"/>
      <c r="IYV44" s="613"/>
      <c r="IYW44" s="613"/>
      <c r="IYX44" s="613"/>
      <c r="IYY44" s="613"/>
      <c r="IYZ44" s="613"/>
      <c r="IZA44" s="613"/>
      <c r="IZB44" s="613"/>
      <c r="IZC44" s="613"/>
      <c r="IZD44" s="613"/>
      <c r="IZE44" s="613"/>
      <c r="IZF44" s="613"/>
      <c r="IZG44" s="613"/>
      <c r="IZH44" s="613"/>
      <c r="IZI44" s="613"/>
      <c r="IZJ44" s="613"/>
      <c r="IZK44" s="613"/>
      <c r="IZL44" s="613"/>
      <c r="IZM44" s="613"/>
      <c r="IZN44" s="613"/>
      <c r="IZO44" s="613"/>
      <c r="IZP44" s="613"/>
      <c r="IZQ44" s="613"/>
      <c r="IZR44" s="613"/>
      <c r="IZS44" s="613"/>
      <c r="IZT44" s="613"/>
      <c r="IZU44" s="613"/>
      <c r="IZV44" s="613"/>
      <c r="IZW44" s="613"/>
      <c r="IZX44" s="613"/>
      <c r="IZY44" s="613"/>
      <c r="IZZ44" s="613"/>
      <c r="JAA44" s="613"/>
      <c r="JAB44" s="613"/>
      <c r="JAC44" s="613"/>
      <c r="JAD44" s="613"/>
      <c r="JAE44" s="613"/>
      <c r="JAF44" s="613"/>
      <c r="JAG44" s="613"/>
      <c r="JAH44" s="613"/>
      <c r="JAI44" s="613"/>
      <c r="JAJ44" s="613"/>
      <c r="JAK44" s="613"/>
      <c r="JAL44" s="613"/>
      <c r="JAM44" s="613"/>
      <c r="JAN44" s="613"/>
      <c r="JAO44" s="613"/>
      <c r="JAP44" s="613"/>
      <c r="JAQ44" s="613"/>
      <c r="JAR44" s="613"/>
      <c r="JAS44" s="613"/>
      <c r="JAT44" s="613"/>
      <c r="JAU44" s="613"/>
      <c r="JAV44" s="613"/>
      <c r="JAW44" s="613"/>
      <c r="JAX44" s="613"/>
      <c r="JAY44" s="613"/>
      <c r="JAZ44" s="613"/>
      <c r="JBA44" s="613"/>
      <c r="JBB44" s="613"/>
      <c r="JBC44" s="613"/>
      <c r="JBD44" s="613"/>
      <c r="JBE44" s="613"/>
      <c r="JBF44" s="613"/>
      <c r="JBG44" s="613"/>
      <c r="JBH44" s="613"/>
      <c r="JBI44" s="613"/>
      <c r="JBJ44" s="613"/>
      <c r="JBK44" s="613"/>
      <c r="JBL44" s="613"/>
      <c r="JBM44" s="613"/>
      <c r="JBN44" s="613"/>
      <c r="JBO44" s="613"/>
      <c r="JBP44" s="613"/>
      <c r="JBQ44" s="613"/>
      <c r="JBR44" s="613"/>
      <c r="JBS44" s="613"/>
      <c r="JBT44" s="613"/>
      <c r="JBU44" s="613"/>
      <c r="JBV44" s="613"/>
      <c r="JBW44" s="613"/>
      <c r="JBX44" s="613"/>
      <c r="JBY44" s="613"/>
      <c r="JBZ44" s="613"/>
      <c r="JCA44" s="613"/>
      <c r="JCB44" s="613"/>
      <c r="JCC44" s="613"/>
      <c r="JCD44" s="613"/>
      <c r="JCE44" s="613"/>
      <c r="JCF44" s="613"/>
      <c r="JCG44" s="613"/>
      <c r="JCH44" s="613"/>
      <c r="JCI44" s="613"/>
      <c r="JCJ44" s="613"/>
      <c r="JCK44" s="613"/>
      <c r="JCL44" s="613"/>
      <c r="JCM44" s="613"/>
      <c r="JCN44" s="613"/>
      <c r="JCO44" s="613"/>
      <c r="JCP44" s="613"/>
      <c r="JCQ44" s="613"/>
      <c r="JCR44" s="613"/>
      <c r="JCS44" s="613"/>
      <c r="JCT44" s="613"/>
      <c r="JCU44" s="613"/>
      <c r="JCV44" s="613"/>
      <c r="JCW44" s="613"/>
      <c r="JCX44" s="613"/>
      <c r="JCY44" s="613"/>
      <c r="JCZ44" s="613"/>
      <c r="JDA44" s="613"/>
      <c r="JDB44" s="613"/>
      <c r="JDC44" s="613"/>
      <c r="JDD44" s="613"/>
      <c r="JDE44" s="613"/>
      <c r="JDF44" s="613"/>
      <c r="JDG44" s="613"/>
      <c r="JDH44" s="613"/>
      <c r="JDI44" s="613"/>
      <c r="JDJ44" s="613"/>
      <c r="JDK44" s="613"/>
      <c r="JDL44" s="613"/>
      <c r="JDM44" s="613"/>
      <c r="JDN44" s="613"/>
      <c r="JDO44" s="613"/>
      <c r="JDP44" s="613"/>
      <c r="JDQ44" s="613"/>
      <c r="JDR44" s="613"/>
      <c r="JDS44" s="613"/>
      <c r="JDT44" s="613"/>
      <c r="JDU44" s="613"/>
      <c r="JDV44" s="613"/>
      <c r="JDW44" s="613"/>
      <c r="JDX44" s="613"/>
      <c r="JDY44" s="613"/>
      <c r="JDZ44" s="613"/>
      <c r="JEA44" s="613"/>
      <c r="JEB44" s="613"/>
      <c r="JEC44" s="613"/>
      <c r="JED44" s="613"/>
      <c r="JEE44" s="613"/>
      <c r="JEF44" s="613"/>
      <c r="JEG44" s="613"/>
      <c r="JEH44" s="613"/>
      <c r="JEI44" s="613"/>
      <c r="JEJ44" s="613"/>
      <c r="JEK44" s="613"/>
      <c r="JEL44" s="613"/>
      <c r="JEM44" s="613"/>
      <c r="JEN44" s="613"/>
      <c r="JEO44" s="613"/>
      <c r="JEP44" s="613"/>
      <c r="JEQ44" s="613"/>
      <c r="JER44" s="613"/>
      <c r="JES44" s="613"/>
      <c r="JET44" s="613"/>
      <c r="JEU44" s="613"/>
      <c r="JEV44" s="613"/>
      <c r="JEW44" s="613"/>
      <c r="JEX44" s="613"/>
      <c r="JEY44" s="613"/>
      <c r="JEZ44" s="613"/>
      <c r="JFA44" s="613"/>
      <c r="JFB44" s="613"/>
      <c r="JFC44" s="613"/>
      <c r="JFD44" s="613"/>
      <c r="JFE44" s="613"/>
      <c r="JFF44" s="613"/>
      <c r="JFG44" s="613"/>
      <c r="JFH44" s="613"/>
      <c r="JFI44" s="613"/>
      <c r="JFJ44" s="613"/>
      <c r="JFK44" s="613"/>
      <c r="JFL44" s="613"/>
      <c r="JFM44" s="613"/>
      <c r="JFN44" s="613"/>
      <c r="JFO44" s="613"/>
      <c r="JFP44" s="613"/>
      <c r="JFQ44" s="613"/>
      <c r="JFR44" s="613"/>
      <c r="JFS44" s="613"/>
      <c r="JFT44" s="613"/>
      <c r="JFU44" s="613"/>
      <c r="JFV44" s="613"/>
      <c r="JFW44" s="613"/>
      <c r="JFX44" s="613"/>
      <c r="JFY44" s="613"/>
      <c r="JFZ44" s="613"/>
      <c r="JGA44" s="613"/>
      <c r="JGB44" s="613"/>
      <c r="JGC44" s="613"/>
      <c r="JGD44" s="613"/>
      <c r="JGE44" s="613"/>
      <c r="JGF44" s="613"/>
      <c r="JGG44" s="613"/>
      <c r="JGH44" s="613"/>
      <c r="JGI44" s="613"/>
      <c r="JGJ44" s="613"/>
      <c r="JGK44" s="613"/>
      <c r="JGL44" s="613"/>
      <c r="JGM44" s="613"/>
      <c r="JGN44" s="613"/>
      <c r="JGO44" s="613"/>
      <c r="JGP44" s="613"/>
      <c r="JGQ44" s="613"/>
      <c r="JGR44" s="613"/>
      <c r="JGS44" s="613"/>
      <c r="JGT44" s="613"/>
      <c r="JGU44" s="613"/>
      <c r="JGV44" s="613"/>
      <c r="JGW44" s="613"/>
      <c r="JGX44" s="613"/>
      <c r="JGY44" s="613"/>
      <c r="JGZ44" s="613"/>
      <c r="JHA44" s="613"/>
      <c r="JHB44" s="613"/>
      <c r="JHC44" s="613"/>
      <c r="JHD44" s="613"/>
      <c r="JHE44" s="613"/>
      <c r="JHF44" s="613"/>
      <c r="JHG44" s="613"/>
      <c r="JHH44" s="613"/>
      <c r="JHI44" s="613"/>
      <c r="JHJ44" s="613"/>
      <c r="JHK44" s="613"/>
      <c r="JHL44" s="613"/>
      <c r="JHM44" s="613"/>
      <c r="JHN44" s="613"/>
      <c r="JHO44" s="613"/>
      <c r="JHP44" s="613"/>
      <c r="JHQ44" s="613"/>
      <c r="JHR44" s="613"/>
      <c r="JHS44" s="613"/>
      <c r="JHT44" s="613"/>
      <c r="JHU44" s="613"/>
      <c r="JHV44" s="613"/>
      <c r="JHW44" s="613"/>
      <c r="JHX44" s="613"/>
      <c r="JHY44" s="613"/>
      <c r="JHZ44" s="613"/>
      <c r="JIA44" s="613"/>
      <c r="JIB44" s="613"/>
      <c r="JIC44" s="613"/>
      <c r="JID44" s="613"/>
      <c r="JIE44" s="613"/>
      <c r="JIF44" s="613"/>
      <c r="JIG44" s="613"/>
      <c r="JIH44" s="613"/>
      <c r="JII44" s="613"/>
      <c r="JIJ44" s="613"/>
      <c r="JIK44" s="613"/>
      <c r="JIL44" s="613"/>
      <c r="JIM44" s="613"/>
      <c r="JIN44" s="613"/>
      <c r="JIO44" s="613"/>
      <c r="JIP44" s="613"/>
      <c r="JIQ44" s="613"/>
      <c r="JIR44" s="613"/>
      <c r="JIS44" s="613"/>
      <c r="JIT44" s="613"/>
      <c r="JIU44" s="613"/>
      <c r="JIV44" s="613"/>
      <c r="JIW44" s="613"/>
      <c r="JIX44" s="613"/>
      <c r="JIY44" s="613"/>
      <c r="JIZ44" s="613"/>
      <c r="JJA44" s="613"/>
      <c r="JJB44" s="613"/>
      <c r="JJC44" s="613"/>
      <c r="JJD44" s="613"/>
      <c r="JJE44" s="613"/>
      <c r="JJF44" s="613"/>
      <c r="JJG44" s="613"/>
      <c r="JJH44" s="613"/>
      <c r="JJI44" s="613"/>
      <c r="JJJ44" s="613"/>
      <c r="JJK44" s="613"/>
      <c r="JJL44" s="613"/>
      <c r="JJM44" s="613"/>
      <c r="JJN44" s="613"/>
      <c r="JJO44" s="613"/>
      <c r="JJP44" s="613"/>
      <c r="JJQ44" s="613"/>
      <c r="JJR44" s="613"/>
      <c r="JJS44" s="613"/>
      <c r="JJT44" s="613"/>
      <c r="JJU44" s="613"/>
      <c r="JJV44" s="613"/>
      <c r="JJW44" s="613"/>
      <c r="JJX44" s="613"/>
      <c r="JJY44" s="613"/>
      <c r="JJZ44" s="613"/>
      <c r="JKA44" s="613"/>
      <c r="JKB44" s="613"/>
      <c r="JKC44" s="613"/>
      <c r="JKD44" s="613"/>
      <c r="JKE44" s="613"/>
      <c r="JKF44" s="613"/>
      <c r="JKG44" s="613"/>
      <c r="JKH44" s="613"/>
      <c r="JKI44" s="613"/>
      <c r="JKJ44" s="613"/>
      <c r="JKK44" s="613"/>
      <c r="JKL44" s="613"/>
      <c r="JKM44" s="613"/>
      <c r="JKN44" s="613"/>
      <c r="JKO44" s="613"/>
      <c r="JKP44" s="613"/>
      <c r="JKQ44" s="613"/>
      <c r="JKR44" s="613"/>
      <c r="JKS44" s="613"/>
      <c r="JKT44" s="613"/>
      <c r="JKU44" s="613"/>
      <c r="JKV44" s="613"/>
      <c r="JKW44" s="613"/>
      <c r="JKX44" s="613"/>
      <c r="JKY44" s="613"/>
      <c r="JKZ44" s="613"/>
      <c r="JLA44" s="613"/>
      <c r="JLB44" s="613"/>
      <c r="JLC44" s="613"/>
      <c r="JLD44" s="613"/>
      <c r="JLE44" s="613"/>
      <c r="JLF44" s="613"/>
      <c r="JLG44" s="613"/>
      <c r="JLH44" s="613"/>
      <c r="JLI44" s="613"/>
      <c r="JLJ44" s="613"/>
      <c r="JLK44" s="613"/>
      <c r="JLL44" s="613"/>
      <c r="JLM44" s="613"/>
      <c r="JLN44" s="613"/>
      <c r="JLO44" s="613"/>
      <c r="JLP44" s="613"/>
      <c r="JLQ44" s="613"/>
      <c r="JLR44" s="613"/>
      <c r="JLS44" s="613"/>
      <c r="JLT44" s="613"/>
      <c r="JLU44" s="613"/>
      <c r="JLV44" s="613"/>
      <c r="JLW44" s="613"/>
      <c r="JLX44" s="613"/>
      <c r="JLY44" s="613"/>
      <c r="JLZ44" s="613"/>
      <c r="JMA44" s="613"/>
      <c r="JMB44" s="613"/>
      <c r="JMC44" s="613"/>
      <c r="JMD44" s="613"/>
      <c r="JME44" s="613"/>
      <c r="JMF44" s="613"/>
      <c r="JMG44" s="613"/>
      <c r="JMH44" s="613"/>
      <c r="JMI44" s="613"/>
      <c r="JMJ44" s="613"/>
      <c r="JMK44" s="613"/>
      <c r="JML44" s="613"/>
      <c r="JMM44" s="613"/>
      <c r="JMN44" s="613"/>
      <c r="JMO44" s="613"/>
      <c r="JMP44" s="613"/>
      <c r="JMQ44" s="613"/>
      <c r="JMR44" s="613"/>
      <c r="JMS44" s="613"/>
      <c r="JMT44" s="613"/>
      <c r="JMU44" s="613"/>
      <c r="JMV44" s="613"/>
      <c r="JMW44" s="613"/>
      <c r="JMX44" s="613"/>
      <c r="JMY44" s="613"/>
      <c r="JMZ44" s="613"/>
      <c r="JNA44" s="613"/>
      <c r="JNB44" s="613"/>
      <c r="JNC44" s="613"/>
      <c r="JND44" s="613"/>
      <c r="JNE44" s="613"/>
      <c r="JNF44" s="613"/>
      <c r="JNG44" s="613"/>
      <c r="JNH44" s="613"/>
      <c r="JNI44" s="613"/>
      <c r="JNJ44" s="613"/>
      <c r="JNK44" s="613"/>
      <c r="JNL44" s="613"/>
      <c r="JNM44" s="613"/>
      <c r="JNN44" s="613"/>
      <c r="JNO44" s="613"/>
      <c r="JNP44" s="613"/>
      <c r="JNQ44" s="613"/>
      <c r="JNR44" s="613"/>
      <c r="JNS44" s="613"/>
      <c r="JNT44" s="613"/>
      <c r="JNU44" s="613"/>
      <c r="JNV44" s="613"/>
      <c r="JNW44" s="613"/>
      <c r="JNX44" s="613"/>
      <c r="JNY44" s="613"/>
      <c r="JNZ44" s="613"/>
      <c r="JOA44" s="613"/>
      <c r="JOB44" s="613"/>
      <c r="JOC44" s="613"/>
      <c r="JOD44" s="613"/>
      <c r="JOE44" s="613"/>
      <c r="JOF44" s="613"/>
      <c r="JOG44" s="613"/>
      <c r="JOH44" s="613"/>
      <c r="JOI44" s="613"/>
      <c r="JOJ44" s="613"/>
      <c r="JOK44" s="613"/>
      <c r="JOL44" s="613"/>
      <c r="JOM44" s="613"/>
      <c r="JON44" s="613"/>
      <c r="JOO44" s="613"/>
      <c r="JOP44" s="613"/>
      <c r="JOQ44" s="613"/>
      <c r="JOR44" s="613"/>
      <c r="JOS44" s="613"/>
      <c r="JOT44" s="613"/>
      <c r="JOU44" s="613"/>
      <c r="JOV44" s="613"/>
      <c r="JOW44" s="613"/>
      <c r="JOX44" s="613"/>
      <c r="JOY44" s="613"/>
      <c r="JOZ44" s="613"/>
      <c r="JPA44" s="613"/>
      <c r="JPB44" s="613"/>
      <c r="JPC44" s="613"/>
      <c r="JPD44" s="613"/>
      <c r="JPE44" s="613"/>
      <c r="JPF44" s="613"/>
      <c r="JPG44" s="613"/>
      <c r="JPH44" s="613"/>
      <c r="JPI44" s="613"/>
      <c r="JPJ44" s="613"/>
      <c r="JPK44" s="613"/>
      <c r="JPL44" s="613"/>
      <c r="JPM44" s="613"/>
      <c r="JPN44" s="613"/>
      <c r="JPO44" s="613"/>
      <c r="JPP44" s="613"/>
      <c r="JPQ44" s="613"/>
      <c r="JPR44" s="613"/>
      <c r="JPS44" s="613"/>
      <c r="JPT44" s="613"/>
      <c r="JPU44" s="613"/>
      <c r="JPV44" s="613"/>
      <c r="JPW44" s="613"/>
      <c r="JPX44" s="613"/>
      <c r="JPY44" s="613"/>
      <c r="JPZ44" s="613"/>
      <c r="JQA44" s="613"/>
      <c r="JQB44" s="613"/>
      <c r="JQC44" s="613"/>
      <c r="JQD44" s="613"/>
      <c r="JQE44" s="613"/>
      <c r="JQF44" s="613"/>
      <c r="JQG44" s="613"/>
      <c r="JQH44" s="613"/>
      <c r="JQI44" s="613"/>
      <c r="JQJ44" s="613"/>
      <c r="JQK44" s="613"/>
      <c r="JQL44" s="613"/>
      <c r="JQM44" s="613"/>
      <c r="JQN44" s="613"/>
      <c r="JQO44" s="613"/>
      <c r="JQP44" s="613"/>
      <c r="JQQ44" s="613"/>
      <c r="JQR44" s="613"/>
      <c r="JQS44" s="613"/>
      <c r="JQT44" s="613"/>
      <c r="JQU44" s="613"/>
      <c r="JQV44" s="613"/>
      <c r="JQW44" s="613"/>
      <c r="JQX44" s="613"/>
      <c r="JQY44" s="613"/>
      <c r="JQZ44" s="613"/>
      <c r="JRA44" s="613"/>
      <c r="JRB44" s="613"/>
      <c r="JRC44" s="613"/>
      <c r="JRD44" s="613"/>
      <c r="JRE44" s="613"/>
      <c r="JRF44" s="613"/>
      <c r="JRG44" s="613"/>
      <c r="JRH44" s="613"/>
      <c r="JRI44" s="613"/>
      <c r="JRJ44" s="613"/>
      <c r="JRK44" s="613"/>
      <c r="JRL44" s="613"/>
      <c r="JRM44" s="613"/>
      <c r="JRN44" s="613"/>
      <c r="JRO44" s="613"/>
      <c r="JRP44" s="613"/>
      <c r="JRQ44" s="613"/>
      <c r="JRR44" s="613"/>
      <c r="JRS44" s="613"/>
      <c r="JRT44" s="613"/>
      <c r="JRU44" s="613"/>
      <c r="JRV44" s="613"/>
      <c r="JRW44" s="613"/>
      <c r="JRX44" s="613"/>
      <c r="JRY44" s="613"/>
      <c r="JRZ44" s="613"/>
      <c r="JSA44" s="613"/>
      <c r="JSB44" s="613"/>
      <c r="JSC44" s="613"/>
      <c r="JSD44" s="613"/>
      <c r="JSE44" s="613"/>
      <c r="JSF44" s="613"/>
      <c r="JSG44" s="613"/>
      <c r="JSH44" s="613"/>
      <c r="JSI44" s="613"/>
      <c r="JSJ44" s="613"/>
      <c r="JSK44" s="613"/>
      <c r="JSL44" s="613"/>
      <c r="JSM44" s="613"/>
      <c r="JSN44" s="613"/>
      <c r="JSO44" s="613"/>
      <c r="JSP44" s="613"/>
      <c r="JSQ44" s="613"/>
      <c r="JSR44" s="613"/>
      <c r="JSS44" s="613"/>
      <c r="JST44" s="613"/>
      <c r="JSU44" s="613"/>
      <c r="JSV44" s="613"/>
      <c r="JSW44" s="613"/>
      <c r="JSX44" s="613"/>
      <c r="JSY44" s="613"/>
      <c r="JSZ44" s="613"/>
      <c r="JTA44" s="613"/>
      <c r="JTB44" s="613"/>
      <c r="JTC44" s="613"/>
      <c r="JTD44" s="613"/>
      <c r="JTE44" s="613"/>
      <c r="JTF44" s="613"/>
      <c r="JTG44" s="613"/>
      <c r="JTH44" s="613"/>
      <c r="JTI44" s="613"/>
      <c r="JTJ44" s="613"/>
      <c r="JTK44" s="613"/>
      <c r="JTL44" s="613"/>
      <c r="JTM44" s="613"/>
      <c r="JTN44" s="613"/>
      <c r="JTO44" s="613"/>
      <c r="JTP44" s="613"/>
      <c r="JTQ44" s="613"/>
      <c r="JTR44" s="613"/>
      <c r="JTS44" s="613"/>
      <c r="JTT44" s="613"/>
      <c r="JTU44" s="613"/>
      <c r="JTV44" s="613"/>
      <c r="JTW44" s="613"/>
      <c r="JTX44" s="613"/>
      <c r="JTY44" s="613"/>
      <c r="JTZ44" s="613"/>
      <c r="JUA44" s="613"/>
      <c r="JUB44" s="613"/>
      <c r="JUC44" s="613"/>
      <c r="JUD44" s="613"/>
      <c r="JUE44" s="613"/>
      <c r="JUF44" s="613"/>
      <c r="JUG44" s="613"/>
      <c r="JUH44" s="613"/>
      <c r="JUI44" s="613"/>
      <c r="JUJ44" s="613"/>
      <c r="JUK44" s="613"/>
      <c r="JUL44" s="613"/>
      <c r="JUM44" s="613"/>
      <c r="JUN44" s="613"/>
      <c r="JUO44" s="613"/>
      <c r="JUP44" s="613"/>
      <c r="JUQ44" s="613"/>
      <c r="JUR44" s="613"/>
      <c r="JUS44" s="613"/>
      <c r="JUT44" s="613"/>
      <c r="JUU44" s="613"/>
      <c r="JUV44" s="613"/>
      <c r="JUW44" s="613"/>
      <c r="JUX44" s="613"/>
      <c r="JUY44" s="613"/>
      <c r="JUZ44" s="613"/>
      <c r="JVA44" s="613"/>
      <c r="JVB44" s="613"/>
      <c r="JVC44" s="613"/>
      <c r="JVD44" s="613"/>
      <c r="JVE44" s="613"/>
      <c r="JVF44" s="613"/>
      <c r="JVG44" s="613"/>
      <c r="JVH44" s="613"/>
      <c r="JVI44" s="613"/>
      <c r="JVJ44" s="613"/>
      <c r="JVK44" s="613"/>
      <c r="JVL44" s="613"/>
      <c r="JVM44" s="613"/>
      <c r="JVN44" s="613"/>
      <c r="JVO44" s="613"/>
      <c r="JVP44" s="613"/>
      <c r="JVQ44" s="613"/>
      <c r="JVR44" s="613"/>
      <c r="JVS44" s="613"/>
      <c r="JVT44" s="613"/>
      <c r="JVU44" s="613"/>
      <c r="JVV44" s="613"/>
      <c r="JVW44" s="613"/>
      <c r="JVX44" s="613"/>
      <c r="JVY44" s="613"/>
      <c r="JVZ44" s="613"/>
      <c r="JWA44" s="613"/>
      <c r="JWB44" s="613"/>
      <c r="JWC44" s="613"/>
      <c r="JWD44" s="613"/>
      <c r="JWE44" s="613"/>
      <c r="JWF44" s="613"/>
      <c r="JWG44" s="613"/>
      <c r="JWH44" s="613"/>
      <c r="JWI44" s="613"/>
      <c r="JWJ44" s="613"/>
      <c r="JWK44" s="613"/>
      <c r="JWL44" s="613"/>
      <c r="JWM44" s="613"/>
      <c r="JWN44" s="613"/>
      <c r="JWO44" s="613"/>
      <c r="JWP44" s="613"/>
      <c r="JWQ44" s="613"/>
      <c r="JWR44" s="613"/>
      <c r="JWS44" s="613"/>
      <c r="JWT44" s="613"/>
      <c r="JWU44" s="613"/>
      <c r="JWV44" s="613"/>
      <c r="JWW44" s="613"/>
      <c r="JWX44" s="613"/>
      <c r="JWY44" s="613"/>
      <c r="JWZ44" s="613"/>
      <c r="JXA44" s="613"/>
      <c r="JXB44" s="613"/>
      <c r="JXC44" s="613"/>
      <c r="JXD44" s="613"/>
      <c r="JXE44" s="613"/>
      <c r="JXF44" s="613"/>
      <c r="JXG44" s="613"/>
      <c r="JXH44" s="613"/>
      <c r="JXI44" s="613"/>
      <c r="JXJ44" s="613"/>
      <c r="JXK44" s="613"/>
      <c r="JXL44" s="613"/>
      <c r="JXM44" s="613"/>
      <c r="JXN44" s="613"/>
      <c r="JXO44" s="613"/>
      <c r="JXP44" s="613"/>
      <c r="JXQ44" s="613"/>
      <c r="JXR44" s="613"/>
      <c r="JXS44" s="613"/>
      <c r="JXT44" s="613"/>
      <c r="JXU44" s="613"/>
      <c r="JXV44" s="613"/>
      <c r="JXW44" s="613"/>
      <c r="JXX44" s="613"/>
      <c r="JXY44" s="613"/>
      <c r="JXZ44" s="613"/>
      <c r="JYA44" s="613"/>
      <c r="JYB44" s="613"/>
      <c r="JYC44" s="613"/>
      <c r="JYD44" s="613"/>
      <c r="JYE44" s="613"/>
      <c r="JYF44" s="613"/>
      <c r="JYG44" s="613"/>
      <c r="JYH44" s="613"/>
      <c r="JYI44" s="613"/>
      <c r="JYJ44" s="613"/>
      <c r="JYK44" s="613"/>
      <c r="JYL44" s="613"/>
      <c r="JYM44" s="613"/>
      <c r="JYN44" s="613"/>
      <c r="JYO44" s="613"/>
      <c r="JYP44" s="613"/>
      <c r="JYQ44" s="613"/>
      <c r="JYR44" s="613"/>
      <c r="JYS44" s="613"/>
      <c r="JYT44" s="613"/>
      <c r="JYU44" s="613"/>
      <c r="JYV44" s="613"/>
      <c r="JYW44" s="613"/>
      <c r="JYX44" s="613"/>
      <c r="JYY44" s="613"/>
      <c r="JYZ44" s="613"/>
      <c r="JZA44" s="613"/>
      <c r="JZB44" s="613"/>
      <c r="JZC44" s="613"/>
      <c r="JZD44" s="613"/>
      <c r="JZE44" s="613"/>
      <c r="JZF44" s="613"/>
      <c r="JZG44" s="613"/>
      <c r="JZH44" s="613"/>
      <c r="JZI44" s="613"/>
      <c r="JZJ44" s="613"/>
      <c r="JZK44" s="613"/>
      <c r="JZL44" s="613"/>
      <c r="JZM44" s="613"/>
      <c r="JZN44" s="613"/>
      <c r="JZO44" s="613"/>
      <c r="JZP44" s="613"/>
      <c r="JZQ44" s="613"/>
      <c r="JZR44" s="613"/>
      <c r="JZS44" s="613"/>
      <c r="JZT44" s="613"/>
      <c r="JZU44" s="613"/>
      <c r="JZV44" s="613"/>
      <c r="JZW44" s="613"/>
      <c r="JZX44" s="613"/>
      <c r="JZY44" s="613"/>
      <c r="JZZ44" s="613"/>
      <c r="KAA44" s="613"/>
      <c r="KAB44" s="613"/>
      <c r="KAC44" s="613"/>
      <c r="KAD44" s="613"/>
      <c r="KAE44" s="613"/>
      <c r="KAF44" s="613"/>
      <c r="KAG44" s="613"/>
      <c r="KAH44" s="613"/>
      <c r="KAI44" s="613"/>
      <c r="KAJ44" s="613"/>
      <c r="KAK44" s="613"/>
      <c r="KAL44" s="613"/>
      <c r="KAM44" s="613"/>
      <c r="KAN44" s="613"/>
      <c r="KAO44" s="613"/>
      <c r="KAP44" s="613"/>
      <c r="KAQ44" s="613"/>
      <c r="KAR44" s="613"/>
      <c r="KAS44" s="613"/>
      <c r="KAT44" s="613"/>
      <c r="KAU44" s="613"/>
      <c r="KAV44" s="613"/>
      <c r="KAW44" s="613"/>
      <c r="KAX44" s="613"/>
      <c r="KAY44" s="613"/>
      <c r="KAZ44" s="613"/>
      <c r="KBA44" s="613"/>
      <c r="KBB44" s="613"/>
      <c r="KBC44" s="613"/>
      <c r="KBD44" s="613"/>
      <c r="KBE44" s="613"/>
      <c r="KBF44" s="613"/>
      <c r="KBG44" s="613"/>
      <c r="KBH44" s="613"/>
      <c r="KBI44" s="613"/>
      <c r="KBJ44" s="613"/>
      <c r="KBK44" s="613"/>
      <c r="KBL44" s="613"/>
      <c r="KBM44" s="613"/>
      <c r="KBN44" s="613"/>
      <c r="KBO44" s="613"/>
      <c r="KBP44" s="613"/>
      <c r="KBQ44" s="613"/>
      <c r="KBR44" s="613"/>
      <c r="KBS44" s="613"/>
      <c r="KBT44" s="613"/>
      <c r="KBU44" s="613"/>
      <c r="KBV44" s="613"/>
      <c r="KBW44" s="613"/>
      <c r="KBX44" s="613"/>
      <c r="KBY44" s="613"/>
      <c r="KBZ44" s="613"/>
      <c r="KCA44" s="613"/>
      <c r="KCB44" s="613"/>
      <c r="KCC44" s="613"/>
      <c r="KCD44" s="613"/>
      <c r="KCE44" s="613"/>
      <c r="KCF44" s="613"/>
      <c r="KCG44" s="613"/>
      <c r="KCH44" s="613"/>
      <c r="KCI44" s="613"/>
      <c r="KCJ44" s="613"/>
      <c r="KCK44" s="613"/>
      <c r="KCL44" s="613"/>
      <c r="KCM44" s="613"/>
      <c r="KCN44" s="613"/>
      <c r="KCO44" s="613"/>
      <c r="KCP44" s="613"/>
      <c r="KCQ44" s="613"/>
      <c r="KCR44" s="613"/>
      <c r="KCS44" s="613"/>
      <c r="KCT44" s="613"/>
      <c r="KCU44" s="613"/>
      <c r="KCV44" s="613"/>
      <c r="KCW44" s="613"/>
      <c r="KCX44" s="613"/>
      <c r="KCY44" s="613"/>
      <c r="KCZ44" s="613"/>
      <c r="KDA44" s="613"/>
      <c r="KDB44" s="613"/>
      <c r="KDC44" s="613"/>
      <c r="KDD44" s="613"/>
      <c r="KDE44" s="613"/>
      <c r="KDF44" s="613"/>
      <c r="KDG44" s="613"/>
      <c r="KDH44" s="613"/>
      <c r="KDI44" s="613"/>
      <c r="KDJ44" s="613"/>
      <c r="KDK44" s="613"/>
      <c r="KDL44" s="613"/>
      <c r="KDM44" s="613"/>
      <c r="KDN44" s="613"/>
      <c r="KDO44" s="613"/>
      <c r="KDP44" s="613"/>
      <c r="KDQ44" s="613"/>
      <c r="KDR44" s="613"/>
      <c r="KDS44" s="613"/>
      <c r="KDT44" s="613"/>
      <c r="KDU44" s="613"/>
      <c r="KDV44" s="613"/>
      <c r="KDW44" s="613"/>
      <c r="KDX44" s="613"/>
      <c r="KDY44" s="613"/>
      <c r="KDZ44" s="613"/>
      <c r="KEA44" s="613"/>
      <c r="KEB44" s="613"/>
      <c r="KEC44" s="613"/>
      <c r="KED44" s="613"/>
      <c r="KEE44" s="613"/>
      <c r="KEF44" s="613"/>
      <c r="KEG44" s="613"/>
      <c r="KEH44" s="613"/>
      <c r="KEI44" s="613"/>
      <c r="KEJ44" s="613"/>
      <c r="KEK44" s="613"/>
      <c r="KEL44" s="613"/>
      <c r="KEM44" s="613"/>
      <c r="KEN44" s="613"/>
      <c r="KEO44" s="613"/>
      <c r="KEP44" s="613"/>
      <c r="KEQ44" s="613"/>
      <c r="KER44" s="613"/>
      <c r="KES44" s="613"/>
      <c r="KET44" s="613"/>
      <c r="KEU44" s="613"/>
      <c r="KEV44" s="613"/>
      <c r="KEW44" s="613"/>
      <c r="KEX44" s="613"/>
      <c r="KEY44" s="613"/>
      <c r="KEZ44" s="613"/>
      <c r="KFA44" s="613"/>
      <c r="KFB44" s="613"/>
      <c r="KFC44" s="613"/>
      <c r="KFD44" s="613"/>
      <c r="KFE44" s="613"/>
      <c r="KFF44" s="613"/>
      <c r="KFG44" s="613"/>
      <c r="KFH44" s="613"/>
      <c r="KFI44" s="613"/>
      <c r="KFJ44" s="613"/>
      <c r="KFK44" s="613"/>
      <c r="KFL44" s="613"/>
      <c r="KFM44" s="613"/>
      <c r="KFN44" s="613"/>
      <c r="KFO44" s="613"/>
      <c r="KFP44" s="613"/>
      <c r="KFQ44" s="613"/>
      <c r="KFR44" s="613"/>
      <c r="KFS44" s="613"/>
      <c r="KFT44" s="613"/>
      <c r="KFU44" s="613"/>
      <c r="KFV44" s="613"/>
      <c r="KFW44" s="613"/>
      <c r="KFX44" s="613"/>
      <c r="KFY44" s="613"/>
      <c r="KFZ44" s="613"/>
      <c r="KGA44" s="613"/>
      <c r="KGB44" s="613"/>
      <c r="KGC44" s="613"/>
      <c r="KGD44" s="613"/>
      <c r="KGE44" s="613"/>
      <c r="KGF44" s="613"/>
      <c r="KGG44" s="613"/>
      <c r="KGH44" s="613"/>
      <c r="KGI44" s="613"/>
      <c r="KGJ44" s="613"/>
      <c r="KGK44" s="613"/>
      <c r="KGL44" s="613"/>
      <c r="KGM44" s="613"/>
      <c r="KGN44" s="613"/>
      <c r="KGO44" s="613"/>
      <c r="KGP44" s="613"/>
      <c r="KGQ44" s="613"/>
      <c r="KGR44" s="613"/>
      <c r="KGS44" s="613"/>
      <c r="KGT44" s="613"/>
      <c r="KGU44" s="613"/>
      <c r="KGV44" s="613"/>
      <c r="KGW44" s="613"/>
      <c r="KGX44" s="613"/>
      <c r="KGY44" s="613"/>
      <c r="KGZ44" s="613"/>
      <c r="KHA44" s="613"/>
      <c r="KHB44" s="613"/>
      <c r="KHC44" s="613"/>
      <c r="KHD44" s="613"/>
      <c r="KHE44" s="613"/>
      <c r="KHF44" s="613"/>
      <c r="KHG44" s="613"/>
      <c r="KHH44" s="613"/>
      <c r="KHI44" s="613"/>
      <c r="KHJ44" s="613"/>
      <c r="KHK44" s="613"/>
      <c r="KHL44" s="613"/>
      <c r="KHM44" s="613"/>
      <c r="KHN44" s="613"/>
      <c r="KHO44" s="613"/>
      <c r="KHP44" s="613"/>
      <c r="KHQ44" s="613"/>
      <c r="KHR44" s="613"/>
      <c r="KHS44" s="613"/>
      <c r="KHT44" s="613"/>
      <c r="KHU44" s="613"/>
      <c r="KHV44" s="613"/>
      <c r="KHW44" s="613"/>
      <c r="KHX44" s="613"/>
      <c r="KHY44" s="613"/>
      <c r="KHZ44" s="613"/>
      <c r="KIA44" s="613"/>
      <c r="KIB44" s="613"/>
      <c r="KIC44" s="613"/>
      <c r="KID44" s="613"/>
      <c r="KIE44" s="613"/>
      <c r="KIF44" s="613"/>
      <c r="KIG44" s="613"/>
      <c r="KIH44" s="613"/>
      <c r="KII44" s="613"/>
      <c r="KIJ44" s="613"/>
      <c r="KIK44" s="613"/>
      <c r="KIL44" s="613"/>
      <c r="KIM44" s="613"/>
      <c r="KIN44" s="613"/>
      <c r="KIO44" s="613"/>
      <c r="KIP44" s="613"/>
      <c r="KIQ44" s="613"/>
      <c r="KIR44" s="613"/>
      <c r="KIS44" s="613"/>
      <c r="KIT44" s="613"/>
      <c r="KIU44" s="613"/>
      <c r="KIV44" s="613"/>
      <c r="KIW44" s="613"/>
      <c r="KIX44" s="613"/>
      <c r="KIY44" s="613"/>
      <c r="KIZ44" s="613"/>
      <c r="KJA44" s="613"/>
      <c r="KJB44" s="613"/>
      <c r="KJC44" s="613"/>
      <c r="KJD44" s="613"/>
      <c r="KJE44" s="613"/>
      <c r="KJF44" s="613"/>
      <c r="KJG44" s="613"/>
      <c r="KJH44" s="613"/>
      <c r="KJI44" s="613"/>
      <c r="KJJ44" s="613"/>
      <c r="KJK44" s="613"/>
      <c r="KJL44" s="613"/>
      <c r="KJM44" s="613"/>
      <c r="KJN44" s="613"/>
      <c r="KJO44" s="613"/>
      <c r="KJP44" s="613"/>
      <c r="KJQ44" s="613"/>
      <c r="KJR44" s="613"/>
      <c r="KJS44" s="613"/>
      <c r="KJT44" s="613"/>
      <c r="KJU44" s="613"/>
      <c r="KJV44" s="613"/>
      <c r="KJW44" s="613"/>
      <c r="KJX44" s="613"/>
      <c r="KJY44" s="613"/>
      <c r="KJZ44" s="613"/>
      <c r="KKA44" s="613"/>
      <c r="KKB44" s="613"/>
      <c r="KKC44" s="613"/>
      <c r="KKD44" s="613"/>
      <c r="KKE44" s="613"/>
      <c r="KKF44" s="613"/>
      <c r="KKG44" s="613"/>
      <c r="KKH44" s="613"/>
      <c r="KKI44" s="613"/>
      <c r="KKJ44" s="613"/>
      <c r="KKK44" s="613"/>
      <c r="KKL44" s="613"/>
      <c r="KKM44" s="613"/>
      <c r="KKN44" s="613"/>
      <c r="KKO44" s="613"/>
      <c r="KKP44" s="613"/>
      <c r="KKQ44" s="613"/>
      <c r="KKR44" s="613"/>
      <c r="KKS44" s="613"/>
      <c r="KKT44" s="613"/>
      <c r="KKU44" s="613"/>
      <c r="KKV44" s="613"/>
      <c r="KKW44" s="613"/>
      <c r="KKX44" s="613"/>
      <c r="KKY44" s="613"/>
      <c r="KKZ44" s="613"/>
      <c r="KLA44" s="613"/>
      <c r="KLB44" s="613"/>
      <c r="KLC44" s="613"/>
      <c r="KLD44" s="613"/>
      <c r="KLE44" s="613"/>
      <c r="KLF44" s="613"/>
      <c r="KLG44" s="613"/>
      <c r="KLH44" s="613"/>
      <c r="KLI44" s="613"/>
      <c r="KLJ44" s="613"/>
      <c r="KLK44" s="613"/>
      <c r="KLL44" s="613"/>
      <c r="KLM44" s="613"/>
      <c r="KLN44" s="613"/>
      <c r="KLO44" s="613"/>
      <c r="KLP44" s="613"/>
      <c r="KLQ44" s="613"/>
      <c r="KLR44" s="613"/>
      <c r="KLS44" s="613"/>
      <c r="KLT44" s="613"/>
      <c r="KLU44" s="613"/>
      <c r="KLV44" s="613"/>
      <c r="KLW44" s="613"/>
      <c r="KLX44" s="613"/>
      <c r="KLY44" s="613"/>
      <c r="KLZ44" s="613"/>
      <c r="KMA44" s="613"/>
      <c r="KMB44" s="613"/>
      <c r="KMC44" s="613"/>
      <c r="KMD44" s="613"/>
      <c r="KME44" s="613"/>
      <c r="KMF44" s="613"/>
      <c r="KMG44" s="613"/>
      <c r="KMH44" s="613"/>
      <c r="KMI44" s="613"/>
      <c r="KMJ44" s="613"/>
      <c r="KMK44" s="613"/>
      <c r="KML44" s="613"/>
      <c r="KMM44" s="613"/>
      <c r="KMN44" s="613"/>
      <c r="KMO44" s="613"/>
      <c r="KMP44" s="613"/>
      <c r="KMQ44" s="613"/>
      <c r="KMR44" s="613"/>
      <c r="KMS44" s="613"/>
      <c r="KMT44" s="613"/>
      <c r="KMU44" s="613"/>
      <c r="KMV44" s="613"/>
      <c r="KMW44" s="613"/>
      <c r="KMX44" s="613"/>
      <c r="KMY44" s="613"/>
      <c r="KMZ44" s="613"/>
      <c r="KNA44" s="613"/>
      <c r="KNB44" s="613"/>
      <c r="KNC44" s="613"/>
      <c r="KND44" s="613"/>
      <c r="KNE44" s="613"/>
      <c r="KNF44" s="613"/>
      <c r="KNG44" s="613"/>
      <c r="KNH44" s="613"/>
      <c r="KNI44" s="613"/>
      <c r="KNJ44" s="613"/>
      <c r="KNK44" s="613"/>
      <c r="KNL44" s="613"/>
      <c r="KNM44" s="613"/>
      <c r="KNN44" s="613"/>
      <c r="KNO44" s="613"/>
      <c r="KNP44" s="613"/>
      <c r="KNQ44" s="613"/>
      <c r="KNR44" s="613"/>
      <c r="KNS44" s="613"/>
      <c r="KNT44" s="613"/>
      <c r="KNU44" s="613"/>
      <c r="KNV44" s="613"/>
      <c r="KNW44" s="613"/>
      <c r="KNX44" s="613"/>
      <c r="KNY44" s="613"/>
      <c r="KNZ44" s="613"/>
      <c r="KOA44" s="613"/>
      <c r="KOB44" s="613"/>
      <c r="KOC44" s="613"/>
      <c r="KOD44" s="613"/>
      <c r="KOE44" s="613"/>
      <c r="KOF44" s="613"/>
      <c r="KOG44" s="613"/>
      <c r="KOH44" s="613"/>
      <c r="KOI44" s="613"/>
      <c r="KOJ44" s="613"/>
      <c r="KOK44" s="613"/>
      <c r="KOL44" s="613"/>
      <c r="KOM44" s="613"/>
      <c r="KON44" s="613"/>
      <c r="KOO44" s="613"/>
      <c r="KOP44" s="613"/>
      <c r="KOQ44" s="613"/>
      <c r="KOR44" s="613"/>
      <c r="KOS44" s="613"/>
      <c r="KOT44" s="613"/>
      <c r="KOU44" s="613"/>
      <c r="KOV44" s="613"/>
      <c r="KOW44" s="613"/>
      <c r="KOX44" s="613"/>
      <c r="KOY44" s="613"/>
      <c r="KOZ44" s="613"/>
      <c r="KPA44" s="613"/>
      <c r="KPB44" s="613"/>
      <c r="KPC44" s="613"/>
      <c r="KPD44" s="613"/>
      <c r="KPE44" s="613"/>
      <c r="KPF44" s="613"/>
      <c r="KPG44" s="613"/>
      <c r="KPH44" s="613"/>
      <c r="KPI44" s="613"/>
      <c r="KPJ44" s="613"/>
      <c r="KPK44" s="613"/>
      <c r="KPL44" s="613"/>
      <c r="KPM44" s="613"/>
      <c r="KPN44" s="613"/>
      <c r="KPO44" s="613"/>
      <c r="KPP44" s="613"/>
      <c r="KPQ44" s="613"/>
      <c r="KPR44" s="613"/>
      <c r="KPS44" s="613"/>
      <c r="KPT44" s="613"/>
      <c r="KPU44" s="613"/>
      <c r="KPV44" s="613"/>
      <c r="KPW44" s="613"/>
      <c r="KPX44" s="613"/>
      <c r="KPY44" s="613"/>
      <c r="KPZ44" s="613"/>
      <c r="KQA44" s="613"/>
      <c r="KQB44" s="613"/>
      <c r="KQC44" s="613"/>
      <c r="KQD44" s="613"/>
      <c r="KQE44" s="613"/>
      <c r="KQF44" s="613"/>
      <c r="KQG44" s="613"/>
      <c r="KQH44" s="613"/>
      <c r="KQI44" s="613"/>
      <c r="KQJ44" s="613"/>
      <c r="KQK44" s="613"/>
      <c r="KQL44" s="613"/>
      <c r="KQM44" s="613"/>
      <c r="KQN44" s="613"/>
      <c r="KQO44" s="613"/>
      <c r="KQP44" s="613"/>
      <c r="KQQ44" s="613"/>
      <c r="KQR44" s="613"/>
      <c r="KQS44" s="613"/>
      <c r="KQT44" s="613"/>
      <c r="KQU44" s="613"/>
      <c r="KQV44" s="613"/>
      <c r="KQW44" s="613"/>
      <c r="KQX44" s="613"/>
      <c r="KQY44" s="613"/>
      <c r="KQZ44" s="613"/>
      <c r="KRA44" s="613"/>
      <c r="KRB44" s="613"/>
      <c r="KRC44" s="613"/>
      <c r="KRD44" s="613"/>
      <c r="KRE44" s="613"/>
      <c r="KRF44" s="613"/>
      <c r="KRG44" s="613"/>
      <c r="KRH44" s="613"/>
      <c r="KRI44" s="613"/>
      <c r="KRJ44" s="613"/>
      <c r="KRK44" s="613"/>
      <c r="KRL44" s="613"/>
      <c r="KRM44" s="613"/>
      <c r="KRN44" s="613"/>
      <c r="KRO44" s="613"/>
      <c r="KRP44" s="613"/>
      <c r="KRQ44" s="613"/>
      <c r="KRR44" s="613"/>
      <c r="KRS44" s="613"/>
      <c r="KRT44" s="613"/>
      <c r="KRU44" s="613"/>
      <c r="KRV44" s="613"/>
      <c r="KRW44" s="613"/>
      <c r="KRX44" s="613"/>
      <c r="KRY44" s="613"/>
      <c r="KRZ44" s="613"/>
      <c r="KSA44" s="613"/>
      <c r="KSB44" s="613"/>
      <c r="KSC44" s="613"/>
      <c r="KSD44" s="613"/>
      <c r="KSE44" s="613"/>
      <c r="KSF44" s="613"/>
      <c r="KSG44" s="613"/>
      <c r="KSH44" s="613"/>
      <c r="KSI44" s="613"/>
      <c r="KSJ44" s="613"/>
      <c r="KSK44" s="613"/>
      <c r="KSL44" s="613"/>
      <c r="KSM44" s="613"/>
      <c r="KSN44" s="613"/>
      <c r="KSO44" s="613"/>
      <c r="KSP44" s="613"/>
      <c r="KSQ44" s="613"/>
      <c r="KSR44" s="613"/>
      <c r="KSS44" s="613"/>
      <c r="KST44" s="613"/>
      <c r="KSU44" s="613"/>
      <c r="KSV44" s="613"/>
      <c r="KSW44" s="613"/>
      <c r="KSX44" s="613"/>
      <c r="KSY44" s="613"/>
      <c r="KSZ44" s="613"/>
      <c r="KTA44" s="613"/>
      <c r="KTB44" s="613"/>
      <c r="KTC44" s="613"/>
      <c r="KTD44" s="613"/>
      <c r="KTE44" s="613"/>
      <c r="KTF44" s="613"/>
      <c r="KTG44" s="613"/>
      <c r="KTH44" s="613"/>
      <c r="KTI44" s="613"/>
      <c r="KTJ44" s="613"/>
      <c r="KTK44" s="613"/>
      <c r="KTL44" s="613"/>
      <c r="KTM44" s="613"/>
      <c r="KTN44" s="613"/>
      <c r="KTO44" s="613"/>
      <c r="KTP44" s="613"/>
      <c r="KTQ44" s="613"/>
      <c r="KTR44" s="613"/>
      <c r="KTS44" s="613"/>
      <c r="KTT44" s="613"/>
      <c r="KTU44" s="613"/>
      <c r="KTV44" s="613"/>
      <c r="KTW44" s="613"/>
      <c r="KTX44" s="613"/>
      <c r="KTY44" s="613"/>
      <c r="KTZ44" s="613"/>
      <c r="KUA44" s="613"/>
      <c r="KUB44" s="613"/>
      <c r="KUC44" s="613"/>
      <c r="KUD44" s="613"/>
      <c r="KUE44" s="613"/>
      <c r="KUF44" s="613"/>
      <c r="KUG44" s="613"/>
      <c r="KUH44" s="613"/>
      <c r="KUI44" s="613"/>
      <c r="KUJ44" s="613"/>
      <c r="KUK44" s="613"/>
      <c r="KUL44" s="613"/>
      <c r="KUM44" s="613"/>
      <c r="KUN44" s="613"/>
      <c r="KUO44" s="613"/>
      <c r="KUP44" s="613"/>
      <c r="KUQ44" s="613"/>
      <c r="KUR44" s="613"/>
      <c r="KUS44" s="613"/>
      <c r="KUT44" s="613"/>
      <c r="KUU44" s="613"/>
      <c r="KUV44" s="613"/>
      <c r="KUW44" s="613"/>
      <c r="KUX44" s="613"/>
      <c r="KUY44" s="613"/>
      <c r="KUZ44" s="613"/>
      <c r="KVA44" s="613"/>
      <c r="KVB44" s="613"/>
      <c r="KVC44" s="613"/>
      <c r="KVD44" s="613"/>
      <c r="KVE44" s="613"/>
      <c r="KVF44" s="613"/>
      <c r="KVG44" s="613"/>
      <c r="KVH44" s="613"/>
      <c r="KVI44" s="613"/>
      <c r="KVJ44" s="613"/>
      <c r="KVK44" s="613"/>
      <c r="KVL44" s="613"/>
      <c r="KVM44" s="613"/>
      <c r="KVN44" s="613"/>
      <c r="KVO44" s="613"/>
      <c r="KVP44" s="613"/>
      <c r="KVQ44" s="613"/>
      <c r="KVR44" s="613"/>
      <c r="KVS44" s="613"/>
      <c r="KVT44" s="613"/>
      <c r="KVU44" s="613"/>
      <c r="KVV44" s="613"/>
      <c r="KVW44" s="613"/>
      <c r="KVX44" s="613"/>
      <c r="KVY44" s="613"/>
      <c r="KVZ44" s="613"/>
      <c r="KWA44" s="613"/>
      <c r="KWB44" s="613"/>
      <c r="KWC44" s="613"/>
      <c r="KWD44" s="613"/>
      <c r="KWE44" s="613"/>
      <c r="KWF44" s="613"/>
      <c r="KWG44" s="613"/>
      <c r="KWH44" s="613"/>
      <c r="KWI44" s="613"/>
      <c r="KWJ44" s="613"/>
      <c r="KWK44" s="613"/>
      <c r="KWL44" s="613"/>
      <c r="KWM44" s="613"/>
      <c r="KWN44" s="613"/>
      <c r="KWO44" s="613"/>
      <c r="KWP44" s="613"/>
      <c r="KWQ44" s="613"/>
      <c r="KWR44" s="613"/>
      <c r="KWS44" s="613"/>
      <c r="KWT44" s="613"/>
      <c r="KWU44" s="613"/>
      <c r="KWV44" s="613"/>
      <c r="KWW44" s="613"/>
      <c r="KWX44" s="613"/>
      <c r="KWY44" s="613"/>
      <c r="KWZ44" s="613"/>
      <c r="KXA44" s="613"/>
      <c r="KXB44" s="613"/>
      <c r="KXC44" s="613"/>
      <c r="KXD44" s="613"/>
      <c r="KXE44" s="613"/>
      <c r="KXF44" s="613"/>
      <c r="KXG44" s="613"/>
      <c r="KXH44" s="613"/>
      <c r="KXI44" s="613"/>
      <c r="KXJ44" s="613"/>
      <c r="KXK44" s="613"/>
      <c r="KXL44" s="613"/>
      <c r="KXM44" s="613"/>
      <c r="KXN44" s="613"/>
      <c r="KXO44" s="613"/>
      <c r="KXP44" s="613"/>
      <c r="KXQ44" s="613"/>
      <c r="KXR44" s="613"/>
      <c r="KXS44" s="613"/>
      <c r="KXT44" s="613"/>
      <c r="KXU44" s="613"/>
      <c r="KXV44" s="613"/>
      <c r="KXW44" s="613"/>
      <c r="KXX44" s="613"/>
      <c r="KXY44" s="613"/>
      <c r="KXZ44" s="613"/>
      <c r="KYA44" s="613"/>
      <c r="KYB44" s="613"/>
      <c r="KYC44" s="613"/>
      <c r="KYD44" s="613"/>
      <c r="KYE44" s="613"/>
      <c r="KYF44" s="613"/>
      <c r="KYG44" s="613"/>
      <c r="KYH44" s="613"/>
      <c r="KYI44" s="613"/>
      <c r="KYJ44" s="613"/>
      <c r="KYK44" s="613"/>
      <c r="KYL44" s="613"/>
      <c r="KYM44" s="613"/>
      <c r="KYN44" s="613"/>
      <c r="KYO44" s="613"/>
      <c r="KYP44" s="613"/>
      <c r="KYQ44" s="613"/>
      <c r="KYR44" s="613"/>
      <c r="KYS44" s="613"/>
      <c r="KYT44" s="613"/>
      <c r="KYU44" s="613"/>
      <c r="KYV44" s="613"/>
      <c r="KYW44" s="613"/>
      <c r="KYX44" s="613"/>
      <c r="KYY44" s="613"/>
      <c r="KYZ44" s="613"/>
      <c r="KZA44" s="613"/>
      <c r="KZB44" s="613"/>
      <c r="KZC44" s="613"/>
      <c r="KZD44" s="613"/>
      <c r="KZE44" s="613"/>
      <c r="KZF44" s="613"/>
      <c r="KZG44" s="613"/>
      <c r="KZH44" s="613"/>
      <c r="KZI44" s="613"/>
      <c r="KZJ44" s="613"/>
      <c r="KZK44" s="613"/>
      <c r="KZL44" s="613"/>
      <c r="KZM44" s="613"/>
      <c r="KZN44" s="613"/>
      <c r="KZO44" s="613"/>
      <c r="KZP44" s="613"/>
      <c r="KZQ44" s="613"/>
      <c r="KZR44" s="613"/>
      <c r="KZS44" s="613"/>
      <c r="KZT44" s="613"/>
      <c r="KZU44" s="613"/>
      <c r="KZV44" s="613"/>
      <c r="KZW44" s="613"/>
      <c r="KZX44" s="613"/>
      <c r="KZY44" s="613"/>
      <c r="KZZ44" s="613"/>
      <c r="LAA44" s="613"/>
      <c r="LAB44" s="613"/>
      <c r="LAC44" s="613"/>
      <c r="LAD44" s="613"/>
      <c r="LAE44" s="613"/>
      <c r="LAF44" s="613"/>
      <c r="LAG44" s="613"/>
      <c r="LAH44" s="613"/>
      <c r="LAI44" s="613"/>
      <c r="LAJ44" s="613"/>
      <c r="LAK44" s="613"/>
      <c r="LAL44" s="613"/>
      <c r="LAM44" s="613"/>
      <c r="LAN44" s="613"/>
      <c r="LAO44" s="613"/>
      <c r="LAP44" s="613"/>
      <c r="LAQ44" s="613"/>
      <c r="LAR44" s="613"/>
      <c r="LAS44" s="613"/>
      <c r="LAT44" s="613"/>
      <c r="LAU44" s="613"/>
      <c r="LAV44" s="613"/>
      <c r="LAW44" s="613"/>
      <c r="LAX44" s="613"/>
      <c r="LAY44" s="613"/>
      <c r="LAZ44" s="613"/>
      <c r="LBA44" s="613"/>
      <c r="LBB44" s="613"/>
      <c r="LBC44" s="613"/>
      <c r="LBD44" s="613"/>
      <c r="LBE44" s="613"/>
      <c r="LBF44" s="613"/>
      <c r="LBG44" s="613"/>
      <c r="LBH44" s="613"/>
      <c r="LBI44" s="613"/>
      <c r="LBJ44" s="613"/>
      <c r="LBK44" s="613"/>
      <c r="LBL44" s="613"/>
      <c r="LBM44" s="613"/>
      <c r="LBN44" s="613"/>
      <c r="LBO44" s="613"/>
      <c r="LBP44" s="613"/>
      <c r="LBQ44" s="613"/>
      <c r="LBR44" s="613"/>
      <c r="LBS44" s="613"/>
      <c r="LBT44" s="613"/>
      <c r="LBU44" s="613"/>
      <c r="LBV44" s="613"/>
      <c r="LBW44" s="613"/>
      <c r="LBX44" s="613"/>
      <c r="LBY44" s="613"/>
      <c r="LBZ44" s="613"/>
      <c r="LCA44" s="613"/>
      <c r="LCB44" s="613"/>
      <c r="LCC44" s="613"/>
      <c r="LCD44" s="613"/>
      <c r="LCE44" s="613"/>
      <c r="LCF44" s="613"/>
      <c r="LCG44" s="613"/>
      <c r="LCH44" s="613"/>
      <c r="LCI44" s="613"/>
      <c r="LCJ44" s="613"/>
      <c r="LCK44" s="613"/>
      <c r="LCL44" s="613"/>
      <c r="LCM44" s="613"/>
      <c r="LCN44" s="613"/>
      <c r="LCO44" s="613"/>
      <c r="LCP44" s="613"/>
      <c r="LCQ44" s="613"/>
      <c r="LCR44" s="613"/>
      <c r="LCS44" s="613"/>
      <c r="LCT44" s="613"/>
      <c r="LCU44" s="613"/>
      <c r="LCV44" s="613"/>
      <c r="LCW44" s="613"/>
      <c r="LCX44" s="613"/>
      <c r="LCY44" s="613"/>
      <c r="LCZ44" s="613"/>
      <c r="LDA44" s="613"/>
      <c r="LDB44" s="613"/>
      <c r="LDC44" s="613"/>
      <c r="LDD44" s="613"/>
      <c r="LDE44" s="613"/>
      <c r="LDF44" s="613"/>
      <c r="LDG44" s="613"/>
      <c r="LDH44" s="613"/>
      <c r="LDI44" s="613"/>
      <c r="LDJ44" s="613"/>
      <c r="LDK44" s="613"/>
      <c r="LDL44" s="613"/>
      <c r="LDM44" s="613"/>
      <c r="LDN44" s="613"/>
      <c r="LDO44" s="613"/>
      <c r="LDP44" s="613"/>
      <c r="LDQ44" s="613"/>
      <c r="LDR44" s="613"/>
      <c r="LDS44" s="613"/>
      <c r="LDT44" s="613"/>
      <c r="LDU44" s="613"/>
      <c r="LDV44" s="613"/>
      <c r="LDW44" s="613"/>
      <c r="LDX44" s="613"/>
      <c r="LDY44" s="613"/>
      <c r="LDZ44" s="613"/>
      <c r="LEA44" s="613"/>
      <c r="LEB44" s="613"/>
      <c r="LEC44" s="613"/>
      <c r="LED44" s="613"/>
      <c r="LEE44" s="613"/>
      <c r="LEF44" s="613"/>
      <c r="LEG44" s="613"/>
      <c r="LEH44" s="613"/>
      <c r="LEI44" s="613"/>
      <c r="LEJ44" s="613"/>
      <c r="LEK44" s="613"/>
      <c r="LEL44" s="613"/>
      <c r="LEM44" s="613"/>
      <c r="LEN44" s="613"/>
      <c r="LEO44" s="613"/>
      <c r="LEP44" s="613"/>
      <c r="LEQ44" s="613"/>
      <c r="LER44" s="613"/>
      <c r="LES44" s="613"/>
      <c r="LET44" s="613"/>
      <c r="LEU44" s="613"/>
      <c r="LEV44" s="613"/>
      <c r="LEW44" s="613"/>
      <c r="LEX44" s="613"/>
      <c r="LEY44" s="613"/>
      <c r="LEZ44" s="613"/>
      <c r="LFA44" s="613"/>
      <c r="LFB44" s="613"/>
      <c r="LFC44" s="613"/>
      <c r="LFD44" s="613"/>
      <c r="LFE44" s="613"/>
      <c r="LFF44" s="613"/>
      <c r="LFG44" s="613"/>
      <c r="LFH44" s="613"/>
      <c r="LFI44" s="613"/>
      <c r="LFJ44" s="613"/>
      <c r="LFK44" s="613"/>
      <c r="LFL44" s="613"/>
      <c r="LFM44" s="613"/>
      <c r="LFN44" s="613"/>
      <c r="LFO44" s="613"/>
      <c r="LFP44" s="613"/>
      <c r="LFQ44" s="613"/>
      <c r="LFR44" s="613"/>
      <c r="LFS44" s="613"/>
      <c r="LFT44" s="613"/>
      <c r="LFU44" s="613"/>
      <c r="LFV44" s="613"/>
      <c r="LFW44" s="613"/>
      <c r="LFX44" s="613"/>
      <c r="LFY44" s="613"/>
      <c r="LFZ44" s="613"/>
      <c r="LGA44" s="613"/>
      <c r="LGB44" s="613"/>
      <c r="LGC44" s="613"/>
      <c r="LGD44" s="613"/>
      <c r="LGE44" s="613"/>
      <c r="LGF44" s="613"/>
      <c r="LGG44" s="613"/>
      <c r="LGH44" s="613"/>
      <c r="LGI44" s="613"/>
      <c r="LGJ44" s="613"/>
      <c r="LGK44" s="613"/>
      <c r="LGL44" s="613"/>
      <c r="LGM44" s="613"/>
      <c r="LGN44" s="613"/>
      <c r="LGO44" s="613"/>
      <c r="LGP44" s="613"/>
      <c r="LGQ44" s="613"/>
      <c r="LGR44" s="613"/>
      <c r="LGS44" s="613"/>
      <c r="LGT44" s="613"/>
      <c r="LGU44" s="613"/>
      <c r="LGV44" s="613"/>
      <c r="LGW44" s="613"/>
      <c r="LGX44" s="613"/>
      <c r="LGY44" s="613"/>
      <c r="LGZ44" s="613"/>
      <c r="LHA44" s="613"/>
      <c r="LHB44" s="613"/>
      <c r="LHC44" s="613"/>
      <c r="LHD44" s="613"/>
      <c r="LHE44" s="613"/>
      <c r="LHF44" s="613"/>
      <c r="LHG44" s="613"/>
      <c r="LHH44" s="613"/>
      <c r="LHI44" s="613"/>
      <c r="LHJ44" s="613"/>
      <c r="LHK44" s="613"/>
      <c r="LHL44" s="613"/>
      <c r="LHM44" s="613"/>
      <c r="LHN44" s="613"/>
      <c r="LHO44" s="613"/>
      <c r="LHP44" s="613"/>
      <c r="LHQ44" s="613"/>
      <c r="LHR44" s="613"/>
      <c r="LHS44" s="613"/>
      <c r="LHT44" s="613"/>
      <c r="LHU44" s="613"/>
      <c r="LHV44" s="613"/>
      <c r="LHW44" s="613"/>
      <c r="LHX44" s="613"/>
      <c r="LHY44" s="613"/>
      <c r="LHZ44" s="613"/>
      <c r="LIA44" s="613"/>
      <c r="LIB44" s="613"/>
      <c r="LIC44" s="613"/>
      <c r="LID44" s="613"/>
      <c r="LIE44" s="613"/>
      <c r="LIF44" s="613"/>
      <c r="LIG44" s="613"/>
      <c r="LIH44" s="613"/>
      <c r="LII44" s="613"/>
      <c r="LIJ44" s="613"/>
      <c r="LIK44" s="613"/>
      <c r="LIL44" s="613"/>
      <c r="LIM44" s="613"/>
      <c r="LIN44" s="613"/>
      <c r="LIO44" s="613"/>
      <c r="LIP44" s="613"/>
      <c r="LIQ44" s="613"/>
      <c r="LIR44" s="613"/>
      <c r="LIS44" s="613"/>
      <c r="LIT44" s="613"/>
      <c r="LIU44" s="613"/>
      <c r="LIV44" s="613"/>
      <c r="LIW44" s="613"/>
      <c r="LIX44" s="613"/>
      <c r="LIY44" s="613"/>
      <c r="LIZ44" s="613"/>
      <c r="LJA44" s="613"/>
      <c r="LJB44" s="613"/>
      <c r="LJC44" s="613"/>
      <c r="LJD44" s="613"/>
      <c r="LJE44" s="613"/>
      <c r="LJF44" s="613"/>
      <c r="LJG44" s="613"/>
      <c r="LJH44" s="613"/>
      <c r="LJI44" s="613"/>
      <c r="LJJ44" s="613"/>
      <c r="LJK44" s="613"/>
      <c r="LJL44" s="613"/>
      <c r="LJM44" s="613"/>
      <c r="LJN44" s="613"/>
      <c r="LJO44" s="613"/>
      <c r="LJP44" s="613"/>
      <c r="LJQ44" s="613"/>
      <c r="LJR44" s="613"/>
      <c r="LJS44" s="613"/>
      <c r="LJT44" s="613"/>
      <c r="LJU44" s="613"/>
      <c r="LJV44" s="613"/>
      <c r="LJW44" s="613"/>
      <c r="LJX44" s="613"/>
      <c r="LJY44" s="613"/>
      <c r="LJZ44" s="613"/>
      <c r="LKA44" s="613"/>
      <c r="LKB44" s="613"/>
      <c r="LKC44" s="613"/>
      <c r="LKD44" s="613"/>
      <c r="LKE44" s="613"/>
      <c r="LKF44" s="613"/>
      <c r="LKG44" s="613"/>
      <c r="LKH44" s="613"/>
      <c r="LKI44" s="613"/>
      <c r="LKJ44" s="613"/>
      <c r="LKK44" s="613"/>
      <c r="LKL44" s="613"/>
      <c r="LKM44" s="613"/>
      <c r="LKN44" s="613"/>
      <c r="LKO44" s="613"/>
      <c r="LKP44" s="613"/>
      <c r="LKQ44" s="613"/>
      <c r="LKR44" s="613"/>
      <c r="LKS44" s="613"/>
      <c r="LKT44" s="613"/>
      <c r="LKU44" s="613"/>
      <c r="LKV44" s="613"/>
      <c r="LKW44" s="613"/>
      <c r="LKX44" s="613"/>
      <c r="LKY44" s="613"/>
      <c r="LKZ44" s="613"/>
      <c r="LLA44" s="613"/>
      <c r="LLB44" s="613"/>
      <c r="LLC44" s="613"/>
      <c r="LLD44" s="613"/>
      <c r="LLE44" s="613"/>
      <c r="LLF44" s="613"/>
      <c r="LLG44" s="613"/>
      <c r="LLH44" s="613"/>
      <c r="LLI44" s="613"/>
      <c r="LLJ44" s="613"/>
      <c r="LLK44" s="613"/>
      <c r="LLL44" s="613"/>
      <c r="LLM44" s="613"/>
      <c r="LLN44" s="613"/>
      <c r="LLO44" s="613"/>
      <c r="LLP44" s="613"/>
      <c r="LLQ44" s="613"/>
      <c r="LLR44" s="613"/>
      <c r="LLS44" s="613"/>
      <c r="LLT44" s="613"/>
      <c r="LLU44" s="613"/>
      <c r="LLV44" s="613"/>
      <c r="LLW44" s="613"/>
      <c r="LLX44" s="613"/>
      <c r="LLY44" s="613"/>
      <c r="LLZ44" s="613"/>
      <c r="LMA44" s="613"/>
      <c r="LMB44" s="613"/>
      <c r="LMC44" s="613"/>
      <c r="LMD44" s="613"/>
      <c r="LME44" s="613"/>
      <c r="LMF44" s="613"/>
      <c r="LMG44" s="613"/>
      <c r="LMH44" s="613"/>
      <c r="LMI44" s="613"/>
      <c r="LMJ44" s="613"/>
      <c r="LMK44" s="613"/>
      <c r="LML44" s="613"/>
      <c r="LMM44" s="613"/>
      <c r="LMN44" s="613"/>
      <c r="LMO44" s="613"/>
      <c r="LMP44" s="613"/>
      <c r="LMQ44" s="613"/>
      <c r="LMR44" s="613"/>
      <c r="LMS44" s="613"/>
      <c r="LMT44" s="613"/>
      <c r="LMU44" s="613"/>
      <c r="LMV44" s="613"/>
      <c r="LMW44" s="613"/>
      <c r="LMX44" s="613"/>
      <c r="LMY44" s="613"/>
      <c r="LMZ44" s="613"/>
      <c r="LNA44" s="613"/>
      <c r="LNB44" s="613"/>
      <c r="LNC44" s="613"/>
      <c r="LND44" s="613"/>
      <c r="LNE44" s="613"/>
      <c r="LNF44" s="613"/>
      <c r="LNG44" s="613"/>
      <c r="LNH44" s="613"/>
      <c r="LNI44" s="613"/>
      <c r="LNJ44" s="613"/>
      <c r="LNK44" s="613"/>
      <c r="LNL44" s="613"/>
      <c r="LNM44" s="613"/>
      <c r="LNN44" s="613"/>
      <c r="LNO44" s="613"/>
      <c r="LNP44" s="613"/>
      <c r="LNQ44" s="613"/>
      <c r="LNR44" s="613"/>
      <c r="LNS44" s="613"/>
      <c r="LNT44" s="613"/>
      <c r="LNU44" s="613"/>
      <c r="LNV44" s="613"/>
      <c r="LNW44" s="613"/>
      <c r="LNX44" s="613"/>
      <c r="LNY44" s="613"/>
      <c r="LNZ44" s="613"/>
      <c r="LOA44" s="613"/>
      <c r="LOB44" s="613"/>
      <c r="LOC44" s="613"/>
      <c r="LOD44" s="613"/>
      <c r="LOE44" s="613"/>
      <c r="LOF44" s="613"/>
      <c r="LOG44" s="613"/>
      <c r="LOH44" s="613"/>
      <c r="LOI44" s="613"/>
      <c r="LOJ44" s="613"/>
      <c r="LOK44" s="613"/>
      <c r="LOL44" s="613"/>
      <c r="LOM44" s="613"/>
      <c r="LON44" s="613"/>
      <c r="LOO44" s="613"/>
      <c r="LOP44" s="613"/>
      <c r="LOQ44" s="613"/>
      <c r="LOR44" s="613"/>
      <c r="LOS44" s="613"/>
      <c r="LOT44" s="613"/>
      <c r="LOU44" s="613"/>
      <c r="LOV44" s="613"/>
      <c r="LOW44" s="613"/>
      <c r="LOX44" s="613"/>
      <c r="LOY44" s="613"/>
      <c r="LOZ44" s="613"/>
      <c r="LPA44" s="613"/>
      <c r="LPB44" s="613"/>
      <c r="LPC44" s="613"/>
      <c r="LPD44" s="613"/>
      <c r="LPE44" s="613"/>
      <c r="LPF44" s="613"/>
      <c r="LPG44" s="613"/>
      <c r="LPH44" s="613"/>
      <c r="LPI44" s="613"/>
      <c r="LPJ44" s="613"/>
      <c r="LPK44" s="613"/>
      <c r="LPL44" s="613"/>
      <c r="LPM44" s="613"/>
      <c r="LPN44" s="613"/>
      <c r="LPO44" s="613"/>
      <c r="LPP44" s="613"/>
      <c r="LPQ44" s="613"/>
      <c r="LPR44" s="613"/>
      <c r="LPS44" s="613"/>
      <c r="LPT44" s="613"/>
      <c r="LPU44" s="613"/>
      <c r="LPV44" s="613"/>
      <c r="LPW44" s="613"/>
      <c r="LPX44" s="613"/>
      <c r="LPY44" s="613"/>
      <c r="LPZ44" s="613"/>
      <c r="LQA44" s="613"/>
      <c r="LQB44" s="613"/>
      <c r="LQC44" s="613"/>
      <c r="LQD44" s="613"/>
      <c r="LQE44" s="613"/>
      <c r="LQF44" s="613"/>
      <c r="LQG44" s="613"/>
      <c r="LQH44" s="613"/>
      <c r="LQI44" s="613"/>
      <c r="LQJ44" s="613"/>
      <c r="LQK44" s="613"/>
      <c r="LQL44" s="613"/>
      <c r="LQM44" s="613"/>
      <c r="LQN44" s="613"/>
      <c r="LQO44" s="613"/>
      <c r="LQP44" s="613"/>
      <c r="LQQ44" s="613"/>
      <c r="LQR44" s="613"/>
      <c r="LQS44" s="613"/>
      <c r="LQT44" s="613"/>
      <c r="LQU44" s="613"/>
      <c r="LQV44" s="613"/>
      <c r="LQW44" s="613"/>
      <c r="LQX44" s="613"/>
      <c r="LQY44" s="613"/>
      <c r="LQZ44" s="613"/>
      <c r="LRA44" s="613"/>
      <c r="LRB44" s="613"/>
      <c r="LRC44" s="613"/>
      <c r="LRD44" s="613"/>
      <c r="LRE44" s="613"/>
      <c r="LRF44" s="613"/>
      <c r="LRG44" s="613"/>
      <c r="LRH44" s="613"/>
      <c r="LRI44" s="613"/>
      <c r="LRJ44" s="613"/>
      <c r="LRK44" s="613"/>
      <c r="LRL44" s="613"/>
      <c r="LRM44" s="613"/>
      <c r="LRN44" s="613"/>
      <c r="LRO44" s="613"/>
      <c r="LRP44" s="613"/>
      <c r="LRQ44" s="613"/>
      <c r="LRR44" s="613"/>
      <c r="LRS44" s="613"/>
      <c r="LRT44" s="613"/>
      <c r="LRU44" s="613"/>
      <c r="LRV44" s="613"/>
      <c r="LRW44" s="613"/>
      <c r="LRX44" s="613"/>
      <c r="LRY44" s="613"/>
      <c r="LRZ44" s="613"/>
      <c r="LSA44" s="613"/>
      <c r="LSB44" s="613"/>
      <c r="LSC44" s="613"/>
      <c r="LSD44" s="613"/>
      <c r="LSE44" s="613"/>
      <c r="LSF44" s="613"/>
      <c r="LSG44" s="613"/>
      <c r="LSH44" s="613"/>
      <c r="LSI44" s="613"/>
      <c r="LSJ44" s="613"/>
      <c r="LSK44" s="613"/>
      <c r="LSL44" s="613"/>
      <c r="LSM44" s="613"/>
      <c r="LSN44" s="613"/>
      <c r="LSO44" s="613"/>
      <c r="LSP44" s="613"/>
      <c r="LSQ44" s="613"/>
      <c r="LSR44" s="613"/>
      <c r="LSS44" s="613"/>
      <c r="LST44" s="613"/>
      <c r="LSU44" s="613"/>
      <c r="LSV44" s="613"/>
      <c r="LSW44" s="613"/>
      <c r="LSX44" s="613"/>
      <c r="LSY44" s="613"/>
      <c r="LSZ44" s="613"/>
      <c r="LTA44" s="613"/>
      <c r="LTB44" s="613"/>
      <c r="LTC44" s="613"/>
      <c r="LTD44" s="613"/>
      <c r="LTE44" s="613"/>
      <c r="LTF44" s="613"/>
      <c r="LTG44" s="613"/>
      <c r="LTH44" s="613"/>
      <c r="LTI44" s="613"/>
      <c r="LTJ44" s="613"/>
      <c r="LTK44" s="613"/>
      <c r="LTL44" s="613"/>
      <c r="LTM44" s="613"/>
      <c r="LTN44" s="613"/>
      <c r="LTO44" s="613"/>
      <c r="LTP44" s="613"/>
      <c r="LTQ44" s="613"/>
      <c r="LTR44" s="613"/>
      <c r="LTS44" s="613"/>
      <c r="LTT44" s="613"/>
      <c r="LTU44" s="613"/>
      <c r="LTV44" s="613"/>
      <c r="LTW44" s="613"/>
      <c r="LTX44" s="613"/>
      <c r="LTY44" s="613"/>
      <c r="LTZ44" s="613"/>
      <c r="LUA44" s="613"/>
      <c r="LUB44" s="613"/>
      <c r="LUC44" s="613"/>
      <c r="LUD44" s="613"/>
      <c r="LUE44" s="613"/>
      <c r="LUF44" s="613"/>
      <c r="LUG44" s="613"/>
      <c r="LUH44" s="613"/>
      <c r="LUI44" s="613"/>
      <c r="LUJ44" s="613"/>
      <c r="LUK44" s="613"/>
      <c r="LUL44" s="613"/>
      <c r="LUM44" s="613"/>
      <c r="LUN44" s="613"/>
      <c r="LUO44" s="613"/>
      <c r="LUP44" s="613"/>
      <c r="LUQ44" s="613"/>
      <c r="LUR44" s="613"/>
      <c r="LUS44" s="613"/>
      <c r="LUT44" s="613"/>
      <c r="LUU44" s="613"/>
      <c r="LUV44" s="613"/>
      <c r="LUW44" s="613"/>
      <c r="LUX44" s="613"/>
      <c r="LUY44" s="613"/>
      <c r="LUZ44" s="613"/>
      <c r="LVA44" s="613"/>
      <c r="LVB44" s="613"/>
      <c r="LVC44" s="613"/>
      <c r="LVD44" s="613"/>
      <c r="LVE44" s="613"/>
      <c r="LVF44" s="613"/>
      <c r="LVG44" s="613"/>
      <c r="LVH44" s="613"/>
      <c r="LVI44" s="613"/>
      <c r="LVJ44" s="613"/>
      <c r="LVK44" s="613"/>
      <c r="LVL44" s="613"/>
      <c r="LVM44" s="613"/>
      <c r="LVN44" s="613"/>
      <c r="LVO44" s="613"/>
      <c r="LVP44" s="613"/>
      <c r="LVQ44" s="613"/>
      <c r="LVR44" s="613"/>
      <c r="LVS44" s="613"/>
      <c r="LVT44" s="613"/>
      <c r="LVU44" s="613"/>
      <c r="LVV44" s="613"/>
      <c r="LVW44" s="613"/>
      <c r="LVX44" s="613"/>
      <c r="LVY44" s="613"/>
      <c r="LVZ44" s="613"/>
      <c r="LWA44" s="613"/>
      <c r="LWB44" s="613"/>
      <c r="LWC44" s="613"/>
      <c r="LWD44" s="613"/>
      <c r="LWE44" s="613"/>
      <c r="LWF44" s="613"/>
      <c r="LWG44" s="613"/>
      <c r="LWH44" s="613"/>
      <c r="LWI44" s="613"/>
      <c r="LWJ44" s="613"/>
      <c r="LWK44" s="613"/>
      <c r="LWL44" s="613"/>
      <c r="LWM44" s="613"/>
      <c r="LWN44" s="613"/>
      <c r="LWO44" s="613"/>
      <c r="LWP44" s="613"/>
      <c r="LWQ44" s="613"/>
      <c r="LWR44" s="613"/>
      <c r="LWS44" s="613"/>
      <c r="LWT44" s="613"/>
      <c r="LWU44" s="613"/>
      <c r="LWV44" s="613"/>
      <c r="LWW44" s="613"/>
      <c r="LWX44" s="613"/>
      <c r="LWY44" s="613"/>
      <c r="LWZ44" s="613"/>
      <c r="LXA44" s="613"/>
      <c r="LXB44" s="613"/>
      <c r="LXC44" s="613"/>
      <c r="LXD44" s="613"/>
      <c r="LXE44" s="613"/>
      <c r="LXF44" s="613"/>
      <c r="LXG44" s="613"/>
      <c r="LXH44" s="613"/>
      <c r="LXI44" s="613"/>
      <c r="LXJ44" s="613"/>
      <c r="LXK44" s="613"/>
      <c r="LXL44" s="613"/>
      <c r="LXM44" s="613"/>
      <c r="LXN44" s="613"/>
      <c r="LXO44" s="613"/>
      <c r="LXP44" s="613"/>
      <c r="LXQ44" s="613"/>
      <c r="LXR44" s="613"/>
      <c r="LXS44" s="613"/>
      <c r="LXT44" s="613"/>
      <c r="LXU44" s="613"/>
      <c r="LXV44" s="613"/>
      <c r="LXW44" s="613"/>
      <c r="LXX44" s="613"/>
      <c r="LXY44" s="613"/>
      <c r="LXZ44" s="613"/>
      <c r="LYA44" s="613"/>
      <c r="LYB44" s="613"/>
      <c r="LYC44" s="613"/>
      <c r="LYD44" s="613"/>
      <c r="LYE44" s="613"/>
      <c r="LYF44" s="613"/>
      <c r="LYG44" s="613"/>
      <c r="LYH44" s="613"/>
      <c r="LYI44" s="613"/>
      <c r="LYJ44" s="613"/>
      <c r="LYK44" s="613"/>
      <c r="LYL44" s="613"/>
      <c r="LYM44" s="613"/>
      <c r="LYN44" s="613"/>
      <c r="LYO44" s="613"/>
      <c r="LYP44" s="613"/>
      <c r="LYQ44" s="613"/>
      <c r="LYR44" s="613"/>
      <c r="LYS44" s="613"/>
      <c r="LYT44" s="613"/>
      <c r="LYU44" s="613"/>
      <c r="LYV44" s="613"/>
      <c r="LYW44" s="613"/>
      <c r="LYX44" s="613"/>
      <c r="LYY44" s="613"/>
      <c r="LYZ44" s="613"/>
      <c r="LZA44" s="613"/>
      <c r="LZB44" s="613"/>
      <c r="LZC44" s="613"/>
      <c r="LZD44" s="613"/>
      <c r="LZE44" s="613"/>
      <c r="LZF44" s="613"/>
      <c r="LZG44" s="613"/>
      <c r="LZH44" s="613"/>
      <c r="LZI44" s="613"/>
      <c r="LZJ44" s="613"/>
      <c r="LZK44" s="613"/>
      <c r="LZL44" s="613"/>
      <c r="LZM44" s="613"/>
      <c r="LZN44" s="613"/>
      <c r="LZO44" s="613"/>
      <c r="LZP44" s="613"/>
      <c r="LZQ44" s="613"/>
      <c r="LZR44" s="613"/>
      <c r="LZS44" s="613"/>
      <c r="LZT44" s="613"/>
      <c r="LZU44" s="613"/>
      <c r="LZV44" s="613"/>
      <c r="LZW44" s="613"/>
      <c r="LZX44" s="613"/>
      <c r="LZY44" s="613"/>
      <c r="LZZ44" s="613"/>
      <c r="MAA44" s="613"/>
      <c r="MAB44" s="613"/>
      <c r="MAC44" s="613"/>
      <c r="MAD44" s="613"/>
      <c r="MAE44" s="613"/>
      <c r="MAF44" s="613"/>
      <c r="MAG44" s="613"/>
      <c r="MAH44" s="613"/>
      <c r="MAI44" s="613"/>
      <c r="MAJ44" s="613"/>
      <c r="MAK44" s="613"/>
      <c r="MAL44" s="613"/>
      <c r="MAM44" s="613"/>
      <c r="MAN44" s="613"/>
      <c r="MAO44" s="613"/>
      <c r="MAP44" s="613"/>
      <c r="MAQ44" s="613"/>
      <c r="MAR44" s="613"/>
      <c r="MAS44" s="613"/>
      <c r="MAT44" s="613"/>
      <c r="MAU44" s="613"/>
      <c r="MAV44" s="613"/>
      <c r="MAW44" s="613"/>
      <c r="MAX44" s="613"/>
      <c r="MAY44" s="613"/>
      <c r="MAZ44" s="613"/>
      <c r="MBA44" s="613"/>
      <c r="MBB44" s="613"/>
      <c r="MBC44" s="613"/>
      <c r="MBD44" s="613"/>
      <c r="MBE44" s="613"/>
      <c r="MBF44" s="613"/>
      <c r="MBG44" s="613"/>
      <c r="MBH44" s="613"/>
      <c r="MBI44" s="613"/>
      <c r="MBJ44" s="613"/>
      <c r="MBK44" s="613"/>
      <c r="MBL44" s="613"/>
      <c r="MBM44" s="613"/>
      <c r="MBN44" s="613"/>
      <c r="MBO44" s="613"/>
      <c r="MBP44" s="613"/>
      <c r="MBQ44" s="613"/>
      <c r="MBR44" s="613"/>
      <c r="MBS44" s="613"/>
      <c r="MBT44" s="613"/>
      <c r="MBU44" s="613"/>
      <c r="MBV44" s="613"/>
      <c r="MBW44" s="613"/>
      <c r="MBX44" s="613"/>
      <c r="MBY44" s="613"/>
      <c r="MBZ44" s="613"/>
      <c r="MCA44" s="613"/>
      <c r="MCB44" s="613"/>
      <c r="MCC44" s="613"/>
      <c r="MCD44" s="613"/>
      <c r="MCE44" s="613"/>
      <c r="MCF44" s="613"/>
      <c r="MCG44" s="613"/>
      <c r="MCH44" s="613"/>
      <c r="MCI44" s="613"/>
      <c r="MCJ44" s="613"/>
      <c r="MCK44" s="613"/>
      <c r="MCL44" s="613"/>
      <c r="MCM44" s="613"/>
      <c r="MCN44" s="613"/>
      <c r="MCO44" s="613"/>
      <c r="MCP44" s="613"/>
      <c r="MCQ44" s="613"/>
      <c r="MCR44" s="613"/>
      <c r="MCS44" s="613"/>
      <c r="MCT44" s="613"/>
      <c r="MCU44" s="613"/>
      <c r="MCV44" s="613"/>
      <c r="MCW44" s="613"/>
      <c r="MCX44" s="613"/>
      <c r="MCY44" s="613"/>
      <c r="MCZ44" s="613"/>
      <c r="MDA44" s="613"/>
      <c r="MDB44" s="613"/>
      <c r="MDC44" s="613"/>
      <c r="MDD44" s="613"/>
      <c r="MDE44" s="613"/>
      <c r="MDF44" s="613"/>
      <c r="MDG44" s="613"/>
      <c r="MDH44" s="613"/>
      <c r="MDI44" s="613"/>
      <c r="MDJ44" s="613"/>
      <c r="MDK44" s="613"/>
      <c r="MDL44" s="613"/>
      <c r="MDM44" s="613"/>
      <c r="MDN44" s="613"/>
      <c r="MDO44" s="613"/>
      <c r="MDP44" s="613"/>
      <c r="MDQ44" s="613"/>
      <c r="MDR44" s="613"/>
      <c r="MDS44" s="613"/>
      <c r="MDT44" s="613"/>
      <c r="MDU44" s="613"/>
      <c r="MDV44" s="613"/>
      <c r="MDW44" s="613"/>
      <c r="MDX44" s="613"/>
      <c r="MDY44" s="613"/>
      <c r="MDZ44" s="613"/>
      <c r="MEA44" s="613"/>
      <c r="MEB44" s="613"/>
      <c r="MEC44" s="613"/>
      <c r="MED44" s="613"/>
      <c r="MEE44" s="613"/>
      <c r="MEF44" s="613"/>
      <c r="MEG44" s="613"/>
      <c r="MEH44" s="613"/>
      <c r="MEI44" s="613"/>
      <c r="MEJ44" s="613"/>
      <c r="MEK44" s="613"/>
      <c r="MEL44" s="613"/>
      <c r="MEM44" s="613"/>
      <c r="MEN44" s="613"/>
      <c r="MEO44" s="613"/>
      <c r="MEP44" s="613"/>
      <c r="MEQ44" s="613"/>
      <c r="MER44" s="613"/>
      <c r="MES44" s="613"/>
      <c r="MET44" s="613"/>
      <c r="MEU44" s="613"/>
      <c r="MEV44" s="613"/>
      <c r="MEW44" s="613"/>
      <c r="MEX44" s="613"/>
      <c r="MEY44" s="613"/>
      <c r="MEZ44" s="613"/>
      <c r="MFA44" s="613"/>
      <c r="MFB44" s="613"/>
      <c r="MFC44" s="613"/>
      <c r="MFD44" s="613"/>
      <c r="MFE44" s="613"/>
      <c r="MFF44" s="613"/>
      <c r="MFG44" s="613"/>
      <c r="MFH44" s="613"/>
      <c r="MFI44" s="613"/>
      <c r="MFJ44" s="613"/>
      <c r="MFK44" s="613"/>
      <c r="MFL44" s="613"/>
      <c r="MFM44" s="613"/>
      <c r="MFN44" s="613"/>
      <c r="MFO44" s="613"/>
      <c r="MFP44" s="613"/>
      <c r="MFQ44" s="613"/>
      <c r="MFR44" s="613"/>
      <c r="MFS44" s="613"/>
      <c r="MFT44" s="613"/>
      <c r="MFU44" s="613"/>
      <c r="MFV44" s="613"/>
      <c r="MFW44" s="613"/>
      <c r="MFX44" s="613"/>
      <c r="MFY44" s="613"/>
      <c r="MFZ44" s="613"/>
      <c r="MGA44" s="613"/>
      <c r="MGB44" s="613"/>
      <c r="MGC44" s="613"/>
      <c r="MGD44" s="613"/>
      <c r="MGE44" s="613"/>
      <c r="MGF44" s="613"/>
      <c r="MGG44" s="613"/>
      <c r="MGH44" s="613"/>
      <c r="MGI44" s="613"/>
      <c r="MGJ44" s="613"/>
      <c r="MGK44" s="613"/>
      <c r="MGL44" s="613"/>
      <c r="MGM44" s="613"/>
      <c r="MGN44" s="613"/>
      <c r="MGO44" s="613"/>
      <c r="MGP44" s="613"/>
      <c r="MGQ44" s="613"/>
      <c r="MGR44" s="613"/>
      <c r="MGS44" s="613"/>
      <c r="MGT44" s="613"/>
      <c r="MGU44" s="613"/>
      <c r="MGV44" s="613"/>
      <c r="MGW44" s="613"/>
      <c r="MGX44" s="613"/>
      <c r="MGY44" s="613"/>
      <c r="MGZ44" s="613"/>
      <c r="MHA44" s="613"/>
      <c r="MHB44" s="613"/>
      <c r="MHC44" s="613"/>
      <c r="MHD44" s="613"/>
      <c r="MHE44" s="613"/>
      <c r="MHF44" s="613"/>
      <c r="MHG44" s="613"/>
      <c r="MHH44" s="613"/>
      <c r="MHI44" s="613"/>
      <c r="MHJ44" s="613"/>
      <c r="MHK44" s="613"/>
      <c r="MHL44" s="613"/>
      <c r="MHM44" s="613"/>
      <c r="MHN44" s="613"/>
      <c r="MHO44" s="613"/>
      <c r="MHP44" s="613"/>
      <c r="MHQ44" s="613"/>
      <c r="MHR44" s="613"/>
      <c r="MHS44" s="613"/>
      <c r="MHT44" s="613"/>
      <c r="MHU44" s="613"/>
      <c r="MHV44" s="613"/>
      <c r="MHW44" s="613"/>
      <c r="MHX44" s="613"/>
      <c r="MHY44" s="613"/>
      <c r="MHZ44" s="613"/>
      <c r="MIA44" s="613"/>
      <c r="MIB44" s="613"/>
      <c r="MIC44" s="613"/>
      <c r="MID44" s="613"/>
      <c r="MIE44" s="613"/>
      <c r="MIF44" s="613"/>
      <c r="MIG44" s="613"/>
      <c r="MIH44" s="613"/>
      <c r="MII44" s="613"/>
      <c r="MIJ44" s="613"/>
      <c r="MIK44" s="613"/>
      <c r="MIL44" s="613"/>
      <c r="MIM44" s="613"/>
      <c r="MIN44" s="613"/>
      <c r="MIO44" s="613"/>
      <c r="MIP44" s="613"/>
      <c r="MIQ44" s="613"/>
      <c r="MIR44" s="613"/>
      <c r="MIS44" s="613"/>
      <c r="MIT44" s="613"/>
      <c r="MIU44" s="613"/>
      <c r="MIV44" s="613"/>
      <c r="MIW44" s="613"/>
      <c r="MIX44" s="613"/>
      <c r="MIY44" s="613"/>
      <c r="MIZ44" s="613"/>
      <c r="MJA44" s="613"/>
      <c r="MJB44" s="613"/>
      <c r="MJC44" s="613"/>
      <c r="MJD44" s="613"/>
      <c r="MJE44" s="613"/>
      <c r="MJF44" s="613"/>
      <c r="MJG44" s="613"/>
      <c r="MJH44" s="613"/>
      <c r="MJI44" s="613"/>
      <c r="MJJ44" s="613"/>
      <c r="MJK44" s="613"/>
      <c r="MJL44" s="613"/>
      <c r="MJM44" s="613"/>
      <c r="MJN44" s="613"/>
      <c r="MJO44" s="613"/>
      <c r="MJP44" s="613"/>
      <c r="MJQ44" s="613"/>
      <c r="MJR44" s="613"/>
      <c r="MJS44" s="613"/>
      <c r="MJT44" s="613"/>
      <c r="MJU44" s="613"/>
      <c r="MJV44" s="613"/>
      <c r="MJW44" s="613"/>
      <c r="MJX44" s="613"/>
      <c r="MJY44" s="613"/>
      <c r="MJZ44" s="613"/>
      <c r="MKA44" s="613"/>
      <c r="MKB44" s="613"/>
      <c r="MKC44" s="613"/>
      <c r="MKD44" s="613"/>
      <c r="MKE44" s="613"/>
      <c r="MKF44" s="613"/>
      <c r="MKG44" s="613"/>
      <c r="MKH44" s="613"/>
      <c r="MKI44" s="613"/>
      <c r="MKJ44" s="613"/>
      <c r="MKK44" s="613"/>
      <c r="MKL44" s="613"/>
      <c r="MKM44" s="613"/>
      <c r="MKN44" s="613"/>
      <c r="MKO44" s="613"/>
      <c r="MKP44" s="613"/>
      <c r="MKQ44" s="613"/>
      <c r="MKR44" s="613"/>
      <c r="MKS44" s="613"/>
      <c r="MKT44" s="613"/>
      <c r="MKU44" s="613"/>
      <c r="MKV44" s="613"/>
      <c r="MKW44" s="613"/>
      <c r="MKX44" s="613"/>
      <c r="MKY44" s="613"/>
      <c r="MKZ44" s="613"/>
      <c r="MLA44" s="613"/>
      <c r="MLB44" s="613"/>
      <c r="MLC44" s="613"/>
      <c r="MLD44" s="613"/>
      <c r="MLE44" s="613"/>
      <c r="MLF44" s="613"/>
      <c r="MLG44" s="613"/>
      <c r="MLH44" s="613"/>
      <c r="MLI44" s="613"/>
      <c r="MLJ44" s="613"/>
      <c r="MLK44" s="613"/>
      <c r="MLL44" s="613"/>
      <c r="MLM44" s="613"/>
      <c r="MLN44" s="613"/>
      <c r="MLO44" s="613"/>
      <c r="MLP44" s="613"/>
      <c r="MLQ44" s="613"/>
      <c r="MLR44" s="613"/>
      <c r="MLS44" s="613"/>
      <c r="MLT44" s="613"/>
      <c r="MLU44" s="613"/>
      <c r="MLV44" s="613"/>
      <c r="MLW44" s="613"/>
      <c r="MLX44" s="613"/>
      <c r="MLY44" s="613"/>
      <c r="MLZ44" s="613"/>
      <c r="MMA44" s="613"/>
      <c r="MMB44" s="613"/>
      <c r="MMC44" s="613"/>
      <c r="MMD44" s="613"/>
      <c r="MME44" s="613"/>
      <c r="MMF44" s="613"/>
      <c r="MMG44" s="613"/>
      <c r="MMH44" s="613"/>
      <c r="MMI44" s="613"/>
      <c r="MMJ44" s="613"/>
      <c r="MMK44" s="613"/>
      <c r="MML44" s="613"/>
      <c r="MMM44" s="613"/>
      <c r="MMN44" s="613"/>
      <c r="MMO44" s="613"/>
      <c r="MMP44" s="613"/>
      <c r="MMQ44" s="613"/>
      <c r="MMR44" s="613"/>
      <c r="MMS44" s="613"/>
      <c r="MMT44" s="613"/>
      <c r="MMU44" s="613"/>
      <c r="MMV44" s="613"/>
      <c r="MMW44" s="613"/>
      <c r="MMX44" s="613"/>
      <c r="MMY44" s="613"/>
      <c r="MMZ44" s="613"/>
      <c r="MNA44" s="613"/>
      <c r="MNB44" s="613"/>
      <c r="MNC44" s="613"/>
      <c r="MND44" s="613"/>
      <c r="MNE44" s="613"/>
      <c r="MNF44" s="613"/>
      <c r="MNG44" s="613"/>
      <c r="MNH44" s="613"/>
      <c r="MNI44" s="613"/>
      <c r="MNJ44" s="613"/>
      <c r="MNK44" s="613"/>
      <c r="MNL44" s="613"/>
      <c r="MNM44" s="613"/>
      <c r="MNN44" s="613"/>
      <c r="MNO44" s="613"/>
      <c r="MNP44" s="613"/>
      <c r="MNQ44" s="613"/>
      <c r="MNR44" s="613"/>
      <c r="MNS44" s="613"/>
      <c r="MNT44" s="613"/>
      <c r="MNU44" s="613"/>
      <c r="MNV44" s="613"/>
      <c r="MNW44" s="613"/>
      <c r="MNX44" s="613"/>
      <c r="MNY44" s="613"/>
      <c r="MNZ44" s="613"/>
      <c r="MOA44" s="613"/>
      <c r="MOB44" s="613"/>
      <c r="MOC44" s="613"/>
      <c r="MOD44" s="613"/>
      <c r="MOE44" s="613"/>
      <c r="MOF44" s="613"/>
      <c r="MOG44" s="613"/>
      <c r="MOH44" s="613"/>
      <c r="MOI44" s="613"/>
      <c r="MOJ44" s="613"/>
      <c r="MOK44" s="613"/>
      <c r="MOL44" s="613"/>
      <c r="MOM44" s="613"/>
      <c r="MON44" s="613"/>
      <c r="MOO44" s="613"/>
      <c r="MOP44" s="613"/>
      <c r="MOQ44" s="613"/>
      <c r="MOR44" s="613"/>
      <c r="MOS44" s="613"/>
      <c r="MOT44" s="613"/>
      <c r="MOU44" s="613"/>
      <c r="MOV44" s="613"/>
      <c r="MOW44" s="613"/>
      <c r="MOX44" s="613"/>
      <c r="MOY44" s="613"/>
      <c r="MOZ44" s="613"/>
      <c r="MPA44" s="613"/>
      <c r="MPB44" s="613"/>
      <c r="MPC44" s="613"/>
      <c r="MPD44" s="613"/>
      <c r="MPE44" s="613"/>
      <c r="MPF44" s="613"/>
      <c r="MPG44" s="613"/>
      <c r="MPH44" s="613"/>
      <c r="MPI44" s="613"/>
      <c r="MPJ44" s="613"/>
      <c r="MPK44" s="613"/>
      <c r="MPL44" s="613"/>
      <c r="MPM44" s="613"/>
      <c r="MPN44" s="613"/>
      <c r="MPO44" s="613"/>
      <c r="MPP44" s="613"/>
      <c r="MPQ44" s="613"/>
      <c r="MPR44" s="613"/>
      <c r="MPS44" s="613"/>
      <c r="MPT44" s="613"/>
      <c r="MPU44" s="613"/>
      <c r="MPV44" s="613"/>
      <c r="MPW44" s="613"/>
      <c r="MPX44" s="613"/>
      <c r="MPY44" s="613"/>
      <c r="MPZ44" s="613"/>
      <c r="MQA44" s="613"/>
      <c r="MQB44" s="613"/>
      <c r="MQC44" s="613"/>
      <c r="MQD44" s="613"/>
      <c r="MQE44" s="613"/>
      <c r="MQF44" s="613"/>
      <c r="MQG44" s="613"/>
      <c r="MQH44" s="613"/>
      <c r="MQI44" s="613"/>
      <c r="MQJ44" s="613"/>
      <c r="MQK44" s="613"/>
      <c r="MQL44" s="613"/>
      <c r="MQM44" s="613"/>
      <c r="MQN44" s="613"/>
      <c r="MQO44" s="613"/>
      <c r="MQP44" s="613"/>
      <c r="MQQ44" s="613"/>
      <c r="MQR44" s="613"/>
      <c r="MQS44" s="613"/>
      <c r="MQT44" s="613"/>
      <c r="MQU44" s="613"/>
      <c r="MQV44" s="613"/>
      <c r="MQW44" s="613"/>
      <c r="MQX44" s="613"/>
      <c r="MQY44" s="613"/>
      <c r="MQZ44" s="613"/>
      <c r="MRA44" s="613"/>
      <c r="MRB44" s="613"/>
      <c r="MRC44" s="613"/>
      <c r="MRD44" s="613"/>
      <c r="MRE44" s="613"/>
      <c r="MRF44" s="613"/>
      <c r="MRG44" s="613"/>
      <c r="MRH44" s="613"/>
      <c r="MRI44" s="613"/>
      <c r="MRJ44" s="613"/>
      <c r="MRK44" s="613"/>
      <c r="MRL44" s="613"/>
      <c r="MRM44" s="613"/>
      <c r="MRN44" s="613"/>
      <c r="MRO44" s="613"/>
      <c r="MRP44" s="613"/>
      <c r="MRQ44" s="613"/>
      <c r="MRR44" s="613"/>
      <c r="MRS44" s="613"/>
      <c r="MRT44" s="613"/>
      <c r="MRU44" s="613"/>
      <c r="MRV44" s="613"/>
      <c r="MRW44" s="613"/>
      <c r="MRX44" s="613"/>
      <c r="MRY44" s="613"/>
      <c r="MRZ44" s="613"/>
      <c r="MSA44" s="613"/>
      <c r="MSB44" s="613"/>
      <c r="MSC44" s="613"/>
      <c r="MSD44" s="613"/>
      <c r="MSE44" s="613"/>
      <c r="MSF44" s="613"/>
      <c r="MSG44" s="613"/>
      <c r="MSH44" s="613"/>
      <c r="MSI44" s="613"/>
      <c r="MSJ44" s="613"/>
      <c r="MSK44" s="613"/>
      <c r="MSL44" s="613"/>
      <c r="MSM44" s="613"/>
      <c r="MSN44" s="613"/>
      <c r="MSO44" s="613"/>
      <c r="MSP44" s="613"/>
      <c r="MSQ44" s="613"/>
      <c r="MSR44" s="613"/>
      <c r="MSS44" s="613"/>
      <c r="MST44" s="613"/>
      <c r="MSU44" s="613"/>
      <c r="MSV44" s="613"/>
      <c r="MSW44" s="613"/>
      <c r="MSX44" s="613"/>
      <c r="MSY44" s="613"/>
      <c r="MSZ44" s="613"/>
      <c r="MTA44" s="613"/>
      <c r="MTB44" s="613"/>
      <c r="MTC44" s="613"/>
      <c r="MTD44" s="613"/>
      <c r="MTE44" s="613"/>
      <c r="MTF44" s="613"/>
      <c r="MTG44" s="613"/>
      <c r="MTH44" s="613"/>
      <c r="MTI44" s="613"/>
      <c r="MTJ44" s="613"/>
      <c r="MTK44" s="613"/>
      <c r="MTL44" s="613"/>
      <c r="MTM44" s="613"/>
      <c r="MTN44" s="613"/>
      <c r="MTO44" s="613"/>
      <c r="MTP44" s="613"/>
      <c r="MTQ44" s="613"/>
      <c r="MTR44" s="613"/>
      <c r="MTS44" s="613"/>
      <c r="MTT44" s="613"/>
      <c r="MTU44" s="613"/>
      <c r="MTV44" s="613"/>
      <c r="MTW44" s="613"/>
      <c r="MTX44" s="613"/>
      <c r="MTY44" s="613"/>
      <c r="MTZ44" s="613"/>
      <c r="MUA44" s="613"/>
      <c r="MUB44" s="613"/>
      <c r="MUC44" s="613"/>
      <c r="MUD44" s="613"/>
      <c r="MUE44" s="613"/>
      <c r="MUF44" s="613"/>
      <c r="MUG44" s="613"/>
      <c r="MUH44" s="613"/>
      <c r="MUI44" s="613"/>
      <c r="MUJ44" s="613"/>
      <c r="MUK44" s="613"/>
      <c r="MUL44" s="613"/>
      <c r="MUM44" s="613"/>
      <c r="MUN44" s="613"/>
      <c r="MUO44" s="613"/>
      <c r="MUP44" s="613"/>
      <c r="MUQ44" s="613"/>
      <c r="MUR44" s="613"/>
      <c r="MUS44" s="613"/>
      <c r="MUT44" s="613"/>
      <c r="MUU44" s="613"/>
      <c r="MUV44" s="613"/>
      <c r="MUW44" s="613"/>
      <c r="MUX44" s="613"/>
      <c r="MUY44" s="613"/>
      <c r="MUZ44" s="613"/>
      <c r="MVA44" s="613"/>
      <c r="MVB44" s="613"/>
      <c r="MVC44" s="613"/>
      <c r="MVD44" s="613"/>
      <c r="MVE44" s="613"/>
      <c r="MVF44" s="613"/>
      <c r="MVG44" s="613"/>
      <c r="MVH44" s="613"/>
      <c r="MVI44" s="613"/>
      <c r="MVJ44" s="613"/>
      <c r="MVK44" s="613"/>
      <c r="MVL44" s="613"/>
      <c r="MVM44" s="613"/>
      <c r="MVN44" s="613"/>
      <c r="MVO44" s="613"/>
      <c r="MVP44" s="613"/>
      <c r="MVQ44" s="613"/>
      <c r="MVR44" s="613"/>
      <c r="MVS44" s="613"/>
      <c r="MVT44" s="613"/>
      <c r="MVU44" s="613"/>
      <c r="MVV44" s="613"/>
      <c r="MVW44" s="613"/>
      <c r="MVX44" s="613"/>
      <c r="MVY44" s="613"/>
      <c r="MVZ44" s="613"/>
      <c r="MWA44" s="613"/>
      <c r="MWB44" s="613"/>
      <c r="MWC44" s="613"/>
      <c r="MWD44" s="613"/>
      <c r="MWE44" s="613"/>
      <c r="MWF44" s="613"/>
      <c r="MWG44" s="613"/>
      <c r="MWH44" s="613"/>
      <c r="MWI44" s="613"/>
      <c r="MWJ44" s="613"/>
      <c r="MWK44" s="613"/>
      <c r="MWL44" s="613"/>
      <c r="MWM44" s="613"/>
      <c r="MWN44" s="613"/>
      <c r="MWO44" s="613"/>
      <c r="MWP44" s="613"/>
      <c r="MWQ44" s="613"/>
      <c r="MWR44" s="613"/>
      <c r="MWS44" s="613"/>
      <c r="MWT44" s="613"/>
      <c r="MWU44" s="613"/>
      <c r="MWV44" s="613"/>
      <c r="MWW44" s="613"/>
      <c r="MWX44" s="613"/>
      <c r="MWY44" s="613"/>
      <c r="MWZ44" s="613"/>
      <c r="MXA44" s="613"/>
      <c r="MXB44" s="613"/>
      <c r="MXC44" s="613"/>
      <c r="MXD44" s="613"/>
      <c r="MXE44" s="613"/>
      <c r="MXF44" s="613"/>
      <c r="MXG44" s="613"/>
      <c r="MXH44" s="613"/>
      <c r="MXI44" s="613"/>
      <c r="MXJ44" s="613"/>
      <c r="MXK44" s="613"/>
      <c r="MXL44" s="613"/>
      <c r="MXM44" s="613"/>
      <c r="MXN44" s="613"/>
      <c r="MXO44" s="613"/>
      <c r="MXP44" s="613"/>
      <c r="MXQ44" s="613"/>
      <c r="MXR44" s="613"/>
      <c r="MXS44" s="613"/>
      <c r="MXT44" s="613"/>
      <c r="MXU44" s="613"/>
      <c r="MXV44" s="613"/>
      <c r="MXW44" s="613"/>
      <c r="MXX44" s="613"/>
      <c r="MXY44" s="613"/>
      <c r="MXZ44" s="613"/>
      <c r="MYA44" s="613"/>
      <c r="MYB44" s="613"/>
      <c r="MYC44" s="613"/>
      <c r="MYD44" s="613"/>
      <c r="MYE44" s="613"/>
      <c r="MYF44" s="613"/>
      <c r="MYG44" s="613"/>
      <c r="MYH44" s="613"/>
      <c r="MYI44" s="613"/>
      <c r="MYJ44" s="613"/>
      <c r="MYK44" s="613"/>
      <c r="MYL44" s="613"/>
      <c r="MYM44" s="613"/>
      <c r="MYN44" s="613"/>
      <c r="MYO44" s="613"/>
      <c r="MYP44" s="613"/>
      <c r="MYQ44" s="613"/>
      <c r="MYR44" s="613"/>
      <c r="MYS44" s="613"/>
      <c r="MYT44" s="613"/>
      <c r="MYU44" s="613"/>
      <c r="MYV44" s="613"/>
      <c r="MYW44" s="613"/>
      <c r="MYX44" s="613"/>
      <c r="MYY44" s="613"/>
      <c r="MYZ44" s="613"/>
      <c r="MZA44" s="613"/>
      <c r="MZB44" s="613"/>
      <c r="MZC44" s="613"/>
      <c r="MZD44" s="613"/>
      <c r="MZE44" s="613"/>
      <c r="MZF44" s="613"/>
      <c r="MZG44" s="613"/>
      <c r="MZH44" s="613"/>
      <c r="MZI44" s="613"/>
      <c r="MZJ44" s="613"/>
      <c r="MZK44" s="613"/>
      <c r="MZL44" s="613"/>
      <c r="MZM44" s="613"/>
      <c r="MZN44" s="613"/>
      <c r="MZO44" s="613"/>
      <c r="MZP44" s="613"/>
      <c r="MZQ44" s="613"/>
      <c r="MZR44" s="613"/>
      <c r="MZS44" s="613"/>
      <c r="MZT44" s="613"/>
      <c r="MZU44" s="613"/>
      <c r="MZV44" s="613"/>
      <c r="MZW44" s="613"/>
      <c r="MZX44" s="613"/>
      <c r="MZY44" s="613"/>
      <c r="MZZ44" s="613"/>
      <c r="NAA44" s="613"/>
      <c r="NAB44" s="613"/>
      <c r="NAC44" s="613"/>
      <c r="NAD44" s="613"/>
      <c r="NAE44" s="613"/>
      <c r="NAF44" s="613"/>
      <c r="NAG44" s="613"/>
      <c r="NAH44" s="613"/>
      <c r="NAI44" s="613"/>
      <c r="NAJ44" s="613"/>
      <c r="NAK44" s="613"/>
      <c r="NAL44" s="613"/>
      <c r="NAM44" s="613"/>
      <c r="NAN44" s="613"/>
      <c r="NAO44" s="613"/>
      <c r="NAP44" s="613"/>
      <c r="NAQ44" s="613"/>
      <c r="NAR44" s="613"/>
      <c r="NAS44" s="613"/>
      <c r="NAT44" s="613"/>
      <c r="NAU44" s="613"/>
      <c r="NAV44" s="613"/>
      <c r="NAW44" s="613"/>
      <c r="NAX44" s="613"/>
      <c r="NAY44" s="613"/>
      <c r="NAZ44" s="613"/>
      <c r="NBA44" s="613"/>
      <c r="NBB44" s="613"/>
      <c r="NBC44" s="613"/>
      <c r="NBD44" s="613"/>
      <c r="NBE44" s="613"/>
      <c r="NBF44" s="613"/>
      <c r="NBG44" s="613"/>
      <c r="NBH44" s="613"/>
      <c r="NBI44" s="613"/>
      <c r="NBJ44" s="613"/>
      <c r="NBK44" s="613"/>
      <c r="NBL44" s="613"/>
      <c r="NBM44" s="613"/>
      <c r="NBN44" s="613"/>
      <c r="NBO44" s="613"/>
      <c r="NBP44" s="613"/>
      <c r="NBQ44" s="613"/>
      <c r="NBR44" s="613"/>
      <c r="NBS44" s="613"/>
      <c r="NBT44" s="613"/>
      <c r="NBU44" s="613"/>
      <c r="NBV44" s="613"/>
      <c r="NBW44" s="613"/>
      <c r="NBX44" s="613"/>
      <c r="NBY44" s="613"/>
      <c r="NBZ44" s="613"/>
      <c r="NCA44" s="613"/>
      <c r="NCB44" s="613"/>
      <c r="NCC44" s="613"/>
      <c r="NCD44" s="613"/>
      <c r="NCE44" s="613"/>
      <c r="NCF44" s="613"/>
      <c r="NCG44" s="613"/>
      <c r="NCH44" s="613"/>
      <c r="NCI44" s="613"/>
      <c r="NCJ44" s="613"/>
      <c r="NCK44" s="613"/>
      <c r="NCL44" s="613"/>
      <c r="NCM44" s="613"/>
      <c r="NCN44" s="613"/>
      <c r="NCO44" s="613"/>
      <c r="NCP44" s="613"/>
      <c r="NCQ44" s="613"/>
      <c r="NCR44" s="613"/>
      <c r="NCS44" s="613"/>
      <c r="NCT44" s="613"/>
      <c r="NCU44" s="613"/>
      <c r="NCV44" s="613"/>
      <c r="NCW44" s="613"/>
      <c r="NCX44" s="613"/>
      <c r="NCY44" s="613"/>
      <c r="NCZ44" s="613"/>
      <c r="NDA44" s="613"/>
      <c r="NDB44" s="613"/>
      <c r="NDC44" s="613"/>
      <c r="NDD44" s="613"/>
      <c r="NDE44" s="613"/>
      <c r="NDF44" s="613"/>
      <c r="NDG44" s="613"/>
      <c r="NDH44" s="613"/>
      <c r="NDI44" s="613"/>
      <c r="NDJ44" s="613"/>
      <c r="NDK44" s="613"/>
      <c r="NDL44" s="613"/>
      <c r="NDM44" s="613"/>
      <c r="NDN44" s="613"/>
      <c r="NDO44" s="613"/>
      <c r="NDP44" s="613"/>
      <c r="NDQ44" s="613"/>
      <c r="NDR44" s="613"/>
      <c r="NDS44" s="613"/>
      <c r="NDT44" s="613"/>
      <c r="NDU44" s="613"/>
      <c r="NDV44" s="613"/>
      <c r="NDW44" s="613"/>
      <c r="NDX44" s="613"/>
      <c r="NDY44" s="613"/>
      <c r="NDZ44" s="613"/>
      <c r="NEA44" s="613"/>
      <c r="NEB44" s="613"/>
      <c r="NEC44" s="613"/>
      <c r="NED44" s="613"/>
      <c r="NEE44" s="613"/>
      <c r="NEF44" s="613"/>
      <c r="NEG44" s="613"/>
      <c r="NEH44" s="613"/>
      <c r="NEI44" s="613"/>
      <c r="NEJ44" s="613"/>
      <c r="NEK44" s="613"/>
      <c r="NEL44" s="613"/>
      <c r="NEM44" s="613"/>
      <c r="NEN44" s="613"/>
      <c r="NEO44" s="613"/>
      <c r="NEP44" s="613"/>
      <c r="NEQ44" s="613"/>
      <c r="NER44" s="613"/>
      <c r="NES44" s="613"/>
      <c r="NET44" s="613"/>
      <c r="NEU44" s="613"/>
      <c r="NEV44" s="613"/>
      <c r="NEW44" s="613"/>
      <c r="NEX44" s="613"/>
      <c r="NEY44" s="613"/>
      <c r="NEZ44" s="613"/>
      <c r="NFA44" s="613"/>
      <c r="NFB44" s="613"/>
      <c r="NFC44" s="613"/>
      <c r="NFD44" s="613"/>
      <c r="NFE44" s="613"/>
      <c r="NFF44" s="613"/>
      <c r="NFG44" s="613"/>
      <c r="NFH44" s="613"/>
      <c r="NFI44" s="613"/>
      <c r="NFJ44" s="613"/>
      <c r="NFK44" s="613"/>
      <c r="NFL44" s="613"/>
      <c r="NFM44" s="613"/>
      <c r="NFN44" s="613"/>
      <c r="NFO44" s="613"/>
      <c r="NFP44" s="613"/>
      <c r="NFQ44" s="613"/>
      <c r="NFR44" s="613"/>
      <c r="NFS44" s="613"/>
      <c r="NFT44" s="613"/>
      <c r="NFU44" s="613"/>
      <c r="NFV44" s="613"/>
      <c r="NFW44" s="613"/>
      <c r="NFX44" s="613"/>
      <c r="NFY44" s="613"/>
      <c r="NFZ44" s="613"/>
      <c r="NGA44" s="613"/>
      <c r="NGB44" s="613"/>
      <c r="NGC44" s="613"/>
      <c r="NGD44" s="613"/>
      <c r="NGE44" s="613"/>
      <c r="NGF44" s="613"/>
      <c r="NGG44" s="613"/>
      <c r="NGH44" s="613"/>
      <c r="NGI44" s="613"/>
      <c r="NGJ44" s="613"/>
      <c r="NGK44" s="613"/>
      <c r="NGL44" s="613"/>
      <c r="NGM44" s="613"/>
      <c r="NGN44" s="613"/>
      <c r="NGO44" s="613"/>
      <c r="NGP44" s="613"/>
      <c r="NGQ44" s="613"/>
      <c r="NGR44" s="613"/>
      <c r="NGS44" s="613"/>
      <c r="NGT44" s="613"/>
      <c r="NGU44" s="613"/>
      <c r="NGV44" s="613"/>
      <c r="NGW44" s="613"/>
      <c r="NGX44" s="613"/>
      <c r="NGY44" s="613"/>
      <c r="NGZ44" s="613"/>
      <c r="NHA44" s="613"/>
      <c r="NHB44" s="613"/>
      <c r="NHC44" s="613"/>
      <c r="NHD44" s="613"/>
      <c r="NHE44" s="613"/>
      <c r="NHF44" s="613"/>
      <c r="NHG44" s="613"/>
      <c r="NHH44" s="613"/>
      <c r="NHI44" s="613"/>
      <c r="NHJ44" s="613"/>
      <c r="NHK44" s="613"/>
      <c r="NHL44" s="613"/>
      <c r="NHM44" s="613"/>
      <c r="NHN44" s="613"/>
      <c r="NHO44" s="613"/>
      <c r="NHP44" s="613"/>
      <c r="NHQ44" s="613"/>
      <c r="NHR44" s="613"/>
      <c r="NHS44" s="613"/>
      <c r="NHT44" s="613"/>
      <c r="NHU44" s="613"/>
      <c r="NHV44" s="613"/>
      <c r="NHW44" s="613"/>
      <c r="NHX44" s="613"/>
      <c r="NHY44" s="613"/>
      <c r="NHZ44" s="613"/>
      <c r="NIA44" s="613"/>
      <c r="NIB44" s="613"/>
      <c r="NIC44" s="613"/>
      <c r="NID44" s="613"/>
      <c r="NIE44" s="613"/>
      <c r="NIF44" s="613"/>
      <c r="NIG44" s="613"/>
      <c r="NIH44" s="613"/>
      <c r="NII44" s="613"/>
      <c r="NIJ44" s="613"/>
      <c r="NIK44" s="613"/>
      <c r="NIL44" s="613"/>
      <c r="NIM44" s="613"/>
      <c r="NIN44" s="613"/>
      <c r="NIO44" s="613"/>
      <c r="NIP44" s="613"/>
      <c r="NIQ44" s="613"/>
      <c r="NIR44" s="613"/>
      <c r="NIS44" s="613"/>
      <c r="NIT44" s="613"/>
      <c r="NIU44" s="613"/>
      <c r="NIV44" s="613"/>
      <c r="NIW44" s="613"/>
      <c r="NIX44" s="613"/>
      <c r="NIY44" s="613"/>
      <c r="NIZ44" s="613"/>
      <c r="NJA44" s="613"/>
      <c r="NJB44" s="613"/>
      <c r="NJC44" s="613"/>
      <c r="NJD44" s="613"/>
      <c r="NJE44" s="613"/>
      <c r="NJF44" s="613"/>
      <c r="NJG44" s="613"/>
      <c r="NJH44" s="613"/>
      <c r="NJI44" s="613"/>
      <c r="NJJ44" s="613"/>
      <c r="NJK44" s="613"/>
      <c r="NJL44" s="613"/>
      <c r="NJM44" s="613"/>
      <c r="NJN44" s="613"/>
      <c r="NJO44" s="613"/>
      <c r="NJP44" s="613"/>
      <c r="NJQ44" s="613"/>
      <c r="NJR44" s="613"/>
      <c r="NJS44" s="613"/>
      <c r="NJT44" s="613"/>
      <c r="NJU44" s="613"/>
      <c r="NJV44" s="613"/>
      <c r="NJW44" s="613"/>
      <c r="NJX44" s="613"/>
      <c r="NJY44" s="613"/>
      <c r="NJZ44" s="613"/>
      <c r="NKA44" s="613"/>
      <c r="NKB44" s="613"/>
      <c r="NKC44" s="613"/>
      <c r="NKD44" s="613"/>
      <c r="NKE44" s="613"/>
      <c r="NKF44" s="613"/>
      <c r="NKG44" s="613"/>
      <c r="NKH44" s="613"/>
      <c r="NKI44" s="613"/>
      <c r="NKJ44" s="613"/>
      <c r="NKK44" s="613"/>
      <c r="NKL44" s="613"/>
      <c r="NKM44" s="613"/>
      <c r="NKN44" s="613"/>
      <c r="NKO44" s="613"/>
      <c r="NKP44" s="613"/>
      <c r="NKQ44" s="613"/>
      <c r="NKR44" s="613"/>
      <c r="NKS44" s="613"/>
      <c r="NKT44" s="613"/>
      <c r="NKU44" s="613"/>
      <c r="NKV44" s="613"/>
      <c r="NKW44" s="613"/>
      <c r="NKX44" s="613"/>
      <c r="NKY44" s="613"/>
      <c r="NKZ44" s="613"/>
      <c r="NLA44" s="613"/>
      <c r="NLB44" s="613"/>
      <c r="NLC44" s="613"/>
      <c r="NLD44" s="613"/>
      <c r="NLE44" s="613"/>
      <c r="NLF44" s="613"/>
      <c r="NLG44" s="613"/>
      <c r="NLH44" s="613"/>
      <c r="NLI44" s="613"/>
      <c r="NLJ44" s="613"/>
      <c r="NLK44" s="613"/>
      <c r="NLL44" s="613"/>
      <c r="NLM44" s="613"/>
      <c r="NLN44" s="613"/>
      <c r="NLO44" s="613"/>
      <c r="NLP44" s="613"/>
      <c r="NLQ44" s="613"/>
      <c r="NLR44" s="613"/>
      <c r="NLS44" s="613"/>
      <c r="NLT44" s="613"/>
      <c r="NLU44" s="613"/>
      <c r="NLV44" s="613"/>
      <c r="NLW44" s="613"/>
      <c r="NLX44" s="613"/>
      <c r="NLY44" s="613"/>
      <c r="NLZ44" s="613"/>
      <c r="NMA44" s="613"/>
      <c r="NMB44" s="613"/>
      <c r="NMC44" s="613"/>
      <c r="NMD44" s="613"/>
      <c r="NME44" s="613"/>
      <c r="NMF44" s="613"/>
      <c r="NMG44" s="613"/>
      <c r="NMH44" s="613"/>
      <c r="NMI44" s="613"/>
      <c r="NMJ44" s="613"/>
      <c r="NMK44" s="613"/>
      <c r="NML44" s="613"/>
      <c r="NMM44" s="613"/>
      <c r="NMN44" s="613"/>
      <c r="NMO44" s="613"/>
      <c r="NMP44" s="613"/>
      <c r="NMQ44" s="613"/>
      <c r="NMR44" s="613"/>
      <c r="NMS44" s="613"/>
      <c r="NMT44" s="613"/>
      <c r="NMU44" s="613"/>
      <c r="NMV44" s="613"/>
      <c r="NMW44" s="613"/>
      <c r="NMX44" s="613"/>
      <c r="NMY44" s="613"/>
      <c r="NMZ44" s="613"/>
      <c r="NNA44" s="613"/>
      <c r="NNB44" s="613"/>
      <c r="NNC44" s="613"/>
      <c r="NND44" s="613"/>
      <c r="NNE44" s="613"/>
      <c r="NNF44" s="613"/>
      <c r="NNG44" s="613"/>
      <c r="NNH44" s="613"/>
      <c r="NNI44" s="613"/>
      <c r="NNJ44" s="613"/>
      <c r="NNK44" s="613"/>
      <c r="NNL44" s="613"/>
      <c r="NNM44" s="613"/>
      <c r="NNN44" s="613"/>
      <c r="NNO44" s="613"/>
      <c r="NNP44" s="613"/>
      <c r="NNQ44" s="613"/>
      <c r="NNR44" s="613"/>
      <c r="NNS44" s="613"/>
      <c r="NNT44" s="613"/>
      <c r="NNU44" s="613"/>
      <c r="NNV44" s="613"/>
      <c r="NNW44" s="613"/>
      <c r="NNX44" s="613"/>
      <c r="NNY44" s="613"/>
      <c r="NNZ44" s="613"/>
      <c r="NOA44" s="613"/>
      <c r="NOB44" s="613"/>
      <c r="NOC44" s="613"/>
      <c r="NOD44" s="613"/>
      <c r="NOE44" s="613"/>
      <c r="NOF44" s="613"/>
      <c r="NOG44" s="613"/>
      <c r="NOH44" s="613"/>
      <c r="NOI44" s="613"/>
      <c r="NOJ44" s="613"/>
      <c r="NOK44" s="613"/>
      <c r="NOL44" s="613"/>
      <c r="NOM44" s="613"/>
      <c r="NON44" s="613"/>
      <c r="NOO44" s="613"/>
      <c r="NOP44" s="613"/>
      <c r="NOQ44" s="613"/>
      <c r="NOR44" s="613"/>
      <c r="NOS44" s="613"/>
      <c r="NOT44" s="613"/>
      <c r="NOU44" s="613"/>
      <c r="NOV44" s="613"/>
      <c r="NOW44" s="613"/>
      <c r="NOX44" s="613"/>
      <c r="NOY44" s="613"/>
      <c r="NOZ44" s="613"/>
      <c r="NPA44" s="613"/>
      <c r="NPB44" s="613"/>
      <c r="NPC44" s="613"/>
      <c r="NPD44" s="613"/>
      <c r="NPE44" s="613"/>
      <c r="NPF44" s="613"/>
      <c r="NPG44" s="613"/>
      <c r="NPH44" s="613"/>
      <c r="NPI44" s="613"/>
      <c r="NPJ44" s="613"/>
      <c r="NPK44" s="613"/>
      <c r="NPL44" s="613"/>
      <c r="NPM44" s="613"/>
      <c r="NPN44" s="613"/>
      <c r="NPO44" s="613"/>
      <c r="NPP44" s="613"/>
      <c r="NPQ44" s="613"/>
      <c r="NPR44" s="613"/>
      <c r="NPS44" s="613"/>
      <c r="NPT44" s="613"/>
      <c r="NPU44" s="613"/>
      <c r="NPV44" s="613"/>
      <c r="NPW44" s="613"/>
      <c r="NPX44" s="613"/>
      <c r="NPY44" s="613"/>
      <c r="NPZ44" s="613"/>
      <c r="NQA44" s="613"/>
      <c r="NQB44" s="613"/>
      <c r="NQC44" s="613"/>
      <c r="NQD44" s="613"/>
      <c r="NQE44" s="613"/>
      <c r="NQF44" s="613"/>
      <c r="NQG44" s="613"/>
      <c r="NQH44" s="613"/>
      <c r="NQI44" s="613"/>
      <c r="NQJ44" s="613"/>
      <c r="NQK44" s="613"/>
      <c r="NQL44" s="613"/>
      <c r="NQM44" s="613"/>
      <c r="NQN44" s="613"/>
      <c r="NQO44" s="613"/>
      <c r="NQP44" s="613"/>
      <c r="NQQ44" s="613"/>
      <c r="NQR44" s="613"/>
      <c r="NQS44" s="613"/>
      <c r="NQT44" s="613"/>
      <c r="NQU44" s="613"/>
      <c r="NQV44" s="613"/>
      <c r="NQW44" s="613"/>
      <c r="NQX44" s="613"/>
      <c r="NQY44" s="613"/>
      <c r="NQZ44" s="613"/>
      <c r="NRA44" s="613"/>
      <c r="NRB44" s="613"/>
      <c r="NRC44" s="613"/>
      <c r="NRD44" s="613"/>
      <c r="NRE44" s="613"/>
      <c r="NRF44" s="613"/>
      <c r="NRG44" s="613"/>
      <c r="NRH44" s="613"/>
      <c r="NRI44" s="613"/>
      <c r="NRJ44" s="613"/>
      <c r="NRK44" s="613"/>
      <c r="NRL44" s="613"/>
      <c r="NRM44" s="613"/>
      <c r="NRN44" s="613"/>
      <c r="NRO44" s="613"/>
      <c r="NRP44" s="613"/>
      <c r="NRQ44" s="613"/>
      <c r="NRR44" s="613"/>
      <c r="NRS44" s="613"/>
      <c r="NRT44" s="613"/>
      <c r="NRU44" s="613"/>
      <c r="NRV44" s="613"/>
      <c r="NRW44" s="613"/>
      <c r="NRX44" s="613"/>
      <c r="NRY44" s="613"/>
      <c r="NRZ44" s="613"/>
      <c r="NSA44" s="613"/>
      <c r="NSB44" s="613"/>
      <c r="NSC44" s="613"/>
      <c r="NSD44" s="613"/>
      <c r="NSE44" s="613"/>
      <c r="NSF44" s="613"/>
      <c r="NSG44" s="613"/>
      <c r="NSH44" s="613"/>
      <c r="NSI44" s="613"/>
      <c r="NSJ44" s="613"/>
      <c r="NSK44" s="613"/>
      <c r="NSL44" s="613"/>
      <c r="NSM44" s="613"/>
      <c r="NSN44" s="613"/>
      <c r="NSO44" s="613"/>
      <c r="NSP44" s="613"/>
      <c r="NSQ44" s="613"/>
      <c r="NSR44" s="613"/>
      <c r="NSS44" s="613"/>
      <c r="NST44" s="613"/>
      <c r="NSU44" s="613"/>
      <c r="NSV44" s="613"/>
      <c r="NSW44" s="613"/>
      <c r="NSX44" s="613"/>
      <c r="NSY44" s="613"/>
      <c r="NSZ44" s="613"/>
      <c r="NTA44" s="613"/>
      <c r="NTB44" s="613"/>
      <c r="NTC44" s="613"/>
      <c r="NTD44" s="613"/>
      <c r="NTE44" s="613"/>
      <c r="NTF44" s="613"/>
      <c r="NTG44" s="613"/>
      <c r="NTH44" s="613"/>
      <c r="NTI44" s="613"/>
      <c r="NTJ44" s="613"/>
      <c r="NTK44" s="613"/>
      <c r="NTL44" s="613"/>
      <c r="NTM44" s="613"/>
      <c r="NTN44" s="613"/>
      <c r="NTO44" s="613"/>
      <c r="NTP44" s="613"/>
      <c r="NTQ44" s="613"/>
      <c r="NTR44" s="613"/>
      <c r="NTS44" s="613"/>
      <c r="NTT44" s="613"/>
      <c r="NTU44" s="613"/>
      <c r="NTV44" s="613"/>
      <c r="NTW44" s="613"/>
      <c r="NTX44" s="613"/>
      <c r="NTY44" s="613"/>
      <c r="NTZ44" s="613"/>
      <c r="NUA44" s="613"/>
      <c r="NUB44" s="613"/>
      <c r="NUC44" s="613"/>
      <c r="NUD44" s="613"/>
      <c r="NUE44" s="613"/>
      <c r="NUF44" s="613"/>
      <c r="NUG44" s="613"/>
      <c r="NUH44" s="613"/>
      <c r="NUI44" s="613"/>
      <c r="NUJ44" s="613"/>
      <c r="NUK44" s="613"/>
      <c r="NUL44" s="613"/>
      <c r="NUM44" s="613"/>
      <c r="NUN44" s="613"/>
      <c r="NUO44" s="613"/>
      <c r="NUP44" s="613"/>
      <c r="NUQ44" s="613"/>
      <c r="NUR44" s="613"/>
      <c r="NUS44" s="613"/>
      <c r="NUT44" s="613"/>
      <c r="NUU44" s="613"/>
      <c r="NUV44" s="613"/>
      <c r="NUW44" s="613"/>
      <c r="NUX44" s="613"/>
      <c r="NUY44" s="613"/>
      <c r="NUZ44" s="613"/>
      <c r="NVA44" s="613"/>
      <c r="NVB44" s="613"/>
      <c r="NVC44" s="613"/>
      <c r="NVD44" s="613"/>
      <c r="NVE44" s="613"/>
      <c r="NVF44" s="613"/>
      <c r="NVG44" s="613"/>
      <c r="NVH44" s="613"/>
      <c r="NVI44" s="613"/>
      <c r="NVJ44" s="613"/>
      <c r="NVK44" s="613"/>
      <c r="NVL44" s="613"/>
      <c r="NVM44" s="613"/>
      <c r="NVN44" s="613"/>
      <c r="NVO44" s="613"/>
      <c r="NVP44" s="613"/>
      <c r="NVQ44" s="613"/>
      <c r="NVR44" s="613"/>
      <c r="NVS44" s="613"/>
      <c r="NVT44" s="613"/>
      <c r="NVU44" s="613"/>
      <c r="NVV44" s="613"/>
      <c r="NVW44" s="613"/>
      <c r="NVX44" s="613"/>
      <c r="NVY44" s="613"/>
      <c r="NVZ44" s="613"/>
      <c r="NWA44" s="613"/>
      <c r="NWB44" s="613"/>
      <c r="NWC44" s="613"/>
      <c r="NWD44" s="613"/>
      <c r="NWE44" s="613"/>
      <c r="NWF44" s="613"/>
      <c r="NWG44" s="613"/>
      <c r="NWH44" s="613"/>
      <c r="NWI44" s="613"/>
      <c r="NWJ44" s="613"/>
      <c r="NWK44" s="613"/>
      <c r="NWL44" s="613"/>
      <c r="NWM44" s="613"/>
      <c r="NWN44" s="613"/>
      <c r="NWO44" s="613"/>
      <c r="NWP44" s="613"/>
      <c r="NWQ44" s="613"/>
      <c r="NWR44" s="613"/>
      <c r="NWS44" s="613"/>
      <c r="NWT44" s="613"/>
      <c r="NWU44" s="613"/>
      <c r="NWV44" s="613"/>
      <c r="NWW44" s="613"/>
      <c r="NWX44" s="613"/>
      <c r="NWY44" s="613"/>
      <c r="NWZ44" s="613"/>
      <c r="NXA44" s="613"/>
      <c r="NXB44" s="613"/>
      <c r="NXC44" s="613"/>
      <c r="NXD44" s="613"/>
      <c r="NXE44" s="613"/>
      <c r="NXF44" s="613"/>
      <c r="NXG44" s="613"/>
      <c r="NXH44" s="613"/>
      <c r="NXI44" s="613"/>
      <c r="NXJ44" s="613"/>
      <c r="NXK44" s="613"/>
      <c r="NXL44" s="613"/>
      <c r="NXM44" s="613"/>
      <c r="NXN44" s="613"/>
      <c r="NXO44" s="613"/>
      <c r="NXP44" s="613"/>
      <c r="NXQ44" s="613"/>
      <c r="NXR44" s="613"/>
      <c r="NXS44" s="613"/>
      <c r="NXT44" s="613"/>
      <c r="NXU44" s="613"/>
      <c r="NXV44" s="613"/>
      <c r="NXW44" s="613"/>
      <c r="NXX44" s="613"/>
      <c r="NXY44" s="613"/>
      <c r="NXZ44" s="613"/>
      <c r="NYA44" s="613"/>
      <c r="NYB44" s="613"/>
      <c r="NYC44" s="613"/>
      <c r="NYD44" s="613"/>
      <c r="NYE44" s="613"/>
      <c r="NYF44" s="613"/>
      <c r="NYG44" s="613"/>
      <c r="NYH44" s="613"/>
      <c r="NYI44" s="613"/>
      <c r="NYJ44" s="613"/>
      <c r="NYK44" s="613"/>
      <c r="NYL44" s="613"/>
      <c r="NYM44" s="613"/>
      <c r="NYN44" s="613"/>
      <c r="NYO44" s="613"/>
      <c r="NYP44" s="613"/>
      <c r="NYQ44" s="613"/>
      <c r="NYR44" s="613"/>
      <c r="NYS44" s="613"/>
      <c r="NYT44" s="613"/>
      <c r="NYU44" s="613"/>
      <c r="NYV44" s="613"/>
      <c r="NYW44" s="613"/>
      <c r="NYX44" s="613"/>
      <c r="NYY44" s="613"/>
      <c r="NYZ44" s="613"/>
      <c r="NZA44" s="613"/>
      <c r="NZB44" s="613"/>
      <c r="NZC44" s="613"/>
      <c r="NZD44" s="613"/>
      <c r="NZE44" s="613"/>
      <c r="NZF44" s="613"/>
      <c r="NZG44" s="613"/>
      <c r="NZH44" s="613"/>
      <c r="NZI44" s="613"/>
      <c r="NZJ44" s="613"/>
      <c r="NZK44" s="613"/>
      <c r="NZL44" s="613"/>
      <c r="NZM44" s="613"/>
      <c r="NZN44" s="613"/>
      <c r="NZO44" s="613"/>
      <c r="NZP44" s="613"/>
      <c r="NZQ44" s="613"/>
      <c r="NZR44" s="613"/>
      <c r="NZS44" s="613"/>
      <c r="NZT44" s="613"/>
      <c r="NZU44" s="613"/>
      <c r="NZV44" s="613"/>
      <c r="NZW44" s="613"/>
      <c r="NZX44" s="613"/>
      <c r="NZY44" s="613"/>
      <c r="NZZ44" s="613"/>
      <c r="OAA44" s="613"/>
      <c r="OAB44" s="613"/>
      <c r="OAC44" s="613"/>
      <c r="OAD44" s="613"/>
      <c r="OAE44" s="613"/>
      <c r="OAF44" s="613"/>
      <c r="OAG44" s="613"/>
      <c r="OAH44" s="613"/>
      <c r="OAI44" s="613"/>
      <c r="OAJ44" s="613"/>
      <c r="OAK44" s="613"/>
      <c r="OAL44" s="613"/>
      <c r="OAM44" s="613"/>
      <c r="OAN44" s="613"/>
      <c r="OAO44" s="613"/>
      <c r="OAP44" s="613"/>
      <c r="OAQ44" s="613"/>
      <c r="OAR44" s="613"/>
      <c r="OAS44" s="613"/>
      <c r="OAT44" s="613"/>
      <c r="OAU44" s="613"/>
      <c r="OAV44" s="613"/>
      <c r="OAW44" s="613"/>
      <c r="OAX44" s="613"/>
      <c r="OAY44" s="613"/>
      <c r="OAZ44" s="613"/>
      <c r="OBA44" s="613"/>
      <c r="OBB44" s="613"/>
      <c r="OBC44" s="613"/>
      <c r="OBD44" s="613"/>
      <c r="OBE44" s="613"/>
      <c r="OBF44" s="613"/>
      <c r="OBG44" s="613"/>
      <c r="OBH44" s="613"/>
      <c r="OBI44" s="613"/>
      <c r="OBJ44" s="613"/>
      <c r="OBK44" s="613"/>
      <c r="OBL44" s="613"/>
      <c r="OBM44" s="613"/>
      <c r="OBN44" s="613"/>
      <c r="OBO44" s="613"/>
      <c r="OBP44" s="613"/>
      <c r="OBQ44" s="613"/>
      <c r="OBR44" s="613"/>
      <c r="OBS44" s="613"/>
      <c r="OBT44" s="613"/>
      <c r="OBU44" s="613"/>
      <c r="OBV44" s="613"/>
      <c r="OBW44" s="613"/>
      <c r="OBX44" s="613"/>
      <c r="OBY44" s="613"/>
      <c r="OBZ44" s="613"/>
      <c r="OCA44" s="613"/>
      <c r="OCB44" s="613"/>
      <c r="OCC44" s="613"/>
      <c r="OCD44" s="613"/>
      <c r="OCE44" s="613"/>
      <c r="OCF44" s="613"/>
      <c r="OCG44" s="613"/>
      <c r="OCH44" s="613"/>
      <c r="OCI44" s="613"/>
      <c r="OCJ44" s="613"/>
      <c r="OCK44" s="613"/>
      <c r="OCL44" s="613"/>
      <c r="OCM44" s="613"/>
      <c r="OCN44" s="613"/>
      <c r="OCO44" s="613"/>
      <c r="OCP44" s="613"/>
      <c r="OCQ44" s="613"/>
      <c r="OCR44" s="613"/>
      <c r="OCS44" s="613"/>
      <c r="OCT44" s="613"/>
      <c r="OCU44" s="613"/>
      <c r="OCV44" s="613"/>
      <c r="OCW44" s="613"/>
      <c r="OCX44" s="613"/>
      <c r="OCY44" s="613"/>
      <c r="OCZ44" s="613"/>
      <c r="ODA44" s="613"/>
      <c r="ODB44" s="613"/>
      <c r="ODC44" s="613"/>
      <c r="ODD44" s="613"/>
      <c r="ODE44" s="613"/>
      <c r="ODF44" s="613"/>
      <c r="ODG44" s="613"/>
      <c r="ODH44" s="613"/>
      <c r="ODI44" s="613"/>
      <c r="ODJ44" s="613"/>
      <c r="ODK44" s="613"/>
      <c r="ODL44" s="613"/>
      <c r="ODM44" s="613"/>
      <c r="ODN44" s="613"/>
      <c r="ODO44" s="613"/>
      <c r="ODP44" s="613"/>
      <c r="ODQ44" s="613"/>
      <c r="ODR44" s="613"/>
      <c r="ODS44" s="613"/>
      <c r="ODT44" s="613"/>
      <c r="ODU44" s="613"/>
      <c r="ODV44" s="613"/>
      <c r="ODW44" s="613"/>
      <c r="ODX44" s="613"/>
      <c r="ODY44" s="613"/>
      <c r="ODZ44" s="613"/>
      <c r="OEA44" s="613"/>
      <c r="OEB44" s="613"/>
      <c r="OEC44" s="613"/>
      <c r="OED44" s="613"/>
      <c r="OEE44" s="613"/>
      <c r="OEF44" s="613"/>
      <c r="OEG44" s="613"/>
      <c r="OEH44" s="613"/>
      <c r="OEI44" s="613"/>
      <c r="OEJ44" s="613"/>
      <c r="OEK44" s="613"/>
      <c r="OEL44" s="613"/>
      <c r="OEM44" s="613"/>
      <c r="OEN44" s="613"/>
      <c r="OEO44" s="613"/>
      <c r="OEP44" s="613"/>
      <c r="OEQ44" s="613"/>
      <c r="OER44" s="613"/>
      <c r="OES44" s="613"/>
      <c r="OET44" s="613"/>
      <c r="OEU44" s="613"/>
      <c r="OEV44" s="613"/>
      <c r="OEW44" s="613"/>
      <c r="OEX44" s="613"/>
      <c r="OEY44" s="613"/>
      <c r="OEZ44" s="613"/>
      <c r="OFA44" s="613"/>
      <c r="OFB44" s="613"/>
      <c r="OFC44" s="613"/>
      <c r="OFD44" s="613"/>
      <c r="OFE44" s="613"/>
      <c r="OFF44" s="613"/>
      <c r="OFG44" s="613"/>
      <c r="OFH44" s="613"/>
      <c r="OFI44" s="613"/>
      <c r="OFJ44" s="613"/>
      <c r="OFK44" s="613"/>
      <c r="OFL44" s="613"/>
      <c r="OFM44" s="613"/>
      <c r="OFN44" s="613"/>
      <c r="OFO44" s="613"/>
      <c r="OFP44" s="613"/>
      <c r="OFQ44" s="613"/>
      <c r="OFR44" s="613"/>
      <c r="OFS44" s="613"/>
      <c r="OFT44" s="613"/>
      <c r="OFU44" s="613"/>
      <c r="OFV44" s="613"/>
      <c r="OFW44" s="613"/>
      <c r="OFX44" s="613"/>
      <c r="OFY44" s="613"/>
      <c r="OFZ44" s="613"/>
      <c r="OGA44" s="613"/>
      <c r="OGB44" s="613"/>
      <c r="OGC44" s="613"/>
      <c r="OGD44" s="613"/>
      <c r="OGE44" s="613"/>
      <c r="OGF44" s="613"/>
      <c r="OGG44" s="613"/>
      <c r="OGH44" s="613"/>
      <c r="OGI44" s="613"/>
      <c r="OGJ44" s="613"/>
      <c r="OGK44" s="613"/>
      <c r="OGL44" s="613"/>
      <c r="OGM44" s="613"/>
      <c r="OGN44" s="613"/>
      <c r="OGO44" s="613"/>
      <c r="OGP44" s="613"/>
      <c r="OGQ44" s="613"/>
      <c r="OGR44" s="613"/>
      <c r="OGS44" s="613"/>
      <c r="OGT44" s="613"/>
      <c r="OGU44" s="613"/>
      <c r="OGV44" s="613"/>
      <c r="OGW44" s="613"/>
      <c r="OGX44" s="613"/>
      <c r="OGY44" s="613"/>
      <c r="OGZ44" s="613"/>
      <c r="OHA44" s="613"/>
      <c r="OHB44" s="613"/>
      <c r="OHC44" s="613"/>
      <c r="OHD44" s="613"/>
      <c r="OHE44" s="613"/>
      <c r="OHF44" s="613"/>
      <c r="OHG44" s="613"/>
      <c r="OHH44" s="613"/>
      <c r="OHI44" s="613"/>
      <c r="OHJ44" s="613"/>
      <c r="OHK44" s="613"/>
      <c r="OHL44" s="613"/>
      <c r="OHM44" s="613"/>
      <c r="OHN44" s="613"/>
      <c r="OHO44" s="613"/>
      <c r="OHP44" s="613"/>
      <c r="OHQ44" s="613"/>
      <c r="OHR44" s="613"/>
      <c r="OHS44" s="613"/>
      <c r="OHT44" s="613"/>
      <c r="OHU44" s="613"/>
      <c r="OHV44" s="613"/>
      <c r="OHW44" s="613"/>
      <c r="OHX44" s="613"/>
      <c r="OHY44" s="613"/>
      <c r="OHZ44" s="613"/>
      <c r="OIA44" s="613"/>
      <c r="OIB44" s="613"/>
      <c r="OIC44" s="613"/>
      <c r="OID44" s="613"/>
      <c r="OIE44" s="613"/>
      <c r="OIF44" s="613"/>
      <c r="OIG44" s="613"/>
      <c r="OIH44" s="613"/>
      <c r="OII44" s="613"/>
      <c r="OIJ44" s="613"/>
      <c r="OIK44" s="613"/>
      <c r="OIL44" s="613"/>
      <c r="OIM44" s="613"/>
      <c r="OIN44" s="613"/>
      <c r="OIO44" s="613"/>
      <c r="OIP44" s="613"/>
      <c r="OIQ44" s="613"/>
      <c r="OIR44" s="613"/>
      <c r="OIS44" s="613"/>
      <c r="OIT44" s="613"/>
      <c r="OIU44" s="613"/>
      <c r="OIV44" s="613"/>
      <c r="OIW44" s="613"/>
      <c r="OIX44" s="613"/>
      <c r="OIY44" s="613"/>
      <c r="OIZ44" s="613"/>
      <c r="OJA44" s="613"/>
      <c r="OJB44" s="613"/>
      <c r="OJC44" s="613"/>
      <c r="OJD44" s="613"/>
      <c r="OJE44" s="613"/>
      <c r="OJF44" s="613"/>
      <c r="OJG44" s="613"/>
      <c r="OJH44" s="613"/>
      <c r="OJI44" s="613"/>
      <c r="OJJ44" s="613"/>
      <c r="OJK44" s="613"/>
      <c r="OJL44" s="613"/>
      <c r="OJM44" s="613"/>
      <c r="OJN44" s="613"/>
      <c r="OJO44" s="613"/>
      <c r="OJP44" s="613"/>
      <c r="OJQ44" s="613"/>
      <c r="OJR44" s="613"/>
      <c r="OJS44" s="613"/>
      <c r="OJT44" s="613"/>
      <c r="OJU44" s="613"/>
      <c r="OJV44" s="613"/>
      <c r="OJW44" s="613"/>
      <c r="OJX44" s="613"/>
      <c r="OJY44" s="613"/>
      <c r="OJZ44" s="613"/>
      <c r="OKA44" s="613"/>
      <c r="OKB44" s="613"/>
      <c r="OKC44" s="613"/>
      <c r="OKD44" s="613"/>
      <c r="OKE44" s="613"/>
      <c r="OKF44" s="613"/>
      <c r="OKG44" s="613"/>
      <c r="OKH44" s="613"/>
      <c r="OKI44" s="613"/>
      <c r="OKJ44" s="613"/>
      <c r="OKK44" s="613"/>
      <c r="OKL44" s="613"/>
      <c r="OKM44" s="613"/>
      <c r="OKN44" s="613"/>
      <c r="OKO44" s="613"/>
      <c r="OKP44" s="613"/>
      <c r="OKQ44" s="613"/>
      <c r="OKR44" s="613"/>
      <c r="OKS44" s="613"/>
      <c r="OKT44" s="613"/>
      <c r="OKU44" s="613"/>
      <c r="OKV44" s="613"/>
      <c r="OKW44" s="613"/>
      <c r="OKX44" s="613"/>
      <c r="OKY44" s="613"/>
      <c r="OKZ44" s="613"/>
      <c r="OLA44" s="613"/>
      <c r="OLB44" s="613"/>
      <c r="OLC44" s="613"/>
      <c r="OLD44" s="613"/>
      <c r="OLE44" s="613"/>
      <c r="OLF44" s="613"/>
      <c r="OLG44" s="613"/>
      <c r="OLH44" s="613"/>
      <c r="OLI44" s="613"/>
      <c r="OLJ44" s="613"/>
      <c r="OLK44" s="613"/>
      <c r="OLL44" s="613"/>
      <c r="OLM44" s="613"/>
      <c r="OLN44" s="613"/>
      <c r="OLO44" s="613"/>
      <c r="OLP44" s="613"/>
      <c r="OLQ44" s="613"/>
      <c r="OLR44" s="613"/>
      <c r="OLS44" s="613"/>
      <c r="OLT44" s="613"/>
      <c r="OLU44" s="613"/>
      <c r="OLV44" s="613"/>
      <c r="OLW44" s="613"/>
      <c r="OLX44" s="613"/>
      <c r="OLY44" s="613"/>
      <c r="OLZ44" s="613"/>
      <c r="OMA44" s="613"/>
      <c r="OMB44" s="613"/>
      <c r="OMC44" s="613"/>
      <c r="OMD44" s="613"/>
      <c r="OME44" s="613"/>
      <c r="OMF44" s="613"/>
      <c r="OMG44" s="613"/>
      <c r="OMH44" s="613"/>
      <c r="OMI44" s="613"/>
      <c r="OMJ44" s="613"/>
      <c r="OMK44" s="613"/>
      <c r="OML44" s="613"/>
      <c r="OMM44" s="613"/>
      <c r="OMN44" s="613"/>
      <c r="OMO44" s="613"/>
      <c r="OMP44" s="613"/>
      <c r="OMQ44" s="613"/>
      <c r="OMR44" s="613"/>
      <c r="OMS44" s="613"/>
      <c r="OMT44" s="613"/>
      <c r="OMU44" s="613"/>
      <c r="OMV44" s="613"/>
      <c r="OMW44" s="613"/>
      <c r="OMX44" s="613"/>
      <c r="OMY44" s="613"/>
      <c r="OMZ44" s="613"/>
      <c r="ONA44" s="613"/>
      <c r="ONB44" s="613"/>
      <c r="ONC44" s="613"/>
      <c r="OND44" s="613"/>
      <c r="ONE44" s="613"/>
      <c r="ONF44" s="613"/>
      <c r="ONG44" s="613"/>
      <c r="ONH44" s="613"/>
      <c r="ONI44" s="613"/>
      <c r="ONJ44" s="613"/>
      <c r="ONK44" s="613"/>
      <c r="ONL44" s="613"/>
      <c r="ONM44" s="613"/>
      <c r="ONN44" s="613"/>
      <c r="ONO44" s="613"/>
      <c r="ONP44" s="613"/>
      <c r="ONQ44" s="613"/>
      <c r="ONR44" s="613"/>
      <c r="ONS44" s="613"/>
      <c r="ONT44" s="613"/>
      <c r="ONU44" s="613"/>
      <c r="ONV44" s="613"/>
      <c r="ONW44" s="613"/>
      <c r="ONX44" s="613"/>
      <c r="ONY44" s="613"/>
      <c r="ONZ44" s="613"/>
      <c r="OOA44" s="613"/>
      <c r="OOB44" s="613"/>
      <c r="OOC44" s="613"/>
      <c r="OOD44" s="613"/>
      <c r="OOE44" s="613"/>
      <c r="OOF44" s="613"/>
      <c r="OOG44" s="613"/>
      <c r="OOH44" s="613"/>
      <c r="OOI44" s="613"/>
      <c r="OOJ44" s="613"/>
      <c r="OOK44" s="613"/>
      <c r="OOL44" s="613"/>
      <c r="OOM44" s="613"/>
      <c r="OON44" s="613"/>
      <c r="OOO44" s="613"/>
      <c r="OOP44" s="613"/>
      <c r="OOQ44" s="613"/>
      <c r="OOR44" s="613"/>
      <c r="OOS44" s="613"/>
      <c r="OOT44" s="613"/>
      <c r="OOU44" s="613"/>
      <c r="OOV44" s="613"/>
      <c r="OOW44" s="613"/>
      <c r="OOX44" s="613"/>
      <c r="OOY44" s="613"/>
      <c r="OOZ44" s="613"/>
      <c r="OPA44" s="613"/>
      <c r="OPB44" s="613"/>
      <c r="OPC44" s="613"/>
      <c r="OPD44" s="613"/>
      <c r="OPE44" s="613"/>
      <c r="OPF44" s="613"/>
      <c r="OPG44" s="613"/>
      <c r="OPH44" s="613"/>
      <c r="OPI44" s="613"/>
      <c r="OPJ44" s="613"/>
      <c r="OPK44" s="613"/>
      <c r="OPL44" s="613"/>
      <c r="OPM44" s="613"/>
      <c r="OPN44" s="613"/>
      <c r="OPO44" s="613"/>
      <c r="OPP44" s="613"/>
      <c r="OPQ44" s="613"/>
      <c r="OPR44" s="613"/>
      <c r="OPS44" s="613"/>
      <c r="OPT44" s="613"/>
      <c r="OPU44" s="613"/>
      <c r="OPV44" s="613"/>
      <c r="OPW44" s="613"/>
      <c r="OPX44" s="613"/>
      <c r="OPY44" s="613"/>
      <c r="OPZ44" s="613"/>
      <c r="OQA44" s="613"/>
      <c r="OQB44" s="613"/>
      <c r="OQC44" s="613"/>
      <c r="OQD44" s="613"/>
      <c r="OQE44" s="613"/>
      <c r="OQF44" s="613"/>
      <c r="OQG44" s="613"/>
      <c r="OQH44" s="613"/>
      <c r="OQI44" s="613"/>
      <c r="OQJ44" s="613"/>
      <c r="OQK44" s="613"/>
      <c r="OQL44" s="613"/>
      <c r="OQM44" s="613"/>
      <c r="OQN44" s="613"/>
      <c r="OQO44" s="613"/>
      <c r="OQP44" s="613"/>
      <c r="OQQ44" s="613"/>
      <c r="OQR44" s="613"/>
      <c r="OQS44" s="613"/>
      <c r="OQT44" s="613"/>
      <c r="OQU44" s="613"/>
      <c r="OQV44" s="613"/>
      <c r="OQW44" s="613"/>
      <c r="OQX44" s="613"/>
      <c r="OQY44" s="613"/>
      <c r="OQZ44" s="613"/>
      <c r="ORA44" s="613"/>
      <c r="ORB44" s="613"/>
      <c r="ORC44" s="613"/>
      <c r="ORD44" s="613"/>
      <c r="ORE44" s="613"/>
      <c r="ORF44" s="613"/>
      <c r="ORG44" s="613"/>
      <c r="ORH44" s="613"/>
      <c r="ORI44" s="613"/>
      <c r="ORJ44" s="613"/>
      <c r="ORK44" s="613"/>
      <c r="ORL44" s="613"/>
      <c r="ORM44" s="613"/>
      <c r="ORN44" s="613"/>
      <c r="ORO44" s="613"/>
      <c r="ORP44" s="613"/>
      <c r="ORQ44" s="613"/>
      <c r="ORR44" s="613"/>
      <c r="ORS44" s="613"/>
      <c r="ORT44" s="613"/>
      <c r="ORU44" s="613"/>
      <c r="ORV44" s="613"/>
      <c r="ORW44" s="613"/>
      <c r="ORX44" s="613"/>
      <c r="ORY44" s="613"/>
      <c r="ORZ44" s="613"/>
      <c r="OSA44" s="613"/>
      <c r="OSB44" s="613"/>
      <c r="OSC44" s="613"/>
      <c r="OSD44" s="613"/>
      <c r="OSE44" s="613"/>
      <c r="OSF44" s="613"/>
      <c r="OSG44" s="613"/>
      <c r="OSH44" s="613"/>
      <c r="OSI44" s="613"/>
      <c r="OSJ44" s="613"/>
      <c r="OSK44" s="613"/>
      <c r="OSL44" s="613"/>
      <c r="OSM44" s="613"/>
      <c r="OSN44" s="613"/>
      <c r="OSO44" s="613"/>
      <c r="OSP44" s="613"/>
      <c r="OSQ44" s="613"/>
      <c r="OSR44" s="613"/>
      <c r="OSS44" s="613"/>
      <c r="OST44" s="613"/>
      <c r="OSU44" s="613"/>
      <c r="OSV44" s="613"/>
      <c r="OSW44" s="613"/>
      <c r="OSX44" s="613"/>
      <c r="OSY44" s="613"/>
      <c r="OSZ44" s="613"/>
      <c r="OTA44" s="613"/>
      <c r="OTB44" s="613"/>
      <c r="OTC44" s="613"/>
      <c r="OTD44" s="613"/>
      <c r="OTE44" s="613"/>
      <c r="OTF44" s="613"/>
      <c r="OTG44" s="613"/>
      <c r="OTH44" s="613"/>
      <c r="OTI44" s="613"/>
      <c r="OTJ44" s="613"/>
      <c r="OTK44" s="613"/>
      <c r="OTL44" s="613"/>
      <c r="OTM44" s="613"/>
      <c r="OTN44" s="613"/>
      <c r="OTO44" s="613"/>
      <c r="OTP44" s="613"/>
      <c r="OTQ44" s="613"/>
      <c r="OTR44" s="613"/>
      <c r="OTS44" s="613"/>
      <c r="OTT44" s="613"/>
      <c r="OTU44" s="613"/>
      <c r="OTV44" s="613"/>
      <c r="OTW44" s="613"/>
      <c r="OTX44" s="613"/>
      <c r="OTY44" s="613"/>
      <c r="OTZ44" s="613"/>
      <c r="OUA44" s="613"/>
      <c r="OUB44" s="613"/>
      <c r="OUC44" s="613"/>
      <c r="OUD44" s="613"/>
      <c r="OUE44" s="613"/>
      <c r="OUF44" s="613"/>
      <c r="OUG44" s="613"/>
      <c r="OUH44" s="613"/>
      <c r="OUI44" s="613"/>
      <c r="OUJ44" s="613"/>
      <c r="OUK44" s="613"/>
      <c r="OUL44" s="613"/>
      <c r="OUM44" s="613"/>
      <c r="OUN44" s="613"/>
      <c r="OUO44" s="613"/>
      <c r="OUP44" s="613"/>
      <c r="OUQ44" s="613"/>
      <c r="OUR44" s="613"/>
      <c r="OUS44" s="613"/>
      <c r="OUT44" s="613"/>
      <c r="OUU44" s="613"/>
      <c r="OUV44" s="613"/>
      <c r="OUW44" s="613"/>
      <c r="OUX44" s="613"/>
      <c r="OUY44" s="613"/>
      <c r="OUZ44" s="613"/>
      <c r="OVA44" s="613"/>
      <c r="OVB44" s="613"/>
      <c r="OVC44" s="613"/>
      <c r="OVD44" s="613"/>
      <c r="OVE44" s="613"/>
      <c r="OVF44" s="613"/>
      <c r="OVG44" s="613"/>
      <c r="OVH44" s="613"/>
      <c r="OVI44" s="613"/>
      <c r="OVJ44" s="613"/>
      <c r="OVK44" s="613"/>
      <c r="OVL44" s="613"/>
      <c r="OVM44" s="613"/>
      <c r="OVN44" s="613"/>
      <c r="OVO44" s="613"/>
      <c r="OVP44" s="613"/>
      <c r="OVQ44" s="613"/>
      <c r="OVR44" s="613"/>
      <c r="OVS44" s="613"/>
      <c r="OVT44" s="613"/>
      <c r="OVU44" s="613"/>
      <c r="OVV44" s="613"/>
      <c r="OVW44" s="613"/>
      <c r="OVX44" s="613"/>
      <c r="OVY44" s="613"/>
      <c r="OVZ44" s="613"/>
      <c r="OWA44" s="613"/>
      <c r="OWB44" s="613"/>
      <c r="OWC44" s="613"/>
      <c r="OWD44" s="613"/>
      <c r="OWE44" s="613"/>
      <c r="OWF44" s="613"/>
      <c r="OWG44" s="613"/>
      <c r="OWH44" s="613"/>
      <c r="OWI44" s="613"/>
      <c r="OWJ44" s="613"/>
      <c r="OWK44" s="613"/>
      <c r="OWL44" s="613"/>
      <c r="OWM44" s="613"/>
      <c r="OWN44" s="613"/>
      <c r="OWO44" s="613"/>
      <c r="OWP44" s="613"/>
      <c r="OWQ44" s="613"/>
      <c r="OWR44" s="613"/>
      <c r="OWS44" s="613"/>
      <c r="OWT44" s="613"/>
      <c r="OWU44" s="613"/>
      <c r="OWV44" s="613"/>
      <c r="OWW44" s="613"/>
      <c r="OWX44" s="613"/>
      <c r="OWY44" s="613"/>
      <c r="OWZ44" s="613"/>
      <c r="OXA44" s="613"/>
      <c r="OXB44" s="613"/>
      <c r="OXC44" s="613"/>
      <c r="OXD44" s="613"/>
      <c r="OXE44" s="613"/>
      <c r="OXF44" s="613"/>
      <c r="OXG44" s="613"/>
      <c r="OXH44" s="613"/>
      <c r="OXI44" s="613"/>
      <c r="OXJ44" s="613"/>
      <c r="OXK44" s="613"/>
      <c r="OXL44" s="613"/>
      <c r="OXM44" s="613"/>
      <c r="OXN44" s="613"/>
      <c r="OXO44" s="613"/>
      <c r="OXP44" s="613"/>
      <c r="OXQ44" s="613"/>
      <c r="OXR44" s="613"/>
      <c r="OXS44" s="613"/>
      <c r="OXT44" s="613"/>
      <c r="OXU44" s="613"/>
      <c r="OXV44" s="613"/>
      <c r="OXW44" s="613"/>
      <c r="OXX44" s="613"/>
      <c r="OXY44" s="613"/>
      <c r="OXZ44" s="613"/>
      <c r="OYA44" s="613"/>
      <c r="OYB44" s="613"/>
      <c r="OYC44" s="613"/>
      <c r="OYD44" s="613"/>
      <c r="OYE44" s="613"/>
      <c r="OYF44" s="613"/>
      <c r="OYG44" s="613"/>
      <c r="OYH44" s="613"/>
      <c r="OYI44" s="613"/>
      <c r="OYJ44" s="613"/>
      <c r="OYK44" s="613"/>
      <c r="OYL44" s="613"/>
      <c r="OYM44" s="613"/>
      <c r="OYN44" s="613"/>
      <c r="OYO44" s="613"/>
      <c r="OYP44" s="613"/>
      <c r="OYQ44" s="613"/>
      <c r="OYR44" s="613"/>
      <c r="OYS44" s="613"/>
      <c r="OYT44" s="613"/>
      <c r="OYU44" s="613"/>
      <c r="OYV44" s="613"/>
      <c r="OYW44" s="613"/>
      <c r="OYX44" s="613"/>
      <c r="OYY44" s="613"/>
      <c r="OYZ44" s="613"/>
      <c r="OZA44" s="613"/>
      <c r="OZB44" s="613"/>
      <c r="OZC44" s="613"/>
      <c r="OZD44" s="613"/>
      <c r="OZE44" s="613"/>
      <c r="OZF44" s="613"/>
      <c r="OZG44" s="613"/>
      <c r="OZH44" s="613"/>
      <c r="OZI44" s="613"/>
      <c r="OZJ44" s="613"/>
      <c r="OZK44" s="613"/>
      <c r="OZL44" s="613"/>
      <c r="OZM44" s="613"/>
      <c r="OZN44" s="613"/>
      <c r="OZO44" s="613"/>
      <c r="OZP44" s="613"/>
      <c r="OZQ44" s="613"/>
      <c r="OZR44" s="613"/>
      <c r="OZS44" s="613"/>
      <c r="OZT44" s="613"/>
      <c r="OZU44" s="613"/>
      <c r="OZV44" s="613"/>
      <c r="OZW44" s="613"/>
      <c r="OZX44" s="613"/>
      <c r="OZY44" s="613"/>
      <c r="OZZ44" s="613"/>
      <c r="PAA44" s="613"/>
      <c r="PAB44" s="613"/>
      <c r="PAC44" s="613"/>
      <c r="PAD44" s="613"/>
      <c r="PAE44" s="613"/>
      <c r="PAF44" s="613"/>
      <c r="PAG44" s="613"/>
      <c r="PAH44" s="613"/>
      <c r="PAI44" s="613"/>
      <c r="PAJ44" s="613"/>
      <c r="PAK44" s="613"/>
      <c r="PAL44" s="613"/>
      <c r="PAM44" s="613"/>
      <c r="PAN44" s="613"/>
      <c r="PAO44" s="613"/>
      <c r="PAP44" s="613"/>
      <c r="PAQ44" s="613"/>
      <c r="PAR44" s="613"/>
      <c r="PAS44" s="613"/>
      <c r="PAT44" s="613"/>
      <c r="PAU44" s="613"/>
      <c r="PAV44" s="613"/>
      <c r="PAW44" s="613"/>
      <c r="PAX44" s="613"/>
      <c r="PAY44" s="613"/>
      <c r="PAZ44" s="613"/>
      <c r="PBA44" s="613"/>
      <c r="PBB44" s="613"/>
      <c r="PBC44" s="613"/>
      <c r="PBD44" s="613"/>
      <c r="PBE44" s="613"/>
      <c r="PBF44" s="613"/>
      <c r="PBG44" s="613"/>
      <c r="PBH44" s="613"/>
      <c r="PBI44" s="613"/>
      <c r="PBJ44" s="613"/>
      <c r="PBK44" s="613"/>
      <c r="PBL44" s="613"/>
      <c r="PBM44" s="613"/>
      <c r="PBN44" s="613"/>
      <c r="PBO44" s="613"/>
      <c r="PBP44" s="613"/>
      <c r="PBQ44" s="613"/>
      <c r="PBR44" s="613"/>
      <c r="PBS44" s="613"/>
      <c r="PBT44" s="613"/>
      <c r="PBU44" s="613"/>
      <c r="PBV44" s="613"/>
      <c r="PBW44" s="613"/>
      <c r="PBX44" s="613"/>
      <c r="PBY44" s="613"/>
      <c r="PBZ44" s="613"/>
      <c r="PCA44" s="613"/>
      <c r="PCB44" s="613"/>
      <c r="PCC44" s="613"/>
      <c r="PCD44" s="613"/>
      <c r="PCE44" s="613"/>
      <c r="PCF44" s="613"/>
      <c r="PCG44" s="613"/>
      <c r="PCH44" s="613"/>
      <c r="PCI44" s="613"/>
      <c r="PCJ44" s="613"/>
      <c r="PCK44" s="613"/>
      <c r="PCL44" s="613"/>
      <c r="PCM44" s="613"/>
      <c r="PCN44" s="613"/>
      <c r="PCO44" s="613"/>
      <c r="PCP44" s="613"/>
      <c r="PCQ44" s="613"/>
      <c r="PCR44" s="613"/>
      <c r="PCS44" s="613"/>
      <c r="PCT44" s="613"/>
      <c r="PCU44" s="613"/>
      <c r="PCV44" s="613"/>
      <c r="PCW44" s="613"/>
      <c r="PCX44" s="613"/>
      <c r="PCY44" s="613"/>
      <c r="PCZ44" s="613"/>
      <c r="PDA44" s="613"/>
      <c r="PDB44" s="613"/>
      <c r="PDC44" s="613"/>
      <c r="PDD44" s="613"/>
      <c r="PDE44" s="613"/>
      <c r="PDF44" s="613"/>
      <c r="PDG44" s="613"/>
      <c r="PDH44" s="613"/>
      <c r="PDI44" s="613"/>
      <c r="PDJ44" s="613"/>
      <c r="PDK44" s="613"/>
      <c r="PDL44" s="613"/>
      <c r="PDM44" s="613"/>
      <c r="PDN44" s="613"/>
      <c r="PDO44" s="613"/>
      <c r="PDP44" s="613"/>
      <c r="PDQ44" s="613"/>
      <c r="PDR44" s="613"/>
      <c r="PDS44" s="613"/>
      <c r="PDT44" s="613"/>
      <c r="PDU44" s="613"/>
      <c r="PDV44" s="613"/>
      <c r="PDW44" s="613"/>
      <c r="PDX44" s="613"/>
      <c r="PDY44" s="613"/>
      <c r="PDZ44" s="613"/>
      <c r="PEA44" s="613"/>
      <c r="PEB44" s="613"/>
      <c r="PEC44" s="613"/>
      <c r="PED44" s="613"/>
      <c r="PEE44" s="613"/>
      <c r="PEF44" s="613"/>
      <c r="PEG44" s="613"/>
      <c r="PEH44" s="613"/>
      <c r="PEI44" s="613"/>
      <c r="PEJ44" s="613"/>
      <c r="PEK44" s="613"/>
      <c r="PEL44" s="613"/>
      <c r="PEM44" s="613"/>
      <c r="PEN44" s="613"/>
      <c r="PEO44" s="613"/>
      <c r="PEP44" s="613"/>
      <c r="PEQ44" s="613"/>
      <c r="PER44" s="613"/>
      <c r="PES44" s="613"/>
      <c r="PET44" s="613"/>
      <c r="PEU44" s="613"/>
      <c r="PEV44" s="613"/>
      <c r="PEW44" s="613"/>
      <c r="PEX44" s="613"/>
      <c r="PEY44" s="613"/>
      <c r="PEZ44" s="613"/>
      <c r="PFA44" s="613"/>
      <c r="PFB44" s="613"/>
      <c r="PFC44" s="613"/>
      <c r="PFD44" s="613"/>
      <c r="PFE44" s="613"/>
      <c r="PFF44" s="613"/>
      <c r="PFG44" s="613"/>
      <c r="PFH44" s="613"/>
      <c r="PFI44" s="613"/>
      <c r="PFJ44" s="613"/>
      <c r="PFK44" s="613"/>
      <c r="PFL44" s="613"/>
      <c r="PFM44" s="613"/>
      <c r="PFN44" s="613"/>
      <c r="PFO44" s="613"/>
      <c r="PFP44" s="613"/>
      <c r="PFQ44" s="613"/>
      <c r="PFR44" s="613"/>
      <c r="PFS44" s="613"/>
      <c r="PFT44" s="613"/>
      <c r="PFU44" s="613"/>
      <c r="PFV44" s="613"/>
      <c r="PFW44" s="613"/>
      <c r="PFX44" s="613"/>
      <c r="PFY44" s="613"/>
      <c r="PFZ44" s="613"/>
      <c r="PGA44" s="613"/>
      <c r="PGB44" s="613"/>
      <c r="PGC44" s="613"/>
      <c r="PGD44" s="613"/>
      <c r="PGE44" s="613"/>
      <c r="PGF44" s="613"/>
      <c r="PGG44" s="613"/>
      <c r="PGH44" s="613"/>
      <c r="PGI44" s="613"/>
      <c r="PGJ44" s="613"/>
      <c r="PGK44" s="613"/>
      <c r="PGL44" s="613"/>
      <c r="PGM44" s="613"/>
      <c r="PGN44" s="613"/>
      <c r="PGO44" s="613"/>
      <c r="PGP44" s="613"/>
      <c r="PGQ44" s="613"/>
      <c r="PGR44" s="613"/>
      <c r="PGS44" s="613"/>
      <c r="PGT44" s="613"/>
      <c r="PGU44" s="613"/>
      <c r="PGV44" s="613"/>
      <c r="PGW44" s="613"/>
      <c r="PGX44" s="613"/>
      <c r="PGY44" s="613"/>
      <c r="PGZ44" s="613"/>
      <c r="PHA44" s="613"/>
      <c r="PHB44" s="613"/>
      <c r="PHC44" s="613"/>
      <c r="PHD44" s="613"/>
      <c r="PHE44" s="613"/>
      <c r="PHF44" s="613"/>
      <c r="PHG44" s="613"/>
      <c r="PHH44" s="613"/>
      <c r="PHI44" s="613"/>
      <c r="PHJ44" s="613"/>
      <c r="PHK44" s="613"/>
      <c r="PHL44" s="613"/>
      <c r="PHM44" s="613"/>
      <c r="PHN44" s="613"/>
      <c r="PHO44" s="613"/>
      <c r="PHP44" s="613"/>
      <c r="PHQ44" s="613"/>
      <c r="PHR44" s="613"/>
      <c r="PHS44" s="613"/>
      <c r="PHT44" s="613"/>
      <c r="PHU44" s="613"/>
      <c r="PHV44" s="613"/>
      <c r="PHW44" s="613"/>
      <c r="PHX44" s="613"/>
      <c r="PHY44" s="613"/>
      <c r="PHZ44" s="613"/>
      <c r="PIA44" s="613"/>
      <c r="PIB44" s="613"/>
      <c r="PIC44" s="613"/>
      <c r="PID44" s="613"/>
      <c r="PIE44" s="613"/>
      <c r="PIF44" s="613"/>
      <c r="PIG44" s="613"/>
      <c r="PIH44" s="613"/>
      <c r="PII44" s="613"/>
      <c r="PIJ44" s="613"/>
      <c r="PIK44" s="613"/>
      <c r="PIL44" s="613"/>
      <c r="PIM44" s="613"/>
      <c r="PIN44" s="613"/>
      <c r="PIO44" s="613"/>
      <c r="PIP44" s="613"/>
      <c r="PIQ44" s="613"/>
      <c r="PIR44" s="613"/>
      <c r="PIS44" s="613"/>
      <c r="PIT44" s="613"/>
      <c r="PIU44" s="613"/>
      <c r="PIV44" s="613"/>
      <c r="PIW44" s="613"/>
      <c r="PIX44" s="613"/>
      <c r="PIY44" s="613"/>
      <c r="PIZ44" s="613"/>
      <c r="PJA44" s="613"/>
      <c r="PJB44" s="613"/>
      <c r="PJC44" s="613"/>
      <c r="PJD44" s="613"/>
      <c r="PJE44" s="613"/>
      <c r="PJF44" s="613"/>
      <c r="PJG44" s="613"/>
      <c r="PJH44" s="613"/>
      <c r="PJI44" s="613"/>
      <c r="PJJ44" s="613"/>
      <c r="PJK44" s="613"/>
      <c r="PJL44" s="613"/>
      <c r="PJM44" s="613"/>
      <c r="PJN44" s="613"/>
      <c r="PJO44" s="613"/>
      <c r="PJP44" s="613"/>
      <c r="PJQ44" s="613"/>
      <c r="PJR44" s="613"/>
      <c r="PJS44" s="613"/>
      <c r="PJT44" s="613"/>
      <c r="PJU44" s="613"/>
      <c r="PJV44" s="613"/>
      <c r="PJW44" s="613"/>
      <c r="PJX44" s="613"/>
      <c r="PJY44" s="613"/>
      <c r="PJZ44" s="613"/>
      <c r="PKA44" s="613"/>
      <c r="PKB44" s="613"/>
      <c r="PKC44" s="613"/>
      <c r="PKD44" s="613"/>
      <c r="PKE44" s="613"/>
      <c r="PKF44" s="613"/>
      <c r="PKG44" s="613"/>
      <c r="PKH44" s="613"/>
      <c r="PKI44" s="613"/>
      <c r="PKJ44" s="613"/>
      <c r="PKK44" s="613"/>
      <c r="PKL44" s="613"/>
      <c r="PKM44" s="613"/>
      <c r="PKN44" s="613"/>
      <c r="PKO44" s="613"/>
      <c r="PKP44" s="613"/>
      <c r="PKQ44" s="613"/>
      <c r="PKR44" s="613"/>
      <c r="PKS44" s="613"/>
      <c r="PKT44" s="613"/>
      <c r="PKU44" s="613"/>
      <c r="PKV44" s="613"/>
      <c r="PKW44" s="613"/>
      <c r="PKX44" s="613"/>
      <c r="PKY44" s="613"/>
      <c r="PKZ44" s="613"/>
      <c r="PLA44" s="613"/>
      <c r="PLB44" s="613"/>
      <c r="PLC44" s="613"/>
      <c r="PLD44" s="613"/>
      <c r="PLE44" s="613"/>
      <c r="PLF44" s="613"/>
      <c r="PLG44" s="613"/>
      <c r="PLH44" s="613"/>
      <c r="PLI44" s="613"/>
      <c r="PLJ44" s="613"/>
      <c r="PLK44" s="613"/>
      <c r="PLL44" s="613"/>
      <c r="PLM44" s="613"/>
      <c r="PLN44" s="613"/>
      <c r="PLO44" s="613"/>
      <c r="PLP44" s="613"/>
      <c r="PLQ44" s="613"/>
      <c r="PLR44" s="613"/>
      <c r="PLS44" s="613"/>
      <c r="PLT44" s="613"/>
      <c r="PLU44" s="613"/>
      <c r="PLV44" s="613"/>
      <c r="PLW44" s="613"/>
      <c r="PLX44" s="613"/>
      <c r="PLY44" s="613"/>
      <c r="PLZ44" s="613"/>
      <c r="PMA44" s="613"/>
      <c r="PMB44" s="613"/>
      <c r="PMC44" s="613"/>
      <c r="PMD44" s="613"/>
      <c r="PME44" s="613"/>
      <c r="PMF44" s="613"/>
      <c r="PMG44" s="613"/>
      <c r="PMH44" s="613"/>
      <c r="PMI44" s="613"/>
      <c r="PMJ44" s="613"/>
      <c r="PMK44" s="613"/>
      <c r="PML44" s="613"/>
      <c r="PMM44" s="613"/>
      <c r="PMN44" s="613"/>
      <c r="PMO44" s="613"/>
      <c r="PMP44" s="613"/>
      <c r="PMQ44" s="613"/>
      <c r="PMR44" s="613"/>
      <c r="PMS44" s="613"/>
      <c r="PMT44" s="613"/>
      <c r="PMU44" s="613"/>
      <c r="PMV44" s="613"/>
      <c r="PMW44" s="613"/>
      <c r="PMX44" s="613"/>
      <c r="PMY44" s="613"/>
      <c r="PMZ44" s="613"/>
      <c r="PNA44" s="613"/>
      <c r="PNB44" s="613"/>
      <c r="PNC44" s="613"/>
      <c r="PND44" s="613"/>
      <c r="PNE44" s="613"/>
      <c r="PNF44" s="613"/>
      <c r="PNG44" s="613"/>
      <c r="PNH44" s="613"/>
      <c r="PNI44" s="613"/>
      <c r="PNJ44" s="613"/>
      <c r="PNK44" s="613"/>
      <c r="PNL44" s="613"/>
      <c r="PNM44" s="613"/>
      <c r="PNN44" s="613"/>
      <c r="PNO44" s="613"/>
      <c r="PNP44" s="613"/>
      <c r="PNQ44" s="613"/>
      <c r="PNR44" s="613"/>
      <c r="PNS44" s="613"/>
      <c r="PNT44" s="613"/>
      <c r="PNU44" s="613"/>
      <c r="PNV44" s="613"/>
      <c r="PNW44" s="613"/>
      <c r="PNX44" s="613"/>
      <c r="PNY44" s="613"/>
      <c r="PNZ44" s="613"/>
      <c r="POA44" s="613"/>
      <c r="POB44" s="613"/>
      <c r="POC44" s="613"/>
      <c r="POD44" s="613"/>
      <c r="POE44" s="613"/>
      <c r="POF44" s="613"/>
      <c r="POG44" s="613"/>
      <c r="POH44" s="613"/>
      <c r="POI44" s="613"/>
      <c r="POJ44" s="613"/>
      <c r="POK44" s="613"/>
      <c r="POL44" s="613"/>
      <c r="POM44" s="613"/>
      <c r="PON44" s="613"/>
      <c r="POO44" s="613"/>
      <c r="POP44" s="613"/>
      <c r="POQ44" s="613"/>
      <c r="POR44" s="613"/>
      <c r="POS44" s="613"/>
      <c r="POT44" s="613"/>
      <c r="POU44" s="613"/>
      <c r="POV44" s="613"/>
      <c r="POW44" s="613"/>
      <c r="POX44" s="613"/>
      <c r="POY44" s="613"/>
      <c r="POZ44" s="613"/>
      <c r="PPA44" s="613"/>
      <c r="PPB44" s="613"/>
      <c r="PPC44" s="613"/>
      <c r="PPD44" s="613"/>
      <c r="PPE44" s="613"/>
      <c r="PPF44" s="613"/>
      <c r="PPG44" s="613"/>
      <c r="PPH44" s="613"/>
      <c r="PPI44" s="613"/>
      <c r="PPJ44" s="613"/>
      <c r="PPK44" s="613"/>
      <c r="PPL44" s="613"/>
      <c r="PPM44" s="613"/>
      <c r="PPN44" s="613"/>
      <c r="PPO44" s="613"/>
      <c r="PPP44" s="613"/>
      <c r="PPQ44" s="613"/>
      <c r="PPR44" s="613"/>
      <c r="PPS44" s="613"/>
      <c r="PPT44" s="613"/>
      <c r="PPU44" s="613"/>
      <c r="PPV44" s="613"/>
      <c r="PPW44" s="613"/>
      <c r="PPX44" s="613"/>
      <c r="PPY44" s="613"/>
      <c r="PPZ44" s="613"/>
      <c r="PQA44" s="613"/>
      <c r="PQB44" s="613"/>
      <c r="PQC44" s="613"/>
      <c r="PQD44" s="613"/>
      <c r="PQE44" s="613"/>
      <c r="PQF44" s="613"/>
      <c r="PQG44" s="613"/>
      <c r="PQH44" s="613"/>
      <c r="PQI44" s="613"/>
      <c r="PQJ44" s="613"/>
      <c r="PQK44" s="613"/>
      <c r="PQL44" s="613"/>
      <c r="PQM44" s="613"/>
      <c r="PQN44" s="613"/>
      <c r="PQO44" s="613"/>
      <c r="PQP44" s="613"/>
      <c r="PQQ44" s="613"/>
      <c r="PQR44" s="613"/>
      <c r="PQS44" s="613"/>
      <c r="PQT44" s="613"/>
      <c r="PQU44" s="613"/>
      <c r="PQV44" s="613"/>
      <c r="PQW44" s="613"/>
      <c r="PQX44" s="613"/>
      <c r="PQY44" s="613"/>
      <c r="PQZ44" s="613"/>
      <c r="PRA44" s="613"/>
      <c r="PRB44" s="613"/>
      <c r="PRC44" s="613"/>
      <c r="PRD44" s="613"/>
      <c r="PRE44" s="613"/>
      <c r="PRF44" s="613"/>
      <c r="PRG44" s="613"/>
      <c r="PRH44" s="613"/>
      <c r="PRI44" s="613"/>
      <c r="PRJ44" s="613"/>
      <c r="PRK44" s="613"/>
      <c r="PRL44" s="613"/>
      <c r="PRM44" s="613"/>
      <c r="PRN44" s="613"/>
      <c r="PRO44" s="613"/>
      <c r="PRP44" s="613"/>
      <c r="PRQ44" s="613"/>
      <c r="PRR44" s="613"/>
      <c r="PRS44" s="613"/>
      <c r="PRT44" s="613"/>
      <c r="PRU44" s="613"/>
      <c r="PRV44" s="613"/>
      <c r="PRW44" s="613"/>
      <c r="PRX44" s="613"/>
      <c r="PRY44" s="613"/>
      <c r="PRZ44" s="613"/>
      <c r="PSA44" s="613"/>
      <c r="PSB44" s="613"/>
      <c r="PSC44" s="613"/>
      <c r="PSD44" s="613"/>
      <c r="PSE44" s="613"/>
      <c r="PSF44" s="613"/>
      <c r="PSG44" s="613"/>
      <c r="PSH44" s="613"/>
      <c r="PSI44" s="613"/>
      <c r="PSJ44" s="613"/>
      <c r="PSK44" s="613"/>
      <c r="PSL44" s="613"/>
      <c r="PSM44" s="613"/>
      <c r="PSN44" s="613"/>
      <c r="PSO44" s="613"/>
      <c r="PSP44" s="613"/>
      <c r="PSQ44" s="613"/>
      <c r="PSR44" s="613"/>
      <c r="PSS44" s="613"/>
      <c r="PST44" s="613"/>
      <c r="PSU44" s="613"/>
      <c r="PSV44" s="613"/>
      <c r="PSW44" s="613"/>
      <c r="PSX44" s="613"/>
      <c r="PSY44" s="613"/>
      <c r="PSZ44" s="613"/>
      <c r="PTA44" s="613"/>
      <c r="PTB44" s="613"/>
      <c r="PTC44" s="613"/>
      <c r="PTD44" s="613"/>
      <c r="PTE44" s="613"/>
      <c r="PTF44" s="613"/>
      <c r="PTG44" s="613"/>
      <c r="PTH44" s="613"/>
      <c r="PTI44" s="613"/>
      <c r="PTJ44" s="613"/>
      <c r="PTK44" s="613"/>
      <c r="PTL44" s="613"/>
      <c r="PTM44" s="613"/>
      <c r="PTN44" s="613"/>
      <c r="PTO44" s="613"/>
      <c r="PTP44" s="613"/>
      <c r="PTQ44" s="613"/>
      <c r="PTR44" s="613"/>
      <c r="PTS44" s="613"/>
      <c r="PTT44" s="613"/>
      <c r="PTU44" s="613"/>
      <c r="PTV44" s="613"/>
      <c r="PTW44" s="613"/>
      <c r="PTX44" s="613"/>
      <c r="PTY44" s="613"/>
      <c r="PTZ44" s="613"/>
      <c r="PUA44" s="613"/>
      <c r="PUB44" s="613"/>
      <c r="PUC44" s="613"/>
      <c r="PUD44" s="613"/>
      <c r="PUE44" s="613"/>
      <c r="PUF44" s="613"/>
      <c r="PUG44" s="613"/>
      <c r="PUH44" s="613"/>
      <c r="PUI44" s="613"/>
      <c r="PUJ44" s="613"/>
      <c r="PUK44" s="613"/>
      <c r="PUL44" s="613"/>
      <c r="PUM44" s="613"/>
      <c r="PUN44" s="613"/>
      <c r="PUO44" s="613"/>
      <c r="PUP44" s="613"/>
      <c r="PUQ44" s="613"/>
      <c r="PUR44" s="613"/>
      <c r="PUS44" s="613"/>
      <c r="PUT44" s="613"/>
      <c r="PUU44" s="613"/>
      <c r="PUV44" s="613"/>
      <c r="PUW44" s="613"/>
      <c r="PUX44" s="613"/>
      <c r="PUY44" s="613"/>
      <c r="PUZ44" s="613"/>
      <c r="PVA44" s="613"/>
      <c r="PVB44" s="613"/>
      <c r="PVC44" s="613"/>
      <c r="PVD44" s="613"/>
      <c r="PVE44" s="613"/>
      <c r="PVF44" s="613"/>
      <c r="PVG44" s="613"/>
      <c r="PVH44" s="613"/>
      <c r="PVI44" s="613"/>
      <c r="PVJ44" s="613"/>
      <c r="PVK44" s="613"/>
      <c r="PVL44" s="613"/>
      <c r="PVM44" s="613"/>
      <c r="PVN44" s="613"/>
      <c r="PVO44" s="613"/>
      <c r="PVP44" s="613"/>
      <c r="PVQ44" s="613"/>
      <c r="PVR44" s="613"/>
      <c r="PVS44" s="613"/>
      <c r="PVT44" s="613"/>
      <c r="PVU44" s="613"/>
      <c r="PVV44" s="613"/>
      <c r="PVW44" s="613"/>
      <c r="PVX44" s="613"/>
      <c r="PVY44" s="613"/>
      <c r="PVZ44" s="613"/>
      <c r="PWA44" s="613"/>
      <c r="PWB44" s="613"/>
      <c r="PWC44" s="613"/>
      <c r="PWD44" s="613"/>
      <c r="PWE44" s="613"/>
      <c r="PWF44" s="613"/>
      <c r="PWG44" s="613"/>
      <c r="PWH44" s="613"/>
      <c r="PWI44" s="613"/>
      <c r="PWJ44" s="613"/>
      <c r="PWK44" s="613"/>
      <c r="PWL44" s="613"/>
      <c r="PWM44" s="613"/>
      <c r="PWN44" s="613"/>
      <c r="PWO44" s="613"/>
      <c r="PWP44" s="613"/>
      <c r="PWQ44" s="613"/>
      <c r="PWR44" s="613"/>
      <c r="PWS44" s="613"/>
      <c r="PWT44" s="613"/>
      <c r="PWU44" s="613"/>
      <c r="PWV44" s="613"/>
      <c r="PWW44" s="613"/>
      <c r="PWX44" s="613"/>
      <c r="PWY44" s="613"/>
      <c r="PWZ44" s="613"/>
      <c r="PXA44" s="613"/>
      <c r="PXB44" s="613"/>
      <c r="PXC44" s="613"/>
      <c r="PXD44" s="613"/>
      <c r="PXE44" s="613"/>
      <c r="PXF44" s="613"/>
      <c r="PXG44" s="613"/>
      <c r="PXH44" s="613"/>
      <c r="PXI44" s="613"/>
      <c r="PXJ44" s="613"/>
      <c r="PXK44" s="613"/>
      <c r="PXL44" s="613"/>
      <c r="PXM44" s="613"/>
      <c r="PXN44" s="613"/>
      <c r="PXO44" s="613"/>
      <c r="PXP44" s="613"/>
      <c r="PXQ44" s="613"/>
      <c r="PXR44" s="613"/>
      <c r="PXS44" s="613"/>
      <c r="PXT44" s="613"/>
      <c r="PXU44" s="613"/>
      <c r="PXV44" s="613"/>
      <c r="PXW44" s="613"/>
      <c r="PXX44" s="613"/>
      <c r="PXY44" s="613"/>
      <c r="PXZ44" s="613"/>
      <c r="PYA44" s="613"/>
      <c r="PYB44" s="613"/>
      <c r="PYC44" s="613"/>
      <c r="PYD44" s="613"/>
      <c r="PYE44" s="613"/>
      <c r="PYF44" s="613"/>
      <c r="PYG44" s="613"/>
      <c r="PYH44" s="613"/>
      <c r="PYI44" s="613"/>
      <c r="PYJ44" s="613"/>
      <c r="PYK44" s="613"/>
      <c r="PYL44" s="613"/>
      <c r="PYM44" s="613"/>
      <c r="PYN44" s="613"/>
      <c r="PYO44" s="613"/>
      <c r="PYP44" s="613"/>
      <c r="PYQ44" s="613"/>
      <c r="PYR44" s="613"/>
      <c r="PYS44" s="613"/>
      <c r="PYT44" s="613"/>
      <c r="PYU44" s="613"/>
      <c r="PYV44" s="613"/>
      <c r="PYW44" s="613"/>
      <c r="PYX44" s="613"/>
      <c r="PYY44" s="613"/>
      <c r="PYZ44" s="613"/>
      <c r="PZA44" s="613"/>
      <c r="PZB44" s="613"/>
      <c r="PZC44" s="613"/>
      <c r="PZD44" s="613"/>
      <c r="PZE44" s="613"/>
      <c r="PZF44" s="613"/>
      <c r="PZG44" s="613"/>
      <c r="PZH44" s="613"/>
      <c r="PZI44" s="613"/>
      <c r="PZJ44" s="613"/>
      <c r="PZK44" s="613"/>
      <c r="PZL44" s="613"/>
      <c r="PZM44" s="613"/>
      <c r="PZN44" s="613"/>
      <c r="PZO44" s="613"/>
      <c r="PZP44" s="613"/>
      <c r="PZQ44" s="613"/>
      <c r="PZR44" s="613"/>
      <c r="PZS44" s="613"/>
      <c r="PZT44" s="613"/>
      <c r="PZU44" s="613"/>
      <c r="PZV44" s="613"/>
      <c r="PZW44" s="613"/>
      <c r="PZX44" s="613"/>
      <c r="PZY44" s="613"/>
      <c r="PZZ44" s="613"/>
      <c r="QAA44" s="613"/>
      <c r="QAB44" s="613"/>
      <c r="QAC44" s="613"/>
      <c r="QAD44" s="613"/>
      <c r="QAE44" s="613"/>
      <c r="QAF44" s="613"/>
      <c r="QAG44" s="613"/>
      <c r="QAH44" s="613"/>
      <c r="QAI44" s="613"/>
      <c r="QAJ44" s="613"/>
      <c r="QAK44" s="613"/>
      <c r="QAL44" s="613"/>
      <c r="QAM44" s="613"/>
      <c r="QAN44" s="613"/>
      <c r="QAO44" s="613"/>
      <c r="QAP44" s="613"/>
      <c r="QAQ44" s="613"/>
      <c r="QAR44" s="613"/>
      <c r="QAS44" s="613"/>
      <c r="QAT44" s="613"/>
      <c r="QAU44" s="613"/>
      <c r="QAV44" s="613"/>
      <c r="QAW44" s="613"/>
      <c r="QAX44" s="613"/>
      <c r="QAY44" s="613"/>
      <c r="QAZ44" s="613"/>
      <c r="QBA44" s="613"/>
      <c r="QBB44" s="613"/>
      <c r="QBC44" s="613"/>
      <c r="QBD44" s="613"/>
      <c r="QBE44" s="613"/>
      <c r="QBF44" s="613"/>
      <c r="QBG44" s="613"/>
      <c r="QBH44" s="613"/>
      <c r="QBI44" s="613"/>
      <c r="QBJ44" s="613"/>
      <c r="QBK44" s="613"/>
      <c r="QBL44" s="613"/>
      <c r="QBM44" s="613"/>
      <c r="QBN44" s="613"/>
      <c r="QBO44" s="613"/>
      <c r="QBP44" s="613"/>
      <c r="QBQ44" s="613"/>
      <c r="QBR44" s="613"/>
      <c r="QBS44" s="613"/>
      <c r="QBT44" s="613"/>
      <c r="QBU44" s="613"/>
      <c r="QBV44" s="613"/>
      <c r="QBW44" s="613"/>
      <c r="QBX44" s="613"/>
      <c r="QBY44" s="613"/>
      <c r="QBZ44" s="613"/>
      <c r="QCA44" s="613"/>
      <c r="QCB44" s="613"/>
      <c r="QCC44" s="613"/>
      <c r="QCD44" s="613"/>
      <c r="QCE44" s="613"/>
      <c r="QCF44" s="613"/>
      <c r="QCG44" s="613"/>
      <c r="QCH44" s="613"/>
      <c r="QCI44" s="613"/>
      <c r="QCJ44" s="613"/>
      <c r="QCK44" s="613"/>
      <c r="QCL44" s="613"/>
      <c r="QCM44" s="613"/>
      <c r="QCN44" s="613"/>
      <c r="QCO44" s="613"/>
      <c r="QCP44" s="613"/>
      <c r="QCQ44" s="613"/>
      <c r="QCR44" s="613"/>
      <c r="QCS44" s="613"/>
      <c r="QCT44" s="613"/>
      <c r="QCU44" s="613"/>
      <c r="QCV44" s="613"/>
      <c r="QCW44" s="613"/>
      <c r="QCX44" s="613"/>
      <c r="QCY44" s="613"/>
      <c r="QCZ44" s="613"/>
      <c r="QDA44" s="613"/>
      <c r="QDB44" s="613"/>
      <c r="QDC44" s="613"/>
      <c r="QDD44" s="613"/>
      <c r="QDE44" s="613"/>
      <c r="QDF44" s="613"/>
      <c r="QDG44" s="613"/>
      <c r="QDH44" s="613"/>
      <c r="QDI44" s="613"/>
      <c r="QDJ44" s="613"/>
      <c r="QDK44" s="613"/>
      <c r="QDL44" s="613"/>
      <c r="QDM44" s="613"/>
      <c r="QDN44" s="613"/>
      <c r="QDO44" s="613"/>
      <c r="QDP44" s="613"/>
      <c r="QDQ44" s="613"/>
      <c r="QDR44" s="613"/>
      <c r="QDS44" s="613"/>
      <c r="QDT44" s="613"/>
      <c r="QDU44" s="613"/>
      <c r="QDV44" s="613"/>
      <c r="QDW44" s="613"/>
      <c r="QDX44" s="613"/>
      <c r="QDY44" s="613"/>
      <c r="QDZ44" s="613"/>
      <c r="QEA44" s="613"/>
      <c r="QEB44" s="613"/>
      <c r="QEC44" s="613"/>
      <c r="QED44" s="613"/>
      <c r="QEE44" s="613"/>
      <c r="QEF44" s="613"/>
      <c r="QEG44" s="613"/>
      <c r="QEH44" s="613"/>
      <c r="QEI44" s="613"/>
      <c r="QEJ44" s="613"/>
      <c r="QEK44" s="613"/>
      <c r="QEL44" s="613"/>
      <c r="QEM44" s="613"/>
      <c r="QEN44" s="613"/>
      <c r="QEO44" s="613"/>
      <c r="QEP44" s="613"/>
      <c r="QEQ44" s="613"/>
      <c r="QER44" s="613"/>
      <c r="QES44" s="613"/>
      <c r="QET44" s="613"/>
      <c r="QEU44" s="613"/>
      <c r="QEV44" s="613"/>
      <c r="QEW44" s="613"/>
      <c r="QEX44" s="613"/>
      <c r="QEY44" s="613"/>
      <c r="QEZ44" s="613"/>
      <c r="QFA44" s="613"/>
      <c r="QFB44" s="613"/>
      <c r="QFC44" s="613"/>
      <c r="QFD44" s="613"/>
      <c r="QFE44" s="613"/>
      <c r="QFF44" s="613"/>
      <c r="QFG44" s="613"/>
      <c r="QFH44" s="613"/>
      <c r="QFI44" s="613"/>
      <c r="QFJ44" s="613"/>
      <c r="QFK44" s="613"/>
      <c r="QFL44" s="613"/>
      <c r="QFM44" s="613"/>
      <c r="QFN44" s="613"/>
      <c r="QFO44" s="613"/>
      <c r="QFP44" s="613"/>
      <c r="QFQ44" s="613"/>
      <c r="QFR44" s="613"/>
      <c r="QFS44" s="613"/>
      <c r="QFT44" s="613"/>
      <c r="QFU44" s="613"/>
      <c r="QFV44" s="613"/>
      <c r="QFW44" s="613"/>
      <c r="QFX44" s="613"/>
      <c r="QFY44" s="613"/>
      <c r="QFZ44" s="613"/>
      <c r="QGA44" s="613"/>
      <c r="QGB44" s="613"/>
      <c r="QGC44" s="613"/>
      <c r="QGD44" s="613"/>
      <c r="QGE44" s="613"/>
      <c r="QGF44" s="613"/>
      <c r="QGG44" s="613"/>
      <c r="QGH44" s="613"/>
      <c r="QGI44" s="613"/>
      <c r="QGJ44" s="613"/>
      <c r="QGK44" s="613"/>
      <c r="QGL44" s="613"/>
      <c r="QGM44" s="613"/>
      <c r="QGN44" s="613"/>
      <c r="QGO44" s="613"/>
      <c r="QGP44" s="613"/>
      <c r="QGQ44" s="613"/>
      <c r="QGR44" s="613"/>
      <c r="QGS44" s="613"/>
      <c r="QGT44" s="613"/>
      <c r="QGU44" s="613"/>
      <c r="QGV44" s="613"/>
      <c r="QGW44" s="613"/>
      <c r="QGX44" s="613"/>
      <c r="QGY44" s="613"/>
      <c r="QGZ44" s="613"/>
      <c r="QHA44" s="613"/>
      <c r="QHB44" s="613"/>
      <c r="QHC44" s="613"/>
      <c r="QHD44" s="613"/>
      <c r="QHE44" s="613"/>
      <c r="QHF44" s="613"/>
      <c r="QHG44" s="613"/>
      <c r="QHH44" s="613"/>
      <c r="QHI44" s="613"/>
      <c r="QHJ44" s="613"/>
      <c r="QHK44" s="613"/>
      <c r="QHL44" s="613"/>
      <c r="QHM44" s="613"/>
      <c r="QHN44" s="613"/>
      <c r="QHO44" s="613"/>
      <c r="QHP44" s="613"/>
      <c r="QHQ44" s="613"/>
      <c r="QHR44" s="613"/>
      <c r="QHS44" s="613"/>
      <c r="QHT44" s="613"/>
      <c r="QHU44" s="613"/>
      <c r="QHV44" s="613"/>
      <c r="QHW44" s="613"/>
      <c r="QHX44" s="613"/>
      <c r="QHY44" s="613"/>
      <c r="QHZ44" s="613"/>
      <c r="QIA44" s="613"/>
      <c r="QIB44" s="613"/>
      <c r="QIC44" s="613"/>
      <c r="QID44" s="613"/>
      <c r="QIE44" s="613"/>
      <c r="QIF44" s="613"/>
      <c r="QIG44" s="613"/>
      <c r="QIH44" s="613"/>
      <c r="QII44" s="613"/>
      <c r="QIJ44" s="613"/>
      <c r="QIK44" s="613"/>
      <c r="QIL44" s="613"/>
      <c r="QIM44" s="613"/>
      <c r="QIN44" s="613"/>
      <c r="QIO44" s="613"/>
      <c r="QIP44" s="613"/>
      <c r="QIQ44" s="613"/>
      <c r="QIR44" s="613"/>
      <c r="QIS44" s="613"/>
      <c r="QIT44" s="613"/>
      <c r="QIU44" s="613"/>
      <c r="QIV44" s="613"/>
      <c r="QIW44" s="613"/>
      <c r="QIX44" s="613"/>
      <c r="QIY44" s="613"/>
      <c r="QIZ44" s="613"/>
      <c r="QJA44" s="613"/>
      <c r="QJB44" s="613"/>
      <c r="QJC44" s="613"/>
      <c r="QJD44" s="613"/>
      <c r="QJE44" s="613"/>
      <c r="QJF44" s="613"/>
      <c r="QJG44" s="613"/>
      <c r="QJH44" s="613"/>
      <c r="QJI44" s="613"/>
      <c r="QJJ44" s="613"/>
      <c r="QJK44" s="613"/>
      <c r="QJL44" s="613"/>
      <c r="QJM44" s="613"/>
      <c r="QJN44" s="613"/>
      <c r="QJO44" s="613"/>
      <c r="QJP44" s="613"/>
      <c r="QJQ44" s="613"/>
      <c r="QJR44" s="613"/>
      <c r="QJS44" s="613"/>
      <c r="QJT44" s="613"/>
      <c r="QJU44" s="613"/>
      <c r="QJV44" s="613"/>
      <c r="QJW44" s="613"/>
      <c r="QJX44" s="613"/>
      <c r="QJY44" s="613"/>
      <c r="QJZ44" s="613"/>
      <c r="QKA44" s="613"/>
      <c r="QKB44" s="613"/>
      <c r="QKC44" s="613"/>
      <c r="QKD44" s="613"/>
      <c r="QKE44" s="613"/>
      <c r="QKF44" s="613"/>
      <c r="QKG44" s="613"/>
      <c r="QKH44" s="613"/>
      <c r="QKI44" s="613"/>
      <c r="QKJ44" s="613"/>
      <c r="QKK44" s="613"/>
      <c r="QKL44" s="613"/>
      <c r="QKM44" s="613"/>
      <c r="QKN44" s="613"/>
      <c r="QKO44" s="613"/>
      <c r="QKP44" s="613"/>
      <c r="QKQ44" s="613"/>
      <c r="QKR44" s="613"/>
      <c r="QKS44" s="613"/>
      <c r="QKT44" s="613"/>
      <c r="QKU44" s="613"/>
      <c r="QKV44" s="613"/>
      <c r="QKW44" s="613"/>
      <c r="QKX44" s="613"/>
      <c r="QKY44" s="613"/>
      <c r="QKZ44" s="613"/>
      <c r="QLA44" s="613"/>
      <c r="QLB44" s="613"/>
      <c r="QLC44" s="613"/>
      <c r="QLD44" s="613"/>
      <c r="QLE44" s="613"/>
      <c r="QLF44" s="613"/>
      <c r="QLG44" s="613"/>
      <c r="QLH44" s="613"/>
      <c r="QLI44" s="613"/>
      <c r="QLJ44" s="613"/>
      <c r="QLK44" s="613"/>
      <c r="QLL44" s="613"/>
      <c r="QLM44" s="613"/>
      <c r="QLN44" s="613"/>
      <c r="QLO44" s="613"/>
      <c r="QLP44" s="613"/>
      <c r="QLQ44" s="613"/>
      <c r="QLR44" s="613"/>
      <c r="QLS44" s="613"/>
      <c r="QLT44" s="613"/>
      <c r="QLU44" s="613"/>
      <c r="QLV44" s="613"/>
      <c r="QLW44" s="613"/>
      <c r="QLX44" s="613"/>
      <c r="QLY44" s="613"/>
      <c r="QLZ44" s="613"/>
      <c r="QMA44" s="613"/>
      <c r="QMB44" s="613"/>
      <c r="QMC44" s="613"/>
      <c r="QMD44" s="613"/>
      <c r="QME44" s="613"/>
      <c r="QMF44" s="613"/>
      <c r="QMG44" s="613"/>
      <c r="QMH44" s="613"/>
      <c r="QMI44" s="613"/>
      <c r="QMJ44" s="613"/>
      <c r="QMK44" s="613"/>
      <c r="QML44" s="613"/>
      <c r="QMM44" s="613"/>
      <c r="QMN44" s="613"/>
      <c r="QMO44" s="613"/>
      <c r="QMP44" s="613"/>
      <c r="QMQ44" s="613"/>
      <c r="QMR44" s="613"/>
      <c r="QMS44" s="613"/>
      <c r="QMT44" s="613"/>
      <c r="QMU44" s="613"/>
      <c r="QMV44" s="613"/>
      <c r="QMW44" s="613"/>
      <c r="QMX44" s="613"/>
      <c r="QMY44" s="613"/>
      <c r="QMZ44" s="613"/>
      <c r="QNA44" s="613"/>
      <c r="QNB44" s="613"/>
      <c r="QNC44" s="613"/>
      <c r="QND44" s="613"/>
      <c r="QNE44" s="613"/>
      <c r="QNF44" s="613"/>
      <c r="QNG44" s="613"/>
      <c r="QNH44" s="613"/>
      <c r="QNI44" s="613"/>
      <c r="QNJ44" s="613"/>
      <c r="QNK44" s="613"/>
      <c r="QNL44" s="613"/>
      <c r="QNM44" s="613"/>
      <c r="QNN44" s="613"/>
      <c r="QNO44" s="613"/>
      <c r="QNP44" s="613"/>
      <c r="QNQ44" s="613"/>
      <c r="QNR44" s="613"/>
      <c r="QNS44" s="613"/>
      <c r="QNT44" s="613"/>
      <c r="QNU44" s="613"/>
      <c r="QNV44" s="613"/>
      <c r="QNW44" s="613"/>
      <c r="QNX44" s="613"/>
      <c r="QNY44" s="613"/>
      <c r="QNZ44" s="613"/>
      <c r="QOA44" s="613"/>
      <c r="QOB44" s="613"/>
      <c r="QOC44" s="613"/>
      <c r="QOD44" s="613"/>
      <c r="QOE44" s="613"/>
      <c r="QOF44" s="613"/>
      <c r="QOG44" s="613"/>
      <c r="QOH44" s="613"/>
      <c r="QOI44" s="613"/>
      <c r="QOJ44" s="613"/>
      <c r="QOK44" s="613"/>
      <c r="QOL44" s="613"/>
      <c r="QOM44" s="613"/>
      <c r="QON44" s="613"/>
      <c r="QOO44" s="613"/>
      <c r="QOP44" s="613"/>
      <c r="QOQ44" s="613"/>
      <c r="QOR44" s="613"/>
      <c r="QOS44" s="613"/>
      <c r="QOT44" s="613"/>
      <c r="QOU44" s="613"/>
      <c r="QOV44" s="613"/>
      <c r="QOW44" s="613"/>
      <c r="QOX44" s="613"/>
      <c r="QOY44" s="613"/>
      <c r="QOZ44" s="613"/>
      <c r="QPA44" s="613"/>
      <c r="QPB44" s="613"/>
      <c r="QPC44" s="613"/>
      <c r="QPD44" s="613"/>
      <c r="QPE44" s="613"/>
      <c r="QPF44" s="613"/>
      <c r="QPG44" s="613"/>
      <c r="QPH44" s="613"/>
      <c r="QPI44" s="613"/>
      <c r="QPJ44" s="613"/>
      <c r="QPK44" s="613"/>
      <c r="QPL44" s="613"/>
      <c r="QPM44" s="613"/>
      <c r="QPN44" s="613"/>
      <c r="QPO44" s="613"/>
      <c r="QPP44" s="613"/>
      <c r="QPQ44" s="613"/>
      <c r="QPR44" s="613"/>
      <c r="QPS44" s="613"/>
      <c r="QPT44" s="613"/>
      <c r="QPU44" s="613"/>
      <c r="QPV44" s="613"/>
      <c r="QPW44" s="613"/>
      <c r="QPX44" s="613"/>
      <c r="QPY44" s="613"/>
      <c r="QPZ44" s="613"/>
      <c r="QQA44" s="613"/>
      <c r="QQB44" s="613"/>
      <c r="QQC44" s="613"/>
      <c r="QQD44" s="613"/>
      <c r="QQE44" s="613"/>
      <c r="QQF44" s="613"/>
      <c r="QQG44" s="613"/>
      <c r="QQH44" s="613"/>
      <c r="QQI44" s="613"/>
      <c r="QQJ44" s="613"/>
      <c r="QQK44" s="613"/>
      <c r="QQL44" s="613"/>
      <c r="QQM44" s="613"/>
      <c r="QQN44" s="613"/>
      <c r="QQO44" s="613"/>
      <c r="QQP44" s="613"/>
      <c r="QQQ44" s="613"/>
      <c r="QQR44" s="613"/>
      <c r="QQS44" s="613"/>
      <c r="QQT44" s="613"/>
      <c r="QQU44" s="613"/>
      <c r="QQV44" s="613"/>
      <c r="QQW44" s="613"/>
      <c r="QQX44" s="613"/>
      <c r="QQY44" s="613"/>
      <c r="QQZ44" s="613"/>
      <c r="QRA44" s="613"/>
      <c r="QRB44" s="613"/>
      <c r="QRC44" s="613"/>
      <c r="QRD44" s="613"/>
      <c r="QRE44" s="613"/>
      <c r="QRF44" s="613"/>
      <c r="QRG44" s="613"/>
      <c r="QRH44" s="613"/>
      <c r="QRI44" s="613"/>
      <c r="QRJ44" s="613"/>
      <c r="QRK44" s="613"/>
      <c r="QRL44" s="613"/>
      <c r="QRM44" s="613"/>
      <c r="QRN44" s="613"/>
      <c r="QRO44" s="613"/>
      <c r="QRP44" s="613"/>
      <c r="QRQ44" s="613"/>
      <c r="QRR44" s="613"/>
      <c r="QRS44" s="613"/>
      <c r="QRT44" s="613"/>
      <c r="QRU44" s="613"/>
      <c r="QRV44" s="613"/>
      <c r="QRW44" s="613"/>
      <c r="QRX44" s="613"/>
      <c r="QRY44" s="613"/>
      <c r="QRZ44" s="613"/>
      <c r="QSA44" s="613"/>
      <c r="QSB44" s="613"/>
      <c r="QSC44" s="613"/>
      <c r="QSD44" s="613"/>
      <c r="QSE44" s="613"/>
      <c r="QSF44" s="613"/>
      <c r="QSG44" s="613"/>
      <c r="QSH44" s="613"/>
      <c r="QSI44" s="613"/>
      <c r="QSJ44" s="613"/>
      <c r="QSK44" s="613"/>
      <c r="QSL44" s="613"/>
      <c r="QSM44" s="613"/>
      <c r="QSN44" s="613"/>
      <c r="QSO44" s="613"/>
      <c r="QSP44" s="613"/>
      <c r="QSQ44" s="613"/>
      <c r="QSR44" s="613"/>
      <c r="QSS44" s="613"/>
      <c r="QST44" s="613"/>
      <c r="QSU44" s="613"/>
      <c r="QSV44" s="613"/>
      <c r="QSW44" s="613"/>
      <c r="QSX44" s="613"/>
      <c r="QSY44" s="613"/>
      <c r="QSZ44" s="613"/>
      <c r="QTA44" s="613"/>
      <c r="QTB44" s="613"/>
      <c r="QTC44" s="613"/>
      <c r="QTD44" s="613"/>
      <c r="QTE44" s="613"/>
      <c r="QTF44" s="613"/>
      <c r="QTG44" s="613"/>
      <c r="QTH44" s="613"/>
      <c r="QTI44" s="613"/>
      <c r="QTJ44" s="613"/>
      <c r="QTK44" s="613"/>
      <c r="QTL44" s="613"/>
      <c r="QTM44" s="613"/>
      <c r="QTN44" s="613"/>
      <c r="QTO44" s="613"/>
      <c r="QTP44" s="613"/>
      <c r="QTQ44" s="613"/>
      <c r="QTR44" s="613"/>
      <c r="QTS44" s="613"/>
      <c r="QTT44" s="613"/>
      <c r="QTU44" s="613"/>
      <c r="QTV44" s="613"/>
      <c r="QTW44" s="613"/>
      <c r="QTX44" s="613"/>
      <c r="QTY44" s="613"/>
      <c r="QTZ44" s="613"/>
      <c r="QUA44" s="613"/>
      <c r="QUB44" s="613"/>
      <c r="QUC44" s="613"/>
      <c r="QUD44" s="613"/>
      <c r="QUE44" s="613"/>
      <c r="QUF44" s="613"/>
      <c r="QUG44" s="613"/>
      <c r="QUH44" s="613"/>
      <c r="QUI44" s="613"/>
      <c r="QUJ44" s="613"/>
      <c r="QUK44" s="613"/>
      <c r="QUL44" s="613"/>
      <c r="QUM44" s="613"/>
      <c r="QUN44" s="613"/>
      <c r="QUO44" s="613"/>
      <c r="QUP44" s="613"/>
      <c r="QUQ44" s="613"/>
      <c r="QUR44" s="613"/>
      <c r="QUS44" s="613"/>
      <c r="QUT44" s="613"/>
      <c r="QUU44" s="613"/>
      <c r="QUV44" s="613"/>
      <c r="QUW44" s="613"/>
      <c r="QUX44" s="613"/>
      <c r="QUY44" s="613"/>
      <c r="QUZ44" s="613"/>
      <c r="QVA44" s="613"/>
      <c r="QVB44" s="613"/>
      <c r="QVC44" s="613"/>
      <c r="QVD44" s="613"/>
      <c r="QVE44" s="613"/>
      <c r="QVF44" s="613"/>
      <c r="QVG44" s="613"/>
      <c r="QVH44" s="613"/>
      <c r="QVI44" s="613"/>
      <c r="QVJ44" s="613"/>
      <c r="QVK44" s="613"/>
      <c r="QVL44" s="613"/>
      <c r="QVM44" s="613"/>
      <c r="QVN44" s="613"/>
      <c r="QVO44" s="613"/>
      <c r="QVP44" s="613"/>
      <c r="QVQ44" s="613"/>
      <c r="QVR44" s="613"/>
      <c r="QVS44" s="613"/>
      <c r="QVT44" s="613"/>
      <c r="QVU44" s="613"/>
      <c r="QVV44" s="613"/>
      <c r="QVW44" s="613"/>
      <c r="QVX44" s="613"/>
      <c r="QVY44" s="613"/>
      <c r="QVZ44" s="613"/>
      <c r="QWA44" s="613"/>
      <c r="QWB44" s="613"/>
      <c r="QWC44" s="613"/>
      <c r="QWD44" s="613"/>
      <c r="QWE44" s="613"/>
      <c r="QWF44" s="613"/>
      <c r="QWG44" s="613"/>
      <c r="QWH44" s="613"/>
      <c r="QWI44" s="613"/>
      <c r="QWJ44" s="613"/>
      <c r="QWK44" s="613"/>
      <c r="QWL44" s="613"/>
      <c r="QWM44" s="613"/>
      <c r="QWN44" s="613"/>
      <c r="QWO44" s="613"/>
      <c r="QWP44" s="613"/>
      <c r="QWQ44" s="613"/>
      <c r="QWR44" s="613"/>
      <c r="QWS44" s="613"/>
      <c r="QWT44" s="613"/>
      <c r="QWU44" s="613"/>
      <c r="QWV44" s="613"/>
      <c r="QWW44" s="613"/>
      <c r="QWX44" s="613"/>
      <c r="QWY44" s="613"/>
      <c r="QWZ44" s="613"/>
      <c r="QXA44" s="613"/>
      <c r="QXB44" s="613"/>
      <c r="QXC44" s="613"/>
      <c r="QXD44" s="613"/>
      <c r="QXE44" s="613"/>
      <c r="QXF44" s="613"/>
      <c r="QXG44" s="613"/>
      <c r="QXH44" s="613"/>
      <c r="QXI44" s="613"/>
      <c r="QXJ44" s="613"/>
      <c r="QXK44" s="613"/>
      <c r="QXL44" s="613"/>
      <c r="QXM44" s="613"/>
      <c r="QXN44" s="613"/>
      <c r="QXO44" s="613"/>
      <c r="QXP44" s="613"/>
      <c r="QXQ44" s="613"/>
      <c r="QXR44" s="613"/>
      <c r="QXS44" s="613"/>
      <c r="QXT44" s="613"/>
      <c r="QXU44" s="613"/>
      <c r="QXV44" s="613"/>
      <c r="QXW44" s="613"/>
      <c r="QXX44" s="613"/>
      <c r="QXY44" s="613"/>
      <c r="QXZ44" s="613"/>
      <c r="QYA44" s="613"/>
      <c r="QYB44" s="613"/>
      <c r="QYC44" s="613"/>
      <c r="QYD44" s="613"/>
      <c r="QYE44" s="613"/>
      <c r="QYF44" s="613"/>
      <c r="QYG44" s="613"/>
      <c r="QYH44" s="613"/>
      <c r="QYI44" s="613"/>
      <c r="QYJ44" s="613"/>
      <c r="QYK44" s="613"/>
      <c r="QYL44" s="613"/>
      <c r="QYM44" s="613"/>
      <c r="QYN44" s="613"/>
      <c r="QYO44" s="613"/>
      <c r="QYP44" s="613"/>
      <c r="QYQ44" s="613"/>
      <c r="QYR44" s="613"/>
      <c r="QYS44" s="613"/>
      <c r="QYT44" s="613"/>
      <c r="QYU44" s="613"/>
      <c r="QYV44" s="613"/>
      <c r="QYW44" s="613"/>
      <c r="QYX44" s="613"/>
      <c r="QYY44" s="613"/>
      <c r="QYZ44" s="613"/>
      <c r="QZA44" s="613"/>
      <c r="QZB44" s="613"/>
      <c r="QZC44" s="613"/>
      <c r="QZD44" s="613"/>
      <c r="QZE44" s="613"/>
      <c r="QZF44" s="613"/>
      <c r="QZG44" s="613"/>
      <c r="QZH44" s="613"/>
      <c r="QZI44" s="613"/>
      <c r="QZJ44" s="613"/>
      <c r="QZK44" s="613"/>
      <c r="QZL44" s="613"/>
      <c r="QZM44" s="613"/>
      <c r="QZN44" s="613"/>
      <c r="QZO44" s="613"/>
      <c r="QZP44" s="613"/>
      <c r="QZQ44" s="613"/>
      <c r="QZR44" s="613"/>
      <c r="QZS44" s="613"/>
      <c r="QZT44" s="613"/>
      <c r="QZU44" s="613"/>
      <c r="QZV44" s="613"/>
      <c r="QZW44" s="613"/>
      <c r="QZX44" s="613"/>
      <c r="QZY44" s="613"/>
      <c r="QZZ44" s="613"/>
      <c r="RAA44" s="613"/>
      <c r="RAB44" s="613"/>
      <c r="RAC44" s="613"/>
      <c r="RAD44" s="613"/>
      <c r="RAE44" s="613"/>
      <c r="RAF44" s="613"/>
      <c r="RAG44" s="613"/>
      <c r="RAH44" s="613"/>
      <c r="RAI44" s="613"/>
      <c r="RAJ44" s="613"/>
      <c r="RAK44" s="613"/>
      <c r="RAL44" s="613"/>
      <c r="RAM44" s="613"/>
      <c r="RAN44" s="613"/>
      <c r="RAO44" s="613"/>
      <c r="RAP44" s="613"/>
      <c r="RAQ44" s="613"/>
      <c r="RAR44" s="613"/>
      <c r="RAS44" s="613"/>
      <c r="RAT44" s="613"/>
      <c r="RAU44" s="613"/>
      <c r="RAV44" s="613"/>
      <c r="RAW44" s="613"/>
      <c r="RAX44" s="613"/>
      <c r="RAY44" s="613"/>
      <c r="RAZ44" s="613"/>
      <c r="RBA44" s="613"/>
      <c r="RBB44" s="613"/>
      <c r="RBC44" s="613"/>
      <c r="RBD44" s="613"/>
      <c r="RBE44" s="613"/>
      <c r="RBF44" s="613"/>
      <c r="RBG44" s="613"/>
      <c r="RBH44" s="613"/>
      <c r="RBI44" s="613"/>
      <c r="RBJ44" s="613"/>
      <c r="RBK44" s="613"/>
      <c r="RBL44" s="613"/>
      <c r="RBM44" s="613"/>
      <c r="RBN44" s="613"/>
      <c r="RBO44" s="613"/>
      <c r="RBP44" s="613"/>
      <c r="RBQ44" s="613"/>
      <c r="RBR44" s="613"/>
      <c r="RBS44" s="613"/>
      <c r="RBT44" s="613"/>
      <c r="RBU44" s="613"/>
      <c r="RBV44" s="613"/>
      <c r="RBW44" s="613"/>
      <c r="RBX44" s="613"/>
      <c r="RBY44" s="613"/>
      <c r="RBZ44" s="613"/>
      <c r="RCA44" s="613"/>
      <c r="RCB44" s="613"/>
      <c r="RCC44" s="613"/>
      <c r="RCD44" s="613"/>
      <c r="RCE44" s="613"/>
      <c r="RCF44" s="613"/>
      <c r="RCG44" s="613"/>
      <c r="RCH44" s="613"/>
      <c r="RCI44" s="613"/>
      <c r="RCJ44" s="613"/>
      <c r="RCK44" s="613"/>
      <c r="RCL44" s="613"/>
      <c r="RCM44" s="613"/>
      <c r="RCN44" s="613"/>
      <c r="RCO44" s="613"/>
      <c r="RCP44" s="613"/>
      <c r="RCQ44" s="613"/>
      <c r="RCR44" s="613"/>
      <c r="RCS44" s="613"/>
      <c r="RCT44" s="613"/>
      <c r="RCU44" s="613"/>
      <c r="RCV44" s="613"/>
      <c r="RCW44" s="613"/>
      <c r="RCX44" s="613"/>
      <c r="RCY44" s="613"/>
      <c r="RCZ44" s="613"/>
      <c r="RDA44" s="613"/>
      <c r="RDB44" s="613"/>
      <c r="RDC44" s="613"/>
      <c r="RDD44" s="613"/>
      <c r="RDE44" s="613"/>
      <c r="RDF44" s="613"/>
      <c r="RDG44" s="613"/>
      <c r="RDH44" s="613"/>
      <c r="RDI44" s="613"/>
      <c r="RDJ44" s="613"/>
      <c r="RDK44" s="613"/>
      <c r="RDL44" s="613"/>
      <c r="RDM44" s="613"/>
      <c r="RDN44" s="613"/>
      <c r="RDO44" s="613"/>
      <c r="RDP44" s="613"/>
      <c r="RDQ44" s="613"/>
      <c r="RDR44" s="613"/>
      <c r="RDS44" s="613"/>
      <c r="RDT44" s="613"/>
      <c r="RDU44" s="613"/>
      <c r="RDV44" s="613"/>
      <c r="RDW44" s="613"/>
      <c r="RDX44" s="613"/>
      <c r="RDY44" s="613"/>
      <c r="RDZ44" s="613"/>
      <c r="REA44" s="613"/>
      <c r="REB44" s="613"/>
      <c r="REC44" s="613"/>
      <c r="RED44" s="613"/>
      <c r="REE44" s="613"/>
      <c r="REF44" s="613"/>
      <c r="REG44" s="613"/>
      <c r="REH44" s="613"/>
      <c r="REI44" s="613"/>
      <c r="REJ44" s="613"/>
      <c r="REK44" s="613"/>
      <c r="REL44" s="613"/>
      <c r="REM44" s="613"/>
      <c r="REN44" s="613"/>
      <c r="REO44" s="613"/>
      <c r="REP44" s="613"/>
      <c r="REQ44" s="613"/>
      <c r="RER44" s="613"/>
      <c r="RES44" s="613"/>
      <c r="RET44" s="613"/>
      <c r="REU44" s="613"/>
      <c r="REV44" s="613"/>
      <c r="REW44" s="613"/>
      <c r="REX44" s="613"/>
      <c r="REY44" s="613"/>
      <c r="REZ44" s="613"/>
      <c r="RFA44" s="613"/>
      <c r="RFB44" s="613"/>
      <c r="RFC44" s="613"/>
      <c r="RFD44" s="613"/>
      <c r="RFE44" s="613"/>
      <c r="RFF44" s="613"/>
      <c r="RFG44" s="613"/>
      <c r="RFH44" s="613"/>
      <c r="RFI44" s="613"/>
      <c r="RFJ44" s="613"/>
      <c r="RFK44" s="613"/>
      <c r="RFL44" s="613"/>
      <c r="RFM44" s="613"/>
      <c r="RFN44" s="613"/>
      <c r="RFO44" s="613"/>
      <c r="RFP44" s="613"/>
      <c r="RFQ44" s="613"/>
      <c r="RFR44" s="613"/>
      <c r="RFS44" s="613"/>
      <c r="RFT44" s="613"/>
      <c r="RFU44" s="613"/>
      <c r="RFV44" s="613"/>
      <c r="RFW44" s="613"/>
      <c r="RFX44" s="613"/>
      <c r="RFY44" s="613"/>
      <c r="RFZ44" s="613"/>
      <c r="RGA44" s="613"/>
      <c r="RGB44" s="613"/>
      <c r="RGC44" s="613"/>
      <c r="RGD44" s="613"/>
      <c r="RGE44" s="613"/>
      <c r="RGF44" s="613"/>
      <c r="RGG44" s="613"/>
      <c r="RGH44" s="613"/>
      <c r="RGI44" s="613"/>
      <c r="RGJ44" s="613"/>
      <c r="RGK44" s="613"/>
      <c r="RGL44" s="613"/>
      <c r="RGM44" s="613"/>
      <c r="RGN44" s="613"/>
      <c r="RGO44" s="613"/>
      <c r="RGP44" s="613"/>
      <c r="RGQ44" s="613"/>
      <c r="RGR44" s="613"/>
      <c r="RGS44" s="613"/>
      <c r="RGT44" s="613"/>
      <c r="RGU44" s="613"/>
      <c r="RGV44" s="613"/>
      <c r="RGW44" s="613"/>
      <c r="RGX44" s="613"/>
      <c r="RGY44" s="613"/>
      <c r="RGZ44" s="613"/>
      <c r="RHA44" s="613"/>
      <c r="RHB44" s="613"/>
      <c r="RHC44" s="613"/>
      <c r="RHD44" s="613"/>
      <c r="RHE44" s="613"/>
      <c r="RHF44" s="613"/>
      <c r="RHG44" s="613"/>
      <c r="RHH44" s="613"/>
      <c r="RHI44" s="613"/>
      <c r="RHJ44" s="613"/>
      <c r="RHK44" s="613"/>
      <c r="RHL44" s="613"/>
      <c r="RHM44" s="613"/>
      <c r="RHN44" s="613"/>
      <c r="RHO44" s="613"/>
      <c r="RHP44" s="613"/>
      <c r="RHQ44" s="613"/>
      <c r="RHR44" s="613"/>
      <c r="RHS44" s="613"/>
      <c r="RHT44" s="613"/>
      <c r="RHU44" s="613"/>
      <c r="RHV44" s="613"/>
      <c r="RHW44" s="613"/>
      <c r="RHX44" s="613"/>
      <c r="RHY44" s="613"/>
      <c r="RHZ44" s="613"/>
      <c r="RIA44" s="613"/>
      <c r="RIB44" s="613"/>
      <c r="RIC44" s="613"/>
      <c r="RID44" s="613"/>
      <c r="RIE44" s="613"/>
      <c r="RIF44" s="613"/>
      <c r="RIG44" s="613"/>
      <c r="RIH44" s="613"/>
      <c r="RII44" s="613"/>
      <c r="RIJ44" s="613"/>
      <c r="RIK44" s="613"/>
      <c r="RIL44" s="613"/>
      <c r="RIM44" s="613"/>
      <c r="RIN44" s="613"/>
      <c r="RIO44" s="613"/>
      <c r="RIP44" s="613"/>
      <c r="RIQ44" s="613"/>
      <c r="RIR44" s="613"/>
      <c r="RIS44" s="613"/>
      <c r="RIT44" s="613"/>
      <c r="RIU44" s="613"/>
      <c r="RIV44" s="613"/>
      <c r="RIW44" s="613"/>
      <c r="RIX44" s="613"/>
      <c r="RIY44" s="613"/>
      <c r="RIZ44" s="613"/>
      <c r="RJA44" s="613"/>
      <c r="RJB44" s="613"/>
      <c r="RJC44" s="613"/>
      <c r="RJD44" s="613"/>
      <c r="RJE44" s="613"/>
      <c r="RJF44" s="613"/>
      <c r="RJG44" s="613"/>
      <c r="RJH44" s="613"/>
      <c r="RJI44" s="613"/>
      <c r="RJJ44" s="613"/>
      <c r="RJK44" s="613"/>
      <c r="RJL44" s="613"/>
      <c r="RJM44" s="613"/>
      <c r="RJN44" s="613"/>
      <c r="RJO44" s="613"/>
      <c r="RJP44" s="613"/>
      <c r="RJQ44" s="613"/>
      <c r="RJR44" s="613"/>
      <c r="RJS44" s="613"/>
      <c r="RJT44" s="613"/>
      <c r="RJU44" s="613"/>
      <c r="RJV44" s="613"/>
      <c r="RJW44" s="613"/>
      <c r="RJX44" s="613"/>
      <c r="RJY44" s="613"/>
      <c r="RJZ44" s="613"/>
      <c r="RKA44" s="613"/>
      <c r="RKB44" s="613"/>
      <c r="RKC44" s="613"/>
      <c r="RKD44" s="613"/>
      <c r="RKE44" s="613"/>
      <c r="RKF44" s="613"/>
      <c r="RKG44" s="613"/>
      <c r="RKH44" s="613"/>
      <c r="RKI44" s="613"/>
      <c r="RKJ44" s="613"/>
      <c r="RKK44" s="613"/>
      <c r="RKL44" s="613"/>
      <c r="RKM44" s="613"/>
      <c r="RKN44" s="613"/>
      <c r="RKO44" s="613"/>
      <c r="RKP44" s="613"/>
      <c r="RKQ44" s="613"/>
      <c r="RKR44" s="613"/>
      <c r="RKS44" s="613"/>
      <c r="RKT44" s="613"/>
      <c r="RKU44" s="613"/>
      <c r="RKV44" s="613"/>
      <c r="RKW44" s="613"/>
      <c r="RKX44" s="613"/>
      <c r="RKY44" s="613"/>
      <c r="RKZ44" s="613"/>
      <c r="RLA44" s="613"/>
      <c r="RLB44" s="613"/>
      <c r="RLC44" s="613"/>
      <c r="RLD44" s="613"/>
      <c r="RLE44" s="613"/>
      <c r="RLF44" s="613"/>
      <c r="RLG44" s="613"/>
      <c r="RLH44" s="613"/>
      <c r="RLI44" s="613"/>
      <c r="RLJ44" s="613"/>
      <c r="RLK44" s="613"/>
      <c r="RLL44" s="613"/>
      <c r="RLM44" s="613"/>
      <c r="RLN44" s="613"/>
      <c r="RLO44" s="613"/>
      <c r="RLP44" s="613"/>
      <c r="RLQ44" s="613"/>
      <c r="RLR44" s="613"/>
      <c r="RLS44" s="613"/>
      <c r="RLT44" s="613"/>
      <c r="RLU44" s="613"/>
      <c r="RLV44" s="613"/>
      <c r="RLW44" s="613"/>
      <c r="RLX44" s="613"/>
      <c r="RLY44" s="613"/>
      <c r="RLZ44" s="613"/>
      <c r="RMA44" s="613"/>
      <c r="RMB44" s="613"/>
      <c r="RMC44" s="613"/>
      <c r="RMD44" s="613"/>
      <c r="RME44" s="613"/>
      <c r="RMF44" s="613"/>
      <c r="RMG44" s="613"/>
      <c r="RMH44" s="613"/>
      <c r="RMI44" s="613"/>
      <c r="RMJ44" s="613"/>
      <c r="RMK44" s="613"/>
      <c r="RML44" s="613"/>
      <c r="RMM44" s="613"/>
      <c r="RMN44" s="613"/>
      <c r="RMO44" s="613"/>
      <c r="RMP44" s="613"/>
      <c r="RMQ44" s="613"/>
      <c r="RMR44" s="613"/>
      <c r="RMS44" s="613"/>
      <c r="RMT44" s="613"/>
      <c r="RMU44" s="613"/>
      <c r="RMV44" s="613"/>
      <c r="RMW44" s="613"/>
      <c r="RMX44" s="613"/>
      <c r="RMY44" s="613"/>
      <c r="RMZ44" s="613"/>
      <c r="RNA44" s="613"/>
      <c r="RNB44" s="613"/>
      <c r="RNC44" s="613"/>
      <c r="RND44" s="613"/>
      <c r="RNE44" s="613"/>
      <c r="RNF44" s="613"/>
      <c r="RNG44" s="613"/>
      <c r="RNH44" s="613"/>
      <c r="RNI44" s="613"/>
      <c r="RNJ44" s="613"/>
      <c r="RNK44" s="613"/>
      <c r="RNL44" s="613"/>
      <c r="RNM44" s="613"/>
      <c r="RNN44" s="613"/>
      <c r="RNO44" s="613"/>
      <c r="RNP44" s="613"/>
      <c r="RNQ44" s="613"/>
      <c r="RNR44" s="613"/>
      <c r="RNS44" s="613"/>
      <c r="RNT44" s="613"/>
      <c r="RNU44" s="613"/>
      <c r="RNV44" s="613"/>
      <c r="RNW44" s="613"/>
      <c r="RNX44" s="613"/>
      <c r="RNY44" s="613"/>
      <c r="RNZ44" s="613"/>
      <c r="ROA44" s="613"/>
      <c r="ROB44" s="613"/>
      <c r="ROC44" s="613"/>
      <c r="ROD44" s="613"/>
      <c r="ROE44" s="613"/>
      <c r="ROF44" s="613"/>
      <c r="ROG44" s="613"/>
      <c r="ROH44" s="613"/>
      <c r="ROI44" s="613"/>
      <c r="ROJ44" s="613"/>
      <c r="ROK44" s="613"/>
      <c r="ROL44" s="613"/>
      <c r="ROM44" s="613"/>
      <c r="RON44" s="613"/>
      <c r="ROO44" s="613"/>
      <c r="ROP44" s="613"/>
      <c r="ROQ44" s="613"/>
      <c r="ROR44" s="613"/>
      <c r="ROS44" s="613"/>
      <c r="ROT44" s="613"/>
      <c r="ROU44" s="613"/>
      <c r="ROV44" s="613"/>
      <c r="ROW44" s="613"/>
      <c r="ROX44" s="613"/>
      <c r="ROY44" s="613"/>
      <c r="ROZ44" s="613"/>
      <c r="RPA44" s="613"/>
      <c r="RPB44" s="613"/>
      <c r="RPC44" s="613"/>
      <c r="RPD44" s="613"/>
      <c r="RPE44" s="613"/>
      <c r="RPF44" s="613"/>
      <c r="RPG44" s="613"/>
      <c r="RPH44" s="613"/>
      <c r="RPI44" s="613"/>
      <c r="RPJ44" s="613"/>
      <c r="RPK44" s="613"/>
      <c r="RPL44" s="613"/>
      <c r="RPM44" s="613"/>
      <c r="RPN44" s="613"/>
      <c r="RPO44" s="613"/>
      <c r="RPP44" s="613"/>
      <c r="RPQ44" s="613"/>
      <c r="RPR44" s="613"/>
      <c r="RPS44" s="613"/>
      <c r="RPT44" s="613"/>
      <c r="RPU44" s="613"/>
      <c r="RPV44" s="613"/>
      <c r="RPW44" s="613"/>
      <c r="RPX44" s="613"/>
      <c r="RPY44" s="613"/>
      <c r="RPZ44" s="613"/>
      <c r="RQA44" s="613"/>
      <c r="RQB44" s="613"/>
      <c r="RQC44" s="613"/>
      <c r="RQD44" s="613"/>
      <c r="RQE44" s="613"/>
      <c r="RQF44" s="613"/>
      <c r="RQG44" s="613"/>
      <c r="RQH44" s="613"/>
      <c r="RQI44" s="613"/>
      <c r="RQJ44" s="613"/>
      <c r="RQK44" s="613"/>
      <c r="RQL44" s="613"/>
      <c r="RQM44" s="613"/>
      <c r="RQN44" s="613"/>
      <c r="RQO44" s="613"/>
      <c r="RQP44" s="613"/>
      <c r="RQQ44" s="613"/>
      <c r="RQR44" s="613"/>
      <c r="RQS44" s="613"/>
      <c r="RQT44" s="613"/>
      <c r="RQU44" s="613"/>
      <c r="RQV44" s="613"/>
      <c r="RQW44" s="613"/>
      <c r="RQX44" s="613"/>
      <c r="RQY44" s="613"/>
      <c r="RQZ44" s="613"/>
      <c r="RRA44" s="613"/>
      <c r="RRB44" s="613"/>
      <c r="RRC44" s="613"/>
      <c r="RRD44" s="613"/>
      <c r="RRE44" s="613"/>
      <c r="RRF44" s="613"/>
      <c r="RRG44" s="613"/>
      <c r="RRH44" s="613"/>
      <c r="RRI44" s="613"/>
      <c r="RRJ44" s="613"/>
      <c r="RRK44" s="613"/>
      <c r="RRL44" s="613"/>
      <c r="RRM44" s="613"/>
      <c r="RRN44" s="613"/>
      <c r="RRO44" s="613"/>
      <c r="RRP44" s="613"/>
      <c r="RRQ44" s="613"/>
      <c r="RRR44" s="613"/>
      <c r="RRS44" s="613"/>
      <c r="RRT44" s="613"/>
      <c r="RRU44" s="613"/>
      <c r="RRV44" s="613"/>
      <c r="RRW44" s="613"/>
      <c r="RRX44" s="613"/>
      <c r="RRY44" s="613"/>
      <c r="RRZ44" s="613"/>
      <c r="RSA44" s="613"/>
      <c r="RSB44" s="613"/>
      <c r="RSC44" s="613"/>
      <c r="RSD44" s="613"/>
      <c r="RSE44" s="613"/>
      <c r="RSF44" s="613"/>
      <c r="RSG44" s="613"/>
      <c r="RSH44" s="613"/>
      <c r="RSI44" s="613"/>
      <c r="RSJ44" s="613"/>
      <c r="RSK44" s="613"/>
      <c r="RSL44" s="613"/>
      <c r="RSM44" s="613"/>
      <c r="RSN44" s="613"/>
      <c r="RSO44" s="613"/>
      <c r="RSP44" s="613"/>
      <c r="RSQ44" s="613"/>
      <c r="RSR44" s="613"/>
      <c r="RSS44" s="613"/>
      <c r="RST44" s="613"/>
      <c r="RSU44" s="613"/>
      <c r="RSV44" s="613"/>
      <c r="RSW44" s="613"/>
      <c r="RSX44" s="613"/>
      <c r="RSY44" s="613"/>
      <c r="RSZ44" s="613"/>
      <c r="RTA44" s="613"/>
      <c r="RTB44" s="613"/>
      <c r="RTC44" s="613"/>
      <c r="RTD44" s="613"/>
      <c r="RTE44" s="613"/>
      <c r="RTF44" s="613"/>
      <c r="RTG44" s="613"/>
      <c r="RTH44" s="613"/>
      <c r="RTI44" s="613"/>
      <c r="RTJ44" s="613"/>
      <c r="RTK44" s="613"/>
      <c r="RTL44" s="613"/>
      <c r="RTM44" s="613"/>
      <c r="RTN44" s="613"/>
      <c r="RTO44" s="613"/>
      <c r="RTP44" s="613"/>
      <c r="RTQ44" s="613"/>
      <c r="RTR44" s="613"/>
      <c r="RTS44" s="613"/>
      <c r="RTT44" s="613"/>
      <c r="RTU44" s="613"/>
      <c r="RTV44" s="613"/>
      <c r="RTW44" s="613"/>
      <c r="RTX44" s="613"/>
      <c r="RTY44" s="613"/>
      <c r="RTZ44" s="613"/>
      <c r="RUA44" s="613"/>
      <c r="RUB44" s="613"/>
      <c r="RUC44" s="613"/>
      <c r="RUD44" s="613"/>
      <c r="RUE44" s="613"/>
      <c r="RUF44" s="613"/>
      <c r="RUG44" s="613"/>
      <c r="RUH44" s="613"/>
      <c r="RUI44" s="613"/>
      <c r="RUJ44" s="613"/>
      <c r="RUK44" s="613"/>
      <c r="RUL44" s="613"/>
      <c r="RUM44" s="613"/>
      <c r="RUN44" s="613"/>
      <c r="RUO44" s="613"/>
      <c r="RUP44" s="613"/>
      <c r="RUQ44" s="613"/>
      <c r="RUR44" s="613"/>
      <c r="RUS44" s="613"/>
      <c r="RUT44" s="613"/>
      <c r="RUU44" s="613"/>
      <c r="RUV44" s="613"/>
      <c r="RUW44" s="613"/>
      <c r="RUX44" s="613"/>
      <c r="RUY44" s="613"/>
      <c r="RUZ44" s="613"/>
      <c r="RVA44" s="613"/>
      <c r="RVB44" s="613"/>
      <c r="RVC44" s="613"/>
      <c r="RVD44" s="613"/>
      <c r="RVE44" s="613"/>
      <c r="RVF44" s="613"/>
      <c r="RVG44" s="613"/>
      <c r="RVH44" s="613"/>
      <c r="RVI44" s="613"/>
      <c r="RVJ44" s="613"/>
      <c r="RVK44" s="613"/>
      <c r="RVL44" s="613"/>
      <c r="RVM44" s="613"/>
      <c r="RVN44" s="613"/>
      <c r="RVO44" s="613"/>
      <c r="RVP44" s="613"/>
      <c r="RVQ44" s="613"/>
      <c r="RVR44" s="613"/>
      <c r="RVS44" s="613"/>
      <c r="RVT44" s="613"/>
      <c r="RVU44" s="613"/>
      <c r="RVV44" s="613"/>
      <c r="RVW44" s="613"/>
      <c r="RVX44" s="613"/>
      <c r="RVY44" s="613"/>
      <c r="RVZ44" s="613"/>
      <c r="RWA44" s="613"/>
      <c r="RWB44" s="613"/>
      <c r="RWC44" s="613"/>
      <c r="RWD44" s="613"/>
      <c r="RWE44" s="613"/>
      <c r="RWF44" s="613"/>
      <c r="RWG44" s="613"/>
      <c r="RWH44" s="613"/>
      <c r="RWI44" s="613"/>
      <c r="RWJ44" s="613"/>
      <c r="RWK44" s="613"/>
      <c r="RWL44" s="613"/>
      <c r="RWM44" s="613"/>
      <c r="RWN44" s="613"/>
      <c r="RWO44" s="613"/>
      <c r="RWP44" s="613"/>
      <c r="RWQ44" s="613"/>
      <c r="RWR44" s="613"/>
      <c r="RWS44" s="613"/>
      <c r="RWT44" s="613"/>
      <c r="RWU44" s="613"/>
      <c r="RWV44" s="613"/>
      <c r="RWW44" s="613"/>
      <c r="RWX44" s="613"/>
      <c r="RWY44" s="613"/>
      <c r="RWZ44" s="613"/>
      <c r="RXA44" s="613"/>
      <c r="RXB44" s="613"/>
      <c r="RXC44" s="613"/>
      <c r="RXD44" s="613"/>
      <c r="RXE44" s="613"/>
      <c r="RXF44" s="613"/>
      <c r="RXG44" s="613"/>
      <c r="RXH44" s="613"/>
      <c r="RXI44" s="613"/>
      <c r="RXJ44" s="613"/>
      <c r="RXK44" s="613"/>
      <c r="RXL44" s="613"/>
      <c r="RXM44" s="613"/>
      <c r="RXN44" s="613"/>
      <c r="RXO44" s="613"/>
      <c r="RXP44" s="613"/>
      <c r="RXQ44" s="613"/>
      <c r="RXR44" s="613"/>
      <c r="RXS44" s="613"/>
      <c r="RXT44" s="613"/>
      <c r="RXU44" s="613"/>
      <c r="RXV44" s="613"/>
      <c r="RXW44" s="613"/>
      <c r="RXX44" s="613"/>
      <c r="RXY44" s="613"/>
      <c r="RXZ44" s="613"/>
      <c r="RYA44" s="613"/>
      <c r="RYB44" s="613"/>
      <c r="RYC44" s="613"/>
      <c r="RYD44" s="613"/>
      <c r="RYE44" s="613"/>
      <c r="RYF44" s="613"/>
      <c r="RYG44" s="613"/>
      <c r="RYH44" s="613"/>
      <c r="RYI44" s="613"/>
      <c r="RYJ44" s="613"/>
      <c r="RYK44" s="613"/>
      <c r="RYL44" s="613"/>
      <c r="RYM44" s="613"/>
      <c r="RYN44" s="613"/>
      <c r="RYO44" s="613"/>
      <c r="RYP44" s="613"/>
      <c r="RYQ44" s="613"/>
      <c r="RYR44" s="613"/>
      <c r="RYS44" s="613"/>
      <c r="RYT44" s="613"/>
      <c r="RYU44" s="613"/>
      <c r="RYV44" s="613"/>
      <c r="RYW44" s="613"/>
      <c r="RYX44" s="613"/>
      <c r="RYY44" s="613"/>
      <c r="RYZ44" s="613"/>
      <c r="RZA44" s="613"/>
      <c r="RZB44" s="613"/>
      <c r="RZC44" s="613"/>
      <c r="RZD44" s="613"/>
      <c r="RZE44" s="613"/>
      <c r="RZF44" s="613"/>
      <c r="RZG44" s="613"/>
      <c r="RZH44" s="613"/>
      <c r="RZI44" s="613"/>
      <c r="RZJ44" s="613"/>
      <c r="RZK44" s="613"/>
      <c r="RZL44" s="613"/>
      <c r="RZM44" s="613"/>
      <c r="RZN44" s="613"/>
      <c r="RZO44" s="613"/>
      <c r="RZP44" s="613"/>
      <c r="RZQ44" s="613"/>
      <c r="RZR44" s="613"/>
      <c r="RZS44" s="613"/>
      <c r="RZT44" s="613"/>
      <c r="RZU44" s="613"/>
      <c r="RZV44" s="613"/>
      <c r="RZW44" s="613"/>
      <c r="RZX44" s="613"/>
      <c r="RZY44" s="613"/>
      <c r="RZZ44" s="613"/>
      <c r="SAA44" s="613"/>
      <c r="SAB44" s="613"/>
      <c r="SAC44" s="613"/>
      <c r="SAD44" s="613"/>
      <c r="SAE44" s="613"/>
      <c r="SAF44" s="613"/>
      <c r="SAG44" s="613"/>
      <c r="SAH44" s="613"/>
      <c r="SAI44" s="613"/>
      <c r="SAJ44" s="613"/>
      <c r="SAK44" s="613"/>
      <c r="SAL44" s="613"/>
      <c r="SAM44" s="613"/>
      <c r="SAN44" s="613"/>
      <c r="SAO44" s="613"/>
      <c r="SAP44" s="613"/>
      <c r="SAQ44" s="613"/>
      <c r="SAR44" s="613"/>
      <c r="SAS44" s="613"/>
      <c r="SAT44" s="613"/>
      <c r="SAU44" s="613"/>
      <c r="SAV44" s="613"/>
      <c r="SAW44" s="613"/>
      <c r="SAX44" s="613"/>
      <c r="SAY44" s="613"/>
      <c r="SAZ44" s="613"/>
      <c r="SBA44" s="613"/>
      <c r="SBB44" s="613"/>
      <c r="SBC44" s="613"/>
      <c r="SBD44" s="613"/>
      <c r="SBE44" s="613"/>
      <c r="SBF44" s="613"/>
      <c r="SBG44" s="613"/>
      <c r="SBH44" s="613"/>
      <c r="SBI44" s="613"/>
      <c r="SBJ44" s="613"/>
      <c r="SBK44" s="613"/>
      <c r="SBL44" s="613"/>
      <c r="SBM44" s="613"/>
      <c r="SBN44" s="613"/>
      <c r="SBO44" s="613"/>
      <c r="SBP44" s="613"/>
      <c r="SBQ44" s="613"/>
      <c r="SBR44" s="613"/>
      <c r="SBS44" s="613"/>
      <c r="SBT44" s="613"/>
      <c r="SBU44" s="613"/>
      <c r="SBV44" s="613"/>
      <c r="SBW44" s="613"/>
      <c r="SBX44" s="613"/>
      <c r="SBY44" s="613"/>
      <c r="SBZ44" s="613"/>
      <c r="SCA44" s="613"/>
      <c r="SCB44" s="613"/>
      <c r="SCC44" s="613"/>
      <c r="SCD44" s="613"/>
      <c r="SCE44" s="613"/>
      <c r="SCF44" s="613"/>
      <c r="SCG44" s="613"/>
      <c r="SCH44" s="613"/>
      <c r="SCI44" s="613"/>
      <c r="SCJ44" s="613"/>
      <c r="SCK44" s="613"/>
      <c r="SCL44" s="613"/>
      <c r="SCM44" s="613"/>
      <c r="SCN44" s="613"/>
      <c r="SCO44" s="613"/>
      <c r="SCP44" s="613"/>
      <c r="SCQ44" s="613"/>
      <c r="SCR44" s="613"/>
      <c r="SCS44" s="613"/>
      <c r="SCT44" s="613"/>
      <c r="SCU44" s="613"/>
      <c r="SCV44" s="613"/>
      <c r="SCW44" s="613"/>
      <c r="SCX44" s="613"/>
      <c r="SCY44" s="613"/>
      <c r="SCZ44" s="613"/>
      <c r="SDA44" s="613"/>
      <c r="SDB44" s="613"/>
      <c r="SDC44" s="613"/>
      <c r="SDD44" s="613"/>
      <c r="SDE44" s="613"/>
      <c r="SDF44" s="613"/>
      <c r="SDG44" s="613"/>
      <c r="SDH44" s="613"/>
      <c r="SDI44" s="613"/>
      <c r="SDJ44" s="613"/>
      <c r="SDK44" s="613"/>
      <c r="SDL44" s="613"/>
      <c r="SDM44" s="613"/>
      <c r="SDN44" s="613"/>
      <c r="SDO44" s="613"/>
      <c r="SDP44" s="613"/>
      <c r="SDQ44" s="613"/>
      <c r="SDR44" s="613"/>
      <c r="SDS44" s="613"/>
      <c r="SDT44" s="613"/>
      <c r="SDU44" s="613"/>
      <c r="SDV44" s="613"/>
      <c r="SDW44" s="613"/>
      <c r="SDX44" s="613"/>
      <c r="SDY44" s="613"/>
      <c r="SDZ44" s="613"/>
      <c r="SEA44" s="613"/>
      <c r="SEB44" s="613"/>
      <c r="SEC44" s="613"/>
      <c r="SED44" s="613"/>
      <c r="SEE44" s="613"/>
      <c r="SEF44" s="613"/>
      <c r="SEG44" s="613"/>
      <c r="SEH44" s="613"/>
      <c r="SEI44" s="613"/>
      <c r="SEJ44" s="613"/>
      <c r="SEK44" s="613"/>
      <c r="SEL44" s="613"/>
      <c r="SEM44" s="613"/>
      <c r="SEN44" s="613"/>
      <c r="SEO44" s="613"/>
      <c r="SEP44" s="613"/>
      <c r="SEQ44" s="613"/>
      <c r="SER44" s="613"/>
      <c r="SES44" s="613"/>
      <c r="SET44" s="613"/>
      <c r="SEU44" s="613"/>
      <c r="SEV44" s="613"/>
      <c r="SEW44" s="613"/>
      <c r="SEX44" s="613"/>
      <c r="SEY44" s="613"/>
      <c r="SEZ44" s="613"/>
      <c r="SFA44" s="613"/>
      <c r="SFB44" s="613"/>
      <c r="SFC44" s="613"/>
      <c r="SFD44" s="613"/>
      <c r="SFE44" s="613"/>
      <c r="SFF44" s="613"/>
      <c r="SFG44" s="613"/>
      <c r="SFH44" s="613"/>
      <c r="SFI44" s="613"/>
      <c r="SFJ44" s="613"/>
      <c r="SFK44" s="613"/>
      <c r="SFL44" s="613"/>
      <c r="SFM44" s="613"/>
      <c r="SFN44" s="613"/>
      <c r="SFO44" s="613"/>
      <c r="SFP44" s="613"/>
      <c r="SFQ44" s="613"/>
      <c r="SFR44" s="613"/>
      <c r="SFS44" s="613"/>
      <c r="SFT44" s="613"/>
      <c r="SFU44" s="613"/>
      <c r="SFV44" s="613"/>
      <c r="SFW44" s="613"/>
      <c r="SFX44" s="613"/>
      <c r="SFY44" s="613"/>
      <c r="SFZ44" s="613"/>
      <c r="SGA44" s="613"/>
      <c r="SGB44" s="613"/>
      <c r="SGC44" s="613"/>
      <c r="SGD44" s="613"/>
      <c r="SGE44" s="613"/>
      <c r="SGF44" s="613"/>
      <c r="SGG44" s="613"/>
      <c r="SGH44" s="613"/>
      <c r="SGI44" s="613"/>
      <c r="SGJ44" s="613"/>
      <c r="SGK44" s="613"/>
      <c r="SGL44" s="613"/>
      <c r="SGM44" s="613"/>
      <c r="SGN44" s="613"/>
      <c r="SGO44" s="613"/>
      <c r="SGP44" s="613"/>
      <c r="SGQ44" s="613"/>
      <c r="SGR44" s="613"/>
      <c r="SGS44" s="613"/>
      <c r="SGT44" s="613"/>
      <c r="SGU44" s="613"/>
      <c r="SGV44" s="613"/>
      <c r="SGW44" s="613"/>
      <c r="SGX44" s="613"/>
      <c r="SGY44" s="613"/>
      <c r="SGZ44" s="613"/>
      <c r="SHA44" s="613"/>
      <c r="SHB44" s="613"/>
      <c r="SHC44" s="613"/>
      <c r="SHD44" s="613"/>
      <c r="SHE44" s="613"/>
      <c r="SHF44" s="613"/>
      <c r="SHG44" s="613"/>
      <c r="SHH44" s="613"/>
      <c r="SHI44" s="613"/>
      <c r="SHJ44" s="613"/>
      <c r="SHK44" s="613"/>
      <c r="SHL44" s="613"/>
      <c r="SHM44" s="613"/>
      <c r="SHN44" s="613"/>
      <c r="SHO44" s="613"/>
      <c r="SHP44" s="613"/>
      <c r="SHQ44" s="613"/>
      <c r="SHR44" s="613"/>
      <c r="SHS44" s="613"/>
      <c r="SHT44" s="613"/>
      <c r="SHU44" s="613"/>
      <c r="SHV44" s="613"/>
      <c r="SHW44" s="613"/>
      <c r="SHX44" s="613"/>
      <c r="SHY44" s="613"/>
      <c r="SHZ44" s="613"/>
      <c r="SIA44" s="613"/>
      <c r="SIB44" s="613"/>
      <c r="SIC44" s="613"/>
      <c r="SID44" s="613"/>
      <c r="SIE44" s="613"/>
      <c r="SIF44" s="613"/>
      <c r="SIG44" s="613"/>
      <c r="SIH44" s="613"/>
      <c r="SII44" s="613"/>
      <c r="SIJ44" s="613"/>
      <c r="SIK44" s="613"/>
      <c r="SIL44" s="613"/>
      <c r="SIM44" s="613"/>
      <c r="SIN44" s="613"/>
      <c r="SIO44" s="613"/>
      <c r="SIP44" s="613"/>
      <c r="SIQ44" s="613"/>
      <c r="SIR44" s="613"/>
      <c r="SIS44" s="613"/>
      <c r="SIT44" s="613"/>
      <c r="SIU44" s="613"/>
      <c r="SIV44" s="613"/>
      <c r="SIW44" s="613"/>
      <c r="SIX44" s="613"/>
      <c r="SIY44" s="613"/>
      <c r="SIZ44" s="613"/>
      <c r="SJA44" s="613"/>
      <c r="SJB44" s="613"/>
      <c r="SJC44" s="613"/>
      <c r="SJD44" s="613"/>
      <c r="SJE44" s="613"/>
      <c r="SJF44" s="613"/>
      <c r="SJG44" s="613"/>
      <c r="SJH44" s="613"/>
      <c r="SJI44" s="613"/>
      <c r="SJJ44" s="613"/>
      <c r="SJK44" s="613"/>
      <c r="SJL44" s="613"/>
      <c r="SJM44" s="613"/>
      <c r="SJN44" s="613"/>
      <c r="SJO44" s="613"/>
      <c r="SJP44" s="613"/>
      <c r="SJQ44" s="613"/>
      <c r="SJR44" s="613"/>
      <c r="SJS44" s="613"/>
      <c r="SJT44" s="613"/>
      <c r="SJU44" s="613"/>
      <c r="SJV44" s="613"/>
      <c r="SJW44" s="613"/>
      <c r="SJX44" s="613"/>
      <c r="SJY44" s="613"/>
      <c r="SJZ44" s="613"/>
      <c r="SKA44" s="613"/>
      <c r="SKB44" s="613"/>
      <c r="SKC44" s="613"/>
      <c r="SKD44" s="613"/>
      <c r="SKE44" s="613"/>
      <c r="SKF44" s="613"/>
      <c r="SKG44" s="613"/>
      <c r="SKH44" s="613"/>
      <c r="SKI44" s="613"/>
      <c r="SKJ44" s="613"/>
      <c r="SKK44" s="613"/>
      <c r="SKL44" s="613"/>
      <c r="SKM44" s="613"/>
      <c r="SKN44" s="613"/>
      <c r="SKO44" s="613"/>
      <c r="SKP44" s="613"/>
      <c r="SKQ44" s="613"/>
      <c r="SKR44" s="613"/>
      <c r="SKS44" s="613"/>
      <c r="SKT44" s="613"/>
      <c r="SKU44" s="613"/>
      <c r="SKV44" s="613"/>
      <c r="SKW44" s="613"/>
      <c r="SKX44" s="613"/>
      <c r="SKY44" s="613"/>
      <c r="SKZ44" s="613"/>
      <c r="SLA44" s="613"/>
      <c r="SLB44" s="613"/>
      <c r="SLC44" s="613"/>
      <c r="SLD44" s="613"/>
      <c r="SLE44" s="613"/>
      <c r="SLF44" s="613"/>
      <c r="SLG44" s="613"/>
      <c r="SLH44" s="613"/>
      <c r="SLI44" s="613"/>
      <c r="SLJ44" s="613"/>
      <c r="SLK44" s="613"/>
      <c r="SLL44" s="613"/>
      <c r="SLM44" s="613"/>
      <c r="SLN44" s="613"/>
      <c r="SLO44" s="613"/>
      <c r="SLP44" s="613"/>
      <c r="SLQ44" s="613"/>
      <c r="SLR44" s="613"/>
      <c r="SLS44" s="613"/>
      <c r="SLT44" s="613"/>
      <c r="SLU44" s="613"/>
      <c r="SLV44" s="613"/>
      <c r="SLW44" s="613"/>
      <c r="SLX44" s="613"/>
      <c r="SLY44" s="613"/>
      <c r="SLZ44" s="613"/>
      <c r="SMA44" s="613"/>
      <c r="SMB44" s="613"/>
      <c r="SMC44" s="613"/>
      <c r="SMD44" s="613"/>
      <c r="SME44" s="613"/>
      <c r="SMF44" s="613"/>
      <c r="SMG44" s="613"/>
      <c r="SMH44" s="613"/>
      <c r="SMI44" s="613"/>
      <c r="SMJ44" s="613"/>
      <c r="SMK44" s="613"/>
      <c r="SML44" s="613"/>
      <c r="SMM44" s="613"/>
      <c r="SMN44" s="613"/>
      <c r="SMO44" s="613"/>
      <c r="SMP44" s="613"/>
      <c r="SMQ44" s="613"/>
      <c r="SMR44" s="613"/>
      <c r="SMS44" s="613"/>
      <c r="SMT44" s="613"/>
      <c r="SMU44" s="613"/>
      <c r="SMV44" s="613"/>
      <c r="SMW44" s="613"/>
      <c r="SMX44" s="613"/>
      <c r="SMY44" s="613"/>
      <c r="SMZ44" s="613"/>
      <c r="SNA44" s="613"/>
      <c r="SNB44" s="613"/>
      <c r="SNC44" s="613"/>
      <c r="SND44" s="613"/>
      <c r="SNE44" s="613"/>
      <c r="SNF44" s="613"/>
      <c r="SNG44" s="613"/>
      <c r="SNH44" s="613"/>
      <c r="SNI44" s="613"/>
      <c r="SNJ44" s="613"/>
      <c r="SNK44" s="613"/>
      <c r="SNL44" s="613"/>
      <c r="SNM44" s="613"/>
      <c r="SNN44" s="613"/>
      <c r="SNO44" s="613"/>
      <c r="SNP44" s="613"/>
      <c r="SNQ44" s="613"/>
      <c r="SNR44" s="613"/>
      <c r="SNS44" s="613"/>
      <c r="SNT44" s="613"/>
      <c r="SNU44" s="613"/>
      <c r="SNV44" s="613"/>
      <c r="SNW44" s="613"/>
      <c r="SNX44" s="613"/>
      <c r="SNY44" s="613"/>
      <c r="SNZ44" s="613"/>
      <c r="SOA44" s="613"/>
      <c r="SOB44" s="613"/>
      <c r="SOC44" s="613"/>
      <c r="SOD44" s="613"/>
      <c r="SOE44" s="613"/>
      <c r="SOF44" s="613"/>
      <c r="SOG44" s="613"/>
      <c r="SOH44" s="613"/>
      <c r="SOI44" s="613"/>
      <c r="SOJ44" s="613"/>
      <c r="SOK44" s="613"/>
      <c r="SOL44" s="613"/>
      <c r="SOM44" s="613"/>
      <c r="SON44" s="613"/>
      <c r="SOO44" s="613"/>
      <c r="SOP44" s="613"/>
      <c r="SOQ44" s="613"/>
      <c r="SOR44" s="613"/>
      <c r="SOS44" s="613"/>
      <c r="SOT44" s="613"/>
      <c r="SOU44" s="613"/>
      <c r="SOV44" s="613"/>
      <c r="SOW44" s="613"/>
      <c r="SOX44" s="613"/>
      <c r="SOY44" s="613"/>
      <c r="SOZ44" s="613"/>
      <c r="SPA44" s="613"/>
      <c r="SPB44" s="613"/>
      <c r="SPC44" s="613"/>
      <c r="SPD44" s="613"/>
      <c r="SPE44" s="613"/>
      <c r="SPF44" s="613"/>
      <c r="SPG44" s="613"/>
      <c r="SPH44" s="613"/>
      <c r="SPI44" s="613"/>
      <c r="SPJ44" s="613"/>
      <c r="SPK44" s="613"/>
      <c r="SPL44" s="613"/>
      <c r="SPM44" s="613"/>
      <c r="SPN44" s="613"/>
      <c r="SPO44" s="613"/>
      <c r="SPP44" s="613"/>
      <c r="SPQ44" s="613"/>
      <c r="SPR44" s="613"/>
      <c r="SPS44" s="613"/>
      <c r="SPT44" s="613"/>
      <c r="SPU44" s="613"/>
      <c r="SPV44" s="613"/>
      <c r="SPW44" s="613"/>
      <c r="SPX44" s="613"/>
      <c r="SPY44" s="613"/>
      <c r="SPZ44" s="613"/>
      <c r="SQA44" s="613"/>
      <c r="SQB44" s="613"/>
      <c r="SQC44" s="613"/>
      <c r="SQD44" s="613"/>
      <c r="SQE44" s="613"/>
      <c r="SQF44" s="613"/>
      <c r="SQG44" s="613"/>
      <c r="SQH44" s="613"/>
      <c r="SQI44" s="613"/>
      <c r="SQJ44" s="613"/>
      <c r="SQK44" s="613"/>
      <c r="SQL44" s="613"/>
      <c r="SQM44" s="613"/>
      <c r="SQN44" s="613"/>
      <c r="SQO44" s="613"/>
      <c r="SQP44" s="613"/>
      <c r="SQQ44" s="613"/>
      <c r="SQR44" s="613"/>
      <c r="SQS44" s="613"/>
      <c r="SQT44" s="613"/>
      <c r="SQU44" s="613"/>
      <c r="SQV44" s="613"/>
      <c r="SQW44" s="613"/>
      <c r="SQX44" s="613"/>
      <c r="SQY44" s="613"/>
      <c r="SQZ44" s="613"/>
      <c r="SRA44" s="613"/>
      <c r="SRB44" s="613"/>
      <c r="SRC44" s="613"/>
      <c r="SRD44" s="613"/>
      <c r="SRE44" s="613"/>
      <c r="SRF44" s="613"/>
      <c r="SRG44" s="613"/>
      <c r="SRH44" s="613"/>
      <c r="SRI44" s="613"/>
      <c r="SRJ44" s="613"/>
      <c r="SRK44" s="613"/>
      <c r="SRL44" s="613"/>
      <c r="SRM44" s="613"/>
      <c r="SRN44" s="613"/>
      <c r="SRO44" s="613"/>
      <c r="SRP44" s="613"/>
      <c r="SRQ44" s="613"/>
      <c r="SRR44" s="613"/>
      <c r="SRS44" s="613"/>
      <c r="SRT44" s="613"/>
      <c r="SRU44" s="613"/>
      <c r="SRV44" s="613"/>
      <c r="SRW44" s="613"/>
      <c r="SRX44" s="613"/>
      <c r="SRY44" s="613"/>
      <c r="SRZ44" s="613"/>
      <c r="SSA44" s="613"/>
      <c r="SSB44" s="613"/>
      <c r="SSC44" s="613"/>
      <c r="SSD44" s="613"/>
      <c r="SSE44" s="613"/>
      <c r="SSF44" s="613"/>
      <c r="SSG44" s="613"/>
      <c r="SSH44" s="613"/>
      <c r="SSI44" s="613"/>
      <c r="SSJ44" s="613"/>
      <c r="SSK44" s="613"/>
      <c r="SSL44" s="613"/>
      <c r="SSM44" s="613"/>
      <c r="SSN44" s="613"/>
      <c r="SSO44" s="613"/>
      <c r="SSP44" s="613"/>
      <c r="SSQ44" s="613"/>
      <c r="SSR44" s="613"/>
      <c r="SSS44" s="613"/>
      <c r="SST44" s="613"/>
      <c r="SSU44" s="613"/>
      <c r="SSV44" s="613"/>
      <c r="SSW44" s="613"/>
      <c r="SSX44" s="613"/>
      <c r="SSY44" s="613"/>
      <c r="SSZ44" s="613"/>
      <c r="STA44" s="613"/>
      <c r="STB44" s="613"/>
      <c r="STC44" s="613"/>
      <c r="STD44" s="613"/>
      <c r="STE44" s="613"/>
      <c r="STF44" s="613"/>
      <c r="STG44" s="613"/>
      <c r="STH44" s="613"/>
      <c r="STI44" s="613"/>
      <c r="STJ44" s="613"/>
      <c r="STK44" s="613"/>
      <c r="STL44" s="613"/>
      <c r="STM44" s="613"/>
      <c r="STN44" s="613"/>
      <c r="STO44" s="613"/>
      <c r="STP44" s="613"/>
      <c r="STQ44" s="613"/>
      <c r="STR44" s="613"/>
      <c r="STS44" s="613"/>
      <c r="STT44" s="613"/>
      <c r="STU44" s="613"/>
      <c r="STV44" s="613"/>
      <c r="STW44" s="613"/>
      <c r="STX44" s="613"/>
      <c r="STY44" s="613"/>
      <c r="STZ44" s="613"/>
      <c r="SUA44" s="613"/>
      <c r="SUB44" s="613"/>
      <c r="SUC44" s="613"/>
      <c r="SUD44" s="613"/>
      <c r="SUE44" s="613"/>
      <c r="SUF44" s="613"/>
      <c r="SUG44" s="613"/>
      <c r="SUH44" s="613"/>
      <c r="SUI44" s="613"/>
      <c r="SUJ44" s="613"/>
      <c r="SUK44" s="613"/>
      <c r="SUL44" s="613"/>
      <c r="SUM44" s="613"/>
      <c r="SUN44" s="613"/>
      <c r="SUO44" s="613"/>
      <c r="SUP44" s="613"/>
      <c r="SUQ44" s="613"/>
      <c r="SUR44" s="613"/>
      <c r="SUS44" s="613"/>
      <c r="SUT44" s="613"/>
      <c r="SUU44" s="613"/>
      <c r="SUV44" s="613"/>
      <c r="SUW44" s="613"/>
      <c r="SUX44" s="613"/>
      <c r="SUY44" s="613"/>
      <c r="SUZ44" s="613"/>
      <c r="SVA44" s="613"/>
      <c r="SVB44" s="613"/>
      <c r="SVC44" s="613"/>
      <c r="SVD44" s="613"/>
      <c r="SVE44" s="613"/>
      <c r="SVF44" s="613"/>
      <c r="SVG44" s="613"/>
      <c r="SVH44" s="613"/>
      <c r="SVI44" s="613"/>
      <c r="SVJ44" s="613"/>
      <c r="SVK44" s="613"/>
      <c r="SVL44" s="613"/>
      <c r="SVM44" s="613"/>
      <c r="SVN44" s="613"/>
      <c r="SVO44" s="613"/>
      <c r="SVP44" s="613"/>
      <c r="SVQ44" s="613"/>
      <c r="SVR44" s="613"/>
      <c r="SVS44" s="613"/>
      <c r="SVT44" s="613"/>
      <c r="SVU44" s="613"/>
      <c r="SVV44" s="613"/>
      <c r="SVW44" s="613"/>
      <c r="SVX44" s="613"/>
      <c r="SVY44" s="613"/>
      <c r="SVZ44" s="613"/>
      <c r="SWA44" s="613"/>
      <c r="SWB44" s="613"/>
      <c r="SWC44" s="613"/>
      <c r="SWD44" s="613"/>
      <c r="SWE44" s="613"/>
      <c r="SWF44" s="613"/>
      <c r="SWG44" s="613"/>
      <c r="SWH44" s="613"/>
      <c r="SWI44" s="613"/>
      <c r="SWJ44" s="613"/>
      <c r="SWK44" s="613"/>
      <c r="SWL44" s="613"/>
      <c r="SWM44" s="613"/>
      <c r="SWN44" s="613"/>
      <c r="SWO44" s="613"/>
      <c r="SWP44" s="613"/>
      <c r="SWQ44" s="613"/>
      <c r="SWR44" s="613"/>
      <c r="SWS44" s="613"/>
      <c r="SWT44" s="613"/>
      <c r="SWU44" s="613"/>
      <c r="SWV44" s="613"/>
      <c r="SWW44" s="613"/>
      <c r="SWX44" s="613"/>
      <c r="SWY44" s="613"/>
      <c r="SWZ44" s="613"/>
      <c r="SXA44" s="613"/>
      <c r="SXB44" s="613"/>
      <c r="SXC44" s="613"/>
      <c r="SXD44" s="613"/>
      <c r="SXE44" s="613"/>
      <c r="SXF44" s="613"/>
      <c r="SXG44" s="613"/>
      <c r="SXH44" s="613"/>
      <c r="SXI44" s="613"/>
      <c r="SXJ44" s="613"/>
      <c r="SXK44" s="613"/>
      <c r="SXL44" s="613"/>
      <c r="SXM44" s="613"/>
      <c r="SXN44" s="613"/>
      <c r="SXO44" s="613"/>
      <c r="SXP44" s="613"/>
      <c r="SXQ44" s="613"/>
      <c r="SXR44" s="613"/>
      <c r="SXS44" s="613"/>
      <c r="SXT44" s="613"/>
      <c r="SXU44" s="613"/>
      <c r="SXV44" s="613"/>
      <c r="SXW44" s="613"/>
      <c r="SXX44" s="613"/>
      <c r="SXY44" s="613"/>
      <c r="SXZ44" s="613"/>
      <c r="SYA44" s="613"/>
      <c r="SYB44" s="613"/>
      <c r="SYC44" s="613"/>
      <c r="SYD44" s="613"/>
      <c r="SYE44" s="613"/>
      <c r="SYF44" s="613"/>
      <c r="SYG44" s="613"/>
      <c r="SYH44" s="613"/>
      <c r="SYI44" s="613"/>
      <c r="SYJ44" s="613"/>
      <c r="SYK44" s="613"/>
      <c r="SYL44" s="613"/>
      <c r="SYM44" s="613"/>
      <c r="SYN44" s="613"/>
      <c r="SYO44" s="613"/>
      <c r="SYP44" s="613"/>
      <c r="SYQ44" s="613"/>
      <c r="SYR44" s="613"/>
      <c r="SYS44" s="613"/>
      <c r="SYT44" s="613"/>
      <c r="SYU44" s="613"/>
      <c r="SYV44" s="613"/>
      <c r="SYW44" s="613"/>
      <c r="SYX44" s="613"/>
      <c r="SYY44" s="613"/>
      <c r="SYZ44" s="613"/>
      <c r="SZA44" s="613"/>
      <c r="SZB44" s="613"/>
      <c r="SZC44" s="613"/>
      <c r="SZD44" s="613"/>
      <c r="SZE44" s="613"/>
      <c r="SZF44" s="613"/>
      <c r="SZG44" s="613"/>
      <c r="SZH44" s="613"/>
      <c r="SZI44" s="613"/>
      <c r="SZJ44" s="613"/>
      <c r="SZK44" s="613"/>
      <c r="SZL44" s="613"/>
      <c r="SZM44" s="613"/>
      <c r="SZN44" s="613"/>
      <c r="SZO44" s="613"/>
      <c r="SZP44" s="613"/>
      <c r="SZQ44" s="613"/>
      <c r="SZR44" s="613"/>
      <c r="SZS44" s="613"/>
      <c r="SZT44" s="613"/>
      <c r="SZU44" s="613"/>
      <c r="SZV44" s="613"/>
      <c r="SZW44" s="613"/>
      <c r="SZX44" s="613"/>
      <c r="SZY44" s="613"/>
      <c r="SZZ44" s="613"/>
      <c r="TAA44" s="613"/>
      <c r="TAB44" s="613"/>
      <c r="TAC44" s="613"/>
      <c r="TAD44" s="613"/>
      <c r="TAE44" s="613"/>
      <c r="TAF44" s="613"/>
      <c r="TAG44" s="613"/>
      <c r="TAH44" s="613"/>
      <c r="TAI44" s="613"/>
      <c r="TAJ44" s="613"/>
      <c r="TAK44" s="613"/>
      <c r="TAL44" s="613"/>
      <c r="TAM44" s="613"/>
      <c r="TAN44" s="613"/>
      <c r="TAO44" s="613"/>
      <c r="TAP44" s="613"/>
      <c r="TAQ44" s="613"/>
      <c r="TAR44" s="613"/>
      <c r="TAS44" s="613"/>
      <c r="TAT44" s="613"/>
      <c r="TAU44" s="613"/>
      <c r="TAV44" s="613"/>
      <c r="TAW44" s="613"/>
      <c r="TAX44" s="613"/>
      <c r="TAY44" s="613"/>
      <c r="TAZ44" s="613"/>
      <c r="TBA44" s="613"/>
      <c r="TBB44" s="613"/>
      <c r="TBC44" s="613"/>
      <c r="TBD44" s="613"/>
      <c r="TBE44" s="613"/>
      <c r="TBF44" s="613"/>
      <c r="TBG44" s="613"/>
      <c r="TBH44" s="613"/>
      <c r="TBI44" s="613"/>
      <c r="TBJ44" s="613"/>
      <c r="TBK44" s="613"/>
      <c r="TBL44" s="613"/>
      <c r="TBM44" s="613"/>
      <c r="TBN44" s="613"/>
      <c r="TBO44" s="613"/>
      <c r="TBP44" s="613"/>
      <c r="TBQ44" s="613"/>
      <c r="TBR44" s="613"/>
      <c r="TBS44" s="613"/>
      <c r="TBT44" s="613"/>
      <c r="TBU44" s="613"/>
      <c r="TBV44" s="613"/>
      <c r="TBW44" s="613"/>
      <c r="TBX44" s="613"/>
      <c r="TBY44" s="613"/>
      <c r="TBZ44" s="613"/>
      <c r="TCA44" s="613"/>
      <c r="TCB44" s="613"/>
      <c r="TCC44" s="613"/>
      <c r="TCD44" s="613"/>
      <c r="TCE44" s="613"/>
      <c r="TCF44" s="613"/>
      <c r="TCG44" s="613"/>
      <c r="TCH44" s="613"/>
      <c r="TCI44" s="613"/>
      <c r="TCJ44" s="613"/>
      <c r="TCK44" s="613"/>
      <c r="TCL44" s="613"/>
      <c r="TCM44" s="613"/>
      <c r="TCN44" s="613"/>
      <c r="TCO44" s="613"/>
      <c r="TCP44" s="613"/>
      <c r="TCQ44" s="613"/>
      <c r="TCR44" s="613"/>
      <c r="TCS44" s="613"/>
      <c r="TCT44" s="613"/>
      <c r="TCU44" s="613"/>
      <c r="TCV44" s="613"/>
      <c r="TCW44" s="613"/>
      <c r="TCX44" s="613"/>
      <c r="TCY44" s="613"/>
      <c r="TCZ44" s="613"/>
      <c r="TDA44" s="613"/>
      <c r="TDB44" s="613"/>
      <c r="TDC44" s="613"/>
      <c r="TDD44" s="613"/>
      <c r="TDE44" s="613"/>
      <c r="TDF44" s="613"/>
      <c r="TDG44" s="613"/>
      <c r="TDH44" s="613"/>
      <c r="TDI44" s="613"/>
      <c r="TDJ44" s="613"/>
      <c r="TDK44" s="613"/>
      <c r="TDL44" s="613"/>
      <c r="TDM44" s="613"/>
      <c r="TDN44" s="613"/>
      <c r="TDO44" s="613"/>
      <c r="TDP44" s="613"/>
      <c r="TDQ44" s="613"/>
      <c r="TDR44" s="613"/>
      <c r="TDS44" s="613"/>
      <c r="TDT44" s="613"/>
      <c r="TDU44" s="613"/>
      <c r="TDV44" s="613"/>
      <c r="TDW44" s="613"/>
      <c r="TDX44" s="613"/>
      <c r="TDY44" s="613"/>
      <c r="TDZ44" s="613"/>
      <c r="TEA44" s="613"/>
      <c r="TEB44" s="613"/>
      <c r="TEC44" s="613"/>
      <c r="TED44" s="613"/>
      <c r="TEE44" s="613"/>
      <c r="TEF44" s="613"/>
      <c r="TEG44" s="613"/>
      <c r="TEH44" s="613"/>
      <c r="TEI44" s="613"/>
      <c r="TEJ44" s="613"/>
      <c r="TEK44" s="613"/>
      <c r="TEL44" s="613"/>
      <c r="TEM44" s="613"/>
      <c r="TEN44" s="613"/>
      <c r="TEO44" s="613"/>
      <c r="TEP44" s="613"/>
      <c r="TEQ44" s="613"/>
      <c r="TER44" s="613"/>
      <c r="TES44" s="613"/>
      <c r="TET44" s="613"/>
      <c r="TEU44" s="613"/>
      <c r="TEV44" s="613"/>
      <c r="TEW44" s="613"/>
      <c r="TEX44" s="613"/>
      <c r="TEY44" s="613"/>
      <c r="TEZ44" s="613"/>
      <c r="TFA44" s="613"/>
      <c r="TFB44" s="613"/>
      <c r="TFC44" s="613"/>
      <c r="TFD44" s="613"/>
      <c r="TFE44" s="613"/>
      <c r="TFF44" s="613"/>
      <c r="TFG44" s="613"/>
      <c r="TFH44" s="613"/>
      <c r="TFI44" s="613"/>
      <c r="TFJ44" s="613"/>
      <c r="TFK44" s="613"/>
      <c r="TFL44" s="613"/>
      <c r="TFM44" s="613"/>
      <c r="TFN44" s="613"/>
      <c r="TFO44" s="613"/>
      <c r="TFP44" s="613"/>
      <c r="TFQ44" s="613"/>
      <c r="TFR44" s="613"/>
      <c r="TFS44" s="613"/>
      <c r="TFT44" s="613"/>
      <c r="TFU44" s="613"/>
      <c r="TFV44" s="613"/>
      <c r="TFW44" s="613"/>
      <c r="TFX44" s="613"/>
      <c r="TFY44" s="613"/>
      <c r="TFZ44" s="613"/>
      <c r="TGA44" s="613"/>
      <c r="TGB44" s="613"/>
      <c r="TGC44" s="613"/>
      <c r="TGD44" s="613"/>
      <c r="TGE44" s="613"/>
      <c r="TGF44" s="613"/>
      <c r="TGG44" s="613"/>
      <c r="TGH44" s="613"/>
      <c r="TGI44" s="613"/>
      <c r="TGJ44" s="613"/>
      <c r="TGK44" s="613"/>
      <c r="TGL44" s="613"/>
      <c r="TGM44" s="613"/>
      <c r="TGN44" s="613"/>
      <c r="TGO44" s="613"/>
      <c r="TGP44" s="613"/>
      <c r="TGQ44" s="613"/>
      <c r="TGR44" s="613"/>
      <c r="TGS44" s="613"/>
      <c r="TGT44" s="613"/>
      <c r="TGU44" s="613"/>
      <c r="TGV44" s="613"/>
      <c r="TGW44" s="613"/>
      <c r="TGX44" s="613"/>
      <c r="TGY44" s="613"/>
      <c r="TGZ44" s="613"/>
      <c r="THA44" s="613"/>
      <c r="THB44" s="613"/>
      <c r="THC44" s="613"/>
      <c r="THD44" s="613"/>
      <c r="THE44" s="613"/>
      <c r="THF44" s="613"/>
      <c r="THG44" s="613"/>
      <c r="THH44" s="613"/>
      <c r="THI44" s="613"/>
      <c r="THJ44" s="613"/>
      <c r="THK44" s="613"/>
      <c r="THL44" s="613"/>
      <c r="THM44" s="613"/>
      <c r="THN44" s="613"/>
      <c r="THO44" s="613"/>
      <c r="THP44" s="613"/>
      <c r="THQ44" s="613"/>
      <c r="THR44" s="613"/>
      <c r="THS44" s="613"/>
      <c r="THT44" s="613"/>
      <c r="THU44" s="613"/>
      <c r="THV44" s="613"/>
      <c r="THW44" s="613"/>
      <c r="THX44" s="613"/>
      <c r="THY44" s="613"/>
      <c r="THZ44" s="613"/>
      <c r="TIA44" s="613"/>
      <c r="TIB44" s="613"/>
      <c r="TIC44" s="613"/>
      <c r="TID44" s="613"/>
      <c r="TIE44" s="613"/>
      <c r="TIF44" s="613"/>
      <c r="TIG44" s="613"/>
      <c r="TIH44" s="613"/>
      <c r="TII44" s="613"/>
      <c r="TIJ44" s="613"/>
      <c r="TIK44" s="613"/>
      <c r="TIL44" s="613"/>
      <c r="TIM44" s="613"/>
      <c r="TIN44" s="613"/>
      <c r="TIO44" s="613"/>
      <c r="TIP44" s="613"/>
      <c r="TIQ44" s="613"/>
      <c r="TIR44" s="613"/>
      <c r="TIS44" s="613"/>
      <c r="TIT44" s="613"/>
      <c r="TIU44" s="613"/>
      <c r="TIV44" s="613"/>
      <c r="TIW44" s="613"/>
      <c r="TIX44" s="613"/>
      <c r="TIY44" s="613"/>
      <c r="TIZ44" s="613"/>
      <c r="TJA44" s="613"/>
      <c r="TJB44" s="613"/>
      <c r="TJC44" s="613"/>
      <c r="TJD44" s="613"/>
      <c r="TJE44" s="613"/>
      <c r="TJF44" s="613"/>
      <c r="TJG44" s="613"/>
      <c r="TJH44" s="613"/>
      <c r="TJI44" s="613"/>
      <c r="TJJ44" s="613"/>
      <c r="TJK44" s="613"/>
      <c r="TJL44" s="613"/>
      <c r="TJM44" s="613"/>
      <c r="TJN44" s="613"/>
      <c r="TJO44" s="613"/>
      <c r="TJP44" s="613"/>
      <c r="TJQ44" s="613"/>
      <c r="TJR44" s="613"/>
      <c r="TJS44" s="613"/>
      <c r="TJT44" s="613"/>
      <c r="TJU44" s="613"/>
      <c r="TJV44" s="613"/>
      <c r="TJW44" s="613"/>
      <c r="TJX44" s="613"/>
      <c r="TJY44" s="613"/>
      <c r="TJZ44" s="613"/>
      <c r="TKA44" s="613"/>
      <c r="TKB44" s="613"/>
      <c r="TKC44" s="613"/>
      <c r="TKD44" s="613"/>
      <c r="TKE44" s="613"/>
      <c r="TKF44" s="613"/>
      <c r="TKG44" s="613"/>
      <c r="TKH44" s="613"/>
      <c r="TKI44" s="613"/>
      <c r="TKJ44" s="613"/>
      <c r="TKK44" s="613"/>
      <c r="TKL44" s="613"/>
      <c r="TKM44" s="613"/>
      <c r="TKN44" s="613"/>
      <c r="TKO44" s="613"/>
      <c r="TKP44" s="613"/>
      <c r="TKQ44" s="613"/>
      <c r="TKR44" s="613"/>
      <c r="TKS44" s="613"/>
      <c r="TKT44" s="613"/>
      <c r="TKU44" s="613"/>
      <c r="TKV44" s="613"/>
      <c r="TKW44" s="613"/>
      <c r="TKX44" s="613"/>
      <c r="TKY44" s="613"/>
      <c r="TKZ44" s="613"/>
      <c r="TLA44" s="613"/>
      <c r="TLB44" s="613"/>
      <c r="TLC44" s="613"/>
      <c r="TLD44" s="613"/>
      <c r="TLE44" s="613"/>
      <c r="TLF44" s="613"/>
      <c r="TLG44" s="613"/>
      <c r="TLH44" s="613"/>
      <c r="TLI44" s="613"/>
      <c r="TLJ44" s="613"/>
      <c r="TLK44" s="613"/>
      <c r="TLL44" s="613"/>
      <c r="TLM44" s="613"/>
      <c r="TLN44" s="613"/>
      <c r="TLO44" s="613"/>
      <c r="TLP44" s="613"/>
      <c r="TLQ44" s="613"/>
      <c r="TLR44" s="613"/>
      <c r="TLS44" s="613"/>
      <c r="TLT44" s="613"/>
      <c r="TLU44" s="613"/>
      <c r="TLV44" s="613"/>
      <c r="TLW44" s="613"/>
      <c r="TLX44" s="613"/>
      <c r="TLY44" s="613"/>
      <c r="TLZ44" s="613"/>
      <c r="TMA44" s="613"/>
      <c r="TMB44" s="613"/>
      <c r="TMC44" s="613"/>
      <c r="TMD44" s="613"/>
      <c r="TME44" s="613"/>
      <c r="TMF44" s="613"/>
      <c r="TMG44" s="613"/>
      <c r="TMH44" s="613"/>
      <c r="TMI44" s="613"/>
      <c r="TMJ44" s="613"/>
      <c r="TMK44" s="613"/>
      <c r="TML44" s="613"/>
      <c r="TMM44" s="613"/>
      <c r="TMN44" s="613"/>
      <c r="TMO44" s="613"/>
      <c r="TMP44" s="613"/>
      <c r="TMQ44" s="613"/>
      <c r="TMR44" s="613"/>
      <c r="TMS44" s="613"/>
      <c r="TMT44" s="613"/>
      <c r="TMU44" s="613"/>
      <c r="TMV44" s="613"/>
      <c r="TMW44" s="613"/>
      <c r="TMX44" s="613"/>
      <c r="TMY44" s="613"/>
      <c r="TMZ44" s="613"/>
      <c r="TNA44" s="613"/>
      <c r="TNB44" s="613"/>
      <c r="TNC44" s="613"/>
      <c r="TND44" s="613"/>
      <c r="TNE44" s="613"/>
      <c r="TNF44" s="613"/>
      <c r="TNG44" s="613"/>
      <c r="TNH44" s="613"/>
      <c r="TNI44" s="613"/>
      <c r="TNJ44" s="613"/>
      <c r="TNK44" s="613"/>
      <c r="TNL44" s="613"/>
      <c r="TNM44" s="613"/>
      <c r="TNN44" s="613"/>
      <c r="TNO44" s="613"/>
      <c r="TNP44" s="613"/>
      <c r="TNQ44" s="613"/>
      <c r="TNR44" s="613"/>
      <c r="TNS44" s="613"/>
      <c r="TNT44" s="613"/>
      <c r="TNU44" s="613"/>
      <c r="TNV44" s="613"/>
      <c r="TNW44" s="613"/>
      <c r="TNX44" s="613"/>
      <c r="TNY44" s="613"/>
      <c r="TNZ44" s="613"/>
      <c r="TOA44" s="613"/>
      <c r="TOB44" s="613"/>
      <c r="TOC44" s="613"/>
      <c r="TOD44" s="613"/>
      <c r="TOE44" s="613"/>
      <c r="TOF44" s="613"/>
      <c r="TOG44" s="613"/>
      <c r="TOH44" s="613"/>
      <c r="TOI44" s="613"/>
      <c r="TOJ44" s="613"/>
      <c r="TOK44" s="613"/>
      <c r="TOL44" s="613"/>
      <c r="TOM44" s="613"/>
      <c r="TON44" s="613"/>
      <c r="TOO44" s="613"/>
      <c r="TOP44" s="613"/>
      <c r="TOQ44" s="613"/>
      <c r="TOR44" s="613"/>
      <c r="TOS44" s="613"/>
      <c r="TOT44" s="613"/>
      <c r="TOU44" s="613"/>
      <c r="TOV44" s="613"/>
      <c r="TOW44" s="613"/>
      <c r="TOX44" s="613"/>
      <c r="TOY44" s="613"/>
      <c r="TOZ44" s="613"/>
      <c r="TPA44" s="613"/>
      <c r="TPB44" s="613"/>
      <c r="TPC44" s="613"/>
      <c r="TPD44" s="613"/>
      <c r="TPE44" s="613"/>
      <c r="TPF44" s="613"/>
      <c r="TPG44" s="613"/>
      <c r="TPH44" s="613"/>
      <c r="TPI44" s="613"/>
      <c r="TPJ44" s="613"/>
      <c r="TPK44" s="613"/>
      <c r="TPL44" s="613"/>
      <c r="TPM44" s="613"/>
      <c r="TPN44" s="613"/>
      <c r="TPO44" s="613"/>
      <c r="TPP44" s="613"/>
      <c r="TPQ44" s="613"/>
      <c r="TPR44" s="613"/>
      <c r="TPS44" s="613"/>
      <c r="TPT44" s="613"/>
      <c r="TPU44" s="613"/>
      <c r="TPV44" s="613"/>
      <c r="TPW44" s="613"/>
      <c r="TPX44" s="613"/>
      <c r="TPY44" s="613"/>
      <c r="TPZ44" s="613"/>
      <c r="TQA44" s="613"/>
      <c r="TQB44" s="613"/>
      <c r="TQC44" s="613"/>
      <c r="TQD44" s="613"/>
      <c r="TQE44" s="613"/>
      <c r="TQF44" s="613"/>
      <c r="TQG44" s="613"/>
      <c r="TQH44" s="613"/>
      <c r="TQI44" s="613"/>
      <c r="TQJ44" s="613"/>
      <c r="TQK44" s="613"/>
      <c r="TQL44" s="613"/>
      <c r="TQM44" s="613"/>
      <c r="TQN44" s="613"/>
      <c r="TQO44" s="613"/>
      <c r="TQP44" s="613"/>
      <c r="TQQ44" s="613"/>
      <c r="TQR44" s="613"/>
      <c r="TQS44" s="613"/>
      <c r="TQT44" s="613"/>
      <c r="TQU44" s="613"/>
      <c r="TQV44" s="613"/>
      <c r="TQW44" s="613"/>
      <c r="TQX44" s="613"/>
      <c r="TQY44" s="613"/>
      <c r="TQZ44" s="613"/>
      <c r="TRA44" s="613"/>
      <c r="TRB44" s="613"/>
      <c r="TRC44" s="613"/>
      <c r="TRD44" s="613"/>
      <c r="TRE44" s="613"/>
      <c r="TRF44" s="613"/>
      <c r="TRG44" s="613"/>
      <c r="TRH44" s="613"/>
      <c r="TRI44" s="613"/>
      <c r="TRJ44" s="613"/>
      <c r="TRK44" s="613"/>
      <c r="TRL44" s="613"/>
      <c r="TRM44" s="613"/>
      <c r="TRN44" s="613"/>
      <c r="TRO44" s="613"/>
      <c r="TRP44" s="613"/>
      <c r="TRQ44" s="613"/>
      <c r="TRR44" s="613"/>
      <c r="TRS44" s="613"/>
      <c r="TRT44" s="613"/>
      <c r="TRU44" s="613"/>
      <c r="TRV44" s="613"/>
      <c r="TRW44" s="613"/>
      <c r="TRX44" s="613"/>
      <c r="TRY44" s="613"/>
      <c r="TRZ44" s="613"/>
      <c r="TSA44" s="613"/>
      <c r="TSB44" s="613"/>
      <c r="TSC44" s="613"/>
      <c r="TSD44" s="613"/>
      <c r="TSE44" s="613"/>
      <c r="TSF44" s="613"/>
      <c r="TSG44" s="613"/>
      <c r="TSH44" s="613"/>
      <c r="TSI44" s="613"/>
      <c r="TSJ44" s="613"/>
      <c r="TSK44" s="613"/>
      <c r="TSL44" s="613"/>
      <c r="TSM44" s="613"/>
      <c r="TSN44" s="613"/>
      <c r="TSO44" s="613"/>
      <c r="TSP44" s="613"/>
      <c r="TSQ44" s="613"/>
      <c r="TSR44" s="613"/>
      <c r="TSS44" s="613"/>
      <c r="TST44" s="613"/>
      <c r="TSU44" s="613"/>
      <c r="TSV44" s="613"/>
      <c r="TSW44" s="613"/>
      <c r="TSX44" s="613"/>
      <c r="TSY44" s="613"/>
      <c r="TSZ44" s="613"/>
      <c r="TTA44" s="613"/>
      <c r="TTB44" s="613"/>
      <c r="TTC44" s="613"/>
      <c r="TTD44" s="613"/>
      <c r="TTE44" s="613"/>
      <c r="TTF44" s="613"/>
      <c r="TTG44" s="613"/>
      <c r="TTH44" s="613"/>
      <c r="TTI44" s="613"/>
      <c r="TTJ44" s="613"/>
      <c r="TTK44" s="613"/>
      <c r="TTL44" s="613"/>
      <c r="TTM44" s="613"/>
      <c r="TTN44" s="613"/>
      <c r="TTO44" s="613"/>
      <c r="TTP44" s="613"/>
      <c r="TTQ44" s="613"/>
      <c r="TTR44" s="613"/>
      <c r="TTS44" s="613"/>
      <c r="TTT44" s="613"/>
      <c r="TTU44" s="613"/>
      <c r="TTV44" s="613"/>
      <c r="TTW44" s="613"/>
      <c r="TTX44" s="613"/>
      <c r="TTY44" s="613"/>
      <c r="TTZ44" s="613"/>
      <c r="TUA44" s="613"/>
      <c r="TUB44" s="613"/>
      <c r="TUC44" s="613"/>
      <c r="TUD44" s="613"/>
      <c r="TUE44" s="613"/>
      <c r="TUF44" s="613"/>
      <c r="TUG44" s="613"/>
      <c r="TUH44" s="613"/>
      <c r="TUI44" s="613"/>
      <c r="TUJ44" s="613"/>
      <c r="TUK44" s="613"/>
      <c r="TUL44" s="613"/>
      <c r="TUM44" s="613"/>
      <c r="TUN44" s="613"/>
      <c r="TUO44" s="613"/>
      <c r="TUP44" s="613"/>
      <c r="TUQ44" s="613"/>
      <c r="TUR44" s="613"/>
      <c r="TUS44" s="613"/>
      <c r="TUT44" s="613"/>
      <c r="TUU44" s="613"/>
      <c r="TUV44" s="613"/>
      <c r="TUW44" s="613"/>
      <c r="TUX44" s="613"/>
      <c r="TUY44" s="613"/>
      <c r="TUZ44" s="613"/>
      <c r="TVA44" s="613"/>
      <c r="TVB44" s="613"/>
      <c r="TVC44" s="613"/>
      <c r="TVD44" s="613"/>
      <c r="TVE44" s="613"/>
      <c r="TVF44" s="613"/>
      <c r="TVG44" s="613"/>
      <c r="TVH44" s="613"/>
      <c r="TVI44" s="613"/>
      <c r="TVJ44" s="613"/>
      <c r="TVK44" s="613"/>
      <c r="TVL44" s="613"/>
      <c r="TVM44" s="613"/>
      <c r="TVN44" s="613"/>
      <c r="TVO44" s="613"/>
      <c r="TVP44" s="613"/>
      <c r="TVQ44" s="613"/>
      <c r="TVR44" s="613"/>
      <c r="TVS44" s="613"/>
      <c r="TVT44" s="613"/>
      <c r="TVU44" s="613"/>
      <c r="TVV44" s="613"/>
      <c r="TVW44" s="613"/>
      <c r="TVX44" s="613"/>
      <c r="TVY44" s="613"/>
      <c r="TVZ44" s="613"/>
      <c r="TWA44" s="613"/>
      <c r="TWB44" s="613"/>
      <c r="TWC44" s="613"/>
      <c r="TWD44" s="613"/>
      <c r="TWE44" s="613"/>
      <c r="TWF44" s="613"/>
      <c r="TWG44" s="613"/>
      <c r="TWH44" s="613"/>
      <c r="TWI44" s="613"/>
      <c r="TWJ44" s="613"/>
      <c r="TWK44" s="613"/>
      <c r="TWL44" s="613"/>
      <c r="TWM44" s="613"/>
      <c r="TWN44" s="613"/>
      <c r="TWO44" s="613"/>
      <c r="TWP44" s="613"/>
      <c r="TWQ44" s="613"/>
      <c r="TWR44" s="613"/>
      <c r="TWS44" s="613"/>
      <c r="TWT44" s="613"/>
      <c r="TWU44" s="613"/>
      <c r="TWV44" s="613"/>
      <c r="TWW44" s="613"/>
      <c r="TWX44" s="613"/>
      <c r="TWY44" s="613"/>
      <c r="TWZ44" s="613"/>
      <c r="TXA44" s="613"/>
      <c r="TXB44" s="613"/>
      <c r="TXC44" s="613"/>
      <c r="TXD44" s="613"/>
      <c r="TXE44" s="613"/>
      <c r="TXF44" s="613"/>
      <c r="TXG44" s="613"/>
      <c r="TXH44" s="613"/>
      <c r="TXI44" s="613"/>
      <c r="TXJ44" s="613"/>
      <c r="TXK44" s="613"/>
      <c r="TXL44" s="613"/>
      <c r="TXM44" s="613"/>
      <c r="TXN44" s="613"/>
      <c r="TXO44" s="613"/>
      <c r="TXP44" s="613"/>
      <c r="TXQ44" s="613"/>
      <c r="TXR44" s="613"/>
      <c r="TXS44" s="613"/>
      <c r="TXT44" s="613"/>
      <c r="TXU44" s="613"/>
      <c r="TXV44" s="613"/>
      <c r="TXW44" s="613"/>
      <c r="TXX44" s="613"/>
      <c r="TXY44" s="613"/>
      <c r="TXZ44" s="613"/>
      <c r="TYA44" s="613"/>
      <c r="TYB44" s="613"/>
      <c r="TYC44" s="613"/>
      <c r="TYD44" s="613"/>
      <c r="TYE44" s="613"/>
      <c r="TYF44" s="613"/>
      <c r="TYG44" s="613"/>
      <c r="TYH44" s="613"/>
      <c r="TYI44" s="613"/>
      <c r="TYJ44" s="613"/>
      <c r="TYK44" s="613"/>
      <c r="TYL44" s="613"/>
      <c r="TYM44" s="613"/>
      <c r="TYN44" s="613"/>
      <c r="TYO44" s="613"/>
      <c r="TYP44" s="613"/>
      <c r="TYQ44" s="613"/>
      <c r="TYR44" s="613"/>
      <c r="TYS44" s="613"/>
      <c r="TYT44" s="613"/>
      <c r="TYU44" s="613"/>
      <c r="TYV44" s="613"/>
      <c r="TYW44" s="613"/>
      <c r="TYX44" s="613"/>
      <c r="TYY44" s="613"/>
      <c r="TYZ44" s="613"/>
      <c r="TZA44" s="613"/>
      <c r="TZB44" s="613"/>
      <c r="TZC44" s="613"/>
      <c r="TZD44" s="613"/>
      <c r="TZE44" s="613"/>
      <c r="TZF44" s="613"/>
      <c r="TZG44" s="613"/>
      <c r="TZH44" s="613"/>
      <c r="TZI44" s="613"/>
      <c r="TZJ44" s="613"/>
      <c r="TZK44" s="613"/>
      <c r="TZL44" s="613"/>
      <c r="TZM44" s="613"/>
      <c r="TZN44" s="613"/>
      <c r="TZO44" s="613"/>
      <c r="TZP44" s="613"/>
      <c r="TZQ44" s="613"/>
      <c r="TZR44" s="613"/>
      <c r="TZS44" s="613"/>
      <c r="TZT44" s="613"/>
      <c r="TZU44" s="613"/>
      <c r="TZV44" s="613"/>
      <c r="TZW44" s="613"/>
      <c r="TZX44" s="613"/>
      <c r="TZY44" s="613"/>
      <c r="TZZ44" s="613"/>
      <c r="UAA44" s="613"/>
      <c r="UAB44" s="613"/>
      <c r="UAC44" s="613"/>
      <c r="UAD44" s="613"/>
      <c r="UAE44" s="613"/>
      <c r="UAF44" s="613"/>
      <c r="UAG44" s="613"/>
      <c r="UAH44" s="613"/>
      <c r="UAI44" s="613"/>
      <c r="UAJ44" s="613"/>
      <c r="UAK44" s="613"/>
      <c r="UAL44" s="613"/>
      <c r="UAM44" s="613"/>
      <c r="UAN44" s="613"/>
      <c r="UAO44" s="613"/>
      <c r="UAP44" s="613"/>
      <c r="UAQ44" s="613"/>
      <c r="UAR44" s="613"/>
      <c r="UAS44" s="613"/>
      <c r="UAT44" s="613"/>
      <c r="UAU44" s="613"/>
      <c r="UAV44" s="613"/>
      <c r="UAW44" s="613"/>
      <c r="UAX44" s="613"/>
      <c r="UAY44" s="613"/>
      <c r="UAZ44" s="613"/>
      <c r="UBA44" s="613"/>
      <c r="UBB44" s="613"/>
      <c r="UBC44" s="613"/>
      <c r="UBD44" s="613"/>
      <c r="UBE44" s="613"/>
      <c r="UBF44" s="613"/>
      <c r="UBG44" s="613"/>
      <c r="UBH44" s="613"/>
      <c r="UBI44" s="613"/>
      <c r="UBJ44" s="613"/>
      <c r="UBK44" s="613"/>
      <c r="UBL44" s="613"/>
      <c r="UBM44" s="613"/>
      <c r="UBN44" s="613"/>
      <c r="UBO44" s="613"/>
      <c r="UBP44" s="613"/>
      <c r="UBQ44" s="613"/>
      <c r="UBR44" s="613"/>
      <c r="UBS44" s="613"/>
      <c r="UBT44" s="613"/>
      <c r="UBU44" s="613"/>
      <c r="UBV44" s="613"/>
      <c r="UBW44" s="613"/>
      <c r="UBX44" s="613"/>
      <c r="UBY44" s="613"/>
      <c r="UBZ44" s="613"/>
      <c r="UCA44" s="613"/>
      <c r="UCB44" s="613"/>
      <c r="UCC44" s="613"/>
      <c r="UCD44" s="613"/>
      <c r="UCE44" s="613"/>
      <c r="UCF44" s="613"/>
      <c r="UCG44" s="613"/>
      <c r="UCH44" s="613"/>
      <c r="UCI44" s="613"/>
      <c r="UCJ44" s="613"/>
      <c r="UCK44" s="613"/>
      <c r="UCL44" s="613"/>
      <c r="UCM44" s="613"/>
      <c r="UCN44" s="613"/>
      <c r="UCO44" s="613"/>
      <c r="UCP44" s="613"/>
      <c r="UCQ44" s="613"/>
      <c r="UCR44" s="613"/>
      <c r="UCS44" s="613"/>
      <c r="UCT44" s="613"/>
      <c r="UCU44" s="613"/>
      <c r="UCV44" s="613"/>
      <c r="UCW44" s="613"/>
      <c r="UCX44" s="613"/>
      <c r="UCY44" s="613"/>
      <c r="UCZ44" s="613"/>
      <c r="UDA44" s="613"/>
      <c r="UDB44" s="613"/>
      <c r="UDC44" s="613"/>
      <c r="UDD44" s="613"/>
      <c r="UDE44" s="613"/>
      <c r="UDF44" s="613"/>
      <c r="UDG44" s="613"/>
      <c r="UDH44" s="613"/>
      <c r="UDI44" s="613"/>
      <c r="UDJ44" s="613"/>
      <c r="UDK44" s="613"/>
      <c r="UDL44" s="613"/>
      <c r="UDM44" s="613"/>
      <c r="UDN44" s="613"/>
      <c r="UDO44" s="613"/>
      <c r="UDP44" s="613"/>
      <c r="UDQ44" s="613"/>
      <c r="UDR44" s="613"/>
      <c r="UDS44" s="613"/>
      <c r="UDT44" s="613"/>
      <c r="UDU44" s="613"/>
      <c r="UDV44" s="613"/>
      <c r="UDW44" s="613"/>
      <c r="UDX44" s="613"/>
      <c r="UDY44" s="613"/>
      <c r="UDZ44" s="613"/>
      <c r="UEA44" s="613"/>
      <c r="UEB44" s="613"/>
      <c r="UEC44" s="613"/>
      <c r="UED44" s="613"/>
      <c r="UEE44" s="613"/>
      <c r="UEF44" s="613"/>
      <c r="UEG44" s="613"/>
      <c r="UEH44" s="613"/>
      <c r="UEI44" s="613"/>
      <c r="UEJ44" s="613"/>
      <c r="UEK44" s="613"/>
      <c r="UEL44" s="613"/>
      <c r="UEM44" s="613"/>
      <c r="UEN44" s="613"/>
      <c r="UEO44" s="613"/>
      <c r="UEP44" s="613"/>
      <c r="UEQ44" s="613"/>
      <c r="UER44" s="613"/>
      <c r="UES44" s="613"/>
      <c r="UET44" s="613"/>
      <c r="UEU44" s="613"/>
      <c r="UEV44" s="613"/>
      <c r="UEW44" s="613"/>
      <c r="UEX44" s="613"/>
      <c r="UEY44" s="613"/>
      <c r="UEZ44" s="613"/>
      <c r="UFA44" s="613"/>
      <c r="UFB44" s="613"/>
      <c r="UFC44" s="613"/>
      <c r="UFD44" s="613"/>
      <c r="UFE44" s="613"/>
      <c r="UFF44" s="613"/>
      <c r="UFG44" s="613"/>
      <c r="UFH44" s="613"/>
      <c r="UFI44" s="613"/>
      <c r="UFJ44" s="613"/>
      <c r="UFK44" s="613"/>
      <c r="UFL44" s="613"/>
      <c r="UFM44" s="613"/>
      <c r="UFN44" s="613"/>
      <c r="UFO44" s="613"/>
      <c r="UFP44" s="613"/>
      <c r="UFQ44" s="613"/>
      <c r="UFR44" s="613"/>
      <c r="UFS44" s="613"/>
      <c r="UFT44" s="613"/>
      <c r="UFU44" s="613"/>
      <c r="UFV44" s="613"/>
      <c r="UFW44" s="613"/>
      <c r="UFX44" s="613"/>
      <c r="UFY44" s="613"/>
      <c r="UFZ44" s="613"/>
      <c r="UGA44" s="613"/>
      <c r="UGB44" s="613"/>
      <c r="UGC44" s="613"/>
      <c r="UGD44" s="613"/>
      <c r="UGE44" s="613"/>
      <c r="UGF44" s="613"/>
      <c r="UGG44" s="613"/>
      <c r="UGH44" s="613"/>
      <c r="UGI44" s="613"/>
      <c r="UGJ44" s="613"/>
      <c r="UGK44" s="613"/>
      <c r="UGL44" s="613"/>
      <c r="UGM44" s="613"/>
      <c r="UGN44" s="613"/>
      <c r="UGO44" s="613"/>
      <c r="UGP44" s="613"/>
      <c r="UGQ44" s="613"/>
      <c r="UGR44" s="613"/>
      <c r="UGS44" s="613"/>
      <c r="UGT44" s="613"/>
      <c r="UGU44" s="613"/>
      <c r="UGV44" s="613"/>
      <c r="UGW44" s="613"/>
      <c r="UGX44" s="613"/>
      <c r="UGY44" s="613"/>
      <c r="UGZ44" s="613"/>
      <c r="UHA44" s="613"/>
      <c r="UHB44" s="613"/>
      <c r="UHC44" s="613"/>
      <c r="UHD44" s="613"/>
      <c r="UHE44" s="613"/>
      <c r="UHF44" s="613"/>
      <c r="UHG44" s="613"/>
      <c r="UHH44" s="613"/>
      <c r="UHI44" s="613"/>
      <c r="UHJ44" s="613"/>
      <c r="UHK44" s="613"/>
      <c r="UHL44" s="613"/>
      <c r="UHM44" s="613"/>
      <c r="UHN44" s="613"/>
      <c r="UHO44" s="613"/>
      <c r="UHP44" s="613"/>
      <c r="UHQ44" s="613"/>
      <c r="UHR44" s="613"/>
      <c r="UHS44" s="613"/>
      <c r="UHT44" s="613"/>
      <c r="UHU44" s="613"/>
      <c r="UHV44" s="613"/>
      <c r="UHW44" s="613"/>
      <c r="UHX44" s="613"/>
      <c r="UHY44" s="613"/>
      <c r="UHZ44" s="613"/>
      <c r="UIA44" s="613"/>
      <c r="UIB44" s="613"/>
      <c r="UIC44" s="613"/>
      <c r="UID44" s="613"/>
      <c r="UIE44" s="613"/>
      <c r="UIF44" s="613"/>
      <c r="UIG44" s="613"/>
      <c r="UIH44" s="613"/>
      <c r="UII44" s="613"/>
      <c r="UIJ44" s="613"/>
      <c r="UIK44" s="613"/>
      <c r="UIL44" s="613"/>
      <c r="UIM44" s="613"/>
      <c r="UIN44" s="613"/>
      <c r="UIO44" s="613"/>
      <c r="UIP44" s="613"/>
      <c r="UIQ44" s="613"/>
      <c r="UIR44" s="613"/>
      <c r="UIS44" s="613"/>
      <c r="UIT44" s="613"/>
      <c r="UIU44" s="613"/>
      <c r="UIV44" s="613"/>
      <c r="UIW44" s="613"/>
      <c r="UIX44" s="613"/>
      <c r="UIY44" s="613"/>
      <c r="UIZ44" s="613"/>
      <c r="UJA44" s="613"/>
      <c r="UJB44" s="613"/>
      <c r="UJC44" s="613"/>
      <c r="UJD44" s="613"/>
      <c r="UJE44" s="613"/>
      <c r="UJF44" s="613"/>
      <c r="UJG44" s="613"/>
      <c r="UJH44" s="613"/>
      <c r="UJI44" s="613"/>
      <c r="UJJ44" s="613"/>
      <c r="UJK44" s="613"/>
      <c r="UJL44" s="613"/>
      <c r="UJM44" s="613"/>
      <c r="UJN44" s="613"/>
      <c r="UJO44" s="613"/>
      <c r="UJP44" s="613"/>
      <c r="UJQ44" s="613"/>
      <c r="UJR44" s="613"/>
      <c r="UJS44" s="613"/>
      <c r="UJT44" s="613"/>
      <c r="UJU44" s="613"/>
      <c r="UJV44" s="613"/>
      <c r="UJW44" s="613"/>
      <c r="UJX44" s="613"/>
      <c r="UJY44" s="613"/>
      <c r="UJZ44" s="613"/>
      <c r="UKA44" s="613"/>
      <c r="UKB44" s="613"/>
      <c r="UKC44" s="613"/>
      <c r="UKD44" s="613"/>
      <c r="UKE44" s="613"/>
      <c r="UKF44" s="613"/>
      <c r="UKG44" s="613"/>
      <c r="UKH44" s="613"/>
      <c r="UKI44" s="613"/>
      <c r="UKJ44" s="613"/>
      <c r="UKK44" s="613"/>
      <c r="UKL44" s="613"/>
      <c r="UKM44" s="613"/>
      <c r="UKN44" s="613"/>
      <c r="UKO44" s="613"/>
      <c r="UKP44" s="613"/>
      <c r="UKQ44" s="613"/>
      <c r="UKR44" s="613"/>
      <c r="UKS44" s="613"/>
      <c r="UKT44" s="613"/>
      <c r="UKU44" s="613"/>
      <c r="UKV44" s="613"/>
      <c r="UKW44" s="613"/>
      <c r="UKX44" s="613"/>
      <c r="UKY44" s="613"/>
      <c r="UKZ44" s="613"/>
      <c r="ULA44" s="613"/>
      <c r="ULB44" s="613"/>
      <c r="ULC44" s="613"/>
      <c r="ULD44" s="613"/>
      <c r="ULE44" s="613"/>
      <c r="ULF44" s="613"/>
      <c r="ULG44" s="613"/>
      <c r="ULH44" s="613"/>
      <c r="ULI44" s="613"/>
      <c r="ULJ44" s="613"/>
      <c r="ULK44" s="613"/>
      <c r="ULL44" s="613"/>
      <c r="ULM44" s="613"/>
      <c r="ULN44" s="613"/>
      <c r="ULO44" s="613"/>
      <c r="ULP44" s="613"/>
      <c r="ULQ44" s="613"/>
      <c r="ULR44" s="613"/>
      <c r="ULS44" s="613"/>
      <c r="ULT44" s="613"/>
      <c r="ULU44" s="613"/>
      <c r="ULV44" s="613"/>
      <c r="ULW44" s="613"/>
      <c r="ULX44" s="613"/>
      <c r="ULY44" s="613"/>
      <c r="ULZ44" s="613"/>
      <c r="UMA44" s="613"/>
      <c r="UMB44" s="613"/>
      <c r="UMC44" s="613"/>
      <c r="UMD44" s="613"/>
      <c r="UME44" s="613"/>
      <c r="UMF44" s="613"/>
      <c r="UMG44" s="613"/>
      <c r="UMH44" s="613"/>
      <c r="UMI44" s="613"/>
      <c r="UMJ44" s="613"/>
      <c r="UMK44" s="613"/>
      <c r="UML44" s="613"/>
      <c r="UMM44" s="613"/>
      <c r="UMN44" s="613"/>
      <c r="UMO44" s="613"/>
      <c r="UMP44" s="613"/>
      <c r="UMQ44" s="613"/>
      <c r="UMR44" s="613"/>
      <c r="UMS44" s="613"/>
      <c r="UMT44" s="613"/>
      <c r="UMU44" s="613"/>
      <c r="UMV44" s="613"/>
      <c r="UMW44" s="613"/>
      <c r="UMX44" s="613"/>
      <c r="UMY44" s="613"/>
      <c r="UMZ44" s="613"/>
      <c r="UNA44" s="613"/>
      <c r="UNB44" s="613"/>
      <c r="UNC44" s="613"/>
      <c r="UND44" s="613"/>
      <c r="UNE44" s="613"/>
      <c r="UNF44" s="613"/>
      <c r="UNG44" s="613"/>
      <c r="UNH44" s="613"/>
      <c r="UNI44" s="613"/>
      <c r="UNJ44" s="613"/>
      <c r="UNK44" s="613"/>
      <c r="UNL44" s="613"/>
      <c r="UNM44" s="613"/>
      <c r="UNN44" s="613"/>
      <c r="UNO44" s="613"/>
      <c r="UNP44" s="613"/>
      <c r="UNQ44" s="613"/>
      <c r="UNR44" s="613"/>
      <c r="UNS44" s="613"/>
      <c r="UNT44" s="613"/>
      <c r="UNU44" s="613"/>
      <c r="UNV44" s="613"/>
      <c r="UNW44" s="613"/>
      <c r="UNX44" s="613"/>
      <c r="UNY44" s="613"/>
      <c r="UNZ44" s="613"/>
      <c r="UOA44" s="613"/>
      <c r="UOB44" s="613"/>
      <c r="UOC44" s="613"/>
      <c r="UOD44" s="613"/>
      <c r="UOE44" s="613"/>
      <c r="UOF44" s="613"/>
      <c r="UOG44" s="613"/>
      <c r="UOH44" s="613"/>
      <c r="UOI44" s="613"/>
      <c r="UOJ44" s="613"/>
      <c r="UOK44" s="613"/>
      <c r="UOL44" s="613"/>
      <c r="UOM44" s="613"/>
      <c r="UON44" s="613"/>
      <c r="UOO44" s="613"/>
      <c r="UOP44" s="613"/>
      <c r="UOQ44" s="613"/>
      <c r="UOR44" s="613"/>
      <c r="UOS44" s="613"/>
      <c r="UOT44" s="613"/>
      <c r="UOU44" s="613"/>
      <c r="UOV44" s="613"/>
      <c r="UOW44" s="613"/>
      <c r="UOX44" s="613"/>
      <c r="UOY44" s="613"/>
      <c r="UOZ44" s="613"/>
      <c r="UPA44" s="613"/>
      <c r="UPB44" s="613"/>
      <c r="UPC44" s="613"/>
      <c r="UPD44" s="613"/>
      <c r="UPE44" s="613"/>
      <c r="UPF44" s="613"/>
      <c r="UPG44" s="613"/>
      <c r="UPH44" s="613"/>
      <c r="UPI44" s="613"/>
      <c r="UPJ44" s="613"/>
      <c r="UPK44" s="613"/>
      <c r="UPL44" s="613"/>
      <c r="UPM44" s="613"/>
      <c r="UPN44" s="613"/>
      <c r="UPO44" s="613"/>
      <c r="UPP44" s="613"/>
      <c r="UPQ44" s="613"/>
      <c r="UPR44" s="613"/>
      <c r="UPS44" s="613"/>
      <c r="UPT44" s="613"/>
      <c r="UPU44" s="613"/>
      <c r="UPV44" s="613"/>
      <c r="UPW44" s="613"/>
      <c r="UPX44" s="613"/>
      <c r="UPY44" s="613"/>
      <c r="UPZ44" s="613"/>
      <c r="UQA44" s="613"/>
      <c r="UQB44" s="613"/>
      <c r="UQC44" s="613"/>
      <c r="UQD44" s="613"/>
      <c r="UQE44" s="613"/>
      <c r="UQF44" s="613"/>
      <c r="UQG44" s="613"/>
      <c r="UQH44" s="613"/>
      <c r="UQI44" s="613"/>
      <c r="UQJ44" s="613"/>
      <c r="UQK44" s="613"/>
      <c r="UQL44" s="613"/>
      <c r="UQM44" s="613"/>
      <c r="UQN44" s="613"/>
      <c r="UQO44" s="613"/>
      <c r="UQP44" s="613"/>
      <c r="UQQ44" s="613"/>
      <c r="UQR44" s="613"/>
      <c r="UQS44" s="613"/>
      <c r="UQT44" s="613"/>
      <c r="UQU44" s="613"/>
      <c r="UQV44" s="613"/>
      <c r="UQW44" s="613"/>
      <c r="UQX44" s="613"/>
      <c r="UQY44" s="613"/>
      <c r="UQZ44" s="613"/>
      <c r="URA44" s="613"/>
      <c r="URB44" s="613"/>
      <c r="URC44" s="613"/>
      <c r="URD44" s="613"/>
      <c r="URE44" s="613"/>
      <c r="URF44" s="613"/>
      <c r="URG44" s="613"/>
      <c r="URH44" s="613"/>
      <c r="URI44" s="613"/>
      <c r="URJ44" s="613"/>
      <c r="URK44" s="613"/>
      <c r="URL44" s="613"/>
      <c r="URM44" s="613"/>
      <c r="URN44" s="613"/>
      <c r="URO44" s="613"/>
      <c r="URP44" s="613"/>
      <c r="URQ44" s="613"/>
      <c r="URR44" s="613"/>
      <c r="URS44" s="613"/>
      <c r="URT44" s="613"/>
      <c r="URU44" s="613"/>
      <c r="URV44" s="613"/>
      <c r="URW44" s="613"/>
      <c r="URX44" s="613"/>
      <c r="URY44" s="613"/>
      <c r="URZ44" s="613"/>
      <c r="USA44" s="613"/>
      <c r="USB44" s="613"/>
      <c r="USC44" s="613"/>
      <c r="USD44" s="613"/>
      <c r="USE44" s="613"/>
      <c r="USF44" s="613"/>
      <c r="USG44" s="613"/>
      <c r="USH44" s="613"/>
      <c r="USI44" s="613"/>
      <c r="USJ44" s="613"/>
      <c r="USK44" s="613"/>
      <c r="USL44" s="613"/>
      <c r="USM44" s="613"/>
      <c r="USN44" s="613"/>
      <c r="USO44" s="613"/>
      <c r="USP44" s="613"/>
      <c r="USQ44" s="613"/>
      <c r="USR44" s="613"/>
      <c r="USS44" s="613"/>
      <c r="UST44" s="613"/>
      <c r="USU44" s="613"/>
      <c r="USV44" s="613"/>
      <c r="USW44" s="613"/>
      <c r="USX44" s="613"/>
      <c r="USY44" s="613"/>
      <c r="USZ44" s="613"/>
      <c r="UTA44" s="613"/>
      <c r="UTB44" s="613"/>
      <c r="UTC44" s="613"/>
      <c r="UTD44" s="613"/>
      <c r="UTE44" s="613"/>
      <c r="UTF44" s="613"/>
      <c r="UTG44" s="613"/>
      <c r="UTH44" s="613"/>
      <c r="UTI44" s="613"/>
      <c r="UTJ44" s="613"/>
      <c r="UTK44" s="613"/>
      <c r="UTL44" s="613"/>
      <c r="UTM44" s="613"/>
      <c r="UTN44" s="613"/>
      <c r="UTO44" s="613"/>
      <c r="UTP44" s="613"/>
      <c r="UTQ44" s="613"/>
      <c r="UTR44" s="613"/>
      <c r="UTS44" s="613"/>
      <c r="UTT44" s="613"/>
      <c r="UTU44" s="613"/>
      <c r="UTV44" s="613"/>
      <c r="UTW44" s="613"/>
      <c r="UTX44" s="613"/>
      <c r="UTY44" s="613"/>
      <c r="UTZ44" s="613"/>
      <c r="UUA44" s="613"/>
      <c r="UUB44" s="613"/>
      <c r="UUC44" s="613"/>
      <c r="UUD44" s="613"/>
      <c r="UUE44" s="613"/>
      <c r="UUF44" s="613"/>
      <c r="UUG44" s="613"/>
      <c r="UUH44" s="613"/>
      <c r="UUI44" s="613"/>
      <c r="UUJ44" s="613"/>
      <c r="UUK44" s="613"/>
      <c r="UUL44" s="613"/>
      <c r="UUM44" s="613"/>
      <c r="UUN44" s="613"/>
      <c r="UUO44" s="613"/>
      <c r="UUP44" s="613"/>
      <c r="UUQ44" s="613"/>
      <c r="UUR44" s="613"/>
      <c r="UUS44" s="613"/>
      <c r="UUT44" s="613"/>
      <c r="UUU44" s="613"/>
      <c r="UUV44" s="613"/>
      <c r="UUW44" s="613"/>
      <c r="UUX44" s="613"/>
      <c r="UUY44" s="613"/>
      <c r="UUZ44" s="613"/>
      <c r="UVA44" s="613"/>
      <c r="UVB44" s="613"/>
      <c r="UVC44" s="613"/>
      <c r="UVD44" s="613"/>
      <c r="UVE44" s="613"/>
      <c r="UVF44" s="613"/>
      <c r="UVG44" s="613"/>
      <c r="UVH44" s="613"/>
      <c r="UVI44" s="613"/>
      <c r="UVJ44" s="613"/>
      <c r="UVK44" s="613"/>
      <c r="UVL44" s="613"/>
      <c r="UVM44" s="613"/>
      <c r="UVN44" s="613"/>
      <c r="UVO44" s="613"/>
      <c r="UVP44" s="613"/>
      <c r="UVQ44" s="613"/>
      <c r="UVR44" s="613"/>
      <c r="UVS44" s="613"/>
      <c r="UVT44" s="613"/>
      <c r="UVU44" s="613"/>
      <c r="UVV44" s="613"/>
      <c r="UVW44" s="613"/>
      <c r="UVX44" s="613"/>
      <c r="UVY44" s="613"/>
      <c r="UVZ44" s="613"/>
      <c r="UWA44" s="613"/>
      <c r="UWB44" s="613"/>
      <c r="UWC44" s="613"/>
      <c r="UWD44" s="613"/>
      <c r="UWE44" s="613"/>
      <c r="UWF44" s="613"/>
      <c r="UWG44" s="613"/>
      <c r="UWH44" s="613"/>
      <c r="UWI44" s="613"/>
      <c r="UWJ44" s="613"/>
      <c r="UWK44" s="613"/>
      <c r="UWL44" s="613"/>
      <c r="UWM44" s="613"/>
      <c r="UWN44" s="613"/>
      <c r="UWO44" s="613"/>
      <c r="UWP44" s="613"/>
      <c r="UWQ44" s="613"/>
      <c r="UWR44" s="613"/>
      <c r="UWS44" s="613"/>
      <c r="UWT44" s="613"/>
      <c r="UWU44" s="613"/>
      <c r="UWV44" s="613"/>
      <c r="UWW44" s="613"/>
      <c r="UWX44" s="613"/>
      <c r="UWY44" s="613"/>
      <c r="UWZ44" s="613"/>
      <c r="UXA44" s="613"/>
      <c r="UXB44" s="613"/>
      <c r="UXC44" s="613"/>
      <c r="UXD44" s="613"/>
      <c r="UXE44" s="613"/>
      <c r="UXF44" s="613"/>
      <c r="UXG44" s="613"/>
      <c r="UXH44" s="613"/>
      <c r="UXI44" s="613"/>
      <c r="UXJ44" s="613"/>
      <c r="UXK44" s="613"/>
      <c r="UXL44" s="613"/>
      <c r="UXM44" s="613"/>
      <c r="UXN44" s="613"/>
      <c r="UXO44" s="613"/>
      <c r="UXP44" s="613"/>
      <c r="UXQ44" s="613"/>
      <c r="UXR44" s="613"/>
      <c r="UXS44" s="613"/>
      <c r="UXT44" s="613"/>
      <c r="UXU44" s="613"/>
      <c r="UXV44" s="613"/>
      <c r="UXW44" s="613"/>
      <c r="UXX44" s="613"/>
      <c r="UXY44" s="613"/>
      <c r="UXZ44" s="613"/>
      <c r="UYA44" s="613"/>
      <c r="UYB44" s="613"/>
      <c r="UYC44" s="613"/>
      <c r="UYD44" s="613"/>
      <c r="UYE44" s="613"/>
      <c r="UYF44" s="613"/>
      <c r="UYG44" s="613"/>
      <c r="UYH44" s="613"/>
      <c r="UYI44" s="613"/>
      <c r="UYJ44" s="613"/>
      <c r="UYK44" s="613"/>
      <c r="UYL44" s="613"/>
      <c r="UYM44" s="613"/>
      <c r="UYN44" s="613"/>
      <c r="UYO44" s="613"/>
      <c r="UYP44" s="613"/>
      <c r="UYQ44" s="613"/>
      <c r="UYR44" s="613"/>
      <c r="UYS44" s="613"/>
      <c r="UYT44" s="613"/>
      <c r="UYU44" s="613"/>
      <c r="UYV44" s="613"/>
      <c r="UYW44" s="613"/>
      <c r="UYX44" s="613"/>
      <c r="UYY44" s="613"/>
      <c r="UYZ44" s="613"/>
      <c r="UZA44" s="613"/>
      <c r="UZB44" s="613"/>
      <c r="UZC44" s="613"/>
      <c r="UZD44" s="613"/>
      <c r="UZE44" s="613"/>
      <c r="UZF44" s="613"/>
      <c r="UZG44" s="613"/>
      <c r="UZH44" s="613"/>
      <c r="UZI44" s="613"/>
      <c r="UZJ44" s="613"/>
      <c r="UZK44" s="613"/>
      <c r="UZL44" s="613"/>
      <c r="UZM44" s="613"/>
      <c r="UZN44" s="613"/>
      <c r="UZO44" s="613"/>
      <c r="UZP44" s="613"/>
      <c r="UZQ44" s="613"/>
      <c r="UZR44" s="613"/>
      <c r="UZS44" s="613"/>
      <c r="UZT44" s="613"/>
      <c r="UZU44" s="613"/>
      <c r="UZV44" s="613"/>
      <c r="UZW44" s="613"/>
      <c r="UZX44" s="613"/>
      <c r="UZY44" s="613"/>
      <c r="UZZ44" s="613"/>
      <c r="VAA44" s="613"/>
      <c r="VAB44" s="613"/>
      <c r="VAC44" s="613"/>
      <c r="VAD44" s="613"/>
      <c r="VAE44" s="613"/>
      <c r="VAF44" s="613"/>
      <c r="VAG44" s="613"/>
      <c r="VAH44" s="613"/>
      <c r="VAI44" s="613"/>
      <c r="VAJ44" s="613"/>
      <c r="VAK44" s="613"/>
      <c r="VAL44" s="613"/>
      <c r="VAM44" s="613"/>
      <c r="VAN44" s="613"/>
      <c r="VAO44" s="613"/>
      <c r="VAP44" s="613"/>
      <c r="VAQ44" s="613"/>
      <c r="VAR44" s="613"/>
      <c r="VAS44" s="613"/>
      <c r="VAT44" s="613"/>
      <c r="VAU44" s="613"/>
      <c r="VAV44" s="613"/>
      <c r="VAW44" s="613"/>
      <c r="VAX44" s="613"/>
      <c r="VAY44" s="613"/>
      <c r="VAZ44" s="613"/>
      <c r="VBA44" s="613"/>
      <c r="VBB44" s="613"/>
      <c r="VBC44" s="613"/>
      <c r="VBD44" s="613"/>
      <c r="VBE44" s="613"/>
      <c r="VBF44" s="613"/>
      <c r="VBG44" s="613"/>
      <c r="VBH44" s="613"/>
      <c r="VBI44" s="613"/>
      <c r="VBJ44" s="613"/>
      <c r="VBK44" s="613"/>
      <c r="VBL44" s="613"/>
      <c r="VBM44" s="613"/>
      <c r="VBN44" s="613"/>
      <c r="VBO44" s="613"/>
      <c r="VBP44" s="613"/>
      <c r="VBQ44" s="613"/>
      <c r="VBR44" s="613"/>
      <c r="VBS44" s="613"/>
      <c r="VBT44" s="613"/>
      <c r="VBU44" s="613"/>
      <c r="VBV44" s="613"/>
      <c r="VBW44" s="613"/>
      <c r="VBX44" s="613"/>
      <c r="VBY44" s="613"/>
      <c r="VBZ44" s="613"/>
      <c r="VCA44" s="613"/>
      <c r="VCB44" s="613"/>
      <c r="VCC44" s="613"/>
      <c r="VCD44" s="613"/>
      <c r="VCE44" s="613"/>
      <c r="VCF44" s="613"/>
      <c r="VCG44" s="613"/>
      <c r="VCH44" s="613"/>
      <c r="VCI44" s="613"/>
      <c r="VCJ44" s="613"/>
      <c r="VCK44" s="613"/>
      <c r="VCL44" s="613"/>
      <c r="VCM44" s="613"/>
      <c r="VCN44" s="613"/>
      <c r="VCO44" s="613"/>
      <c r="VCP44" s="613"/>
      <c r="VCQ44" s="613"/>
      <c r="VCR44" s="613"/>
      <c r="VCS44" s="613"/>
      <c r="VCT44" s="613"/>
      <c r="VCU44" s="613"/>
      <c r="VCV44" s="613"/>
      <c r="VCW44" s="613"/>
      <c r="VCX44" s="613"/>
      <c r="VCY44" s="613"/>
      <c r="VCZ44" s="613"/>
      <c r="VDA44" s="613"/>
      <c r="VDB44" s="613"/>
      <c r="VDC44" s="613"/>
      <c r="VDD44" s="613"/>
      <c r="VDE44" s="613"/>
      <c r="VDF44" s="613"/>
      <c r="VDG44" s="613"/>
      <c r="VDH44" s="613"/>
      <c r="VDI44" s="613"/>
      <c r="VDJ44" s="613"/>
      <c r="VDK44" s="613"/>
      <c r="VDL44" s="613"/>
      <c r="VDM44" s="613"/>
      <c r="VDN44" s="613"/>
      <c r="VDO44" s="613"/>
      <c r="VDP44" s="613"/>
      <c r="VDQ44" s="613"/>
      <c r="VDR44" s="613"/>
      <c r="VDS44" s="613"/>
      <c r="VDT44" s="613"/>
      <c r="VDU44" s="613"/>
      <c r="VDV44" s="613"/>
      <c r="VDW44" s="613"/>
      <c r="VDX44" s="613"/>
      <c r="VDY44" s="613"/>
      <c r="VDZ44" s="613"/>
      <c r="VEA44" s="613"/>
      <c r="VEB44" s="613"/>
      <c r="VEC44" s="613"/>
      <c r="VED44" s="613"/>
      <c r="VEE44" s="613"/>
      <c r="VEF44" s="613"/>
      <c r="VEG44" s="613"/>
      <c r="VEH44" s="613"/>
      <c r="VEI44" s="613"/>
      <c r="VEJ44" s="613"/>
      <c r="VEK44" s="613"/>
      <c r="VEL44" s="613"/>
      <c r="VEM44" s="613"/>
      <c r="VEN44" s="613"/>
      <c r="VEO44" s="613"/>
      <c r="VEP44" s="613"/>
      <c r="VEQ44" s="613"/>
      <c r="VER44" s="613"/>
      <c r="VES44" s="613"/>
      <c r="VET44" s="613"/>
      <c r="VEU44" s="613"/>
      <c r="VEV44" s="613"/>
      <c r="VEW44" s="613"/>
      <c r="VEX44" s="613"/>
      <c r="VEY44" s="613"/>
      <c r="VEZ44" s="613"/>
      <c r="VFA44" s="613"/>
      <c r="VFB44" s="613"/>
      <c r="VFC44" s="613"/>
      <c r="VFD44" s="613"/>
      <c r="VFE44" s="613"/>
      <c r="VFF44" s="613"/>
      <c r="VFG44" s="613"/>
      <c r="VFH44" s="613"/>
      <c r="VFI44" s="613"/>
      <c r="VFJ44" s="613"/>
      <c r="VFK44" s="613"/>
      <c r="VFL44" s="613"/>
      <c r="VFM44" s="613"/>
      <c r="VFN44" s="613"/>
      <c r="VFO44" s="613"/>
      <c r="VFP44" s="613"/>
      <c r="VFQ44" s="613"/>
      <c r="VFR44" s="613"/>
      <c r="VFS44" s="613"/>
      <c r="VFT44" s="613"/>
      <c r="VFU44" s="613"/>
      <c r="VFV44" s="613"/>
      <c r="VFW44" s="613"/>
      <c r="VFX44" s="613"/>
      <c r="VFY44" s="613"/>
      <c r="VFZ44" s="613"/>
      <c r="VGA44" s="613"/>
      <c r="VGB44" s="613"/>
      <c r="VGC44" s="613"/>
      <c r="VGD44" s="613"/>
      <c r="VGE44" s="613"/>
      <c r="VGF44" s="613"/>
      <c r="VGG44" s="613"/>
      <c r="VGH44" s="613"/>
      <c r="VGI44" s="613"/>
      <c r="VGJ44" s="613"/>
      <c r="VGK44" s="613"/>
      <c r="VGL44" s="613"/>
      <c r="VGM44" s="613"/>
      <c r="VGN44" s="613"/>
      <c r="VGO44" s="613"/>
      <c r="VGP44" s="613"/>
      <c r="VGQ44" s="613"/>
      <c r="VGR44" s="613"/>
      <c r="VGS44" s="613"/>
      <c r="VGT44" s="613"/>
      <c r="VGU44" s="613"/>
      <c r="VGV44" s="613"/>
      <c r="VGW44" s="613"/>
      <c r="VGX44" s="613"/>
      <c r="VGY44" s="613"/>
      <c r="VGZ44" s="613"/>
      <c r="VHA44" s="613"/>
      <c r="VHB44" s="613"/>
      <c r="VHC44" s="613"/>
      <c r="VHD44" s="613"/>
      <c r="VHE44" s="613"/>
      <c r="VHF44" s="613"/>
      <c r="VHG44" s="613"/>
      <c r="VHH44" s="613"/>
      <c r="VHI44" s="613"/>
      <c r="VHJ44" s="613"/>
      <c r="VHK44" s="613"/>
      <c r="VHL44" s="613"/>
      <c r="VHM44" s="613"/>
      <c r="VHN44" s="613"/>
      <c r="VHO44" s="613"/>
      <c r="VHP44" s="613"/>
      <c r="VHQ44" s="613"/>
      <c r="VHR44" s="613"/>
      <c r="VHS44" s="613"/>
      <c r="VHT44" s="613"/>
      <c r="VHU44" s="613"/>
      <c r="VHV44" s="613"/>
      <c r="VHW44" s="613"/>
      <c r="VHX44" s="613"/>
      <c r="VHY44" s="613"/>
      <c r="VHZ44" s="613"/>
      <c r="VIA44" s="613"/>
      <c r="VIB44" s="613"/>
      <c r="VIC44" s="613"/>
      <c r="VID44" s="613"/>
      <c r="VIE44" s="613"/>
      <c r="VIF44" s="613"/>
      <c r="VIG44" s="613"/>
      <c r="VIH44" s="613"/>
      <c r="VII44" s="613"/>
      <c r="VIJ44" s="613"/>
      <c r="VIK44" s="613"/>
      <c r="VIL44" s="613"/>
      <c r="VIM44" s="613"/>
      <c r="VIN44" s="613"/>
      <c r="VIO44" s="613"/>
      <c r="VIP44" s="613"/>
      <c r="VIQ44" s="613"/>
      <c r="VIR44" s="613"/>
      <c r="VIS44" s="613"/>
      <c r="VIT44" s="613"/>
      <c r="VIU44" s="613"/>
      <c r="VIV44" s="613"/>
      <c r="VIW44" s="613"/>
      <c r="VIX44" s="613"/>
      <c r="VIY44" s="613"/>
      <c r="VIZ44" s="613"/>
      <c r="VJA44" s="613"/>
      <c r="VJB44" s="613"/>
      <c r="VJC44" s="613"/>
      <c r="VJD44" s="613"/>
      <c r="VJE44" s="613"/>
      <c r="VJF44" s="613"/>
      <c r="VJG44" s="613"/>
      <c r="VJH44" s="613"/>
      <c r="VJI44" s="613"/>
      <c r="VJJ44" s="613"/>
      <c r="VJK44" s="613"/>
      <c r="VJL44" s="613"/>
      <c r="VJM44" s="613"/>
      <c r="VJN44" s="613"/>
      <c r="VJO44" s="613"/>
      <c r="VJP44" s="613"/>
      <c r="VJQ44" s="613"/>
      <c r="VJR44" s="613"/>
      <c r="VJS44" s="613"/>
      <c r="VJT44" s="613"/>
      <c r="VJU44" s="613"/>
      <c r="VJV44" s="613"/>
      <c r="VJW44" s="613"/>
      <c r="VJX44" s="613"/>
      <c r="VJY44" s="613"/>
      <c r="VJZ44" s="613"/>
      <c r="VKA44" s="613"/>
      <c r="VKB44" s="613"/>
      <c r="VKC44" s="613"/>
      <c r="VKD44" s="613"/>
      <c r="VKE44" s="613"/>
      <c r="VKF44" s="613"/>
      <c r="VKG44" s="613"/>
      <c r="VKH44" s="613"/>
      <c r="VKI44" s="613"/>
      <c r="VKJ44" s="613"/>
      <c r="VKK44" s="613"/>
      <c r="VKL44" s="613"/>
      <c r="VKM44" s="613"/>
      <c r="VKN44" s="613"/>
      <c r="VKO44" s="613"/>
      <c r="VKP44" s="613"/>
      <c r="VKQ44" s="613"/>
      <c r="VKR44" s="613"/>
      <c r="VKS44" s="613"/>
      <c r="VKT44" s="613"/>
      <c r="VKU44" s="613"/>
      <c r="VKV44" s="613"/>
      <c r="VKW44" s="613"/>
      <c r="VKX44" s="613"/>
      <c r="VKY44" s="613"/>
      <c r="VKZ44" s="613"/>
      <c r="VLA44" s="613"/>
      <c r="VLB44" s="613"/>
      <c r="VLC44" s="613"/>
      <c r="VLD44" s="613"/>
      <c r="VLE44" s="613"/>
      <c r="VLF44" s="613"/>
      <c r="VLG44" s="613"/>
      <c r="VLH44" s="613"/>
      <c r="VLI44" s="613"/>
      <c r="VLJ44" s="613"/>
      <c r="VLK44" s="613"/>
      <c r="VLL44" s="613"/>
      <c r="VLM44" s="613"/>
      <c r="VLN44" s="613"/>
      <c r="VLO44" s="613"/>
      <c r="VLP44" s="613"/>
      <c r="VLQ44" s="613"/>
      <c r="VLR44" s="613"/>
      <c r="VLS44" s="613"/>
      <c r="VLT44" s="613"/>
      <c r="VLU44" s="613"/>
      <c r="VLV44" s="613"/>
      <c r="VLW44" s="613"/>
      <c r="VLX44" s="613"/>
      <c r="VLY44" s="613"/>
      <c r="VLZ44" s="613"/>
      <c r="VMA44" s="613"/>
      <c r="VMB44" s="613"/>
      <c r="VMC44" s="613"/>
      <c r="VMD44" s="613"/>
      <c r="VME44" s="613"/>
      <c r="VMF44" s="613"/>
      <c r="VMG44" s="613"/>
      <c r="VMH44" s="613"/>
      <c r="VMI44" s="613"/>
      <c r="VMJ44" s="613"/>
      <c r="VMK44" s="613"/>
      <c r="VML44" s="613"/>
      <c r="VMM44" s="613"/>
      <c r="VMN44" s="613"/>
      <c r="VMO44" s="613"/>
      <c r="VMP44" s="613"/>
      <c r="VMQ44" s="613"/>
      <c r="VMR44" s="613"/>
      <c r="VMS44" s="613"/>
      <c r="VMT44" s="613"/>
      <c r="VMU44" s="613"/>
      <c r="VMV44" s="613"/>
      <c r="VMW44" s="613"/>
      <c r="VMX44" s="613"/>
      <c r="VMY44" s="613"/>
      <c r="VMZ44" s="613"/>
      <c r="VNA44" s="613"/>
      <c r="VNB44" s="613"/>
      <c r="VNC44" s="613"/>
      <c r="VND44" s="613"/>
      <c r="VNE44" s="613"/>
      <c r="VNF44" s="613"/>
      <c r="VNG44" s="613"/>
      <c r="VNH44" s="613"/>
      <c r="VNI44" s="613"/>
      <c r="VNJ44" s="613"/>
      <c r="VNK44" s="613"/>
      <c r="VNL44" s="613"/>
      <c r="VNM44" s="613"/>
      <c r="VNN44" s="613"/>
      <c r="VNO44" s="613"/>
      <c r="VNP44" s="613"/>
      <c r="VNQ44" s="613"/>
      <c r="VNR44" s="613"/>
      <c r="VNS44" s="613"/>
      <c r="VNT44" s="613"/>
      <c r="VNU44" s="613"/>
      <c r="VNV44" s="613"/>
      <c r="VNW44" s="613"/>
      <c r="VNX44" s="613"/>
      <c r="VNY44" s="613"/>
      <c r="VNZ44" s="613"/>
      <c r="VOA44" s="613"/>
      <c r="VOB44" s="613"/>
      <c r="VOC44" s="613"/>
      <c r="VOD44" s="613"/>
      <c r="VOE44" s="613"/>
      <c r="VOF44" s="613"/>
      <c r="VOG44" s="613"/>
      <c r="VOH44" s="613"/>
      <c r="VOI44" s="613"/>
      <c r="VOJ44" s="613"/>
      <c r="VOK44" s="613"/>
      <c r="VOL44" s="613"/>
      <c r="VOM44" s="613"/>
      <c r="VON44" s="613"/>
      <c r="VOO44" s="613"/>
      <c r="VOP44" s="613"/>
      <c r="VOQ44" s="613"/>
      <c r="VOR44" s="613"/>
      <c r="VOS44" s="613"/>
      <c r="VOT44" s="613"/>
      <c r="VOU44" s="613"/>
      <c r="VOV44" s="613"/>
      <c r="VOW44" s="613"/>
      <c r="VOX44" s="613"/>
      <c r="VOY44" s="613"/>
      <c r="VOZ44" s="613"/>
      <c r="VPA44" s="613"/>
      <c r="VPB44" s="613"/>
      <c r="VPC44" s="613"/>
      <c r="VPD44" s="613"/>
      <c r="VPE44" s="613"/>
      <c r="VPF44" s="613"/>
      <c r="VPG44" s="613"/>
      <c r="VPH44" s="613"/>
      <c r="VPI44" s="613"/>
      <c r="VPJ44" s="613"/>
      <c r="VPK44" s="613"/>
      <c r="VPL44" s="613"/>
      <c r="VPM44" s="613"/>
      <c r="VPN44" s="613"/>
      <c r="VPO44" s="613"/>
      <c r="VPP44" s="613"/>
      <c r="VPQ44" s="613"/>
      <c r="VPR44" s="613"/>
      <c r="VPS44" s="613"/>
      <c r="VPT44" s="613"/>
      <c r="VPU44" s="613"/>
      <c r="VPV44" s="613"/>
      <c r="VPW44" s="613"/>
      <c r="VPX44" s="613"/>
      <c r="VPY44" s="613"/>
      <c r="VPZ44" s="613"/>
      <c r="VQA44" s="613"/>
      <c r="VQB44" s="613"/>
      <c r="VQC44" s="613"/>
      <c r="VQD44" s="613"/>
      <c r="VQE44" s="613"/>
      <c r="VQF44" s="613"/>
      <c r="VQG44" s="613"/>
      <c r="VQH44" s="613"/>
      <c r="VQI44" s="613"/>
      <c r="VQJ44" s="613"/>
      <c r="VQK44" s="613"/>
      <c r="VQL44" s="613"/>
      <c r="VQM44" s="613"/>
      <c r="VQN44" s="613"/>
      <c r="VQO44" s="613"/>
      <c r="VQP44" s="613"/>
      <c r="VQQ44" s="613"/>
      <c r="VQR44" s="613"/>
      <c r="VQS44" s="613"/>
      <c r="VQT44" s="613"/>
      <c r="VQU44" s="613"/>
      <c r="VQV44" s="613"/>
      <c r="VQW44" s="613"/>
      <c r="VQX44" s="613"/>
      <c r="VQY44" s="613"/>
      <c r="VQZ44" s="613"/>
      <c r="VRA44" s="613"/>
      <c r="VRB44" s="613"/>
      <c r="VRC44" s="613"/>
      <c r="VRD44" s="613"/>
      <c r="VRE44" s="613"/>
      <c r="VRF44" s="613"/>
      <c r="VRG44" s="613"/>
      <c r="VRH44" s="613"/>
      <c r="VRI44" s="613"/>
      <c r="VRJ44" s="613"/>
      <c r="VRK44" s="613"/>
      <c r="VRL44" s="613"/>
      <c r="VRM44" s="613"/>
      <c r="VRN44" s="613"/>
      <c r="VRO44" s="613"/>
      <c r="VRP44" s="613"/>
      <c r="VRQ44" s="613"/>
      <c r="VRR44" s="613"/>
      <c r="VRS44" s="613"/>
      <c r="VRT44" s="613"/>
      <c r="VRU44" s="613"/>
      <c r="VRV44" s="613"/>
      <c r="VRW44" s="613"/>
      <c r="VRX44" s="613"/>
      <c r="VRY44" s="613"/>
      <c r="VRZ44" s="613"/>
      <c r="VSA44" s="613"/>
      <c r="VSB44" s="613"/>
      <c r="VSC44" s="613"/>
      <c r="VSD44" s="613"/>
      <c r="VSE44" s="613"/>
      <c r="VSF44" s="613"/>
      <c r="VSG44" s="613"/>
      <c r="VSH44" s="613"/>
      <c r="VSI44" s="613"/>
      <c r="VSJ44" s="613"/>
      <c r="VSK44" s="613"/>
      <c r="VSL44" s="613"/>
      <c r="VSM44" s="613"/>
      <c r="VSN44" s="613"/>
      <c r="VSO44" s="613"/>
      <c r="VSP44" s="613"/>
      <c r="VSQ44" s="613"/>
      <c r="VSR44" s="613"/>
      <c r="VSS44" s="613"/>
      <c r="VST44" s="613"/>
      <c r="VSU44" s="613"/>
      <c r="VSV44" s="613"/>
      <c r="VSW44" s="613"/>
      <c r="VSX44" s="613"/>
      <c r="VSY44" s="613"/>
      <c r="VSZ44" s="613"/>
      <c r="VTA44" s="613"/>
      <c r="VTB44" s="613"/>
      <c r="VTC44" s="613"/>
      <c r="VTD44" s="613"/>
      <c r="VTE44" s="613"/>
      <c r="VTF44" s="613"/>
      <c r="VTG44" s="613"/>
      <c r="VTH44" s="613"/>
      <c r="VTI44" s="613"/>
      <c r="VTJ44" s="613"/>
      <c r="VTK44" s="613"/>
      <c r="VTL44" s="613"/>
      <c r="VTM44" s="613"/>
      <c r="VTN44" s="613"/>
      <c r="VTO44" s="613"/>
      <c r="VTP44" s="613"/>
      <c r="VTQ44" s="613"/>
      <c r="VTR44" s="613"/>
      <c r="VTS44" s="613"/>
      <c r="VTT44" s="613"/>
      <c r="VTU44" s="613"/>
      <c r="VTV44" s="613"/>
      <c r="VTW44" s="613"/>
      <c r="VTX44" s="613"/>
      <c r="VTY44" s="613"/>
      <c r="VTZ44" s="613"/>
      <c r="VUA44" s="613"/>
      <c r="VUB44" s="613"/>
      <c r="VUC44" s="613"/>
      <c r="VUD44" s="613"/>
      <c r="VUE44" s="613"/>
      <c r="VUF44" s="613"/>
      <c r="VUG44" s="613"/>
      <c r="VUH44" s="613"/>
      <c r="VUI44" s="613"/>
      <c r="VUJ44" s="613"/>
      <c r="VUK44" s="613"/>
      <c r="VUL44" s="613"/>
      <c r="VUM44" s="613"/>
      <c r="VUN44" s="613"/>
      <c r="VUO44" s="613"/>
      <c r="VUP44" s="613"/>
      <c r="VUQ44" s="613"/>
      <c r="VUR44" s="613"/>
      <c r="VUS44" s="613"/>
      <c r="VUT44" s="613"/>
      <c r="VUU44" s="613"/>
      <c r="VUV44" s="613"/>
      <c r="VUW44" s="613"/>
      <c r="VUX44" s="613"/>
      <c r="VUY44" s="613"/>
      <c r="VUZ44" s="613"/>
      <c r="VVA44" s="613"/>
      <c r="VVB44" s="613"/>
      <c r="VVC44" s="613"/>
      <c r="VVD44" s="613"/>
      <c r="VVE44" s="613"/>
      <c r="VVF44" s="613"/>
      <c r="VVG44" s="613"/>
      <c r="VVH44" s="613"/>
      <c r="VVI44" s="613"/>
      <c r="VVJ44" s="613"/>
      <c r="VVK44" s="613"/>
      <c r="VVL44" s="613"/>
      <c r="VVM44" s="613"/>
      <c r="VVN44" s="613"/>
      <c r="VVO44" s="613"/>
      <c r="VVP44" s="613"/>
      <c r="VVQ44" s="613"/>
      <c r="VVR44" s="613"/>
      <c r="VVS44" s="613"/>
      <c r="VVT44" s="613"/>
      <c r="VVU44" s="613"/>
      <c r="VVV44" s="613"/>
      <c r="VVW44" s="613"/>
      <c r="VVX44" s="613"/>
      <c r="VVY44" s="613"/>
      <c r="VVZ44" s="613"/>
      <c r="VWA44" s="613"/>
      <c r="VWB44" s="613"/>
      <c r="VWC44" s="613"/>
      <c r="VWD44" s="613"/>
      <c r="VWE44" s="613"/>
      <c r="VWF44" s="613"/>
      <c r="VWG44" s="613"/>
      <c r="VWH44" s="613"/>
      <c r="VWI44" s="613"/>
      <c r="VWJ44" s="613"/>
      <c r="VWK44" s="613"/>
      <c r="VWL44" s="613"/>
      <c r="VWM44" s="613"/>
      <c r="VWN44" s="613"/>
      <c r="VWO44" s="613"/>
      <c r="VWP44" s="613"/>
      <c r="VWQ44" s="613"/>
      <c r="VWR44" s="613"/>
      <c r="VWS44" s="613"/>
      <c r="VWT44" s="613"/>
      <c r="VWU44" s="613"/>
      <c r="VWV44" s="613"/>
      <c r="VWW44" s="613"/>
      <c r="VWX44" s="613"/>
      <c r="VWY44" s="613"/>
      <c r="VWZ44" s="613"/>
      <c r="VXA44" s="613"/>
      <c r="VXB44" s="613"/>
      <c r="VXC44" s="613"/>
      <c r="VXD44" s="613"/>
      <c r="VXE44" s="613"/>
      <c r="VXF44" s="613"/>
      <c r="VXG44" s="613"/>
      <c r="VXH44" s="613"/>
      <c r="VXI44" s="613"/>
      <c r="VXJ44" s="613"/>
      <c r="VXK44" s="613"/>
      <c r="VXL44" s="613"/>
      <c r="VXM44" s="613"/>
      <c r="VXN44" s="613"/>
      <c r="VXO44" s="613"/>
      <c r="VXP44" s="613"/>
      <c r="VXQ44" s="613"/>
      <c r="VXR44" s="613"/>
      <c r="VXS44" s="613"/>
      <c r="VXT44" s="613"/>
      <c r="VXU44" s="613"/>
      <c r="VXV44" s="613"/>
      <c r="VXW44" s="613"/>
      <c r="VXX44" s="613"/>
      <c r="VXY44" s="613"/>
      <c r="VXZ44" s="613"/>
      <c r="VYA44" s="613"/>
      <c r="VYB44" s="613"/>
      <c r="VYC44" s="613"/>
      <c r="VYD44" s="613"/>
      <c r="VYE44" s="613"/>
      <c r="VYF44" s="613"/>
      <c r="VYG44" s="613"/>
      <c r="VYH44" s="613"/>
      <c r="VYI44" s="613"/>
      <c r="VYJ44" s="613"/>
      <c r="VYK44" s="613"/>
      <c r="VYL44" s="613"/>
      <c r="VYM44" s="613"/>
      <c r="VYN44" s="613"/>
      <c r="VYO44" s="613"/>
      <c r="VYP44" s="613"/>
      <c r="VYQ44" s="613"/>
      <c r="VYR44" s="613"/>
      <c r="VYS44" s="613"/>
      <c r="VYT44" s="613"/>
      <c r="VYU44" s="613"/>
      <c r="VYV44" s="613"/>
      <c r="VYW44" s="613"/>
      <c r="VYX44" s="613"/>
      <c r="VYY44" s="613"/>
      <c r="VYZ44" s="613"/>
      <c r="VZA44" s="613"/>
      <c r="VZB44" s="613"/>
      <c r="VZC44" s="613"/>
      <c r="VZD44" s="613"/>
      <c r="VZE44" s="613"/>
      <c r="VZF44" s="613"/>
      <c r="VZG44" s="613"/>
      <c r="VZH44" s="613"/>
      <c r="VZI44" s="613"/>
      <c r="VZJ44" s="613"/>
      <c r="VZK44" s="613"/>
      <c r="VZL44" s="613"/>
      <c r="VZM44" s="613"/>
      <c r="VZN44" s="613"/>
      <c r="VZO44" s="613"/>
      <c r="VZP44" s="613"/>
      <c r="VZQ44" s="613"/>
      <c r="VZR44" s="613"/>
      <c r="VZS44" s="613"/>
      <c r="VZT44" s="613"/>
      <c r="VZU44" s="613"/>
      <c r="VZV44" s="613"/>
      <c r="VZW44" s="613"/>
      <c r="VZX44" s="613"/>
      <c r="VZY44" s="613"/>
      <c r="VZZ44" s="613"/>
      <c r="WAA44" s="613"/>
      <c r="WAB44" s="613"/>
      <c r="WAC44" s="613"/>
      <c r="WAD44" s="613"/>
      <c r="WAE44" s="613"/>
      <c r="WAF44" s="613"/>
      <c r="WAG44" s="613"/>
      <c r="WAH44" s="613"/>
      <c r="WAI44" s="613"/>
      <c r="WAJ44" s="613"/>
      <c r="WAK44" s="613"/>
      <c r="WAL44" s="613"/>
      <c r="WAM44" s="613"/>
      <c r="WAN44" s="613"/>
      <c r="WAO44" s="613"/>
      <c r="WAP44" s="613"/>
      <c r="WAQ44" s="613"/>
      <c r="WAR44" s="613"/>
      <c r="WAS44" s="613"/>
      <c r="WAT44" s="613"/>
      <c r="WAU44" s="613"/>
      <c r="WAV44" s="613"/>
      <c r="WAW44" s="613"/>
      <c r="WAX44" s="613"/>
      <c r="WAY44" s="613"/>
      <c r="WAZ44" s="613"/>
      <c r="WBA44" s="613"/>
      <c r="WBB44" s="613"/>
      <c r="WBC44" s="613"/>
      <c r="WBD44" s="613"/>
      <c r="WBE44" s="613"/>
      <c r="WBF44" s="613"/>
      <c r="WBG44" s="613"/>
      <c r="WBH44" s="613"/>
      <c r="WBI44" s="613"/>
      <c r="WBJ44" s="613"/>
      <c r="WBK44" s="613"/>
      <c r="WBL44" s="613"/>
      <c r="WBM44" s="613"/>
      <c r="WBN44" s="613"/>
      <c r="WBO44" s="613"/>
      <c r="WBP44" s="613"/>
      <c r="WBQ44" s="613"/>
      <c r="WBR44" s="613"/>
      <c r="WBS44" s="613"/>
      <c r="WBT44" s="613"/>
      <c r="WBU44" s="613"/>
      <c r="WBV44" s="613"/>
      <c r="WBW44" s="613"/>
      <c r="WBX44" s="613"/>
      <c r="WBY44" s="613"/>
      <c r="WBZ44" s="613"/>
      <c r="WCA44" s="613"/>
      <c r="WCB44" s="613"/>
      <c r="WCC44" s="613"/>
      <c r="WCD44" s="613"/>
      <c r="WCE44" s="613"/>
      <c r="WCF44" s="613"/>
      <c r="WCG44" s="613"/>
      <c r="WCH44" s="613"/>
      <c r="WCI44" s="613"/>
      <c r="WCJ44" s="613"/>
      <c r="WCK44" s="613"/>
      <c r="WCL44" s="613"/>
      <c r="WCM44" s="613"/>
      <c r="WCN44" s="613"/>
      <c r="WCO44" s="613"/>
      <c r="WCP44" s="613"/>
      <c r="WCQ44" s="613"/>
      <c r="WCR44" s="613"/>
      <c r="WCS44" s="613"/>
      <c r="WCT44" s="613"/>
      <c r="WCU44" s="613"/>
      <c r="WCV44" s="613"/>
      <c r="WCW44" s="613"/>
      <c r="WCX44" s="613"/>
      <c r="WCY44" s="613"/>
      <c r="WCZ44" s="613"/>
      <c r="WDA44" s="613"/>
      <c r="WDB44" s="613"/>
      <c r="WDC44" s="613"/>
      <c r="WDD44" s="613"/>
      <c r="WDE44" s="613"/>
      <c r="WDF44" s="613"/>
      <c r="WDG44" s="613"/>
      <c r="WDH44" s="613"/>
      <c r="WDI44" s="613"/>
      <c r="WDJ44" s="613"/>
      <c r="WDK44" s="613"/>
      <c r="WDL44" s="613"/>
      <c r="WDM44" s="613"/>
      <c r="WDN44" s="613"/>
      <c r="WDO44" s="613"/>
      <c r="WDP44" s="613"/>
      <c r="WDQ44" s="613"/>
      <c r="WDR44" s="613"/>
      <c r="WDS44" s="613"/>
      <c r="WDT44" s="613"/>
      <c r="WDU44" s="613"/>
      <c r="WDV44" s="613"/>
      <c r="WDW44" s="613"/>
      <c r="WDX44" s="613"/>
      <c r="WDY44" s="613"/>
      <c r="WDZ44" s="613"/>
      <c r="WEA44" s="613"/>
      <c r="WEB44" s="613"/>
      <c r="WEC44" s="613"/>
      <c r="WED44" s="613"/>
      <c r="WEE44" s="613"/>
      <c r="WEF44" s="613"/>
      <c r="WEG44" s="613"/>
      <c r="WEH44" s="613"/>
      <c r="WEI44" s="613"/>
      <c r="WEJ44" s="613"/>
      <c r="WEK44" s="613"/>
      <c r="WEL44" s="613"/>
      <c r="WEM44" s="613"/>
      <c r="WEN44" s="613"/>
      <c r="WEO44" s="613"/>
      <c r="WEP44" s="613"/>
      <c r="WEQ44" s="613"/>
      <c r="WER44" s="613"/>
      <c r="WES44" s="613"/>
      <c r="WET44" s="613"/>
      <c r="WEU44" s="613"/>
      <c r="WEV44" s="613"/>
      <c r="WEW44" s="613"/>
      <c r="WEX44" s="613"/>
      <c r="WEY44" s="613"/>
      <c r="WEZ44" s="613"/>
      <c r="WFA44" s="613"/>
      <c r="WFB44" s="613"/>
      <c r="WFC44" s="613"/>
      <c r="WFD44" s="613"/>
      <c r="WFE44" s="613"/>
      <c r="WFF44" s="613"/>
      <c r="WFG44" s="613"/>
      <c r="WFH44" s="613"/>
      <c r="WFI44" s="613"/>
      <c r="WFJ44" s="613"/>
      <c r="WFK44" s="613"/>
      <c r="WFL44" s="613"/>
      <c r="WFM44" s="613"/>
      <c r="WFN44" s="613"/>
      <c r="WFO44" s="613"/>
      <c r="WFP44" s="613"/>
      <c r="WFQ44" s="613"/>
      <c r="WFR44" s="613"/>
      <c r="WFS44" s="613"/>
      <c r="WFT44" s="613"/>
      <c r="WFU44" s="613"/>
      <c r="WFV44" s="613"/>
      <c r="WFW44" s="613"/>
      <c r="WFX44" s="613"/>
      <c r="WFY44" s="613"/>
      <c r="WFZ44" s="613"/>
      <c r="WGA44" s="613"/>
      <c r="WGB44" s="613"/>
      <c r="WGC44" s="613"/>
      <c r="WGD44" s="613"/>
      <c r="WGE44" s="613"/>
      <c r="WGF44" s="613"/>
      <c r="WGG44" s="613"/>
      <c r="WGH44" s="613"/>
      <c r="WGI44" s="613"/>
      <c r="WGJ44" s="613"/>
      <c r="WGK44" s="613"/>
      <c r="WGL44" s="613"/>
      <c r="WGM44" s="613"/>
      <c r="WGN44" s="613"/>
      <c r="WGO44" s="613"/>
      <c r="WGP44" s="613"/>
      <c r="WGQ44" s="613"/>
      <c r="WGR44" s="613"/>
      <c r="WGS44" s="613"/>
      <c r="WGT44" s="613"/>
      <c r="WGU44" s="613"/>
      <c r="WGV44" s="613"/>
      <c r="WGW44" s="613"/>
      <c r="WGX44" s="613"/>
      <c r="WGY44" s="613"/>
      <c r="WGZ44" s="613"/>
      <c r="WHA44" s="613"/>
      <c r="WHB44" s="613"/>
      <c r="WHC44" s="613"/>
      <c r="WHD44" s="613"/>
      <c r="WHE44" s="613"/>
      <c r="WHF44" s="613"/>
      <c r="WHG44" s="613"/>
      <c r="WHH44" s="613"/>
      <c r="WHI44" s="613"/>
      <c r="WHJ44" s="613"/>
      <c r="WHK44" s="613"/>
      <c r="WHL44" s="613"/>
      <c r="WHM44" s="613"/>
      <c r="WHN44" s="613"/>
      <c r="WHO44" s="613"/>
      <c r="WHP44" s="613"/>
      <c r="WHQ44" s="613"/>
      <c r="WHR44" s="613"/>
      <c r="WHS44" s="613"/>
      <c r="WHT44" s="613"/>
      <c r="WHU44" s="613"/>
      <c r="WHV44" s="613"/>
      <c r="WHW44" s="613"/>
      <c r="WHX44" s="613"/>
      <c r="WHY44" s="613"/>
      <c r="WHZ44" s="613"/>
      <c r="WIA44" s="613"/>
      <c r="WIB44" s="613"/>
      <c r="WIC44" s="613"/>
      <c r="WID44" s="613"/>
      <c r="WIE44" s="613"/>
      <c r="WIF44" s="613"/>
      <c r="WIG44" s="613"/>
      <c r="WIH44" s="613"/>
      <c r="WII44" s="613"/>
      <c r="WIJ44" s="613"/>
      <c r="WIK44" s="613"/>
      <c r="WIL44" s="613"/>
      <c r="WIM44" s="613"/>
      <c r="WIN44" s="613"/>
      <c r="WIO44" s="613"/>
      <c r="WIP44" s="613"/>
      <c r="WIQ44" s="613"/>
      <c r="WIR44" s="613"/>
      <c r="WIS44" s="613"/>
      <c r="WIT44" s="613"/>
      <c r="WIU44" s="613"/>
      <c r="WIV44" s="613"/>
      <c r="WIW44" s="613"/>
      <c r="WIX44" s="613"/>
      <c r="WIY44" s="613"/>
      <c r="WIZ44" s="613"/>
      <c r="WJA44" s="613"/>
      <c r="WJB44" s="613"/>
      <c r="WJC44" s="613"/>
      <c r="WJD44" s="613"/>
      <c r="WJE44" s="613"/>
      <c r="WJF44" s="613"/>
      <c r="WJG44" s="613"/>
      <c r="WJH44" s="613"/>
      <c r="WJI44" s="613"/>
      <c r="WJJ44" s="613"/>
      <c r="WJK44" s="613"/>
      <c r="WJL44" s="613"/>
      <c r="WJM44" s="613"/>
      <c r="WJN44" s="613"/>
      <c r="WJO44" s="613"/>
      <c r="WJP44" s="613"/>
      <c r="WJQ44" s="613"/>
      <c r="WJR44" s="613"/>
      <c r="WJS44" s="613"/>
      <c r="WJT44" s="613"/>
      <c r="WJU44" s="613"/>
      <c r="WJV44" s="613"/>
      <c r="WJW44" s="613"/>
      <c r="WJX44" s="613"/>
      <c r="WJY44" s="613"/>
      <c r="WJZ44" s="613"/>
      <c r="WKA44" s="613"/>
      <c r="WKB44" s="613"/>
      <c r="WKC44" s="613"/>
      <c r="WKD44" s="613"/>
      <c r="WKE44" s="613"/>
      <c r="WKF44" s="613"/>
      <c r="WKG44" s="613"/>
      <c r="WKH44" s="613"/>
      <c r="WKI44" s="613"/>
      <c r="WKJ44" s="613"/>
      <c r="WKK44" s="613"/>
      <c r="WKL44" s="613"/>
      <c r="WKM44" s="613"/>
      <c r="WKN44" s="613"/>
      <c r="WKO44" s="613"/>
      <c r="WKP44" s="613"/>
      <c r="WKQ44" s="613"/>
      <c r="WKR44" s="613"/>
      <c r="WKS44" s="613"/>
      <c r="WKT44" s="613"/>
      <c r="WKU44" s="613"/>
      <c r="WKV44" s="613"/>
      <c r="WKW44" s="613"/>
      <c r="WKX44" s="613"/>
      <c r="WKY44" s="613"/>
      <c r="WKZ44" s="613"/>
      <c r="WLA44" s="613"/>
      <c r="WLB44" s="613"/>
      <c r="WLC44" s="613"/>
      <c r="WLD44" s="613"/>
      <c r="WLE44" s="613"/>
      <c r="WLF44" s="613"/>
      <c r="WLG44" s="613"/>
      <c r="WLH44" s="613"/>
      <c r="WLI44" s="613"/>
      <c r="WLJ44" s="613"/>
      <c r="WLK44" s="613"/>
      <c r="WLL44" s="613"/>
      <c r="WLM44" s="613"/>
      <c r="WLN44" s="613"/>
      <c r="WLO44" s="613"/>
      <c r="WLP44" s="613"/>
      <c r="WLQ44" s="613"/>
      <c r="WLR44" s="613"/>
      <c r="WLS44" s="613"/>
      <c r="WLT44" s="613"/>
      <c r="WLU44" s="613"/>
      <c r="WLV44" s="613"/>
      <c r="WLW44" s="613"/>
      <c r="WLX44" s="613"/>
      <c r="WLY44" s="613"/>
      <c r="WLZ44" s="613"/>
      <c r="WMA44" s="613"/>
      <c r="WMB44" s="613"/>
      <c r="WMC44" s="613"/>
      <c r="WMD44" s="613"/>
      <c r="WME44" s="613"/>
      <c r="WMF44" s="613"/>
      <c r="WMG44" s="613"/>
      <c r="WMH44" s="613"/>
      <c r="WMI44" s="613"/>
      <c r="WMJ44" s="613"/>
      <c r="WMK44" s="613"/>
      <c r="WML44" s="613"/>
      <c r="WMM44" s="613"/>
      <c r="WMN44" s="613"/>
      <c r="WMO44" s="613"/>
      <c r="WMP44" s="613"/>
      <c r="WMQ44" s="613"/>
      <c r="WMR44" s="613"/>
      <c r="WMS44" s="613"/>
      <c r="WMT44" s="613"/>
      <c r="WMU44" s="613"/>
      <c r="WMV44" s="613"/>
      <c r="WMW44" s="613"/>
      <c r="WMX44" s="613"/>
      <c r="WMY44" s="613"/>
      <c r="WMZ44" s="613"/>
      <c r="WNA44" s="613"/>
      <c r="WNB44" s="613"/>
      <c r="WNC44" s="613"/>
      <c r="WND44" s="613"/>
      <c r="WNE44" s="613"/>
      <c r="WNF44" s="613"/>
      <c r="WNG44" s="613"/>
      <c r="WNH44" s="613"/>
      <c r="WNI44" s="613"/>
      <c r="WNJ44" s="613"/>
      <c r="WNK44" s="613"/>
      <c r="WNL44" s="613"/>
      <c r="WNM44" s="613"/>
      <c r="WNN44" s="613"/>
      <c r="WNO44" s="613"/>
      <c r="WNP44" s="613"/>
      <c r="WNQ44" s="613"/>
      <c r="WNR44" s="613"/>
      <c r="WNS44" s="613"/>
      <c r="WNT44" s="613"/>
      <c r="WNU44" s="613"/>
      <c r="WNV44" s="613"/>
      <c r="WNW44" s="613"/>
      <c r="WNX44" s="613"/>
      <c r="WNY44" s="613"/>
      <c r="WNZ44" s="613"/>
      <c r="WOA44" s="613"/>
      <c r="WOB44" s="613"/>
      <c r="WOC44" s="613"/>
      <c r="WOD44" s="613"/>
      <c r="WOE44" s="613"/>
      <c r="WOF44" s="613"/>
      <c r="WOG44" s="613"/>
      <c r="WOH44" s="613"/>
      <c r="WOI44" s="613"/>
      <c r="WOJ44" s="613"/>
      <c r="WOK44" s="613"/>
      <c r="WOL44" s="613"/>
      <c r="WOM44" s="613"/>
      <c r="WON44" s="613"/>
      <c r="WOO44" s="613"/>
      <c r="WOP44" s="613"/>
      <c r="WOQ44" s="613"/>
      <c r="WOR44" s="613"/>
      <c r="WOS44" s="613"/>
      <c r="WOT44" s="613"/>
      <c r="WOU44" s="613"/>
      <c r="WOV44" s="613"/>
      <c r="WOW44" s="613"/>
      <c r="WOX44" s="613"/>
      <c r="WOY44" s="613"/>
      <c r="WOZ44" s="613"/>
      <c r="WPA44" s="613"/>
      <c r="WPB44" s="613"/>
      <c r="WPC44" s="613"/>
      <c r="WPD44" s="613"/>
      <c r="WPE44" s="613"/>
      <c r="WPF44" s="613"/>
      <c r="WPG44" s="613"/>
      <c r="WPH44" s="613"/>
      <c r="WPI44" s="613"/>
      <c r="WPJ44" s="613"/>
      <c r="WPK44" s="613"/>
      <c r="WPL44" s="613"/>
      <c r="WPM44" s="613"/>
      <c r="WPN44" s="613"/>
      <c r="WPO44" s="613"/>
      <c r="WPP44" s="613"/>
      <c r="WPQ44" s="613"/>
      <c r="WPR44" s="613"/>
      <c r="WPS44" s="613"/>
      <c r="WPT44" s="613"/>
      <c r="WPU44" s="613"/>
      <c r="WPV44" s="613"/>
      <c r="WPW44" s="613"/>
      <c r="WPX44" s="613"/>
      <c r="WPY44" s="613"/>
      <c r="WPZ44" s="613"/>
      <c r="WQA44" s="613"/>
      <c r="WQB44" s="613"/>
      <c r="WQC44" s="613"/>
      <c r="WQD44" s="613"/>
      <c r="WQE44" s="613"/>
      <c r="WQF44" s="613"/>
      <c r="WQG44" s="613"/>
      <c r="WQH44" s="613"/>
      <c r="WQI44" s="613"/>
      <c r="WQJ44" s="613"/>
      <c r="WQK44" s="613"/>
      <c r="WQL44" s="613"/>
      <c r="WQM44" s="613"/>
      <c r="WQN44" s="613"/>
      <c r="WQO44" s="613"/>
      <c r="WQP44" s="613"/>
      <c r="WQQ44" s="613"/>
      <c r="WQR44" s="613"/>
      <c r="WQS44" s="613"/>
      <c r="WQT44" s="613"/>
      <c r="WQU44" s="613"/>
      <c r="WQV44" s="613"/>
      <c r="WQW44" s="613"/>
      <c r="WQX44" s="613"/>
      <c r="WQY44" s="613"/>
      <c r="WQZ44" s="613"/>
      <c r="WRA44" s="613"/>
      <c r="WRB44" s="613"/>
      <c r="WRC44" s="613"/>
      <c r="WRD44" s="613"/>
      <c r="WRE44" s="613"/>
      <c r="WRF44" s="613"/>
      <c r="WRG44" s="613"/>
      <c r="WRH44" s="613"/>
      <c r="WRI44" s="613"/>
      <c r="WRJ44" s="613"/>
      <c r="WRK44" s="613"/>
      <c r="WRL44" s="613"/>
      <c r="WRM44" s="613"/>
      <c r="WRN44" s="613"/>
      <c r="WRO44" s="613"/>
      <c r="WRP44" s="613"/>
      <c r="WRQ44" s="613"/>
      <c r="WRR44" s="613"/>
      <c r="WRS44" s="613"/>
      <c r="WRT44" s="613"/>
      <c r="WRU44" s="613"/>
      <c r="WRV44" s="613"/>
      <c r="WRW44" s="613"/>
      <c r="WRX44" s="613"/>
      <c r="WRY44" s="613"/>
      <c r="WRZ44" s="613"/>
      <c r="WSA44" s="613"/>
      <c r="WSB44" s="613"/>
      <c r="WSC44" s="613"/>
      <c r="WSD44" s="613"/>
      <c r="WSE44" s="613"/>
      <c r="WSF44" s="613"/>
      <c r="WSG44" s="613"/>
      <c r="WSH44" s="613"/>
      <c r="WSI44" s="613"/>
      <c r="WSJ44" s="613"/>
      <c r="WSK44" s="613"/>
      <c r="WSL44" s="613"/>
      <c r="WSM44" s="613"/>
      <c r="WSN44" s="613"/>
      <c r="WSO44" s="613"/>
      <c r="WSP44" s="613"/>
      <c r="WSQ44" s="613"/>
      <c r="WSR44" s="613"/>
      <c r="WSS44" s="613"/>
      <c r="WST44" s="613"/>
      <c r="WSU44" s="613"/>
      <c r="WSV44" s="613"/>
      <c r="WSW44" s="613"/>
      <c r="WSX44" s="613"/>
      <c r="WSY44" s="613"/>
      <c r="WSZ44" s="613"/>
      <c r="WTA44" s="613"/>
      <c r="WTB44" s="613"/>
      <c r="WTC44" s="613"/>
      <c r="WTD44" s="613"/>
      <c r="WTE44" s="613"/>
      <c r="WTF44" s="613"/>
      <c r="WTG44" s="613"/>
      <c r="WTH44" s="613"/>
      <c r="WTI44" s="613"/>
      <c r="WTJ44" s="613"/>
      <c r="WTK44" s="613"/>
      <c r="WTL44" s="613"/>
      <c r="WTM44" s="613"/>
      <c r="WTN44" s="613"/>
      <c r="WTO44" s="613"/>
      <c r="WTP44" s="613"/>
      <c r="WTQ44" s="613"/>
      <c r="WTR44" s="613"/>
      <c r="WTS44" s="613"/>
      <c r="WTT44" s="613"/>
      <c r="WTU44" s="613"/>
      <c r="WTV44" s="613"/>
      <c r="WTW44" s="613"/>
      <c r="WTX44" s="613"/>
      <c r="WTY44" s="613"/>
      <c r="WTZ44" s="613"/>
      <c r="WUA44" s="613"/>
      <c r="WUB44" s="613"/>
      <c r="WUC44" s="613"/>
      <c r="WUD44" s="613"/>
      <c r="WUE44" s="613"/>
      <c r="WUF44" s="613"/>
      <c r="WUG44" s="613"/>
      <c r="WUH44" s="613"/>
      <c r="WUI44" s="613"/>
      <c r="WUJ44" s="613"/>
      <c r="WUK44" s="613"/>
      <c r="WUL44" s="613"/>
      <c r="WUM44" s="613"/>
      <c r="WUN44" s="613"/>
      <c r="WUO44" s="613"/>
      <c r="WUP44" s="613"/>
      <c r="WUQ44" s="613"/>
      <c r="WUR44" s="613"/>
      <c r="WUS44" s="613"/>
      <c r="WUT44" s="613"/>
      <c r="WUU44" s="613"/>
      <c r="WUV44" s="613"/>
      <c r="WUW44" s="613"/>
      <c r="WUX44" s="613"/>
      <c r="WUY44" s="613"/>
      <c r="WUZ44" s="613"/>
      <c r="WVA44" s="613"/>
      <c r="WVB44" s="613"/>
      <c r="WVC44" s="613"/>
      <c r="WVD44" s="613"/>
      <c r="WVE44" s="613"/>
      <c r="WVF44" s="613"/>
      <c r="WVG44" s="613"/>
      <c r="WVH44" s="613"/>
      <c r="WVI44" s="613"/>
      <c r="WVJ44" s="613"/>
      <c r="WVK44" s="613"/>
      <c r="WVL44" s="613"/>
      <c r="WVM44" s="613"/>
      <c r="WVN44" s="613"/>
      <c r="WVO44" s="613"/>
      <c r="WVP44" s="613"/>
      <c r="WVQ44" s="613"/>
      <c r="WVR44" s="613"/>
      <c r="WVS44" s="613"/>
      <c r="WVT44" s="613"/>
      <c r="WVU44" s="613"/>
      <c r="WVV44" s="613"/>
      <c r="WVW44" s="613"/>
      <c r="WVX44" s="613"/>
      <c r="WVY44" s="613"/>
      <c r="WVZ44" s="613"/>
      <c r="WWA44" s="613"/>
      <c r="WWB44" s="613"/>
      <c r="WWC44" s="613"/>
      <c r="WWD44" s="613"/>
      <c r="WWE44" s="613"/>
      <c r="WWF44" s="613"/>
      <c r="WWG44" s="613"/>
      <c r="WWH44" s="613"/>
      <c r="WWI44" s="613"/>
      <c r="WWJ44" s="613"/>
      <c r="WWK44" s="613"/>
      <c r="WWL44" s="613"/>
      <c r="WWM44" s="613"/>
      <c r="WWN44" s="613"/>
      <c r="WWO44" s="613"/>
      <c r="WWP44" s="613"/>
      <c r="WWQ44" s="613"/>
      <c r="WWR44" s="613"/>
      <c r="WWS44" s="613"/>
      <c r="WWT44" s="613"/>
      <c r="WWU44" s="613"/>
      <c r="WWV44" s="613"/>
      <c r="WWW44" s="613"/>
      <c r="WWX44" s="613"/>
      <c r="WWY44" s="613"/>
      <c r="WWZ44" s="613"/>
      <c r="WXA44" s="613"/>
      <c r="WXB44" s="613"/>
      <c r="WXC44" s="613"/>
      <c r="WXD44" s="613"/>
      <c r="WXE44" s="613"/>
      <c r="WXF44" s="613"/>
      <c r="WXG44" s="613"/>
      <c r="WXH44" s="613"/>
      <c r="WXI44" s="613"/>
      <c r="WXJ44" s="613"/>
      <c r="WXK44" s="613"/>
      <c r="WXL44" s="613"/>
      <c r="WXM44" s="613"/>
      <c r="WXN44" s="613"/>
      <c r="WXO44" s="613"/>
      <c r="WXP44" s="613"/>
      <c r="WXQ44" s="613"/>
      <c r="WXR44" s="613"/>
      <c r="WXS44" s="613"/>
      <c r="WXT44" s="613"/>
      <c r="WXU44" s="613"/>
      <c r="WXV44" s="613"/>
      <c r="WXW44" s="613"/>
      <c r="WXX44" s="613"/>
      <c r="WXY44" s="613"/>
      <c r="WXZ44" s="613"/>
      <c r="WYA44" s="613"/>
      <c r="WYB44" s="613"/>
      <c r="WYC44" s="613"/>
      <c r="WYD44" s="613"/>
      <c r="WYE44" s="613"/>
      <c r="WYF44" s="613"/>
      <c r="WYG44" s="613"/>
      <c r="WYH44" s="613"/>
      <c r="WYI44" s="613"/>
      <c r="WYJ44" s="613"/>
      <c r="WYK44" s="613"/>
      <c r="WYL44" s="613"/>
      <c r="WYM44" s="613"/>
      <c r="WYN44" s="613"/>
      <c r="WYO44" s="613"/>
      <c r="WYP44" s="613"/>
      <c r="WYQ44" s="613"/>
      <c r="WYR44" s="613"/>
      <c r="WYS44" s="613"/>
      <c r="WYT44" s="613"/>
      <c r="WYU44" s="613"/>
      <c r="WYV44" s="613"/>
      <c r="WYW44" s="613"/>
      <c r="WYX44" s="613"/>
      <c r="WYY44" s="613"/>
      <c r="WYZ44" s="613"/>
      <c r="WZA44" s="613"/>
      <c r="WZB44" s="613"/>
      <c r="WZC44" s="613"/>
      <c r="WZD44" s="613"/>
      <c r="WZE44" s="613"/>
      <c r="WZF44" s="613"/>
      <c r="WZG44" s="613"/>
      <c r="WZH44" s="613"/>
      <c r="WZI44" s="613"/>
      <c r="WZJ44" s="613"/>
      <c r="WZK44" s="613"/>
      <c r="WZL44" s="613"/>
      <c r="WZM44" s="613"/>
      <c r="WZN44" s="613"/>
      <c r="WZO44" s="613"/>
      <c r="WZP44" s="613"/>
      <c r="WZQ44" s="613"/>
      <c r="WZR44" s="613"/>
      <c r="WZS44" s="613"/>
      <c r="WZT44" s="613"/>
      <c r="WZU44" s="613"/>
      <c r="WZV44" s="613"/>
      <c r="WZW44" s="613"/>
      <c r="WZX44" s="613"/>
      <c r="WZY44" s="613"/>
      <c r="WZZ44" s="613"/>
      <c r="XAA44" s="613"/>
      <c r="XAB44" s="613"/>
      <c r="XAC44" s="613"/>
      <c r="XAD44" s="613"/>
      <c r="XAE44" s="613"/>
      <c r="XAF44" s="613"/>
      <c r="XAG44" s="613"/>
      <c r="XAH44" s="613"/>
      <c r="XAI44" s="613"/>
      <c r="XAJ44" s="613"/>
      <c r="XAK44" s="613"/>
      <c r="XAL44" s="613"/>
      <c r="XAM44" s="613"/>
      <c r="XAN44" s="613"/>
      <c r="XAO44" s="613"/>
      <c r="XAP44" s="613"/>
      <c r="XAQ44" s="613"/>
      <c r="XAR44" s="613"/>
      <c r="XAS44" s="613"/>
      <c r="XAT44" s="613"/>
      <c r="XAU44" s="613"/>
      <c r="XAV44" s="613"/>
      <c r="XAW44" s="613"/>
      <c r="XAX44" s="613"/>
      <c r="XAY44" s="613"/>
      <c r="XAZ44" s="613"/>
      <c r="XBA44" s="613"/>
      <c r="XBB44" s="613"/>
      <c r="XBC44" s="613"/>
      <c r="XBD44" s="613"/>
      <c r="XBE44" s="613"/>
    </row>
    <row r="45" spans="1:16336" ht="14.45" customHeight="1" x14ac:dyDescent="0.2">
      <c r="A45" s="467" t="s">
        <v>813</v>
      </c>
      <c r="B45" s="470">
        <v>75084</v>
      </c>
      <c r="C45" s="470" t="s">
        <v>913</v>
      </c>
      <c r="D45" s="650">
        <v>4512927319</v>
      </c>
      <c r="E45" s="614">
        <v>46143</v>
      </c>
      <c r="F45" s="470" t="s">
        <v>924</v>
      </c>
      <c r="G45" s="470" t="s">
        <v>831</v>
      </c>
      <c r="H45" s="470" t="s">
        <v>832</v>
      </c>
      <c r="I45" s="470" t="s">
        <v>833</v>
      </c>
      <c r="J45" s="470" t="s">
        <v>343</v>
      </c>
      <c r="K45" s="473">
        <v>347900</v>
      </c>
      <c r="L45" s="625"/>
      <c r="M45" s="472">
        <f t="shared" si="14"/>
        <v>347900</v>
      </c>
      <c r="N45" s="473">
        <f t="shared" si="15"/>
        <v>62622</v>
      </c>
      <c r="O45" s="473">
        <f t="shared" si="16"/>
        <v>410522</v>
      </c>
      <c r="P45" s="626">
        <f>+O45</f>
        <v>410522</v>
      </c>
      <c r="Q45" s="627" t="s">
        <v>925</v>
      </c>
      <c r="R45" s="470"/>
      <c r="S45" s="474"/>
      <c r="T45" s="474"/>
      <c r="U45" s="474"/>
      <c r="V45" s="474"/>
      <c r="W45" s="474"/>
      <c r="X45" s="478"/>
      <c r="Y45" s="486">
        <v>46193</v>
      </c>
      <c r="Z45" s="474"/>
      <c r="AA45" s="628"/>
    </row>
    <row r="46" spans="1:16336" ht="14.45" customHeight="1" x14ac:dyDescent="0.2">
      <c r="A46" s="467" t="s">
        <v>813</v>
      </c>
      <c r="B46" s="470">
        <v>75084</v>
      </c>
      <c r="C46" s="470" t="s">
        <v>913</v>
      </c>
      <c r="D46" s="650">
        <v>4512925854</v>
      </c>
      <c r="E46" s="476">
        <v>46143</v>
      </c>
      <c r="F46" s="470" t="s">
        <v>926</v>
      </c>
      <c r="G46" s="470" t="s">
        <v>831</v>
      </c>
      <c r="H46" s="470" t="s">
        <v>832</v>
      </c>
      <c r="I46" s="470" t="s">
        <v>818</v>
      </c>
      <c r="J46" s="470" t="s">
        <v>343</v>
      </c>
      <c r="K46" s="473">
        <v>503207</v>
      </c>
      <c r="L46" s="625">
        <v>10064.14</v>
      </c>
      <c r="M46" s="472">
        <f t="shared" si="14"/>
        <v>493142.86</v>
      </c>
      <c r="N46" s="473">
        <f t="shared" si="15"/>
        <v>88765.714799999987</v>
      </c>
      <c r="O46" s="473">
        <f t="shared" si="16"/>
        <v>581908.57479999994</v>
      </c>
      <c r="P46" s="626">
        <f>+O46</f>
        <v>581908.57479999994</v>
      </c>
      <c r="Q46" s="627" t="s">
        <v>823</v>
      </c>
      <c r="R46" s="470" t="s">
        <v>927</v>
      </c>
      <c r="S46" s="474" t="s">
        <v>928</v>
      </c>
      <c r="T46" s="474"/>
      <c r="U46" s="474"/>
      <c r="V46" s="474"/>
      <c r="W46" s="474"/>
      <c r="X46" s="478"/>
      <c r="Y46" s="486">
        <v>46188</v>
      </c>
      <c r="Z46" s="476">
        <v>46193</v>
      </c>
      <c r="AA46" s="628"/>
    </row>
    <row r="47" spans="1:16336" ht="14.45" customHeight="1" x14ac:dyDescent="0.2">
      <c r="A47" s="470" t="s">
        <v>813</v>
      </c>
      <c r="B47" s="470">
        <v>75250</v>
      </c>
      <c r="C47" s="470" t="s">
        <v>929</v>
      </c>
      <c r="D47" s="650">
        <v>4512936100</v>
      </c>
      <c r="E47" s="476">
        <v>46150</v>
      </c>
      <c r="F47" s="470" t="s">
        <v>930</v>
      </c>
      <c r="G47" s="470" t="s">
        <v>831</v>
      </c>
      <c r="H47" s="470" t="s">
        <v>832</v>
      </c>
      <c r="I47" s="470" t="s">
        <v>818</v>
      </c>
      <c r="J47" s="470" t="s">
        <v>162</v>
      </c>
      <c r="K47" s="473">
        <v>12043</v>
      </c>
      <c r="L47" s="625"/>
      <c r="M47" s="473">
        <f t="shared" si="14"/>
        <v>12043</v>
      </c>
      <c r="N47" s="473">
        <f t="shared" si="15"/>
        <v>2167.7399999999998</v>
      </c>
      <c r="O47" s="473">
        <f t="shared" si="16"/>
        <v>14210.74</v>
      </c>
      <c r="P47" s="625">
        <f>+O47*H5</f>
        <v>923698.1</v>
      </c>
      <c r="Q47" s="627" t="s">
        <v>931</v>
      </c>
      <c r="R47" s="470"/>
      <c r="S47" s="474"/>
      <c r="T47" s="474"/>
      <c r="U47" s="474"/>
      <c r="V47" s="474"/>
      <c r="W47" s="474"/>
      <c r="X47" s="478"/>
      <c r="Y47" s="486"/>
      <c r="Z47" s="476">
        <v>46182</v>
      </c>
      <c r="AA47" s="628" t="s">
        <v>932</v>
      </c>
    </row>
    <row r="48" spans="1:16336" s="630" customFormat="1" ht="15.75" x14ac:dyDescent="0.25">
      <c r="A48" s="467" t="s">
        <v>813</v>
      </c>
      <c r="B48" s="468">
        <v>75711</v>
      </c>
      <c r="C48" s="470" t="s">
        <v>933</v>
      </c>
      <c r="D48" s="647">
        <v>4512934223</v>
      </c>
      <c r="E48" s="481">
        <v>46021</v>
      </c>
      <c r="F48" s="468" t="s">
        <v>934</v>
      </c>
      <c r="G48" s="468" t="s">
        <v>831</v>
      </c>
      <c r="H48" s="468" t="s">
        <v>832</v>
      </c>
      <c r="I48" s="468" t="s">
        <v>818</v>
      </c>
      <c r="J48" s="468" t="s">
        <v>343</v>
      </c>
      <c r="K48" s="629">
        <v>21249</v>
      </c>
      <c r="L48" s="468"/>
      <c r="M48" s="472">
        <f t="shared" si="14"/>
        <v>21249</v>
      </c>
      <c r="N48" s="473">
        <f t="shared" si="15"/>
        <v>3824.8199999999997</v>
      </c>
      <c r="O48" s="473">
        <f t="shared" si="16"/>
        <v>25073.82</v>
      </c>
      <c r="P48" s="473">
        <f>+O48</f>
        <v>25073.82</v>
      </c>
      <c r="Q48" s="468" t="s">
        <v>935</v>
      </c>
      <c r="R48" s="481">
        <v>46037</v>
      </c>
      <c r="S48" s="468" t="s">
        <v>936</v>
      </c>
      <c r="T48" s="468"/>
      <c r="U48" s="468"/>
      <c r="V48" s="468"/>
      <c r="W48" s="468"/>
      <c r="X48" s="468"/>
      <c r="Y48" s="468"/>
      <c r="Z48" s="468"/>
      <c r="AA48" s="468" t="s">
        <v>937</v>
      </c>
      <c r="AB48" s="468"/>
      <c r="AC48" s="468"/>
      <c r="AD48" s="468"/>
      <c r="AE48" s="468"/>
      <c r="AF48" s="468"/>
      <c r="AG48" s="468"/>
      <c r="AH48" s="468"/>
      <c r="AI48" s="468"/>
      <c r="AJ48" s="468"/>
      <c r="AK48" s="468"/>
      <c r="AL48" s="468"/>
      <c r="AM48" s="468"/>
      <c r="AN48" s="468"/>
      <c r="AO48" s="468"/>
      <c r="AP48" s="468"/>
      <c r="AQ48" s="468"/>
      <c r="AR48" s="468"/>
      <c r="AS48" s="468"/>
      <c r="AT48" s="468"/>
      <c r="AU48" s="468"/>
      <c r="AV48" s="468"/>
      <c r="AW48" s="468"/>
      <c r="AX48" s="468"/>
      <c r="AY48" s="468"/>
      <c r="AZ48" s="468"/>
      <c r="BA48" s="468"/>
      <c r="BB48" s="468"/>
      <c r="BC48" s="468"/>
      <c r="BD48" s="468"/>
      <c r="BE48" s="468"/>
      <c r="BF48" s="468"/>
      <c r="BG48" s="468"/>
      <c r="BH48" s="468"/>
      <c r="BI48" s="468"/>
      <c r="BJ48" s="468"/>
      <c r="BK48" s="468"/>
      <c r="BL48" s="468"/>
      <c r="BM48" s="468"/>
      <c r="BN48" s="468"/>
      <c r="BO48" s="468"/>
      <c r="BP48" s="468"/>
      <c r="BQ48" s="468"/>
      <c r="BR48" s="468"/>
      <c r="BS48" s="468"/>
      <c r="BT48" s="468"/>
      <c r="BU48" s="468"/>
      <c r="BV48" s="468"/>
      <c r="BW48" s="468"/>
      <c r="BX48" s="468"/>
      <c r="BY48" s="468"/>
      <c r="BZ48" s="468"/>
      <c r="CA48" s="468"/>
      <c r="CB48" s="468"/>
      <c r="CC48" s="468"/>
      <c r="CD48" s="468"/>
      <c r="CE48" s="468"/>
      <c r="CF48" s="468"/>
      <c r="CG48" s="468"/>
      <c r="CH48" s="468"/>
      <c r="CI48" s="468"/>
      <c r="CJ48" s="468"/>
      <c r="CK48" s="468"/>
      <c r="CL48" s="468"/>
      <c r="CM48" s="468"/>
      <c r="CN48" s="468"/>
      <c r="CO48" s="468"/>
      <c r="CP48" s="468"/>
      <c r="CQ48" s="468"/>
      <c r="CR48" s="468"/>
      <c r="CS48" s="468"/>
      <c r="CT48" s="468"/>
      <c r="CU48" s="468"/>
      <c r="CV48" s="468"/>
      <c r="CW48" s="468"/>
      <c r="CX48" s="468"/>
      <c r="CY48" s="468"/>
      <c r="CZ48" s="468"/>
      <c r="DA48" s="468"/>
      <c r="DB48" s="468"/>
      <c r="DC48" s="468"/>
      <c r="DD48" s="468"/>
      <c r="DE48" s="468"/>
      <c r="DF48" s="468"/>
      <c r="DG48" s="468"/>
      <c r="DH48" s="468"/>
      <c r="DI48" s="468"/>
      <c r="DJ48" s="468"/>
      <c r="DK48" s="468"/>
      <c r="DL48" s="468"/>
      <c r="DM48" s="468"/>
      <c r="DN48" s="468"/>
      <c r="DO48" s="468"/>
      <c r="DP48" s="468"/>
      <c r="DQ48" s="468"/>
      <c r="DR48" s="468"/>
      <c r="DS48" s="468"/>
      <c r="DT48" s="468"/>
      <c r="DU48" s="468"/>
      <c r="DV48" s="468"/>
      <c r="DW48" s="468"/>
      <c r="DX48" s="468"/>
      <c r="DY48" s="468"/>
      <c r="DZ48" s="468"/>
      <c r="EA48" s="468"/>
      <c r="EB48" s="468"/>
      <c r="EC48" s="468"/>
      <c r="ED48" s="468"/>
      <c r="EE48" s="468"/>
      <c r="EF48" s="468"/>
      <c r="EG48" s="468"/>
      <c r="EH48" s="468"/>
      <c r="EI48" s="468"/>
      <c r="EJ48" s="468"/>
      <c r="EK48" s="468"/>
      <c r="EL48" s="468"/>
      <c r="EM48" s="468"/>
      <c r="EN48" s="468"/>
      <c r="EO48" s="468"/>
      <c r="EP48" s="468"/>
      <c r="EQ48" s="468"/>
      <c r="ER48" s="468"/>
      <c r="ES48" s="468"/>
      <c r="ET48" s="468"/>
      <c r="EU48" s="468"/>
      <c r="EV48" s="468"/>
      <c r="EW48" s="468"/>
      <c r="EX48" s="468"/>
      <c r="EY48" s="468"/>
      <c r="EZ48" s="468"/>
      <c r="FA48" s="468"/>
      <c r="FB48" s="468"/>
      <c r="FC48" s="468"/>
      <c r="FD48" s="468"/>
      <c r="FE48" s="468"/>
      <c r="FF48" s="468"/>
      <c r="FG48" s="468"/>
      <c r="FH48" s="468"/>
      <c r="FI48" s="468"/>
      <c r="FJ48" s="468"/>
      <c r="FK48" s="468"/>
      <c r="FL48" s="468"/>
      <c r="FM48" s="468"/>
      <c r="FN48" s="468"/>
      <c r="FO48" s="468"/>
      <c r="FP48" s="468"/>
      <c r="FQ48" s="468"/>
      <c r="FR48" s="468"/>
      <c r="FS48" s="468"/>
      <c r="FT48" s="468"/>
      <c r="FU48" s="468"/>
      <c r="FV48" s="468"/>
      <c r="FW48" s="468"/>
      <c r="FX48" s="468"/>
      <c r="FY48" s="468"/>
      <c r="FZ48" s="468"/>
      <c r="GA48" s="468"/>
      <c r="GB48" s="468"/>
      <c r="GC48" s="468"/>
      <c r="GD48" s="468"/>
      <c r="GE48" s="468"/>
      <c r="GF48" s="468"/>
      <c r="GG48" s="468"/>
      <c r="GH48" s="468"/>
      <c r="GI48" s="468"/>
      <c r="GJ48" s="468"/>
      <c r="GK48" s="468"/>
      <c r="GL48" s="468"/>
      <c r="GM48" s="468"/>
      <c r="GN48" s="468"/>
      <c r="GO48" s="468"/>
      <c r="GP48" s="468"/>
      <c r="GQ48" s="468"/>
      <c r="GR48" s="468"/>
      <c r="GS48" s="468"/>
      <c r="GT48" s="468"/>
      <c r="GU48" s="468"/>
      <c r="GV48" s="468"/>
      <c r="GW48" s="468"/>
      <c r="GX48" s="468"/>
      <c r="GY48" s="468"/>
      <c r="GZ48" s="468"/>
      <c r="HA48" s="468"/>
      <c r="HB48" s="468"/>
      <c r="HC48" s="468"/>
      <c r="HD48" s="468"/>
      <c r="HE48" s="468"/>
      <c r="HF48" s="468"/>
      <c r="HG48" s="468"/>
      <c r="HH48" s="468"/>
      <c r="HI48" s="468"/>
      <c r="HJ48" s="468"/>
      <c r="HK48" s="468"/>
      <c r="HL48" s="468"/>
      <c r="HM48" s="468"/>
      <c r="HN48" s="468"/>
      <c r="HO48" s="468"/>
      <c r="HP48" s="468"/>
      <c r="HQ48" s="468"/>
      <c r="HR48" s="468"/>
      <c r="HS48" s="468"/>
      <c r="HT48" s="468"/>
      <c r="HU48" s="468"/>
      <c r="HV48" s="468"/>
      <c r="HW48" s="468"/>
      <c r="HX48" s="468"/>
      <c r="HY48" s="468"/>
      <c r="HZ48" s="468"/>
      <c r="IA48" s="468"/>
      <c r="IB48" s="468"/>
      <c r="IC48" s="468"/>
      <c r="ID48" s="468"/>
      <c r="IE48" s="468"/>
      <c r="IF48" s="468"/>
      <c r="IG48" s="468"/>
      <c r="IH48" s="468"/>
      <c r="II48" s="468"/>
      <c r="IJ48" s="468"/>
      <c r="IK48" s="468"/>
      <c r="IL48" s="468"/>
      <c r="IM48" s="468"/>
      <c r="IN48" s="468"/>
      <c r="IO48" s="468"/>
      <c r="IP48" s="468"/>
      <c r="IQ48" s="468"/>
      <c r="IR48" s="468"/>
      <c r="IS48" s="468"/>
      <c r="IT48" s="468"/>
      <c r="IU48" s="468"/>
      <c r="IV48" s="468"/>
      <c r="IW48" s="468"/>
      <c r="IX48" s="468"/>
      <c r="IY48" s="468"/>
      <c r="IZ48" s="468"/>
      <c r="JA48" s="468"/>
      <c r="JB48" s="468"/>
      <c r="JC48" s="468"/>
      <c r="JD48" s="468"/>
      <c r="JE48" s="468"/>
      <c r="JF48" s="468"/>
      <c r="JG48" s="468"/>
      <c r="JH48" s="468"/>
      <c r="JI48" s="468"/>
      <c r="JJ48" s="468"/>
      <c r="JK48" s="468"/>
      <c r="JL48" s="468"/>
      <c r="JM48" s="468"/>
      <c r="JN48" s="468"/>
      <c r="JO48" s="468"/>
      <c r="JP48" s="468"/>
      <c r="JQ48" s="468"/>
      <c r="JR48" s="468"/>
      <c r="JS48" s="468"/>
      <c r="JT48" s="468"/>
      <c r="JU48" s="468"/>
      <c r="JV48" s="468"/>
      <c r="JW48" s="468"/>
      <c r="JX48" s="468"/>
      <c r="JY48" s="468"/>
      <c r="JZ48" s="468"/>
      <c r="KA48" s="468"/>
      <c r="KB48" s="468"/>
      <c r="KC48" s="468"/>
      <c r="KD48" s="468"/>
      <c r="KE48" s="468"/>
      <c r="KF48" s="468"/>
      <c r="KG48" s="468"/>
      <c r="KH48" s="468"/>
      <c r="KI48" s="468"/>
      <c r="KJ48" s="468"/>
      <c r="KK48" s="468"/>
      <c r="KL48" s="468"/>
      <c r="KM48" s="468"/>
      <c r="KN48" s="468"/>
      <c r="KO48" s="468"/>
      <c r="KP48" s="468"/>
      <c r="KQ48" s="468"/>
      <c r="KR48" s="468"/>
      <c r="KS48" s="468"/>
      <c r="KT48" s="468"/>
      <c r="KU48" s="468"/>
      <c r="KV48" s="468"/>
      <c r="KW48" s="468"/>
      <c r="KX48" s="468"/>
      <c r="KY48" s="468"/>
      <c r="KZ48" s="468"/>
      <c r="LA48" s="468"/>
      <c r="LB48" s="468"/>
      <c r="LC48" s="468"/>
      <c r="LD48" s="468"/>
      <c r="LE48" s="468"/>
      <c r="LF48" s="468"/>
      <c r="LG48" s="468"/>
      <c r="LH48" s="468"/>
      <c r="LI48" s="468"/>
      <c r="LJ48" s="468"/>
      <c r="LK48" s="468"/>
      <c r="LL48" s="468"/>
      <c r="LM48" s="468"/>
      <c r="LN48" s="468"/>
      <c r="LO48" s="468"/>
      <c r="LP48" s="468"/>
      <c r="LQ48" s="468"/>
      <c r="LR48" s="468"/>
      <c r="LS48" s="468"/>
      <c r="LT48" s="468"/>
      <c r="LU48" s="468"/>
      <c r="LV48" s="468"/>
      <c r="LW48" s="468"/>
      <c r="LX48" s="468"/>
      <c r="LY48" s="468"/>
      <c r="LZ48" s="468"/>
      <c r="MA48" s="468"/>
      <c r="MB48" s="468"/>
      <c r="MC48" s="468"/>
      <c r="MD48" s="468"/>
      <c r="ME48" s="468"/>
      <c r="MF48" s="468"/>
      <c r="MG48" s="468"/>
      <c r="MH48" s="468"/>
      <c r="MI48" s="468"/>
      <c r="MJ48" s="468"/>
      <c r="MK48" s="468"/>
      <c r="ML48" s="468"/>
      <c r="MM48" s="468"/>
      <c r="MN48" s="468"/>
      <c r="MO48" s="468"/>
      <c r="MP48" s="468"/>
      <c r="MQ48" s="468"/>
      <c r="MR48" s="468"/>
      <c r="MS48" s="468"/>
      <c r="MT48" s="468"/>
      <c r="MU48" s="468"/>
      <c r="MV48" s="468"/>
      <c r="MW48" s="468"/>
      <c r="MX48" s="468"/>
      <c r="MY48" s="468"/>
      <c r="MZ48" s="468"/>
      <c r="NA48" s="468"/>
      <c r="NB48" s="468"/>
      <c r="NC48" s="468"/>
      <c r="ND48" s="468"/>
      <c r="NE48" s="468"/>
      <c r="NF48" s="468"/>
      <c r="NG48" s="468"/>
      <c r="NH48" s="468"/>
      <c r="NI48" s="468"/>
      <c r="NJ48" s="468"/>
      <c r="NK48" s="468"/>
      <c r="NL48" s="468"/>
      <c r="NM48" s="468"/>
      <c r="NN48" s="468"/>
      <c r="NO48" s="468"/>
      <c r="NP48" s="468"/>
      <c r="NQ48" s="468"/>
      <c r="NR48" s="468"/>
      <c r="NS48" s="468"/>
      <c r="NT48" s="468"/>
      <c r="NU48" s="468"/>
      <c r="NV48" s="468"/>
      <c r="NW48" s="468"/>
      <c r="NX48" s="468"/>
      <c r="NY48" s="468"/>
      <c r="NZ48" s="468"/>
      <c r="OA48" s="468"/>
      <c r="OB48" s="468"/>
      <c r="OC48" s="468"/>
      <c r="OD48" s="468"/>
      <c r="OE48" s="468"/>
      <c r="OF48" s="468"/>
      <c r="OG48" s="468"/>
      <c r="OH48" s="468"/>
      <c r="OI48" s="468"/>
      <c r="OJ48" s="468"/>
      <c r="OK48" s="468"/>
      <c r="OL48" s="468"/>
      <c r="OM48" s="468"/>
      <c r="ON48" s="468"/>
      <c r="OO48" s="468"/>
      <c r="OP48" s="468"/>
      <c r="OQ48" s="468"/>
      <c r="OR48" s="468"/>
      <c r="OS48" s="468"/>
      <c r="OT48" s="468"/>
      <c r="OU48" s="468"/>
      <c r="OV48" s="468"/>
      <c r="OW48" s="468"/>
      <c r="OX48" s="468"/>
      <c r="OY48" s="468"/>
      <c r="OZ48" s="468"/>
      <c r="PA48" s="468"/>
      <c r="PB48" s="468"/>
      <c r="PC48" s="468"/>
      <c r="PD48" s="468"/>
      <c r="PE48" s="468"/>
      <c r="PF48" s="468"/>
      <c r="PG48" s="468"/>
      <c r="PH48" s="468"/>
      <c r="PI48" s="468"/>
      <c r="PJ48" s="468"/>
      <c r="PK48" s="468"/>
      <c r="PL48" s="468"/>
      <c r="PM48" s="468"/>
      <c r="PN48" s="468"/>
      <c r="PO48" s="468"/>
      <c r="PP48" s="468"/>
      <c r="PQ48" s="468"/>
      <c r="PR48" s="468"/>
      <c r="PS48" s="468"/>
      <c r="PT48" s="468"/>
      <c r="PU48" s="468"/>
      <c r="PV48" s="468"/>
      <c r="PW48" s="468"/>
      <c r="PX48" s="468"/>
      <c r="PY48" s="468"/>
      <c r="PZ48" s="468"/>
      <c r="QA48" s="468"/>
      <c r="QB48" s="468"/>
      <c r="QC48" s="468"/>
      <c r="QD48" s="468"/>
      <c r="QE48" s="468"/>
      <c r="QF48" s="468"/>
      <c r="QG48" s="468"/>
      <c r="QH48" s="468"/>
      <c r="QI48" s="468"/>
      <c r="QJ48" s="468"/>
      <c r="QK48" s="468"/>
      <c r="QL48" s="468"/>
      <c r="QM48" s="468"/>
      <c r="QN48" s="468"/>
      <c r="QO48" s="468"/>
      <c r="QP48" s="468"/>
      <c r="QQ48" s="468"/>
      <c r="QR48" s="468"/>
      <c r="QS48" s="468"/>
      <c r="QT48" s="468"/>
      <c r="QU48" s="468"/>
      <c r="QV48" s="468"/>
      <c r="QW48" s="468"/>
      <c r="QX48" s="468"/>
      <c r="QY48" s="468"/>
      <c r="QZ48" s="468"/>
      <c r="RA48" s="468"/>
      <c r="RB48" s="468"/>
      <c r="RC48" s="468"/>
      <c r="RD48" s="468"/>
      <c r="RE48" s="468"/>
      <c r="RF48" s="468"/>
      <c r="RG48" s="468"/>
      <c r="RH48" s="468"/>
      <c r="RI48" s="468"/>
      <c r="RJ48" s="468"/>
      <c r="RK48" s="468"/>
      <c r="RL48" s="468"/>
      <c r="RM48" s="468"/>
      <c r="RN48" s="468"/>
      <c r="RO48" s="468"/>
      <c r="RP48" s="468"/>
      <c r="RQ48" s="468"/>
      <c r="RR48" s="468"/>
      <c r="RS48" s="468"/>
      <c r="RT48" s="468"/>
      <c r="RU48" s="468"/>
      <c r="RV48" s="468"/>
      <c r="RW48" s="468"/>
      <c r="RX48" s="468"/>
      <c r="RY48" s="468"/>
      <c r="RZ48" s="468"/>
      <c r="SA48" s="468"/>
      <c r="SB48" s="468"/>
      <c r="SC48" s="468"/>
      <c r="SD48" s="468"/>
      <c r="SE48" s="468"/>
      <c r="SF48" s="468"/>
      <c r="SG48" s="468"/>
      <c r="SH48" s="468"/>
      <c r="SI48" s="468"/>
      <c r="SJ48" s="468"/>
      <c r="SK48" s="468"/>
      <c r="SL48" s="468"/>
      <c r="SM48" s="468"/>
      <c r="SN48" s="468"/>
      <c r="SO48" s="468"/>
      <c r="SP48" s="468"/>
      <c r="SQ48" s="468"/>
      <c r="SR48" s="468"/>
      <c r="SS48" s="468"/>
      <c r="ST48" s="468"/>
      <c r="SU48" s="468"/>
      <c r="SV48" s="468"/>
      <c r="SW48" s="468"/>
      <c r="SX48" s="468"/>
      <c r="SY48" s="468"/>
      <c r="SZ48" s="468"/>
      <c r="TA48" s="468"/>
      <c r="TB48" s="468"/>
      <c r="TC48" s="468"/>
      <c r="TD48" s="468"/>
      <c r="TE48" s="468"/>
      <c r="TF48" s="468"/>
      <c r="TG48" s="468"/>
      <c r="TH48" s="468"/>
      <c r="TI48" s="468"/>
      <c r="TJ48" s="468"/>
      <c r="TK48" s="468"/>
      <c r="TL48" s="468"/>
      <c r="TM48" s="468"/>
      <c r="TN48" s="468"/>
      <c r="TO48" s="468"/>
      <c r="TP48" s="468"/>
      <c r="TQ48" s="468"/>
      <c r="TR48" s="468"/>
      <c r="TS48" s="468"/>
      <c r="TT48" s="468"/>
      <c r="TU48" s="468"/>
      <c r="TV48" s="468"/>
      <c r="TW48" s="468"/>
      <c r="TX48" s="468"/>
      <c r="TY48" s="468"/>
      <c r="TZ48" s="468"/>
      <c r="UA48" s="468"/>
      <c r="UB48" s="468"/>
      <c r="UC48" s="468"/>
      <c r="UD48" s="468"/>
      <c r="UE48" s="468"/>
      <c r="UF48" s="468"/>
      <c r="UG48" s="468"/>
      <c r="UH48" s="468"/>
      <c r="UI48" s="468"/>
      <c r="UJ48" s="468"/>
      <c r="UK48" s="468"/>
      <c r="UL48" s="468"/>
      <c r="UM48" s="468"/>
      <c r="UN48" s="468"/>
      <c r="UO48" s="468"/>
      <c r="UP48" s="468"/>
      <c r="UQ48" s="468"/>
      <c r="UR48" s="468"/>
      <c r="US48" s="468"/>
      <c r="UT48" s="468"/>
      <c r="UU48" s="468"/>
      <c r="UV48" s="468"/>
      <c r="UW48" s="468"/>
      <c r="UX48" s="468"/>
      <c r="UY48" s="468"/>
      <c r="UZ48" s="468"/>
      <c r="VA48" s="468"/>
      <c r="VB48" s="468"/>
      <c r="VC48" s="468"/>
      <c r="VD48" s="468"/>
      <c r="VE48" s="468"/>
      <c r="VF48" s="468"/>
      <c r="VG48" s="468"/>
      <c r="VH48" s="468"/>
      <c r="VI48" s="468"/>
      <c r="VJ48" s="468"/>
      <c r="VK48" s="468"/>
      <c r="VL48" s="468"/>
      <c r="VM48" s="468"/>
      <c r="VN48" s="468"/>
      <c r="VO48" s="468"/>
      <c r="VP48" s="468"/>
      <c r="VQ48" s="468"/>
      <c r="VR48" s="468"/>
      <c r="VS48" s="468"/>
      <c r="VT48" s="468"/>
      <c r="VU48" s="468"/>
      <c r="VV48" s="468"/>
      <c r="VW48" s="468"/>
      <c r="VX48" s="468"/>
      <c r="VY48" s="468"/>
      <c r="VZ48" s="468"/>
      <c r="WA48" s="468"/>
      <c r="WB48" s="468"/>
      <c r="WC48" s="468"/>
      <c r="WD48" s="468"/>
      <c r="WE48" s="468"/>
      <c r="WF48" s="468"/>
      <c r="WG48" s="468"/>
      <c r="WH48" s="468"/>
      <c r="WI48" s="468"/>
      <c r="WJ48" s="468"/>
      <c r="WK48" s="468"/>
      <c r="WL48" s="468"/>
      <c r="WM48" s="468"/>
      <c r="WN48" s="468"/>
      <c r="WO48" s="468"/>
      <c r="WP48" s="468"/>
      <c r="WQ48" s="468"/>
      <c r="WR48" s="468"/>
      <c r="WS48" s="468"/>
      <c r="WT48" s="468"/>
      <c r="WU48" s="468"/>
      <c r="WV48" s="468"/>
      <c r="WW48" s="468"/>
      <c r="WX48" s="468"/>
      <c r="WY48" s="468"/>
      <c r="WZ48" s="468"/>
      <c r="XA48" s="468"/>
      <c r="XB48" s="468"/>
      <c r="XC48" s="468"/>
      <c r="XD48" s="468"/>
      <c r="XE48" s="468"/>
      <c r="XF48" s="468"/>
      <c r="XG48" s="468"/>
      <c r="XH48" s="468"/>
      <c r="XI48" s="468"/>
      <c r="XJ48" s="468"/>
      <c r="XK48" s="468"/>
      <c r="XL48" s="468"/>
      <c r="XM48" s="468"/>
      <c r="XN48" s="468"/>
      <c r="XO48" s="468"/>
      <c r="XP48" s="468"/>
      <c r="XQ48" s="468"/>
      <c r="XR48" s="468"/>
      <c r="XS48" s="468"/>
      <c r="XT48" s="468"/>
      <c r="XU48" s="468"/>
      <c r="XV48" s="468"/>
      <c r="XW48" s="468"/>
      <c r="XX48" s="468"/>
      <c r="XY48" s="468"/>
      <c r="XZ48" s="468"/>
      <c r="YA48" s="468"/>
      <c r="YB48" s="468"/>
      <c r="YC48" s="468"/>
      <c r="YD48" s="468"/>
      <c r="YE48" s="468"/>
      <c r="YF48" s="468"/>
      <c r="YG48" s="468"/>
      <c r="YH48" s="468"/>
      <c r="YI48" s="468"/>
      <c r="YJ48" s="468"/>
      <c r="YK48" s="468"/>
      <c r="YL48" s="468"/>
      <c r="YM48" s="468"/>
      <c r="YN48" s="468"/>
      <c r="YO48" s="468"/>
      <c r="YP48" s="468"/>
      <c r="YQ48" s="468"/>
      <c r="YR48" s="468"/>
      <c r="YS48" s="468"/>
      <c r="YT48" s="468"/>
      <c r="YU48" s="468"/>
      <c r="YV48" s="468"/>
      <c r="YW48" s="468"/>
      <c r="YX48" s="468"/>
      <c r="YY48" s="468"/>
      <c r="YZ48" s="468"/>
      <c r="ZA48" s="468"/>
      <c r="ZB48" s="468"/>
      <c r="ZC48" s="468"/>
      <c r="ZD48" s="468"/>
      <c r="ZE48" s="468"/>
      <c r="ZF48" s="468"/>
      <c r="ZG48" s="468"/>
      <c r="ZH48" s="468"/>
      <c r="ZI48" s="468"/>
      <c r="ZJ48" s="468"/>
      <c r="ZK48" s="468"/>
      <c r="ZL48" s="468"/>
      <c r="ZM48" s="468"/>
      <c r="ZN48" s="468"/>
      <c r="ZO48" s="468"/>
      <c r="ZP48" s="468"/>
      <c r="ZQ48" s="468"/>
      <c r="ZR48" s="468"/>
      <c r="ZS48" s="468"/>
      <c r="ZT48" s="468"/>
      <c r="ZU48" s="468"/>
      <c r="ZV48" s="468"/>
      <c r="ZW48" s="468"/>
      <c r="ZX48" s="468"/>
      <c r="ZY48" s="468"/>
      <c r="ZZ48" s="468"/>
      <c r="AAA48" s="468"/>
      <c r="AAB48" s="468"/>
      <c r="AAC48" s="468"/>
      <c r="AAD48" s="468"/>
      <c r="AAE48" s="468"/>
      <c r="AAF48" s="468"/>
      <c r="AAG48" s="468"/>
      <c r="AAH48" s="468"/>
      <c r="AAI48" s="468"/>
      <c r="AAJ48" s="468"/>
      <c r="AAK48" s="468"/>
      <c r="AAL48" s="468"/>
      <c r="AAM48" s="468"/>
      <c r="AAN48" s="468"/>
      <c r="AAO48" s="468"/>
      <c r="AAP48" s="468"/>
      <c r="AAQ48" s="468"/>
      <c r="AAR48" s="468"/>
      <c r="AAS48" s="468"/>
      <c r="AAT48" s="468"/>
      <c r="AAU48" s="468"/>
      <c r="AAV48" s="468"/>
      <c r="AAW48" s="468"/>
      <c r="AAX48" s="468"/>
      <c r="AAY48" s="468"/>
      <c r="AAZ48" s="468"/>
      <c r="ABA48" s="468"/>
      <c r="ABB48" s="468"/>
      <c r="ABC48" s="468"/>
      <c r="ABD48" s="468"/>
      <c r="ABE48" s="468"/>
      <c r="ABF48" s="468"/>
      <c r="ABG48" s="468"/>
      <c r="ABH48" s="468"/>
      <c r="ABI48" s="468"/>
      <c r="ABJ48" s="468"/>
      <c r="ABK48" s="468"/>
      <c r="ABL48" s="468"/>
      <c r="ABM48" s="468"/>
      <c r="ABN48" s="468"/>
      <c r="ABO48" s="468"/>
      <c r="ABP48" s="468"/>
      <c r="ABQ48" s="468"/>
      <c r="ABR48" s="468"/>
      <c r="ABS48" s="468"/>
      <c r="ABT48" s="468"/>
      <c r="ABU48" s="468"/>
      <c r="ABV48" s="468"/>
      <c r="ABW48" s="468"/>
      <c r="ABX48" s="468"/>
      <c r="ABY48" s="468"/>
      <c r="ABZ48" s="468"/>
      <c r="ACA48" s="468"/>
      <c r="ACB48" s="468"/>
      <c r="ACC48" s="468"/>
      <c r="ACD48" s="468"/>
      <c r="ACE48" s="468"/>
      <c r="ACF48" s="468"/>
      <c r="ACG48" s="468"/>
      <c r="ACH48" s="468"/>
      <c r="ACI48" s="468"/>
      <c r="ACJ48" s="468"/>
      <c r="ACK48" s="468"/>
      <c r="ACL48" s="468"/>
      <c r="ACM48" s="468"/>
      <c r="ACN48" s="468"/>
      <c r="ACO48" s="468"/>
      <c r="ACP48" s="468"/>
      <c r="ACQ48" s="468"/>
      <c r="ACR48" s="468"/>
      <c r="ACS48" s="468"/>
      <c r="ACT48" s="468"/>
      <c r="ACU48" s="468"/>
      <c r="ACV48" s="468"/>
      <c r="ACW48" s="468"/>
      <c r="ACX48" s="468"/>
      <c r="ACY48" s="468"/>
      <c r="ACZ48" s="468"/>
      <c r="ADA48" s="468"/>
      <c r="ADB48" s="468"/>
      <c r="ADC48" s="468"/>
      <c r="ADD48" s="468"/>
      <c r="ADE48" s="468"/>
      <c r="ADF48" s="468"/>
      <c r="ADG48" s="468"/>
      <c r="ADH48" s="468"/>
      <c r="ADI48" s="468"/>
      <c r="ADJ48" s="468"/>
      <c r="ADK48" s="468"/>
      <c r="ADL48" s="468"/>
      <c r="ADM48" s="468"/>
      <c r="ADN48" s="468"/>
      <c r="ADO48" s="468"/>
      <c r="ADP48" s="468"/>
      <c r="ADQ48" s="468"/>
      <c r="ADR48" s="468"/>
      <c r="ADS48" s="468"/>
      <c r="ADT48" s="468"/>
      <c r="ADU48" s="468"/>
      <c r="ADV48" s="468"/>
      <c r="ADW48" s="468"/>
      <c r="ADX48" s="468"/>
      <c r="ADY48" s="468"/>
      <c r="ADZ48" s="468"/>
      <c r="AEA48" s="468"/>
      <c r="AEB48" s="468"/>
      <c r="AEC48" s="468"/>
      <c r="AED48" s="468"/>
      <c r="AEE48" s="468"/>
      <c r="AEF48" s="468"/>
      <c r="AEG48" s="468"/>
      <c r="AEH48" s="468"/>
      <c r="AEI48" s="468"/>
      <c r="AEJ48" s="468"/>
      <c r="AEK48" s="468"/>
      <c r="AEL48" s="468"/>
      <c r="AEM48" s="468"/>
      <c r="AEN48" s="468"/>
      <c r="AEO48" s="468"/>
      <c r="AEP48" s="468"/>
      <c r="AEQ48" s="468"/>
      <c r="AER48" s="468"/>
      <c r="AES48" s="468"/>
      <c r="AET48" s="468"/>
      <c r="AEU48" s="468"/>
      <c r="AEV48" s="468"/>
      <c r="AEW48" s="468"/>
      <c r="AEX48" s="468"/>
      <c r="AEY48" s="468"/>
      <c r="AEZ48" s="468"/>
      <c r="AFA48" s="468"/>
      <c r="AFB48" s="468"/>
      <c r="AFC48" s="468"/>
      <c r="AFD48" s="468"/>
      <c r="AFE48" s="468"/>
      <c r="AFF48" s="468"/>
      <c r="AFG48" s="468"/>
      <c r="AFH48" s="468"/>
      <c r="AFI48" s="468"/>
      <c r="AFJ48" s="468"/>
      <c r="AFK48" s="468"/>
      <c r="AFL48" s="468"/>
      <c r="AFM48" s="468"/>
      <c r="AFN48" s="468"/>
      <c r="AFO48" s="468"/>
      <c r="AFP48" s="468"/>
      <c r="AFQ48" s="468"/>
      <c r="AFR48" s="468"/>
      <c r="AFS48" s="468"/>
      <c r="AFT48" s="468"/>
      <c r="AFU48" s="468"/>
      <c r="AFV48" s="468"/>
      <c r="AFW48" s="468"/>
      <c r="AFX48" s="468"/>
      <c r="AFY48" s="468"/>
      <c r="AFZ48" s="468"/>
      <c r="AGA48" s="468"/>
      <c r="AGB48" s="468"/>
      <c r="AGC48" s="468"/>
      <c r="AGD48" s="468"/>
      <c r="AGE48" s="468"/>
      <c r="AGF48" s="468"/>
      <c r="AGG48" s="468"/>
      <c r="AGH48" s="468"/>
      <c r="AGI48" s="468"/>
      <c r="AGJ48" s="468"/>
      <c r="AGK48" s="468"/>
      <c r="AGL48" s="468"/>
      <c r="AGM48" s="468"/>
      <c r="AGN48" s="468"/>
      <c r="AGO48" s="468"/>
      <c r="AGP48" s="468"/>
      <c r="AGQ48" s="468"/>
      <c r="AGR48" s="468"/>
      <c r="AGS48" s="468"/>
      <c r="AGT48" s="468"/>
      <c r="AGU48" s="468"/>
      <c r="AGV48" s="468"/>
      <c r="AGW48" s="468"/>
      <c r="AGX48" s="468"/>
      <c r="AGY48" s="468"/>
      <c r="AGZ48" s="468"/>
      <c r="AHA48" s="468"/>
      <c r="AHB48" s="468"/>
      <c r="AHC48" s="468"/>
      <c r="AHD48" s="468"/>
      <c r="AHE48" s="468"/>
      <c r="AHF48" s="468"/>
      <c r="AHG48" s="468"/>
      <c r="AHH48" s="468"/>
      <c r="AHI48" s="468"/>
      <c r="AHJ48" s="468"/>
      <c r="AHK48" s="468"/>
      <c r="AHL48" s="468"/>
      <c r="AHM48" s="468"/>
      <c r="AHN48" s="468"/>
      <c r="AHO48" s="468"/>
      <c r="AHP48" s="468"/>
      <c r="AHQ48" s="468"/>
      <c r="AHR48" s="468"/>
      <c r="AHS48" s="468"/>
      <c r="AHT48" s="468"/>
      <c r="AHU48" s="468"/>
      <c r="AHV48" s="468"/>
      <c r="AHW48" s="468"/>
      <c r="AHX48" s="468"/>
      <c r="AHY48" s="468"/>
      <c r="AHZ48" s="468"/>
      <c r="AIA48" s="468"/>
      <c r="AIB48" s="468"/>
      <c r="AIC48" s="468"/>
      <c r="AID48" s="468"/>
      <c r="AIE48" s="468"/>
      <c r="AIF48" s="468"/>
      <c r="AIG48" s="468"/>
      <c r="AIH48" s="468"/>
      <c r="AII48" s="468"/>
      <c r="AIJ48" s="468"/>
      <c r="AIK48" s="468"/>
      <c r="AIL48" s="468"/>
      <c r="AIM48" s="468"/>
      <c r="AIN48" s="468"/>
      <c r="AIO48" s="468"/>
      <c r="AIP48" s="468"/>
      <c r="AIQ48" s="468"/>
      <c r="AIR48" s="468"/>
      <c r="AIS48" s="468"/>
      <c r="AIT48" s="468"/>
      <c r="AIU48" s="468"/>
      <c r="AIV48" s="468"/>
      <c r="AIW48" s="468"/>
      <c r="AIX48" s="468"/>
      <c r="AIY48" s="468"/>
      <c r="AIZ48" s="468"/>
      <c r="AJA48" s="468"/>
      <c r="AJB48" s="468"/>
      <c r="AJC48" s="468"/>
      <c r="AJD48" s="468"/>
      <c r="AJE48" s="468"/>
      <c r="AJF48" s="468"/>
      <c r="AJG48" s="468"/>
      <c r="AJH48" s="468"/>
      <c r="AJI48" s="468"/>
      <c r="AJJ48" s="468"/>
      <c r="AJK48" s="468"/>
      <c r="AJL48" s="468"/>
      <c r="AJM48" s="468"/>
      <c r="AJN48" s="468"/>
      <c r="AJO48" s="468"/>
      <c r="AJP48" s="468"/>
      <c r="AJQ48" s="468"/>
      <c r="AJR48" s="468"/>
      <c r="AJS48" s="468"/>
      <c r="AJT48" s="468"/>
      <c r="AJU48" s="468"/>
      <c r="AJV48" s="468"/>
      <c r="AJW48" s="468"/>
      <c r="AJX48" s="468"/>
      <c r="AJY48" s="468"/>
      <c r="AJZ48" s="468"/>
      <c r="AKA48" s="468"/>
      <c r="AKB48" s="468"/>
      <c r="AKC48" s="468"/>
      <c r="AKD48" s="468"/>
      <c r="AKE48" s="468"/>
      <c r="AKF48" s="468"/>
      <c r="AKG48" s="468"/>
      <c r="AKH48" s="468"/>
      <c r="AKI48" s="468"/>
      <c r="AKJ48" s="468"/>
      <c r="AKK48" s="468"/>
      <c r="AKL48" s="468"/>
      <c r="AKM48" s="468"/>
      <c r="AKN48" s="468"/>
      <c r="AKO48" s="468"/>
      <c r="AKP48" s="468"/>
      <c r="AKQ48" s="468"/>
      <c r="AKR48" s="468"/>
      <c r="AKS48" s="468"/>
      <c r="AKT48" s="468"/>
      <c r="AKU48" s="468"/>
      <c r="AKV48" s="468"/>
      <c r="AKW48" s="468"/>
      <c r="AKX48" s="468"/>
      <c r="AKY48" s="468"/>
      <c r="AKZ48" s="468"/>
      <c r="ALA48" s="468"/>
      <c r="ALB48" s="468"/>
      <c r="ALC48" s="468"/>
      <c r="ALD48" s="468"/>
      <c r="ALE48" s="468"/>
      <c r="ALF48" s="468"/>
      <c r="ALG48" s="468"/>
      <c r="ALH48" s="468"/>
      <c r="ALI48" s="468"/>
      <c r="ALJ48" s="468"/>
      <c r="ALK48" s="468"/>
      <c r="ALL48" s="468"/>
      <c r="ALM48" s="468"/>
      <c r="ALN48" s="468"/>
      <c r="ALO48" s="468"/>
      <c r="ALP48" s="468"/>
      <c r="ALQ48" s="468"/>
      <c r="ALR48" s="468"/>
      <c r="ALS48" s="468"/>
      <c r="ALT48" s="468"/>
      <c r="ALU48" s="468"/>
      <c r="ALV48" s="468"/>
      <c r="ALW48" s="468"/>
      <c r="ALX48" s="468"/>
      <c r="ALY48" s="468"/>
      <c r="ALZ48" s="468"/>
      <c r="AMA48" s="468"/>
      <c r="AMB48" s="468"/>
      <c r="AMC48" s="468"/>
      <c r="AMD48" s="468"/>
      <c r="AME48" s="468"/>
      <c r="AMF48" s="468"/>
      <c r="AMG48" s="468"/>
      <c r="AMH48" s="468"/>
      <c r="AMI48" s="468"/>
      <c r="AMJ48" s="468"/>
      <c r="AMK48" s="468"/>
      <c r="AML48" s="468"/>
      <c r="AMM48" s="468"/>
      <c r="AMN48" s="468"/>
      <c r="AMO48" s="468"/>
      <c r="AMP48" s="468"/>
      <c r="AMQ48" s="468"/>
      <c r="AMR48" s="468"/>
      <c r="AMS48" s="468"/>
      <c r="AMT48" s="468"/>
      <c r="AMU48" s="468"/>
      <c r="AMV48" s="468"/>
      <c r="AMW48" s="468"/>
      <c r="AMX48" s="468"/>
      <c r="AMY48" s="468"/>
      <c r="AMZ48" s="468"/>
      <c r="ANA48" s="468"/>
      <c r="ANB48" s="468"/>
      <c r="ANC48" s="468"/>
      <c r="AND48" s="468"/>
      <c r="ANE48" s="468"/>
      <c r="ANF48" s="468"/>
      <c r="ANG48" s="468"/>
      <c r="ANH48" s="468"/>
      <c r="ANI48" s="468"/>
      <c r="ANJ48" s="468"/>
      <c r="ANK48" s="468"/>
      <c r="ANL48" s="468"/>
      <c r="ANM48" s="468"/>
      <c r="ANN48" s="468"/>
      <c r="ANO48" s="468"/>
      <c r="ANP48" s="468"/>
      <c r="ANQ48" s="468"/>
      <c r="ANR48" s="468"/>
      <c r="ANS48" s="468"/>
      <c r="ANT48" s="468"/>
      <c r="ANU48" s="468"/>
      <c r="ANV48" s="468"/>
      <c r="ANW48" s="468"/>
      <c r="ANX48" s="468"/>
      <c r="ANY48" s="468"/>
      <c r="ANZ48" s="468"/>
      <c r="AOA48" s="468"/>
      <c r="AOB48" s="468"/>
      <c r="AOC48" s="468"/>
      <c r="AOD48" s="468"/>
      <c r="AOE48" s="468"/>
      <c r="AOF48" s="468"/>
      <c r="AOG48" s="468"/>
      <c r="AOH48" s="468"/>
      <c r="AOI48" s="468"/>
      <c r="AOJ48" s="468"/>
      <c r="AOK48" s="468"/>
      <c r="AOL48" s="468"/>
      <c r="AOM48" s="468"/>
      <c r="AON48" s="468"/>
      <c r="AOO48" s="468"/>
      <c r="AOP48" s="468"/>
      <c r="AOQ48" s="468"/>
      <c r="AOR48" s="468"/>
      <c r="AOS48" s="468"/>
      <c r="AOT48" s="468"/>
      <c r="AOU48" s="468"/>
      <c r="AOV48" s="468"/>
      <c r="AOW48" s="468"/>
      <c r="AOX48" s="468"/>
      <c r="AOY48" s="468"/>
      <c r="AOZ48" s="468"/>
      <c r="APA48" s="468"/>
      <c r="APB48" s="468"/>
      <c r="APC48" s="468"/>
      <c r="APD48" s="468"/>
      <c r="APE48" s="468"/>
      <c r="APF48" s="468"/>
      <c r="APG48" s="468"/>
      <c r="APH48" s="468"/>
      <c r="API48" s="468"/>
      <c r="APJ48" s="468"/>
      <c r="APK48" s="468"/>
      <c r="APL48" s="468"/>
      <c r="APM48" s="468"/>
      <c r="APN48" s="468"/>
      <c r="APO48" s="468"/>
      <c r="APP48" s="468"/>
      <c r="APQ48" s="468"/>
      <c r="APR48" s="468"/>
      <c r="APS48" s="468"/>
      <c r="APT48" s="468"/>
      <c r="APU48" s="468"/>
      <c r="APV48" s="468"/>
      <c r="APW48" s="468"/>
      <c r="APX48" s="468"/>
      <c r="APY48" s="468"/>
      <c r="APZ48" s="468"/>
      <c r="AQA48" s="468"/>
      <c r="AQB48" s="468"/>
      <c r="AQC48" s="468"/>
      <c r="AQD48" s="468"/>
      <c r="AQE48" s="468"/>
      <c r="AQF48" s="468"/>
      <c r="AQG48" s="468"/>
      <c r="AQH48" s="468"/>
      <c r="AQI48" s="468"/>
      <c r="AQJ48" s="468"/>
      <c r="AQK48" s="468"/>
      <c r="AQL48" s="468"/>
      <c r="AQM48" s="468"/>
      <c r="AQN48" s="468"/>
      <c r="AQO48" s="468"/>
      <c r="AQP48" s="468"/>
      <c r="AQQ48" s="468"/>
      <c r="AQR48" s="468"/>
      <c r="AQS48" s="468"/>
      <c r="AQT48" s="468"/>
      <c r="AQU48" s="468"/>
      <c r="AQV48" s="468"/>
      <c r="AQW48" s="468"/>
      <c r="AQX48" s="468"/>
      <c r="AQY48" s="468"/>
      <c r="AQZ48" s="468"/>
      <c r="ARA48" s="468"/>
      <c r="ARB48" s="468"/>
      <c r="ARC48" s="468"/>
      <c r="ARD48" s="468"/>
      <c r="ARE48" s="468"/>
      <c r="ARF48" s="468"/>
      <c r="ARG48" s="468"/>
      <c r="ARH48" s="468"/>
      <c r="ARI48" s="468"/>
      <c r="ARJ48" s="468"/>
      <c r="ARK48" s="468"/>
      <c r="ARL48" s="468"/>
      <c r="ARM48" s="468"/>
      <c r="ARN48" s="468"/>
      <c r="ARO48" s="468"/>
      <c r="ARP48" s="468"/>
      <c r="ARQ48" s="468"/>
      <c r="ARR48" s="468"/>
      <c r="ARS48" s="468"/>
      <c r="ART48" s="468"/>
      <c r="ARU48" s="468"/>
      <c r="ARV48" s="468"/>
      <c r="ARW48" s="468"/>
      <c r="ARX48" s="468"/>
      <c r="ARY48" s="468"/>
      <c r="ARZ48" s="468"/>
      <c r="ASA48" s="468"/>
      <c r="ASB48" s="468"/>
      <c r="ASC48" s="468"/>
      <c r="ASD48" s="468"/>
      <c r="ASE48" s="468"/>
      <c r="ASF48" s="468"/>
      <c r="ASG48" s="468"/>
      <c r="ASH48" s="468"/>
      <c r="ASI48" s="468"/>
      <c r="ASJ48" s="468"/>
      <c r="ASK48" s="468"/>
      <c r="ASL48" s="468"/>
      <c r="ASM48" s="468"/>
      <c r="ASN48" s="468"/>
      <c r="ASO48" s="468"/>
      <c r="ASP48" s="468"/>
      <c r="ASQ48" s="468"/>
      <c r="ASR48" s="468"/>
      <c r="ASS48" s="468"/>
      <c r="AST48" s="468"/>
      <c r="ASU48" s="468"/>
      <c r="ASV48" s="468"/>
      <c r="ASW48" s="468"/>
      <c r="ASX48" s="468"/>
      <c r="ASY48" s="468"/>
      <c r="ASZ48" s="468"/>
      <c r="ATA48" s="468"/>
      <c r="ATB48" s="468"/>
      <c r="ATC48" s="468"/>
      <c r="ATD48" s="468"/>
      <c r="ATE48" s="468"/>
      <c r="ATF48" s="468"/>
      <c r="ATG48" s="468"/>
      <c r="ATH48" s="468"/>
      <c r="ATI48" s="468"/>
      <c r="ATJ48" s="468"/>
      <c r="ATK48" s="468"/>
      <c r="ATL48" s="468"/>
      <c r="ATM48" s="468"/>
      <c r="ATN48" s="468"/>
      <c r="ATO48" s="468"/>
      <c r="ATP48" s="468"/>
      <c r="ATQ48" s="468"/>
      <c r="ATR48" s="468"/>
      <c r="ATS48" s="468"/>
      <c r="ATT48" s="468"/>
      <c r="ATU48" s="468"/>
      <c r="ATV48" s="468"/>
      <c r="ATW48" s="468"/>
      <c r="ATX48" s="468"/>
      <c r="ATY48" s="468"/>
      <c r="ATZ48" s="468"/>
      <c r="AUA48" s="468"/>
      <c r="AUB48" s="468"/>
      <c r="AUC48" s="468"/>
      <c r="AUD48" s="468"/>
      <c r="AUE48" s="468"/>
      <c r="AUF48" s="468"/>
      <c r="AUG48" s="468"/>
      <c r="AUH48" s="468"/>
      <c r="AUI48" s="468"/>
      <c r="AUJ48" s="468"/>
      <c r="AUK48" s="468"/>
      <c r="AUL48" s="468"/>
      <c r="AUM48" s="468"/>
      <c r="AUN48" s="468"/>
      <c r="AUO48" s="468"/>
      <c r="AUP48" s="468"/>
      <c r="AUQ48" s="468"/>
      <c r="AUR48" s="468"/>
      <c r="AUS48" s="468"/>
      <c r="AUT48" s="468"/>
      <c r="AUU48" s="468"/>
      <c r="AUV48" s="468"/>
      <c r="AUW48" s="468"/>
      <c r="AUX48" s="468"/>
      <c r="AUY48" s="468"/>
      <c r="AUZ48" s="468"/>
      <c r="AVA48" s="468"/>
      <c r="AVB48" s="468"/>
      <c r="AVC48" s="468"/>
      <c r="AVD48" s="468"/>
      <c r="AVE48" s="468"/>
      <c r="AVF48" s="468"/>
      <c r="AVG48" s="468"/>
      <c r="AVH48" s="468"/>
      <c r="AVI48" s="468"/>
      <c r="AVJ48" s="468"/>
      <c r="AVK48" s="468"/>
      <c r="AVL48" s="468"/>
      <c r="AVM48" s="468"/>
      <c r="AVN48" s="468"/>
      <c r="AVO48" s="468"/>
      <c r="AVP48" s="468"/>
      <c r="AVQ48" s="468"/>
      <c r="AVR48" s="468"/>
      <c r="AVS48" s="468"/>
      <c r="AVT48" s="468"/>
      <c r="AVU48" s="468"/>
      <c r="AVV48" s="468"/>
      <c r="AVW48" s="468"/>
      <c r="AVX48" s="468"/>
      <c r="AVY48" s="468"/>
      <c r="AVZ48" s="468"/>
      <c r="AWA48" s="468"/>
      <c r="AWB48" s="468"/>
      <c r="AWC48" s="468"/>
      <c r="AWD48" s="468"/>
      <c r="AWE48" s="468"/>
      <c r="AWF48" s="468"/>
      <c r="AWG48" s="468"/>
      <c r="AWH48" s="468"/>
      <c r="AWI48" s="468"/>
      <c r="AWJ48" s="468"/>
      <c r="AWK48" s="468"/>
      <c r="AWL48" s="468"/>
      <c r="AWM48" s="468"/>
      <c r="AWN48" s="468"/>
      <c r="AWO48" s="468"/>
      <c r="AWP48" s="468"/>
      <c r="AWQ48" s="468"/>
      <c r="AWR48" s="468"/>
      <c r="AWS48" s="468"/>
      <c r="AWT48" s="468"/>
      <c r="AWU48" s="468"/>
      <c r="AWV48" s="468"/>
      <c r="AWW48" s="468"/>
      <c r="AWX48" s="468"/>
      <c r="AWY48" s="468"/>
      <c r="AWZ48" s="468"/>
      <c r="AXA48" s="468"/>
      <c r="AXB48" s="468"/>
      <c r="AXC48" s="468"/>
      <c r="AXD48" s="468"/>
      <c r="AXE48" s="468"/>
      <c r="AXF48" s="468"/>
      <c r="AXG48" s="468"/>
      <c r="AXH48" s="468"/>
      <c r="AXI48" s="468"/>
      <c r="AXJ48" s="468"/>
      <c r="AXK48" s="468"/>
      <c r="AXL48" s="468"/>
      <c r="AXM48" s="468"/>
      <c r="AXN48" s="468"/>
      <c r="AXO48" s="468"/>
      <c r="AXP48" s="468"/>
      <c r="AXQ48" s="468"/>
      <c r="AXR48" s="468"/>
      <c r="AXS48" s="468"/>
      <c r="AXT48" s="468"/>
      <c r="AXU48" s="468"/>
      <c r="AXV48" s="468"/>
      <c r="AXW48" s="468"/>
      <c r="AXX48" s="468"/>
      <c r="AXY48" s="468"/>
      <c r="AXZ48" s="468"/>
      <c r="AYA48" s="468"/>
      <c r="AYB48" s="468"/>
      <c r="AYC48" s="468"/>
      <c r="AYD48" s="468"/>
      <c r="AYE48" s="468"/>
      <c r="AYF48" s="468"/>
      <c r="AYG48" s="468"/>
      <c r="AYH48" s="468"/>
      <c r="AYI48" s="468"/>
      <c r="AYJ48" s="468"/>
      <c r="AYK48" s="468"/>
      <c r="AYL48" s="468"/>
      <c r="AYM48" s="468"/>
      <c r="AYN48" s="468"/>
      <c r="AYO48" s="468"/>
      <c r="AYP48" s="468"/>
      <c r="AYQ48" s="468"/>
      <c r="AYR48" s="468"/>
      <c r="AYS48" s="468"/>
      <c r="AYT48" s="468"/>
      <c r="AYU48" s="468"/>
      <c r="AYV48" s="468"/>
      <c r="AYW48" s="468"/>
      <c r="AYX48" s="468"/>
      <c r="AYY48" s="468"/>
      <c r="AYZ48" s="468"/>
      <c r="AZA48" s="468"/>
      <c r="AZB48" s="468"/>
      <c r="AZC48" s="468"/>
      <c r="AZD48" s="468"/>
      <c r="AZE48" s="468"/>
      <c r="AZF48" s="468"/>
      <c r="AZG48" s="468"/>
      <c r="AZH48" s="468"/>
      <c r="AZI48" s="468"/>
      <c r="AZJ48" s="468"/>
      <c r="AZK48" s="468"/>
      <c r="AZL48" s="468"/>
      <c r="AZM48" s="468"/>
      <c r="AZN48" s="468"/>
      <c r="AZO48" s="468"/>
      <c r="AZP48" s="468"/>
      <c r="AZQ48" s="468"/>
      <c r="AZR48" s="468"/>
      <c r="AZS48" s="468"/>
      <c r="AZT48" s="468"/>
      <c r="AZU48" s="468"/>
      <c r="AZV48" s="468"/>
      <c r="AZW48" s="468"/>
      <c r="AZX48" s="468"/>
      <c r="AZY48" s="468"/>
      <c r="AZZ48" s="468"/>
      <c r="BAA48" s="468"/>
      <c r="BAB48" s="468"/>
      <c r="BAC48" s="468"/>
      <c r="BAD48" s="468"/>
      <c r="BAE48" s="468"/>
      <c r="BAF48" s="468"/>
      <c r="BAG48" s="468"/>
      <c r="BAH48" s="468"/>
      <c r="BAI48" s="468"/>
      <c r="BAJ48" s="468"/>
      <c r="BAK48" s="468"/>
      <c r="BAL48" s="468"/>
      <c r="BAM48" s="468"/>
      <c r="BAN48" s="468"/>
      <c r="BAO48" s="468"/>
      <c r="BAP48" s="468"/>
      <c r="BAQ48" s="468"/>
      <c r="BAR48" s="468"/>
      <c r="BAS48" s="468"/>
      <c r="BAT48" s="468"/>
      <c r="BAU48" s="468"/>
      <c r="BAV48" s="468"/>
      <c r="BAW48" s="468"/>
      <c r="BAX48" s="468"/>
      <c r="BAY48" s="468"/>
      <c r="BAZ48" s="468"/>
      <c r="BBA48" s="468"/>
      <c r="BBB48" s="468"/>
      <c r="BBC48" s="468"/>
      <c r="BBD48" s="468"/>
      <c r="BBE48" s="468"/>
      <c r="BBF48" s="468"/>
      <c r="BBG48" s="468"/>
      <c r="BBH48" s="468"/>
      <c r="BBI48" s="468"/>
      <c r="BBJ48" s="468"/>
      <c r="BBK48" s="468"/>
      <c r="BBL48" s="468"/>
      <c r="BBM48" s="468"/>
      <c r="BBN48" s="468"/>
      <c r="BBO48" s="468"/>
      <c r="BBP48" s="468"/>
      <c r="BBQ48" s="468"/>
      <c r="BBR48" s="468"/>
      <c r="BBS48" s="468"/>
      <c r="BBT48" s="468"/>
      <c r="BBU48" s="468"/>
      <c r="BBV48" s="468"/>
      <c r="BBW48" s="468"/>
      <c r="BBX48" s="468"/>
      <c r="BBY48" s="468"/>
      <c r="BBZ48" s="468"/>
      <c r="BCA48" s="468"/>
      <c r="BCB48" s="468"/>
      <c r="BCC48" s="468"/>
      <c r="BCD48" s="468"/>
      <c r="BCE48" s="468"/>
      <c r="BCF48" s="468"/>
      <c r="BCG48" s="468"/>
      <c r="BCH48" s="468"/>
      <c r="BCI48" s="468"/>
      <c r="BCJ48" s="468"/>
      <c r="BCK48" s="468"/>
      <c r="BCL48" s="468"/>
      <c r="BCM48" s="468"/>
      <c r="BCN48" s="468"/>
      <c r="BCO48" s="468"/>
      <c r="BCP48" s="468"/>
      <c r="BCQ48" s="468"/>
      <c r="BCR48" s="468"/>
      <c r="BCS48" s="468"/>
      <c r="BCT48" s="468"/>
      <c r="BCU48" s="468"/>
      <c r="BCV48" s="468"/>
      <c r="BCW48" s="468"/>
      <c r="BCX48" s="468"/>
      <c r="BCY48" s="468"/>
      <c r="BCZ48" s="468"/>
      <c r="BDA48" s="468"/>
      <c r="BDB48" s="468"/>
      <c r="BDC48" s="468"/>
      <c r="BDD48" s="468"/>
      <c r="BDE48" s="468"/>
      <c r="BDF48" s="468"/>
      <c r="BDG48" s="468"/>
      <c r="BDH48" s="468"/>
      <c r="BDI48" s="468"/>
      <c r="BDJ48" s="468"/>
      <c r="BDK48" s="468"/>
      <c r="BDL48" s="468"/>
      <c r="BDM48" s="468"/>
      <c r="BDN48" s="468"/>
      <c r="BDO48" s="468"/>
      <c r="BDP48" s="468"/>
      <c r="BDQ48" s="468"/>
      <c r="BDR48" s="468"/>
      <c r="BDS48" s="468"/>
      <c r="BDT48" s="468"/>
      <c r="BDU48" s="468"/>
      <c r="BDV48" s="468"/>
      <c r="BDW48" s="468"/>
      <c r="BDX48" s="468"/>
      <c r="BDY48" s="468"/>
      <c r="BDZ48" s="468"/>
      <c r="BEA48" s="468"/>
      <c r="BEB48" s="468"/>
      <c r="BEC48" s="468"/>
      <c r="BED48" s="468"/>
      <c r="BEE48" s="468"/>
      <c r="BEF48" s="468"/>
      <c r="BEG48" s="468"/>
      <c r="BEH48" s="468"/>
      <c r="BEI48" s="468"/>
      <c r="BEJ48" s="468"/>
      <c r="BEK48" s="468"/>
      <c r="BEL48" s="468"/>
      <c r="BEM48" s="468"/>
      <c r="BEN48" s="468"/>
      <c r="BEO48" s="468"/>
      <c r="BEP48" s="468"/>
      <c r="BEQ48" s="468"/>
      <c r="BER48" s="468"/>
      <c r="BES48" s="468"/>
      <c r="BET48" s="468"/>
      <c r="BEU48" s="468"/>
      <c r="BEV48" s="468"/>
      <c r="BEW48" s="468"/>
      <c r="BEX48" s="468"/>
      <c r="BEY48" s="468"/>
      <c r="BEZ48" s="468"/>
      <c r="BFA48" s="468"/>
      <c r="BFB48" s="468"/>
      <c r="BFC48" s="468"/>
      <c r="BFD48" s="468"/>
      <c r="BFE48" s="468"/>
      <c r="BFF48" s="468"/>
      <c r="BFG48" s="468"/>
      <c r="BFH48" s="468"/>
      <c r="BFI48" s="468"/>
      <c r="BFJ48" s="468"/>
      <c r="BFK48" s="468"/>
      <c r="BFL48" s="468"/>
      <c r="BFM48" s="468"/>
      <c r="BFN48" s="468"/>
      <c r="BFO48" s="468"/>
      <c r="BFP48" s="468"/>
      <c r="BFQ48" s="468"/>
      <c r="BFR48" s="468"/>
      <c r="BFS48" s="468"/>
      <c r="BFT48" s="468"/>
      <c r="BFU48" s="468"/>
      <c r="BFV48" s="468"/>
      <c r="BFW48" s="468"/>
      <c r="BFX48" s="468"/>
      <c r="BFY48" s="468"/>
      <c r="BFZ48" s="468"/>
      <c r="BGA48" s="468"/>
      <c r="BGB48" s="468"/>
      <c r="BGC48" s="468"/>
      <c r="BGD48" s="468"/>
      <c r="BGE48" s="468"/>
      <c r="BGF48" s="468"/>
      <c r="BGG48" s="468"/>
      <c r="BGH48" s="468"/>
      <c r="BGI48" s="468"/>
      <c r="BGJ48" s="468"/>
      <c r="BGK48" s="468"/>
      <c r="BGL48" s="468"/>
      <c r="BGM48" s="468"/>
      <c r="BGN48" s="468"/>
      <c r="BGO48" s="468"/>
      <c r="BGP48" s="468"/>
      <c r="BGQ48" s="468"/>
      <c r="BGR48" s="468"/>
      <c r="BGS48" s="468"/>
      <c r="BGT48" s="468"/>
      <c r="BGU48" s="468"/>
      <c r="BGV48" s="468"/>
      <c r="BGW48" s="468"/>
      <c r="BGX48" s="468"/>
      <c r="BGY48" s="468"/>
      <c r="BGZ48" s="468"/>
      <c r="BHA48" s="468"/>
      <c r="BHB48" s="468"/>
      <c r="BHC48" s="468"/>
      <c r="BHD48" s="468"/>
      <c r="BHE48" s="468"/>
      <c r="BHF48" s="468"/>
      <c r="BHG48" s="468"/>
      <c r="BHH48" s="468"/>
      <c r="BHI48" s="468"/>
      <c r="BHJ48" s="468"/>
      <c r="BHK48" s="468"/>
      <c r="BHL48" s="468"/>
      <c r="BHM48" s="468"/>
      <c r="BHN48" s="468"/>
      <c r="BHO48" s="468"/>
      <c r="BHP48" s="468"/>
      <c r="BHQ48" s="468"/>
      <c r="BHR48" s="468"/>
      <c r="BHS48" s="468"/>
      <c r="BHT48" s="468"/>
      <c r="BHU48" s="468"/>
      <c r="BHV48" s="468"/>
      <c r="BHW48" s="468"/>
      <c r="BHX48" s="468"/>
      <c r="BHY48" s="468"/>
      <c r="BHZ48" s="468"/>
      <c r="BIA48" s="468"/>
      <c r="BIB48" s="468"/>
      <c r="BIC48" s="468"/>
      <c r="BID48" s="468"/>
      <c r="BIE48" s="468"/>
      <c r="BIF48" s="468"/>
      <c r="BIG48" s="468"/>
      <c r="BIH48" s="468"/>
      <c r="BII48" s="468"/>
      <c r="BIJ48" s="468"/>
      <c r="BIK48" s="468"/>
      <c r="BIL48" s="468"/>
      <c r="BIM48" s="468"/>
      <c r="BIN48" s="468"/>
      <c r="BIO48" s="468"/>
      <c r="BIP48" s="468"/>
      <c r="BIQ48" s="468"/>
      <c r="BIR48" s="468"/>
      <c r="BIS48" s="468"/>
      <c r="BIT48" s="468"/>
      <c r="BIU48" s="468"/>
      <c r="BIV48" s="468"/>
      <c r="BIW48" s="468"/>
      <c r="BIX48" s="468"/>
      <c r="BIY48" s="468"/>
      <c r="BIZ48" s="468"/>
      <c r="BJA48" s="468"/>
      <c r="BJB48" s="468"/>
      <c r="BJC48" s="468"/>
      <c r="BJD48" s="468"/>
      <c r="BJE48" s="468"/>
      <c r="BJF48" s="468"/>
      <c r="BJG48" s="468"/>
      <c r="BJH48" s="468"/>
      <c r="BJI48" s="468"/>
      <c r="BJJ48" s="468"/>
      <c r="BJK48" s="468"/>
      <c r="BJL48" s="468"/>
      <c r="BJM48" s="468"/>
      <c r="BJN48" s="468"/>
      <c r="BJO48" s="468"/>
      <c r="BJP48" s="468"/>
      <c r="BJQ48" s="468"/>
      <c r="BJR48" s="468"/>
      <c r="BJS48" s="468"/>
      <c r="BJT48" s="468"/>
      <c r="BJU48" s="468"/>
      <c r="BJV48" s="468"/>
      <c r="BJW48" s="468"/>
      <c r="BJX48" s="468"/>
      <c r="BJY48" s="468"/>
      <c r="BJZ48" s="468"/>
      <c r="BKA48" s="468"/>
      <c r="BKB48" s="468"/>
      <c r="BKC48" s="468"/>
      <c r="BKD48" s="468"/>
      <c r="BKE48" s="468"/>
      <c r="BKF48" s="468"/>
      <c r="BKG48" s="468"/>
      <c r="BKH48" s="468"/>
      <c r="BKI48" s="468"/>
      <c r="BKJ48" s="468"/>
      <c r="BKK48" s="468"/>
      <c r="BKL48" s="468"/>
      <c r="BKM48" s="468"/>
      <c r="BKN48" s="468"/>
      <c r="BKO48" s="468"/>
      <c r="BKP48" s="468"/>
      <c r="BKQ48" s="468"/>
      <c r="BKR48" s="468"/>
      <c r="BKS48" s="468"/>
      <c r="BKT48" s="468"/>
      <c r="BKU48" s="468"/>
      <c r="BKV48" s="468"/>
      <c r="BKW48" s="468"/>
      <c r="BKX48" s="468"/>
      <c r="BKY48" s="468"/>
      <c r="BKZ48" s="468"/>
      <c r="BLA48" s="468"/>
      <c r="BLB48" s="468"/>
      <c r="BLC48" s="468"/>
      <c r="BLD48" s="468"/>
      <c r="BLE48" s="468"/>
      <c r="BLF48" s="468"/>
      <c r="BLG48" s="468"/>
      <c r="BLH48" s="468"/>
      <c r="BLI48" s="468"/>
      <c r="BLJ48" s="468"/>
      <c r="BLK48" s="468"/>
      <c r="BLL48" s="468"/>
      <c r="BLM48" s="468"/>
      <c r="BLN48" s="468"/>
      <c r="BLO48" s="468"/>
      <c r="BLP48" s="468"/>
      <c r="BLQ48" s="468"/>
      <c r="BLR48" s="468"/>
      <c r="BLS48" s="468"/>
      <c r="BLT48" s="468"/>
      <c r="BLU48" s="468"/>
      <c r="BLV48" s="468"/>
      <c r="BLW48" s="468"/>
      <c r="BLX48" s="468"/>
      <c r="BLY48" s="468"/>
      <c r="BLZ48" s="468"/>
      <c r="BMA48" s="468"/>
      <c r="BMB48" s="468"/>
      <c r="BMC48" s="468"/>
      <c r="BMD48" s="468"/>
      <c r="BME48" s="468"/>
      <c r="BMF48" s="468"/>
      <c r="BMG48" s="468"/>
      <c r="BMH48" s="468"/>
      <c r="BMI48" s="468"/>
      <c r="BMJ48" s="468"/>
      <c r="BMK48" s="468"/>
      <c r="BML48" s="468"/>
      <c r="BMM48" s="468"/>
      <c r="BMN48" s="468"/>
      <c r="BMO48" s="468"/>
      <c r="BMP48" s="468"/>
      <c r="BMQ48" s="468"/>
      <c r="BMR48" s="468"/>
      <c r="BMS48" s="468"/>
      <c r="BMT48" s="468"/>
      <c r="BMU48" s="468"/>
      <c r="BMV48" s="468"/>
      <c r="BMW48" s="468"/>
      <c r="BMX48" s="468"/>
      <c r="BMY48" s="468"/>
      <c r="BMZ48" s="468"/>
      <c r="BNA48" s="468"/>
      <c r="BNB48" s="468"/>
      <c r="BNC48" s="468"/>
      <c r="BND48" s="468"/>
      <c r="BNE48" s="468"/>
      <c r="BNF48" s="468"/>
      <c r="BNG48" s="468"/>
      <c r="BNH48" s="468"/>
      <c r="BNI48" s="468"/>
      <c r="BNJ48" s="468"/>
      <c r="BNK48" s="468"/>
      <c r="BNL48" s="468"/>
      <c r="BNM48" s="468"/>
      <c r="BNN48" s="468"/>
      <c r="BNO48" s="468"/>
      <c r="BNP48" s="468"/>
      <c r="BNQ48" s="468"/>
      <c r="BNR48" s="468"/>
      <c r="BNS48" s="468"/>
      <c r="BNT48" s="468"/>
      <c r="BNU48" s="468"/>
      <c r="BNV48" s="468"/>
      <c r="BNW48" s="468"/>
      <c r="BNX48" s="468"/>
      <c r="BNY48" s="468"/>
      <c r="BNZ48" s="468"/>
      <c r="BOA48" s="468"/>
      <c r="BOB48" s="468"/>
      <c r="BOC48" s="468"/>
      <c r="BOD48" s="468"/>
      <c r="BOE48" s="468"/>
      <c r="BOF48" s="468"/>
      <c r="BOG48" s="468"/>
      <c r="BOH48" s="468"/>
      <c r="BOI48" s="468"/>
      <c r="BOJ48" s="468"/>
      <c r="BOK48" s="468"/>
      <c r="BOL48" s="468"/>
      <c r="BOM48" s="468"/>
      <c r="BON48" s="468"/>
      <c r="BOO48" s="468"/>
      <c r="BOP48" s="468"/>
      <c r="BOQ48" s="468"/>
      <c r="BOR48" s="468"/>
      <c r="BOS48" s="468"/>
      <c r="BOT48" s="468"/>
      <c r="BOU48" s="468"/>
      <c r="BOV48" s="468"/>
      <c r="BOW48" s="468"/>
      <c r="BOX48" s="468"/>
      <c r="BOY48" s="468"/>
      <c r="BOZ48" s="468"/>
      <c r="BPA48" s="468"/>
      <c r="BPB48" s="468"/>
      <c r="BPC48" s="468"/>
      <c r="BPD48" s="468"/>
      <c r="BPE48" s="468"/>
      <c r="BPF48" s="468"/>
      <c r="BPG48" s="468"/>
      <c r="BPH48" s="468"/>
      <c r="BPI48" s="468"/>
      <c r="BPJ48" s="468"/>
      <c r="BPK48" s="468"/>
      <c r="BPL48" s="468"/>
      <c r="BPM48" s="468"/>
      <c r="BPN48" s="468"/>
      <c r="BPO48" s="468"/>
      <c r="BPP48" s="468"/>
      <c r="BPQ48" s="468"/>
      <c r="BPR48" s="468"/>
      <c r="BPS48" s="468"/>
      <c r="BPT48" s="468"/>
      <c r="BPU48" s="468"/>
      <c r="BPV48" s="468"/>
      <c r="BPW48" s="468"/>
      <c r="BPX48" s="468"/>
      <c r="BPY48" s="468"/>
      <c r="BPZ48" s="468"/>
      <c r="BQA48" s="468"/>
      <c r="BQB48" s="468"/>
      <c r="BQC48" s="468"/>
      <c r="BQD48" s="468"/>
      <c r="BQE48" s="468"/>
      <c r="BQF48" s="468"/>
      <c r="BQG48" s="468"/>
      <c r="BQH48" s="468"/>
      <c r="BQI48" s="468"/>
      <c r="BQJ48" s="468"/>
      <c r="BQK48" s="468"/>
      <c r="BQL48" s="468"/>
      <c r="BQM48" s="468"/>
      <c r="BQN48" s="468"/>
      <c r="BQO48" s="468"/>
      <c r="BQP48" s="468"/>
      <c r="BQQ48" s="468"/>
      <c r="BQR48" s="468"/>
      <c r="BQS48" s="468"/>
      <c r="BQT48" s="468"/>
      <c r="BQU48" s="468"/>
      <c r="BQV48" s="468"/>
      <c r="BQW48" s="468"/>
      <c r="BQX48" s="468"/>
      <c r="BQY48" s="468"/>
      <c r="BQZ48" s="468"/>
      <c r="BRA48" s="468"/>
      <c r="BRB48" s="468"/>
      <c r="BRC48" s="468"/>
      <c r="BRD48" s="468"/>
      <c r="BRE48" s="468"/>
      <c r="BRF48" s="468"/>
      <c r="BRG48" s="468"/>
      <c r="BRH48" s="468"/>
      <c r="BRI48" s="468"/>
      <c r="BRJ48" s="468"/>
      <c r="BRK48" s="468"/>
      <c r="BRL48" s="468"/>
      <c r="BRM48" s="468"/>
      <c r="BRN48" s="468"/>
      <c r="BRO48" s="468"/>
      <c r="BRP48" s="468"/>
      <c r="BRQ48" s="468"/>
      <c r="BRR48" s="468"/>
      <c r="BRS48" s="468"/>
      <c r="BRT48" s="468"/>
      <c r="BRU48" s="468"/>
      <c r="BRV48" s="468"/>
      <c r="BRW48" s="468"/>
      <c r="BRX48" s="468"/>
      <c r="BRY48" s="468"/>
      <c r="BRZ48" s="468"/>
      <c r="BSA48" s="468"/>
      <c r="BSB48" s="468"/>
      <c r="BSC48" s="468"/>
      <c r="BSD48" s="468"/>
      <c r="BSE48" s="468"/>
      <c r="BSF48" s="468"/>
      <c r="BSG48" s="468"/>
      <c r="BSH48" s="468"/>
      <c r="BSI48" s="468"/>
      <c r="BSJ48" s="468"/>
      <c r="BSK48" s="468"/>
      <c r="BSL48" s="468"/>
      <c r="BSM48" s="468"/>
      <c r="BSN48" s="468"/>
      <c r="BSO48" s="468"/>
      <c r="BSP48" s="468"/>
      <c r="BSQ48" s="468"/>
      <c r="BSR48" s="468"/>
      <c r="BSS48" s="468"/>
      <c r="BST48" s="468"/>
      <c r="BSU48" s="468"/>
      <c r="BSV48" s="468"/>
      <c r="BSW48" s="468"/>
      <c r="BSX48" s="468"/>
      <c r="BSY48" s="468"/>
      <c r="BSZ48" s="468"/>
      <c r="BTA48" s="468"/>
      <c r="BTB48" s="468"/>
      <c r="BTC48" s="468"/>
      <c r="BTD48" s="468"/>
      <c r="BTE48" s="468"/>
      <c r="BTF48" s="468"/>
      <c r="BTG48" s="468"/>
      <c r="BTH48" s="468"/>
      <c r="BTI48" s="468"/>
      <c r="BTJ48" s="468"/>
      <c r="BTK48" s="468"/>
      <c r="BTL48" s="468"/>
      <c r="BTM48" s="468"/>
      <c r="BTN48" s="468"/>
      <c r="BTO48" s="468"/>
      <c r="BTP48" s="468"/>
      <c r="BTQ48" s="468"/>
      <c r="BTR48" s="468"/>
      <c r="BTS48" s="468"/>
      <c r="BTT48" s="468"/>
      <c r="BTU48" s="468"/>
      <c r="BTV48" s="468"/>
      <c r="BTW48" s="468"/>
      <c r="BTX48" s="468"/>
      <c r="BTY48" s="468"/>
      <c r="BTZ48" s="468"/>
      <c r="BUA48" s="468"/>
      <c r="BUB48" s="468"/>
      <c r="BUC48" s="468"/>
      <c r="BUD48" s="468"/>
      <c r="BUE48" s="468"/>
      <c r="BUF48" s="468"/>
      <c r="BUG48" s="468"/>
      <c r="BUH48" s="468"/>
      <c r="BUI48" s="468"/>
      <c r="BUJ48" s="468"/>
      <c r="BUK48" s="468"/>
      <c r="BUL48" s="468"/>
      <c r="BUM48" s="468"/>
      <c r="BUN48" s="468"/>
      <c r="BUO48" s="468"/>
      <c r="BUP48" s="468"/>
      <c r="BUQ48" s="468"/>
      <c r="BUR48" s="468"/>
      <c r="BUS48" s="468"/>
      <c r="BUT48" s="468"/>
      <c r="BUU48" s="468"/>
      <c r="BUV48" s="468"/>
      <c r="BUW48" s="468"/>
      <c r="BUX48" s="468"/>
      <c r="BUY48" s="468"/>
      <c r="BUZ48" s="468"/>
      <c r="BVA48" s="468"/>
      <c r="BVB48" s="468"/>
      <c r="BVC48" s="468"/>
      <c r="BVD48" s="468"/>
      <c r="BVE48" s="468"/>
      <c r="BVF48" s="468"/>
      <c r="BVG48" s="468"/>
      <c r="BVH48" s="468"/>
      <c r="BVI48" s="468"/>
      <c r="BVJ48" s="468"/>
      <c r="BVK48" s="468"/>
      <c r="BVL48" s="468"/>
      <c r="BVM48" s="468"/>
      <c r="BVN48" s="468"/>
      <c r="BVO48" s="468"/>
      <c r="BVP48" s="468"/>
      <c r="BVQ48" s="468"/>
      <c r="BVR48" s="468"/>
      <c r="BVS48" s="468"/>
      <c r="BVT48" s="468"/>
      <c r="BVU48" s="468"/>
      <c r="BVV48" s="468"/>
      <c r="BVW48" s="468"/>
      <c r="BVX48" s="468"/>
      <c r="BVY48" s="468"/>
      <c r="BVZ48" s="468"/>
      <c r="BWA48" s="468"/>
      <c r="BWB48" s="468"/>
      <c r="BWC48" s="468"/>
      <c r="BWD48" s="468"/>
      <c r="BWE48" s="468"/>
      <c r="BWF48" s="468"/>
      <c r="BWG48" s="468"/>
      <c r="BWH48" s="468"/>
      <c r="BWI48" s="468"/>
      <c r="BWJ48" s="468"/>
      <c r="BWK48" s="468"/>
      <c r="BWL48" s="468"/>
      <c r="BWM48" s="468"/>
      <c r="BWN48" s="468"/>
      <c r="BWO48" s="468"/>
      <c r="BWP48" s="468"/>
      <c r="BWQ48" s="468"/>
      <c r="BWR48" s="468"/>
      <c r="BWS48" s="468"/>
      <c r="BWT48" s="468"/>
      <c r="BWU48" s="468"/>
      <c r="BWV48" s="468"/>
      <c r="BWW48" s="468"/>
      <c r="BWX48" s="468"/>
      <c r="BWY48" s="468"/>
      <c r="BWZ48" s="468"/>
      <c r="BXA48" s="468"/>
      <c r="BXB48" s="468"/>
      <c r="BXC48" s="468"/>
      <c r="BXD48" s="468"/>
      <c r="BXE48" s="468"/>
      <c r="BXF48" s="468"/>
      <c r="BXG48" s="468"/>
      <c r="BXH48" s="468"/>
      <c r="BXI48" s="468"/>
      <c r="BXJ48" s="468"/>
      <c r="BXK48" s="468"/>
      <c r="BXL48" s="468"/>
      <c r="BXM48" s="468"/>
      <c r="BXN48" s="468"/>
      <c r="BXO48" s="468"/>
      <c r="BXP48" s="468"/>
      <c r="BXQ48" s="468"/>
      <c r="BXR48" s="468"/>
      <c r="BXS48" s="468"/>
      <c r="BXT48" s="468"/>
      <c r="BXU48" s="468"/>
      <c r="BXV48" s="468"/>
      <c r="BXW48" s="468"/>
      <c r="BXX48" s="468"/>
      <c r="BXY48" s="468"/>
      <c r="BXZ48" s="468"/>
      <c r="BYA48" s="468"/>
      <c r="BYB48" s="468"/>
      <c r="BYC48" s="468"/>
      <c r="BYD48" s="468"/>
      <c r="BYE48" s="468"/>
      <c r="BYF48" s="468"/>
      <c r="BYG48" s="468"/>
      <c r="BYH48" s="468"/>
      <c r="BYI48" s="468"/>
      <c r="BYJ48" s="468"/>
      <c r="BYK48" s="468"/>
      <c r="BYL48" s="468"/>
      <c r="BYM48" s="468"/>
      <c r="BYN48" s="468"/>
      <c r="BYO48" s="468"/>
      <c r="BYP48" s="468"/>
      <c r="BYQ48" s="468"/>
      <c r="BYR48" s="468"/>
      <c r="BYS48" s="468"/>
      <c r="BYT48" s="468"/>
      <c r="BYU48" s="468"/>
      <c r="BYV48" s="468"/>
      <c r="BYW48" s="468"/>
      <c r="BYX48" s="468"/>
      <c r="BYY48" s="468"/>
      <c r="BYZ48" s="468"/>
      <c r="BZA48" s="468"/>
      <c r="BZB48" s="468"/>
      <c r="BZC48" s="468"/>
      <c r="BZD48" s="468"/>
      <c r="BZE48" s="468"/>
      <c r="BZF48" s="468"/>
      <c r="BZG48" s="468"/>
      <c r="BZH48" s="468"/>
      <c r="BZI48" s="468"/>
      <c r="BZJ48" s="468"/>
      <c r="BZK48" s="468"/>
      <c r="BZL48" s="468"/>
      <c r="BZM48" s="468"/>
      <c r="BZN48" s="468"/>
      <c r="BZO48" s="468"/>
      <c r="BZP48" s="468"/>
      <c r="BZQ48" s="468"/>
      <c r="BZR48" s="468"/>
      <c r="BZS48" s="468"/>
      <c r="BZT48" s="468"/>
      <c r="BZU48" s="468"/>
      <c r="BZV48" s="468"/>
      <c r="BZW48" s="468"/>
      <c r="BZX48" s="468"/>
      <c r="BZY48" s="468"/>
      <c r="BZZ48" s="468"/>
      <c r="CAA48" s="468"/>
      <c r="CAB48" s="468"/>
      <c r="CAC48" s="468"/>
      <c r="CAD48" s="468"/>
      <c r="CAE48" s="468"/>
      <c r="CAF48" s="468"/>
      <c r="CAG48" s="468"/>
      <c r="CAH48" s="468"/>
      <c r="CAI48" s="468"/>
      <c r="CAJ48" s="468"/>
      <c r="CAK48" s="468"/>
      <c r="CAL48" s="468"/>
      <c r="CAM48" s="468"/>
      <c r="CAN48" s="468"/>
      <c r="CAO48" s="468"/>
      <c r="CAP48" s="468"/>
      <c r="CAQ48" s="468"/>
      <c r="CAR48" s="468"/>
      <c r="CAS48" s="468"/>
      <c r="CAT48" s="468"/>
      <c r="CAU48" s="468"/>
      <c r="CAV48" s="468"/>
      <c r="CAW48" s="468"/>
      <c r="CAX48" s="468"/>
      <c r="CAY48" s="468"/>
      <c r="CAZ48" s="468"/>
      <c r="CBA48" s="468"/>
      <c r="CBB48" s="468"/>
      <c r="CBC48" s="468"/>
      <c r="CBD48" s="468"/>
      <c r="CBE48" s="468"/>
      <c r="CBF48" s="468"/>
      <c r="CBG48" s="468"/>
      <c r="CBH48" s="468"/>
      <c r="CBI48" s="468"/>
      <c r="CBJ48" s="468"/>
      <c r="CBK48" s="468"/>
      <c r="CBL48" s="468"/>
      <c r="CBM48" s="468"/>
      <c r="CBN48" s="468"/>
      <c r="CBO48" s="468"/>
      <c r="CBP48" s="468"/>
      <c r="CBQ48" s="468"/>
      <c r="CBR48" s="468"/>
      <c r="CBS48" s="468"/>
      <c r="CBT48" s="468"/>
      <c r="CBU48" s="468"/>
      <c r="CBV48" s="468"/>
      <c r="CBW48" s="468"/>
      <c r="CBX48" s="468"/>
      <c r="CBY48" s="468"/>
      <c r="CBZ48" s="468"/>
      <c r="CCA48" s="468"/>
      <c r="CCB48" s="468"/>
      <c r="CCC48" s="468"/>
      <c r="CCD48" s="468"/>
      <c r="CCE48" s="468"/>
      <c r="CCF48" s="468"/>
      <c r="CCG48" s="468"/>
      <c r="CCH48" s="468"/>
      <c r="CCI48" s="468"/>
      <c r="CCJ48" s="468"/>
      <c r="CCK48" s="468"/>
      <c r="CCL48" s="468"/>
      <c r="CCM48" s="468"/>
      <c r="CCN48" s="468"/>
      <c r="CCO48" s="468"/>
      <c r="CCP48" s="468"/>
      <c r="CCQ48" s="468"/>
      <c r="CCR48" s="468"/>
      <c r="CCS48" s="468"/>
      <c r="CCT48" s="468"/>
      <c r="CCU48" s="468"/>
      <c r="CCV48" s="468"/>
      <c r="CCW48" s="468"/>
      <c r="CCX48" s="468"/>
      <c r="CCY48" s="468"/>
      <c r="CCZ48" s="468"/>
      <c r="CDA48" s="468"/>
      <c r="CDB48" s="468"/>
      <c r="CDC48" s="468"/>
      <c r="CDD48" s="468"/>
      <c r="CDE48" s="468"/>
      <c r="CDF48" s="468"/>
      <c r="CDG48" s="468"/>
      <c r="CDH48" s="468"/>
      <c r="CDI48" s="468"/>
      <c r="CDJ48" s="468"/>
      <c r="CDK48" s="468"/>
      <c r="CDL48" s="468"/>
      <c r="CDM48" s="468"/>
      <c r="CDN48" s="468"/>
      <c r="CDO48" s="468"/>
      <c r="CDP48" s="468"/>
      <c r="CDQ48" s="468"/>
      <c r="CDR48" s="468"/>
      <c r="CDS48" s="468"/>
      <c r="CDT48" s="468"/>
      <c r="CDU48" s="468"/>
      <c r="CDV48" s="468"/>
      <c r="CDW48" s="468"/>
      <c r="CDX48" s="468"/>
      <c r="CDY48" s="468"/>
      <c r="CDZ48" s="468"/>
      <c r="CEA48" s="468"/>
      <c r="CEB48" s="468"/>
      <c r="CEC48" s="468"/>
      <c r="CED48" s="468"/>
      <c r="CEE48" s="468"/>
      <c r="CEF48" s="468"/>
      <c r="CEG48" s="468"/>
      <c r="CEH48" s="468"/>
      <c r="CEI48" s="468"/>
      <c r="CEJ48" s="468"/>
      <c r="CEK48" s="468"/>
      <c r="CEL48" s="468"/>
      <c r="CEM48" s="468"/>
      <c r="CEN48" s="468"/>
      <c r="CEO48" s="468"/>
      <c r="CEP48" s="468"/>
      <c r="CEQ48" s="468"/>
      <c r="CER48" s="468"/>
      <c r="CES48" s="468"/>
      <c r="CET48" s="468"/>
      <c r="CEU48" s="468"/>
      <c r="CEV48" s="468"/>
      <c r="CEW48" s="468"/>
      <c r="CEX48" s="468"/>
      <c r="CEY48" s="468"/>
      <c r="CEZ48" s="468"/>
      <c r="CFA48" s="468"/>
      <c r="CFB48" s="468"/>
      <c r="CFC48" s="468"/>
      <c r="CFD48" s="468"/>
      <c r="CFE48" s="468"/>
      <c r="CFF48" s="468"/>
      <c r="CFG48" s="468"/>
      <c r="CFH48" s="468"/>
      <c r="CFI48" s="468"/>
      <c r="CFJ48" s="468"/>
      <c r="CFK48" s="468"/>
      <c r="CFL48" s="468"/>
      <c r="CFM48" s="468"/>
      <c r="CFN48" s="468"/>
      <c r="CFO48" s="468"/>
      <c r="CFP48" s="468"/>
      <c r="CFQ48" s="468"/>
      <c r="CFR48" s="468"/>
      <c r="CFS48" s="468"/>
      <c r="CFT48" s="468"/>
      <c r="CFU48" s="468"/>
      <c r="CFV48" s="468"/>
      <c r="CFW48" s="468"/>
      <c r="CFX48" s="468"/>
      <c r="CFY48" s="468"/>
      <c r="CFZ48" s="468"/>
      <c r="CGA48" s="468"/>
      <c r="CGB48" s="468"/>
      <c r="CGC48" s="468"/>
      <c r="CGD48" s="468"/>
      <c r="CGE48" s="468"/>
      <c r="CGF48" s="468"/>
      <c r="CGG48" s="468"/>
      <c r="CGH48" s="468"/>
      <c r="CGI48" s="468"/>
      <c r="CGJ48" s="468"/>
      <c r="CGK48" s="468"/>
      <c r="CGL48" s="468"/>
      <c r="CGM48" s="468"/>
      <c r="CGN48" s="468"/>
      <c r="CGO48" s="468"/>
      <c r="CGP48" s="468"/>
      <c r="CGQ48" s="468"/>
      <c r="CGR48" s="468"/>
      <c r="CGS48" s="468"/>
      <c r="CGT48" s="468"/>
      <c r="CGU48" s="468"/>
      <c r="CGV48" s="468"/>
      <c r="CGW48" s="468"/>
      <c r="CGX48" s="468"/>
      <c r="CGY48" s="468"/>
      <c r="CGZ48" s="468"/>
      <c r="CHA48" s="468"/>
      <c r="CHB48" s="468"/>
      <c r="CHC48" s="468"/>
      <c r="CHD48" s="468"/>
      <c r="CHE48" s="468"/>
      <c r="CHF48" s="468"/>
      <c r="CHG48" s="468"/>
      <c r="CHH48" s="468"/>
      <c r="CHI48" s="468"/>
      <c r="CHJ48" s="468"/>
      <c r="CHK48" s="468"/>
      <c r="CHL48" s="468"/>
      <c r="CHM48" s="468"/>
      <c r="CHN48" s="468"/>
      <c r="CHO48" s="468"/>
      <c r="CHP48" s="468"/>
      <c r="CHQ48" s="468"/>
      <c r="CHR48" s="468"/>
      <c r="CHS48" s="468"/>
      <c r="CHT48" s="468"/>
      <c r="CHU48" s="468"/>
      <c r="CHV48" s="468"/>
      <c r="CHW48" s="468"/>
      <c r="CHX48" s="468"/>
      <c r="CHY48" s="468"/>
      <c r="CHZ48" s="468"/>
      <c r="CIA48" s="468"/>
      <c r="CIB48" s="468"/>
      <c r="CIC48" s="468"/>
      <c r="CID48" s="468"/>
      <c r="CIE48" s="468"/>
      <c r="CIF48" s="468"/>
      <c r="CIG48" s="468"/>
      <c r="CIH48" s="468"/>
      <c r="CII48" s="468"/>
      <c r="CIJ48" s="468"/>
      <c r="CIK48" s="468"/>
      <c r="CIL48" s="468"/>
      <c r="CIM48" s="468"/>
      <c r="CIN48" s="468"/>
      <c r="CIO48" s="468"/>
      <c r="CIP48" s="468"/>
      <c r="CIQ48" s="468"/>
      <c r="CIR48" s="468"/>
      <c r="CIS48" s="468"/>
      <c r="CIT48" s="468"/>
      <c r="CIU48" s="468"/>
      <c r="CIV48" s="468"/>
      <c r="CIW48" s="468"/>
      <c r="CIX48" s="468"/>
      <c r="CIY48" s="468"/>
      <c r="CIZ48" s="468"/>
      <c r="CJA48" s="468"/>
      <c r="CJB48" s="468"/>
      <c r="CJC48" s="468"/>
      <c r="CJD48" s="468"/>
      <c r="CJE48" s="468"/>
      <c r="CJF48" s="468"/>
      <c r="CJG48" s="468"/>
      <c r="CJH48" s="468"/>
      <c r="CJI48" s="468"/>
      <c r="CJJ48" s="468"/>
      <c r="CJK48" s="468"/>
      <c r="CJL48" s="468"/>
      <c r="CJM48" s="468"/>
      <c r="CJN48" s="468"/>
      <c r="CJO48" s="468"/>
      <c r="CJP48" s="468"/>
      <c r="CJQ48" s="468"/>
      <c r="CJR48" s="468"/>
      <c r="CJS48" s="468"/>
      <c r="CJT48" s="468"/>
      <c r="CJU48" s="468"/>
      <c r="CJV48" s="468"/>
      <c r="CJW48" s="468"/>
      <c r="CJX48" s="468"/>
      <c r="CJY48" s="468"/>
      <c r="CJZ48" s="468"/>
      <c r="CKA48" s="468"/>
      <c r="CKB48" s="468"/>
      <c r="CKC48" s="468"/>
      <c r="CKD48" s="468"/>
      <c r="CKE48" s="468"/>
      <c r="CKF48" s="468"/>
      <c r="CKG48" s="468"/>
      <c r="CKH48" s="468"/>
      <c r="CKI48" s="468"/>
      <c r="CKJ48" s="468"/>
      <c r="CKK48" s="468"/>
      <c r="CKL48" s="468"/>
      <c r="CKM48" s="468"/>
      <c r="CKN48" s="468"/>
      <c r="CKO48" s="468"/>
      <c r="CKP48" s="468"/>
      <c r="CKQ48" s="468"/>
      <c r="CKR48" s="468"/>
      <c r="CKS48" s="468"/>
      <c r="CKT48" s="468"/>
      <c r="CKU48" s="468"/>
      <c r="CKV48" s="468"/>
      <c r="CKW48" s="468"/>
      <c r="CKX48" s="468"/>
      <c r="CKY48" s="468"/>
      <c r="CKZ48" s="468"/>
      <c r="CLA48" s="468"/>
      <c r="CLB48" s="468"/>
      <c r="CLC48" s="468"/>
      <c r="CLD48" s="468"/>
      <c r="CLE48" s="468"/>
      <c r="CLF48" s="468"/>
      <c r="CLG48" s="468"/>
      <c r="CLH48" s="468"/>
      <c r="CLI48" s="468"/>
      <c r="CLJ48" s="468"/>
      <c r="CLK48" s="468"/>
      <c r="CLL48" s="468"/>
      <c r="CLM48" s="468"/>
      <c r="CLN48" s="468"/>
      <c r="CLO48" s="468"/>
      <c r="CLP48" s="468"/>
      <c r="CLQ48" s="468"/>
      <c r="CLR48" s="468"/>
      <c r="CLS48" s="468"/>
      <c r="CLT48" s="468"/>
      <c r="CLU48" s="468"/>
      <c r="CLV48" s="468"/>
      <c r="CLW48" s="468"/>
      <c r="CLX48" s="468"/>
      <c r="CLY48" s="468"/>
      <c r="CLZ48" s="468"/>
      <c r="CMA48" s="468"/>
      <c r="CMB48" s="468"/>
      <c r="CMC48" s="468"/>
      <c r="CMD48" s="468"/>
      <c r="CME48" s="468"/>
      <c r="CMF48" s="468"/>
      <c r="CMG48" s="468"/>
      <c r="CMH48" s="468"/>
      <c r="CMI48" s="468"/>
      <c r="CMJ48" s="468"/>
      <c r="CMK48" s="468"/>
      <c r="CML48" s="468"/>
      <c r="CMM48" s="468"/>
      <c r="CMN48" s="468"/>
      <c r="CMO48" s="468"/>
      <c r="CMP48" s="468"/>
      <c r="CMQ48" s="468"/>
      <c r="CMR48" s="468"/>
      <c r="CMS48" s="468"/>
      <c r="CMT48" s="468"/>
      <c r="CMU48" s="468"/>
      <c r="CMV48" s="468"/>
      <c r="CMW48" s="468"/>
      <c r="CMX48" s="468"/>
      <c r="CMY48" s="468"/>
      <c r="CMZ48" s="468"/>
      <c r="CNA48" s="468"/>
      <c r="CNB48" s="468"/>
      <c r="CNC48" s="468"/>
      <c r="CND48" s="468"/>
      <c r="CNE48" s="468"/>
      <c r="CNF48" s="468"/>
      <c r="CNG48" s="468"/>
      <c r="CNH48" s="468"/>
      <c r="CNI48" s="468"/>
      <c r="CNJ48" s="468"/>
      <c r="CNK48" s="468"/>
      <c r="CNL48" s="468"/>
      <c r="CNM48" s="468"/>
      <c r="CNN48" s="468"/>
      <c r="CNO48" s="468"/>
      <c r="CNP48" s="468"/>
      <c r="CNQ48" s="468"/>
      <c r="CNR48" s="468"/>
      <c r="CNS48" s="468"/>
      <c r="CNT48" s="468"/>
      <c r="CNU48" s="468"/>
      <c r="CNV48" s="468"/>
      <c r="CNW48" s="468"/>
      <c r="CNX48" s="468"/>
      <c r="CNY48" s="468"/>
      <c r="CNZ48" s="468"/>
      <c r="COA48" s="468"/>
      <c r="COB48" s="468"/>
      <c r="COC48" s="468"/>
      <c r="COD48" s="468"/>
      <c r="COE48" s="468"/>
      <c r="COF48" s="468"/>
      <c r="COG48" s="468"/>
      <c r="COH48" s="468"/>
      <c r="COI48" s="468"/>
      <c r="COJ48" s="468"/>
      <c r="COK48" s="468"/>
      <c r="COL48" s="468"/>
      <c r="COM48" s="468"/>
      <c r="CON48" s="468"/>
      <c r="COO48" s="468"/>
      <c r="COP48" s="468"/>
      <c r="COQ48" s="468"/>
      <c r="COR48" s="468"/>
      <c r="COS48" s="468"/>
      <c r="COT48" s="468"/>
      <c r="COU48" s="468"/>
      <c r="COV48" s="468"/>
      <c r="COW48" s="468"/>
      <c r="COX48" s="468"/>
      <c r="COY48" s="468"/>
      <c r="COZ48" s="468"/>
      <c r="CPA48" s="468"/>
      <c r="CPB48" s="468"/>
      <c r="CPC48" s="468"/>
      <c r="CPD48" s="468"/>
      <c r="CPE48" s="468"/>
      <c r="CPF48" s="468"/>
      <c r="CPG48" s="468"/>
      <c r="CPH48" s="468"/>
      <c r="CPI48" s="468"/>
      <c r="CPJ48" s="468"/>
      <c r="CPK48" s="468"/>
      <c r="CPL48" s="468"/>
      <c r="CPM48" s="468"/>
      <c r="CPN48" s="468"/>
      <c r="CPO48" s="468"/>
      <c r="CPP48" s="468"/>
      <c r="CPQ48" s="468"/>
      <c r="CPR48" s="468"/>
      <c r="CPS48" s="468"/>
      <c r="CPT48" s="468"/>
      <c r="CPU48" s="468"/>
      <c r="CPV48" s="468"/>
      <c r="CPW48" s="468"/>
      <c r="CPX48" s="468"/>
      <c r="CPY48" s="468"/>
      <c r="CPZ48" s="468"/>
      <c r="CQA48" s="468"/>
      <c r="CQB48" s="468"/>
      <c r="CQC48" s="468"/>
      <c r="CQD48" s="468"/>
      <c r="CQE48" s="468"/>
      <c r="CQF48" s="468"/>
      <c r="CQG48" s="468"/>
      <c r="CQH48" s="468"/>
      <c r="CQI48" s="468"/>
      <c r="CQJ48" s="468"/>
      <c r="CQK48" s="468"/>
      <c r="CQL48" s="468"/>
      <c r="CQM48" s="468"/>
      <c r="CQN48" s="468"/>
      <c r="CQO48" s="468"/>
      <c r="CQP48" s="468"/>
      <c r="CQQ48" s="468"/>
      <c r="CQR48" s="468"/>
      <c r="CQS48" s="468"/>
      <c r="CQT48" s="468"/>
      <c r="CQU48" s="468"/>
      <c r="CQV48" s="468"/>
      <c r="CQW48" s="468"/>
      <c r="CQX48" s="468"/>
      <c r="CQY48" s="468"/>
      <c r="CQZ48" s="468"/>
      <c r="CRA48" s="468"/>
      <c r="CRB48" s="468"/>
      <c r="CRC48" s="468"/>
      <c r="CRD48" s="468"/>
      <c r="CRE48" s="468"/>
      <c r="CRF48" s="468"/>
      <c r="CRG48" s="468"/>
      <c r="CRH48" s="468"/>
      <c r="CRI48" s="468"/>
      <c r="CRJ48" s="468"/>
      <c r="CRK48" s="468"/>
      <c r="CRL48" s="468"/>
      <c r="CRM48" s="468"/>
      <c r="CRN48" s="468"/>
      <c r="CRO48" s="468"/>
      <c r="CRP48" s="468"/>
      <c r="CRQ48" s="468"/>
      <c r="CRR48" s="468"/>
      <c r="CRS48" s="468"/>
      <c r="CRT48" s="468"/>
      <c r="CRU48" s="468"/>
      <c r="CRV48" s="468"/>
      <c r="CRW48" s="468"/>
      <c r="CRX48" s="468"/>
      <c r="CRY48" s="468"/>
      <c r="CRZ48" s="468"/>
      <c r="CSA48" s="468"/>
      <c r="CSB48" s="468"/>
      <c r="CSC48" s="468"/>
      <c r="CSD48" s="468"/>
      <c r="CSE48" s="468"/>
      <c r="CSF48" s="468"/>
      <c r="CSG48" s="468"/>
      <c r="CSH48" s="468"/>
      <c r="CSI48" s="468"/>
      <c r="CSJ48" s="468"/>
      <c r="CSK48" s="468"/>
      <c r="CSL48" s="468"/>
      <c r="CSM48" s="468"/>
      <c r="CSN48" s="468"/>
      <c r="CSO48" s="468"/>
      <c r="CSP48" s="468"/>
      <c r="CSQ48" s="468"/>
      <c r="CSR48" s="468"/>
      <c r="CSS48" s="468"/>
      <c r="CST48" s="468"/>
      <c r="CSU48" s="468"/>
      <c r="CSV48" s="468"/>
      <c r="CSW48" s="468"/>
      <c r="CSX48" s="468"/>
      <c r="CSY48" s="468"/>
      <c r="CSZ48" s="468"/>
      <c r="CTA48" s="468"/>
      <c r="CTB48" s="468"/>
      <c r="CTC48" s="468"/>
      <c r="CTD48" s="468"/>
      <c r="CTE48" s="468"/>
      <c r="CTF48" s="468"/>
      <c r="CTG48" s="468"/>
      <c r="CTH48" s="468"/>
      <c r="CTI48" s="468"/>
      <c r="CTJ48" s="468"/>
      <c r="CTK48" s="468"/>
      <c r="CTL48" s="468"/>
      <c r="CTM48" s="468"/>
      <c r="CTN48" s="468"/>
      <c r="CTO48" s="468"/>
      <c r="CTP48" s="468"/>
      <c r="CTQ48" s="468"/>
      <c r="CTR48" s="468"/>
      <c r="CTS48" s="468"/>
      <c r="CTT48" s="468"/>
      <c r="CTU48" s="468"/>
      <c r="CTV48" s="468"/>
      <c r="CTW48" s="468"/>
      <c r="CTX48" s="468"/>
      <c r="CTY48" s="468"/>
      <c r="CTZ48" s="468"/>
      <c r="CUA48" s="468"/>
      <c r="CUB48" s="468"/>
      <c r="CUC48" s="468"/>
      <c r="CUD48" s="468"/>
      <c r="CUE48" s="468"/>
      <c r="CUF48" s="468"/>
      <c r="CUG48" s="468"/>
      <c r="CUH48" s="468"/>
      <c r="CUI48" s="468"/>
      <c r="CUJ48" s="468"/>
      <c r="CUK48" s="468"/>
      <c r="CUL48" s="468"/>
      <c r="CUM48" s="468"/>
      <c r="CUN48" s="468"/>
      <c r="CUO48" s="468"/>
      <c r="CUP48" s="468"/>
      <c r="CUQ48" s="468"/>
      <c r="CUR48" s="468"/>
      <c r="CUS48" s="468"/>
      <c r="CUT48" s="468"/>
      <c r="CUU48" s="468"/>
      <c r="CUV48" s="468"/>
      <c r="CUW48" s="468"/>
      <c r="CUX48" s="468"/>
      <c r="CUY48" s="468"/>
      <c r="CUZ48" s="468"/>
      <c r="CVA48" s="468"/>
      <c r="CVB48" s="468"/>
      <c r="CVC48" s="468"/>
      <c r="CVD48" s="468"/>
      <c r="CVE48" s="468"/>
      <c r="CVF48" s="468"/>
      <c r="CVG48" s="468"/>
      <c r="CVH48" s="468"/>
      <c r="CVI48" s="468"/>
      <c r="CVJ48" s="468"/>
      <c r="CVK48" s="468"/>
      <c r="CVL48" s="468"/>
      <c r="CVM48" s="468"/>
      <c r="CVN48" s="468"/>
      <c r="CVO48" s="468"/>
      <c r="CVP48" s="468"/>
      <c r="CVQ48" s="468"/>
      <c r="CVR48" s="468"/>
      <c r="CVS48" s="468"/>
      <c r="CVT48" s="468"/>
      <c r="CVU48" s="468"/>
      <c r="CVV48" s="468"/>
      <c r="CVW48" s="468"/>
      <c r="CVX48" s="468"/>
      <c r="CVY48" s="468"/>
      <c r="CVZ48" s="468"/>
      <c r="CWA48" s="468"/>
      <c r="CWB48" s="468"/>
      <c r="CWC48" s="468"/>
      <c r="CWD48" s="468"/>
      <c r="CWE48" s="468"/>
      <c r="CWF48" s="468"/>
      <c r="CWG48" s="468"/>
      <c r="CWH48" s="468"/>
      <c r="CWI48" s="468"/>
      <c r="CWJ48" s="468"/>
      <c r="CWK48" s="468"/>
      <c r="CWL48" s="468"/>
      <c r="CWM48" s="468"/>
      <c r="CWN48" s="468"/>
      <c r="CWO48" s="468"/>
      <c r="CWP48" s="468"/>
      <c r="CWQ48" s="468"/>
      <c r="CWR48" s="468"/>
      <c r="CWS48" s="468"/>
      <c r="CWT48" s="468"/>
      <c r="CWU48" s="468"/>
      <c r="CWV48" s="468"/>
      <c r="CWW48" s="468"/>
      <c r="CWX48" s="468"/>
      <c r="CWY48" s="468"/>
      <c r="CWZ48" s="468"/>
      <c r="CXA48" s="468"/>
      <c r="CXB48" s="468"/>
      <c r="CXC48" s="468"/>
      <c r="CXD48" s="468"/>
      <c r="CXE48" s="468"/>
      <c r="CXF48" s="468"/>
      <c r="CXG48" s="468"/>
      <c r="CXH48" s="468"/>
      <c r="CXI48" s="468"/>
      <c r="CXJ48" s="468"/>
      <c r="CXK48" s="468"/>
      <c r="CXL48" s="468"/>
      <c r="CXM48" s="468"/>
      <c r="CXN48" s="468"/>
      <c r="CXO48" s="468"/>
      <c r="CXP48" s="468"/>
      <c r="CXQ48" s="468"/>
      <c r="CXR48" s="468"/>
      <c r="CXS48" s="468"/>
      <c r="CXT48" s="468"/>
      <c r="CXU48" s="468"/>
      <c r="CXV48" s="468"/>
      <c r="CXW48" s="468"/>
      <c r="CXX48" s="468"/>
      <c r="CXY48" s="468"/>
      <c r="CXZ48" s="468"/>
      <c r="CYA48" s="468"/>
      <c r="CYB48" s="468"/>
      <c r="CYC48" s="468"/>
      <c r="CYD48" s="468"/>
      <c r="CYE48" s="468"/>
      <c r="CYF48" s="468"/>
      <c r="CYG48" s="468"/>
      <c r="CYH48" s="468"/>
      <c r="CYI48" s="468"/>
      <c r="CYJ48" s="468"/>
      <c r="CYK48" s="468"/>
      <c r="CYL48" s="468"/>
      <c r="CYM48" s="468"/>
      <c r="CYN48" s="468"/>
      <c r="CYO48" s="468"/>
      <c r="CYP48" s="468"/>
      <c r="CYQ48" s="468"/>
      <c r="CYR48" s="468"/>
      <c r="CYS48" s="468"/>
      <c r="CYT48" s="468"/>
      <c r="CYU48" s="468"/>
      <c r="CYV48" s="468"/>
      <c r="CYW48" s="468"/>
      <c r="CYX48" s="468"/>
      <c r="CYY48" s="468"/>
      <c r="CYZ48" s="468"/>
      <c r="CZA48" s="468"/>
      <c r="CZB48" s="468"/>
      <c r="CZC48" s="468"/>
      <c r="CZD48" s="468"/>
      <c r="CZE48" s="468"/>
      <c r="CZF48" s="468"/>
      <c r="CZG48" s="468"/>
      <c r="CZH48" s="468"/>
      <c r="CZI48" s="468"/>
      <c r="CZJ48" s="468"/>
      <c r="CZK48" s="468"/>
      <c r="CZL48" s="468"/>
      <c r="CZM48" s="468"/>
      <c r="CZN48" s="468"/>
      <c r="CZO48" s="468"/>
      <c r="CZP48" s="468"/>
      <c r="CZQ48" s="468"/>
      <c r="CZR48" s="468"/>
      <c r="CZS48" s="468"/>
      <c r="CZT48" s="468"/>
      <c r="CZU48" s="468"/>
      <c r="CZV48" s="468"/>
      <c r="CZW48" s="468"/>
      <c r="CZX48" s="468"/>
      <c r="CZY48" s="468"/>
      <c r="CZZ48" s="468"/>
      <c r="DAA48" s="468"/>
      <c r="DAB48" s="468"/>
      <c r="DAC48" s="468"/>
      <c r="DAD48" s="468"/>
      <c r="DAE48" s="468"/>
      <c r="DAF48" s="468"/>
      <c r="DAG48" s="468"/>
      <c r="DAH48" s="468"/>
      <c r="DAI48" s="468"/>
      <c r="DAJ48" s="468"/>
      <c r="DAK48" s="468"/>
      <c r="DAL48" s="468"/>
      <c r="DAM48" s="468"/>
      <c r="DAN48" s="468"/>
      <c r="DAO48" s="468"/>
      <c r="DAP48" s="468"/>
      <c r="DAQ48" s="468"/>
      <c r="DAR48" s="468"/>
      <c r="DAS48" s="468"/>
      <c r="DAT48" s="468"/>
      <c r="DAU48" s="468"/>
      <c r="DAV48" s="468"/>
      <c r="DAW48" s="468"/>
      <c r="DAX48" s="468"/>
      <c r="DAY48" s="468"/>
      <c r="DAZ48" s="468"/>
      <c r="DBA48" s="468"/>
      <c r="DBB48" s="468"/>
      <c r="DBC48" s="468"/>
      <c r="DBD48" s="468"/>
      <c r="DBE48" s="468"/>
      <c r="DBF48" s="468"/>
      <c r="DBG48" s="468"/>
      <c r="DBH48" s="468"/>
      <c r="DBI48" s="468"/>
      <c r="DBJ48" s="468"/>
      <c r="DBK48" s="468"/>
      <c r="DBL48" s="468"/>
      <c r="DBM48" s="468"/>
      <c r="DBN48" s="468"/>
      <c r="DBO48" s="468"/>
      <c r="DBP48" s="468"/>
      <c r="DBQ48" s="468"/>
      <c r="DBR48" s="468"/>
      <c r="DBS48" s="468"/>
      <c r="DBT48" s="468"/>
      <c r="DBU48" s="468"/>
      <c r="DBV48" s="468"/>
      <c r="DBW48" s="468"/>
      <c r="DBX48" s="468"/>
      <c r="DBY48" s="468"/>
      <c r="DBZ48" s="468"/>
      <c r="DCA48" s="468"/>
      <c r="DCB48" s="468"/>
      <c r="DCC48" s="468"/>
      <c r="DCD48" s="468"/>
      <c r="DCE48" s="468"/>
      <c r="DCF48" s="468"/>
      <c r="DCG48" s="468"/>
      <c r="DCH48" s="468"/>
      <c r="DCI48" s="468"/>
      <c r="DCJ48" s="468"/>
      <c r="DCK48" s="468"/>
      <c r="DCL48" s="468"/>
      <c r="DCM48" s="468"/>
      <c r="DCN48" s="468"/>
      <c r="DCO48" s="468"/>
      <c r="DCP48" s="468"/>
      <c r="DCQ48" s="468"/>
      <c r="DCR48" s="468"/>
      <c r="DCS48" s="468"/>
      <c r="DCT48" s="468"/>
      <c r="DCU48" s="468"/>
      <c r="DCV48" s="468"/>
      <c r="DCW48" s="468"/>
      <c r="DCX48" s="468"/>
      <c r="DCY48" s="468"/>
      <c r="DCZ48" s="468"/>
      <c r="DDA48" s="468"/>
      <c r="DDB48" s="468"/>
      <c r="DDC48" s="468"/>
      <c r="DDD48" s="468"/>
      <c r="DDE48" s="468"/>
      <c r="DDF48" s="468"/>
      <c r="DDG48" s="468"/>
      <c r="DDH48" s="468"/>
      <c r="DDI48" s="468"/>
      <c r="DDJ48" s="468"/>
      <c r="DDK48" s="468"/>
      <c r="DDL48" s="468"/>
      <c r="DDM48" s="468"/>
      <c r="DDN48" s="468"/>
      <c r="DDO48" s="468"/>
      <c r="DDP48" s="468"/>
      <c r="DDQ48" s="468"/>
      <c r="DDR48" s="468"/>
      <c r="DDS48" s="468"/>
      <c r="DDT48" s="468"/>
      <c r="DDU48" s="468"/>
      <c r="DDV48" s="468"/>
      <c r="DDW48" s="468"/>
      <c r="DDX48" s="468"/>
      <c r="DDY48" s="468"/>
      <c r="DDZ48" s="468"/>
      <c r="DEA48" s="468"/>
      <c r="DEB48" s="468"/>
      <c r="DEC48" s="468"/>
      <c r="DED48" s="468"/>
      <c r="DEE48" s="468"/>
      <c r="DEF48" s="468"/>
      <c r="DEG48" s="468"/>
      <c r="DEH48" s="468"/>
      <c r="DEI48" s="468"/>
      <c r="DEJ48" s="468"/>
      <c r="DEK48" s="468"/>
      <c r="DEL48" s="468"/>
      <c r="DEM48" s="468"/>
      <c r="DEN48" s="468"/>
      <c r="DEO48" s="468"/>
      <c r="DEP48" s="468"/>
      <c r="DEQ48" s="468"/>
      <c r="DER48" s="468"/>
      <c r="DES48" s="468"/>
      <c r="DET48" s="468"/>
      <c r="DEU48" s="468"/>
      <c r="DEV48" s="468"/>
      <c r="DEW48" s="468"/>
      <c r="DEX48" s="468"/>
      <c r="DEY48" s="468"/>
      <c r="DEZ48" s="468"/>
      <c r="DFA48" s="468"/>
      <c r="DFB48" s="468"/>
      <c r="DFC48" s="468"/>
      <c r="DFD48" s="468"/>
      <c r="DFE48" s="468"/>
      <c r="DFF48" s="468"/>
      <c r="DFG48" s="468"/>
      <c r="DFH48" s="468"/>
      <c r="DFI48" s="468"/>
      <c r="DFJ48" s="468"/>
      <c r="DFK48" s="468"/>
      <c r="DFL48" s="468"/>
      <c r="DFM48" s="468"/>
      <c r="DFN48" s="468"/>
      <c r="DFO48" s="468"/>
      <c r="DFP48" s="468"/>
      <c r="DFQ48" s="468"/>
      <c r="DFR48" s="468"/>
      <c r="DFS48" s="468"/>
      <c r="DFT48" s="468"/>
      <c r="DFU48" s="468"/>
      <c r="DFV48" s="468"/>
      <c r="DFW48" s="468"/>
      <c r="DFX48" s="468"/>
      <c r="DFY48" s="468"/>
      <c r="DFZ48" s="468"/>
      <c r="DGA48" s="468"/>
      <c r="DGB48" s="468"/>
      <c r="DGC48" s="468"/>
      <c r="DGD48" s="468"/>
      <c r="DGE48" s="468"/>
      <c r="DGF48" s="468"/>
      <c r="DGG48" s="468"/>
      <c r="DGH48" s="468"/>
      <c r="DGI48" s="468"/>
      <c r="DGJ48" s="468"/>
      <c r="DGK48" s="468"/>
      <c r="DGL48" s="468"/>
      <c r="DGM48" s="468"/>
      <c r="DGN48" s="468"/>
      <c r="DGO48" s="468"/>
      <c r="DGP48" s="468"/>
      <c r="DGQ48" s="468"/>
      <c r="DGR48" s="468"/>
      <c r="DGS48" s="468"/>
      <c r="DGT48" s="468"/>
      <c r="DGU48" s="468"/>
      <c r="DGV48" s="468"/>
      <c r="DGW48" s="468"/>
      <c r="DGX48" s="468"/>
      <c r="DGY48" s="468"/>
      <c r="DGZ48" s="468"/>
      <c r="DHA48" s="468"/>
      <c r="DHB48" s="468"/>
      <c r="DHC48" s="468"/>
      <c r="DHD48" s="468"/>
      <c r="DHE48" s="468"/>
      <c r="DHF48" s="468"/>
      <c r="DHG48" s="468"/>
      <c r="DHH48" s="468"/>
      <c r="DHI48" s="468"/>
      <c r="DHJ48" s="468"/>
      <c r="DHK48" s="468"/>
      <c r="DHL48" s="468"/>
      <c r="DHM48" s="468"/>
      <c r="DHN48" s="468"/>
      <c r="DHO48" s="468"/>
      <c r="DHP48" s="468"/>
      <c r="DHQ48" s="468"/>
      <c r="DHR48" s="468"/>
      <c r="DHS48" s="468"/>
      <c r="DHT48" s="468"/>
      <c r="DHU48" s="468"/>
      <c r="DHV48" s="468"/>
      <c r="DHW48" s="468"/>
      <c r="DHX48" s="468"/>
      <c r="DHY48" s="468"/>
      <c r="DHZ48" s="468"/>
      <c r="DIA48" s="468"/>
      <c r="DIB48" s="468"/>
      <c r="DIC48" s="468"/>
      <c r="DID48" s="468"/>
      <c r="DIE48" s="468"/>
      <c r="DIF48" s="468"/>
      <c r="DIG48" s="468"/>
      <c r="DIH48" s="468"/>
      <c r="DII48" s="468"/>
      <c r="DIJ48" s="468"/>
      <c r="DIK48" s="468"/>
      <c r="DIL48" s="468"/>
      <c r="DIM48" s="468"/>
      <c r="DIN48" s="468"/>
      <c r="DIO48" s="468"/>
      <c r="DIP48" s="468"/>
      <c r="DIQ48" s="468"/>
      <c r="DIR48" s="468"/>
      <c r="DIS48" s="468"/>
      <c r="DIT48" s="468"/>
      <c r="DIU48" s="468"/>
      <c r="DIV48" s="468"/>
      <c r="DIW48" s="468"/>
      <c r="DIX48" s="468"/>
      <c r="DIY48" s="468"/>
      <c r="DIZ48" s="468"/>
      <c r="DJA48" s="468"/>
      <c r="DJB48" s="468"/>
      <c r="DJC48" s="468"/>
      <c r="DJD48" s="468"/>
      <c r="DJE48" s="468"/>
      <c r="DJF48" s="468"/>
      <c r="DJG48" s="468"/>
      <c r="DJH48" s="468"/>
      <c r="DJI48" s="468"/>
      <c r="DJJ48" s="468"/>
      <c r="DJK48" s="468"/>
      <c r="DJL48" s="468"/>
      <c r="DJM48" s="468"/>
      <c r="DJN48" s="468"/>
      <c r="DJO48" s="468"/>
      <c r="DJP48" s="468"/>
      <c r="DJQ48" s="468"/>
      <c r="DJR48" s="468"/>
      <c r="DJS48" s="468"/>
      <c r="DJT48" s="468"/>
      <c r="DJU48" s="468"/>
      <c r="DJV48" s="468"/>
      <c r="DJW48" s="468"/>
      <c r="DJX48" s="468"/>
      <c r="DJY48" s="468"/>
      <c r="DJZ48" s="468"/>
      <c r="DKA48" s="468"/>
      <c r="DKB48" s="468"/>
      <c r="DKC48" s="468"/>
      <c r="DKD48" s="468"/>
      <c r="DKE48" s="468"/>
      <c r="DKF48" s="468"/>
      <c r="DKG48" s="468"/>
      <c r="DKH48" s="468"/>
      <c r="DKI48" s="468"/>
      <c r="DKJ48" s="468"/>
      <c r="DKK48" s="468"/>
      <c r="DKL48" s="468"/>
      <c r="DKM48" s="468"/>
      <c r="DKN48" s="468"/>
      <c r="DKO48" s="468"/>
      <c r="DKP48" s="468"/>
      <c r="DKQ48" s="468"/>
      <c r="DKR48" s="468"/>
      <c r="DKS48" s="468"/>
      <c r="DKT48" s="468"/>
      <c r="DKU48" s="468"/>
      <c r="DKV48" s="468"/>
      <c r="DKW48" s="468"/>
      <c r="DKX48" s="468"/>
      <c r="DKY48" s="468"/>
      <c r="DKZ48" s="468"/>
      <c r="DLA48" s="468"/>
      <c r="DLB48" s="468"/>
      <c r="DLC48" s="468"/>
      <c r="DLD48" s="468"/>
      <c r="DLE48" s="468"/>
      <c r="DLF48" s="468"/>
      <c r="DLG48" s="468"/>
      <c r="DLH48" s="468"/>
      <c r="DLI48" s="468"/>
      <c r="DLJ48" s="468"/>
      <c r="DLK48" s="468"/>
      <c r="DLL48" s="468"/>
      <c r="DLM48" s="468"/>
      <c r="DLN48" s="468"/>
      <c r="DLO48" s="468"/>
      <c r="DLP48" s="468"/>
      <c r="DLQ48" s="468"/>
      <c r="DLR48" s="468"/>
      <c r="DLS48" s="468"/>
      <c r="DLT48" s="468"/>
      <c r="DLU48" s="468"/>
      <c r="DLV48" s="468"/>
      <c r="DLW48" s="468"/>
      <c r="DLX48" s="468"/>
      <c r="DLY48" s="468"/>
      <c r="DLZ48" s="468"/>
      <c r="DMA48" s="468"/>
      <c r="DMB48" s="468"/>
      <c r="DMC48" s="468"/>
      <c r="DMD48" s="468"/>
      <c r="DME48" s="468"/>
      <c r="DMF48" s="468"/>
      <c r="DMG48" s="468"/>
      <c r="DMH48" s="468"/>
      <c r="DMI48" s="468"/>
      <c r="DMJ48" s="468"/>
      <c r="DMK48" s="468"/>
      <c r="DML48" s="468"/>
      <c r="DMM48" s="468"/>
      <c r="DMN48" s="468"/>
      <c r="DMO48" s="468"/>
      <c r="DMP48" s="468"/>
      <c r="DMQ48" s="468"/>
      <c r="DMR48" s="468"/>
      <c r="DMS48" s="468"/>
      <c r="DMT48" s="468"/>
      <c r="DMU48" s="468"/>
      <c r="DMV48" s="468"/>
      <c r="DMW48" s="468"/>
      <c r="DMX48" s="468"/>
      <c r="DMY48" s="468"/>
      <c r="DMZ48" s="468"/>
      <c r="DNA48" s="468"/>
      <c r="DNB48" s="468"/>
      <c r="DNC48" s="468"/>
      <c r="DND48" s="468"/>
      <c r="DNE48" s="468"/>
      <c r="DNF48" s="468"/>
      <c r="DNG48" s="468"/>
      <c r="DNH48" s="468"/>
      <c r="DNI48" s="468"/>
      <c r="DNJ48" s="468"/>
      <c r="DNK48" s="468"/>
      <c r="DNL48" s="468"/>
      <c r="DNM48" s="468"/>
      <c r="DNN48" s="468"/>
      <c r="DNO48" s="468"/>
      <c r="DNP48" s="468"/>
      <c r="DNQ48" s="468"/>
      <c r="DNR48" s="468"/>
      <c r="DNS48" s="468"/>
      <c r="DNT48" s="468"/>
      <c r="DNU48" s="468"/>
      <c r="DNV48" s="468"/>
      <c r="DNW48" s="468"/>
      <c r="DNX48" s="468"/>
      <c r="DNY48" s="468"/>
      <c r="DNZ48" s="468"/>
      <c r="DOA48" s="468"/>
      <c r="DOB48" s="468"/>
      <c r="DOC48" s="468"/>
      <c r="DOD48" s="468"/>
      <c r="DOE48" s="468"/>
      <c r="DOF48" s="468"/>
      <c r="DOG48" s="468"/>
      <c r="DOH48" s="468"/>
      <c r="DOI48" s="468"/>
      <c r="DOJ48" s="468"/>
      <c r="DOK48" s="468"/>
      <c r="DOL48" s="468"/>
      <c r="DOM48" s="468"/>
      <c r="DON48" s="468"/>
      <c r="DOO48" s="468"/>
      <c r="DOP48" s="468"/>
      <c r="DOQ48" s="468"/>
      <c r="DOR48" s="468"/>
      <c r="DOS48" s="468"/>
      <c r="DOT48" s="468"/>
      <c r="DOU48" s="468"/>
      <c r="DOV48" s="468"/>
      <c r="DOW48" s="468"/>
      <c r="DOX48" s="468"/>
      <c r="DOY48" s="468"/>
      <c r="DOZ48" s="468"/>
      <c r="DPA48" s="468"/>
      <c r="DPB48" s="468"/>
      <c r="DPC48" s="468"/>
      <c r="DPD48" s="468"/>
      <c r="DPE48" s="468"/>
      <c r="DPF48" s="468"/>
      <c r="DPG48" s="468"/>
      <c r="DPH48" s="468"/>
      <c r="DPI48" s="468"/>
      <c r="DPJ48" s="468"/>
      <c r="DPK48" s="468"/>
      <c r="DPL48" s="468"/>
      <c r="DPM48" s="468"/>
      <c r="DPN48" s="468"/>
      <c r="DPO48" s="468"/>
      <c r="DPP48" s="468"/>
      <c r="DPQ48" s="468"/>
      <c r="DPR48" s="468"/>
      <c r="DPS48" s="468"/>
      <c r="DPT48" s="468"/>
      <c r="DPU48" s="468"/>
      <c r="DPV48" s="468"/>
      <c r="DPW48" s="468"/>
      <c r="DPX48" s="468"/>
      <c r="DPY48" s="468"/>
      <c r="DPZ48" s="468"/>
      <c r="DQA48" s="468"/>
      <c r="DQB48" s="468"/>
      <c r="DQC48" s="468"/>
      <c r="DQD48" s="468"/>
      <c r="DQE48" s="468"/>
      <c r="DQF48" s="468"/>
      <c r="DQG48" s="468"/>
      <c r="DQH48" s="468"/>
      <c r="DQI48" s="468"/>
      <c r="DQJ48" s="468"/>
      <c r="DQK48" s="468"/>
      <c r="DQL48" s="468"/>
      <c r="DQM48" s="468"/>
      <c r="DQN48" s="468"/>
      <c r="DQO48" s="468"/>
      <c r="DQP48" s="468"/>
      <c r="DQQ48" s="468"/>
      <c r="DQR48" s="468"/>
      <c r="DQS48" s="468"/>
      <c r="DQT48" s="468"/>
      <c r="DQU48" s="468"/>
      <c r="DQV48" s="468"/>
      <c r="DQW48" s="468"/>
      <c r="DQX48" s="468"/>
      <c r="DQY48" s="468"/>
      <c r="DQZ48" s="468"/>
      <c r="DRA48" s="468"/>
      <c r="DRB48" s="468"/>
      <c r="DRC48" s="468"/>
      <c r="DRD48" s="468"/>
      <c r="DRE48" s="468"/>
      <c r="DRF48" s="468"/>
      <c r="DRG48" s="468"/>
      <c r="DRH48" s="468"/>
      <c r="DRI48" s="468"/>
      <c r="DRJ48" s="468"/>
      <c r="DRK48" s="468"/>
      <c r="DRL48" s="468"/>
      <c r="DRM48" s="468"/>
      <c r="DRN48" s="468"/>
      <c r="DRO48" s="468"/>
      <c r="DRP48" s="468"/>
      <c r="DRQ48" s="468"/>
      <c r="DRR48" s="468"/>
      <c r="DRS48" s="468"/>
      <c r="DRT48" s="468"/>
      <c r="DRU48" s="468"/>
      <c r="DRV48" s="468"/>
      <c r="DRW48" s="468"/>
      <c r="DRX48" s="468"/>
      <c r="DRY48" s="468"/>
      <c r="DRZ48" s="468"/>
      <c r="DSA48" s="468"/>
      <c r="DSB48" s="468"/>
      <c r="DSC48" s="468"/>
      <c r="DSD48" s="468"/>
      <c r="DSE48" s="468"/>
      <c r="DSF48" s="468"/>
      <c r="DSG48" s="468"/>
      <c r="DSH48" s="468"/>
      <c r="DSI48" s="468"/>
      <c r="DSJ48" s="468"/>
      <c r="DSK48" s="468"/>
      <c r="DSL48" s="468"/>
      <c r="DSM48" s="468"/>
      <c r="DSN48" s="468"/>
      <c r="DSO48" s="468"/>
      <c r="DSP48" s="468"/>
      <c r="DSQ48" s="468"/>
      <c r="DSR48" s="468"/>
      <c r="DSS48" s="468"/>
      <c r="DST48" s="468"/>
      <c r="DSU48" s="468"/>
      <c r="DSV48" s="468"/>
      <c r="DSW48" s="468"/>
      <c r="DSX48" s="468"/>
      <c r="DSY48" s="468"/>
      <c r="DSZ48" s="468"/>
      <c r="DTA48" s="468"/>
      <c r="DTB48" s="468"/>
      <c r="DTC48" s="468"/>
      <c r="DTD48" s="468"/>
      <c r="DTE48" s="468"/>
      <c r="DTF48" s="468"/>
      <c r="DTG48" s="468"/>
      <c r="DTH48" s="468"/>
      <c r="DTI48" s="468"/>
      <c r="DTJ48" s="468"/>
      <c r="DTK48" s="468"/>
      <c r="DTL48" s="468"/>
      <c r="DTM48" s="468"/>
      <c r="DTN48" s="468"/>
      <c r="DTO48" s="468"/>
      <c r="DTP48" s="468"/>
      <c r="DTQ48" s="468"/>
      <c r="DTR48" s="468"/>
      <c r="DTS48" s="468"/>
      <c r="DTT48" s="468"/>
      <c r="DTU48" s="468"/>
      <c r="DTV48" s="468"/>
      <c r="DTW48" s="468"/>
      <c r="DTX48" s="468"/>
      <c r="DTY48" s="468"/>
      <c r="DTZ48" s="468"/>
      <c r="DUA48" s="468"/>
      <c r="DUB48" s="468"/>
      <c r="DUC48" s="468"/>
      <c r="DUD48" s="468"/>
      <c r="DUE48" s="468"/>
      <c r="DUF48" s="468"/>
      <c r="DUG48" s="468"/>
      <c r="DUH48" s="468"/>
      <c r="DUI48" s="468"/>
      <c r="DUJ48" s="468"/>
      <c r="DUK48" s="468"/>
      <c r="DUL48" s="468"/>
      <c r="DUM48" s="468"/>
      <c r="DUN48" s="468"/>
      <c r="DUO48" s="468"/>
      <c r="DUP48" s="468"/>
      <c r="DUQ48" s="468"/>
      <c r="DUR48" s="468"/>
      <c r="DUS48" s="468"/>
      <c r="DUT48" s="468"/>
      <c r="DUU48" s="468"/>
      <c r="DUV48" s="468"/>
      <c r="DUW48" s="468"/>
      <c r="DUX48" s="468"/>
      <c r="DUY48" s="468"/>
      <c r="DUZ48" s="468"/>
      <c r="DVA48" s="468"/>
      <c r="DVB48" s="468"/>
      <c r="DVC48" s="468"/>
      <c r="DVD48" s="468"/>
      <c r="DVE48" s="468"/>
      <c r="DVF48" s="468"/>
      <c r="DVG48" s="468"/>
      <c r="DVH48" s="468"/>
      <c r="DVI48" s="468"/>
      <c r="DVJ48" s="468"/>
      <c r="DVK48" s="468"/>
      <c r="DVL48" s="468"/>
      <c r="DVM48" s="468"/>
      <c r="DVN48" s="468"/>
      <c r="DVO48" s="468"/>
      <c r="DVP48" s="468"/>
      <c r="DVQ48" s="468"/>
      <c r="DVR48" s="468"/>
      <c r="DVS48" s="468"/>
      <c r="DVT48" s="468"/>
      <c r="DVU48" s="468"/>
      <c r="DVV48" s="468"/>
      <c r="DVW48" s="468"/>
      <c r="DVX48" s="468"/>
      <c r="DVY48" s="468"/>
      <c r="DVZ48" s="468"/>
      <c r="DWA48" s="468"/>
      <c r="DWB48" s="468"/>
      <c r="DWC48" s="468"/>
      <c r="DWD48" s="468"/>
      <c r="DWE48" s="468"/>
      <c r="DWF48" s="468"/>
      <c r="DWG48" s="468"/>
      <c r="DWH48" s="468"/>
      <c r="DWI48" s="468"/>
      <c r="DWJ48" s="468"/>
      <c r="DWK48" s="468"/>
      <c r="DWL48" s="468"/>
      <c r="DWM48" s="468"/>
      <c r="DWN48" s="468"/>
      <c r="DWO48" s="468"/>
      <c r="DWP48" s="468"/>
      <c r="DWQ48" s="468"/>
      <c r="DWR48" s="468"/>
      <c r="DWS48" s="468"/>
      <c r="DWT48" s="468"/>
      <c r="DWU48" s="468"/>
      <c r="DWV48" s="468"/>
      <c r="DWW48" s="468"/>
      <c r="DWX48" s="468"/>
      <c r="DWY48" s="468"/>
      <c r="DWZ48" s="468"/>
      <c r="DXA48" s="468"/>
      <c r="DXB48" s="468"/>
      <c r="DXC48" s="468"/>
      <c r="DXD48" s="468"/>
      <c r="DXE48" s="468"/>
      <c r="DXF48" s="468"/>
      <c r="DXG48" s="468"/>
      <c r="DXH48" s="468"/>
      <c r="DXI48" s="468"/>
      <c r="DXJ48" s="468"/>
      <c r="DXK48" s="468"/>
      <c r="DXL48" s="468"/>
      <c r="DXM48" s="468"/>
      <c r="DXN48" s="468"/>
      <c r="DXO48" s="468"/>
      <c r="DXP48" s="468"/>
      <c r="DXQ48" s="468"/>
      <c r="DXR48" s="468"/>
      <c r="DXS48" s="468"/>
      <c r="DXT48" s="468"/>
      <c r="DXU48" s="468"/>
      <c r="DXV48" s="468"/>
      <c r="DXW48" s="468"/>
      <c r="DXX48" s="468"/>
      <c r="DXY48" s="468"/>
      <c r="DXZ48" s="468"/>
      <c r="DYA48" s="468"/>
      <c r="DYB48" s="468"/>
      <c r="DYC48" s="468"/>
      <c r="DYD48" s="468"/>
      <c r="DYE48" s="468"/>
      <c r="DYF48" s="468"/>
      <c r="DYG48" s="468"/>
      <c r="DYH48" s="468"/>
      <c r="DYI48" s="468"/>
      <c r="DYJ48" s="468"/>
      <c r="DYK48" s="468"/>
      <c r="DYL48" s="468"/>
      <c r="DYM48" s="468"/>
      <c r="DYN48" s="468"/>
      <c r="DYO48" s="468"/>
      <c r="DYP48" s="468"/>
      <c r="DYQ48" s="468"/>
      <c r="DYR48" s="468"/>
      <c r="DYS48" s="468"/>
      <c r="DYT48" s="468"/>
      <c r="DYU48" s="468"/>
      <c r="DYV48" s="468"/>
      <c r="DYW48" s="468"/>
      <c r="DYX48" s="468"/>
      <c r="DYY48" s="468"/>
      <c r="DYZ48" s="468"/>
      <c r="DZA48" s="468"/>
      <c r="DZB48" s="468"/>
      <c r="DZC48" s="468"/>
      <c r="DZD48" s="468"/>
      <c r="DZE48" s="468"/>
      <c r="DZF48" s="468"/>
      <c r="DZG48" s="468"/>
      <c r="DZH48" s="468"/>
      <c r="DZI48" s="468"/>
      <c r="DZJ48" s="468"/>
      <c r="DZK48" s="468"/>
      <c r="DZL48" s="468"/>
      <c r="DZM48" s="468"/>
      <c r="DZN48" s="468"/>
      <c r="DZO48" s="468"/>
      <c r="DZP48" s="468"/>
      <c r="DZQ48" s="468"/>
      <c r="DZR48" s="468"/>
      <c r="DZS48" s="468"/>
      <c r="DZT48" s="468"/>
      <c r="DZU48" s="468"/>
      <c r="DZV48" s="468"/>
      <c r="DZW48" s="468"/>
      <c r="DZX48" s="468"/>
      <c r="DZY48" s="468"/>
      <c r="DZZ48" s="468"/>
      <c r="EAA48" s="468"/>
      <c r="EAB48" s="468"/>
      <c r="EAC48" s="468"/>
      <c r="EAD48" s="468"/>
      <c r="EAE48" s="468"/>
      <c r="EAF48" s="468"/>
      <c r="EAG48" s="468"/>
      <c r="EAH48" s="468"/>
      <c r="EAI48" s="468"/>
      <c r="EAJ48" s="468"/>
      <c r="EAK48" s="468"/>
      <c r="EAL48" s="468"/>
      <c r="EAM48" s="468"/>
      <c r="EAN48" s="468"/>
      <c r="EAO48" s="468"/>
      <c r="EAP48" s="468"/>
      <c r="EAQ48" s="468"/>
      <c r="EAR48" s="468"/>
      <c r="EAS48" s="468"/>
      <c r="EAT48" s="468"/>
      <c r="EAU48" s="468"/>
      <c r="EAV48" s="468"/>
      <c r="EAW48" s="468"/>
      <c r="EAX48" s="468"/>
      <c r="EAY48" s="468"/>
      <c r="EAZ48" s="468"/>
      <c r="EBA48" s="468"/>
      <c r="EBB48" s="468"/>
      <c r="EBC48" s="468"/>
      <c r="EBD48" s="468"/>
      <c r="EBE48" s="468"/>
      <c r="EBF48" s="468"/>
      <c r="EBG48" s="468"/>
      <c r="EBH48" s="468"/>
      <c r="EBI48" s="468"/>
      <c r="EBJ48" s="468"/>
      <c r="EBK48" s="468"/>
      <c r="EBL48" s="468"/>
      <c r="EBM48" s="468"/>
      <c r="EBN48" s="468"/>
      <c r="EBO48" s="468"/>
      <c r="EBP48" s="468"/>
      <c r="EBQ48" s="468"/>
      <c r="EBR48" s="468"/>
      <c r="EBS48" s="468"/>
      <c r="EBT48" s="468"/>
      <c r="EBU48" s="468"/>
      <c r="EBV48" s="468"/>
      <c r="EBW48" s="468"/>
      <c r="EBX48" s="468"/>
      <c r="EBY48" s="468"/>
      <c r="EBZ48" s="468"/>
      <c r="ECA48" s="468"/>
      <c r="ECB48" s="468"/>
      <c r="ECC48" s="468"/>
      <c r="ECD48" s="468"/>
      <c r="ECE48" s="468"/>
      <c r="ECF48" s="468"/>
      <c r="ECG48" s="468"/>
      <c r="ECH48" s="468"/>
      <c r="ECI48" s="468"/>
      <c r="ECJ48" s="468"/>
      <c r="ECK48" s="468"/>
      <c r="ECL48" s="468"/>
      <c r="ECM48" s="468"/>
      <c r="ECN48" s="468"/>
      <c r="ECO48" s="468"/>
      <c r="ECP48" s="468"/>
      <c r="ECQ48" s="468"/>
      <c r="ECR48" s="468"/>
      <c r="ECS48" s="468"/>
      <c r="ECT48" s="468"/>
      <c r="ECU48" s="468"/>
      <c r="ECV48" s="468"/>
      <c r="ECW48" s="468"/>
      <c r="ECX48" s="468"/>
      <c r="ECY48" s="468"/>
      <c r="ECZ48" s="468"/>
      <c r="EDA48" s="468"/>
      <c r="EDB48" s="468"/>
      <c r="EDC48" s="468"/>
      <c r="EDD48" s="468"/>
      <c r="EDE48" s="468"/>
      <c r="EDF48" s="468"/>
      <c r="EDG48" s="468"/>
      <c r="EDH48" s="468"/>
      <c r="EDI48" s="468"/>
      <c r="EDJ48" s="468"/>
      <c r="EDK48" s="468"/>
      <c r="EDL48" s="468"/>
      <c r="EDM48" s="468"/>
      <c r="EDN48" s="468"/>
      <c r="EDO48" s="468"/>
      <c r="EDP48" s="468"/>
      <c r="EDQ48" s="468"/>
      <c r="EDR48" s="468"/>
      <c r="EDS48" s="468"/>
      <c r="EDT48" s="468"/>
      <c r="EDU48" s="468"/>
      <c r="EDV48" s="468"/>
      <c r="EDW48" s="468"/>
      <c r="EDX48" s="468"/>
      <c r="EDY48" s="468"/>
      <c r="EDZ48" s="468"/>
      <c r="EEA48" s="468"/>
      <c r="EEB48" s="468"/>
      <c r="EEC48" s="468"/>
      <c r="EED48" s="468"/>
      <c r="EEE48" s="468"/>
      <c r="EEF48" s="468"/>
      <c r="EEG48" s="468"/>
      <c r="EEH48" s="468"/>
      <c r="EEI48" s="468"/>
      <c r="EEJ48" s="468"/>
      <c r="EEK48" s="468"/>
      <c r="EEL48" s="468"/>
      <c r="EEM48" s="468"/>
      <c r="EEN48" s="468"/>
      <c r="EEO48" s="468"/>
      <c r="EEP48" s="468"/>
      <c r="EEQ48" s="468"/>
      <c r="EER48" s="468"/>
      <c r="EES48" s="468"/>
      <c r="EET48" s="468"/>
      <c r="EEU48" s="468"/>
      <c r="EEV48" s="468"/>
      <c r="EEW48" s="468"/>
      <c r="EEX48" s="468"/>
      <c r="EEY48" s="468"/>
      <c r="EEZ48" s="468"/>
      <c r="EFA48" s="468"/>
      <c r="EFB48" s="468"/>
      <c r="EFC48" s="468"/>
      <c r="EFD48" s="468"/>
      <c r="EFE48" s="468"/>
      <c r="EFF48" s="468"/>
      <c r="EFG48" s="468"/>
      <c r="EFH48" s="468"/>
      <c r="EFI48" s="468"/>
      <c r="EFJ48" s="468"/>
      <c r="EFK48" s="468"/>
      <c r="EFL48" s="468"/>
      <c r="EFM48" s="468"/>
      <c r="EFN48" s="468"/>
      <c r="EFO48" s="468"/>
      <c r="EFP48" s="468"/>
      <c r="EFQ48" s="468"/>
      <c r="EFR48" s="468"/>
      <c r="EFS48" s="468"/>
      <c r="EFT48" s="468"/>
      <c r="EFU48" s="468"/>
      <c r="EFV48" s="468"/>
      <c r="EFW48" s="468"/>
      <c r="EFX48" s="468"/>
      <c r="EFY48" s="468"/>
      <c r="EFZ48" s="468"/>
      <c r="EGA48" s="468"/>
      <c r="EGB48" s="468"/>
      <c r="EGC48" s="468"/>
      <c r="EGD48" s="468"/>
      <c r="EGE48" s="468"/>
      <c r="EGF48" s="468"/>
      <c r="EGG48" s="468"/>
      <c r="EGH48" s="468"/>
      <c r="EGI48" s="468"/>
      <c r="EGJ48" s="468"/>
      <c r="EGK48" s="468"/>
      <c r="EGL48" s="468"/>
      <c r="EGM48" s="468"/>
      <c r="EGN48" s="468"/>
      <c r="EGO48" s="468"/>
      <c r="EGP48" s="468"/>
      <c r="EGQ48" s="468"/>
      <c r="EGR48" s="468"/>
      <c r="EGS48" s="468"/>
      <c r="EGT48" s="468"/>
      <c r="EGU48" s="468"/>
      <c r="EGV48" s="468"/>
      <c r="EGW48" s="468"/>
      <c r="EGX48" s="468"/>
      <c r="EGY48" s="468"/>
      <c r="EGZ48" s="468"/>
      <c r="EHA48" s="468"/>
      <c r="EHB48" s="468"/>
      <c r="EHC48" s="468"/>
      <c r="EHD48" s="468"/>
      <c r="EHE48" s="468"/>
      <c r="EHF48" s="468"/>
      <c r="EHG48" s="468"/>
      <c r="EHH48" s="468"/>
      <c r="EHI48" s="468"/>
      <c r="EHJ48" s="468"/>
      <c r="EHK48" s="468"/>
      <c r="EHL48" s="468"/>
      <c r="EHM48" s="468"/>
      <c r="EHN48" s="468"/>
      <c r="EHO48" s="468"/>
      <c r="EHP48" s="468"/>
      <c r="EHQ48" s="468"/>
      <c r="EHR48" s="468"/>
      <c r="EHS48" s="468"/>
      <c r="EHT48" s="468"/>
      <c r="EHU48" s="468"/>
      <c r="EHV48" s="468"/>
      <c r="EHW48" s="468"/>
      <c r="EHX48" s="468"/>
      <c r="EHY48" s="468"/>
      <c r="EHZ48" s="468"/>
      <c r="EIA48" s="468"/>
      <c r="EIB48" s="468"/>
      <c r="EIC48" s="468"/>
      <c r="EID48" s="468"/>
      <c r="EIE48" s="468"/>
      <c r="EIF48" s="468"/>
      <c r="EIG48" s="468"/>
      <c r="EIH48" s="468"/>
      <c r="EII48" s="468"/>
      <c r="EIJ48" s="468"/>
      <c r="EIK48" s="468"/>
      <c r="EIL48" s="468"/>
      <c r="EIM48" s="468"/>
      <c r="EIN48" s="468"/>
      <c r="EIO48" s="468"/>
      <c r="EIP48" s="468"/>
      <c r="EIQ48" s="468"/>
      <c r="EIR48" s="468"/>
      <c r="EIS48" s="468"/>
      <c r="EIT48" s="468"/>
      <c r="EIU48" s="468"/>
      <c r="EIV48" s="468"/>
      <c r="EIW48" s="468"/>
      <c r="EIX48" s="468"/>
      <c r="EIY48" s="468"/>
      <c r="EIZ48" s="468"/>
      <c r="EJA48" s="468"/>
      <c r="EJB48" s="468"/>
      <c r="EJC48" s="468"/>
      <c r="EJD48" s="468"/>
      <c r="EJE48" s="468"/>
      <c r="EJF48" s="468"/>
      <c r="EJG48" s="468"/>
      <c r="EJH48" s="468"/>
      <c r="EJI48" s="468"/>
      <c r="EJJ48" s="468"/>
      <c r="EJK48" s="468"/>
      <c r="EJL48" s="468"/>
      <c r="EJM48" s="468"/>
      <c r="EJN48" s="468"/>
      <c r="EJO48" s="468"/>
      <c r="EJP48" s="468"/>
      <c r="EJQ48" s="468"/>
      <c r="EJR48" s="468"/>
      <c r="EJS48" s="468"/>
      <c r="EJT48" s="468"/>
      <c r="EJU48" s="468"/>
      <c r="EJV48" s="468"/>
      <c r="EJW48" s="468"/>
      <c r="EJX48" s="468"/>
      <c r="EJY48" s="468"/>
      <c r="EJZ48" s="468"/>
      <c r="EKA48" s="468"/>
      <c r="EKB48" s="468"/>
      <c r="EKC48" s="468"/>
      <c r="EKD48" s="468"/>
      <c r="EKE48" s="468"/>
      <c r="EKF48" s="468"/>
      <c r="EKG48" s="468"/>
      <c r="EKH48" s="468"/>
      <c r="EKI48" s="468"/>
      <c r="EKJ48" s="468"/>
      <c r="EKK48" s="468"/>
      <c r="EKL48" s="468"/>
      <c r="EKM48" s="468"/>
      <c r="EKN48" s="468"/>
      <c r="EKO48" s="468"/>
      <c r="EKP48" s="468"/>
      <c r="EKQ48" s="468"/>
      <c r="EKR48" s="468"/>
      <c r="EKS48" s="468"/>
      <c r="EKT48" s="468"/>
      <c r="EKU48" s="468"/>
      <c r="EKV48" s="468"/>
      <c r="EKW48" s="468"/>
      <c r="EKX48" s="468"/>
      <c r="EKY48" s="468"/>
      <c r="EKZ48" s="468"/>
      <c r="ELA48" s="468"/>
      <c r="ELB48" s="468"/>
      <c r="ELC48" s="468"/>
      <c r="ELD48" s="468"/>
      <c r="ELE48" s="468"/>
      <c r="ELF48" s="468"/>
      <c r="ELG48" s="468"/>
      <c r="ELH48" s="468"/>
      <c r="ELI48" s="468"/>
      <c r="ELJ48" s="468"/>
      <c r="ELK48" s="468"/>
      <c r="ELL48" s="468"/>
      <c r="ELM48" s="468"/>
      <c r="ELN48" s="468"/>
      <c r="ELO48" s="468"/>
      <c r="ELP48" s="468"/>
      <c r="ELQ48" s="468"/>
      <c r="ELR48" s="468"/>
      <c r="ELS48" s="468"/>
      <c r="ELT48" s="468"/>
      <c r="ELU48" s="468"/>
      <c r="ELV48" s="468"/>
      <c r="ELW48" s="468"/>
      <c r="ELX48" s="468"/>
      <c r="ELY48" s="468"/>
      <c r="ELZ48" s="468"/>
      <c r="EMA48" s="468"/>
      <c r="EMB48" s="468"/>
      <c r="EMC48" s="468"/>
      <c r="EMD48" s="468"/>
      <c r="EME48" s="468"/>
      <c r="EMF48" s="468"/>
      <c r="EMG48" s="468"/>
      <c r="EMH48" s="468"/>
      <c r="EMI48" s="468"/>
      <c r="EMJ48" s="468"/>
      <c r="EMK48" s="468"/>
      <c r="EML48" s="468"/>
      <c r="EMM48" s="468"/>
      <c r="EMN48" s="468"/>
      <c r="EMO48" s="468"/>
      <c r="EMP48" s="468"/>
      <c r="EMQ48" s="468"/>
      <c r="EMR48" s="468"/>
      <c r="EMS48" s="468"/>
      <c r="EMT48" s="468"/>
      <c r="EMU48" s="468"/>
      <c r="EMV48" s="468"/>
      <c r="EMW48" s="468"/>
      <c r="EMX48" s="468"/>
      <c r="EMY48" s="468"/>
      <c r="EMZ48" s="468"/>
      <c r="ENA48" s="468"/>
      <c r="ENB48" s="468"/>
      <c r="ENC48" s="468"/>
      <c r="END48" s="468"/>
      <c r="ENE48" s="468"/>
      <c r="ENF48" s="468"/>
      <c r="ENG48" s="468"/>
      <c r="ENH48" s="468"/>
      <c r="ENI48" s="468"/>
      <c r="ENJ48" s="468"/>
      <c r="ENK48" s="468"/>
      <c r="ENL48" s="468"/>
      <c r="ENM48" s="468"/>
      <c r="ENN48" s="468"/>
      <c r="ENO48" s="468"/>
      <c r="ENP48" s="468"/>
      <c r="ENQ48" s="468"/>
      <c r="ENR48" s="468"/>
      <c r="ENS48" s="468"/>
      <c r="ENT48" s="468"/>
      <c r="ENU48" s="468"/>
      <c r="ENV48" s="468"/>
      <c r="ENW48" s="468"/>
      <c r="ENX48" s="468"/>
      <c r="ENY48" s="468"/>
      <c r="ENZ48" s="468"/>
      <c r="EOA48" s="468"/>
      <c r="EOB48" s="468"/>
      <c r="EOC48" s="468"/>
      <c r="EOD48" s="468"/>
      <c r="EOE48" s="468"/>
      <c r="EOF48" s="468"/>
      <c r="EOG48" s="468"/>
      <c r="EOH48" s="468"/>
      <c r="EOI48" s="468"/>
      <c r="EOJ48" s="468"/>
      <c r="EOK48" s="468"/>
      <c r="EOL48" s="468"/>
      <c r="EOM48" s="468"/>
      <c r="EON48" s="468"/>
      <c r="EOO48" s="468"/>
      <c r="EOP48" s="468"/>
      <c r="EOQ48" s="468"/>
      <c r="EOR48" s="468"/>
      <c r="EOS48" s="468"/>
      <c r="EOT48" s="468"/>
      <c r="EOU48" s="468"/>
      <c r="EOV48" s="468"/>
      <c r="EOW48" s="468"/>
      <c r="EOX48" s="468"/>
      <c r="EOY48" s="468"/>
      <c r="EOZ48" s="468"/>
      <c r="EPA48" s="468"/>
      <c r="EPB48" s="468"/>
      <c r="EPC48" s="468"/>
      <c r="EPD48" s="468"/>
      <c r="EPE48" s="468"/>
      <c r="EPF48" s="468"/>
      <c r="EPG48" s="468"/>
      <c r="EPH48" s="468"/>
      <c r="EPI48" s="468"/>
      <c r="EPJ48" s="468"/>
      <c r="EPK48" s="468"/>
      <c r="EPL48" s="468"/>
      <c r="EPM48" s="468"/>
      <c r="EPN48" s="468"/>
      <c r="EPO48" s="468"/>
      <c r="EPP48" s="468"/>
      <c r="EPQ48" s="468"/>
      <c r="EPR48" s="468"/>
      <c r="EPS48" s="468"/>
      <c r="EPT48" s="468"/>
      <c r="EPU48" s="468"/>
      <c r="EPV48" s="468"/>
      <c r="EPW48" s="468"/>
      <c r="EPX48" s="468"/>
      <c r="EPY48" s="468"/>
      <c r="EPZ48" s="468"/>
      <c r="EQA48" s="468"/>
      <c r="EQB48" s="468"/>
      <c r="EQC48" s="468"/>
      <c r="EQD48" s="468"/>
      <c r="EQE48" s="468"/>
      <c r="EQF48" s="468"/>
      <c r="EQG48" s="468"/>
      <c r="EQH48" s="468"/>
      <c r="EQI48" s="468"/>
      <c r="EQJ48" s="468"/>
      <c r="EQK48" s="468"/>
      <c r="EQL48" s="468"/>
      <c r="EQM48" s="468"/>
      <c r="EQN48" s="468"/>
      <c r="EQO48" s="468"/>
      <c r="EQP48" s="468"/>
      <c r="EQQ48" s="468"/>
      <c r="EQR48" s="468"/>
      <c r="EQS48" s="468"/>
      <c r="EQT48" s="468"/>
      <c r="EQU48" s="468"/>
      <c r="EQV48" s="468"/>
      <c r="EQW48" s="468"/>
      <c r="EQX48" s="468"/>
      <c r="EQY48" s="468"/>
      <c r="EQZ48" s="468"/>
      <c r="ERA48" s="468"/>
      <c r="ERB48" s="468"/>
      <c r="ERC48" s="468"/>
      <c r="ERD48" s="468"/>
      <c r="ERE48" s="468"/>
      <c r="ERF48" s="468"/>
      <c r="ERG48" s="468"/>
      <c r="ERH48" s="468"/>
      <c r="ERI48" s="468"/>
      <c r="ERJ48" s="468"/>
      <c r="ERK48" s="468"/>
      <c r="ERL48" s="468"/>
      <c r="ERM48" s="468"/>
      <c r="ERN48" s="468"/>
      <c r="ERO48" s="468"/>
      <c r="ERP48" s="468"/>
      <c r="ERQ48" s="468"/>
      <c r="ERR48" s="468"/>
      <c r="ERS48" s="468"/>
      <c r="ERT48" s="468"/>
      <c r="ERU48" s="468"/>
      <c r="ERV48" s="468"/>
      <c r="ERW48" s="468"/>
      <c r="ERX48" s="468"/>
      <c r="ERY48" s="468"/>
      <c r="ERZ48" s="468"/>
      <c r="ESA48" s="468"/>
      <c r="ESB48" s="468"/>
      <c r="ESC48" s="468"/>
      <c r="ESD48" s="468"/>
      <c r="ESE48" s="468"/>
      <c r="ESF48" s="468"/>
      <c r="ESG48" s="468"/>
      <c r="ESH48" s="468"/>
      <c r="ESI48" s="468"/>
      <c r="ESJ48" s="468"/>
      <c r="ESK48" s="468"/>
      <c r="ESL48" s="468"/>
      <c r="ESM48" s="468"/>
      <c r="ESN48" s="468"/>
      <c r="ESO48" s="468"/>
      <c r="ESP48" s="468"/>
      <c r="ESQ48" s="468"/>
      <c r="ESR48" s="468"/>
      <c r="ESS48" s="468"/>
      <c r="EST48" s="468"/>
      <c r="ESU48" s="468"/>
      <c r="ESV48" s="468"/>
      <c r="ESW48" s="468"/>
      <c r="ESX48" s="468"/>
      <c r="ESY48" s="468"/>
      <c r="ESZ48" s="468"/>
      <c r="ETA48" s="468"/>
      <c r="ETB48" s="468"/>
      <c r="ETC48" s="468"/>
      <c r="ETD48" s="468"/>
      <c r="ETE48" s="468"/>
      <c r="ETF48" s="468"/>
      <c r="ETG48" s="468"/>
      <c r="ETH48" s="468"/>
      <c r="ETI48" s="468"/>
      <c r="ETJ48" s="468"/>
      <c r="ETK48" s="468"/>
      <c r="ETL48" s="468"/>
      <c r="ETM48" s="468"/>
      <c r="ETN48" s="468"/>
      <c r="ETO48" s="468"/>
      <c r="ETP48" s="468"/>
      <c r="ETQ48" s="468"/>
      <c r="ETR48" s="468"/>
      <c r="ETS48" s="468"/>
      <c r="ETT48" s="468"/>
      <c r="ETU48" s="468"/>
      <c r="ETV48" s="468"/>
      <c r="ETW48" s="468"/>
      <c r="ETX48" s="468"/>
      <c r="ETY48" s="468"/>
      <c r="ETZ48" s="468"/>
      <c r="EUA48" s="468"/>
      <c r="EUB48" s="468"/>
      <c r="EUC48" s="468"/>
      <c r="EUD48" s="468"/>
      <c r="EUE48" s="468"/>
      <c r="EUF48" s="468"/>
      <c r="EUG48" s="468"/>
      <c r="EUH48" s="468"/>
      <c r="EUI48" s="468"/>
      <c r="EUJ48" s="468"/>
      <c r="EUK48" s="468"/>
      <c r="EUL48" s="468"/>
      <c r="EUM48" s="468"/>
      <c r="EUN48" s="468"/>
      <c r="EUO48" s="468"/>
      <c r="EUP48" s="468"/>
      <c r="EUQ48" s="468"/>
      <c r="EUR48" s="468"/>
      <c r="EUS48" s="468"/>
      <c r="EUT48" s="468"/>
      <c r="EUU48" s="468"/>
      <c r="EUV48" s="468"/>
      <c r="EUW48" s="468"/>
      <c r="EUX48" s="468"/>
      <c r="EUY48" s="468"/>
      <c r="EUZ48" s="468"/>
      <c r="EVA48" s="468"/>
      <c r="EVB48" s="468"/>
      <c r="EVC48" s="468"/>
      <c r="EVD48" s="468"/>
      <c r="EVE48" s="468"/>
      <c r="EVF48" s="468"/>
      <c r="EVG48" s="468"/>
      <c r="EVH48" s="468"/>
      <c r="EVI48" s="468"/>
      <c r="EVJ48" s="468"/>
      <c r="EVK48" s="468"/>
      <c r="EVL48" s="468"/>
      <c r="EVM48" s="468"/>
      <c r="EVN48" s="468"/>
      <c r="EVO48" s="468"/>
      <c r="EVP48" s="468"/>
      <c r="EVQ48" s="468"/>
      <c r="EVR48" s="468"/>
      <c r="EVS48" s="468"/>
      <c r="EVT48" s="468"/>
      <c r="EVU48" s="468"/>
      <c r="EVV48" s="468"/>
      <c r="EVW48" s="468"/>
      <c r="EVX48" s="468"/>
      <c r="EVY48" s="468"/>
      <c r="EVZ48" s="468"/>
      <c r="EWA48" s="468"/>
      <c r="EWB48" s="468"/>
      <c r="EWC48" s="468"/>
      <c r="EWD48" s="468"/>
      <c r="EWE48" s="468"/>
      <c r="EWF48" s="468"/>
      <c r="EWG48" s="468"/>
      <c r="EWH48" s="468"/>
      <c r="EWI48" s="468"/>
      <c r="EWJ48" s="468"/>
      <c r="EWK48" s="468"/>
      <c r="EWL48" s="468"/>
      <c r="EWM48" s="468"/>
      <c r="EWN48" s="468"/>
      <c r="EWO48" s="468"/>
      <c r="EWP48" s="468"/>
      <c r="EWQ48" s="468"/>
      <c r="EWR48" s="468"/>
      <c r="EWS48" s="468"/>
      <c r="EWT48" s="468"/>
      <c r="EWU48" s="468"/>
      <c r="EWV48" s="468"/>
      <c r="EWW48" s="468"/>
      <c r="EWX48" s="468"/>
      <c r="EWY48" s="468"/>
      <c r="EWZ48" s="468"/>
      <c r="EXA48" s="468"/>
      <c r="EXB48" s="468"/>
      <c r="EXC48" s="468"/>
      <c r="EXD48" s="468"/>
      <c r="EXE48" s="468"/>
      <c r="EXF48" s="468"/>
      <c r="EXG48" s="468"/>
      <c r="EXH48" s="468"/>
      <c r="EXI48" s="468"/>
      <c r="EXJ48" s="468"/>
      <c r="EXK48" s="468"/>
      <c r="EXL48" s="468"/>
      <c r="EXM48" s="468"/>
      <c r="EXN48" s="468"/>
      <c r="EXO48" s="468"/>
      <c r="EXP48" s="468"/>
      <c r="EXQ48" s="468"/>
      <c r="EXR48" s="468"/>
      <c r="EXS48" s="468"/>
      <c r="EXT48" s="468"/>
      <c r="EXU48" s="468"/>
      <c r="EXV48" s="468"/>
      <c r="EXW48" s="468"/>
      <c r="EXX48" s="468"/>
      <c r="EXY48" s="468"/>
      <c r="EXZ48" s="468"/>
      <c r="EYA48" s="468"/>
      <c r="EYB48" s="468"/>
      <c r="EYC48" s="468"/>
      <c r="EYD48" s="468"/>
      <c r="EYE48" s="468"/>
      <c r="EYF48" s="468"/>
      <c r="EYG48" s="468"/>
      <c r="EYH48" s="468"/>
      <c r="EYI48" s="468"/>
      <c r="EYJ48" s="468"/>
      <c r="EYK48" s="468"/>
      <c r="EYL48" s="468"/>
      <c r="EYM48" s="468"/>
      <c r="EYN48" s="468"/>
      <c r="EYO48" s="468"/>
      <c r="EYP48" s="468"/>
      <c r="EYQ48" s="468"/>
      <c r="EYR48" s="468"/>
      <c r="EYS48" s="468"/>
      <c r="EYT48" s="468"/>
      <c r="EYU48" s="468"/>
      <c r="EYV48" s="468"/>
      <c r="EYW48" s="468"/>
      <c r="EYX48" s="468"/>
      <c r="EYY48" s="468"/>
      <c r="EYZ48" s="468"/>
      <c r="EZA48" s="468"/>
      <c r="EZB48" s="468"/>
      <c r="EZC48" s="468"/>
      <c r="EZD48" s="468"/>
      <c r="EZE48" s="468"/>
      <c r="EZF48" s="468"/>
      <c r="EZG48" s="468"/>
      <c r="EZH48" s="468"/>
      <c r="EZI48" s="468"/>
      <c r="EZJ48" s="468"/>
      <c r="EZK48" s="468"/>
      <c r="EZL48" s="468"/>
      <c r="EZM48" s="468"/>
      <c r="EZN48" s="468"/>
      <c r="EZO48" s="468"/>
      <c r="EZP48" s="468"/>
      <c r="EZQ48" s="468"/>
      <c r="EZR48" s="468"/>
      <c r="EZS48" s="468"/>
      <c r="EZT48" s="468"/>
      <c r="EZU48" s="468"/>
      <c r="EZV48" s="468"/>
      <c r="EZW48" s="468"/>
      <c r="EZX48" s="468"/>
      <c r="EZY48" s="468"/>
      <c r="EZZ48" s="468"/>
      <c r="FAA48" s="468"/>
      <c r="FAB48" s="468"/>
      <c r="FAC48" s="468"/>
      <c r="FAD48" s="468"/>
      <c r="FAE48" s="468"/>
      <c r="FAF48" s="468"/>
      <c r="FAG48" s="468"/>
      <c r="FAH48" s="468"/>
      <c r="FAI48" s="468"/>
      <c r="FAJ48" s="468"/>
      <c r="FAK48" s="468"/>
      <c r="FAL48" s="468"/>
      <c r="FAM48" s="468"/>
      <c r="FAN48" s="468"/>
      <c r="FAO48" s="468"/>
      <c r="FAP48" s="468"/>
      <c r="FAQ48" s="468"/>
      <c r="FAR48" s="468"/>
      <c r="FAS48" s="468"/>
      <c r="FAT48" s="468"/>
      <c r="FAU48" s="468"/>
      <c r="FAV48" s="468"/>
      <c r="FAW48" s="468"/>
      <c r="FAX48" s="468"/>
      <c r="FAY48" s="468"/>
      <c r="FAZ48" s="468"/>
      <c r="FBA48" s="468"/>
      <c r="FBB48" s="468"/>
      <c r="FBC48" s="468"/>
      <c r="FBD48" s="468"/>
      <c r="FBE48" s="468"/>
      <c r="FBF48" s="468"/>
      <c r="FBG48" s="468"/>
      <c r="FBH48" s="468"/>
      <c r="FBI48" s="468"/>
      <c r="FBJ48" s="468"/>
      <c r="FBK48" s="468"/>
      <c r="FBL48" s="468"/>
      <c r="FBM48" s="468"/>
      <c r="FBN48" s="468"/>
      <c r="FBO48" s="468"/>
      <c r="FBP48" s="468"/>
      <c r="FBQ48" s="468"/>
      <c r="FBR48" s="468"/>
      <c r="FBS48" s="468"/>
      <c r="FBT48" s="468"/>
      <c r="FBU48" s="468"/>
      <c r="FBV48" s="468"/>
      <c r="FBW48" s="468"/>
      <c r="FBX48" s="468"/>
      <c r="FBY48" s="468"/>
      <c r="FBZ48" s="468"/>
      <c r="FCA48" s="468"/>
      <c r="FCB48" s="468"/>
      <c r="FCC48" s="468"/>
      <c r="FCD48" s="468"/>
      <c r="FCE48" s="468"/>
      <c r="FCF48" s="468"/>
      <c r="FCG48" s="468"/>
      <c r="FCH48" s="468"/>
      <c r="FCI48" s="468"/>
      <c r="FCJ48" s="468"/>
      <c r="FCK48" s="468"/>
      <c r="FCL48" s="468"/>
      <c r="FCM48" s="468"/>
      <c r="FCN48" s="468"/>
      <c r="FCO48" s="468"/>
      <c r="FCP48" s="468"/>
      <c r="FCQ48" s="468"/>
      <c r="FCR48" s="468"/>
      <c r="FCS48" s="468"/>
      <c r="FCT48" s="468"/>
      <c r="FCU48" s="468"/>
      <c r="FCV48" s="468"/>
      <c r="FCW48" s="468"/>
      <c r="FCX48" s="468"/>
      <c r="FCY48" s="468"/>
      <c r="FCZ48" s="468"/>
      <c r="FDA48" s="468"/>
      <c r="FDB48" s="468"/>
      <c r="FDC48" s="468"/>
      <c r="FDD48" s="468"/>
      <c r="FDE48" s="468"/>
      <c r="FDF48" s="468"/>
      <c r="FDG48" s="468"/>
      <c r="FDH48" s="468"/>
      <c r="FDI48" s="468"/>
      <c r="FDJ48" s="468"/>
      <c r="FDK48" s="468"/>
      <c r="FDL48" s="468"/>
      <c r="FDM48" s="468"/>
      <c r="FDN48" s="468"/>
      <c r="FDO48" s="468"/>
      <c r="FDP48" s="468"/>
      <c r="FDQ48" s="468"/>
      <c r="FDR48" s="468"/>
      <c r="FDS48" s="468"/>
      <c r="FDT48" s="468"/>
      <c r="FDU48" s="468"/>
      <c r="FDV48" s="468"/>
      <c r="FDW48" s="468"/>
      <c r="FDX48" s="468"/>
      <c r="FDY48" s="468"/>
      <c r="FDZ48" s="468"/>
      <c r="FEA48" s="468"/>
      <c r="FEB48" s="468"/>
      <c r="FEC48" s="468"/>
      <c r="FED48" s="468"/>
      <c r="FEE48" s="468"/>
      <c r="FEF48" s="468"/>
      <c r="FEG48" s="468"/>
      <c r="FEH48" s="468"/>
      <c r="FEI48" s="468"/>
      <c r="FEJ48" s="468"/>
      <c r="FEK48" s="468"/>
      <c r="FEL48" s="468"/>
      <c r="FEM48" s="468"/>
      <c r="FEN48" s="468"/>
      <c r="FEO48" s="468"/>
      <c r="FEP48" s="468"/>
      <c r="FEQ48" s="468"/>
      <c r="FER48" s="468"/>
      <c r="FES48" s="468"/>
      <c r="FET48" s="468"/>
      <c r="FEU48" s="468"/>
      <c r="FEV48" s="468"/>
      <c r="FEW48" s="468"/>
      <c r="FEX48" s="468"/>
      <c r="FEY48" s="468"/>
      <c r="FEZ48" s="468"/>
      <c r="FFA48" s="468"/>
      <c r="FFB48" s="468"/>
      <c r="FFC48" s="468"/>
      <c r="FFD48" s="468"/>
      <c r="FFE48" s="468"/>
      <c r="FFF48" s="468"/>
      <c r="FFG48" s="468"/>
      <c r="FFH48" s="468"/>
      <c r="FFI48" s="468"/>
      <c r="FFJ48" s="468"/>
      <c r="FFK48" s="468"/>
      <c r="FFL48" s="468"/>
      <c r="FFM48" s="468"/>
      <c r="FFN48" s="468"/>
      <c r="FFO48" s="468"/>
      <c r="FFP48" s="468"/>
      <c r="FFQ48" s="468"/>
      <c r="FFR48" s="468"/>
      <c r="FFS48" s="468"/>
      <c r="FFT48" s="468"/>
      <c r="FFU48" s="468"/>
      <c r="FFV48" s="468"/>
      <c r="FFW48" s="468"/>
      <c r="FFX48" s="468"/>
      <c r="FFY48" s="468"/>
      <c r="FFZ48" s="468"/>
      <c r="FGA48" s="468"/>
      <c r="FGB48" s="468"/>
      <c r="FGC48" s="468"/>
      <c r="FGD48" s="468"/>
      <c r="FGE48" s="468"/>
      <c r="FGF48" s="468"/>
      <c r="FGG48" s="468"/>
      <c r="FGH48" s="468"/>
      <c r="FGI48" s="468"/>
      <c r="FGJ48" s="468"/>
      <c r="FGK48" s="468"/>
      <c r="FGL48" s="468"/>
      <c r="FGM48" s="468"/>
      <c r="FGN48" s="468"/>
      <c r="FGO48" s="468"/>
      <c r="FGP48" s="468"/>
      <c r="FGQ48" s="468"/>
      <c r="FGR48" s="468"/>
      <c r="FGS48" s="468"/>
      <c r="FGT48" s="468"/>
      <c r="FGU48" s="468"/>
      <c r="FGV48" s="468"/>
      <c r="FGW48" s="468"/>
      <c r="FGX48" s="468"/>
      <c r="FGY48" s="468"/>
      <c r="FGZ48" s="468"/>
      <c r="FHA48" s="468"/>
      <c r="FHB48" s="468"/>
      <c r="FHC48" s="468"/>
      <c r="FHD48" s="468"/>
      <c r="FHE48" s="468"/>
      <c r="FHF48" s="468"/>
      <c r="FHG48" s="468"/>
      <c r="FHH48" s="468"/>
      <c r="FHI48" s="468"/>
      <c r="FHJ48" s="468"/>
      <c r="FHK48" s="468"/>
      <c r="FHL48" s="468"/>
      <c r="FHM48" s="468"/>
      <c r="FHN48" s="468"/>
      <c r="FHO48" s="468"/>
      <c r="FHP48" s="468"/>
      <c r="FHQ48" s="468"/>
      <c r="FHR48" s="468"/>
      <c r="FHS48" s="468"/>
      <c r="FHT48" s="468"/>
      <c r="FHU48" s="468"/>
      <c r="FHV48" s="468"/>
      <c r="FHW48" s="468"/>
      <c r="FHX48" s="468"/>
      <c r="FHY48" s="468"/>
      <c r="FHZ48" s="468"/>
      <c r="FIA48" s="468"/>
      <c r="FIB48" s="468"/>
      <c r="FIC48" s="468"/>
      <c r="FID48" s="468"/>
      <c r="FIE48" s="468"/>
      <c r="FIF48" s="468"/>
      <c r="FIG48" s="468"/>
      <c r="FIH48" s="468"/>
      <c r="FII48" s="468"/>
      <c r="FIJ48" s="468"/>
      <c r="FIK48" s="468"/>
      <c r="FIL48" s="468"/>
      <c r="FIM48" s="468"/>
      <c r="FIN48" s="468"/>
      <c r="FIO48" s="468"/>
      <c r="FIP48" s="468"/>
      <c r="FIQ48" s="468"/>
      <c r="FIR48" s="468"/>
      <c r="FIS48" s="468"/>
      <c r="FIT48" s="468"/>
      <c r="FIU48" s="468"/>
      <c r="FIV48" s="468"/>
      <c r="FIW48" s="468"/>
      <c r="FIX48" s="468"/>
      <c r="FIY48" s="468"/>
      <c r="FIZ48" s="468"/>
      <c r="FJA48" s="468"/>
      <c r="FJB48" s="468"/>
      <c r="FJC48" s="468"/>
      <c r="FJD48" s="468"/>
      <c r="FJE48" s="468"/>
      <c r="FJF48" s="468"/>
      <c r="FJG48" s="468"/>
      <c r="FJH48" s="468"/>
      <c r="FJI48" s="468"/>
      <c r="FJJ48" s="468"/>
      <c r="FJK48" s="468"/>
      <c r="FJL48" s="468"/>
      <c r="FJM48" s="468"/>
      <c r="FJN48" s="468"/>
      <c r="FJO48" s="468"/>
      <c r="FJP48" s="468"/>
      <c r="FJQ48" s="468"/>
      <c r="FJR48" s="468"/>
      <c r="FJS48" s="468"/>
      <c r="FJT48" s="468"/>
      <c r="FJU48" s="468"/>
      <c r="FJV48" s="468"/>
      <c r="FJW48" s="468"/>
      <c r="FJX48" s="468"/>
      <c r="FJY48" s="468"/>
      <c r="FJZ48" s="468"/>
      <c r="FKA48" s="468"/>
      <c r="FKB48" s="468"/>
      <c r="FKC48" s="468"/>
      <c r="FKD48" s="468"/>
      <c r="FKE48" s="468"/>
      <c r="FKF48" s="468"/>
      <c r="FKG48" s="468"/>
      <c r="FKH48" s="468"/>
      <c r="FKI48" s="468"/>
      <c r="FKJ48" s="468"/>
      <c r="FKK48" s="468"/>
      <c r="FKL48" s="468"/>
      <c r="FKM48" s="468"/>
      <c r="FKN48" s="468"/>
      <c r="FKO48" s="468"/>
      <c r="FKP48" s="468"/>
      <c r="FKQ48" s="468"/>
      <c r="FKR48" s="468"/>
      <c r="FKS48" s="468"/>
      <c r="FKT48" s="468"/>
      <c r="FKU48" s="468"/>
      <c r="FKV48" s="468"/>
      <c r="FKW48" s="468"/>
      <c r="FKX48" s="468"/>
      <c r="FKY48" s="468"/>
      <c r="FKZ48" s="468"/>
      <c r="FLA48" s="468"/>
      <c r="FLB48" s="468"/>
      <c r="FLC48" s="468"/>
      <c r="FLD48" s="468"/>
      <c r="FLE48" s="468"/>
      <c r="FLF48" s="468"/>
      <c r="FLG48" s="468"/>
      <c r="FLH48" s="468"/>
      <c r="FLI48" s="468"/>
      <c r="FLJ48" s="468"/>
      <c r="FLK48" s="468"/>
      <c r="FLL48" s="468"/>
      <c r="FLM48" s="468"/>
      <c r="FLN48" s="468"/>
      <c r="FLO48" s="468"/>
      <c r="FLP48" s="468"/>
      <c r="FLQ48" s="468"/>
      <c r="FLR48" s="468"/>
      <c r="FLS48" s="468"/>
      <c r="FLT48" s="468"/>
      <c r="FLU48" s="468"/>
      <c r="FLV48" s="468"/>
      <c r="FLW48" s="468"/>
      <c r="FLX48" s="468"/>
      <c r="FLY48" s="468"/>
      <c r="FLZ48" s="468"/>
      <c r="FMA48" s="468"/>
      <c r="FMB48" s="468"/>
      <c r="FMC48" s="468"/>
      <c r="FMD48" s="468"/>
      <c r="FME48" s="468"/>
      <c r="FMF48" s="468"/>
      <c r="FMG48" s="468"/>
      <c r="FMH48" s="468"/>
      <c r="FMI48" s="468"/>
      <c r="FMJ48" s="468"/>
      <c r="FMK48" s="468"/>
      <c r="FML48" s="468"/>
      <c r="FMM48" s="468"/>
      <c r="FMN48" s="468"/>
      <c r="FMO48" s="468"/>
      <c r="FMP48" s="468"/>
      <c r="FMQ48" s="468"/>
      <c r="FMR48" s="468"/>
      <c r="FMS48" s="468"/>
      <c r="FMT48" s="468"/>
      <c r="FMU48" s="468"/>
      <c r="FMV48" s="468"/>
      <c r="FMW48" s="468"/>
      <c r="FMX48" s="468"/>
      <c r="FMY48" s="468"/>
      <c r="FMZ48" s="468"/>
      <c r="FNA48" s="468"/>
      <c r="FNB48" s="468"/>
      <c r="FNC48" s="468"/>
      <c r="FND48" s="468"/>
      <c r="FNE48" s="468"/>
      <c r="FNF48" s="468"/>
      <c r="FNG48" s="468"/>
      <c r="FNH48" s="468"/>
      <c r="FNI48" s="468"/>
      <c r="FNJ48" s="468"/>
      <c r="FNK48" s="468"/>
      <c r="FNL48" s="468"/>
      <c r="FNM48" s="468"/>
      <c r="FNN48" s="468"/>
      <c r="FNO48" s="468"/>
      <c r="FNP48" s="468"/>
      <c r="FNQ48" s="468"/>
      <c r="FNR48" s="468"/>
      <c r="FNS48" s="468"/>
      <c r="FNT48" s="468"/>
      <c r="FNU48" s="468"/>
      <c r="FNV48" s="468"/>
      <c r="FNW48" s="468"/>
      <c r="FNX48" s="468"/>
      <c r="FNY48" s="468"/>
      <c r="FNZ48" s="468"/>
      <c r="FOA48" s="468"/>
      <c r="FOB48" s="468"/>
      <c r="FOC48" s="468"/>
      <c r="FOD48" s="468"/>
      <c r="FOE48" s="468"/>
      <c r="FOF48" s="468"/>
      <c r="FOG48" s="468"/>
      <c r="FOH48" s="468"/>
      <c r="FOI48" s="468"/>
      <c r="FOJ48" s="468"/>
      <c r="FOK48" s="468"/>
      <c r="FOL48" s="468"/>
      <c r="FOM48" s="468"/>
      <c r="FON48" s="468"/>
      <c r="FOO48" s="468"/>
      <c r="FOP48" s="468"/>
      <c r="FOQ48" s="468"/>
      <c r="FOR48" s="468"/>
      <c r="FOS48" s="468"/>
      <c r="FOT48" s="468"/>
      <c r="FOU48" s="468"/>
      <c r="FOV48" s="468"/>
      <c r="FOW48" s="468"/>
      <c r="FOX48" s="468"/>
      <c r="FOY48" s="468"/>
      <c r="FOZ48" s="468"/>
      <c r="FPA48" s="468"/>
      <c r="FPB48" s="468"/>
      <c r="FPC48" s="468"/>
      <c r="FPD48" s="468"/>
      <c r="FPE48" s="468"/>
      <c r="FPF48" s="468"/>
      <c r="FPG48" s="468"/>
      <c r="FPH48" s="468"/>
      <c r="FPI48" s="468"/>
      <c r="FPJ48" s="468"/>
      <c r="FPK48" s="468"/>
      <c r="FPL48" s="468"/>
      <c r="FPM48" s="468"/>
      <c r="FPN48" s="468"/>
      <c r="FPO48" s="468"/>
      <c r="FPP48" s="468"/>
      <c r="FPQ48" s="468"/>
      <c r="FPR48" s="468"/>
      <c r="FPS48" s="468"/>
      <c r="FPT48" s="468"/>
      <c r="FPU48" s="468"/>
      <c r="FPV48" s="468"/>
      <c r="FPW48" s="468"/>
      <c r="FPX48" s="468"/>
      <c r="FPY48" s="468"/>
      <c r="FPZ48" s="468"/>
      <c r="FQA48" s="468"/>
      <c r="FQB48" s="468"/>
      <c r="FQC48" s="468"/>
      <c r="FQD48" s="468"/>
      <c r="FQE48" s="468"/>
      <c r="FQF48" s="468"/>
      <c r="FQG48" s="468"/>
      <c r="FQH48" s="468"/>
      <c r="FQI48" s="468"/>
      <c r="FQJ48" s="468"/>
      <c r="FQK48" s="468"/>
      <c r="FQL48" s="468"/>
      <c r="FQM48" s="468"/>
      <c r="FQN48" s="468"/>
      <c r="FQO48" s="468"/>
      <c r="FQP48" s="468"/>
      <c r="FQQ48" s="468"/>
      <c r="FQR48" s="468"/>
      <c r="FQS48" s="468"/>
      <c r="FQT48" s="468"/>
      <c r="FQU48" s="468"/>
      <c r="FQV48" s="468"/>
      <c r="FQW48" s="468"/>
      <c r="FQX48" s="468"/>
      <c r="FQY48" s="468"/>
      <c r="FQZ48" s="468"/>
      <c r="FRA48" s="468"/>
      <c r="FRB48" s="468"/>
      <c r="FRC48" s="468"/>
      <c r="FRD48" s="468"/>
      <c r="FRE48" s="468"/>
      <c r="FRF48" s="468"/>
      <c r="FRG48" s="468"/>
      <c r="FRH48" s="468"/>
      <c r="FRI48" s="468"/>
      <c r="FRJ48" s="468"/>
      <c r="FRK48" s="468"/>
      <c r="FRL48" s="468"/>
      <c r="FRM48" s="468"/>
      <c r="FRN48" s="468"/>
      <c r="FRO48" s="468"/>
      <c r="FRP48" s="468"/>
      <c r="FRQ48" s="468"/>
      <c r="FRR48" s="468"/>
      <c r="FRS48" s="468"/>
      <c r="FRT48" s="468"/>
      <c r="FRU48" s="468"/>
      <c r="FRV48" s="468"/>
      <c r="FRW48" s="468"/>
      <c r="FRX48" s="468"/>
      <c r="FRY48" s="468"/>
      <c r="FRZ48" s="468"/>
      <c r="FSA48" s="468"/>
      <c r="FSB48" s="468"/>
      <c r="FSC48" s="468"/>
      <c r="FSD48" s="468"/>
      <c r="FSE48" s="468"/>
      <c r="FSF48" s="468"/>
      <c r="FSG48" s="468"/>
      <c r="FSH48" s="468"/>
      <c r="FSI48" s="468"/>
      <c r="FSJ48" s="468"/>
      <c r="FSK48" s="468"/>
      <c r="FSL48" s="468"/>
      <c r="FSM48" s="468"/>
      <c r="FSN48" s="468"/>
      <c r="FSO48" s="468"/>
      <c r="FSP48" s="468"/>
      <c r="FSQ48" s="468"/>
      <c r="FSR48" s="468"/>
      <c r="FSS48" s="468"/>
      <c r="FST48" s="468"/>
      <c r="FSU48" s="468"/>
      <c r="FSV48" s="468"/>
      <c r="FSW48" s="468"/>
      <c r="FSX48" s="468"/>
      <c r="FSY48" s="468"/>
      <c r="FSZ48" s="468"/>
      <c r="FTA48" s="468"/>
      <c r="FTB48" s="468"/>
      <c r="FTC48" s="468"/>
      <c r="FTD48" s="468"/>
      <c r="FTE48" s="468"/>
      <c r="FTF48" s="468"/>
      <c r="FTG48" s="468"/>
      <c r="FTH48" s="468"/>
      <c r="FTI48" s="468"/>
      <c r="FTJ48" s="468"/>
      <c r="FTK48" s="468"/>
      <c r="FTL48" s="468"/>
      <c r="FTM48" s="468"/>
      <c r="FTN48" s="468"/>
      <c r="FTO48" s="468"/>
      <c r="FTP48" s="468"/>
      <c r="FTQ48" s="468"/>
      <c r="FTR48" s="468"/>
      <c r="FTS48" s="468"/>
      <c r="FTT48" s="468"/>
      <c r="FTU48" s="468"/>
      <c r="FTV48" s="468"/>
      <c r="FTW48" s="468"/>
      <c r="FTX48" s="468"/>
      <c r="FTY48" s="468"/>
      <c r="FTZ48" s="468"/>
      <c r="FUA48" s="468"/>
      <c r="FUB48" s="468"/>
      <c r="FUC48" s="468"/>
      <c r="FUD48" s="468"/>
      <c r="FUE48" s="468"/>
      <c r="FUF48" s="468"/>
      <c r="FUG48" s="468"/>
      <c r="FUH48" s="468"/>
      <c r="FUI48" s="468"/>
      <c r="FUJ48" s="468"/>
      <c r="FUK48" s="468"/>
      <c r="FUL48" s="468"/>
      <c r="FUM48" s="468"/>
      <c r="FUN48" s="468"/>
      <c r="FUO48" s="468"/>
      <c r="FUP48" s="468"/>
      <c r="FUQ48" s="468"/>
      <c r="FUR48" s="468"/>
      <c r="FUS48" s="468"/>
      <c r="FUT48" s="468"/>
      <c r="FUU48" s="468"/>
      <c r="FUV48" s="468"/>
      <c r="FUW48" s="468"/>
      <c r="FUX48" s="468"/>
      <c r="FUY48" s="468"/>
      <c r="FUZ48" s="468"/>
      <c r="FVA48" s="468"/>
      <c r="FVB48" s="468"/>
      <c r="FVC48" s="468"/>
      <c r="FVD48" s="468"/>
      <c r="FVE48" s="468"/>
      <c r="FVF48" s="468"/>
      <c r="FVG48" s="468"/>
      <c r="FVH48" s="468"/>
      <c r="FVI48" s="468"/>
      <c r="FVJ48" s="468"/>
      <c r="FVK48" s="468"/>
      <c r="FVL48" s="468"/>
      <c r="FVM48" s="468"/>
      <c r="FVN48" s="468"/>
      <c r="FVO48" s="468"/>
      <c r="FVP48" s="468"/>
      <c r="FVQ48" s="468"/>
      <c r="FVR48" s="468"/>
      <c r="FVS48" s="468"/>
      <c r="FVT48" s="468"/>
      <c r="FVU48" s="468"/>
      <c r="FVV48" s="468"/>
      <c r="FVW48" s="468"/>
      <c r="FVX48" s="468"/>
      <c r="FVY48" s="468"/>
      <c r="FVZ48" s="468"/>
      <c r="FWA48" s="468"/>
      <c r="FWB48" s="468"/>
      <c r="FWC48" s="468"/>
      <c r="FWD48" s="468"/>
      <c r="FWE48" s="468"/>
      <c r="FWF48" s="468"/>
      <c r="FWG48" s="468"/>
      <c r="FWH48" s="468"/>
      <c r="FWI48" s="468"/>
      <c r="FWJ48" s="468"/>
      <c r="FWK48" s="468"/>
      <c r="FWL48" s="468"/>
      <c r="FWM48" s="468"/>
      <c r="FWN48" s="468"/>
      <c r="FWO48" s="468"/>
      <c r="FWP48" s="468"/>
      <c r="FWQ48" s="468"/>
      <c r="FWR48" s="468"/>
      <c r="FWS48" s="468"/>
      <c r="FWT48" s="468"/>
      <c r="FWU48" s="468"/>
      <c r="FWV48" s="468"/>
      <c r="FWW48" s="468"/>
      <c r="FWX48" s="468"/>
      <c r="FWY48" s="468"/>
      <c r="FWZ48" s="468"/>
      <c r="FXA48" s="468"/>
      <c r="FXB48" s="468"/>
      <c r="FXC48" s="468"/>
      <c r="FXD48" s="468"/>
      <c r="FXE48" s="468"/>
      <c r="FXF48" s="468"/>
      <c r="FXG48" s="468"/>
      <c r="FXH48" s="468"/>
      <c r="FXI48" s="468"/>
      <c r="FXJ48" s="468"/>
      <c r="FXK48" s="468"/>
      <c r="FXL48" s="468"/>
      <c r="FXM48" s="468"/>
      <c r="FXN48" s="468"/>
      <c r="FXO48" s="468"/>
      <c r="FXP48" s="468"/>
      <c r="FXQ48" s="468"/>
      <c r="FXR48" s="468"/>
      <c r="FXS48" s="468"/>
      <c r="FXT48" s="468"/>
      <c r="FXU48" s="468"/>
      <c r="FXV48" s="468"/>
      <c r="FXW48" s="468"/>
      <c r="FXX48" s="468"/>
      <c r="FXY48" s="468"/>
      <c r="FXZ48" s="468"/>
      <c r="FYA48" s="468"/>
      <c r="FYB48" s="468"/>
      <c r="FYC48" s="468"/>
      <c r="FYD48" s="468"/>
      <c r="FYE48" s="468"/>
      <c r="FYF48" s="468"/>
      <c r="FYG48" s="468"/>
      <c r="FYH48" s="468"/>
      <c r="FYI48" s="468"/>
      <c r="FYJ48" s="468"/>
      <c r="FYK48" s="468"/>
      <c r="FYL48" s="468"/>
      <c r="FYM48" s="468"/>
      <c r="FYN48" s="468"/>
      <c r="FYO48" s="468"/>
      <c r="FYP48" s="468"/>
      <c r="FYQ48" s="468"/>
      <c r="FYR48" s="468"/>
      <c r="FYS48" s="468"/>
      <c r="FYT48" s="468"/>
      <c r="FYU48" s="468"/>
      <c r="FYV48" s="468"/>
      <c r="FYW48" s="468"/>
      <c r="FYX48" s="468"/>
      <c r="FYY48" s="468"/>
      <c r="FYZ48" s="468"/>
      <c r="FZA48" s="468"/>
      <c r="FZB48" s="468"/>
      <c r="FZC48" s="468"/>
      <c r="FZD48" s="468"/>
      <c r="FZE48" s="468"/>
      <c r="FZF48" s="468"/>
      <c r="FZG48" s="468"/>
      <c r="FZH48" s="468"/>
      <c r="FZI48" s="468"/>
      <c r="FZJ48" s="468"/>
      <c r="FZK48" s="468"/>
      <c r="FZL48" s="468"/>
      <c r="FZM48" s="468"/>
      <c r="FZN48" s="468"/>
      <c r="FZO48" s="468"/>
      <c r="FZP48" s="468"/>
      <c r="FZQ48" s="468"/>
      <c r="FZR48" s="468"/>
      <c r="FZS48" s="468"/>
      <c r="FZT48" s="468"/>
      <c r="FZU48" s="468"/>
      <c r="FZV48" s="468"/>
      <c r="FZW48" s="468"/>
      <c r="FZX48" s="468"/>
      <c r="FZY48" s="468"/>
      <c r="FZZ48" s="468"/>
      <c r="GAA48" s="468"/>
      <c r="GAB48" s="468"/>
      <c r="GAC48" s="468"/>
      <c r="GAD48" s="468"/>
      <c r="GAE48" s="468"/>
      <c r="GAF48" s="468"/>
      <c r="GAG48" s="468"/>
      <c r="GAH48" s="468"/>
      <c r="GAI48" s="468"/>
      <c r="GAJ48" s="468"/>
      <c r="GAK48" s="468"/>
      <c r="GAL48" s="468"/>
      <c r="GAM48" s="468"/>
      <c r="GAN48" s="468"/>
      <c r="GAO48" s="468"/>
      <c r="GAP48" s="468"/>
      <c r="GAQ48" s="468"/>
      <c r="GAR48" s="468"/>
      <c r="GAS48" s="468"/>
      <c r="GAT48" s="468"/>
      <c r="GAU48" s="468"/>
      <c r="GAV48" s="468"/>
      <c r="GAW48" s="468"/>
      <c r="GAX48" s="468"/>
      <c r="GAY48" s="468"/>
      <c r="GAZ48" s="468"/>
      <c r="GBA48" s="468"/>
      <c r="GBB48" s="468"/>
      <c r="GBC48" s="468"/>
      <c r="GBD48" s="468"/>
      <c r="GBE48" s="468"/>
      <c r="GBF48" s="468"/>
      <c r="GBG48" s="468"/>
      <c r="GBH48" s="468"/>
      <c r="GBI48" s="468"/>
      <c r="GBJ48" s="468"/>
      <c r="GBK48" s="468"/>
      <c r="GBL48" s="468"/>
      <c r="GBM48" s="468"/>
      <c r="GBN48" s="468"/>
      <c r="GBO48" s="468"/>
      <c r="GBP48" s="468"/>
      <c r="GBQ48" s="468"/>
      <c r="GBR48" s="468"/>
      <c r="GBS48" s="468"/>
      <c r="GBT48" s="468"/>
      <c r="GBU48" s="468"/>
      <c r="GBV48" s="468"/>
      <c r="GBW48" s="468"/>
      <c r="GBX48" s="468"/>
      <c r="GBY48" s="468"/>
      <c r="GBZ48" s="468"/>
      <c r="GCA48" s="468"/>
      <c r="GCB48" s="468"/>
      <c r="GCC48" s="468"/>
      <c r="GCD48" s="468"/>
      <c r="GCE48" s="468"/>
      <c r="GCF48" s="468"/>
      <c r="GCG48" s="468"/>
      <c r="GCH48" s="468"/>
      <c r="GCI48" s="468"/>
      <c r="GCJ48" s="468"/>
      <c r="GCK48" s="468"/>
      <c r="GCL48" s="468"/>
      <c r="GCM48" s="468"/>
      <c r="GCN48" s="468"/>
      <c r="GCO48" s="468"/>
      <c r="GCP48" s="468"/>
      <c r="GCQ48" s="468"/>
      <c r="GCR48" s="468"/>
      <c r="GCS48" s="468"/>
      <c r="GCT48" s="468"/>
      <c r="GCU48" s="468"/>
      <c r="GCV48" s="468"/>
      <c r="GCW48" s="468"/>
      <c r="GCX48" s="468"/>
      <c r="GCY48" s="468"/>
      <c r="GCZ48" s="468"/>
      <c r="GDA48" s="468"/>
      <c r="GDB48" s="468"/>
      <c r="GDC48" s="468"/>
      <c r="GDD48" s="468"/>
      <c r="GDE48" s="468"/>
      <c r="GDF48" s="468"/>
      <c r="GDG48" s="468"/>
      <c r="GDH48" s="468"/>
      <c r="GDI48" s="468"/>
      <c r="GDJ48" s="468"/>
      <c r="GDK48" s="468"/>
      <c r="GDL48" s="468"/>
      <c r="GDM48" s="468"/>
      <c r="GDN48" s="468"/>
      <c r="GDO48" s="468"/>
      <c r="GDP48" s="468"/>
      <c r="GDQ48" s="468"/>
      <c r="GDR48" s="468"/>
      <c r="GDS48" s="468"/>
      <c r="GDT48" s="468"/>
      <c r="GDU48" s="468"/>
      <c r="GDV48" s="468"/>
      <c r="GDW48" s="468"/>
      <c r="GDX48" s="468"/>
      <c r="GDY48" s="468"/>
      <c r="GDZ48" s="468"/>
      <c r="GEA48" s="468"/>
      <c r="GEB48" s="468"/>
      <c r="GEC48" s="468"/>
      <c r="GED48" s="468"/>
      <c r="GEE48" s="468"/>
      <c r="GEF48" s="468"/>
      <c r="GEG48" s="468"/>
      <c r="GEH48" s="468"/>
      <c r="GEI48" s="468"/>
      <c r="GEJ48" s="468"/>
      <c r="GEK48" s="468"/>
      <c r="GEL48" s="468"/>
      <c r="GEM48" s="468"/>
      <c r="GEN48" s="468"/>
      <c r="GEO48" s="468"/>
      <c r="GEP48" s="468"/>
      <c r="GEQ48" s="468"/>
      <c r="GER48" s="468"/>
      <c r="GES48" s="468"/>
      <c r="GET48" s="468"/>
      <c r="GEU48" s="468"/>
      <c r="GEV48" s="468"/>
      <c r="GEW48" s="468"/>
      <c r="GEX48" s="468"/>
      <c r="GEY48" s="468"/>
      <c r="GEZ48" s="468"/>
      <c r="GFA48" s="468"/>
      <c r="GFB48" s="468"/>
      <c r="GFC48" s="468"/>
      <c r="GFD48" s="468"/>
      <c r="GFE48" s="468"/>
      <c r="GFF48" s="468"/>
      <c r="GFG48" s="468"/>
      <c r="GFH48" s="468"/>
      <c r="GFI48" s="468"/>
      <c r="GFJ48" s="468"/>
      <c r="GFK48" s="468"/>
      <c r="GFL48" s="468"/>
      <c r="GFM48" s="468"/>
      <c r="GFN48" s="468"/>
      <c r="GFO48" s="468"/>
      <c r="GFP48" s="468"/>
      <c r="GFQ48" s="468"/>
      <c r="GFR48" s="468"/>
      <c r="GFS48" s="468"/>
      <c r="GFT48" s="468"/>
      <c r="GFU48" s="468"/>
      <c r="GFV48" s="468"/>
      <c r="GFW48" s="468"/>
      <c r="GFX48" s="468"/>
      <c r="GFY48" s="468"/>
      <c r="GFZ48" s="468"/>
      <c r="GGA48" s="468"/>
      <c r="GGB48" s="468"/>
      <c r="GGC48" s="468"/>
      <c r="GGD48" s="468"/>
      <c r="GGE48" s="468"/>
      <c r="GGF48" s="468"/>
      <c r="GGG48" s="468"/>
      <c r="GGH48" s="468"/>
      <c r="GGI48" s="468"/>
      <c r="GGJ48" s="468"/>
      <c r="GGK48" s="468"/>
      <c r="GGL48" s="468"/>
      <c r="GGM48" s="468"/>
      <c r="GGN48" s="468"/>
      <c r="GGO48" s="468"/>
      <c r="GGP48" s="468"/>
      <c r="GGQ48" s="468"/>
      <c r="GGR48" s="468"/>
      <c r="GGS48" s="468"/>
      <c r="GGT48" s="468"/>
      <c r="GGU48" s="468"/>
      <c r="GGV48" s="468"/>
      <c r="GGW48" s="468"/>
      <c r="GGX48" s="468"/>
      <c r="GGY48" s="468"/>
      <c r="GGZ48" s="468"/>
      <c r="GHA48" s="468"/>
      <c r="GHB48" s="468"/>
      <c r="GHC48" s="468"/>
      <c r="GHD48" s="468"/>
      <c r="GHE48" s="468"/>
      <c r="GHF48" s="468"/>
      <c r="GHG48" s="468"/>
      <c r="GHH48" s="468"/>
      <c r="GHI48" s="468"/>
      <c r="GHJ48" s="468"/>
      <c r="GHK48" s="468"/>
      <c r="GHL48" s="468"/>
      <c r="GHM48" s="468"/>
      <c r="GHN48" s="468"/>
      <c r="GHO48" s="468"/>
      <c r="GHP48" s="468"/>
      <c r="GHQ48" s="468"/>
      <c r="GHR48" s="468"/>
      <c r="GHS48" s="468"/>
      <c r="GHT48" s="468"/>
      <c r="GHU48" s="468"/>
      <c r="GHV48" s="468"/>
      <c r="GHW48" s="468"/>
      <c r="GHX48" s="468"/>
      <c r="GHY48" s="468"/>
      <c r="GHZ48" s="468"/>
      <c r="GIA48" s="468"/>
      <c r="GIB48" s="468"/>
      <c r="GIC48" s="468"/>
      <c r="GID48" s="468"/>
      <c r="GIE48" s="468"/>
      <c r="GIF48" s="468"/>
      <c r="GIG48" s="468"/>
      <c r="GIH48" s="468"/>
      <c r="GII48" s="468"/>
      <c r="GIJ48" s="468"/>
      <c r="GIK48" s="468"/>
      <c r="GIL48" s="468"/>
      <c r="GIM48" s="468"/>
      <c r="GIN48" s="468"/>
      <c r="GIO48" s="468"/>
      <c r="GIP48" s="468"/>
      <c r="GIQ48" s="468"/>
      <c r="GIR48" s="468"/>
      <c r="GIS48" s="468"/>
      <c r="GIT48" s="468"/>
      <c r="GIU48" s="468"/>
      <c r="GIV48" s="468"/>
      <c r="GIW48" s="468"/>
      <c r="GIX48" s="468"/>
      <c r="GIY48" s="468"/>
      <c r="GIZ48" s="468"/>
      <c r="GJA48" s="468"/>
      <c r="GJB48" s="468"/>
      <c r="GJC48" s="468"/>
      <c r="GJD48" s="468"/>
      <c r="GJE48" s="468"/>
      <c r="GJF48" s="468"/>
      <c r="GJG48" s="468"/>
      <c r="GJH48" s="468"/>
      <c r="GJI48" s="468"/>
      <c r="GJJ48" s="468"/>
      <c r="GJK48" s="468"/>
      <c r="GJL48" s="468"/>
      <c r="GJM48" s="468"/>
      <c r="GJN48" s="468"/>
      <c r="GJO48" s="468"/>
      <c r="GJP48" s="468"/>
      <c r="GJQ48" s="468"/>
      <c r="GJR48" s="468"/>
      <c r="GJS48" s="468"/>
      <c r="GJT48" s="468"/>
      <c r="GJU48" s="468"/>
      <c r="GJV48" s="468"/>
      <c r="GJW48" s="468"/>
      <c r="GJX48" s="468"/>
      <c r="GJY48" s="468"/>
      <c r="GJZ48" s="468"/>
      <c r="GKA48" s="468"/>
      <c r="GKB48" s="468"/>
      <c r="GKC48" s="468"/>
      <c r="GKD48" s="468"/>
      <c r="GKE48" s="468"/>
      <c r="GKF48" s="468"/>
      <c r="GKG48" s="468"/>
      <c r="GKH48" s="468"/>
      <c r="GKI48" s="468"/>
      <c r="GKJ48" s="468"/>
      <c r="GKK48" s="468"/>
      <c r="GKL48" s="468"/>
      <c r="GKM48" s="468"/>
      <c r="GKN48" s="468"/>
      <c r="GKO48" s="468"/>
      <c r="GKP48" s="468"/>
      <c r="GKQ48" s="468"/>
      <c r="GKR48" s="468"/>
      <c r="GKS48" s="468"/>
      <c r="GKT48" s="468"/>
      <c r="GKU48" s="468"/>
      <c r="GKV48" s="468"/>
      <c r="GKW48" s="468"/>
      <c r="GKX48" s="468"/>
      <c r="GKY48" s="468"/>
      <c r="GKZ48" s="468"/>
      <c r="GLA48" s="468"/>
      <c r="GLB48" s="468"/>
      <c r="GLC48" s="468"/>
      <c r="GLD48" s="468"/>
      <c r="GLE48" s="468"/>
      <c r="GLF48" s="468"/>
      <c r="GLG48" s="468"/>
      <c r="GLH48" s="468"/>
      <c r="GLI48" s="468"/>
      <c r="GLJ48" s="468"/>
      <c r="GLK48" s="468"/>
      <c r="GLL48" s="468"/>
      <c r="GLM48" s="468"/>
      <c r="GLN48" s="468"/>
      <c r="GLO48" s="468"/>
      <c r="GLP48" s="468"/>
      <c r="GLQ48" s="468"/>
      <c r="GLR48" s="468"/>
      <c r="GLS48" s="468"/>
      <c r="GLT48" s="468"/>
      <c r="GLU48" s="468"/>
      <c r="GLV48" s="468"/>
      <c r="GLW48" s="468"/>
      <c r="GLX48" s="468"/>
      <c r="GLY48" s="468"/>
      <c r="GLZ48" s="468"/>
      <c r="GMA48" s="468"/>
      <c r="GMB48" s="468"/>
      <c r="GMC48" s="468"/>
      <c r="GMD48" s="468"/>
      <c r="GME48" s="468"/>
      <c r="GMF48" s="468"/>
      <c r="GMG48" s="468"/>
      <c r="GMH48" s="468"/>
      <c r="GMI48" s="468"/>
      <c r="GMJ48" s="468"/>
      <c r="GMK48" s="468"/>
      <c r="GML48" s="468"/>
      <c r="GMM48" s="468"/>
      <c r="GMN48" s="468"/>
      <c r="GMO48" s="468"/>
      <c r="GMP48" s="468"/>
      <c r="GMQ48" s="468"/>
      <c r="GMR48" s="468"/>
      <c r="GMS48" s="468"/>
      <c r="GMT48" s="468"/>
      <c r="GMU48" s="468"/>
      <c r="GMV48" s="468"/>
      <c r="GMW48" s="468"/>
      <c r="GMX48" s="468"/>
      <c r="GMY48" s="468"/>
      <c r="GMZ48" s="468"/>
      <c r="GNA48" s="468"/>
      <c r="GNB48" s="468"/>
      <c r="GNC48" s="468"/>
      <c r="GND48" s="468"/>
      <c r="GNE48" s="468"/>
      <c r="GNF48" s="468"/>
      <c r="GNG48" s="468"/>
      <c r="GNH48" s="468"/>
      <c r="GNI48" s="468"/>
      <c r="GNJ48" s="468"/>
      <c r="GNK48" s="468"/>
      <c r="GNL48" s="468"/>
      <c r="GNM48" s="468"/>
      <c r="GNN48" s="468"/>
      <c r="GNO48" s="468"/>
      <c r="GNP48" s="468"/>
      <c r="GNQ48" s="468"/>
      <c r="GNR48" s="468"/>
      <c r="GNS48" s="468"/>
      <c r="GNT48" s="468"/>
      <c r="GNU48" s="468"/>
      <c r="GNV48" s="468"/>
      <c r="GNW48" s="468"/>
      <c r="GNX48" s="468"/>
      <c r="GNY48" s="468"/>
      <c r="GNZ48" s="468"/>
      <c r="GOA48" s="468"/>
      <c r="GOB48" s="468"/>
      <c r="GOC48" s="468"/>
      <c r="GOD48" s="468"/>
      <c r="GOE48" s="468"/>
      <c r="GOF48" s="468"/>
      <c r="GOG48" s="468"/>
      <c r="GOH48" s="468"/>
      <c r="GOI48" s="468"/>
      <c r="GOJ48" s="468"/>
      <c r="GOK48" s="468"/>
      <c r="GOL48" s="468"/>
      <c r="GOM48" s="468"/>
      <c r="GON48" s="468"/>
      <c r="GOO48" s="468"/>
      <c r="GOP48" s="468"/>
      <c r="GOQ48" s="468"/>
      <c r="GOR48" s="468"/>
      <c r="GOS48" s="468"/>
      <c r="GOT48" s="468"/>
      <c r="GOU48" s="468"/>
      <c r="GOV48" s="468"/>
      <c r="GOW48" s="468"/>
      <c r="GOX48" s="468"/>
      <c r="GOY48" s="468"/>
      <c r="GOZ48" s="468"/>
      <c r="GPA48" s="468"/>
      <c r="GPB48" s="468"/>
      <c r="GPC48" s="468"/>
      <c r="GPD48" s="468"/>
      <c r="GPE48" s="468"/>
      <c r="GPF48" s="468"/>
      <c r="GPG48" s="468"/>
      <c r="GPH48" s="468"/>
      <c r="GPI48" s="468"/>
      <c r="GPJ48" s="468"/>
      <c r="GPK48" s="468"/>
      <c r="GPL48" s="468"/>
      <c r="GPM48" s="468"/>
      <c r="GPN48" s="468"/>
      <c r="GPO48" s="468"/>
      <c r="GPP48" s="468"/>
      <c r="GPQ48" s="468"/>
      <c r="GPR48" s="468"/>
      <c r="GPS48" s="468"/>
      <c r="GPT48" s="468"/>
      <c r="GPU48" s="468"/>
      <c r="GPV48" s="468"/>
      <c r="GPW48" s="468"/>
      <c r="GPX48" s="468"/>
      <c r="GPY48" s="468"/>
      <c r="GPZ48" s="468"/>
      <c r="GQA48" s="468"/>
      <c r="GQB48" s="468"/>
      <c r="GQC48" s="468"/>
      <c r="GQD48" s="468"/>
      <c r="GQE48" s="468"/>
      <c r="GQF48" s="468"/>
      <c r="GQG48" s="468"/>
      <c r="GQH48" s="468"/>
      <c r="GQI48" s="468"/>
      <c r="GQJ48" s="468"/>
      <c r="GQK48" s="468"/>
      <c r="GQL48" s="468"/>
      <c r="GQM48" s="468"/>
      <c r="GQN48" s="468"/>
      <c r="GQO48" s="468"/>
      <c r="GQP48" s="468"/>
      <c r="GQQ48" s="468"/>
      <c r="GQR48" s="468"/>
      <c r="GQS48" s="468"/>
      <c r="GQT48" s="468"/>
      <c r="GQU48" s="468"/>
      <c r="GQV48" s="468"/>
      <c r="GQW48" s="468"/>
      <c r="GQX48" s="468"/>
      <c r="GQY48" s="468"/>
      <c r="GQZ48" s="468"/>
      <c r="GRA48" s="468"/>
      <c r="GRB48" s="468"/>
      <c r="GRC48" s="468"/>
      <c r="GRD48" s="468"/>
      <c r="GRE48" s="468"/>
      <c r="GRF48" s="468"/>
      <c r="GRG48" s="468"/>
      <c r="GRH48" s="468"/>
      <c r="GRI48" s="468"/>
      <c r="GRJ48" s="468"/>
      <c r="GRK48" s="468"/>
      <c r="GRL48" s="468"/>
      <c r="GRM48" s="468"/>
      <c r="GRN48" s="468"/>
      <c r="GRO48" s="468"/>
      <c r="GRP48" s="468"/>
      <c r="GRQ48" s="468"/>
      <c r="GRR48" s="468"/>
      <c r="GRS48" s="468"/>
      <c r="GRT48" s="468"/>
      <c r="GRU48" s="468"/>
      <c r="GRV48" s="468"/>
      <c r="GRW48" s="468"/>
      <c r="GRX48" s="468"/>
      <c r="GRY48" s="468"/>
      <c r="GRZ48" s="468"/>
      <c r="GSA48" s="468"/>
      <c r="GSB48" s="468"/>
      <c r="GSC48" s="468"/>
      <c r="GSD48" s="468"/>
      <c r="GSE48" s="468"/>
      <c r="GSF48" s="468"/>
      <c r="GSG48" s="468"/>
      <c r="GSH48" s="468"/>
      <c r="GSI48" s="468"/>
      <c r="GSJ48" s="468"/>
      <c r="GSK48" s="468"/>
      <c r="GSL48" s="468"/>
      <c r="GSM48" s="468"/>
      <c r="GSN48" s="468"/>
      <c r="GSO48" s="468"/>
      <c r="GSP48" s="468"/>
      <c r="GSQ48" s="468"/>
      <c r="GSR48" s="468"/>
      <c r="GSS48" s="468"/>
      <c r="GST48" s="468"/>
      <c r="GSU48" s="468"/>
      <c r="GSV48" s="468"/>
      <c r="GSW48" s="468"/>
      <c r="GSX48" s="468"/>
      <c r="GSY48" s="468"/>
      <c r="GSZ48" s="468"/>
      <c r="GTA48" s="468"/>
      <c r="GTB48" s="468"/>
      <c r="GTC48" s="468"/>
      <c r="GTD48" s="468"/>
      <c r="GTE48" s="468"/>
      <c r="GTF48" s="468"/>
      <c r="GTG48" s="468"/>
      <c r="GTH48" s="468"/>
      <c r="GTI48" s="468"/>
      <c r="GTJ48" s="468"/>
      <c r="GTK48" s="468"/>
      <c r="GTL48" s="468"/>
      <c r="GTM48" s="468"/>
      <c r="GTN48" s="468"/>
      <c r="GTO48" s="468"/>
      <c r="GTP48" s="468"/>
      <c r="GTQ48" s="468"/>
      <c r="GTR48" s="468"/>
      <c r="GTS48" s="468"/>
      <c r="GTT48" s="468"/>
      <c r="GTU48" s="468"/>
      <c r="GTV48" s="468"/>
      <c r="GTW48" s="468"/>
      <c r="GTX48" s="468"/>
      <c r="GTY48" s="468"/>
      <c r="GTZ48" s="468"/>
      <c r="GUA48" s="468"/>
      <c r="GUB48" s="468"/>
      <c r="GUC48" s="468"/>
      <c r="GUD48" s="468"/>
      <c r="GUE48" s="468"/>
      <c r="GUF48" s="468"/>
      <c r="GUG48" s="468"/>
      <c r="GUH48" s="468"/>
      <c r="GUI48" s="468"/>
      <c r="GUJ48" s="468"/>
      <c r="GUK48" s="468"/>
      <c r="GUL48" s="468"/>
      <c r="GUM48" s="468"/>
      <c r="GUN48" s="468"/>
      <c r="GUO48" s="468"/>
      <c r="GUP48" s="468"/>
      <c r="GUQ48" s="468"/>
      <c r="GUR48" s="468"/>
      <c r="GUS48" s="468"/>
      <c r="GUT48" s="468"/>
      <c r="GUU48" s="468"/>
      <c r="GUV48" s="468"/>
      <c r="GUW48" s="468"/>
      <c r="GUX48" s="468"/>
      <c r="GUY48" s="468"/>
      <c r="GUZ48" s="468"/>
      <c r="GVA48" s="468"/>
      <c r="GVB48" s="468"/>
      <c r="GVC48" s="468"/>
      <c r="GVD48" s="468"/>
      <c r="GVE48" s="468"/>
      <c r="GVF48" s="468"/>
      <c r="GVG48" s="468"/>
      <c r="GVH48" s="468"/>
      <c r="GVI48" s="468"/>
      <c r="GVJ48" s="468"/>
      <c r="GVK48" s="468"/>
      <c r="GVL48" s="468"/>
      <c r="GVM48" s="468"/>
      <c r="GVN48" s="468"/>
      <c r="GVO48" s="468"/>
      <c r="GVP48" s="468"/>
      <c r="GVQ48" s="468"/>
      <c r="GVR48" s="468"/>
      <c r="GVS48" s="468"/>
      <c r="GVT48" s="468"/>
      <c r="GVU48" s="468"/>
      <c r="GVV48" s="468"/>
      <c r="GVW48" s="468"/>
      <c r="GVX48" s="468"/>
      <c r="GVY48" s="468"/>
      <c r="GVZ48" s="468"/>
      <c r="GWA48" s="468"/>
      <c r="GWB48" s="468"/>
      <c r="GWC48" s="468"/>
      <c r="GWD48" s="468"/>
      <c r="GWE48" s="468"/>
      <c r="GWF48" s="468"/>
      <c r="GWG48" s="468"/>
      <c r="GWH48" s="468"/>
      <c r="GWI48" s="468"/>
      <c r="GWJ48" s="468"/>
      <c r="GWK48" s="468"/>
      <c r="GWL48" s="468"/>
      <c r="GWM48" s="468"/>
      <c r="GWN48" s="468"/>
      <c r="GWO48" s="468"/>
      <c r="GWP48" s="468"/>
      <c r="GWQ48" s="468"/>
      <c r="GWR48" s="468"/>
      <c r="GWS48" s="468"/>
      <c r="GWT48" s="468"/>
      <c r="GWU48" s="468"/>
      <c r="GWV48" s="468"/>
      <c r="GWW48" s="468"/>
      <c r="GWX48" s="468"/>
      <c r="GWY48" s="468"/>
      <c r="GWZ48" s="468"/>
      <c r="GXA48" s="468"/>
      <c r="GXB48" s="468"/>
      <c r="GXC48" s="468"/>
      <c r="GXD48" s="468"/>
      <c r="GXE48" s="468"/>
      <c r="GXF48" s="468"/>
      <c r="GXG48" s="468"/>
      <c r="GXH48" s="468"/>
      <c r="GXI48" s="468"/>
      <c r="GXJ48" s="468"/>
      <c r="GXK48" s="468"/>
      <c r="GXL48" s="468"/>
      <c r="GXM48" s="468"/>
      <c r="GXN48" s="468"/>
      <c r="GXO48" s="468"/>
      <c r="GXP48" s="468"/>
      <c r="GXQ48" s="468"/>
      <c r="GXR48" s="468"/>
      <c r="GXS48" s="468"/>
      <c r="GXT48" s="468"/>
      <c r="GXU48" s="468"/>
      <c r="GXV48" s="468"/>
      <c r="GXW48" s="468"/>
      <c r="GXX48" s="468"/>
      <c r="GXY48" s="468"/>
      <c r="GXZ48" s="468"/>
      <c r="GYA48" s="468"/>
      <c r="GYB48" s="468"/>
      <c r="GYC48" s="468"/>
      <c r="GYD48" s="468"/>
      <c r="GYE48" s="468"/>
      <c r="GYF48" s="468"/>
      <c r="GYG48" s="468"/>
      <c r="GYH48" s="468"/>
      <c r="GYI48" s="468"/>
      <c r="GYJ48" s="468"/>
      <c r="GYK48" s="468"/>
      <c r="GYL48" s="468"/>
      <c r="GYM48" s="468"/>
      <c r="GYN48" s="468"/>
      <c r="GYO48" s="468"/>
      <c r="GYP48" s="468"/>
      <c r="GYQ48" s="468"/>
      <c r="GYR48" s="468"/>
      <c r="GYS48" s="468"/>
      <c r="GYT48" s="468"/>
      <c r="GYU48" s="468"/>
      <c r="GYV48" s="468"/>
      <c r="GYW48" s="468"/>
      <c r="GYX48" s="468"/>
      <c r="GYY48" s="468"/>
      <c r="GYZ48" s="468"/>
      <c r="GZA48" s="468"/>
      <c r="GZB48" s="468"/>
      <c r="GZC48" s="468"/>
      <c r="GZD48" s="468"/>
      <c r="GZE48" s="468"/>
      <c r="GZF48" s="468"/>
      <c r="GZG48" s="468"/>
      <c r="GZH48" s="468"/>
      <c r="GZI48" s="468"/>
      <c r="GZJ48" s="468"/>
      <c r="GZK48" s="468"/>
      <c r="GZL48" s="468"/>
      <c r="GZM48" s="468"/>
      <c r="GZN48" s="468"/>
      <c r="GZO48" s="468"/>
      <c r="GZP48" s="468"/>
      <c r="GZQ48" s="468"/>
      <c r="GZR48" s="468"/>
      <c r="GZS48" s="468"/>
      <c r="GZT48" s="468"/>
      <c r="GZU48" s="468"/>
      <c r="GZV48" s="468"/>
      <c r="GZW48" s="468"/>
      <c r="GZX48" s="468"/>
      <c r="GZY48" s="468"/>
      <c r="GZZ48" s="468"/>
      <c r="HAA48" s="468"/>
      <c r="HAB48" s="468"/>
      <c r="HAC48" s="468"/>
      <c r="HAD48" s="468"/>
      <c r="HAE48" s="468"/>
      <c r="HAF48" s="468"/>
      <c r="HAG48" s="468"/>
      <c r="HAH48" s="468"/>
      <c r="HAI48" s="468"/>
      <c r="HAJ48" s="468"/>
      <c r="HAK48" s="468"/>
      <c r="HAL48" s="468"/>
      <c r="HAM48" s="468"/>
      <c r="HAN48" s="468"/>
      <c r="HAO48" s="468"/>
      <c r="HAP48" s="468"/>
      <c r="HAQ48" s="468"/>
      <c r="HAR48" s="468"/>
      <c r="HAS48" s="468"/>
      <c r="HAT48" s="468"/>
      <c r="HAU48" s="468"/>
      <c r="HAV48" s="468"/>
      <c r="HAW48" s="468"/>
      <c r="HAX48" s="468"/>
      <c r="HAY48" s="468"/>
      <c r="HAZ48" s="468"/>
      <c r="HBA48" s="468"/>
      <c r="HBB48" s="468"/>
      <c r="HBC48" s="468"/>
      <c r="HBD48" s="468"/>
      <c r="HBE48" s="468"/>
      <c r="HBF48" s="468"/>
      <c r="HBG48" s="468"/>
      <c r="HBH48" s="468"/>
      <c r="HBI48" s="468"/>
      <c r="HBJ48" s="468"/>
      <c r="HBK48" s="468"/>
      <c r="HBL48" s="468"/>
      <c r="HBM48" s="468"/>
      <c r="HBN48" s="468"/>
      <c r="HBO48" s="468"/>
      <c r="HBP48" s="468"/>
      <c r="HBQ48" s="468"/>
      <c r="HBR48" s="468"/>
      <c r="HBS48" s="468"/>
      <c r="HBT48" s="468"/>
      <c r="HBU48" s="468"/>
      <c r="HBV48" s="468"/>
      <c r="HBW48" s="468"/>
      <c r="HBX48" s="468"/>
      <c r="HBY48" s="468"/>
      <c r="HBZ48" s="468"/>
      <c r="HCA48" s="468"/>
      <c r="HCB48" s="468"/>
      <c r="HCC48" s="468"/>
      <c r="HCD48" s="468"/>
      <c r="HCE48" s="468"/>
      <c r="HCF48" s="468"/>
      <c r="HCG48" s="468"/>
      <c r="HCH48" s="468"/>
      <c r="HCI48" s="468"/>
      <c r="HCJ48" s="468"/>
      <c r="HCK48" s="468"/>
      <c r="HCL48" s="468"/>
      <c r="HCM48" s="468"/>
      <c r="HCN48" s="468"/>
      <c r="HCO48" s="468"/>
      <c r="HCP48" s="468"/>
      <c r="HCQ48" s="468"/>
      <c r="HCR48" s="468"/>
      <c r="HCS48" s="468"/>
      <c r="HCT48" s="468"/>
      <c r="HCU48" s="468"/>
      <c r="HCV48" s="468"/>
      <c r="HCW48" s="468"/>
      <c r="HCX48" s="468"/>
      <c r="HCY48" s="468"/>
      <c r="HCZ48" s="468"/>
      <c r="HDA48" s="468"/>
      <c r="HDB48" s="468"/>
      <c r="HDC48" s="468"/>
      <c r="HDD48" s="468"/>
      <c r="HDE48" s="468"/>
      <c r="HDF48" s="468"/>
      <c r="HDG48" s="468"/>
      <c r="HDH48" s="468"/>
      <c r="HDI48" s="468"/>
      <c r="HDJ48" s="468"/>
      <c r="HDK48" s="468"/>
      <c r="HDL48" s="468"/>
      <c r="HDM48" s="468"/>
      <c r="HDN48" s="468"/>
      <c r="HDO48" s="468"/>
      <c r="HDP48" s="468"/>
      <c r="HDQ48" s="468"/>
      <c r="HDR48" s="468"/>
      <c r="HDS48" s="468"/>
      <c r="HDT48" s="468"/>
      <c r="HDU48" s="468"/>
      <c r="HDV48" s="468"/>
      <c r="HDW48" s="468"/>
      <c r="HDX48" s="468"/>
      <c r="HDY48" s="468"/>
      <c r="HDZ48" s="468"/>
      <c r="HEA48" s="468"/>
      <c r="HEB48" s="468"/>
      <c r="HEC48" s="468"/>
      <c r="HED48" s="468"/>
      <c r="HEE48" s="468"/>
      <c r="HEF48" s="468"/>
      <c r="HEG48" s="468"/>
      <c r="HEH48" s="468"/>
      <c r="HEI48" s="468"/>
      <c r="HEJ48" s="468"/>
      <c r="HEK48" s="468"/>
      <c r="HEL48" s="468"/>
      <c r="HEM48" s="468"/>
      <c r="HEN48" s="468"/>
      <c r="HEO48" s="468"/>
      <c r="HEP48" s="468"/>
      <c r="HEQ48" s="468"/>
      <c r="HER48" s="468"/>
      <c r="HES48" s="468"/>
      <c r="HET48" s="468"/>
      <c r="HEU48" s="468"/>
      <c r="HEV48" s="468"/>
      <c r="HEW48" s="468"/>
      <c r="HEX48" s="468"/>
      <c r="HEY48" s="468"/>
      <c r="HEZ48" s="468"/>
      <c r="HFA48" s="468"/>
      <c r="HFB48" s="468"/>
      <c r="HFC48" s="468"/>
      <c r="HFD48" s="468"/>
      <c r="HFE48" s="468"/>
      <c r="HFF48" s="468"/>
      <c r="HFG48" s="468"/>
      <c r="HFH48" s="468"/>
      <c r="HFI48" s="468"/>
      <c r="HFJ48" s="468"/>
      <c r="HFK48" s="468"/>
      <c r="HFL48" s="468"/>
      <c r="HFM48" s="468"/>
      <c r="HFN48" s="468"/>
      <c r="HFO48" s="468"/>
      <c r="HFP48" s="468"/>
      <c r="HFQ48" s="468"/>
      <c r="HFR48" s="468"/>
      <c r="HFS48" s="468"/>
      <c r="HFT48" s="468"/>
      <c r="HFU48" s="468"/>
      <c r="HFV48" s="468"/>
      <c r="HFW48" s="468"/>
      <c r="HFX48" s="468"/>
      <c r="HFY48" s="468"/>
      <c r="HFZ48" s="468"/>
      <c r="HGA48" s="468"/>
      <c r="HGB48" s="468"/>
      <c r="HGC48" s="468"/>
      <c r="HGD48" s="468"/>
      <c r="HGE48" s="468"/>
      <c r="HGF48" s="468"/>
      <c r="HGG48" s="468"/>
      <c r="HGH48" s="468"/>
      <c r="HGI48" s="468"/>
      <c r="HGJ48" s="468"/>
      <c r="HGK48" s="468"/>
      <c r="HGL48" s="468"/>
      <c r="HGM48" s="468"/>
      <c r="HGN48" s="468"/>
      <c r="HGO48" s="468"/>
      <c r="HGP48" s="468"/>
      <c r="HGQ48" s="468"/>
      <c r="HGR48" s="468"/>
      <c r="HGS48" s="468"/>
      <c r="HGT48" s="468"/>
      <c r="HGU48" s="468"/>
      <c r="HGV48" s="468"/>
      <c r="HGW48" s="468"/>
      <c r="HGX48" s="468"/>
      <c r="HGY48" s="468"/>
      <c r="HGZ48" s="468"/>
      <c r="HHA48" s="468"/>
      <c r="HHB48" s="468"/>
      <c r="HHC48" s="468"/>
      <c r="HHD48" s="468"/>
      <c r="HHE48" s="468"/>
      <c r="HHF48" s="468"/>
      <c r="HHG48" s="468"/>
      <c r="HHH48" s="468"/>
      <c r="HHI48" s="468"/>
      <c r="HHJ48" s="468"/>
      <c r="HHK48" s="468"/>
      <c r="HHL48" s="468"/>
      <c r="HHM48" s="468"/>
      <c r="HHN48" s="468"/>
      <c r="HHO48" s="468"/>
      <c r="HHP48" s="468"/>
      <c r="HHQ48" s="468"/>
      <c r="HHR48" s="468"/>
      <c r="HHS48" s="468"/>
      <c r="HHT48" s="468"/>
      <c r="HHU48" s="468"/>
      <c r="HHV48" s="468"/>
      <c r="HHW48" s="468"/>
      <c r="HHX48" s="468"/>
      <c r="HHY48" s="468"/>
      <c r="HHZ48" s="468"/>
      <c r="HIA48" s="468"/>
      <c r="HIB48" s="468"/>
      <c r="HIC48" s="468"/>
      <c r="HID48" s="468"/>
      <c r="HIE48" s="468"/>
      <c r="HIF48" s="468"/>
      <c r="HIG48" s="468"/>
      <c r="HIH48" s="468"/>
      <c r="HII48" s="468"/>
      <c r="HIJ48" s="468"/>
      <c r="HIK48" s="468"/>
      <c r="HIL48" s="468"/>
      <c r="HIM48" s="468"/>
      <c r="HIN48" s="468"/>
      <c r="HIO48" s="468"/>
      <c r="HIP48" s="468"/>
      <c r="HIQ48" s="468"/>
      <c r="HIR48" s="468"/>
      <c r="HIS48" s="468"/>
      <c r="HIT48" s="468"/>
      <c r="HIU48" s="468"/>
      <c r="HIV48" s="468"/>
      <c r="HIW48" s="468"/>
      <c r="HIX48" s="468"/>
      <c r="HIY48" s="468"/>
      <c r="HIZ48" s="468"/>
      <c r="HJA48" s="468"/>
      <c r="HJB48" s="468"/>
      <c r="HJC48" s="468"/>
      <c r="HJD48" s="468"/>
      <c r="HJE48" s="468"/>
      <c r="HJF48" s="468"/>
      <c r="HJG48" s="468"/>
      <c r="HJH48" s="468"/>
      <c r="HJI48" s="468"/>
      <c r="HJJ48" s="468"/>
      <c r="HJK48" s="468"/>
      <c r="HJL48" s="468"/>
      <c r="HJM48" s="468"/>
      <c r="HJN48" s="468"/>
      <c r="HJO48" s="468"/>
      <c r="HJP48" s="468"/>
      <c r="HJQ48" s="468"/>
      <c r="HJR48" s="468"/>
      <c r="HJS48" s="468"/>
      <c r="HJT48" s="468"/>
      <c r="HJU48" s="468"/>
      <c r="HJV48" s="468"/>
      <c r="HJW48" s="468"/>
      <c r="HJX48" s="468"/>
      <c r="HJY48" s="468"/>
      <c r="HJZ48" s="468"/>
      <c r="HKA48" s="468"/>
      <c r="HKB48" s="468"/>
      <c r="HKC48" s="468"/>
      <c r="HKD48" s="468"/>
      <c r="HKE48" s="468"/>
      <c r="HKF48" s="468"/>
      <c r="HKG48" s="468"/>
      <c r="HKH48" s="468"/>
      <c r="HKI48" s="468"/>
      <c r="HKJ48" s="468"/>
      <c r="HKK48" s="468"/>
      <c r="HKL48" s="468"/>
      <c r="HKM48" s="468"/>
      <c r="HKN48" s="468"/>
      <c r="HKO48" s="468"/>
      <c r="HKP48" s="468"/>
      <c r="HKQ48" s="468"/>
      <c r="HKR48" s="468"/>
      <c r="HKS48" s="468"/>
      <c r="HKT48" s="468"/>
      <c r="HKU48" s="468"/>
      <c r="HKV48" s="468"/>
      <c r="HKW48" s="468"/>
      <c r="HKX48" s="468"/>
      <c r="HKY48" s="468"/>
      <c r="HKZ48" s="468"/>
      <c r="HLA48" s="468"/>
      <c r="HLB48" s="468"/>
      <c r="HLC48" s="468"/>
      <c r="HLD48" s="468"/>
      <c r="HLE48" s="468"/>
      <c r="HLF48" s="468"/>
      <c r="HLG48" s="468"/>
      <c r="HLH48" s="468"/>
      <c r="HLI48" s="468"/>
      <c r="HLJ48" s="468"/>
      <c r="HLK48" s="468"/>
      <c r="HLL48" s="468"/>
      <c r="HLM48" s="468"/>
      <c r="HLN48" s="468"/>
      <c r="HLO48" s="468"/>
      <c r="HLP48" s="468"/>
      <c r="HLQ48" s="468"/>
      <c r="HLR48" s="468"/>
      <c r="HLS48" s="468"/>
      <c r="HLT48" s="468"/>
      <c r="HLU48" s="468"/>
      <c r="HLV48" s="468"/>
      <c r="HLW48" s="468"/>
      <c r="HLX48" s="468"/>
      <c r="HLY48" s="468"/>
      <c r="HLZ48" s="468"/>
      <c r="HMA48" s="468"/>
      <c r="HMB48" s="468"/>
      <c r="HMC48" s="468"/>
      <c r="HMD48" s="468"/>
      <c r="HME48" s="468"/>
      <c r="HMF48" s="468"/>
      <c r="HMG48" s="468"/>
      <c r="HMH48" s="468"/>
      <c r="HMI48" s="468"/>
      <c r="HMJ48" s="468"/>
      <c r="HMK48" s="468"/>
      <c r="HML48" s="468"/>
      <c r="HMM48" s="468"/>
      <c r="HMN48" s="468"/>
      <c r="HMO48" s="468"/>
      <c r="HMP48" s="468"/>
      <c r="HMQ48" s="468"/>
      <c r="HMR48" s="468"/>
      <c r="HMS48" s="468"/>
      <c r="HMT48" s="468"/>
      <c r="HMU48" s="468"/>
      <c r="HMV48" s="468"/>
      <c r="HMW48" s="468"/>
      <c r="HMX48" s="468"/>
      <c r="HMY48" s="468"/>
      <c r="HMZ48" s="468"/>
      <c r="HNA48" s="468"/>
      <c r="HNB48" s="468"/>
      <c r="HNC48" s="468"/>
      <c r="HND48" s="468"/>
      <c r="HNE48" s="468"/>
      <c r="HNF48" s="468"/>
      <c r="HNG48" s="468"/>
      <c r="HNH48" s="468"/>
      <c r="HNI48" s="468"/>
      <c r="HNJ48" s="468"/>
      <c r="HNK48" s="468"/>
      <c r="HNL48" s="468"/>
      <c r="HNM48" s="468"/>
      <c r="HNN48" s="468"/>
      <c r="HNO48" s="468"/>
      <c r="HNP48" s="468"/>
      <c r="HNQ48" s="468"/>
      <c r="HNR48" s="468"/>
      <c r="HNS48" s="468"/>
      <c r="HNT48" s="468"/>
      <c r="HNU48" s="468"/>
      <c r="HNV48" s="468"/>
      <c r="HNW48" s="468"/>
      <c r="HNX48" s="468"/>
      <c r="HNY48" s="468"/>
      <c r="HNZ48" s="468"/>
      <c r="HOA48" s="468"/>
      <c r="HOB48" s="468"/>
      <c r="HOC48" s="468"/>
      <c r="HOD48" s="468"/>
      <c r="HOE48" s="468"/>
      <c r="HOF48" s="468"/>
      <c r="HOG48" s="468"/>
      <c r="HOH48" s="468"/>
      <c r="HOI48" s="468"/>
      <c r="HOJ48" s="468"/>
      <c r="HOK48" s="468"/>
      <c r="HOL48" s="468"/>
      <c r="HOM48" s="468"/>
      <c r="HON48" s="468"/>
      <c r="HOO48" s="468"/>
      <c r="HOP48" s="468"/>
      <c r="HOQ48" s="468"/>
      <c r="HOR48" s="468"/>
      <c r="HOS48" s="468"/>
      <c r="HOT48" s="468"/>
      <c r="HOU48" s="468"/>
      <c r="HOV48" s="468"/>
      <c r="HOW48" s="468"/>
      <c r="HOX48" s="468"/>
      <c r="HOY48" s="468"/>
      <c r="HOZ48" s="468"/>
      <c r="HPA48" s="468"/>
      <c r="HPB48" s="468"/>
      <c r="HPC48" s="468"/>
      <c r="HPD48" s="468"/>
      <c r="HPE48" s="468"/>
      <c r="HPF48" s="468"/>
      <c r="HPG48" s="468"/>
      <c r="HPH48" s="468"/>
      <c r="HPI48" s="468"/>
      <c r="HPJ48" s="468"/>
      <c r="HPK48" s="468"/>
      <c r="HPL48" s="468"/>
      <c r="HPM48" s="468"/>
      <c r="HPN48" s="468"/>
      <c r="HPO48" s="468"/>
      <c r="HPP48" s="468"/>
      <c r="HPQ48" s="468"/>
      <c r="HPR48" s="468"/>
      <c r="HPS48" s="468"/>
      <c r="HPT48" s="468"/>
      <c r="HPU48" s="468"/>
      <c r="HPV48" s="468"/>
      <c r="HPW48" s="468"/>
      <c r="HPX48" s="468"/>
      <c r="HPY48" s="468"/>
      <c r="HPZ48" s="468"/>
      <c r="HQA48" s="468"/>
      <c r="HQB48" s="468"/>
      <c r="HQC48" s="468"/>
      <c r="HQD48" s="468"/>
      <c r="HQE48" s="468"/>
      <c r="HQF48" s="468"/>
      <c r="HQG48" s="468"/>
      <c r="HQH48" s="468"/>
      <c r="HQI48" s="468"/>
      <c r="HQJ48" s="468"/>
      <c r="HQK48" s="468"/>
      <c r="HQL48" s="468"/>
      <c r="HQM48" s="468"/>
      <c r="HQN48" s="468"/>
      <c r="HQO48" s="468"/>
      <c r="HQP48" s="468"/>
      <c r="HQQ48" s="468"/>
      <c r="HQR48" s="468"/>
      <c r="HQS48" s="468"/>
      <c r="HQT48" s="468"/>
      <c r="HQU48" s="468"/>
      <c r="HQV48" s="468"/>
      <c r="HQW48" s="468"/>
      <c r="HQX48" s="468"/>
      <c r="HQY48" s="468"/>
      <c r="HQZ48" s="468"/>
      <c r="HRA48" s="468"/>
      <c r="HRB48" s="468"/>
      <c r="HRC48" s="468"/>
      <c r="HRD48" s="468"/>
      <c r="HRE48" s="468"/>
      <c r="HRF48" s="468"/>
      <c r="HRG48" s="468"/>
      <c r="HRH48" s="468"/>
      <c r="HRI48" s="468"/>
      <c r="HRJ48" s="468"/>
      <c r="HRK48" s="468"/>
      <c r="HRL48" s="468"/>
      <c r="HRM48" s="468"/>
      <c r="HRN48" s="468"/>
      <c r="HRO48" s="468"/>
      <c r="HRP48" s="468"/>
      <c r="HRQ48" s="468"/>
      <c r="HRR48" s="468"/>
      <c r="HRS48" s="468"/>
      <c r="HRT48" s="468"/>
      <c r="HRU48" s="468"/>
      <c r="HRV48" s="468"/>
      <c r="HRW48" s="468"/>
      <c r="HRX48" s="468"/>
      <c r="HRY48" s="468"/>
      <c r="HRZ48" s="468"/>
      <c r="HSA48" s="468"/>
      <c r="HSB48" s="468"/>
      <c r="HSC48" s="468"/>
      <c r="HSD48" s="468"/>
      <c r="HSE48" s="468"/>
      <c r="HSF48" s="468"/>
      <c r="HSG48" s="468"/>
      <c r="HSH48" s="468"/>
      <c r="HSI48" s="468"/>
      <c r="HSJ48" s="468"/>
      <c r="HSK48" s="468"/>
      <c r="HSL48" s="468"/>
      <c r="HSM48" s="468"/>
      <c r="HSN48" s="468"/>
      <c r="HSO48" s="468"/>
      <c r="HSP48" s="468"/>
      <c r="HSQ48" s="468"/>
      <c r="HSR48" s="468"/>
      <c r="HSS48" s="468"/>
      <c r="HST48" s="468"/>
      <c r="HSU48" s="468"/>
      <c r="HSV48" s="468"/>
      <c r="HSW48" s="468"/>
      <c r="HSX48" s="468"/>
      <c r="HSY48" s="468"/>
      <c r="HSZ48" s="468"/>
      <c r="HTA48" s="468"/>
      <c r="HTB48" s="468"/>
      <c r="HTC48" s="468"/>
      <c r="HTD48" s="468"/>
      <c r="HTE48" s="468"/>
      <c r="HTF48" s="468"/>
      <c r="HTG48" s="468"/>
      <c r="HTH48" s="468"/>
      <c r="HTI48" s="468"/>
      <c r="HTJ48" s="468"/>
      <c r="HTK48" s="468"/>
      <c r="HTL48" s="468"/>
      <c r="HTM48" s="468"/>
      <c r="HTN48" s="468"/>
      <c r="HTO48" s="468"/>
      <c r="HTP48" s="468"/>
      <c r="HTQ48" s="468"/>
      <c r="HTR48" s="468"/>
      <c r="HTS48" s="468"/>
      <c r="HTT48" s="468"/>
      <c r="HTU48" s="468"/>
      <c r="HTV48" s="468"/>
      <c r="HTW48" s="468"/>
      <c r="HTX48" s="468"/>
      <c r="HTY48" s="468"/>
      <c r="HTZ48" s="468"/>
      <c r="HUA48" s="468"/>
      <c r="HUB48" s="468"/>
      <c r="HUC48" s="468"/>
      <c r="HUD48" s="468"/>
      <c r="HUE48" s="468"/>
      <c r="HUF48" s="468"/>
      <c r="HUG48" s="468"/>
      <c r="HUH48" s="468"/>
      <c r="HUI48" s="468"/>
      <c r="HUJ48" s="468"/>
      <c r="HUK48" s="468"/>
      <c r="HUL48" s="468"/>
      <c r="HUM48" s="468"/>
      <c r="HUN48" s="468"/>
      <c r="HUO48" s="468"/>
      <c r="HUP48" s="468"/>
      <c r="HUQ48" s="468"/>
      <c r="HUR48" s="468"/>
      <c r="HUS48" s="468"/>
      <c r="HUT48" s="468"/>
      <c r="HUU48" s="468"/>
      <c r="HUV48" s="468"/>
      <c r="HUW48" s="468"/>
      <c r="HUX48" s="468"/>
      <c r="HUY48" s="468"/>
      <c r="HUZ48" s="468"/>
      <c r="HVA48" s="468"/>
      <c r="HVB48" s="468"/>
      <c r="HVC48" s="468"/>
      <c r="HVD48" s="468"/>
      <c r="HVE48" s="468"/>
      <c r="HVF48" s="468"/>
      <c r="HVG48" s="468"/>
      <c r="HVH48" s="468"/>
      <c r="HVI48" s="468"/>
      <c r="HVJ48" s="468"/>
      <c r="HVK48" s="468"/>
      <c r="HVL48" s="468"/>
      <c r="HVM48" s="468"/>
      <c r="HVN48" s="468"/>
      <c r="HVO48" s="468"/>
      <c r="HVP48" s="468"/>
      <c r="HVQ48" s="468"/>
      <c r="HVR48" s="468"/>
      <c r="HVS48" s="468"/>
      <c r="HVT48" s="468"/>
      <c r="HVU48" s="468"/>
      <c r="HVV48" s="468"/>
      <c r="HVW48" s="468"/>
      <c r="HVX48" s="468"/>
      <c r="HVY48" s="468"/>
      <c r="HVZ48" s="468"/>
      <c r="HWA48" s="468"/>
      <c r="HWB48" s="468"/>
      <c r="HWC48" s="468"/>
      <c r="HWD48" s="468"/>
      <c r="HWE48" s="468"/>
      <c r="HWF48" s="468"/>
      <c r="HWG48" s="468"/>
      <c r="HWH48" s="468"/>
      <c r="HWI48" s="468"/>
      <c r="HWJ48" s="468"/>
      <c r="HWK48" s="468"/>
      <c r="HWL48" s="468"/>
      <c r="HWM48" s="468"/>
      <c r="HWN48" s="468"/>
      <c r="HWO48" s="468"/>
      <c r="HWP48" s="468"/>
      <c r="HWQ48" s="468"/>
      <c r="HWR48" s="468"/>
      <c r="HWS48" s="468"/>
      <c r="HWT48" s="468"/>
      <c r="HWU48" s="468"/>
      <c r="HWV48" s="468"/>
      <c r="HWW48" s="468"/>
      <c r="HWX48" s="468"/>
      <c r="HWY48" s="468"/>
      <c r="HWZ48" s="468"/>
      <c r="HXA48" s="468"/>
      <c r="HXB48" s="468"/>
      <c r="HXC48" s="468"/>
      <c r="HXD48" s="468"/>
      <c r="HXE48" s="468"/>
      <c r="HXF48" s="468"/>
      <c r="HXG48" s="468"/>
      <c r="HXH48" s="468"/>
      <c r="HXI48" s="468"/>
      <c r="HXJ48" s="468"/>
      <c r="HXK48" s="468"/>
      <c r="HXL48" s="468"/>
      <c r="HXM48" s="468"/>
      <c r="HXN48" s="468"/>
      <c r="HXO48" s="468"/>
      <c r="HXP48" s="468"/>
      <c r="HXQ48" s="468"/>
      <c r="HXR48" s="468"/>
      <c r="HXS48" s="468"/>
      <c r="HXT48" s="468"/>
      <c r="HXU48" s="468"/>
      <c r="HXV48" s="468"/>
      <c r="HXW48" s="468"/>
      <c r="HXX48" s="468"/>
      <c r="HXY48" s="468"/>
      <c r="HXZ48" s="468"/>
      <c r="HYA48" s="468"/>
      <c r="HYB48" s="468"/>
      <c r="HYC48" s="468"/>
      <c r="HYD48" s="468"/>
      <c r="HYE48" s="468"/>
      <c r="HYF48" s="468"/>
      <c r="HYG48" s="468"/>
      <c r="HYH48" s="468"/>
      <c r="HYI48" s="468"/>
      <c r="HYJ48" s="468"/>
      <c r="HYK48" s="468"/>
      <c r="HYL48" s="468"/>
      <c r="HYM48" s="468"/>
      <c r="HYN48" s="468"/>
      <c r="HYO48" s="468"/>
      <c r="HYP48" s="468"/>
      <c r="HYQ48" s="468"/>
      <c r="HYR48" s="468"/>
      <c r="HYS48" s="468"/>
      <c r="HYT48" s="468"/>
      <c r="HYU48" s="468"/>
      <c r="HYV48" s="468"/>
      <c r="HYW48" s="468"/>
      <c r="HYX48" s="468"/>
      <c r="HYY48" s="468"/>
      <c r="HYZ48" s="468"/>
      <c r="HZA48" s="468"/>
      <c r="HZB48" s="468"/>
      <c r="HZC48" s="468"/>
      <c r="HZD48" s="468"/>
      <c r="HZE48" s="468"/>
      <c r="HZF48" s="468"/>
      <c r="HZG48" s="468"/>
      <c r="HZH48" s="468"/>
      <c r="HZI48" s="468"/>
      <c r="HZJ48" s="468"/>
      <c r="HZK48" s="468"/>
      <c r="HZL48" s="468"/>
      <c r="HZM48" s="468"/>
      <c r="HZN48" s="468"/>
      <c r="HZO48" s="468"/>
      <c r="HZP48" s="468"/>
      <c r="HZQ48" s="468"/>
      <c r="HZR48" s="468"/>
      <c r="HZS48" s="468"/>
      <c r="HZT48" s="468"/>
      <c r="HZU48" s="468"/>
      <c r="HZV48" s="468"/>
      <c r="HZW48" s="468"/>
      <c r="HZX48" s="468"/>
      <c r="HZY48" s="468"/>
      <c r="HZZ48" s="468"/>
      <c r="IAA48" s="468"/>
      <c r="IAB48" s="468"/>
      <c r="IAC48" s="468"/>
      <c r="IAD48" s="468"/>
      <c r="IAE48" s="468"/>
      <c r="IAF48" s="468"/>
      <c r="IAG48" s="468"/>
      <c r="IAH48" s="468"/>
      <c r="IAI48" s="468"/>
      <c r="IAJ48" s="468"/>
      <c r="IAK48" s="468"/>
      <c r="IAL48" s="468"/>
      <c r="IAM48" s="468"/>
      <c r="IAN48" s="468"/>
      <c r="IAO48" s="468"/>
      <c r="IAP48" s="468"/>
      <c r="IAQ48" s="468"/>
      <c r="IAR48" s="468"/>
      <c r="IAS48" s="468"/>
      <c r="IAT48" s="468"/>
      <c r="IAU48" s="468"/>
      <c r="IAV48" s="468"/>
      <c r="IAW48" s="468"/>
      <c r="IAX48" s="468"/>
      <c r="IAY48" s="468"/>
      <c r="IAZ48" s="468"/>
      <c r="IBA48" s="468"/>
      <c r="IBB48" s="468"/>
      <c r="IBC48" s="468"/>
      <c r="IBD48" s="468"/>
      <c r="IBE48" s="468"/>
      <c r="IBF48" s="468"/>
      <c r="IBG48" s="468"/>
      <c r="IBH48" s="468"/>
      <c r="IBI48" s="468"/>
      <c r="IBJ48" s="468"/>
      <c r="IBK48" s="468"/>
      <c r="IBL48" s="468"/>
      <c r="IBM48" s="468"/>
      <c r="IBN48" s="468"/>
      <c r="IBO48" s="468"/>
      <c r="IBP48" s="468"/>
      <c r="IBQ48" s="468"/>
      <c r="IBR48" s="468"/>
      <c r="IBS48" s="468"/>
      <c r="IBT48" s="468"/>
      <c r="IBU48" s="468"/>
      <c r="IBV48" s="468"/>
      <c r="IBW48" s="468"/>
      <c r="IBX48" s="468"/>
      <c r="IBY48" s="468"/>
      <c r="IBZ48" s="468"/>
      <c r="ICA48" s="468"/>
      <c r="ICB48" s="468"/>
      <c r="ICC48" s="468"/>
      <c r="ICD48" s="468"/>
      <c r="ICE48" s="468"/>
      <c r="ICF48" s="468"/>
      <c r="ICG48" s="468"/>
      <c r="ICH48" s="468"/>
      <c r="ICI48" s="468"/>
      <c r="ICJ48" s="468"/>
      <c r="ICK48" s="468"/>
      <c r="ICL48" s="468"/>
      <c r="ICM48" s="468"/>
      <c r="ICN48" s="468"/>
      <c r="ICO48" s="468"/>
      <c r="ICP48" s="468"/>
      <c r="ICQ48" s="468"/>
      <c r="ICR48" s="468"/>
      <c r="ICS48" s="468"/>
      <c r="ICT48" s="468"/>
      <c r="ICU48" s="468"/>
      <c r="ICV48" s="468"/>
      <c r="ICW48" s="468"/>
      <c r="ICX48" s="468"/>
      <c r="ICY48" s="468"/>
      <c r="ICZ48" s="468"/>
      <c r="IDA48" s="468"/>
      <c r="IDB48" s="468"/>
      <c r="IDC48" s="468"/>
      <c r="IDD48" s="468"/>
      <c r="IDE48" s="468"/>
      <c r="IDF48" s="468"/>
      <c r="IDG48" s="468"/>
      <c r="IDH48" s="468"/>
      <c r="IDI48" s="468"/>
      <c r="IDJ48" s="468"/>
      <c r="IDK48" s="468"/>
      <c r="IDL48" s="468"/>
      <c r="IDM48" s="468"/>
      <c r="IDN48" s="468"/>
      <c r="IDO48" s="468"/>
      <c r="IDP48" s="468"/>
      <c r="IDQ48" s="468"/>
      <c r="IDR48" s="468"/>
      <c r="IDS48" s="468"/>
      <c r="IDT48" s="468"/>
      <c r="IDU48" s="468"/>
      <c r="IDV48" s="468"/>
      <c r="IDW48" s="468"/>
      <c r="IDX48" s="468"/>
      <c r="IDY48" s="468"/>
      <c r="IDZ48" s="468"/>
      <c r="IEA48" s="468"/>
      <c r="IEB48" s="468"/>
      <c r="IEC48" s="468"/>
      <c r="IED48" s="468"/>
      <c r="IEE48" s="468"/>
      <c r="IEF48" s="468"/>
      <c r="IEG48" s="468"/>
      <c r="IEH48" s="468"/>
      <c r="IEI48" s="468"/>
      <c r="IEJ48" s="468"/>
      <c r="IEK48" s="468"/>
      <c r="IEL48" s="468"/>
      <c r="IEM48" s="468"/>
      <c r="IEN48" s="468"/>
      <c r="IEO48" s="468"/>
      <c r="IEP48" s="468"/>
      <c r="IEQ48" s="468"/>
      <c r="IER48" s="468"/>
      <c r="IES48" s="468"/>
      <c r="IET48" s="468"/>
      <c r="IEU48" s="468"/>
      <c r="IEV48" s="468"/>
      <c r="IEW48" s="468"/>
      <c r="IEX48" s="468"/>
      <c r="IEY48" s="468"/>
      <c r="IEZ48" s="468"/>
      <c r="IFA48" s="468"/>
      <c r="IFB48" s="468"/>
      <c r="IFC48" s="468"/>
      <c r="IFD48" s="468"/>
      <c r="IFE48" s="468"/>
      <c r="IFF48" s="468"/>
      <c r="IFG48" s="468"/>
      <c r="IFH48" s="468"/>
      <c r="IFI48" s="468"/>
      <c r="IFJ48" s="468"/>
      <c r="IFK48" s="468"/>
      <c r="IFL48" s="468"/>
      <c r="IFM48" s="468"/>
      <c r="IFN48" s="468"/>
      <c r="IFO48" s="468"/>
      <c r="IFP48" s="468"/>
      <c r="IFQ48" s="468"/>
      <c r="IFR48" s="468"/>
      <c r="IFS48" s="468"/>
      <c r="IFT48" s="468"/>
      <c r="IFU48" s="468"/>
      <c r="IFV48" s="468"/>
      <c r="IFW48" s="468"/>
      <c r="IFX48" s="468"/>
      <c r="IFY48" s="468"/>
      <c r="IFZ48" s="468"/>
      <c r="IGA48" s="468"/>
      <c r="IGB48" s="468"/>
      <c r="IGC48" s="468"/>
      <c r="IGD48" s="468"/>
      <c r="IGE48" s="468"/>
      <c r="IGF48" s="468"/>
      <c r="IGG48" s="468"/>
      <c r="IGH48" s="468"/>
      <c r="IGI48" s="468"/>
      <c r="IGJ48" s="468"/>
      <c r="IGK48" s="468"/>
      <c r="IGL48" s="468"/>
      <c r="IGM48" s="468"/>
      <c r="IGN48" s="468"/>
      <c r="IGO48" s="468"/>
      <c r="IGP48" s="468"/>
      <c r="IGQ48" s="468"/>
      <c r="IGR48" s="468"/>
      <c r="IGS48" s="468"/>
      <c r="IGT48" s="468"/>
      <c r="IGU48" s="468"/>
      <c r="IGV48" s="468"/>
      <c r="IGW48" s="468"/>
      <c r="IGX48" s="468"/>
      <c r="IGY48" s="468"/>
      <c r="IGZ48" s="468"/>
      <c r="IHA48" s="468"/>
      <c r="IHB48" s="468"/>
      <c r="IHC48" s="468"/>
      <c r="IHD48" s="468"/>
      <c r="IHE48" s="468"/>
      <c r="IHF48" s="468"/>
      <c r="IHG48" s="468"/>
      <c r="IHH48" s="468"/>
      <c r="IHI48" s="468"/>
      <c r="IHJ48" s="468"/>
      <c r="IHK48" s="468"/>
      <c r="IHL48" s="468"/>
      <c r="IHM48" s="468"/>
      <c r="IHN48" s="468"/>
      <c r="IHO48" s="468"/>
      <c r="IHP48" s="468"/>
      <c r="IHQ48" s="468"/>
      <c r="IHR48" s="468"/>
      <c r="IHS48" s="468"/>
      <c r="IHT48" s="468"/>
      <c r="IHU48" s="468"/>
      <c r="IHV48" s="468"/>
      <c r="IHW48" s="468"/>
      <c r="IHX48" s="468"/>
      <c r="IHY48" s="468"/>
      <c r="IHZ48" s="468"/>
      <c r="IIA48" s="468"/>
      <c r="IIB48" s="468"/>
      <c r="IIC48" s="468"/>
      <c r="IID48" s="468"/>
      <c r="IIE48" s="468"/>
      <c r="IIF48" s="468"/>
      <c r="IIG48" s="468"/>
      <c r="IIH48" s="468"/>
      <c r="III48" s="468"/>
      <c r="IIJ48" s="468"/>
      <c r="IIK48" s="468"/>
      <c r="IIL48" s="468"/>
      <c r="IIM48" s="468"/>
      <c r="IIN48" s="468"/>
      <c r="IIO48" s="468"/>
      <c r="IIP48" s="468"/>
      <c r="IIQ48" s="468"/>
      <c r="IIR48" s="468"/>
      <c r="IIS48" s="468"/>
      <c r="IIT48" s="468"/>
      <c r="IIU48" s="468"/>
      <c r="IIV48" s="468"/>
      <c r="IIW48" s="468"/>
      <c r="IIX48" s="468"/>
      <c r="IIY48" s="468"/>
      <c r="IIZ48" s="468"/>
      <c r="IJA48" s="468"/>
      <c r="IJB48" s="468"/>
      <c r="IJC48" s="468"/>
      <c r="IJD48" s="468"/>
      <c r="IJE48" s="468"/>
      <c r="IJF48" s="468"/>
      <c r="IJG48" s="468"/>
      <c r="IJH48" s="468"/>
      <c r="IJI48" s="468"/>
      <c r="IJJ48" s="468"/>
      <c r="IJK48" s="468"/>
      <c r="IJL48" s="468"/>
      <c r="IJM48" s="468"/>
      <c r="IJN48" s="468"/>
      <c r="IJO48" s="468"/>
      <c r="IJP48" s="468"/>
      <c r="IJQ48" s="468"/>
      <c r="IJR48" s="468"/>
      <c r="IJS48" s="468"/>
      <c r="IJT48" s="468"/>
      <c r="IJU48" s="468"/>
      <c r="IJV48" s="468"/>
      <c r="IJW48" s="468"/>
      <c r="IJX48" s="468"/>
      <c r="IJY48" s="468"/>
      <c r="IJZ48" s="468"/>
      <c r="IKA48" s="468"/>
      <c r="IKB48" s="468"/>
      <c r="IKC48" s="468"/>
      <c r="IKD48" s="468"/>
      <c r="IKE48" s="468"/>
      <c r="IKF48" s="468"/>
      <c r="IKG48" s="468"/>
      <c r="IKH48" s="468"/>
      <c r="IKI48" s="468"/>
      <c r="IKJ48" s="468"/>
      <c r="IKK48" s="468"/>
      <c r="IKL48" s="468"/>
      <c r="IKM48" s="468"/>
      <c r="IKN48" s="468"/>
      <c r="IKO48" s="468"/>
      <c r="IKP48" s="468"/>
      <c r="IKQ48" s="468"/>
      <c r="IKR48" s="468"/>
      <c r="IKS48" s="468"/>
      <c r="IKT48" s="468"/>
      <c r="IKU48" s="468"/>
      <c r="IKV48" s="468"/>
      <c r="IKW48" s="468"/>
      <c r="IKX48" s="468"/>
      <c r="IKY48" s="468"/>
      <c r="IKZ48" s="468"/>
      <c r="ILA48" s="468"/>
      <c r="ILB48" s="468"/>
      <c r="ILC48" s="468"/>
      <c r="ILD48" s="468"/>
      <c r="ILE48" s="468"/>
      <c r="ILF48" s="468"/>
      <c r="ILG48" s="468"/>
      <c r="ILH48" s="468"/>
      <c r="ILI48" s="468"/>
      <c r="ILJ48" s="468"/>
      <c r="ILK48" s="468"/>
      <c r="ILL48" s="468"/>
      <c r="ILM48" s="468"/>
      <c r="ILN48" s="468"/>
      <c r="ILO48" s="468"/>
      <c r="ILP48" s="468"/>
      <c r="ILQ48" s="468"/>
      <c r="ILR48" s="468"/>
      <c r="ILS48" s="468"/>
      <c r="ILT48" s="468"/>
      <c r="ILU48" s="468"/>
      <c r="ILV48" s="468"/>
      <c r="ILW48" s="468"/>
      <c r="ILX48" s="468"/>
      <c r="ILY48" s="468"/>
      <c r="ILZ48" s="468"/>
      <c r="IMA48" s="468"/>
      <c r="IMB48" s="468"/>
      <c r="IMC48" s="468"/>
      <c r="IMD48" s="468"/>
      <c r="IME48" s="468"/>
      <c r="IMF48" s="468"/>
      <c r="IMG48" s="468"/>
      <c r="IMH48" s="468"/>
      <c r="IMI48" s="468"/>
      <c r="IMJ48" s="468"/>
      <c r="IMK48" s="468"/>
      <c r="IML48" s="468"/>
      <c r="IMM48" s="468"/>
      <c r="IMN48" s="468"/>
      <c r="IMO48" s="468"/>
      <c r="IMP48" s="468"/>
      <c r="IMQ48" s="468"/>
      <c r="IMR48" s="468"/>
      <c r="IMS48" s="468"/>
      <c r="IMT48" s="468"/>
      <c r="IMU48" s="468"/>
      <c r="IMV48" s="468"/>
      <c r="IMW48" s="468"/>
      <c r="IMX48" s="468"/>
      <c r="IMY48" s="468"/>
      <c r="IMZ48" s="468"/>
      <c r="INA48" s="468"/>
      <c r="INB48" s="468"/>
      <c r="INC48" s="468"/>
      <c r="IND48" s="468"/>
      <c r="INE48" s="468"/>
      <c r="INF48" s="468"/>
      <c r="ING48" s="468"/>
      <c r="INH48" s="468"/>
      <c r="INI48" s="468"/>
      <c r="INJ48" s="468"/>
      <c r="INK48" s="468"/>
      <c r="INL48" s="468"/>
      <c r="INM48" s="468"/>
      <c r="INN48" s="468"/>
      <c r="INO48" s="468"/>
      <c r="INP48" s="468"/>
      <c r="INQ48" s="468"/>
      <c r="INR48" s="468"/>
      <c r="INS48" s="468"/>
      <c r="INT48" s="468"/>
      <c r="INU48" s="468"/>
      <c r="INV48" s="468"/>
      <c r="INW48" s="468"/>
      <c r="INX48" s="468"/>
      <c r="INY48" s="468"/>
      <c r="INZ48" s="468"/>
      <c r="IOA48" s="468"/>
      <c r="IOB48" s="468"/>
      <c r="IOC48" s="468"/>
      <c r="IOD48" s="468"/>
      <c r="IOE48" s="468"/>
      <c r="IOF48" s="468"/>
      <c r="IOG48" s="468"/>
      <c r="IOH48" s="468"/>
      <c r="IOI48" s="468"/>
      <c r="IOJ48" s="468"/>
      <c r="IOK48" s="468"/>
      <c r="IOL48" s="468"/>
      <c r="IOM48" s="468"/>
      <c r="ION48" s="468"/>
      <c r="IOO48" s="468"/>
      <c r="IOP48" s="468"/>
      <c r="IOQ48" s="468"/>
      <c r="IOR48" s="468"/>
      <c r="IOS48" s="468"/>
      <c r="IOT48" s="468"/>
      <c r="IOU48" s="468"/>
      <c r="IOV48" s="468"/>
      <c r="IOW48" s="468"/>
      <c r="IOX48" s="468"/>
      <c r="IOY48" s="468"/>
      <c r="IOZ48" s="468"/>
      <c r="IPA48" s="468"/>
      <c r="IPB48" s="468"/>
      <c r="IPC48" s="468"/>
      <c r="IPD48" s="468"/>
      <c r="IPE48" s="468"/>
      <c r="IPF48" s="468"/>
      <c r="IPG48" s="468"/>
      <c r="IPH48" s="468"/>
      <c r="IPI48" s="468"/>
      <c r="IPJ48" s="468"/>
      <c r="IPK48" s="468"/>
      <c r="IPL48" s="468"/>
      <c r="IPM48" s="468"/>
      <c r="IPN48" s="468"/>
      <c r="IPO48" s="468"/>
      <c r="IPP48" s="468"/>
      <c r="IPQ48" s="468"/>
      <c r="IPR48" s="468"/>
      <c r="IPS48" s="468"/>
      <c r="IPT48" s="468"/>
      <c r="IPU48" s="468"/>
      <c r="IPV48" s="468"/>
      <c r="IPW48" s="468"/>
      <c r="IPX48" s="468"/>
      <c r="IPY48" s="468"/>
      <c r="IPZ48" s="468"/>
      <c r="IQA48" s="468"/>
      <c r="IQB48" s="468"/>
      <c r="IQC48" s="468"/>
      <c r="IQD48" s="468"/>
      <c r="IQE48" s="468"/>
      <c r="IQF48" s="468"/>
      <c r="IQG48" s="468"/>
      <c r="IQH48" s="468"/>
      <c r="IQI48" s="468"/>
      <c r="IQJ48" s="468"/>
      <c r="IQK48" s="468"/>
      <c r="IQL48" s="468"/>
      <c r="IQM48" s="468"/>
      <c r="IQN48" s="468"/>
      <c r="IQO48" s="468"/>
      <c r="IQP48" s="468"/>
      <c r="IQQ48" s="468"/>
      <c r="IQR48" s="468"/>
      <c r="IQS48" s="468"/>
      <c r="IQT48" s="468"/>
      <c r="IQU48" s="468"/>
      <c r="IQV48" s="468"/>
      <c r="IQW48" s="468"/>
      <c r="IQX48" s="468"/>
      <c r="IQY48" s="468"/>
      <c r="IQZ48" s="468"/>
      <c r="IRA48" s="468"/>
      <c r="IRB48" s="468"/>
      <c r="IRC48" s="468"/>
      <c r="IRD48" s="468"/>
      <c r="IRE48" s="468"/>
      <c r="IRF48" s="468"/>
      <c r="IRG48" s="468"/>
      <c r="IRH48" s="468"/>
      <c r="IRI48" s="468"/>
      <c r="IRJ48" s="468"/>
      <c r="IRK48" s="468"/>
      <c r="IRL48" s="468"/>
      <c r="IRM48" s="468"/>
      <c r="IRN48" s="468"/>
      <c r="IRO48" s="468"/>
      <c r="IRP48" s="468"/>
      <c r="IRQ48" s="468"/>
      <c r="IRR48" s="468"/>
      <c r="IRS48" s="468"/>
      <c r="IRT48" s="468"/>
      <c r="IRU48" s="468"/>
      <c r="IRV48" s="468"/>
      <c r="IRW48" s="468"/>
      <c r="IRX48" s="468"/>
      <c r="IRY48" s="468"/>
      <c r="IRZ48" s="468"/>
      <c r="ISA48" s="468"/>
      <c r="ISB48" s="468"/>
      <c r="ISC48" s="468"/>
      <c r="ISD48" s="468"/>
      <c r="ISE48" s="468"/>
      <c r="ISF48" s="468"/>
      <c r="ISG48" s="468"/>
      <c r="ISH48" s="468"/>
      <c r="ISI48" s="468"/>
      <c r="ISJ48" s="468"/>
      <c r="ISK48" s="468"/>
      <c r="ISL48" s="468"/>
      <c r="ISM48" s="468"/>
      <c r="ISN48" s="468"/>
      <c r="ISO48" s="468"/>
      <c r="ISP48" s="468"/>
      <c r="ISQ48" s="468"/>
      <c r="ISR48" s="468"/>
      <c r="ISS48" s="468"/>
      <c r="IST48" s="468"/>
      <c r="ISU48" s="468"/>
      <c r="ISV48" s="468"/>
      <c r="ISW48" s="468"/>
      <c r="ISX48" s="468"/>
      <c r="ISY48" s="468"/>
      <c r="ISZ48" s="468"/>
      <c r="ITA48" s="468"/>
      <c r="ITB48" s="468"/>
      <c r="ITC48" s="468"/>
      <c r="ITD48" s="468"/>
      <c r="ITE48" s="468"/>
      <c r="ITF48" s="468"/>
      <c r="ITG48" s="468"/>
      <c r="ITH48" s="468"/>
      <c r="ITI48" s="468"/>
      <c r="ITJ48" s="468"/>
      <c r="ITK48" s="468"/>
      <c r="ITL48" s="468"/>
      <c r="ITM48" s="468"/>
      <c r="ITN48" s="468"/>
      <c r="ITO48" s="468"/>
      <c r="ITP48" s="468"/>
      <c r="ITQ48" s="468"/>
      <c r="ITR48" s="468"/>
      <c r="ITS48" s="468"/>
      <c r="ITT48" s="468"/>
      <c r="ITU48" s="468"/>
      <c r="ITV48" s="468"/>
      <c r="ITW48" s="468"/>
      <c r="ITX48" s="468"/>
      <c r="ITY48" s="468"/>
      <c r="ITZ48" s="468"/>
      <c r="IUA48" s="468"/>
      <c r="IUB48" s="468"/>
      <c r="IUC48" s="468"/>
      <c r="IUD48" s="468"/>
      <c r="IUE48" s="468"/>
      <c r="IUF48" s="468"/>
      <c r="IUG48" s="468"/>
      <c r="IUH48" s="468"/>
      <c r="IUI48" s="468"/>
      <c r="IUJ48" s="468"/>
      <c r="IUK48" s="468"/>
      <c r="IUL48" s="468"/>
      <c r="IUM48" s="468"/>
      <c r="IUN48" s="468"/>
      <c r="IUO48" s="468"/>
      <c r="IUP48" s="468"/>
      <c r="IUQ48" s="468"/>
      <c r="IUR48" s="468"/>
      <c r="IUS48" s="468"/>
      <c r="IUT48" s="468"/>
      <c r="IUU48" s="468"/>
      <c r="IUV48" s="468"/>
      <c r="IUW48" s="468"/>
      <c r="IUX48" s="468"/>
      <c r="IUY48" s="468"/>
      <c r="IUZ48" s="468"/>
      <c r="IVA48" s="468"/>
      <c r="IVB48" s="468"/>
      <c r="IVC48" s="468"/>
      <c r="IVD48" s="468"/>
      <c r="IVE48" s="468"/>
      <c r="IVF48" s="468"/>
      <c r="IVG48" s="468"/>
      <c r="IVH48" s="468"/>
      <c r="IVI48" s="468"/>
      <c r="IVJ48" s="468"/>
      <c r="IVK48" s="468"/>
      <c r="IVL48" s="468"/>
      <c r="IVM48" s="468"/>
      <c r="IVN48" s="468"/>
      <c r="IVO48" s="468"/>
      <c r="IVP48" s="468"/>
      <c r="IVQ48" s="468"/>
      <c r="IVR48" s="468"/>
      <c r="IVS48" s="468"/>
      <c r="IVT48" s="468"/>
      <c r="IVU48" s="468"/>
      <c r="IVV48" s="468"/>
      <c r="IVW48" s="468"/>
      <c r="IVX48" s="468"/>
      <c r="IVY48" s="468"/>
      <c r="IVZ48" s="468"/>
      <c r="IWA48" s="468"/>
      <c r="IWB48" s="468"/>
      <c r="IWC48" s="468"/>
      <c r="IWD48" s="468"/>
      <c r="IWE48" s="468"/>
      <c r="IWF48" s="468"/>
      <c r="IWG48" s="468"/>
      <c r="IWH48" s="468"/>
      <c r="IWI48" s="468"/>
      <c r="IWJ48" s="468"/>
      <c r="IWK48" s="468"/>
      <c r="IWL48" s="468"/>
      <c r="IWM48" s="468"/>
      <c r="IWN48" s="468"/>
      <c r="IWO48" s="468"/>
      <c r="IWP48" s="468"/>
      <c r="IWQ48" s="468"/>
      <c r="IWR48" s="468"/>
      <c r="IWS48" s="468"/>
      <c r="IWT48" s="468"/>
      <c r="IWU48" s="468"/>
      <c r="IWV48" s="468"/>
      <c r="IWW48" s="468"/>
      <c r="IWX48" s="468"/>
      <c r="IWY48" s="468"/>
      <c r="IWZ48" s="468"/>
      <c r="IXA48" s="468"/>
      <c r="IXB48" s="468"/>
      <c r="IXC48" s="468"/>
      <c r="IXD48" s="468"/>
      <c r="IXE48" s="468"/>
      <c r="IXF48" s="468"/>
      <c r="IXG48" s="468"/>
      <c r="IXH48" s="468"/>
      <c r="IXI48" s="468"/>
      <c r="IXJ48" s="468"/>
      <c r="IXK48" s="468"/>
      <c r="IXL48" s="468"/>
      <c r="IXM48" s="468"/>
      <c r="IXN48" s="468"/>
      <c r="IXO48" s="468"/>
      <c r="IXP48" s="468"/>
      <c r="IXQ48" s="468"/>
      <c r="IXR48" s="468"/>
      <c r="IXS48" s="468"/>
      <c r="IXT48" s="468"/>
      <c r="IXU48" s="468"/>
      <c r="IXV48" s="468"/>
      <c r="IXW48" s="468"/>
      <c r="IXX48" s="468"/>
      <c r="IXY48" s="468"/>
      <c r="IXZ48" s="468"/>
      <c r="IYA48" s="468"/>
      <c r="IYB48" s="468"/>
      <c r="IYC48" s="468"/>
      <c r="IYD48" s="468"/>
      <c r="IYE48" s="468"/>
      <c r="IYF48" s="468"/>
      <c r="IYG48" s="468"/>
      <c r="IYH48" s="468"/>
      <c r="IYI48" s="468"/>
      <c r="IYJ48" s="468"/>
      <c r="IYK48" s="468"/>
      <c r="IYL48" s="468"/>
      <c r="IYM48" s="468"/>
      <c r="IYN48" s="468"/>
      <c r="IYO48" s="468"/>
      <c r="IYP48" s="468"/>
      <c r="IYQ48" s="468"/>
      <c r="IYR48" s="468"/>
      <c r="IYS48" s="468"/>
      <c r="IYT48" s="468"/>
      <c r="IYU48" s="468"/>
      <c r="IYV48" s="468"/>
      <c r="IYW48" s="468"/>
      <c r="IYX48" s="468"/>
      <c r="IYY48" s="468"/>
      <c r="IYZ48" s="468"/>
      <c r="IZA48" s="468"/>
      <c r="IZB48" s="468"/>
      <c r="IZC48" s="468"/>
      <c r="IZD48" s="468"/>
      <c r="IZE48" s="468"/>
      <c r="IZF48" s="468"/>
      <c r="IZG48" s="468"/>
      <c r="IZH48" s="468"/>
      <c r="IZI48" s="468"/>
      <c r="IZJ48" s="468"/>
      <c r="IZK48" s="468"/>
      <c r="IZL48" s="468"/>
      <c r="IZM48" s="468"/>
      <c r="IZN48" s="468"/>
      <c r="IZO48" s="468"/>
      <c r="IZP48" s="468"/>
      <c r="IZQ48" s="468"/>
      <c r="IZR48" s="468"/>
      <c r="IZS48" s="468"/>
      <c r="IZT48" s="468"/>
      <c r="IZU48" s="468"/>
      <c r="IZV48" s="468"/>
      <c r="IZW48" s="468"/>
      <c r="IZX48" s="468"/>
      <c r="IZY48" s="468"/>
      <c r="IZZ48" s="468"/>
      <c r="JAA48" s="468"/>
      <c r="JAB48" s="468"/>
      <c r="JAC48" s="468"/>
      <c r="JAD48" s="468"/>
      <c r="JAE48" s="468"/>
      <c r="JAF48" s="468"/>
      <c r="JAG48" s="468"/>
      <c r="JAH48" s="468"/>
      <c r="JAI48" s="468"/>
      <c r="JAJ48" s="468"/>
      <c r="JAK48" s="468"/>
      <c r="JAL48" s="468"/>
      <c r="JAM48" s="468"/>
      <c r="JAN48" s="468"/>
      <c r="JAO48" s="468"/>
      <c r="JAP48" s="468"/>
      <c r="JAQ48" s="468"/>
      <c r="JAR48" s="468"/>
      <c r="JAS48" s="468"/>
      <c r="JAT48" s="468"/>
      <c r="JAU48" s="468"/>
      <c r="JAV48" s="468"/>
      <c r="JAW48" s="468"/>
      <c r="JAX48" s="468"/>
      <c r="JAY48" s="468"/>
      <c r="JAZ48" s="468"/>
      <c r="JBA48" s="468"/>
      <c r="JBB48" s="468"/>
      <c r="JBC48" s="468"/>
      <c r="JBD48" s="468"/>
      <c r="JBE48" s="468"/>
      <c r="JBF48" s="468"/>
      <c r="JBG48" s="468"/>
      <c r="JBH48" s="468"/>
      <c r="JBI48" s="468"/>
      <c r="JBJ48" s="468"/>
      <c r="JBK48" s="468"/>
      <c r="JBL48" s="468"/>
      <c r="JBM48" s="468"/>
      <c r="JBN48" s="468"/>
      <c r="JBO48" s="468"/>
      <c r="JBP48" s="468"/>
      <c r="JBQ48" s="468"/>
      <c r="JBR48" s="468"/>
      <c r="JBS48" s="468"/>
      <c r="JBT48" s="468"/>
      <c r="JBU48" s="468"/>
      <c r="JBV48" s="468"/>
      <c r="JBW48" s="468"/>
      <c r="JBX48" s="468"/>
      <c r="JBY48" s="468"/>
      <c r="JBZ48" s="468"/>
      <c r="JCA48" s="468"/>
      <c r="JCB48" s="468"/>
      <c r="JCC48" s="468"/>
      <c r="JCD48" s="468"/>
      <c r="JCE48" s="468"/>
      <c r="JCF48" s="468"/>
      <c r="JCG48" s="468"/>
      <c r="JCH48" s="468"/>
      <c r="JCI48" s="468"/>
      <c r="JCJ48" s="468"/>
      <c r="JCK48" s="468"/>
      <c r="JCL48" s="468"/>
      <c r="JCM48" s="468"/>
      <c r="JCN48" s="468"/>
      <c r="JCO48" s="468"/>
      <c r="JCP48" s="468"/>
      <c r="JCQ48" s="468"/>
      <c r="JCR48" s="468"/>
      <c r="JCS48" s="468"/>
      <c r="JCT48" s="468"/>
      <c r="JCU48" s="468"/>
      <c r="JCV48" s="468"/>
      <c r="JCW48" s="468"/>
      <c r="JCX48" s="468"/>
      <c r="JCY48" s="468"/>
      <c r="JCZ48" s="468"/>
      <c r="JDA48" s="468"/>
      <c r="JDB48" s="468"/>
      <c r="JDC48" s="468"/>
      <c r="JDD48" s="468"/>
      <c r="JDE48" s="468"/>
      <c r="JDF48" s="468"/>
      <c r="JDG48" s="468"/>
      <c r="JDH48" s="468"/>
      <c r="JDI48" s="468"/>
      <c r="JDJ48" s="468"/>
      <c r="JDK48" s="468"/>
      <c r="JDL48" s="468"/>
      <c r="JDM48" s="468"/>
      <c r="JDN48" s="468"/>
      <c r="JDO48" s="468"/>
      <c r="JDP48" s="468"/>
      <c r="JDQ48" s="468"/>
      <c r="JDR48" s="468"/>
      <c r="JDS48" s="468"/>
      <c r="JDT48" s="468"/>
      <c r="JDU48" s="468"/>
      <c r="JDV48" s="468"/>
      <c r="JDW48" s="468"/>
      <c r="JDX48" s="468"/>
      <c r="JDY48" s="468"/>
      <c r="JDZ48" s="468"/>
      <c r="JEA48" s="468"/>
      <c r="JEB48" s="468"/>
      <c r="JEC48" s="468"/>
      <c r="JED48" s="468"/>
      <c r="JEE48" s="468"/>
      <c r="JEF48" s="468"/>
      <c r="JEG48" s="468"/>
      <c r="JEH48" s="468"/>
      <c r="JEI48" s="468"/>
      <c r="JEJ48" s="468"/>
      <c r="JEK48" s="468"/>
      <c r="JEL48" s="468"/>
      <c r="JEM48" s="468"/>
      <c r="JEN48" s="468"/>
      <c r="JEO48" s="468"/>
      <c r="JEP48" s="468"/>
      <c r="JEQ48" s="468"/>
      <c r="JER48" s="468"/>
      <c r="JES48" s="468"/>
      <c r="JET48" s="468"/>
      <c r="JEU48" s="468"/>
      <c r="JEV48" s="468"/>
      <c r="JEW48" s="468"/>
      <c r="JEX48" s="468"/>
      <c r="JEY48" s="468"/>
      <c r="JEZ48" s="468"/>
      <c r="JFA48" s="468"/>
      <c r="JFB48" s="468"/>
      <c r="JFC48" s="468"/>
      <c r="JFD48" s="468"/>
      <c r="JFE48" s="468"/>
      <c r="JFF48" s="468"/>
      <c r="JFG48" s="468"/>
      <c r="JFH48" s="468"/>
      <c r="JFI48" s="468"/>
      <c r="JFJ48" s="468"/>
      <c r="JFK48" s="468"/>
      <c r="JFL48" s="468"/>
      <c r="JFM48" s="468"/>
      <c r="JFN48" s="468"/>
      <c r="JFO48" s="468"/>
      <c r="JFP48" s="468"/>
      <c r="JFQ48" s="468"/>
      <c r="JFR48" s="468"/>
      <c r="JFS48" s="468"/>
      <c r="JFT48" s="468"/>
      <c r="JFU48" s="468"/>
      <c r="JFV48" s="468"/>
      <c r="JFW48" s="468"/>
      <c r="JFX48" s="468"/>
      <c r="JFY48" s="468"/>
      <c r="JFZ48" s="468"/>
      <c r="JGA48" s="468"/>
      <c r="JGB48" s="468"/>
      <c r="JGC48" s="468"/>
      <c r="JGD48" s="468"/>
      <c r="JGE48" s="468"/>
      <c r="JGF48" s="468"/>
      <c r="JGG48" s="468"/>
      <c r="JGH48" s="468"/>
      <c r="JGI48" s="468"/>
      <c r="JGJ48" s="468"/>
      <c r="JGK48" s="468"/>
      <c r="JGL48" s="468"/>
      <c r="JGM48" s="468"/>
      <c r="JGN48" s="468"/>
      <c r="JGO48" s="468"/>
      <c r="JGP48" s="468"/>
      <c r="JGQ48" s="468"/>
      <c r="JGR48" s="468"/>
      <c r="JGS48" s="468"/>
      <c r="JGT48" s="468"/>
      <c r="JGU48" s="468"/>
      <c r="JGV48" s="468"/>
      <c r="JGW48" s="468"/>
      <c r="JGX48" s="468"/>
      <c r="JGY48" s="468"/>
      <c r="JGZ48" s="468"/>
      <c r="JHA48" s="468"/>
      <c r="JHB48" s="468"/>
      <c r="JHC48" s="468"/>
      <c r="JHD48" s="468"/>
      <c r="JHE48" s="468"/>
      <c r="JHF48" s="468"/>
      <c r="JHG48" s="468"/>
      <c r="JHH48" s="468"/>
      <c r="JHI48" s="468"/>
      <c r="JHJ48" s="468"/>
      <c r="JHK48" s="468"/>
      <c r="JHL48" s="468"/>
      <c r="JHM48" s="468"/>
      <c r="JHN48" s="468"/>
      <c r="JHO48" s="468"/>
      <c r="JHP48" s="468"/>
      <c r="JHQ48" s="468"/>
      <c r="JHR48" s="468"/>
      <c r="JHS48" s="468"/>
      <c r="JHT48" s="468"/>
      <c r="JHU48" s="468"/>
      <c r="JHV48" s="468"/>
      <c r="JHW48" s="468"/>
      <c r="JHX48" s="468"/>
      <c r="JHY48" s="468"/>
      <c r="JHZ48" s="468"/>
      <c r="JIA48" s="468"/>
      <c r="JIB48" s="468"/>
      <c r="JIC48" s="468"/>
      <c r="JID48" s="468"/>
      <c r="JIE48" s="468"/>
      <c r="JIF48" s="468"/>
      <c r="JIG48" s="468"/>
      <c r="JIH48" s="468"/>
      <c r="JII48" s="468"/>
      <c r="JIJ48" s="468"/>
      <c r="JIK48" s="468"/>
      <c r="JIL48" s="468"/>
      <c r="JIM48" s="468"/>
      <c r="JIN48" s="468"/>
      <c r="JIO48" s="468"/>
      <c r="JIP48" s="468"/>
      <c r="JIQ48" s="468"/>
      <c r="JIR48" s="468"/>
      <c r="JIS48" s="468"/>
      <c r="JIT48" s="468"/>
      <c r="JIU48" s="468"/>
      <c r="JIV48" s="468"/>
      <c r="JIW48" s="468"/>
      <c r="JIX48" s="468"/>
      <c r="JIY48" s="468"/>
      <c r="JIZ48" s="468"/>
      <c r="JJA48" s="468"/>
      <c r="JJB48" s="468"/>
      <c r="JJC48" s="468"/>
      <c r="JJD48" s="468"/>
      <c r="JJE48" s="468"/>
      <c r="JJF48" s="468"/>
      <c r="JJG48" s="468"/>
      <c r="JJH48" s="468"/>
      <c r="JJI48" s="468"/>
      <c r="JJJ48" s="468"/>
      <c r="JJK48" s="468"/>
      <c r="JJL48" s="468"/>
      <c r="JJM48" s="468"/>
      <c r="JJN48" s="468"/>
      <c r="JJO48" s="468"/>
      <c r="JJP48" s="468"/>
      <c r="JJQ48" s="468"/>
      <c r="JJR48" s="468"/>
      <c r="JJS48" s="468"/>
      <c r="JJT48" s="468"/>
      <c r="JJU48" s="468"/>
      <c r="JJV48" s="468"/>
      <c r="JJW48" s="468"/>
      <c r="JJX48" s="468"/>
      <c r="JJY48" s="468"/>
      <c r="JJZ48" s="468"/>
      <c r="JKA48" s="468"/>
      <c r="JKB48" s="468"/>
      <c r="JKC48" s="468"/>
      <c r="JKD48" s="468"/>
      <c r="JKE48" s="468"/>
      <c r="JKF48" s="468"/>
      <c r="JKG48" s="468"/>
      <c r="JKH48" s="468"/>
      <c r="JKI48" s="468"/>
      <c r="JKJ48" s="468"/>
      <c r="JKK48" s="468"/>
      <c r="JKL48" s="468"/>
      <c r="JKM48" s="468"/>
      <c r="JKN48" s="468"/>
      <c r="JKO48" s="468"/>
      <c r="JKP48" s="468"/>
      <c r="JKQ48" s="468"/>
      <c r="JKR48" s="468"/>
      <c r="JKS48" s="468"/>
      <c r="JKT48" s="468"/>
      <c r="JKU48" s="468"/>
      <c r="JKV48" s="468"/>
      <c r="JKW48" s="468"/>
      <c r="JKX48" s="468"/>
      <c r="JKY48" s="468"/>
      <c r="JKZ48" s="468"/>
      <c r="JLA48" s="468"/>
      <c r="JLB48" s="468"/>
      <c r="JLC48" s="468"/>
      <c r="JLD48" s="468"/>
      <c r="JLE48" s="468"/>
      <c r="JLF48" s="468"/>
      <c r="JLG48" s="468"/>
      <c r="JLH48" s="468"/>
      <c r="JLI48" s="468"/>
      <c r="JLJ48" s="468"/>
      <c r="JLK48" s="468"/>
      <c r="JLL48" s="468"/>
      <c r="JLM48" s="468"/>
      <c r="JLN48" s="468"/>
      <c r="JLO48" s="468"/>
      <c r="JLP48" s="468"/>
      <c r="JLQ48" s="468"/>
      <c r="JLR48" s="468"/>
      <c r="JLS48" s="468"/>
      <c r="JLT48" s="468"/>
      <c r="JLU48" s="468"/>
      <c r="JLV48" s="468"/>
      <c r="JLW48" s="468"/>
      <c r="JLX48" s="468"/>
      <c r="JLY48" s="468"/>
      <c r="JLZ48" s="468"/>
      <c r="JMA48" s="468"/>
      <c r="JMB48" s="468"/>
      <c r="JMC48" s="468"/>
      <c r="JMD48" s="468"/>
      <c r="JME48" s="468"/>
      <c r="JMF48" s="468"/>
      <c r="JMG48" s="468"/>
      <c r="JMH48" s="468"/>
      <c r="JMI48" s="468"/>
      <c r="JMJ48" s="468"/>
      <c r="JMK48" s="468"/>
      <c r="JML48" s="468"/>
      <c r="JMM48" s="468"/>
      <c r="JMN48" s="468"/>
      <c r="JMO48" s="468"/>
      <c r="JMP48" s="468"/>
      <c r="JMQ48" s="468"/>
      <c r="JMR48" s="468"/>
      <c r="JMS48" s="468"/>
      <c r="JMT48" s="468"/>
      <c r="JMU48" s="468"/>
      <c r="JMV48" s="468"/>
      <c r="JMW48" s="468"/>
      <c r="JMX48" s="468"/>
      <c r="JMY48" s="468"/>
      <c r="JMZ48" s="468"/>
      <c r="JNA48" s="468"/>
      <c r="JNB48" s="468"/>
      <c r="JNC48" s="468"/>
      <c r="JND48" s="468"/>
      <c r="JNE48" s="468"/>
      <c r="JNF48" s="468"/>
      <c r="JNG48" s="468"/>
      <c r="JNH48" s="468"/>
      <c r="JNI48" s="468"/>
      <c r="JNJ48" s="468"/>
      <c r="JNK48" s="468"/>
      <c r="JNL48" s="468"/>
      <c r="JNM48" s="468"/>
      <c r="JNN48" s="468"/>
      <c r="JNO48" s="468"/>
      <c r="JNP48" s="468"/>
      <c r="JNQ48" s="468"/>
      <c r="JNR48" s="468"/>
      <c r="JNS48" s="468"/>
      <c r="JNT48" s="468"/>
      <c r="JNU48" s="468"/>
      <c r="JNV48" s="468"/>
      <c r="JNW48" s="468"/>
      <c r="JNX48" s="468"/>
      <c r="JNY48" s="468"/>
      <c r="JNZ48" s="468"/>
      <c r="JOA48" s="468"/>
      <c r="JOB48" s="468"/>
      <c r="JOC48" s="468"/>
      <c r="JOD48" s="468"/>
      <c r="JOE48" s="468"/>
      <c r="JOF48" s="468"/>
      <c r="JOG48" s="468"/>
      <c r="JOH48" s="468"/>
      <c r="JOI48" s="468"/>
      <c r="JOJ48" s="468"/>
      <c r="JOK48" s="468"/>
      <c r="JOL48" s="468"/>
      <c r="JOM48" s="468"/>
      <c r="JON48" s="468"/>
      <c r="JOO48" s="468"/>
      <c r="JOP48" s="468"/>
      <c r="JOQ48" s="468"/>
      <c r="JOR48" s="468"/>
      <c r="JOS48" s="468"/>
      <c r="JOT48" s="468"/>
      <c r="JOU48" s="468"/>
      <c r="JOV48" s="468"/>
      <c r="JOW48" s="468"/>
      <c r="JOX48" s="468"/>
      <c r="JOY48" s="468"/>
      <c r="JOZ48" s="468"/>
      <c r="JPA48" s="468"/>
      <c r="JPB48" s="468"/>
      <c r="JPC48" s="468"/>
      <c r="JPD48" s="468"/>
      <c r="JPE48" s="468"/>
      <c r="JPF48" s="468"/>
      <c r="JPG48" s="468"/>
      <c r="JPH48" s="468"/>
      <c r="JPI48" s="468"/>
      <c r="JPJ48" s="468"/>
      <c r="JPK48" s="468"/>
      <c r="JPL48" s="468"/>
      <c r="JPM48" s="468"/>
      <c r="JPN48" s="468"/>
      <c r="JPO48" s="468"/>
      <c r="JPP48" s="468"/>
      <c r="JPQ48" s="468"/>
      <c r="JPR48" s="468"/>
      <c r="JPS48" s="468"/>
      <c r="JPT48" s="468"/>
      <c r="JPU48" s="468"/>
      <c r="JPV48" s="468"/>
      <c r="JPW48" s="468"/>
      <c r="JPX48" s="468"/>
      <c r="JPY48" s="468"/>
      <c r="JPZ48" s="468"/>
      <c r="JQA48" s="468"/>
      <c r="JQB48" s="468"/>
      <c r="JQC48" s="468"/>
      <c r="JQD48" s="468"/>
      <c r="JQE48" s="468"/>
      <c r="JQF48" s="468"/>
      <c r="JQG48" s="468"/>
      <c r="JQH48" s="468"/>
      <c r="JQI48" s="468"/>
      <c r="JQJ48" s="468"/>
      <c r="JQK48" s="468"/>
      <c r="JQL48" s="468"/>
      <c r="JQM48" s="468"/>
      <c r="JQN48" s="468"/>
      <c r="JQO48" s="468"/>
      <c r="JQP48" s="468"/>
      <c r="JQQ48" s="468"/>
      <c r="JQR48" s="468"/>
      <c r="JQS48" s="468"/>
      <c r="JQT48" s="468"/>
      <c r="JQU48" s="468"/>
      <c r="JQV48" s="468"/>
      <c r="JQW48" s="468"/>
      <c r="JQX48" s="468"/>
      <c r="JQY48" s="468"/>
      <c r="JQZ48" s="468"/>
      <c r="JRA48" s="468"/>
      <c r="JRB48" s="468"/>
      <c r="JRC48" s="468"/>
      <c r="JRD48" s="468"/>
      <c r="JRE48" s="468"/>
      <c r="JRF48" s="468"/>
      <c r="JRG48" s="468"/>
      <c r="JRH48" s="468"/>
      <c r="JRI48" s="468"/>
      <c r="JRJ48" s="468"/>
      <c r="JRK48" s="468"/>
      <c r="JRL48" s="468"/>
      <c r="JRM48" s="468"/>
      <c r="JRN48" s="468"/>
      <c r="JRO48" s="468"/>
      <c r="JRP48" s="468"/>
      <c r="JRQ48" s="468"/>
      <c r="JRR48" s="468"/>
      <c r="JRS48" s="468"/>
      <c r="JRT48" s="468"/>
      <c r="JRU48" s="468"/>
      <c r="JRV48" s="468"/>
      <c r="JRW48" s="468"/>
      <c r="JRX48" s="468"/>
      <c r="JRY48" s="468"/>
      <c r="JRZ48" s="468"/>
      <c r="JSA48" s="468"/>
      <c r="JSB48" s="468"/>
      <c r="JSC48" s="468"/>
      <c r="JSD48" s="468"/>
      <c r="JSE48" s="468"/>
      <c r="JSF48" s="468"/>
      <c r="JSG48" s="468"/>
      <c r="JSH48" s="468"/>
      <c r="JSI48" s="468"/>
      <c r="JSJ48" s="468"/>
      <c r="JSK48" s="468"/>
      <c r="JSL48" s="468"/>
      <c r="JSM48" s="468"/>
      <c r="JSN48" s="468"/>
      <c r="JSO48" s="468"/>
      <c r="JSP48" s="468"/>
      <c r="JSQ48" s="468"/>
      <c r="JSR48" s="468"/>
      <c r="JSS48" s="468"/>
      <c r="JST48" s="468"/>
      <c r="JSU48" s="468"/>
      <c r="JSV48" s="468"/>
      <c r="JSW48" s="468"/>
      <c r="JSX48" s="468"/>
      <c r="JSY48" s="468"/>
      <c r="JSZ48" s="468"/>
      <c r="JTA48" s="468"/>
      <c r="JTB48" s="468"/>
      <c r="JTC48" s="468"/>
      <c r="JTD48" s="468"/>
      <c r="JTE48" s="468"/>
      <c r="JTF48" s="468"/>
      <c r="JTG48" s="468"/>
      <c r="JTH48" s="468"/>
      <c r="JTI48" s="468"/>
      <c r="JTJ48" s="468"/>
      <c r="JTK48" s="468"/>
      <c r="JTL48" s="468"/>
      <c r="JTM48" s="468"/>
      <c r="JTN48" s="468"/>
      <c r="JTO48" s="468"/>
      <c r="JTP48" s="468"/>
      <c r="JTQ48" s="468"/>
      <c r="JTR48" s="468"/>
      <c r="JTS48" s="468"/>
      <c r="JTT48" s="468"/>
      <c r="JTU48" s="468"/>
      <c r="JTV48" s="468"/>
      <c r="JTW48" s="468"/>
      <c r="JTX48" s="468"/>
      <c r="JTY48" s="468"/>
      <c r="JTZ48" s="468"/>
      <c r="JUA48" s="468"/>
      <c r="JUB48" s="468"/>
      <c r="JUC48" s="468"/>
      <c r="JUD48" s="468"/>
      <c r="JUE48" s="468"/>
      <c r="JUF48" s="468"/>
      <c r="JUG48" s="468"/>
      <c r="JUH48" s="468"/>
      <c r="JUI48" s="468"/>
      <c r="JUJ48" s="468"/>
      <c r="JUK48" s="468"/>
      <c r="JUL48" s="468"/>
      <c r="JUM48" s="468"/>
      <c r="JUN48" s="468"/>
      <c r="JUO48" s="468"/>
      <c r="JUP48" s="468"/>
      <c r="JUQ48" s="468"/>
      <c r="JUR48" s="468"/>
      <c r="JUS48" s="468"/>
      <c r="JUT48" s="468"/>
      <c r="JUU48" s="468"/>
      <c r="JUV48" s="468"/>
      <c r="JUW48" s="468"/>
      <c r="JUX48" s="468"/>
      <c r="JUY48" s="468"/>
      <c r="JUZ48" s="468"/>
      <c r="JVA48" s="468"/>
      <c r="JVB48" s="468"/>
      <c r="JVC48" s="468"/>
      <c r="JVD48" s="468"/>
      <c r="JVE48" s="468"/>
      <c r="JVF48" s="468"/>
      <c r="JVG48" s="468"/>
      <c r="JVH48" s="468"/>
      <c r="JVI48" s="468"/>
      <c r="JVJ48" s="468"/>
      <c r="JVK48" s="468"/>
      <c r="JVL48" s="468"/>
      <c r="JVM48" s="468"/>
      <c r="JVN48" s="468"/>
      <c r="JVO48" s="468"/>
      <c r="JVP48" s="468"/>
      <c r="JVQ48" s="468"/>
      <c r="JVR48" s="468"/>
      <c r="JVS48" s="468"/>
      <c r="JVT48" s="468"/>
      <c r="JVU48" s="468"/>
      <c r="JVV48" s="468"/>
      <c r="JVW48" s="468"/>
      <c r="JVX48" s="468"/>
      <c r="JVY48" s="468"/>
      <c r="JVZ48" s="468"/>
      <c r="JWA48" s="468"/>
      <c r="JWB48" s="468"/>
      <c r="JWC48" s="468"/>
      <c r="JWD48" s="468"/>
      <c r="JWE48" s="468"/>
      <c r="JWF48" s="468"/>
      <c r="JWG48" s="468"/>
      <c r="JWH48" s="468"/>
      <c r="JWI48" s="468"/>
      <c r="JWJ48" s="468"/>
      <c r="JWK48" s="468"/>
      <c r="JWL48" s="468"/>
      <c r="JWM48" s="468"/>
      <c r="JWN48" s="468"/>
      <c r="JWO48" s="468"/>
      <c r="JWP48" s="468"/>
      <c r="JWQ48" s="468"/>
      <c r="JWR48" s="468"/>
      <c r="JWS48" s="468"/>
      <c r="JWT48" s="468"/>
      <c r="JWU48" s="468"/>
      <c r="JWV48" s="468"/>
      <c r="JWW48" s="468"/>
      <c r="JWX48" s="468"/>
      <c r="JWY48" s="468"/>
      <c r="JWZ48" s="468"/>
      <c r="JXA48" s="468"/>
      <c r="JXB48" s="468"/>
      <c r="JXC48" s="468"/>
      <c r="JXD48" s="468"/>
      <c r="JXE48" s="468"/>
      <c r="JXF48" s="468"/>
      <c r="JXG48" s="468"/>
      <c r="JXH48" s="468"/>
      <c r="JXI48" s="468"/>
      <c r="JXJ48" s="468"/>
      <c r="JXK48" s="468"/>
      <c r="JXL48" s="468"/>
      <c r="JXM48" s="468"/>
      <c r="JXN48" s="468"/>
      <c r="JXO48" s="468"/>
      <c r="JXP48" s="468"/>
      <c r="JXQ48" s="468"/>
      <c r="JXR48" s="468"/>
      <c r="JXS48" s="468"/>
      <c r="JXT48" s="468"/>
      <c r="JXU48" s="468"/>
      <c r="JXV48" s="468"/>
      <c r="JXW48" s="468"/>
      <c r="JXX48" s="468"/>
      <c r="JXY48" s="468"/>
      <c r="JXZ48" s="468"/>
      <c r="JYA48" s="468"/>
      <c r="JYB48" s="468"/>
      <c r="JYC48" s="468"/>
      <c r="JYD48" s="468"/>
      <c r="JYE48" s="468"/>
      <c r="JYF48" s="468"/>
      <c r="JYG48" s="468"/>
      <c r="JYH48" s="468"/>
      <c r="JYI48" s="468"/>
      <c r="JYJ48" s="468"/>
      <c r="JYK48" s="468"/>
      <c r="JYL48" s="468"/>
      <c r="JYM48" s="468"/>
      <c r="JYN48" s="468"/>
      <c r="JYO48" s="468"/>
      <c r="JYP48" s="468"/>
      <c r="JYQ48" s="468"/>
      <c r="JYR48" s="468"/>
      <c r="JYS48" s="468"/>
      <c r="JYT48" s="468"/>
      <c r="JYU48" s="468"/>
      <c r="JYV48" s="468"/>
      <c r="JYW48" s="468"/>
      <c r="JYX48" s="468"/>
      <c r="JYY48" s="468"/>
      <c r="JYZ48" s="468"/>
      <c r="JZA48" s="468"/>
      <c r="JZB48" s="468"/>
      <c r="JZC48" s="468"/>
      <c r="JZD48" s="468"/>
      <c r="JZE48" s="468"/>
      <c r="JZF48" s="468"/>
      <c r="JZG48" s="468"/>
      <c r="JZH48" s="468"/>
      <c r="JZI48" s="468"/>
      <c r="JZJ48" s="468"/>
      <c r="JZK48" s="468"/>
      <c r="JZL48" s="468"/>
      <c r="JZM48" s="468"/>
      <c r="JZN48" s="468"/>
      <c r="JZO48" s="468"/>
      <c r="JZP48" s="468"/>
      <c r="JZQ48" s="468"/>
      <c r="JZR48" s="468"/>
      <c r="JZS48" s="468"/>
      <c r="JZT48" s="468"/>
      <c r="JZU48" s="468"/>
      <c r="JZV48" s="468"/>
      <c r="JZW48" s="468"/>
      <c r="JZX48" s="468"/>
      <c r="JZY48" s="468"/>
      <c r="JZZ48" s="468"/>
      <c r="KAA48" s="468"/>
      <c r="KAB48" s="468"/>
      <c r="KAC48" s="468"/>
      <c r="KAD48" s="468"/>
      <c r="KAE48" s="468"/>
      <c r="KAF48" s="468"/>
      <c r="KAG48" s="468"/>
      <c r="KAH48" s="468"/>
      <c r="KAI48" s="468"/>
      <c r="KAJ48" s="468"/>
      <c r="KAK48" s="468"/>
      <c r="KAL48" s="468"/>
      <c r="KAM48" s="468"/>
      <c r="KAN48" s="468"/>
      <c r="KAO48" s="468"/>
      <c r="KAP48" s="468"/>
      <c r="KAQ48" s="468"/>
      <c r="KAR48" s="468"/>
      <c r="KAS48" s="468"/>
      <c r="KAT48" s="468"/>
      <c r="KAU48" s="468"/>
      <c r="KAV48" s="468"/>
      <c r="KAW48" s="468"/>
      <c r="KAX48" s="468"/>
      <c r="KAY48" s="468"/>
      <c r="KAZ48" s="468"/>
      <c r="KBA48" s="468"/>
      <c r="KBB48" s="468"/>
      <c r="KBC48" s="468"/>
      <c r="KBD48" s="468"/>
      <c r="KBE48" s="468"/>
      <c r="KBF48" s="468"/>
      <c r="KBG48" s="468"/>
      <c r="KBH48" s="468"/>
      <c r="KBI48" s="468"/>
      <c r="KBJ48" s="468"/>
      <c r="KBK48" s="468"/>
      <c r="KBL48" s="468"/>
      <c r="KBM48" s="468"/>
      <c r="KBN48" s="468"/>
      <c r="KBO48" s="468"/>
      <c r="KBP48" s="468"/>
      <c r="KBQ48" s="468"/>
      <c r="KBR48" s="468"/>
      <c r="KBS48" s="468"/>
      <c r="KBT48" s="468"/>
      <c r="KBU48" s="468"/>
      <c r="KBV48" s="468"/>
      <c r="KBW48" s="468"/>
      <c r="KBX48" s="468"/>
      <c r="KBY48" s="468"/>
      <c r="KBZ48" s="468"/>
      <c r="KCA48" s="468"/>
      <c r="KCB48" s="468"/>
      <c r="KCC48" s="468"/>
      <c r="KCD48" s="468"/>
      <c r="KCE48" s="468"/>
      <c r="KCF48" s="468"/>
      <c r="KCG48" s="468"/>
      <c r="KCH48" s="468"/>
      <c r="KCI48" s="468"/>
      <c r="KCJ48" s="468"/>
      <c r="KCK48" s="468"/>
      <c r="KCL48" s="468"/>
      <c r="KCM48" s="468"/>
      <c r="KCN48" s="468"/>
      <c r="KCO48" s="468"/>
      <c r="KCP48" s="468"/>
      <c r="KCQ48" s="468"/>
      <c r="KCR48" s="468"/>
      <c r="KCS48" s="468"/>
      <c r="KCT48" s="468"/>
      <c r="KCU48" s="468"/>
      <c r="KCV48" s="468"/>
      <c r="KCW48" s="468"/>
      <c r="KCX48" s="468"/>
      <c r="KCY48" s="468"/>
      <c r="KCZ48" s="468"/>
      <c r="KDA48" s="468"/>
      <c r="KDB48" s="468"/>
      <c r="KDC48" s="468"/>
      <c r="KDD48" s="468"/>
      <c r="KDE48" s="468"/>
      <c r="KDF48" s="468"/>
      <c r="KDG48" s="468"/>
      <c r="KDH48" s="468"/>
      <c r="KDI48" s="468"/>
      <c r="KDJ48" s="468"/>
      <c r="KDK48" s="468"/>
      <c r="KDL48" s="468"/>
      <c r="KDM48" s="468"/>
      <c r="KDN48" s="468"/>
      <c r="KDO48" s="468"/>
      <c r="KDP48" s="468"/>
      <c r="KDQ48" s="468"/>
      <c r="KDR48" s="468"/>
      <c r="KDS48" s="468"/>
      <c r="KDT48" s="468"/>
      <c r="KDU48" s="468"/>
      <c r="KDV48" s="468"/>
      <c r="KDW48" s="468"/>
      <c r="KDX48" s="468"/>
      <c r="KDY48" s="468"/>
      <c r="KDZ48" s="468"/>
      <c r="KEA48" s="468"/>
      <c r="KEB48" s="468"/>
      <c r="KEC48" s="468"/>
      <c r="KED48" s="468"/>
      <c r="KEE48" s="468"/>
      <c r="KEF48" s="468"/>
      <c r="KEG48" s="468"/>
      <c r="KEH48" s="468"/>
      <c r="KEI48" s="468"/>
      <c r="KEJ48" s="468"/>
      <c r="KEK48" s="468"/>
      <c r="KEL48" s="468"/>
      <c r="KEM48" s="468"/>
      <c r="KEN48" s="468"/>
      <c r="KEO48" s="468"/>
      <c r="KEP48" s="468"/>
      <c r="KEQ48" s="468"/>
      <c r="KER48" s="468"/>
      <c r="KES48" s="468"/>
      <c r="KET48" s="468"/>
      <c r="KEU48" s="468"/>
      <c r="KEV48" s="468"/>
      <c r="KEW48" s="468"/>
      <c r="KEX48" s="468"/>
      <c r="KEY48" s="468"/>
      <c r="KEZ48" s="468"/>
      <c r="KFA48" s="468"/>
      <c r="KFB48" s="468"/>
      <c r="KFC48" s="468"/>
      <c r="KFD48" s="468"/>
      <c r="KFE48" s="468"/>
      <c r="KFF48" s="468"/>
      <c r="KFG48" s="468"/>
      <c r="KFH48" s="468"/>
      <c r="KFI48" s="468"/>
      <c r="KFJ48" s="468"/>
      <c r="KFK48" s="468"/>
      <c r="KFL48" s="468"/>
      <c r="KFM48" s="468"/>
      <c r="KFN48" s="468"/>
      <c r="KFO48" s="468"/>
      <c r="KFP48" s="468"/>
      <c r="KFQ48" s="468"/>
      <c r="KFR48" s="468"/>
      <c r="KFS48" s="468"/>
      <c r="KFT48" s="468"/>
      <c r="KFU48" s="468"/>
      <c r="KFV48" s="468"/>
      <c r="KFW48" s="468"/>
      <c r="KFX48" s="468"/>
      <c r="KFY48" s="468"/>
      <c r="KFZ48" s="468"/>
      <c r="KGA48" s="468"/>
      <c r="KGB48" s="468"/>
      <c r="KGC48" s="468"/>
      <c r="KGD48" s="468"/>
      <c r="KGE48" s="468"/>
      <c r="KGF48" s="468"/>
      <c r="KGG48" s="468"/>
      <c r="KGH48" s="468"/>
      <c r="KGI48" s="468"/>
      <c r="KGJ48" s="468"/>
      <c r="KGK48" s="468"/>
      <c r="KGL48" s="468"/>
      <c r="KGM48" s="468"/>
      <c r="KGN48" s="468"/>
      <c r="KGO48" s="468"/>
      <c r="KGP48" s="468"/>
      <c r="KGQ48" s="468"/>
      <c r="KGR48" s="468"/>
      <c r="KGS48" s="468"/>
      <c r="KGT48" s="468"/>
      <c r="KGU48" s="468"/>
      <c r="KGV48" s="468"/>
      <c r="KGW48" s="468"/>
      <c r="KGX48" s="468"/>
      <c r="KGY48" s="468"/>
      <c r="KGZ48" s="468"/>
      <c r="KHA48" s="468"/>
      <c r="KHB48" s="468"/>
      <c r="KHC48" s="468"/>
      <c r="KHD48" s="468"/>
      <c r="KHE48" s="468"/>
      <c r="KHF48" s="468"/>
      <c r="KHG48" s="468"/>
      <c r="KHH48" s="468"/>
      <c r="KHI48" s="468"/>
      <c r="KHJ48" s="468"/>
      <c r="KHK48" s="468"/>
      <c r="KHL48" s="468"/>
      <c r="KHM48" s="468"/>
      <c r="KHN48" s="468"/>
      <c r="KHO48" s="468"/>
      <c r="KHP48" s="468"/>
      <c r="KHQ48" s="468"/>
      <c r="KHR48" s="468"/>
      <c r="KHS48" s="468"/>
      <c r="KHT48" s="468"/>
      <c r="KHU48" s="468"/>
      <c r="KHV48" s="468"/>
      <c r="KHW48" s="468"/>
      <c r="KHX48" s="468"/>
      <c r="KHY48" s="468"/>
      <c r="KHZ48" s="468"/>
      <c r="KIA48" s="468"/>
      <c r="KIB48" s="468"/>
      <c r="KIC48" s="468"/>
      <c r="KID48" s="468"/>
      <c r="KIE48" s="468"/>
      <c r="KIF48" s="468"/>
      <c r="KIG48" s="468"/>
      <c r="KIH48" s="468"/>
      <c r="KII48" s="468"/>
      <c r="KIJ48" s="468"/>
      <c r="KIK48" s="468"/>
      <c r="KIL48" s="468"/>
      <c r="KIM48" s="468"/>
      <c r="KIN48" s="468"/>
      <c r="KIO48" s="468"/>
      <c r="KIP48" s="468"/>
      <c r="KIQ48" s="468"/>
      <c r="KIR48" s="468"/>
      <c r="KIS48" s="468"/>
      <c r="KIT48" s="468"/>
      <c r="KIU48" s="468"/>
      <c r="KIV48" s="468"/>
      <c r="KIW48" s="468"/>
      <c r="KIX48" s="468"/>
      <c r="KIY48" s="468"/>
      <c r="KIZ48" s="468"/>
      <c r="KJA48" s="468"/>
      <c r="KJB48" s="468"/>
      <c r="KJC48" s="468"/>
      <c r="KJD48" s="468"/>
      <c r="KJE48" s="468"/>
      <c r="KJF48" s="468"/>
      <c r="KJG48" s="468"/>
      <c r="KJH48" s="468"/>
      <c r="KJI48" s="468"/>
      <c r="KJJ48" s="468"/>
      <c r="KJK48" s="468"/>
      <c r="KJL48" s="468"/>
      <c r="KJM48" s="468"/>
      <c r="KJN48" s="468"/>
      <c r="KJO48" s="468"/>
      <c r="KJP48" s="468"/>
      <c r="KJQ48" s="468"/>
      <c r="KJR48" s="468"/>
      <c r="KJS48" s="468"/>
      <c r="KJT48" s="468"/>
      <c r="KJU48" s="468"/>
      <c r="KJV48" s="468"/>
      <c r="KJW48" s="468"/>
      <c r="KJX48" s="468"/>
      <c r="KJY48" s="468"/>
      <c r="KJZ48" s="468"/>
      <c r="KKA48" s="468"/>
      <c r="KKB48" s="468"/>
      <c r="KKC48" s="468"/>
      <c r="KKD48" s="468"/>
      <c r="KKE48" s="468"/>
      <c r="KKF48" s="468"/>
      <c r="KKG48" s="468"/>
      <c r="KKH48" s="468"/>
      <c r="KKI48" s="468"/>
      <c r="KKJ48" s="468"/>
      <c r="KKK48" s="468"/>
      <c r="KKL48" s="468"/>
      <c r="KKM48" s="468"/>
      <c r="KKN48" s="468"/>
      <c r="KKO48" s="468"/>
      <c r="KKP48" s="468"/>
      <c r="KKQ48" s="468"/>
      <c r="KKR48" s="468"/>
      <c r="KKS48" s="468"/>
      <c r="KKT48" s="468"/>
      <c r="KKU48" s="468"/>
      <c r="KKV48" s="468"/>
      <c r="KKW48" s="468"/>
      <c r="KKX48" s="468"/>
      <c r="KKY48" s="468"/>
      <c r="KKZ48" s="468"/>
      <c r="KLA48" s="468"/>
      <c r="KLB48" s="468"/>
      <c r="KLC48" s="468"/>
      <c r="KLD48" s="468"/>
      <c r="KLE48" s="468"/>
      <c r="KLF48" s="468"/>
      <c r="KLG48" s="468"/>
      <c r="KLH48" s="468"/>
      <c r="KLI48" s="468"/>
      <c r="KLJ48" s="468"/>
      <c r="KLK48" s="468"/>
      <c r="KLL48" s="468"/>
      <c r="KLM48" s="468"/>
      <c r="KLN48" s="468"/>
      <c r="KLO48" s="468"/>
      <c r="KLP48" s="468"/>
      <c r="KLQ48" s="468"/>
      <c r="KLR48" s="468"/>
      <c r="KLS48" s="468"/>
      <c r="KLT48" s="468"/>
      <c r="KLU48" s="468"/>
      <c r="KLV48" s="468"/>
      <c r="KLW48" s="468"/>
      <c r="KLX48" s="468"/>
      <c r="KLY48" s="468"/>
      <c r="KLZ48" s="468"/>
      <c r="KMA48" s="468"/>
      <c r="KMB48" s="468"/>
      <c r="KMC48" s="468"/>
      <c r="KMD48" s="468"/>
      <c r="KME48" s="468"/>
      <c r="KMF48" s="468"/>
      <c r="KMG48" s="468"/>
      <c r="KMH48" s="468"/>
      <c r="KMI48" s="468"/>
      <c r="KMJ48" s="468"/>
      <c r="KMK48" s="468"/>
      <c r="KML48" s="468"/>
      <c r="KMM48" s="468"/>
      <c r="KMN48" s="468"/>
      <c r="KMO48" s="468"/>
      <c r="KMP48" s="468"/>
      <c r="KMQ48" s="468"/>
      <c r="KMR48" s="468"/>
      <c r="KMS48" s="468"/>
      <c r="KMT48" s="468"/>
      <c r="KMU48" s="468"/>
      <c r="KMV48" s="468"/>
      <c r="KMW48" s="468"/>
      <c r="KMX48" s="468"/>
      <c r="KMY48" s="468"/>
      <c r="KMZ48" s="468"/>
      <c r="KNA48" s="468"/>
      <c r="KNB48" s="468"/>
      <c r="KNC48" s="468"/>
      <c r="KND48" s="468"/>
      <c r="KNE48" s="468"/>
      <c r="KNF48" s="468"/>
      <c r="KNG48" s="468"/>
      <c r="KNH48" s="468"/>
      <c r="KNI48" s="468"/>
      <c r="KNJ48" s="468"/>
      <c r="KNK48" s="468"/>
      <c r="KNL48" s="468"/>
      <c r="KNM48" s="468"/>
      <c r="KNN48" s="468"/>
      <c r="KNO48" s="468"/>
      <c r="KNP48" s="468"/>
      <c r="KNQ48" s="468"/>
      <c r="KNR48" s="468"/>
      <c r="KNS48" s="468"/>
      <c r="KNT48" s="468"/>
      <c r="KNU48" s="468"/>
      <c r="KNV48" s="468"/>
      <c r="KNW48" s="468"/>
      <c r="KNX48" s="468"/>
      <c r="KNY48" s="468"/>
      <c r="KNZ48" s="468"/>
      <c r="KOA48" s="468"/>
      <c r="KOB48" s="468"/>
      <c r="KOC48" s="468"/>
      <c r="KOD48" s="468"/>
      <c r="KOE48" s="468"/>
      <c r="KOF48" s="468"/>
      <c r="KOG48" s="468"/>
      <c r="KOH48" s="468"/>
      <c r="KOI48" s="468"/>
      <c r="KOJ48" s="468"/>
      <c r="KOK48" s="468"/>
      <c r="KOL48" s="468"/>
      <c r="KOM48" s="468"/>
      <c r="KON48" s="468"/>
      <c r="KOO48" s="468"/>
      <c r="KOP48" s="468"/>
      <c r="KOQ48" s="468"/>
      <c r="KOR48" s="468"/>
      <c r="KOS48" s="468"/>
      <c r="KOT48" s="468"/>
      <c r="KOU48" s="468"/>
      <c r="KOV48" s="468"/>
      <c r="KOW48" s="468"/>
      <c r="KOX48" s="468"/>
      <c r="KOY48" s="468"/>
      <c r="KOZ48" s="468"/>
      <c r="KPA48" s="468"/>
      <c r="KPB48" s="468"/>
      <c r="KPC48" s="468"/>
      <c r="KPD48" s="468"/>
      <c r="KPE48" s="468"/>
      <c r="KPF48" s="468"/>
      <c r="KPG48" s="468"/>
      <c r="KPH48" s="468"/>
      <c r="KPI48" s="468"/>
      <c r="KPJ48" s="468"/>
      <c r="KPK48" s="468"/>
      <c r="KPL48" s="468"/>
      <c r="KPM48" s="468"/>
      <c r="KPN48" s="468"/>
      <c r="KPO48" s="468"/>
      <c r="KPP48" s="468"/>
      <c r="KPQ48" s="468"/>
      <c r="KPR48" s="468"/>
      <c r="KPS48" s="468"/>
      <c r="KPT48" s="468"/>
      <c r="KPU48" s="468"/>
      <c r="KPV48" s="468"/>
      <c r="KPW48" s="468"/>
      <c r="KPX48" s="468"/>
      <c r="KPY48" s="468"/>
      <c r="KPZ48" s="468"/>
      <c r="KQA48" s="468"/>
      <c r="KQB48" s="468"/>
      <c r="KQC48" s="468"/>
      <c r="KQD48" s="468"/>
      <c r="KQE48" s="468"/>
      <c r="KQF48" s="468"/>
      <c r="KQG48" s="468"/>
      <c r="KQH48" s="468"/>
      <c r="KQI48" s="468"/>
      <c r="KQJ48" s="468"/>
      <c r="KQK48" s="468"/>
      <c r="KQL48" s="468"/>
      <c r="KQM48" s="468"/>
      <c r="KQN48" s="468"/>
      <c r="KQO48" s="468"/>
      <c r="KQP48" s="468"/>
      <c r="KQQ48" s="468"/>
      <c r="KQR48" s="468"/>
      <c r="KQS48" s="468"/>
      <c r="KQT48" s="468"/>
      <c r="KQU48" s="468"/>
      <c r="KQV48" s="468"/>
      <c r="KQW48" s="468"/>
      <c r="KQX48" s="468"/>
      <c r="KQY48" s="468"/>
      <c r="KQZ48" s="468"/>
      <c r="KRA48" s="468"/>
      <c r="KRB48" s="468"/>
      <c r="KRC48" s="468"/>
      <c r="KRD48" s="468"/>
      <c r="KRE48" s="468"/>
      <c r="KRF48" s="468"/>
      <c r="KRG48" s="468"/>
      <c r="KRH48" s="468"/>
      <c r="KRI48" s="468"/>
      <c r="KRJ48" s="468"/>
      <c r="KRK48" s="468"/>
      <c r="KRL48" s="468"/>
      <c r="KRM48" s="468"/>
      <c r="KRN48" s="468"/>
      <c r="KRO48" s="468"/>
      <c r="KRP48" s="468"/>
      <c r="KRQ48" s="468"/>
      <c r="KRR48" s="468"/>
      <c r="KRS48" s="468"/>
      <c r="KRT48" s="468"/>
      <c r="KRU48" s="468"/>
      <c r="KRV48" s="468"/>
      <c r="KRW48" s="468"/>
      <c r="KRX48" s="468"/>
      <c r="KRY48" s="468"/>
      <c r="KRZ48" s="468"/>
      <c r="KSA48" s="468"/>
      <c r="KSB48" s="468"/>
      <c r="KSC48" s="468"/>
      <c r="KSD48" s="468"/>
      <c r="KSE48" s="468"/>
      <c r="KSF48" s="468"/>
      <c r="KSG48" s="468"/>
      <c r="KSH48" s="468"/>
      <c r="KSI48" s="468"/>
      <c r="KSJ48" s="468"/>
      <c r="KSK48" s="468"/>
      <c r="KSL48" s="468"/>
      <c r="KSM48" s="468"/>
      <c r="KSN48" s="468"/>
      <c r="KSO48" s="468"/>
      <c r="KSP48" s="468"/>
      <c r="KSQ48" s="468"/>
      <c r="KSR48" s="468"/>
      <c r="KSS48" s="468"/>
      <c r="KST48" s="468"/>
      <c r="KSU48" s="468"/>
      <c r="KSV48" s="468"/>
      <c r="KSW48" s="468"/>
      <c r="KSX48" s="468"/>
      <c r="KSY48" s="468"/>
      <c r="KSZ48" s="468"/>
      <c r="KTA48" s="468"/>
      <c r="KTB48" s="468"/>
      <c r="KTC48" s="468"/>
      <c r="KTD48" s="468"/>
      <c r="KTE48" s="468"/>
      <c r="KTF48" s="468"/>
      <c r="KTG48" s="468"/>
      <c r="KTH48" s="468"/>
      <c r="KTI48" s="468"/>
      <c r="KTJ48" s="468"/>
      <c r="KTK48" s="468"/>
      <c r="KTL48" s="468"/>
      <c r="KTM48" s="468"/>
      <c r="KTN48" s="468"/>
      <c r="KTO48" s="468"/>
      <c r="KTP48" s="468"/>
      <c r="KTQ48" s="468"/>
      <c r="KTR48" s="468"/>
      <c r="KTS48" s="468"/>
      <c r="KTT48" s="468"/>
      <c r="KTU48" s="468"/>
      <c r="KTV48" s="468"/>
      <c r="KTW48" s="468"/>
      <c r="KTX48" s="468"/>
      <c r="KTY48" s="468"/>
      <c r="KTZ48" s="468"/>
      <c r="KUA48" s="468"/>
      <c r="KUB48" s="468"/>
      <c r="KUC48" s="468"/>
      <c r="KUD48" s="468"/>
      <c r="KUE48" s="468"/>
      <c r="KUF48" s="468"/>
      <c r="KUG48" s="468"/>
      <c r="KUH48" s="468"/>
      <c r="KUI48" s="468"/>
      <c r="KUJ48" s="468"/>
      <c r="KUK48" s="468"/>
      <c r="KUL48" s="468"/>
      <c r="KUM48" s="468"/>
      <c r="KUN48" s="468"/>
      <c r="KUO48" s="468"/>
      <c r="KUP48" s="468"/>
      <c r="KUQ48" s="468"/>
      <c r="KUR48" s="468"/>
      <c r="KUS48" s="468"/>
      <c r="KUT48" s="468"/>
      <c r="KUU48" s="468"/>
      <c r="KUV48" s="468"/>
      <c r="KUW48" s="468"/>
      <c r="KUX48" s="468"/>
      <c r="KUY48" s="468"/>
      <c r="KUZ48" s="468"/>
      <c r="KVA48" s="468"/>
      <c r="KVB48" s="468"/>
      <c r="KVC48" s="468"/>
      <c r="KVD48" s="468"/>
      <c r="KVE48" s="468"/>
      <c r="KVF48" s="468"/>
      <c r="KVG48" s="468"/>
      <c r="KVH48" s="468"/>
      <c r="KVI48" s="468"/>
      <c r="KVJ48" s="468"/>
      <c r="KVK48" s="468"/>
      <c r="KVL48" s="468"/>
      <c r="KVM48" s="468"/>
      <c r="KVN48" s="468"/>
      <c r="KVO48" s="468"/>
      <c r="KVP48" s="468"/>
      <c r="KVQ48" s="468"/>
      <c r="KVR48" s="468"/>
      <c r="KVS48" s="468"/>
      <c r="KVT48" s="468"/>
      <c r="KVU48" s="468"/>
      <c r="KVV48" s="468"/>
      <c r="KVW48" s="468"/>
      <c r="KVX48" s="468"/>
      <c r="KVY48" s="468"/>
      <c r="KVZ48" s="468"/>
      <c r="KWA48" s="468"/>
      <c r="KWB48" s="468"/>
      <c r="KWC48" s="468"/>
      <c r="KWD48" s="468"/>
      <c r="KWE48" s="468"/>
      <c r="KWF48" s="468"/>
      <c r="KWG48" s="468"/>
      <c r="KWH48" s="468"/>
      <c r="KWI48" s="468"/>
      <c r="KWJ48" s="468"/>
      <c r="KWK48" s="468"/>
      <c r="KWL48" s="468"/>
      <c r="KWM48" s="468"/>
      <c r="KWN48" s="468"/>
      <c r="KWO48" s="468"/>
      <c r="KWP48" s="468"/>
      <c r="KWQ48" s="468"/>
      <c r="KWR48" s="468"/>
      <c r="KWS48" s="468"/>
      <c r="KWT48" s="468"/>
      <c r="KWU48" s="468"/>
      <c r="KWV48" s="468"/>
      <c r="KWW48" s="468"/>
      <c r="KWX48" s="468"/>
      <c r="KWY48" s="468"/>
      <c r="KWZ48" s="468"/>
      <c r="KXA48" s="468"/>
      <c r="KXB48" s="468"/>
      <c r="KXC48" s="468"/>
      <c r="KXD48" s="468"/>
      <c r="KXE48" s="468"/>
      <c r="KXF48" s="468"/>
      <c r="KXG48" s="468"/>
      <c r="KXH48" s="468"/>
      <c r="KXI48" s="468"/>
      <c r="KXJ48" s="468"/>
      <c r="KXK48" s="468"/>
      <c r="KXL48" s="468"/>
      <c r="KXM48" s="468"/>
      <c r="KXN48" s="468"/>
      <c r="KXO48" s="468"/>
      <c r="KXP48" s="468"/>
      <c r="KXQ48" s="468"/>
      <c r="KXR48" s="468"/>
      <c r="KXS48" s="468"/>
      <c r="KXT48" s="468"/>
      <c r="KXU48" s="468"/>
      <c r="KXV48" s="468"/>
      <c r="KXW48" s="468"/>
      <c r="KXX48" s="468"/>
      <c r="KXY48" s="468"/>
      <c r="KXZ48" s="468"/>
      <c r="KYA48" s="468"/>
      <c r="KYB48" s="468"/>
      <c r="KYC48" s="468"/>
      <c r="KYD48" s="468"/>
      <c r="KYE48" s="468"/>
      <c r="KYF48" s="468"/>
      <c r="KYG48" s="468"/>
      <c r="KYH48" s="468"/>
      <c r="KYI48" s="468"/>
      <c r="KYJ48" s="468"/>
      <c r="KYK48" s="468"/>
      <c r="KYL48" s="468"/>
      <c r="KYM48" s="468"/>
      <c r="KYN48" s="468"/>
      <c r="KYO48" s="468"/>
      <c r="KYP48" s="468"/>
      <c r="KYQ48" s="468"/>
      <c r="KYR48" s="468"/>
      <c r="KYS48" s="468"/>
      <c r="KYT48" s="468"/>
      <c r="KYU48" s="468"/>
      <c r="KYV48" s="468"/>
      <c r="KYW48" s="468"/>
      <c r="KYX48" s="468"/>
      <c r="KYY48" s="468"/>
      <c r="KYZ48" s="468"/>
      <c r="KZA48" s="468"/>
      <c r="KZB48" s="468"/>
      <c r="KZC48" s="468"/>
      <c r="KZD48" s="468"/>
      <c r="KZE48" s="468"/>
      <c r="KZF48" s="468"/>
      <c r="KZG48" s="468"/>
      <c r="KZH48" s="468"/>
      <c r="KZI48" s="468"/>
      <c r="KZJ48" s="468"/>
      <c r="KZK48" s="468"/>
      <c r="KZL48" s="468"/>
      <c r="KZM48" s="468"/>
      <c r="KZN48" s="468"/>
      <c r="KZO48" s="468"/>
      <c r="KZP48" s="468"/>
      <c r="KZQ48" s="468"/>
      <c r="KZR48" s="468"/>
      <c r="KZS48" s="468"/>
      <c r="KZT48" s="468"/>
      <c r="KZU48" s="468"/>
      <c r="KZV48" s="468"/>
      <c r="KZW48" s="468"/>
      <c r="KZX48" s="468"/>
      <c r="KZY48" s="468"/>
      <c r="KZZ48" s="468"/>
      <c r="LAA48" s="468"/>
      <c r="LAB48" s="468"/>
      <c r="LAC48" s="468"/>
      <c r="LAD48" s="468"/>
      <c r="LAE48" s="468"/>
      <c r="LAF48" s="468"/>
      <c r="LAG48" s="468"/>
      <c r="LAH48" s="468"/>
      <c r="LAI48" s="468"/>
      <c r="LAJ48" s="468"/>
      <c r="LAK48" s="468"/>
      <c r="LAL48" s="468"/>
      <c r="LAM48" s="468"/>
      <c r="LAN48" s="468"/>
      <c r="LAO48" s="468"/>
      <c r="LAP48" s="468"/>
      <c r="LAQ48" s="468"/>
      <c r="LAR48" s="468"/>
      <c r="LAS48" s="468"/>
      <c r="LAT48" s="468"/>
      <c r="LAU48" s="468"/>
      <c r="LAV48" s="468"/>
      <c r="LAW48" s="468"/>
      <c r="LAX48" s="468"/>
      <c r="LAY48" s="468"/>
      <c r="LAZ48" s="468"/>
      <c r="LBA48" s="468"/>
      <c r="LBB48" s="468"/>
      <c r="LBC48" s="468"/>
      <c r="LBD48" s="468"/>
      <c r="LBE48" s="468"/>
      <c r="LBF48" s="468"/>
      <c r="LBG48" s="468"/>
      <c r="LBH48" s="468"/>
      <c r="LBI48" s="468"/>
      <c r="LBJ48" s="468"/>
      <c r="LBK48" s="468"/>
      <c r="LBL48" s="468"/>
      <c r="LBM48" s="468"/>
      <c r="LBN48" s="468"/>
      <c r="LBO48" s="468"/>
      <c r="LBP48" s="468"/>
      <c r="LBQ48" s="468"/>
      <c r="LBR48" s="468"/>
      <c r="LBS48" s="468"/>
      <c r="LBT48" s="468"/>
      <c r="LBU48" s="468"/>
      <c r="LBV48" s="468"/>
      <c r="LBW48" s="468"/>
      <c r="LBX48" s="468"/>
      <c r="LBY48" s="468"/>
      <c r="LBZ48" s="468"/>
      <c r="LCA48" s="468"/>
      <c r="LCB48" s="468"/>
      <c r="LCC48" s="468"/>
      <c r="LCD48" s="468"/>
      <c r="LCE48" s="468"/>
      <c r="LCF48" s="468"/>
      <c r="LCG48" s="468"/>
      <c r="LCH48" s="468"/>
      <c r="LCI48" s="468"/>
      <c r="LCJ48" s="468"/>
      <c r="LCK48" s="468"/>
      <c r="LCL48" s="468"/>
      <c r="LCM48" s="468"/>
      <c r="LCN48" s="468"/>
      <c r="LCO48" s="468"/>
      <c r="LCP48" s="468"/>
      <c r="LCQ48" s="468"/>
      <c r="LCR48" s="468"/>
      <c r="LCS48" s="468"/>
      <c r="LCT48" s="468"/>
      <c r="LCU48" s="468"/>
      <c r="LCV48" s="468"/>
      <c r="LCW48" s="468"/>
      <c r="LCX48" s="468"/>
      <c r="LCY48" s="468"/>
      <c r="LCZ48" s="468"/>
      <c r="LDA48" s="468"/>
      <c r="LDB48" s="468"/>
      <c r="LDC48" s="468"/>
      <c r="LDD48" s="468"/>
      <c r="LDE48" s="468"/>
      <c r="LDF48" s="468"/>
      <c r="LDG48" s="468"/>
      <c r="LDH48" s="468"/>
      <c r="LDI48" s="468"/>
      <c r="LDJ48" s="468"/>
      <c r="LDK48" s="468"/>
      <c r="LDL48" s="468"/>
      <c r="LDM48" s="468"/>
      <c r="LDN48" s="468"/>
      <c r="LDO48" s="468"/>
      <c r="LDP48" s="468"/>
      <c r="LDQ48" s="468"/>
      <c r="LDR48" s="468"/>
      <c r="LDS48" s="468"/>
      <c r="LDT48" s="468"/>
      <c r="LDU48" s="468"/>
      <c r="LDV48" s="468"/>
      <c r="LDW48" s="468"/>
      <c r="LDX48" s="468"/>
      <c r="LDY48" s="468"/>
      <c r="LDZ48" s="468"/>
      <c r="LEA48" s="468"/>
      <c r="LEB48" s="468"/>
      <c r="LEC48" s="468"/>
      <c r="LED48" s="468"/>
      <c r="LEE48" s="468"/>
      <c r="LEF48" s="468"/>
      <c r="LEG48" s="468"/>
      <c r="LEH48" s="468"/>
      <c r="LEI48" s="468"/>
      <c r="LEJ48" s="468"/>
      <c r="LEK48" s="468"/>
      <c r="LEL48" s="468"/>
      <c r="LEM48" s="468"/>
      <c r="LEN48" s="468"/>
      <c r="LEO48" s="468"/>
      <c r="LEP48" s="468"/>
      <c r="LEQ48" s="468"/>
      <c r="LER48" s="468"/>
      <c r="LES48" s="468"/>
      <c r="LET48" s="468"/>
      <c r="LEU48" s="468"/>
      <c r="LEV48" s="468"/>
      <c r="LEW48" s="468"/>
      <c r="LEX48" s="468"/>
      <c r="LEY48" s="468"/>
      <c r="LEZ48" s="468"/>
      <c r="LFA48" s="468"/>
      <c r="LFB48" s="468"/>
      <c r="LFC48" s="468"/>
      <c r="LFD48" s="468"/>
      <c r="LFE48" s="468"/>
      <c r="LFF48" s="468"/>
      <c r="LFG48" s="468"/>
      <c r="LFH48" s="468"/>
      <c r="LFI48" s="468"/>
      <c r="LFJ48" s="468"/>
      <c r="LFK48" s="468"/>
      <c r="LFL48" s="468"/>
      <c r="LFM48" s="468"/>
      <c r="LFN48" s="468"/>
      <c r="LFO48" s="468"/>
      <c r="LFP48" s="468"/>
      <c r="LFQ48" s="468"/>
      <c r="LFR48" s="468"/>
      <c r="LFS48" s="468"/>
      <c r="LFT48" s="468"/>
      <c r="LFU48" s="468"/>
      <c r="LFV48" s="468"/>
      <c r="LFW48" s="468"/>
      <c r="LFX48" s="468"/>
      <c r="LFY48" s="468"/>
      <c r="LFZ48" s="468"/>
      <c r="LGA48" s="468"/>
      <c r="LGB48" s="468"/>
      <c r="LGC48" s="468"/>
      <c r="LGD48" s="468"/>
      <c r="LGE48" s="468"/>
      <c r="LGF48" s="468"/>
      <c r="LGG48" s="468"/>
      <c r="LGH48" s="468"/>
      <c r="LGI48" s="468"/>
      <c r="LGJ48" s="468"/>
      <c r="LGK48" s="468"/>
      <c r="LGL48" s="468"/>
      <c r="LGM48" s="468"/>
      <c r="LGN48" s="468"/>
      <c r="LGO48" s="468"/>
      <c r="LGP48" s="468"/>
      <c r="LGQ48" s="468"/>
      <c r="LGR48" s="468"/>
      <c r="LGS48" s="468"/>
      <c r="LGT48" s="468"/>
      <c r="LGU48" s="468"/>
      <c r="LGV48" s="468"/>
      <c r="LGW48" s="468"/>
      <c r="LGX48" s="468"/>
      <c r="LGY48" s="468"/>
      <c r="LGZ48" s="468"/>
      <c r="LHA48" s="468"/>
      <c r="LHB48" s="468"/>
      <c r="LHC48" s="468"/>
      <c r="LHD48" s="468"/>
      <c r="LHE48" s="468"/>
      <c r="LHF48" s="468"/>
      <c r="LHG48" s="468"/>
      <c r="LHH48" s="468"/>
      <c r="LHI48" s="468"/>
      <c r="LHJ48" s="468"/>
      <c r="LHK48" s="468"/>
      <c r="LHL48" s="468"/>
      <c r="LHM48" s="468"/>
      <c r="LHN48" s="468"/>
      <c r="LHO48" s="468"/>
      <c r="LHP48" s="468"/>
      <c r="LHQ48" s="468"/>
      <c r="LHR48" s="468"/>
      <c r="LHS48" s="468"/>
      <c r="LHT48" s="468"/>
      <c r="LHU48" s="468"/>
      <c r="LHV48" s="468"/>
      <c r="LHW48" s="468"/>
      <c r="LHX48" s="468"/>
      <c r="LHY48" s="468"/>
      <c r="LHZ48" s="468"/>
      <c r="LIA48" s="468"/>
      <c r="LIB48" s="468"/>
      <c r="LIC48" s="468"/>
      <c r="LID48" s="468"/>
      <c r="LIE48" s="468"/>
      <c r="LIF48" s="468"/>
      <c r="LIG48" s="468"/>
      <c r="LIH48" s="468"/>
      <c r="LII48" s="468"/>
      <c r="LIJ48" s="468"/>
      <c r="LIK48" s="468"/>
      <c r="LIL48" s="468"/>
      <c r="LIM48" s="468"/>
      <c r="LIN48" s="468"/>
      <c r="LIO48" s="468"/>
      <c r="LIP48" s="468"/>
      <c r="LIQ48" s="468"/>
      <c r="LIR48" s="468"/>
      <c r="LIS48" s="468"/>
      <c r="LIT48" s="468"/>
      <c r="LIU48" s="468"/>
      <c r="LIV48" s="468"/>
      <c r="LIW48" s="468"/>
      <c r="LIX48" s="468"/>
      <c r="LIY48" s="468"/>
      <c r="LIZ48" s="468"/>
      <c r="LJA48" s="468"/>
      <c r="LJB48" s="468"/>
      <c r="LJC48" s="468"/>
      <c r="LJD48" s="468"/>
      <c r="LJE48" s="468"/>
      <c r="LJF48" s="468"/>
      <c r="LJG48" s="468"/>
      <c r="LJH48" s="468"/>
      <c r="LJI48" s="468"/>
      <c r="LJJ48" s="468"/>
      <c r="LJK48" s="468"/>
      <c r="LJL48" s="468"/>
      <c r="LJM48" s="468"/>
      <c r="LJN48" s="468"/>
      <c r="LJO48" s="468"/>
      <c r="LJP48" s="468"/>
      <c r="LJQ48" s="468"/>
      <c r="LJR48" s="468"/>
      <c r="LJS48" s="468"/>
      <c r="LJT48" s="468"/>
      <c r="LJU48" s="468"/>
      <c r="LJV48" s="468"/>
      <c r="LJW48" s="468"/>
      <c r="LJX48" s="468"/>
      <c r="LJY48" s="468"/>
      <c r="LJZ48" s="468"/>
      <c r="LKA48" s="468"/>
      <c r="LKB48" s="468"/>
      <c r="LKC48" s="468"/>
      <c r="LKD48" s="468"/>
      <c r="LKE48" s="468"/>
      <c r="LKF48" s="468"/>
      <c r="LKG48" s="468"/>
      <c r="LKH48" s="468"/>
      <c r="LKI48" s="468"/>
      <c r="LKJ48" s="468"/>
      <c r="LKK48" s="468"/>
      <c r="LKL48" s="468"/>
      <c r="LKM48" s="468"/>
      <c r="LKN48" s="468"/>
      <c r="LKO48" s="468"/>
      <c r="LKP48" s="468"/>
      <c r="LKQ48" s="468"/>
      <c r="LKR48" s="468"/>
      <c r="LKS48" s="468"/>
      <c r="LKT48" s="468"/>
      <c r="LKU48" s="468"/>
      <c r="LKV48" s="468"/>
      <c r="LKW48" s="468"/>
      <c r="LKX48" s="468"/>
      <c r="LKY48" s="468"/>
      <c r="LKZ48" s="468"/>
      <c r="LLA48" s="468"/>
      <c r="LLB48" s="468"/>
      <c r="LLC48" s="468"/>
      <c r="LLD48" s="468"/>
      <c r="LLE48" s="468"/>
      <c r="LLF48" s="468"/>
      <c r="LLG48" s="468"/>
      <c r="LLH48" s="468"/>
      <c r="LLI48" s="468"/>
      <c r="LLJ48" s="468"/>
      <c r="LLK48" s="468"/>
      <c r="LLL48" s="468"/>
      <c r="LLM48" s="468"/>
      <c r="LLN48" s="468"/>
      <c r="LLO48" s="468"/>
      <c r="LLP48" s="468"/>
      <c r="LLQ48" s="468"/>
      <c r="LLR48" s="468"/>
      <c r="LLS48" s="468"/>
      <c r="LLT48" s="468"/>
      <c r="LLU48" s="468"/>
      <c r="LLV48" s="468"/>
      <c r="LLW48" s="468"/>
      <c r="LLX48" s="468"/>
      <c r="LLY48" s="468"/>
      <c r="LLZ48" s="468"/>
      <c r="LMA48" s="468"/>
      <c r="LMB48" s="468"/>
      <c r="LMC48" s="468"/>
      <c r="LMD48" s="468"/>
      <c r="LME48" s="468"/>
      <c r="LMF48" s="468"/>
      <c r="LMG48" s="468"/>
      <c r="LMH48" s="468"/>
      <c r="LMI48" s="468"/>
      <c r="LMJ48" s="468"/>
      <c r="LMK48" s="468"/>
      <c r="LML48" s="468"/>
      <c r="LMM48" s="468"/>
      <c r="LMN48" s="468"/>
      <c r="LMO48" s="468"/>
      <c r="LMP48" s="468"/>
      <c r="LMQ48" s="468"/>
      <c r="LMR48" s="468"/>
      <c r="LMS48" s="468"/>
      <c r="LMT48" s="468"/>
      <c r="LMU48" s="468"/>
      <c r="LMV48" s="468"/>
      <c r="LMW48" s="468"/>
      <c r="LMX48" s="468"/>
      <c r="LMY48" s="468"/>
      <c r="LMZ48" s="468"/>
      <c r="LNA48" s="468"/>
      <c r="LNB48" s="468"/>
      <c r="LNC48" s="468"/>
      <c r="LND48" s="468"/>
      <c r="LNE48" s="468"/>
      <c r="LNF48" s="468"/>
      <c r="LNG48" s="468"/>
      <c r="LNH48" s="468"/>
      <c r="LNI48" s="468"/>
      <c r="LNJ48" s="468"/>
      <c r="LNK48" s="468"/>
      <c r="LNL48" s="468"/>
      <c r="LNM48" s="468"/>
      <c r="LNN48" s="468"/>
      <c r="LNO48" s="468"/>
      <c r="LNP48" s="468"/>
      <c r="LNQ48" s="468"/>
      <c r="LNR48" s="468"/>
      <c r="LNS48" s="468"/>
      <c r="LNT48" s="468"/>
      <c r="LNU48" s="468"/>
      <c r="LNV48" s="468"/>
      <c r="LNW48" s="468"/>
      <c r="LNX48" s="468"/>
      <c r="LNY48" s="468"/>
      <c r="LNZ48" s="468"/>
      <c r="LOA48" s="468"/>
      <c r="LOB48" s="468"/>
      <c r="LOC48" s="468"/>
      <c r="LOD48" s="468"/>
      <c r="LOE48" s="468"/>
      <c r="LOF48" s="468"/>
      <c r="LOG48" s="468"/>
      <c r="LOH48" s="468"/>
      <c r="LOI48" s="468"/>
      <c r="LOJ48" s="468"/>
      <c r="LOK48" s="468"/>
      <c r="LOL48" s="468"/>
      <c r="LOM48" s="468"/>
      <c r="LON48" s="468"/>
      <c r="LOO48" s="468"/>
      <c r="LOP48" s="468"/>
      <c r="LOQ48" s="468"/>
      <c r="LOR48" s="468"/>
      <c r="LOS48" s="468"/>
      <c r="LOT48" s="468"/>
      <c r="LOU48" s="468"/>
      <c r="LOV48" s="468"/>
      <c r="LOW48" s="468"/>
      <c r="LOX48" s="468"/>
      <c r="LOY48" s="468"/>
      <c r="LOZ48" s="468"/>
      <c r="LPA48" s="468"/>
      <c r="LPB48" s="468"/>
      <c r="LPC48" s="468"/>
      <c r="LPD48" s="468"/>
      <c r="LPE48" s="468"/>
      <c r="LPF48" s="468"/>
      <c r="LPG48" s="468"/>
      <c r="LPH48" s="468"/>
      <c r="LPI48" s="468"/>
      <c r="LPJ48" s="468"/>
      <c r="LPK48" s="468"/>
      <c r="LPL48" s="468"/>
      <c r="LPM48" s="468"/>
      <c r="LPN48" s="468"/>
      <c r="LPO48" s="468"/>
      <c r="LPP48" s="468"/>
      <c r="LPQ48" s="468"/>
      <c r="LPR48" s="468"/>
      <c r="LPS48" s="468"/>
      <c r="LPT48" s="468"/>
      <c r="LPU48" s="468"/>
      <c r="LPV48" s="468"/>
      <c r="LPW48" s="468"/>
      <c r="LPX48" s="468"/>
      <c r="LPY48" s="468"/>
      <c r="LPZ48" s="468"/>
      <c r="LQA48" s="468"/>
      <c r="LQB48" s="468"/>
      <c r="LQC48" s="468"/>
      <c r="LQD48" s="468"/>
      <c r="LQE48" s="468"/>
      <c r="LQF48" s="468"/>
      <c r="LQG48" s="468"/>
      <c r="LQH48" s="468"/>
      <c r="LQI48" s="468"/>
      <c r="LQJ48" s="468"/>
      <c r="LQK48" s="468"/>
      <c r="LQL48" s="468"/>
      <c r="LQM48" s="468"/>
      <c r="LQN48" s="468"/>
      <c r="LQO48" s="468"/>
      <c r="LQP48" s="468"/>
      <c r="LQQ48" s="468"/>
      <c r="LQR48" s="468"/>
      <c r="LQS48" s="468"/>
      <c r="LQT48" s="468"/>
      <c r="LQU48" s="468"/>
      <c r="LQV48" s="468"/>
      <c r="LQW48" s="468"/>
      <c r="LQX48" s="468"/>
      <c r="LQY48" s="468"/>
      <c r="LQZ48" s="468"/>
      <c r="LRA48" s="468"/>
      <c r="LRB48" s="468"/>
      <c r="LRC48" s="468"/>
      <c r="LRD48" s="468"/>
      <c r="LRE48" s="468"/>
      <c r="LRF48" s="468"/>
      <c r="LRG48" s="468"/>
      <c r="LRH48" s="468"/>
      <c r="LRI48" s="468"/>
      <c r="LRJ48" s="468"/>
      <c r="LRK48" s="468"/>
      <c r="LRL48" s="468"/>
      <c r="LRM48" s="468"/>
      <c r="LRN48" s="468"/>
      <c r="LRO48" s="468"/>
      <c r="LRP48" s="468"/>
      <c r="LRQ48" s="468"/>
      <c r="LRR48" s="468"/>
      <c r="LRS48" s="468"/>
      <c r="LRT48" s="468"/>
      <c r="LRU48" s="468"/>
      <c r="LRV48" s="468"/>
      <c r="LRW48" s="468"/>
      <c r="LRX48" s="468"/>
      <c r="LRY48" s="468"/>
      <c r="LRZ48" s="468"/>
      <c r="LSA48" s="468"/>
      <c r="LSB48" s="468"/>
      <c r="LSC48" s="468"/>
      <c r="LSD48" s="468"/>
      <c r="LSE48" s="468"/>
      <c r="LSF48" s="468"/>
      <c r="LSG48" s="468"/>
      <c r="LSH48" s="468"/>
      <c r="LSI48" s="468"/>
      <c r="LSJ48" s="468"/>
      <c r="LSK48" s="468"/>
      <c r="LSL48" s="468"/>
      <c r="LSM48" s="468"/>
      <c r="LSN48" s="468"/>
      <c r="LSO48" s="468"/>
      <c r="LSP48" s="468"/>
      <c r="LSQ48" s="468"/>
      <c r="LSR48" s="468"/>
      <c r="LSS48" s="468"/>
      <c r="LST48" s="468"/>
      <c r="LSU48" s="468"/>
      <c r="LSV48" s="468"/>
      <c r="LSW48" s="468"/>
      <c r="LSX48" s="468"/>
      <c r="LSY48" s="468"/>
      <c r="LSZ48" s="468"/>
      <c r="LTA48" s="468"/>
      <c r="LTB48" s="468"/>
      <c r="LTC48" s="468"/>
      <c r="LTD48" s="468"/>
      <c r="LTE48" s="468"/>
      <c r="LTF48" s="468"/>
      <c r="LTG48" s="468"/>
      <c r="LTH48" s="468"/>
      <c r="LTI48" s="468"/>
      <c r="LTJ48" s="468"/>
      <c r="LTK48" s="468"/>
      <c r="LTL48" s="468"/>
      <c r="LTM48" s="468"/>
      <c r="LTN48" s="468"/>
      <c r="LTO48" s="468"/>
      <c r="LTP48" s="468"/>
      <c r="LTQ48" s="468"/>
      <c r="LTR48" s="468"/>
      <c r="LTS48" s="468"/>
      <c r="LTT48" s="468"/>
      <c r="LTU48" s="468"/>
      <c r="LTV48" s="468"/>
      <c r="LTW48" s="468"/>
      <c r="LTX48" s="468"/>
      <c r="LTY48" s="468"/>
      <c r="LTZ48" s="468"/>
      <c r="LUA48" s="468"/>
      <c r="LUB48" s="468"/>
      <c r="LUC48" s="468"/>
      <c r="LUD48" s="468"/>
      <c r="LUE48" s="468"/>
      <c r="LUF48" s="468"/>
      <c r="LUG48" s="468"/>
      <c r="LUH48" s="468"/>
      <c r="LUI48" s="468"/>
      <c r="LUJ48" s="468"/>
      <c r="LUK48" s="468"/>
      <c r="LUL48" s="468"/>
      <c r="LUM48" s="468"/>
      <c r="LUN48" s="468"/>
      <c r="LUO48" s="468"/>
      <c r="LUP48" s="468"/>
      <c r="LUQ48" s="468"/>
      <c r="LUR48" s="468"/>
      <c r="LUS48" s="468"/>
      <c r="LUT48" s="468"/>
      <c r="LUU48" s="468"/>
      <c r="LUV48" s="468"/>
      <c r="LUW48" s="468"/>
      <c r="LUX48" s="468"/>
      <c r="LUY48" s="468"/>
      <c r="LUZ48" s="468"/>
      <c r="LVA48" s="468"/>
      <c r="LVB48" s="468"/>
      <c r="LVC48" s="468"/>
      <c r="LVD48" s="468"/>
      <c r="LVE48" s="468"/>
      <c r="LVF48" s="468"/>
      <c r="LVG48" s="468"/>
      <c r="LVH48" s="468"/>
      <c r="LVI48" s="468"/>
      <c r="LVJ48" s="468"/>
      <c r="LVK48" s="468"/>
      <c r="LVL48" s="468"/>
      <c r="LVM48" s="468"/>
      <c r="LVN48" s="468"/>
      <c r="LVO48" s="468"/>
      <c r="LVP48" s="468"/>
      <c r="LVQ48" s="468"/>
      <c r="LVR48" s="468"/>
      <c r="LVS48" s="468"/>
      <c r="LVT48" s="468"/>
      <c r="LVU48" s="468"/>
      <c r="LVV48" s="468"/>
      <c r="LVW48" s="468"/>
      <c r="LVX48" s="468"/>
      <c r="LVY48" s="468"/>
      <c r="LVZ48" s="468"/>
      <c r="LWA48" s="468"/>
      <c r="LWB48" s="468"/>
      <c r="LWC48" s="468"/>
      <c r="LWD48" s="468"/>
      <c r="LWE48" s="468"/>
      <c r="LWF48" s="468"/>
      <c r="LWG48" s="468"/>
      <c r="LWH48" s="468"/>
      <c r="LWI48" s="468"/>
      <c r="LWJ48" s="468"/>
      <c r="LWK48" s="468"/>
      <c r="LWL48" s="468"/>
      <c r="LWM48" s="468"/>
      <c r="LWN48" s="468"/>
      <c r="LWO48" s="468"/>
      <c r="LWP48" s="468"/>
      <c r="LWQ48" s="468"/>
      <c r="LWR48" s="468"/>
      <c r="LWS48" s="468"/>
      <c r="LWT48" s="468"/>
      <c r="LWU48" s="468"/>
      <c r="LWV48" s="468"/>
      <c r="LWW48" s="468"/>
      <c r="LWX48" s="468"/>
      <c r="LWY48" s="468"/>
      <c r="LWZ48" s="468"/>
      <c r="LXA48" s="468"/>
      <c r="LXB48" s="468"/>
      <c r="LXC48" s="468"/>
      <c r="LXD48" s="468"/>
      <c r="LXE48" s="468"/>
      <c r="LXF48" s="468"/>
      <c r="LXG48" s="468"/>
      <c r="LXH48" s="468"/>
      <c r="LXI48" s="468"/>
      <c r="LXJ48" s="468"/>
      <c r="LXK48" s="468"/>
      <c r="LXL48" s="468"/>
      <c r="LXM48" s="468"/>
      <c r="LXN48" s="468"/>
      <c r="LXO48" s="468"/>
      <c r="LXP48" s="468"/>
      <c r="LXQ48" s="468"/>
      <c r="LXR48" s="468"/>
      <c r="LXS48" s="468"/>
      <c r="LXT48" s="468"/>
      <c r="LXU48" s="468"/>
      <c r="LXV48" s="468"/>
      <c r="LXW48" s="468"/>
      <c r="LXX48" s="468"/>
      <c r="LXY48" s="468"/>
      <c r="LXZ48" s="468"/>
      <c r="LYA48" s="468"/>
      <c r="LYB48" s="468"/>
      <c r="LYC48" s="468"/>
      <c r="LYD48" s="468"/>
      <c r="LYE48" s="468"/>
      <c r="LYF48" s="468"/>
      <c r="LYG48" s="468"/>
      <c r="LYH48" s="468"/>
      <c r="LYI48" s="468"/>
      <c r="LYJ48" s="468"/>
      <c r="LYK48" s="468"/>
      <c r="LYL48" s="468"/>
      <c r="LYM48" s="468"/>
      <c r="LYN48" s="468"/>
      <c r="LYO48" s="468"/>
      <c r="LYP48" s="468"/>
      <c r="LYQ48" s="468"/>
      <c r="LYR48" s="468"/>
      <c r="LYS48" s="468"/>
      <c r="LYT48" s="468"/>
      <c r="LYU48" s="468"/>
      <c r="LYV48" s="468"/>
      <c r="LYW48" s="468"/>
      <c r="LYX48" s="468"/>
      <c r="LYY48" s="468"/>
      <c r="LYZ48" s="468"/>
      <c r="LZA48" s="468"/>
      <c r="LZB48" s="468"/>
      <c r="LZC48" s="468"/>
      <c r="LZD48" s="468"/>
      <c r="LZE48" s="468"/>
      <c r="LZF48" s="468"/>
      <c r="LZG48" s="468"/>
      <c r="LZH48" s="468"/>
      <c r="LZI48" s="468"/>
      <c r="LZJ48" s="468"/>
      <c r="LZK48" s="468"/>
      <c r="LZL48" s="468"/>
      <c r="LZM48" s="468"/>
      <c r="LZN48" s="468"/>
      <c r="LZO48" s="468"/>
      <c r="LZP48" s="468"/>
      <c r="LZQ48" s="468"/>
      <c r="LZR48" s="468"/>
      <c r="LZS48" s="468"/>
      <c r="LZT48" s="468"/>
      <c r="LZU48" s="468"/>
      <c r="LZV48" s="468"/>
      <c r="LZW48" s="468"/>
      <c r="LZX48" s="468"/>
      <c r="LZY48" s="468"/>
      <c r="LZZ48" s="468"/>
      <c r="MAA48" s="468"/>
      <c r="MAB48" s="468"/>
      <c r="MAC48" s="468"/>
      <c r="MAD48" s="468"/>
      <c r="MAE48" s="468"/>
      <c r="MAF48" s="468"/>
      <c r="MAG48" s="468"/>
      <c r="MAH48" s="468"/>
      <c r="MAI48" s="468"/>
      <c r="MAJ48" s="468"/>
      <c r="MAK48" s="468"/>
      <c r="MAL48" s="468"/>
      <c r="MAM48" s="468"/>
      <c r="MAN48" s="468"/>
      <c r="MAO48" s="468"/>
      <c r="MAP48" s="468"/>
      <c r="MAQ48" s="468"/>
      <c r="MAR48" s="468"/>
      <c r="MAS48" s="468"/>
      <c r="MAT48" s="468"/>
      <c r="MAU48" s="468"/>
      <c r="MAV48" s="468"/>
      <c r="MAW48" s="468"/>
      <c r="MAX48" s="468"/>
      <c r="MAY48" s="468"/>
      <c r="MAZ48" s="468"/>
      <c r="MBA48" s="468"/>
      <c r="MBB48" s="468"/>
      <c r="MBC48" s="468"/>
      <c r="MBD48" s="468"/>
      <c r="MBE48" s="468"/>
      <c r="MBF48" s="468"/>
      <c r="MBG48" s="468"/>
      <c r="MBH48" s="468"/>
      <c r="MBI48" s="468"/>
      <c r="MBJ48" s="468"/>
      <c r="MBK48" s="468"/>
      <c r="MBL48" s="468"/>
      <c r="MBM48" s="468"/>
      <c r="MBN48" s="468"/>
      <c r="MBO48" s="468"/>
      <c r="MBP48" s="468"/>
      <c r="MBQ48" s="468"/>
      <c r="MBR48" s="468"/>
      <c r="MBS48" s="468"/>
      <c r="MBT48" s="468"/>
      <c r="MBU48" s="468"/>
      <c r="MBV48" s="468"/>
      <c r="MBW48" s="468"/>
      <c r="MBX48" s="468"/>
      <c r="MBY48" s="468"/>
      <c r="MBZ48" s="468"/>
      <c r="MCA48" s="468"/>
      <c r="MCB48" s="468"/>
      <c r="MCC48" s="468"/>
      <c r="MCD48" s="468"/>
      <c r="MCE48" s="468"/>
      <c r="MCF48" s="468"/>
      <c r="MCG48" s="468"/>
      <c r="MCH48" s="468"/>
      <c r="MCI48" s="468"/>
      <c r="MCJ48" s="468"/>
      <c r="MCK48" s="468"/>
      <c r="MCL48" s="468"/>
      <c r="MCM48" s="468"/>
      <c r="MCN48" s="468"/>
      <c r="MCO48" s="468"/>
      <c r="MCP48" s="468"/>
      <c r="MCQ48" s="468"/>
      <c r="MCR48" s="468"/>
      <c r="MCS48" s="468"/>
      <c r="MCT48" s="468"/>
      <c r="MCU48" s="468"/>
      <c r="MCV48" s="468"/>
      <c r="MCW48" s="468"/>
      <c r="MCX48" s="468"/>
      <c r="MCY48" s="468"/>
      <c r="MCZ48" s="468"/>
      <c r="MDA48" s="468"/>
      <c r="MDB48" s="468"/>
      <c r="MDC48" s="468"/>
      <c r="MDD48" s="468"/>
      <c r="MDE48" s="468"/>
      <c r="MDF48" s="468"/>
      <c r="MDG48" s="468"/>
      <c r="MDH48" s="468"/>
      <c r="MDI48" s="468"/>
      <c r="MDJ48" s="468"/>
      <c r="MDK48" s="468"/>
      <c r="MDL48" s="468"/>
      <c r="MDM48" s="468"/>
      <c r="MDN48" s="468"/>
      <c r="MDO48" s="468"/>
      <c r="MDP48" s="468"/>
      <c r="MDQ48" s="468"/>
      <c r="MDR48" s="468"/>
      <c r="MDS48" s="468"/>
      <c r="MDT48" s="468"/>
      <c r="MDU48" s="468"/>
      <c r="MDV48" s="468"/>
      <c r="MDW48" s="468"/>
      <c r="MDX48" s="468"/>
      <c r="MDY48" s="468"/>
      <c r="MDZ48" s="468"/>
      <c r="MEA48" s="468"/>
      <c r="MEB48" s="468"/>
      <c r="MEC48" s="468"/>
      <c r="MED48" s="468"/>
      <c r="MEE48" s="468"/>
      <c r="MEF48" s="468"/>
      <c r="MEG48" s="468"/>
      <c r="MEH48" s="468"/>
      <c r="MEI48" s="468"/>
      <c r="MEJ48" s="468"/>
      <c r="MEK48" s="468"/>
      <c r="MEL48" s="468"/>
      <c r="MEM48" s="468"/>
      <c r="MEN48" s="468"/>
      <c r="MEO48" s="468"/>
      <c r="MEP48" s="468"/>
      <c r="MEQ48" s="468"/>
      <c r="MER48" s="468"/>
      <c r="MES48" s="468"/>
      <c r="MET48" s="468"/>
      <c r="MEU48" s="468"/>
      <c r="MEV48" s="468"/>
      <c r="MEW48" s="468"/>
      <c r="MEX48" s="468"/>
      <c r="MEY48" s="468"/>
      <c r="MEZ48" s="468"/>
      <c r="MFA48" s="468"/>
      <c r="MFB48" s="468"/>
      <c r="MFC48" s="468"/>
      <c r="MFD48" s="468"/>
      <c r="MFE48" s="468"/>
      <c r="MFF48" s="468"/>
      <c r="MFG48" s="468"/>
      <c r="MFH48" s="468"/>
      <c r="MFI48" s="468"/>
      <c r="MFJ48" s="468"/>
      <c r="MFK48" s="468"/>
      <c r="MFL48" s="468"/>
      <c r="MFM48" s="468"/>
      <c r="MFN48" s="468"/>
      <c r="MFO48" s="468"/>
      <c r="MFP48" s="468"/>
      <c r="MFQ48" s="468"/>
      <c r="MFR48" s="468"/>
      <c r="MFS48" s="468"/>
      <c r="MFT48" s="468"/>
      <c r="MFU48" s="468"/>
      <c r="MFV48" s="468"/>
      <c r="MFW48" s="468"/>
      <c r="MFX48" s="468"/>
      <c r="MFY48" s="468"/>
      <c r="MFZ48" s="468"/>
      <c r="MGA48" s="468"/>
      <c r="MGB48" s="468"/>
      <c r="MGC48" s="468"/>
      <c r="MGD48" s="468"/>
      <c r="MGE48" s="468"/>
      <c r="MGF48" s="468"/>
      <c r="MGG48" s="468"/>
      <c r="MGH48" s="468"/>
      <c r="MGI48" s="468"/>
      <c r="MGJ48" s="468"/>
      <c r="MGK48" s="468"/>
      <c r="MGL48" s="468"/>
      <c r="MGM48" s="468"/>
      <c r="MGN48" s="468"/>
      <c r="MGO48" s="468"/>
      <c r="MGP48" s="468"/>
      <c r="MGQ48" s="468"/>
      <c r="MGR48" s="468"/>
      <c r="MGS48" s="468"/>
      <c r="MGT48" s="468"/>
      <c r="MGU48" s="468"/>
      <c r="MGV48" s="468"/>
      <c r="MGW48" s="468"/>
      <c r="MGX48" s="468"/>
      <c r="MGY48" s="468"/>
      <c r="MGZ48" s="468"/>
      <c r="MHA48" s="468"/>
      <c r="MHB48" s="468"/>
      <c r="MHC48" s="468"/>
      <c r="MHD48" s="468"/>
      <c r="MHE48" s="468"/>
      <c r="MHF48" s="468"/>
      <c r="MHG48" s="468"/>
      <c r="MHH48" s="468"/>
      <c r="MHI48" s="468"/>
      <c r="MHJ48" s="468"/>
      <c r="MHK48" s="468"/>
      <c r="MHL48" s="468"/>
      <c r="MHM48" s="468"/>
      <c r="MHN48" s="468"/>
      <c r="MHO48" s="468"/>
      <c r="MHP48" s="468"/>
      <c r="MHQ48" s="468"/>
      <c r="MHR48" s="468"/>
      <c r="MHS48" s="468"/>
      <c r="MHT48" s="468"/>
      <c r="MHU48" s="468"/>
      <c r="MHV48" s="468"/>
      <c r="MHW48" s="468"/>
      <c r="MHX48" s="468"/>
      <c r="MHY48" s="468"/>
      <c r="MHZ48" s="468"/>
      <c r="MIA48" s="468"/>
      <c r="MIB48" s="468"/>
      <c r="MIC48" s="468"/>
      <c r="MID48" s="468"/>
      <c r="MIE48" s="468"/>
      <c r="MIF48" s="468"/>
      <c r="MIG48" s="468"/>
      <c r="MIH48" s="468"/>
      <c r="MII48" s="468"/>
      <c r="MIJ48" s="468"/>
      <c r="MIK48" s="468"/>
      <c r="MIL48" s="468"/>
      <c r="MIM48" s="468"/>
      <c r="MIN48" s="468"/>
      <c r="MIO48" s="468"/>
      <c r="MIP48" s="468"/>
      <c r="MIQ48" s="468"/>
      <c r="MIR48" s="468"/>
      <c r="MIS48" s="468"/>
      <c r="MIT48" s="468"/>
      <c r="MIU48" s="468"/>
      <c r="MIV48" s="468"/>
      <c r="MIW48" s="468"/>
      <c r="MIX48" s="468"/>
      <c r="MIY48" s="468"/>
      <c r="MIZ48" s="468"/>
      <c r="MJA48" s="468"/>
      <c r="MJB48" s="468"/>
      <c r="MJC48" s="468"/>
      <c r="MJD48" s="468"/>
      <c r="MJE48" s="468"/>
      <c r="MJF48" s="468"/>
      <c r="MJG48" s="468"/>
      <c r="MJH48" s="468"/>
      <c r="MJI48" s="468"/>
      <c r="MJJ48" s="468"/>
      <c r="MJK48" s="468"/>
      <c r="MJL48" s="468"/>
      <c r="MJM48" s="468"/>
      <c r="MJN48" s="468"/>
      <c r="MJO48" s="468"/>
      <c r="MJP48" s="468"/>
      <c r="MJQ48" s="468"/>
      <c r="MJR48" s="468"/>
      <c r="MJS48" s="468"/>
      <c r="MJT48" s="468"/>
      <c r="MJU48" s="468"/>
      <c r="MJV48" s="468"/>
      <c r="MJW48" s="468"/>
      <c r="MJX48" s="468"/>
      <c r="MJY48" s="468"/>
      <c r="MJZ48" s="468"/>
      <c r="MKA48" s="468"/>
      <c r="MKB48" s="468"/>
      <c r="MKC48" s="468"/>
      <c r="MKD48" s="468"/>
      <c r="MKE48" s="468"/>
      <c r="MKF48" s="468"/>
      <c r="MKG48" s="468"/>
      <c r="MKH48" s="468"/>
      <c r="MKI48" s="468"/>
      <c r="MKJ48" s="468"/>
      <c r="MKK48" s="468"/>
      <c r="MKL48" s="468"/>
      <c r="MKM48" s="468"/>
      <c r="MKN48" s="468"/>
      <c r="MKO48" s="468"/>
      <c r="MKP48" s="468"/>
      <c r="MKQ48" s="468"/>
      <c r="MKR48" s="468"/>
      <c r="MKS48" s="468"/>
      <c r="MKT48" s="468"/>
      <c r="MKU48" s="468"/>
      <c r="MKV48" s="468"/>
      <c r="MKW48" s="468"/>
      <c r="MKX48" s="468"/>
      <c r="MKY48" s="468"/>
      <c r="MKZ48" s="468"/>
      <c r="MLA48" s="468"/>
      <c r="MLB48" s="468"/>
      <c r="MLC48" s="468"/>
      <c r="MLD48" s="468"/>
      <c r="MLE48" s="468"/>
      <c r="MLF48" s="468"/>
      <c r="MLG48" s="468"/>
      <c r="MLH48" s="468"/>
      <c r="MLI48" s="468"/>
      <c r="MLJ48" s="468"/>
      <c r="MLK48" s="468"/>
      <c r="MLL48" s="468"/>
      <c r="MLM48" s="468"/>
      <c r="MLN48" s="468"/>
      <c r="MLO48" s="468"/>
      <c r="MLP48" s="468"/>
      <c r="MLQ48" s="468"/>
      <c r="MLR48" s="468"/>
      <c r="MLS48" s="468"/>
      <c r="MLT48" s="468"/>
      <c r="MLU48" s="468"/>
      <c r="MLV48" s="468"/>
      <c r="MLW48" s="468"/>
      <c r="MLX48" s="468"/>
      <c r="MLY48" s="468"/>
      <c r="MLZ48" s="468"/>
      <c r="MMA48" s="468"/>
      <c r="MMB48" s="468"/>
      <c r="MMC48" s="468"/>
      <c r="MMD48" s="468"/>
      <c r="MME48" s="468"/>
      <c r="MMF48" s="468"/>
      <c r="MMG48" s="468"/>
      <c r="MMH48" s="468"/>
      <c r="MMI48" s="468"/>
      <c r="MMJ48" s="468"/>
      <c r="MMK48" s="468"/>
      <c r="MML48" s="468"/>
      <c r="MMM48" s="468"/>
      <c r="MMN48" s="468"/>
      <c r="MMO48" s="468"/>
      <c r="MMP48" s="468"/>
      <c r="MMQ48" s="468"/>
      <c r="MMR48" s="468"/>
      <c r="MMS48" s="468"/>
      <c r="MMT48" s="468"/>
      <c r="MMU48" s="468"/>
      <c r="MMV48" s="468"/>
      <c r="MMW48" s="468"/>
      <c r="MMX48" s="468"/>
      <c r="MMY48" s="468"/>
      <c r="MMZ48" s="468"/>
      <c r="MNA48" s="468"/>
      <c r="MNB48" s="468"/>
      <c r="MNC48" s="468"/>
      <c r="MND48" s="468"/>
      <c r="MNE48" s="468"/>
      <c r="MNF48" s="468"/>
      <c r="MNG48" s="468"/>
      <c r="MNH48" s="468"/>
      <c r="MNI48" s="468"/>
      <c r="MNJ48" s="468"/>
      <c r="MNK48" s="468"/>
      <c r="MNL48" s="468"/>
      <c r="MNM48" s="468"/>
      <c r="MNN48" s="468"/>
      <c r="MNO48" s="468"/>
      <c r="MNP48" s="468"/>
      <c r="MNQ48" s="468"/>
      <c r="MNR48" s="468"/>
      <c r="MNS48" s="468"/>
      <c r="MNT48" s="468"/>
      <c r="MNU48" s="468"/>
      <c r="MNV48" s="468"/>
      <c r="MNW48" s="468"/>
      <c r="MNX48" s="468"/>
      <c r="MNY48" s="468"/>
      <c r="MNZ48" s="468"/>
      <c r="MOA48" s="468"/>
      <c r="MOB48" s="468"/>
      <c r="MOC48" s="468"/>
      <c r="MOD48" s="468"/>
      <c r="MOE48" s="468"/>
      <c r="MOF48" s="468"/>
      <c r="MOG48" s="468"/>
      <c r="MOH48" s="468"/>
      <c r="MOI48" s="468"/>
      <c r="MOJ48" s="468"/>
      <c r="MOK48" s="468"/>
      <c r="MOL48" s="468"/>
      <c r="MOM48" s="468"/>
      <c r="MON48" s="468"/>
      <c r="MOO48" s="468"/>
      <c r="MOP48" s="468"/>
      <c r="MOQ48" s="468"/>
      <c r="MOR48" s="468"/>
      <c r="MOS48" s="468"/>
      <c r="MOT48" s="468"/>
      <c r="MOU48" s="468"/>
      <c r="MOV48" s="468"/>
      <c r="MOW48" s="468"/>
      <c r="MOX48" s="468"/>
      <c r="MOY48" s="468"/>
      <c r="MOZ48" s="468"/>
      <c r="MPA48" s="468"/>
      <c r="MPB48" s="468"/>
      <c r="MPC48" s="468"/>
      <c r="MPD48" s="468"/>
      <c r="MPE48" s="468"/>
      <c r="MPF48" s="468"/>
      <c r="MPG48" s="468"/>
      <c r="MPH48" s="468"/>
      <c r="MPI48" s="468"/>
      <c r="MPJ48" s="468"/>
      <c r="MPK48" s="468"/>
      <c r="MPL48" s="468"/>
      <c r="MPM48" s="468"/>
      <c r="MPN48" s="468"/>
      <c r="MPO48" s="468"/>
      <c r="MPP48" s="468"/>
      <c r="MPQ48" s="468"/>
      <c r="MPR48" s="468"/>
      <c r="MPS48" s="468"/>
      <c r="MPT48" s="468"/>
      <c r="MPU48" s="468"/>
      <c r="MPV48" s="468"/>
      <c r="MPW48" s="468"/>
      <c r="MPX48" s="468"/>
      <c r="MPY48" s="468"/>
      <c r="MPZ48" s="468"/>
      <c r="MQA48" s="468"/>
      <c r="MQB48" s="468"/>
      <c r="MQC48" s="468"/>
      <c r="MQD48" s="468"/>
      <c r="MQE48" s="468"/>
      <c r="MQF48" s="468"/>
      <c r="MQG48" s="468"/>
      <c r="MQH48" s="468"/>
      <c r="MQI48" s="468"/>
      <c r="MQJ48" s="468"/>
      <c r="MQK48" s="468"/>
      <c r="MQL48" s="468"/>
      <c r="MQM48" s="468"/>
      <c r="MQN48" s="468"/>
      <c r="MQO48" s="468"/>
      <c r="MQP48" s="468"/>
      <c r="MQQ48" s="468"/>
      <c r="MQR48" s="468"/>
      <c r="MQS48" s="468"/>
      <c r="MQT48" s="468"/>
      <c r="MQU48" s="468"/>
      <c r="MQV48" s="468"/>
      <c r="MQW48" s="468"/>
      <c r="MQX48" s="468"/>
      <c r="MQY48" s="468"/>
      <c r="MQZ48" s="468"/>
      <c r="MRA48" s="468"/>
      <c r="MRB48" s="468"/>
      <c r="MRC48" s="468"/>
      <c r="MRD48" s="468"/>
      <c r="MRE48" s="468"/>
      <c r="MRF48" s="468"/>
      <c r="MRG48" s="468"/>
      <c r="MRH48" s="468"/>
      <c r="MRI48" s="468"/>
      <c r="MRJ48" s="468"/>
      <c r="MRK48" s="468"/>
      <c r="MRL48" s="468"/>
      <c r="MRM48" s="468"/>
      <c r="MRN48" s="468"/>
      <c r="MRO48" s="468"/>
      <c r="MRP48" s="468"/>
      <c r="MRQ48" s="468"/>
      <c r="MRR48" s="468"/>
      <c r="MRS48" s="468"/>
      <c r="MRT48" s="468"/>
      <c r="MRU48" s="468"/>
      <c r="MRV48" s="468"/>
      <c r="MRW48" s="468"/>
      <c r="MRX48" s="468"/>
      <c r="MRY48" s="468"/>
      <c r="MRZ48" s="468"/>
      <c r="MSA48" s="468"/>
      <c r="MSB48" s="468"/>
      <c r="MSC48" s="468"/>
      <c r="MSD48" s="468"/>
      <c r="MSE48" s="468"/>
      <c r="MSF48" s="468"/>
      <c r="MSG48" s="468"/>
      <c r="MSH48" s="468"/>
      <c r="MSI48" s="468"/>
      <c r="MSJ48" s="468"/>
      <c r="MSK48" s="468"/>
      <c r="MSL48" s="468"/>
      <c r="MSM48" s="468"/>
      <c r="MSN48" s="468"/>
      <c r="MSO48" s="468"/>
      <c r="MSP48" s="468"/>
      <c r="MSQ48" s="468"/>
      <c r="MSR48" s="468"/>
      <c r="MSS48" s="468"/>
      <c r="MST48" s="468"/>
      <c r="MSU48" s="468"/>
      <c r="MSV48" s="468"/>
      <c r="MSW48" s="468"/>
      <c r="MSX48" s="468"/>
      <c r="MSY48" s="468"/>
      <c r="MSZ48" s="468"/>
      <c r="MTA48" s="468"/>
      <c r="MTB48" s="468"/>
      <c r="MTC48" s="468"/>
      <c r="MTD48" s="468"/>
      <c r="MTE48" s="468"/>
      <c r="MTF48" s="468"/>
      <c r="MTG48" s="468"/>
      <c r="MTH48" s="468"/>
      <c r="MTI48" s="468"/>
      <c r="MTJ48" s="468"/>
      <c r="MTK48" s="468"/>
      <c r="MTL48" s="468"/>
      <c r="MTM48" s="468"/>
      <c r="MTN48" s="468"/>
      <c r="MTO48" s="468"/>
      <c r="MTP48" s="468"/>
      <c r="MTQ48" s="468"/>
      <c r="MTR48" s="468"/>
      <c r="MTS48" s="468"/>
      <c r="MTT48" s="468"/>
      <c r="MTU48" s="468"/>
      <c r="MTV48" s="468"/>
      <c r="MTW48" s="468"/>
      <c r="MTX48" s="468"/>
      <c r="MTY48" s="468"/>
      <c r="MTZ48" s="468"/>
      <c r="MUA48" s="468"/>
      <c r="MUB48" s="468"/>
      <c r="MUC48" s="468"/>
      <c r="MUD48" s="468"/>
      <c r="MUE48" s="468"/>
      <c r="MUF48" s="468"/>
      <c r="MUG48" s="468"/>
      <c r="MUH48" s="468"/>
      <c r="MUI48" s="468"/>
      <c r="MUJ48" s="468"/>
      <c r="MUK48" s="468"/>
      <c r="MUL48" s="468"/>
      <c r="MUM48" s="468"/>
      <c r="MUN48" s="468"/>
      <c r="MUO48" s="468"/>
      <c r="MUP48" s="468"/>
      <c r="MUQ48" s="468"/>
      <c r="MUR48" s="468"/>
      <c r="MUS48" s="468"/>
      <c r="MUT48" s="468"/>
      <c r="MUU48" s="468"/>
      <c r="MUV48" s="468"/>
      <c r="MUW48" s="468"/>
      <c r="MUX48" s="468"/>
      <c r="MUY48" s="468"/>
      <c r="MUZ48" s="468"/>
      <c r="MVA48" s="468"/>
      <c r="MVB48" s="468"/>
      <c r="MVC48" s="468"/>
      <c r="MVD48" s="468"/>
      <c r="MVE48" s="468"/>
      <c r="MVF48" s="468"/>
      <c r="MVG48" s="468"/>
      <c r="MVH48" s="468"/>
      <c r="MVI48" s="468"/>
      <c r="MVJ48" s="468"/>
      <c r="MVK48" s="468"/>
      <c r="MVL48" s="468"/>
      <c r="MVM48" s="468"/>
      <c r="MVN48" s="468"/>
      <c r="MVO48" s="468"/>
      <c r="MVP48" s="468"/>
      <c r="MVQ48" s="468"/>
      <c r="MVR48" s="468"/>
      <c r="MVS48" s="468"/>
      <c r="MVT48" s="468"/>
      <c r="MVU48" s="468"/>
      <c r="MVV48" s="468"/>
      <c r="MVW48" s="468"/>
      <c r="MVX48" s="468"/>
      <c r="MVY48" s="468"/>
      <c r="MVZ48" s="468"/>
      <c r="MWA48" s="468"/>
      <c r="MWB48" s="468"/>
      <c r="MWC48" s="468"/>
      <c r="MWD48" s="468"/>
      <c r="MWE48" s="468"/>
      <c r="MWF48" s="468"/>
      <c r="MWG48" s="468"/>
      <c r="MWH48" s="468"/>
      <c r="MWI48" s="468"/>
      <c r="MWJ48" s="468"/>
      <c r="MWK48" s="468"/>
      <c r="MWL48" s="468"/>
      <c r="MWM48" s="468"/>
      <c r="MWN48" s="468"/>
      <c r="MWO48" s="468"/>
      <c r="MWP48" s="468"/>
      <c r="MWQ48" s="468"/>
      <c r="MWR48" s="468"/>
      <c r="MWS48" s="468"/>
      <c r="MWT48" s="468"/>
      <c r="MWU48" s="468"/>
      <c r="MWV48" s="468"/>
      <c r="MWW48" s="468"/>
      <c r="MWX48" s="468"/>
      <c r="MWY48" s="468"/>
      <c r="MWZ48" s="468"/>
      <c r="MXA48" s="468"/>
      <c r="MXB48" s="468"/>
      <c r="MXC48" s="468"/>
      <c r="MXD48" s="468"/>
      <c r="MXE48" s="468"/>
      <c r="MXF48" s="468"/>
      <c r="MXG48" s="468"/>
      <c r="MXH48" s="468"/>
      <c r="MXI48" s="468"/>
      <c r="MXJ48" s="468"/>
      <c r="MXK48" s="468"/>
      <c r="MXL48" s="468"/>
      <c r="MXM48" s="468"/>
      <c r="MXN48" s="468"/>
      <c r="MXO48" s="468"/>
      <c r="MXP48" s="468"/>
      <c r="MXQ48" s="468"/>
      <c r="MXR48" s="468"/>
      <c r="MXS48" s="468"/>
      <c r="MXT48" s="468"/>
      <c r="MXU48" s="468"/>
      <c r="MXV48" s="468"/>
      <c r="MXW48" s="468"/>
      <c r="MXX48" s="468"/>
      <c r="MXY48" s="468"/>
      <c r="MXZ48" s="468"/>
      <c r="MYA48" s="468"/>
      <c r="MYB48" s="468"/>
      <c r="MYC48" s="468"/>
      <c r="MYD48" s="468"/>
      <c r="MYE48" s="468"/>
      <c r="MYF48" s="468"/>
      <c r="MYG48" s="468"/>
      <c r="MYH48" s="468"/>
      <c r="MYI48" s="468"/>
      <c r="MYJ48" s="468"/>
      <c r="MYK48" s="468"/>
      <c r="MYL48" s="468"/>
      <c r="MYM48" s="468"/>
      <c r="MYN48" s="468"/>
      <c r="MYO48" s="468"/>
      <c r="MYP48" s="468"/>
      <c r="MYQ48" s="468"/>
      <c r="MYR48" s="468"/>
      <c r="MYS48" s="468"/>
      <c r="MYT48" s="468"/>
      <c r="MYU48" s="468"/>
      <c r="MYV48" s="468"/>
      <c r="MYW48" s="468"/>
      <c r="MYX48" s="468"/>
      <c r="MYY48" s="468"/>
      <c r="MYZ48" s="468"/>
      <c r="MZA48" s="468"/>
      <c r="MZB48" s="468"/>
      <c r="MZC48" s="468"/>
      <c r="MZD48" s="468"/>
      <c r="MZE48" s="468"/>
      <c r="MZF48" s="468"/>
      <c r="MZG48" s="468"/>
      <c r="MZH48" s="468"/>
      <c r="MZI48" s="468"/>
      <c r="MZJ48" s="468"/>
      <c r="MZK48" s="468"/>
      <c r="MZL48" s="468"/>
      <c r="MZM48" s="468"/>
      <c r="MZN48" s="468"/>
      <c r="MZO48" s="468"/>
      <c r="MZP48" s="468"/>
      <c r="MZQ48" s="468"/>
      <c r="MZR48" s="468"/>
      <c r="MZS48" s="468"/>
      <c r="MZT48" s="468"/>
      <c r="MZU48" s="468"/>
      <c r="MZV48" s="468"/>
      <c r="MZW48" s="468"/>
      <c r="MZX48" s="468"/>
      <c r="MZY48" s="468"/>
      <c r="MZZ48" s="468"/>
      <c r="NAA48" s="468"/>
      <c r="NAB48" s="468"/>
      <c r="NAC48" s="468"/>
      <c r="NAD48" s="468"/>
      <c r="NAE48" s="468"/>
      <c r="NAF48" s="468"/>
      <c r="NAG48" s="468"/>
      <c r="NAH48" s="468"/>
      <c r="NAI48" s="468"/>
      <c r="NAJ48" s="468"/>
      <c r="NAK48" s="468"/>
      <c r="NAL48" s="468"/>
      <c r="NAM48" s="468"/>
      <c r="NAN48" s="468"/>
      <c r="NAO48" s="468"/>
      <c r="NAP48" s="468"/>
      <c r="NAQ48" s="468"/>
      <c r="NAR48" s="468"/>
      <c r="NAS48" s="468"/>
      <c r="NAT48" s="468"/>
      <c r="NAU48" s="468"/>
      <c r="NAV48" s="468"/>
      <c r="NAW48" s="468"/>
      <c r="NAX48" s="468"/>
      <c r="NAY48" s="468"/>
      <c r="NAZ48" s="468"/>
      <c r="NBA48" s="468"/>
      <c r="NBB48" s="468"/>
      <c r="NBC48" s="468"/>
      <c r="NBD48" s="468"/>
      <c r="NBE48" s="468"/>
      <c r="NBF48" s="468"/>
      <c r="NBG48" s="468"/>
      <c r="NBH48" s="468"/>
      <c r="NBI48" s="468"/>
      <c r="NBJ48" s="468"/>
      <c r="NBK48" s="468"/>
      <c r="NBL48" s="468"/>
      <c r="NBM48" s="468"/>
      <c r="NBN48" s="468"/>
      <c r="NBO48" s="468"/>
      <c r="NBP48" s="468"/>
      <c r="NBQ48" s="468"/>
      <c r="NBR48" s="468"/>
      <c r="NBS48" s="468"/>
      <c r="NBT48" s="468"/>
      <c r="NBU48" s="468"/>
      <c r="NBV48" s="468"/>
      <c r="NBW48" s="468"/>
      <c r="NBX48" s="468"/>
      <c r="NBY48" s="468"/>
      <c r="NBZ48" s="468"/>
      <c r="NCA48" s="468"/>
      <c r="NCB48" s="468"/>
      <c r="NCC48" s="468"/>
      <c r="NCD48" s="468"/>
      <c r="NCE48" s="468"/>
      <c r="NCF48" s="468"/>
      <c r="NCG48" s="468"/>
      <c r="NCH48" s="468"/>
      <c r="NCI48" s="468"/>
      <c r="NCJ48" s="468"/>
      <c r="NCK48" s="468"/>
      <c r="NCL48" s="468"/>
      <c r="NCM48" s="468"/>
      <c r="NCN48" s="468"/>
      <c r="NCO48" s="468"/>
      <c r="NCP48" s="468"/>
      <c r="NCQ48" s="468"/>
      <c r="NCR48" s="468"/>
      <c r="NCS48" s="468"/>
      <c r="NCT48" s="468"/>
      <c r="NCU48" s="468"/>
      <c r="NCV48" s="468"/>
      <c r="NCW48" s="468"/>
      <c r="NCX48" s="468"/>
      <c r="NCY48" s="468"/>
      <c r="NCZ48" s="468"/>
      <c r="NDA48" s="468"/>
      <c r="NDB48" s="468"/>
      <c r="NDC48" s="468"/>
      <c r="NDD48" s="468"/>
      <c r="NDE48" s="468"/>
      <c r="NDF48" s="468"/>
      <c r="NDG48" s="468"/>
      <c r="NDH48" s="468"/>
      <c r="NDI48" s="468"/>
      <c r="NDJ48" s="468"/>
      <c r="NDK48" s="468"/>
      <c r="NDL48" s="468"/>
      <c r="NDM48" s="468"/>
      <c r="NDN48" s="468"/>
      <c r="NDO48" s="468"/>
      <c r="NDP48" s="468"/>
      <c r="NDQ48" s="468"/>
      <c r="NDR48" s="468"/>
      <c r="NDS48" s="468"/>
      <c r="NDT48" s="468"/>
      <c r="NDU48" s="468"/>
      <c r="NDV48" s="468"/>
      <c r="NDW48" s="468"/>
      <c r="NDX48" s="468"/>
      <c r="NDY48" s="468"/>
      <c r="NDZ48" s="468"/>
      <c r="NEA48" s="468"/>
      <c r="NEB48" s="468"/>
      <c r="NEC48" s="468"/>
      <c r="NED48" s="468"/>
      <c r="NEE48" s="468"/>
      <c r="NEF48" s="468"/>
      <c r="NEG48" s="468"/>
      <c r="NEH48" s="468"/>
      <c r="NEI48" s="468"/>
      <c r="NEJ48" s="468"/>
      <c r="NEK48" s="468"/>
      <c r="NEL48" s="468"/>
      <c r="NEM48" s="468"/>
      <c r="NEN48" s="468"/>
      <c r="NEO48" s="468"/>
      <c r="NEP48" s="468"/>
      <c r="NEQ48" s="468"/>
      <c r="NER48" s="468"/>
      <c r="NES48" s="468"/>
      <c r="NET48" s="468"/>
      <c r="NEU48" s="468"/>
      <c r="NEV48" s="468"/>
      <c r="NEW48" s="468"/>
      <c r="NEX48" s="468"/>
      <c r="NEY48" s="468"/>
      <c r="NEZ48" s="468"/>
      <c r="NFA48" s="468"/>
      <c r="NFB48" s="468"/>
      <c r="NFC48" s="468"/>
      <c r="NFD48" s="468"/>
      <c r="NFE48" s="468"/>
      <c r="NFF48" s="468"/>
      <c r="NFG48" s="468"/>
      <c r="NFH48" s="468"/>
      <c r="NFI48" s="468"/>
      <c r="NFJ48" s="468"/>
      <c r="NFK48" s="468"/>
      <c r="NFL48" s="468"/>
      <c r="NFM48" s="468"/>
      <c r="NFN48" s="468"/>
      <c r="NFO48" s="468"/>
      <c r="NFP48" s="468"/>
      <c r="NFQ48" s="468"/>
      <c r="NFR48" s="468"/>
      <c r="NFS48" s="468"/>
      <c r="NFT48" s="468"/>
      <c r="NFU48" s="468"/>
      <c r="NFV48" s="468"/>
      <c r="NFW48" s="468"/>
      <c r="NFX48" s="468"/>
      <c r="NFY48" s="468"/>
      <c r="NFZ48" s="468"/>
      <c r="NGA48" s="468"/>
      <c r="NGB48" s="468"/>
      <c r="NGC48" s="468"/>
      <c r="NGD48" s="468"/>
      <c r="NGE48" s="468"/>
      <c r="NGF48" s="468"/>
      <c r="NGG48" s="468"/>
      <c r="NGH48" s="468"/>
      <c r="NGI48" s="468"/>
      <c r="NGJ48" s="468"/>
      <c r="NGK48" s="468"/>
      <c r="NGL48" s="468"/>
      <c r="NGM48" s="468"/>
      <c r="NGN48" s="468"/>
      <c r="NGO48" s="468"/>
      <c r="NGP48" s="468"/>
      <c r="NGQ48" s="468"/>
      <c r="NGR48" s="468"/>
      <c r="NGS48" s="468"/>
      <c r="NGT48" s="468"/>
      <c r="NGU48" s="468"/>
      <c r="NGV48" s="468"/>
      <c r="NGW48" s="468"/>
      <c r="NGX48" s="468"/>
      <c r="NGY48" s="468"/>
      <c r="NGZ48" s="468"/>
      <c r="NHA48" s="468"/>
      <c r="NHB48" s="468"/>
      <c r="NHC48" s="468"/>
      <c r="NHD48" s="468"/>
      <c r="NHE48" s="468"/>
      <c r="NHF48" s="468"/>
      <c r="NHG48" s="468"/>
      <c r="NHH48" s="468"/>
      <c r="NHI48" s="468"/>
      <c r="NHJ48" s="468"/>
      <c r="NHK48" s="468"/>
      <c r="NHL48" s="468"/>
      <c r="NHM48" s="468"/>
      <c r="NHN48" s="468"/>
      <c r="NHO48" s="468"/>
      <c r="NHP48" s="468"/>
      <c r="NHQ48" s="468"/>
      <c r="NHR48" s="468"/>
      <c r="NHS48" s="468"/>
      <c r="NHT48" s="468"/>
      <c r="NHU48" s="468"/>
      <c r="NHV48" s="468"/>
      <c r="NHW48" s="468"/>
      <c r="NHX48" s="468"/>
      <c r="NHY48" s="468"/>
      <c r="NHZ48" s="468"/>
      <c r="NIA48" s="468"/>
      <c r="NIB48" s="468"/>
      <c r="NIC48" s="468"/>
      <c r="NID48" s="468"/>
      <c r="NIE48" s="468"/>
      <c r="NIF48" s="468"/>
      <c r="NIG48" s="468"/>
      <c r="NIH48" s="468"/>
      <c r="NII48" s="468"/>
      <c r="NIJ48" s="468"/>
      <c r="NIK48" s="468"/>
      <c r="NIL48" s="468"/>
      <c r="NIM48" s="468"/>
      <c r="NIN48" s="468"/>
      <c r="NIO48" s="468"/>
      <c r="NIP48" s="468"/>
      <c r="NIQ48" s="468"/>
      <c r="NIR48" s="468"/>
      <c r="NIS48" s="468"/>
      <c r="NIT48" s="468"/>
      <c r="NIU48" s="468"/>
      <c r="NIV48" s="468"/>
      <c r="NIW48" s="468"/>
      <c r="NIX48" s="468"/>
      <c r="NIY48" s="468"/>
      <c r="NIZ48" s="468"/>
      <c r="NJA48" s="468"/>
      <c r="NJB48" s="468"/>
      <c r="NJC48" s="468"/>
      <c r="NJD48" s="468"/>
      <c r="NJE48" s="468"/>
      <c r="NJF48" s="468"/>
      <c r="NJG48" s="468"/>
      <c r="NJH48" s="468"/>
      <c r="NJI48" s="468"/>
      <c r="NJJ48" s="468"/>
      <c r="NJK48" s="468"/>
      <c r="NJL48" s="468"/>
      <c r="NJM48" s="468"/>
      <c r="NJN48" s="468"/>
      <c r="NJO48" s="468"/>
      <c r="NJP48" s="468"/>
      <c r="NJQ48" s="468"/>
      <c r="NJR48" s="468"/>
      <c r="NJS48" s="468"/>
      <c r="NJT48" s="468"/>
      <c r="NJU48" s="468"/>
      <c r="NJV48" s="468"/>
      <c r="NJW48" s="468"/>
      <c r="NJX48" s="468"/>
      <c r="NJY48" s="468"/>
      <c r="NJZ48" s="468"/>
      <c r="NKA48" s="468"/>
      <c r="NKB48" s="468"/>
      <c r="NKC48" s="468"/>
      <c r="NKD48" s="468"/>
      <c r="NKE48" s="468"/>
      <c r="NKF48" s="468"/>
      <c r="NKG48" s="468"/>
      <c r="NKH48" s="468"/>
      <c r="NKI48" s="468"/>
      <c r="NKJ48" s="468"/>
      <c r="NKK48" s="468"/>
      <c r="NKL48" s="468"/>
      <c r="NKM48" s="468"/>
      <c r="NKN48" s="468"/>
      <c r="NKO48" s="468"/>
      <c r="NKP48" s="468"/>
      <c r="NKQ48" s="468"/>
      <c r="NKR48" s="468"/>
      <c r="NKS48" s="468"/>
      <c r="NKT48" s="468"/>
      <c r="NKU48" s="468"/>
      <c r="NKV48" s="468"/>
      <c r="NKW48" s="468"/>
      <c r="NKX48" s="468"/>
      <c r="NKY48" s="468"/>
      <c r="NKZ48" s="468"/>
      <c r="NLA48" s="468"/>
      <c r="NLB48" s="468"/>
      <c r="NLC48" s="468"/>
      <c r="NLD48" s="468"/>
      <c r="NLE48" s="468"/>
      <c r="NLF48" s="468"/>
      <c r="NLG48" s="468"/>
      <c r="NLH48" s="468"/>
      <c r="NLI48" s="468"/>
      <c r="NLJ48" s="468"/>
      <c r="NLK48" s="468"/>
      <c r="NLL48" s="468"/>
      <c r="NLM48" s="468"/>
      <c r="NLN48" s="468"/>
      <c r="NLO48" s="468"/>
      <c r="NLP48" s="468"/>
      <c r="NLQ48" s="468"/>
      <c r="NLR48" s="468"/>
      <c r="NLS48" s="468"/>
      <c r="NLT48" s="468"/>
      <c r="NLU48" s="468"/>
      <c r="NLV48" s="468"/>
      <c r="NLW48" s="468"/>
      <c r="NLX48" s="468"/>
      <c r="NLY48" s="468"/>
      <c r="NLZ48" s="468"/>
      <c r="NMA48" s="468"/>
      <c r="NMB48" s="468"/>
      <c r="NMC48" s="468"/>
      <c r="NMD48" s="468"/>
      <c r="NME48" s="468"/>
      <c r="NMF48" s="468"/>
      <c r="NMG48" s="468"/>
      <c r="NMH48" s="468"/>
      <c r="NMI48" s="468"/>
      <c r="NMJ48" s="468"/>
      <c r="NMK48" s="468"/>
      <c r="NML48" s="468"/>
      <c r="NMM48" s="468"/>
      <c r="NMN48" s="468"/>
      <c r="NMO48" s="468"/>
      <c r="NMP48" s="468"/>
      <c r="NMQ48" s="468"/>
      <c r="NMR48" s="468"/>
      <c r="NMS48" s="468"/>
      <c r="NMT48" s="468"/>
      <c r="NMU48" s="468"/>
      <c r="NMV48" s="468"/>
      <c r="NMW48" s="468"/>
      <c r="NMX48" s="468"/>
      <c r="NMY48" s="468"/>
      <c r="NMZ48" s="468"/>
      <c r="NNA48" s="468"/>
      <c r="NNB48" s="468"/>
      <c r="NNC48" s="468"/>
      <c r="NND48" s="468"/>
      <c r="NNE48" s="468"/>
      <c r="NNF48" s="468"/>
      <c r="NNG48" s="468"/>
      <c r="NNH48" s="468"/>
      <c r="NNI48" s="468"/>
      <c r="NNJ48" s="468"/>
      <c r="NNK48" s="468"/>
      <c r="NNL48" s="468"/>
      <c r="NNM48" s="468"/>
      <c r="NNN48" s="468"/>
      <c r="NNO48" s="468"/>
      <c r="NNP48" s="468"/>
      <c r="NNQ48" s="468"/>
      <c r="NNR48" s="468"/>
      <c r="NNS48" s="468"/>
      <c r="NNT48" s="468"/>
      <c r="NNU48" s="468"/>
      <c r="NNV48" s="468"/>
      <c r="NNW48" s="468"/>
      <c r="NNX48" s="468"/>
      <c r="NNY48" s="468"/>
      <c r="NNZ48" s="468"/>
      <c r="NOA48" s="468"/>
      <c r="NOB48" s="468"/>
      <c r="NOC48" s="468"/>
      <c r="NOD48" s="468"/>
      <c r="NOE48" s="468"/>
      <c r="NOF48" s="468"/>
      <c r="NOG48" s="468"/>
      <c r="NOH48" s="468"/>
      <c r="NOI48" s="468"/>
      <c r="NOJ48" s="468"/>
      <c r="NOK48" s="468"/>
      <c r="NOL48" s="468"/>
      <c r="NOM48" s="468"/>
      <c r="NON48" s="468"/>
      <c r="NOO48" s="468"/>
      <c r="NOP48" s="468"/>
      <c r="NOQ48" s="468"/>
      <c r="NOR48" s="468"/>
      <c r="NOS48" s="468"/>
      <c r="NOT48" s="468"/>
      <c r="NOU48" s="468"/>
      <c r="NOV48" s="468"/>
      <c r="NOW48" s="468"/>
      <c r="NOX48" s="468"/>
      <c r="NOY48" s="468"/>
      <c r="NOZ48" s="468"/>
      <c r="NPA48" s="468"/>
      <c r="NPB48" s="468"/>
      <c r="NPC48" s="468"/>
      <c r="NPD48" s="468"/>
      <c r="NPE48" s="468"/>
      <c r="NPF48" s="468"/>
      <c r="NPG48" s="468"/>
      <c r="NPH48" s="468"/>
      <c r="NPI48" s="468"/>
      <c r="NPJ48" s="468"/>
      <c r="NPK48" s="468"/>
      <c r="NPL48" s="468"/>
      <c r="NPM48" s="468"/>
      <c r="NPN48" s="468"/>
      <c r="NPO48" s="468"/>
      <c r="NPP48" s="468"/>
      <c r="NPQ48" s="468"/>
      <c r="NPR48" s="468"/>
      <c r="NPS48" s="468"/>
      <c r="NPT48" s="468"/>
      <c r="NPU48" s="468"/>
      <c r="NPV48" s="468"/>
      <c r="NPW48" s="468"/>
      <c r="NPX48" s="468"/>
      <c r="NPY48" s="468"/>
      <c r="NPZ48" s="468"/>
      <c r="NQA48" s="468"/>
      <c r="NQB48" s="468"/>
      <c r="NQC48" s="468"/>
      <c r="NQD48" s="468"/>
      <c r="NQE48" s="468"/>
      <c r="NQF48" s="468"/>
      <c r="NQG48" s="468"/>
      <c r="NQH48" s="468"/>
      <c r="NQI48" s="468"/>
      <c r="NQJ48" s="468"/>
      <c r="NQK48" s="468"/>
      <c r="NQL48" s="468"/>
      <c r="NQM48" s="468"/>
      <c r="NQN48" s="468"/>
      <c r="NQO48" s="468"/>
      <c r="NQP48" s="468"/>
      <c r="NQQ48" s="468"/>
      <c r="NQR48" s="468"/>
      <c r="NQS48" s="468"/>
      <c r="NQT48" s="468"/>
      <c r="NQU48" s="468"/>
      <c r="NQV48" s="468"/>
      <c r="NQW48" s="468"/>
      <c r="NQX48" s="468"/>
      <c r="NQY48" s="468"/>
      <c r="NQZ48" s="468"/>
      <c r="NRA48" s="468"/>
      <c r="NRB48" s="468"/>
      <c r="NRC48" s="468"/>
      <c r="NRD48" s="468"/>
      <c r="NRE48" s="468"/>
      <c r="NRF48" s="468"/>
      <c r="NRG48" s="468"/>
      <c r="NRH48" s="468"/>
      <c r="NRI48" s="468"/>
      <c r="NRJ48" s="468"/>
      <c r="NRK48" s="468"/>
      <c r="NRL48" s="468"/>
      <c r="NRM48" s="468"/>
      <c r="NRN48" s="468"/>
      <c r="NRO48" s="468"/>
      <c r="NRP48" s="468"/>
      <c r="NRQ48" s="468"/>
      <c r="NRR48" s="468"/>
      <c r="NRS48" s="468"/>
      <c r="NRT48" s="468"/>
      <c r="NRU48" s="468"/>
      <c r="NRV48" s="468"/>
      <c r="NRW48" s="468"/>
      <c r="NRX48" s="468"/>
      <c r="NRY48" s="468"/>
      <c r="NRZ48" s="468"/>
      <c r="NSA48" s="468"/>
      <c r="NSB48" s="468"/>
      <c r="NSC48" s="468"/>
      <c r="NSD48" s="468"/>
      <c r="NSE48" s="468"/>
      <c r="NSF48" s="468"/>
      <c r="NSG48" s="468"/>
      <c r="NSH48" s="468"/>
      <c r="NSI48" s="468"/>
      <c r="NSJ48" s="468"/>
      <c r="NSK48" s="468"/>
      <c r="NSL48" s="468"/>
      <c r="NSM48" s="468"/>
      <c r="NSN48" s="468"/>
      <c r="NSO48" s="468"/>
      <c r="NSP48" s="468"/>
      <c r="NSQ48" s="468"/>
      <c r="NSR48" s="468"/>
      <c r="NSS48" s="468"/>
      <c r="NST48" s="468"/>
      <c r="NSU48" s="468"/>
      <c r="NSV48" s="468"/>
      <c r="NSW48" s="468"/>
      <c r="NSX48" s="468"/>
      <c r="NSY48" s="468"/>
      <c r="NSZ48" s="468"/>
      <c r="NTA48" s="468"/>
      <c r="NTB48" s="468"/>
      <c r="NTC48" s="468"/>
      <c r="NTD48" s="468"/>
      <c r="NTE48" s="468"/>
      <c r="NTF48" s="468"/>
      <c r="NTG48" s="468"/>
      <c r="NTH48" s="468"/>
      <c r="NTI48" s="468"/>
      <c r="NTJ48" s="468"/>
      <c r="NTK48" s="468"/>
      <c r="NTL48" s="468"/>
      <c r="NTM48" s="468"/>
      <c r="NTN48" s="468"/>
      <c r="NTO48" s="468"/>
      <c r="NTP48" s="468"/>
      <c r="NTQ48" s="468"/>
      <c r="NTR48" s="468"/>
      <c r="NTS48" s="468"/>
      <c r="NTT48" s="468"/>
      <c r="NTU48" s="468"/>
      <c r="NTV48" s="468"/>
      <c r="NTW48" s="468"/>
      <c r="NTX48" s="468"/>
      <c r="NTY48" s="468"/>
      <c r="NTZ48" s="468"/>
      <c r="NUA48" s="468"/>
      <c r="NUB48" s="468"/>
      <c r="NUC48" s="468"/>
      <c r="NUD48" s="468"/>
      <c r="NUE48" s="468"/>
      <c r="NUF48" s="468"/>
      <c r="NUG48" s="468"/>
      <c r="NUH48" s="468"/>
      <c r="NUI48" s="468"/>
      <c r="NUJ48" s="468"/>
      <c r="NUK48" s="468"/>
      <c r="NUL48" s="468"/>
      <c r="NUM48" s="468"/>
      <c r="NUN48" s="468"/>
      <c r="NUO48" s="468"/>
      <c r="NUP48" s="468"/>
      <c r="NUQ48" s="468"/>
      <c r="NUR48" s="468"/>
      <c r="NUS48" s="468"/>
      <c r="NUT48" s="468"/>
      <c r="NUU48" s="468"/>
      <c r="NUV48" s="468"/>
      <c r="NUW48" s="468"/>
      <c r="NUX48" s="468"/>
      <c r="NUY48" s="468"/>
      <c r="NUZ48" s="468"/>
      <c r="NVA48" s="468"/>
      <c r="NVB48" s="468"/>
      <c r="NVC48" s="468"/>
      <c r="NVD48" s="468"/>
      <c r="NVE48" s="468"/>
      <c r="NVF48" s="468"/>
      <c r="NVG48" s="468"/>
      <c r="NVH48" s="468"/>
      <c r="NVI48" s="468"/>
      <c r="NVJ48" s="468"/>
      <c r="NVK48" s="468"/>
      <c r="NVL48" s="468"/>
      <c r="NVM48" s="468"/>
      <c r="NVN48" s="468"/>
      <c r="NVO48" s="468"/>
      <c r="NVP48" s="468"/>
      <c r="NVQ48" s="468"/>
      <c r="NVR48" s="468"/>
      <c r="NVS48" s="468"/>
      <c r="NVT48" s="468"/>
      <c r="NVU48" s="468"/>
      <c r="NVV48" s="468"/>
      <c r="NVW48" s="468"/>
      <c r="NVX48" s="468"/>
      <c r="NVY48" s="468"/>
      <c r="NVZ48" s="468"/>
      <c r="NWA48" s="468"/>
      <c r="NWB48" s="468"/>
      <c r="NWC48" s="468"/>
      <c r="NWD48" s="468"/>
      <c r="NWE48" s="468"/>
      <c r="NWF48" s="468"/>
      <c r="NWG48" s="468"/>
      <c r="NWH48" s="468"/>
      <c r="NWI48" s="468"/>
      <c r="NWJ48" s="468"/>
      <c r="NWK48" s="468"/>
      <c r="NWL48" s="468"/>
      <c r="NWM48" s="468"/>
      <c r="NWN48" s="468"/>
      <c r="NWO48" s="468"/>
      <c r="NWP48" s="468"/>
      <c r="NWQ48" s="468"/>
      <c r="NWR48" s="468"/>
      <c r="NWS48" s="468"/>
      <c r="NWT48" s="468"/>
      <c r="NWU48" s="468"/>
      <c r="NWV48" s="468"/>
      <c r="NWW48" s="468"/>
      <c r="NWX48" s="468"/>
      <c r="NWY48" s="468"/>
      <c r="NWZ48" s="468"/>
      <c r="NXA48" s="468"/>
      <c r="NXB48" s="468"/>
      <c r="NXC48" s="468"/>
      <c r="NXD48" s="468"/>
      <c r="NXE48" s="468"/>
      <c r="NXF48" s="468"/>
      <c r="NXG48" s="468"/>
      <c r="NXH48" s="468"/>
      <c r="NXI48" s="468"/>
      <c r="NXJ48" s="468"/>
      <c r="NXK48" s="468"/>
      <c r="NXL48" s="468"/>
      <c r="NXM48" s="468"/>
      <c r="NXN48" s="468"/>
      <c r="NXO48" s="468"/>
      <c r="NXP48" s="468"/>
      <c r="NXQ48" s="468"/>
      <c r="NXR48" s="468"/>
      <c r="NXS48" s="468"/>
      <c r="NXT48" s="468"/>
      <c r="NXU48" s="468"/>
      <c r="NXV48" s="468"/>
      <c r="NXW48" s="468"/>
      <c r="NXX48" s="468"/>
      <c r="NXY48" s="468"/>
      <c r="NXZ48" s="468"/>
      <c r="NYA48" s="468"/>
      <c r="NYB48" s="468"/>
      <c r="NYC48" s="468"/>
      <c r="NYD48" s="468"/>
      <c r="NYE48" s="468"/>
      <c r="NYF48" s="468"/>
      <c r="NYG48" s="468"/>
      <c r="NYH48" s="468"/>
      <c r="NYI48" s="468"/>
      <c r="NYJ48" s="468"/>
      <c r="NYK48" s="468"/>
      <c r="NYL48" s="468"/>
      <c r="NYM48" s="468"/>
      <c r="NYN48" s="468"/>
      <c r="NYO48" s="468"/>
      <c r="NYP48" s="468"/>
      <c r="NYQ48" s="468"/>
      <c r="NYR48" s="468"/>
      <c r="NYS48" s="468"/>
      <c r="NYT48" s="468"/>
      <c r="NYU48" s="468"/>
      <c r="NYV48" s="468"/>
      <c r="NYW48" s="468"/>
      <c r="NYX48" s="468"/>
      <c r="NYY48" s="468"/>
      <c r="NYZ48" s="468"/>
      <c r="NZA48" s="468"/>
      <c r="NZB48" s="468"/>
      <c r="NZC48" s="468"/>
      <c r="NZD48" s="468"/>
      <c r="NZE48" s="468"/>
      <c r="NZF48" s="468"/>
      <c r="NZG48" s="468"/>
      <c r="NZH48" s="468"/>
      <c r="NZI48" s="468"/>
      <c r="NZJ48" s="468"/>
      <c r="NZK48" s="468"/>
      <c r="NZL48" s="468"/>
      <c r="NZM48" s="468"/>
      <c r="NZN48" s="468"/>
      <c r="NZO48" s="468"/>
      <c r="NZP48" s="468"/>
      <c r="NZQ48" s="468"/>
      <c r="NZR48" s="468"/>
      <c r="NZS48" s="468"/>
      <c r="NZT48" s="468"/>
      <c r="NZU48" s="468"/>
      <c r="NZV48" s="468"/>
      <c r="NZW48" s="468"/>
      <c r="NZX48" s="468"/>
      <c r="NZY48" s="468"/>
      <c r="NZZ48" s="468"/>
      <c r="OAA48" s="468"/>
      <c r="OAB48" s="468"/>
      <c r="OAC48" s="468"/>
      <c r="OAD48" s="468"/>
      <c r="OAE48" s="468"/>
      <c r="OAF48" s="468"/>
      <c r="OAG48" s="468"/>
      <c r="OAH48" s="468"/>
      <c r="OAI48" s="468"/>
      <c r="OAJ48" s="468"/>
      <c r="OAK48" s="468"/>
      <c r="OAL48" s="468"/>
      <c r="OAM48" s="468"/>
      <c r="OAN48" s="468"/>
      <c r="OAO48" s="468"/>
      <c r="OAP48" s="468"/>
      <c r="OAQ48" s="468"/>
      <c r="OAR48" s="468"/>
      <c r="OAS48" s="468"/>
      <c r="OAT48" s="468"/>
      <c r="OAU48" s="468"/>
      <c r="OAV48" s="468"/>
      <c r="OAW48" s="468"/>
      <c r="OAX48" s="468"/>
      <c r="OAY48" s="468"/>
      <c r="OAZ48" s="468"/>
      <c r="OBA48" s="468"/>
      <c r="OBB48" s="468"/>
      <c r="OBC48" s="468"/>
      <c r="OBD48" s="468"/>
      <c r="OBE48" s="468"/>
      <c r="OBF48" s="468"/>
      <c r="OBG48" s="468"/>
      <c r="OBH48" s="468"/>
      <c r="OBI48" s="468"/>
      <c r="OBJ48" s="468"/>
      <c r="OBK48" s="468"/>
      <c r="OBL48" s="468"/>
      <c r="OBM48" s="468"/>
      <c r="OBN48" s="468"/>
      <c r="OBO48" s="468"/>
      <c r="OBP48" s="468"/>
      <c r="OBQ48" s="468"/>
      <c r="OBR48" s="468"/>
      <c r="OBS48" s="468"/>
      <c r="OBT48" s="468"/>
      <c r="OBU48" s="468"/>
      <c r="OBV48" s="468"/>
      <c r="OBW48" s="468"/>
      <c r="OBX48" s="468"/>
      <c r="OBY48" s="468"/>
      <c r="OBZ48" s="468"/>
      <c r="OCA48" s="468"/>
      <c r="OCB48" s="468"/>
      <c r="OCC48" s="468"/>
      <c r="OCD48" s="468"/>
      <c r="OCE48" s="468"/>
      <c r="OCF48" s="468"/>
      <c r="OCG48" s="468"/>
      <c r="OCH48" s="468"/>
      <c r="OCI48" s="468"/>
      <c r="OCJ48" s="468"/>
      <c r="OCK48" s="468"/>
      <c r="OCL48" s="468"/>
      <c r="OCM48" s="468"/>
      <c r="OCN48" s="468"/>
      <c r="OCO48" s="468"/>
      <c r="OCP48" s="468"/>
      <c r="OCQ48" s="468"/>
      <c r="OCR48" s="468"/>
      <c r="OCS48" s="468"/>
      <c r="OCT48" s="468"/>
      <c r="OCU48" s="468"/>
      <c r="OCV48" s="468"/>
      <c r="OCW48" s="468"/>
      <c r="OCX48" s="468"/>
      <c r="OCY48" s="468"/>
      <c r="OCZ48" s="468"/>
      <c r="ODA48" s="468"/>
      <c r="ODB48" s="468"/>
      <c r="ODC48" s="468"/>
      <c r="ODD48" s="468"/>
      <c r="ODE48" s="468"/>
      <c r="ODF48" s="468"/>
      <c r="ODG48" s="468"/>
      <c r="ODH48" s="468"/>
      <c r="ODI48" s="468"/>
      <c r="ODJ48" s="468"/>
      <c r="ODK48" s="468"/>
      <c r="ODL48" s="468"/>
      <c r="ODM48" s="468"/>
      <c r="ODN48" s="468"/>
      <c r="ODO48" s="468"/>
      <c r="ODP48" s="468"/>
      <c r="ODQ48" s="468"/>
      <c r="ODR48" s="468"/>
      <c r="ODS48" s="468"/>
      <c r="ODT48" s="468"/>
      <c r="ODU48" s="468"/>
      <c r="ODV48" s="468"/>
      <c r="ODW48" s="468"/>
      <c r="ODX48" s="468"/>
      <c r="ODY48" s="468"/>
      <c r="ODZ48" s="468"/>
      <c r="OEA48" s="468"/>
      <c r="OEB48" s="468"/>
      <c r="OEC48" s="468"/>
      <c r="OED48" s="468"/>
      <c r="OEE48" s="468"/>
      <c r="OEF48" s="468"/>
      <c r="OEG48" s="468"/>
      <c r="OEH48" s="468"/>
      <c r="OEI48" s="468"/>
      <c r="OEJ48" s="468"/>
      <c r="OEK48" s="468"/>
      <c r="OEL48" s="468"/>
      <c r="OEM48" s="468"/>
      <c r="OEN48" s="468"/>
      <c r="OEO48" s="468"/>
      <c r="OEP48" s="468"/>
      <c r="OEQ48" s="468"/>
      <c r="OER48" s="468"/>
      <c r="OES48" s="468"/>
      <c r="OET48" s="468"/>
      <c r="OEU48" s="468"/>
      <c r="OEV48" s="468"/>
      <c r="OEW48" s="468"/>
      <c r="OEX48" s="468"/>
      <c r="OEY48" s="468"/>
      <c r="OEZ48" s="468"/>
      <c r="OFA48" s="468"/>
      <c r="OFB48" s="468"/>
      <c r="OFC48" s="468"/>
      <c r="OFD48" s="468"/>
      <c r="OFE48" s="468"/>
      <c r="OFF48" s="468"/>
      <c r="OFG48" s="468"/>
      <c r="OFH48" s="468"/>
      <c r="OFI48" s="468"/>
      <c r="OFJ48" s="468"/>
      <c r="OFK48" s="468"/>
      <c r="OFL48" s="468"/>
      <c r="OFM48" s="468"/>
      <c r="OFN48" s="468"/>
      <c r="OFO48" s="468"/>
      <c r="OFP48" s="468"/>
      <c r="OFQ48" s="468"/>
      <c r="OFR48" s="468"/>
      <c r="OFS48" s="468"/>
      <c r="OFT48" s="468"/>
      <c r="OFU48" s="468"/>
      <c r="OFV48" s="468"/>
      <c r="OFW48" s="468"/>
      <c r="OFX48" s="468"/>
      <c r="OFY48" s="468"/>
      <c r="OFZ48" s="468"/>
      <c r="OGA48" s="468"/>
      <c r="OGB48" s="468"/>
      <c r="OGC48" s="468"/>
      <c r="OGD48" s="468"/>
      <c r="OGE48" s="468"/>
      <c r="OGF48" s="468"/>
      <c r="OGG48" s="468"/>
      <c r="OGH48" s="468"/>
      <c r="OGI48" s="468"/>
      <c r="OGJ48" s="468"/>
      <c r="OGK48" s="468"/>
      <c r="OGL48" s="468"/>
      <c r="OGM48" s="468"/>
      <c r="OGN48" s="468"/>
      <c r="OGO48" s="468"/>
      <c r="OGP48" s="468"/>
      <c r="OGQ48" s="468"/>
      <c r="OGR48" s="468"/>
      <c r="OGS48" s="468"/>
      <c r="OGT48" s="468"/>
      <c r="OGU48" s="468"/>
      <c r="OGV48" s="468"/>
      <c r="OGW48" s="468"/>
      <c r="OGX48" s="468"/>
      <c r="OGY48" s="468"/>
      <c r="OGZ48" s="468"/>
      <c r="OHA48" s="468"/>
      <c r="OHB48" s="468"/>
      <c r="OHC48" s="468"/>
      <c r="OHD48" s="468"/>
      <c r="OHE48" s="468"/>
      <c r="OHF48" s="468"/>
      <c r="OHG48" s="468"/>
      <c r="OHH48" s="468"/>
      <c r="OHI48" s="468"/>
      <c r="OHJ48" s="468"/>
      <c r="OHK48" s="468"/>
      <c r="OHL48" s="468"/>
      <c r="OHM48" s="468"/>
      <c r="OHN48" s="468"/>
      <c r="OHO48" s="468"/>
      <c r="OHP48" s="468"/>
      <c r="OHQ48" s="468"/>
      <c r="OHR48" s="468"/>
      <c r="OHS48" s="468"/>
      <c r="OHT48" s="468"/>
      <c r="OHU48" s="468"/>
      <c r="OHV48" s="468"/>
      <c r="OHW48" s="468"/>
      <c r="OHX48" s="468"/>
      <c r="OHY48" s="468"/>
      <c r="OHZ48" s="468"/>
      <c r="OIA48" s="468"/>
      <c r="OIB48" s="468"/>
      <c r="OIC48" s="468"/>
      <c r="OID48" s="468"/>
      <c r="OIE48" s="468"/>
      <c r="OIF48" s="468"/>
      <c r="OIG48" s="468"/>
      <c r="OIH48" s="468"/>
      <c r="OII48" s="468"/>
      <c r="OIJ48" s="468"/>
      <c r="OIK48" s="468"/>
      <c r="OIL48" s="468"/>
      <c r="OIM48" s="468"/>
      <c r="OIN48" s="468"/>
      <c r="OIO48" s="468"/>
      <c r="OIP48" s="468"/>
      <c r="OIQ48" s="468"/>
      <c r="OIR48" s="468"/>
      <c r="OIS48" s="468"/>
      <c r="OIT48" s="468"/>
      <c r="OIU48" s="468"/>
      <c r="OIV48" s="468"/>
      <c r="OIW48" s="468"/>
      <c r="OIX48" s="468"/>
      <c r="OIY48" s="468"/>
      <c r="OIZ48" s="468"/>
      <c r="OJA48" s="468"/>
      <c r="OJB48" s="468"/>
      <c r="OJC48" s="468"/>
      <c r="OJD48" s="468"/>
      <c r="OJE48" s="468"/>
      <c r="OJF48" s="468"/>
      <c r="OJG48" s="468"/>
      <c r="OJH48" s="468"/>
      <c r="OJI48" s="468"/>
      <c r="OJJ48" s="468"/>
      <c r="OJK48" s="468"/>
      <c r="OJL48" s="468"/>
      <c r="OJM48" s="468"/>
      <c r="OJN48" s="468"/>
      <c r="OJO48" s="468"/>
      <c r="OJP48" s="468"/>
      <c r="OJQ48" s="468"/>
      <c r="OJR48" s="468"/>
      <c r="OJS48" s="468"/>
      <c r="OJT48" s="468"/>
      <c r="OJU48" s="468"/>
      <c r="OJV48" s="468"/>
      <c r="OJW48" s="468"/>
      <c r="OJX48" s="468"/>
      <c r="OJY48" s="468"/>
      <c r="OJZ48" s="468"/>
      <c r="OKA48" s="468"/>
      <c r="OKB48" s="468"/>
      <c r="OKC48" s="468"/>
      <c r="OKD48" s="468"/>
      <c r="OKE48" s="468"/>
      <c r="OKF48" s="468"/>
      <c r="OKG48" s="468"/>
      <c r="OKH48" s="468"/>
      <c r="OKI48" s="468"/>
      <c r="OKJ48" s="468"/>
      <c r="OKK48" s="468"/>
      <c r="OKL48" s="468"/>
      <c r="OKM48" s="468"/>
      <c r="OKN48" s="468"/>
      <c r="OKO48" s="468"/>
      <c r="OKP48" s="468"/>
      <c r="OKQ48" s="468"/>
      <c r="OKR48" s="468"/>
      <c r="OKS48" s="468"/>
      <c r="OKT48" s="468"/>
      <c r="OKU48" s="468"/>
      <c r="OKV48" s="468"/>
      <c r="OKW48" s="468"/>
      <c r="OKX48" s="468"/>
      <c r="OKY48" s="468"/>
      <c r="OKZ48" s="468"/>
      <c r="OLA48" s="468"/>
      <c r="OLB48" s="468"/>
      <c r="OLC48" s="468"/>
      <c r="OLD48" s="468"/>
      <c r="OLE48" s="468"/>
      <c r="OLF48" s="468"/>
      <c r="OLG48" s="468"/>
      <c r="OLH48" s="468"/>
      <c r="OLI48" s="468"/>
      <c r="OLJ48" s="468"/>
      <c r="OLK48" s="468"/>
      <c r="OLL48" s="468"/>
      <c r="OLM48" s="468"/>
      <c r="OLN48" s="468"/>
      <c r="OLO48" s="468"/>
      <c r="OLP48" s="468"/>
      <c r="OLQ48" s="468"/>
      <c r="OLR48" s="468"/>
      <c r="OLS48" s="468"/>
      <c r="OLT48" s="468"/>
      <c r="OLU48" s="468"/>
      <c r="OLV48" s="468"/>
      <c r="OLW48" s="468"/>
      <c r="OLX48" s="468"/>
      <c r="OLY48" s="468"/>
      <c r="OLZ48" s="468"/>
      <c r="OMA48" s="468"/>
      <c r="OMB48" s="468"/>
      <c r="OMC48" s="468"/>
      <c r="OMD48" s="468"/>
      <c r="OME48" s="468"/>
      <c r="OMF48" s="468"/>
      <c r="OMG48" s="468"/>
      <c r="OMH48" s="468"/>
      <c r="OMI48" s="468"/>
      <c r="OMJ48" s="468"/>
      <c r="OMK48" s="468"/>
      <c r="OML48" s="468"/>
      <c r="OMM48" s="468"/>
      <c r="OMN48" s="468"/>
      <c r="OMO48" s="468"/>
      <c r="OMP48" s="468"/>
      <c r="OMQ48" s="468"/>
      <c r="OMR48" s="468"/>
      <c r="OMS48" s="468"/>
      <c r="OMT48" s="468"/>
      <c r="OMU48" s="468"/>
      <c r="OMV48" s="468"/>
      <c r="OMW48" s="468"/>
      <c r="OMX48" s="468"/>
      <c r="OMY48" s="468"/>
      <c r="OMZ48" s="468"/>
      <c r="ONA48" s="468"/>
      <c r="ONB48" s="468"/>
      <c r="ONC48" s="468"/>
      <c r="OND48" s="468"/>
      <c r="ONE48" s="468"/>
      <c r="ONF48" s="468"/>
      <c r="ONG48" s="468"/>
      <c r="ONH48" s="468"/>
      <c r="ONI48" s="468"/>
      <c r="ONJ48" s="468"/>
      <c r="ONK48" s="468"/>
      <c r="ONL48" s="468"/>
      <c r="ONM48" s="468"/>
      <c r="ONN48" s="468"/>
      <c r="ONO48" s="468"/>
      <c r="ONP48" s="468"/>
      <c r="ONQ48" s="468"/>
      <c r="ONR48" s="468"/>
      <c r="ONS48" s="468"/>
      <c r="ONT48" s="468"/>
      <c r="ONU48" s="468"/>
      <c r="ONV48" s="468"/>
      <c r="ONW48" s="468"/>
      <c r="ONX48" s="468"/>
      <c r="ONY48" s="468"/>
      <c r="ONZ48" s="468"/>
      <c r="OOA48" s="468"/>
      <c r="OOB48" s="468"/>
      <c r="OOC48" s="468"/>
      <c r="OOD48" s="468"/>
      <c r="OOE48" s="468"/>
      <c r="OOF48" s="468"/>
      <c r="OOG48" s="468"/>
      <c r="OOH48" s="468"/>
      <c r="OOI48" s="468"/>
      <c r="OOJ48" s="468"/>
      <c r="OOK48" s="468"/>
      <c r="OOL48" s="468"/>
      <c r="OOM48" s="468"/>
      <c r="OON48" s="468"/>
      <c r="OOO48" s="468"/>
      <c r="OOP48" s="468"/>
      <c r="OOQ48" s="468"/>
      <c r="OOR48" s="468"/>
      <c r="OOS48" s="468"/>
      <c r="OOT48" s="468"/>
      <c r="OOU48" s="468"/>
      <c r="OOV48" s="468"/>
      <c r="OOW48" s="468"/>
      <c r="OOX48" s="468"/>
      <c r="OOY48" s="468"/>
      <c r="OOZ48" s="468"/>
      <c r="OPA48" s="468"/>
      <c r="OPB48" s="468"/>
      <c r="OPC48" s="468"/>
      <c r="OPD48" s="468"/>
      <c r="OPE48" s="468"/>
      <c r="OPF48" s="468"/>
      <c r="OPG48" s="468"/>
      <c r="OPH48" s="468"/>
      <c r="OPI48" s="468"/>
      <c r="OPJ48" s="468"/>
      <c r="OPK48" s="468"/>
      <c r="OPL48" s="468"/>
      <c r="OPM48" s="468"/>
      <c r="OPN48" s="468"/>
      <c r="OPO48" s="468"/>
      <c r="OPP48" s="468"/>
      <c r="OPQ48" s="468"/>
      <c r="OPR48" s="468"/>
      <c r="OPS48" s="468"/>
      <c r="OPT48" s="468"/>
      <c r="OPU48" s="468"/>
      <c r="OPV48" s="468"/>
      <c r="OPW48" s="468"/>
      <c r="OPX48" s="468"/>
      <c r="OPY48" s="468"/>
      <c r="OPZ48" s="468"/>
      <c r="OQA48" s="468"/>
      <c r="OQB48" s="468"/>
      <c r="OQC48" s="468"/>
      <c r="OQD48" s="468"/>
      <c r="OQE48" s="468"/>
      <c r="OQF48" s="468"/>
      <c r="OQG48" s="468"/>
      <c r="OQH48" s="468"/>
      <c r="OQI48" s="468"/>
      <c r="OQJ48" s="468"/>
      <c r="OQK48" s="468"/>
      <c r="OQL48" s="468"/>
      <c r="OQM48" s="468"/>
      <c r="OQN48" s="468"/>
      <c r="OQO48" s="468"/>
      <c r="OQP48" s="468"/>
      <c r="OQQ48" s="468"/>
      <c r="OQR48" s="468"/>
      <c r="OQS48" s="468"/>
      <c r="OQT48" s="468"/>
      <c r="OQU48" s="468"/>
      <c r="OQV48" s="468"/>
      <c r="OQW48" s="468"/>
      <c r="OQX48" s="468"/>
      <c r="OQY48" s="468"/>
      <c r="OQZ48" s="468"/>
      <c r="ORA48" s="468"/>
      <c r="ORB48" s="468"/>
      <c r="ORC48" s="468"/>
      <c r="ORD48" s="468"/>
      <c r="ORE48" s="468"/>
      <c r="ORF48" s="468"/>
      <c r="ORG48" s="468"/>
      <c r="ORH48" s="468"/>
      <c r="ORI48" s="468"/>
      <c r="ORJ48" s="468"/>
      <c r="ORK48" s="468"/>
      <c r="ORL48" s="468"/>
      <c r="ORM48" s="468"/>
      <c r="ORN48" s="468"/>
      <c r="ORO48" s="468"/>
      <c r="ORP48" s="468"/>
      <c r="ORQ48" s="468"/>
      <c r="ORR48" s="468"/>
      <c r="ORS48" s="468"/>
      <c r="ORT48" s="468"/>
      <c r="ORU48" s="468"/>
      <c r="ORV48" s="468"/>
      <c r="ORW48" s="468"/>
      <c r="ORX48" s="468"/>
      <c r="ORY48" s="468"/>
      <c r="ORZ48" s="468"/>
      <c r="OSA48" s="468"/>
      <c r="OSB48" s="468"/>
      <c r="OSC48" s="468"/>
      <c r="OSD48" s="468"/>
      <c r="OSE48" s="468"/>
      <c r="OSF48" s="468"/>
      <c r="OSG48" s="468"/>
      <c r="OSH48" s="468"/>
      <c r="OSI48" s="468"/>
      <c r="OSJ48" s="468"/>
      <c r="OSK48" s="468"/>
      <c r="OSL48" s="468"/>
      <c r="OSM48" s="468"/>
      <c r="OSN48" s="468"/>
      <c r="OSO48" s="468"/>
      <c r="OSP48" s="468"/>
      <c r="OSQ48" s="468"/>
      <c r="OSR48" s="468"/>
      <c r="OSS48" s="468"/>
      <c r="OST48" s="468"/>
      <c r="OSU48" s="468"/>
      <c r="OSV48" s="468"/>
      <c r="OSW48" s="468"/>
      <c r="OSX48" s="468"/>
      <c r="OSY48" s="468"/>
      <c r="OSZ48" s="468"/>
      <c r="OTA48" s="468"/>
      <c r="OTB48" s="468"/>
      <c r="OTC48" s="468"/>
      <c r="OTD48" s="468"/>
      <c r="OTE48" s="468"/>
      <c r="OTF48" s="468"/>
      <c r="OTG48" s="468"/>
      <c r="OTH48" s="468"/>
      <c r="OTI48" s="468"/>
      <c r="OTJ48" s="468"/>
      <c r="OTK48" s="468"/>
      <c r="OTL48" s="468"/>
      <c r="OTM48" s="468"/>
      <c r="OTN48" s="468"/>
      <c r="OTO48" s="468"/>
      <c r="OTP48" s="468"/>
      <c r="OTQ48" s="468"/>
      <c r="OTR48" s="468"/>
      <c r="OTS48" s="468"/>
      <c r="OTT48" s="468"/>
      <c r="OTU48" s="468"/>
      <c r="OTV48" s="468"/>
      <c r="OTW48" s="468"/>
      <c r="OTX48" s="468"/>
      <c r="OTY48" s="468"/>
      <c r="OTZ48" s="468"/>
      <c r="OUA48" s="468"/>
      <c r="OUB48" s="468"/>
      <c r="OUC48" s="468"/>
      <c r="OUD48" s="468"/>
      <c r="OUE48" s="468"/>
      <c r="OUF48" s="468"/>
      <c r="OUG48" s="468"/>
      <c r="OUH48" s="468"/>
      <c r="OUI48" s="468"/>
      <c r="OUJ48" s="468"/>
      <c r="OUK48" s="468"/>
      <c r="OUL48" s="468"/>
      <c r="OUM48" s="468"/>
      <c r="OUN48" s="468"/>
      <c r="OUO48" s="468"/>
      <c r="OUP48" s="468"/>
      <c r="OUQ48" s="468"/>
      <c r="OUR48" s="468"/>
      <c r="OUS48" s="468"/>
      <c r="OUT48" s="468"/>
      <c r="OUU48" s="468"/>
      <c r="OUV48" s="468"/>
      <c r="OUW48" s="468"/>
      <c r="OUX48" s="468"/>
      <c r="OUY48" s="468"/>
      <c r="OUZ48" s="468"/>
      <c r="OVA48" s="468"/>
      <c r="OVB48" s="468"/>
      <c r="OVC48" s="468"/>
      <c r="OVD48" s="468"/>
      <c r="OVE48" s="468"/>
      <c r="OVF48" s="468"/>
      <c r="OVG48" s="468"/>
      <c r="OVH48" s="468"/>
      <c r="OVI48" s="468"/>
      <c r="OVJ48" s="468"/>
      <c r="OVK48" s="468"/>
      <c r="OVL48" s="468"/>
      <c r="OVM48" s="468"/>
      <c r="OVN48" s="468"/>
      <c r="OVO48" s="468"/>
      <c r="OVP48" s="468"/>
      <c r="OVQ48" s="468"/>
      <c r="OVR48" s="468"/>
      <c r="OVS48" s="468"/>
      <c r="OVT48" s="468"/>
      <c r="OVU48" s="468"/>
      <c r="OVV48" s="468"/>
      <c r="OVW48" s="468"/>
      <c r="OVX48" s="468"/>
      <c r="OVY48" s="468"/>
      <c r="OVZ48" s="468"/>
      <c r="OWA48" s="468"/>
      <c r="OWB48" s="468"/>
      <c r="OWC48" s="468"/>
      <c r="OWD48" s="468"/>
      <c r="OWE48" s="468"/>
      <c r="OWF48" s="468"/>
      <c r="OWG48" s="468"/>
      <c r="OWH48" s="468"/>
      <c r="OWI48" s="468"/>
      <c r="OWJ48" s="468"/>
      <c r="OWK48" s="468"/>
      <c r="OWL48" s="468"/>
      <c r="OWM48" s="468"/>
      <c r="OWN48" s="468"/>
      <c r="OWO48" s="468"/>
      <c r="OWP48" s="468"/>
      <c r="OWQ48" s="468"/>
      <c r="OWR48" s="468"/>
      <c r="OWS48" s="468"/>
      <c r="OWT48" s="468"/>
      <c r="OWU48" s="468"/>
      <c r="OWV48" s="468"/>
      <c r="OWW48" s="468"/>
      <c r="OWX48" s="468"/>
      <c r="OWY48" s="468"/>
      <c r="OWZ48" s="468"/>
      <c r="OXA48" s="468"/>
      <c r="OXB48" s="468"/>
      <c r="OXC48" s="468"/>
      <c r="OXD48" s="468"/>
      <c r="OXE48" s="468"/>
      <c r="OXF48" s="468"/>
      <c r="OXG48" s="468"/>
      <c r="OXH48" s="468"/>
      <c r="OXI48" s="468"/>
      <c r="OXJ48" s="468"/>
      <c r="OXK48" s="468"/>
      <c r="OXL48" s="468"/>
      <c r="OXM48" s="468"/>
      <c r="OXN48" s="468"/>
      <c r="OXO48" s="468"/>
      <c r="OXP48" s="468"/>
      <c r="OXQ48" s="468"/>
      <c r="OXR48" s="468"/>
      <c r="OXS48" s="468"/>
      <c r="OXT48" s="468"/>
      <c r="OXU48" s="468"/>
      <c r="OXV48" s="468"/>
      <c r="OXW48" s="468"/>
      <c r="OXX48" s="468"/>
      <c r="OXY48" s="468"/>
      <c r="OXZ48" s="468"/>
      <c r="OYA48" s="468"/>
      <c r="OYB48" s="468"/>
      <c r="OYC48" s="468"/>
      <c r="OYD48" s="468"/>
      <c r="OYE48" s="468"/>
      <c r="OYF48" s="468"/>
      <c r="OYG48" s="468"/>
      <c r="OYH48" s="468"/>
      <c r="OYI48" s="468"/>
      <c r="OYJ48" s="468"/>
      <c r="OYK48" s="468"/>
      <c r="OYL48" s="468"/>
      <c r="OYM48" s="468"/>
      <c r="OYN48" s="468"/>
      <c r="OYO48" s="468"/>
      <c r="OYP48" s="468"/>
      <c r="OYQ48" s="468"/>
      <c r="OYR48" s="468"/>
      <c r="OYS48" s="468"/>
      <c r="OYT48" s="468"/>
      <c r="OYU48" s="468"/>
      <c r="OYV48" s="468"/>
      <c r="OYW48" s="468"/>
      <c r="OYX48" s="468"/>
      <c r="OYY48" s="468"/>
      <c r="OYZ48" s="468"/>
      <c r="OZA48" s="468"/>
      <c r="OZB48" s="468"/>
      <c r="OZC48" s="468"/>
      <c r="OZD48" s="468"/>
      <c r="OZE48" s="468"/>
      <c r="OZF48" s="468"/>
      <c r="OZG48" s="468"/>
      <c r="OZH48" s="468"/>
      <c r="OZI48" s="468"/>
      <c r="OZJ48" s="468"/>
      <c r="OZK48" s="468"/>
      <c r="OZL48" s="468"/>
      <c r="OZM48" s="468"/>
      <c r="OZN48" s="468"/>
      <c r="OZO48" s="468"/>
      <c r="OZP48" s="468"/>
      <c r="OZQ48" s="468"/>
      <c r="OZR48" s="468"/>
      <c r="OZS48" s="468"/>
      <c r="OZT48" s="468"/>
      <c r="OZU48" s="468"/>
      <c r="OZV48" s="468"/>
      <c r="OZW48" s="468"/>
      <c r="OZX48" s="468"/>
      <c r="OZY48" s="468"/>
      <c r="OZZ48" s="468"/>
      <c r="PAA48" s="468"/>
      <c r="PAB48" s="468"/>
      <c r="PAC48" s="468"/>
      <c r="PAD48" s="468"/>
      <c r="PAE48" s="468"/>
      <c r="PAF48" s="468"/>
      <c r="PAG48" s="468"/>
      <c r="PAH48" s="468"/>
      <c r="PAI48" s="468"/>
      <c r="PAJ48" s="468"/>
      <c r="PAK48" s="468"/>
      <c r="PAL48" s="468"/>
      <c r="PAM48" s="468"/>
      <c r="PAN48" s="468"/>
      <c r="PAO48" s="468"/>
      <c r="PAP48" s="468"/>
      <c r="PAQ48" s="468"/>
      <c r="PAR48" s="468"/>
      <c r="PAS48" s="468"/>
      <c r="PAT48" s="468"/>
      <c r="PAU48" s="468"/>
      <c r="PAV48" s="468"/>
      <c r="PAW48" s="468"/>
      <c r="PAX48" s="468"/>
      <c r="PAY48" s="468"/>
      <c r="PAZ48" s="468"/>
      <c r="PBA48" s="468"/>
      <c r="PBB48" s="468"/>
      <c r="PBC48" s="468"/>
      <c r="PBD48" s="468"/>
      <c r="PBE48" s="468"/>
      <c r="PBF48" s="468"/>
      <c r="PBG48" s="468"/>
      <c r="PBH48" s="468"/>
      <c r="PBI48" s="468"/>
      <c r="PBJ48" s="468"/>
      <c r="PBK48" s="468"/>
      <c r="PBL48" s="468"/>
      <c r="PBM48" s="468"/>
      <c r="PBN48" s="468"/>
      <c r="PBO48" s="468"/>
      <c r="PBP48" s="468"/>
      <c r="PBQ48" s="468"/>
      <c r="PBR48" s="468"/>
      <c r="PBS48" s="468"/>
      <c r="PBT48" s="468"/>
      <c r="PBU48" s="468"/>
      <c r="PBV48" s="468"/>
      <c r="PBW48" s="468"/>
      <c r="PBX48" s="468"/>
      <c r="PBY48" s="468"/>
      <c r="PBZ48" s="468"/>
      <c r="PCA48" s="468"/>
      <c r="PCB48" s="468"/>
      <c r="PCC48" s="468"/>
      <c r="PCD48" s="468"/>
      <c r="PCE48" s="468"/>
      <c r="PCF48" s="468"/>
      <c r="PCG48" s="468"/>
      <c r="PCH48" s="468"/>
      <c r="PCI48" s="468"/>
      <c r="PCJ48" s="468"/>
      <c r="PCK48" s="468"/>
      <c r="PCL48" s="468"/>
      <c r="PCM48" s="468"/>
      <c r="PCN48" s="468"/>
      <c r="PCO48" s="468"/>
      <c r="PCP48" s="468"/>
      <c r="PCQ48" s="468"/>
      <c r="PCR48" s="468"/>
      <c r="PCS48" s="468"/>
      <c r="PCT48" s="468"/>
      <c r="PCU48" s="468"/>
      <c r="PCV48" s="468"/>
      <c r="PCW48" s="468"/>
      <c r="PCX48" s="468"/>
      <c r="PCY48" s="468"/>
      <c r="PCZ48" s="468"/>
      <c r="PDA48" s="468"/>
      <c r="PDB48" s="468"/>
      <c r="PDC48" s="468"/>
      <c r="PDD48" s="468"/>
      <c r="PDE48" s="468"/>
      <c r="PDF48" s="468"/>
      <c r="PDG48" s="468"/>
      <c r="PDH48" s="468"/>
      <c r="PDI48" s="468"/>
      <c r="PDJ48" s="468"/>
      <c r="PDK48" s="468"/>
      <c r="PDL48" s="468"/>
      <c r="PDM48" s="468"/>
      <c r="PDN48" s="468"/>
      <c r="PDO48" s="468"/>
      <c r="PDP48" s="468"/>
      <c r="PDQ48" s="468"/>
      <c r="PDR48" s="468"/>
      <c r="PDS48" s="468"/>
      <c r="PDT48" s="468"/>
      <c r="PDU48" s="468"/>
      <c r="PDV48" s="468"/>
      <c r="PDW48" s="468"/>
      <c r="PDX48" s="468"/>
      <c r="PDY48" s="468"/>
      <c r="PDZ48" s="468"/>
      <c r="PEA48" s="468"/>
      <c r="PEB48" s="468"/>
      <c r="PEC48" s="468"/>
      <c r="PED48" s="468"/>
      <c r="PEE48" s="468"/>
      <c r="PEF48" s="468"/>
      <c r="PEG48" s="468"/>
      <c r="PEH48" s="468"/>
      <c r="PEI48" s="468"/>
      <c r="PEJ48" s="468"/>
      <c r="PEK48" s="468"/>
      <c r="PEL48" s="468"/>
      <c r="PEM48" s="468"/>
      <c r="PEN48" s="468"/>
      <c r="PEO48" s="468"/>
      <c r="PEP48" s="468"/>
      <c r="PEQ48" s="468"/>
      <c r="PER48" s="468"/>
      <c r="PES48" s="468"/>
      <c r="PET48" s="468"/>
      <c r="PEU48" s="468"/>
      <c r="PEV48" s="468"/>
      <c r="PEW48" s="468"/>
      <c r="PEX48" s="468"/>
      <c r="PEY48" s="468"/>
      <c r="PEZ48" s="468"/>
      <c r="PFA48" s="468"/>
      <c r="PFB48" s="468"/>
      <c r="PFC48" s="468"/>
      <c r="PFD48" s="468"/>
      <c r="PFE48" s="468"/>
      <c r="PFF48" s="468"/>
      <c r="PFG48" s="468"/>
      <c r="PFH48" s="468"/>
      <c r="PFI48" s="468"/>
      <c r="PFJ48" s="468"/>
      <c r="PFK48" s="468"/>
      <c r="PFL48" s="468"/>
      <c r="PFM48" s="468"/>
      <c r="PFN48" s="468"/>
      <c r="PFO48" s="468"/>
      <c r="PFP48" s="468"/>
      <c r="PFQ48" s="468"/>
      <c r="PFR48" s="468"/>
      <c r="PFS48" s="468"/>
      <c r="PFT48" s="468"/>
      <c r="PFU48" s="468"/>
      <c r="PFV48" s="468"/>
      <c r="PFW48" s="468"/>
      <c r="PFX48" s="468"/>
      <c r="PFY48" s="468"/>
      <c r="PFZ48" s="468"/>
      <c r="PGA48" s="468"/>
      <c r="PGB48" s="468"/>
      <c r="PGC48" s="468"/>
      <c r="PGD48" s="468"/>
      <c r="PGE48" s="468"/>
      <c r="PGF48" s="468"/>
      <c r="PGG48" s="468"/>
      <c r="PGH48" s="468"/>
      <c r="PGI48" s="468"/>
      <c r="PGJ48" s="468"/>
      <c r="PGK48" s="468"/>
      <c r="PGL48" s="468"/>
      <c r="PGM48" s="468"/>
      <c r="PGN48" s="468"/>
      <c r="PGO48" s="468"/>
      <c r="PGP48" s="468"/>
      <c r="PGQ48" s="468"/>
      <c r="PGR48" s="468"/>
      <c r="PGS48" s="468"/>
      <c r="PGT48" s="468"/>
      <c r="PGU48" s="468"/>
      <c r="PGV48" s="468"/>
      <c r="PGW48" s="468"/>
      <c r="PGX48" s="468"/>
      <c r="PGY48" s="468"/>
      <c r="PGZ48" s="468"/>
      <c r="PHA48" s="468"/>
      <c r="PHB48" s="468"/>
      <c r="PHC48" s="468"/>
      <c r="PHD48" s="468"/>
      <c r="PHE48" s="468"/>
      <c r="PHF48" s="468"/>
      <c r="PHG48" s="468"/>
      <c r="PHH48" s="468"/>
      <c r="PHI48" s="468"/>
      <c r="PHJ48" s="468"/>
      <c r="PHK48" s="468"/>
      <c r="PHL48" s="468"/>
      <c r="PHM48" s="468"/>
      <c r="PHN48" s="468"/>
      <c r="PHO48" s="468"/>
      <c r="PHP48" s="468"/>
      <c r="PHQ48" s="468"/>
      <c r="PHR48" s="468"/>
      <c r="PHS48" s="468"/>
      <c r="PHT48" s="468"/>
      <c r="PHU48" s="468"/>
      <c r="PHV48" s="468"/>
      <c r="PHW48" s="468"/>
      <c r="PHX48" s="468"/>
      <c r="PHY48" s="468"/>
      <c r="PHZ48" s="468"/>
      <c r="PIA48" s="468"/>
      <c r="PIB48" s="468"/>
      <c r="PIC48" s="468"/>
      <c r="PID48" s="468"/>
      <c r="PIE48" s="468"/>
      <c r="PIF48" s="468"/>
      <c r="PIG48" s="468"/>
      <c r="PIH48" s="468"/>
      <c r="PII48" s="468"/>
      <c r="PIJ48" s="468"/>
      <c r="PIK48" s="468"/>
      <c r="PIL48" s="468"/>
      <c r="PIM48" s="468"/>
      <c r="PIN48" s="468"/>
      <c r="PIO48" s="468"/>
      <c r="PIP48" s="468"/>
      <c r="PIQ48" s="468"/>
      <c r="PIR48" s="468"/>
      <c r="PIS48" s="468"/>
      <c r="PIT48" s="468"/>
      <c r="PIU48" s="468"/>
      <c r="PIV48" s="468"/>
      <c r="PIW48" s="468"/>
      <c r="PIX48" s="468"/>
      <c r="PIY48" s="468"/>
      <c r="PIZ48" s="468"/>
      <c r="PJA48" s="468"/>
      <c r="PJB48" s="468"/>
      <c r="PJC48" s="468"/>
      <c r="PJD48" s="468"/>
      <c r="PJE48" s="468"/>
      <c r="PJF48" s="468"/>
      <c r="PJG48" s="468"/>
      <c r="PJH48" s="468"/>
      <c r="PJI48" s="468"/>
      <c r="PJJ48" s="468"/>
      <c r="PJK48" s="468"/>
      <c r="PJL48" s="468"/>
      <c r="PJM48" s="468"/>
      <c r="PJN48" s="468"/>
      <c r="PJO48" s="468"/>
      <c r="PJP48" s="468"/>
      <c r="PJQ48" s="468"/>
      <c r="PJR48" s="468"/>
      <c r="PJS48" s="468"/>
      <c r="PJT48" s="468"/>
      <c r="PJU48" s="468"/>
      <c r="PJV48" s="468"/>
      <c r="PJW48" s="468"/>
      <c r="PJX48" s="468"/>
      <c r="PJY48" s="468"/>
      <c r="PJZ48" s="468"/>
      <c r="PKA48" s="468"/>
      <c r="PKB48" s="468"/>
      <c r="PKC48" s="468"/>
      <c r="PKD48" s="468"/>
      <c r="PKE48" s="468"/>
      <c r="PKF48" s="468"/>
      <c r="PKG48" s="468"/>
      <c r="PKH48" s="468"/>
      <c r="PKI48" s="468"/>
      <c r="PKJ48" s="468"/>
      <c r="PKK48" s="468"/>
      <c r="PKL48" s="468"/>
      <c r="PKM48" s="468"/>
      <c r="PKN48" s="468"/>
      <c r="PKO48" s="468"/>
      <c r="PKP48" s="468"/>
      <c r="PKQ48" s="468"/>
      <c r="PKR48" s="468"/>
      <c r="PKS48" s="468"/>
      <c r="PKT48" s="468"/>
      <c r="PKU48" s="468"/>
      <c r="PKV48" s="468"/>
      <c r="PKW48" s="468"/>
      <c r="PKX48" s="468"/>
      <c r="PKY48" s="468"/>
      <c r="PKZ48" s="468"/>
      <c r="PLA48" s="468"/>
      <c r="PLB48" s="468"/>
      <c r="PLC48" s="468"/>
      <c r="PLD48" s="468"/>
      <c r="PLE48" s="468"/>
      <c r="PLF48" s="468"/>
      <c r="PLG48" s="468"/>
      <c r="PLH48" s="468"/>
      <c r="PLI48" s="468"/>
      <c r="PLJ48" s="468"/>
      <c r="PLK48" s="468"/>
      <c r="PLL48" s="468"/>
      <c r="PLM48" s="468"/>
      <c r="PLN48" s="468"/>
      <c r="PLO48" s="468"/>
      <c r="PLP48" s="468"/>
      <c r="PLQ48" s="468"/>
      <c r="PLR48" s="468"/>
      <c r="PLS48" s="468"/>
      <c r="PLT48" s="468"/>
      <c r="PLU48" s="468"/>
      <c r="PLV48" s="468"/>
      <c r="PLW48" s="468"/>
      <c r="PLX48" s="468"/>
      <c r="PLY48" s="468"/>
      <c r="PLZ48" s="468"/>
      <c r="PMA48" s="468"/>
      <c r="PMB48" s="468"/>
      <c r="PMC48" s="468"/>
      <c r="PMD48" s="468"/>
      <c r="PME48" s="468"/>
      <c r="PMF48" s="468"/>
      <c r="PMG48" s="468"/>
      <c r="PMH48" s="468"/>
      <c r="PMI48" s="468"/>
      <c r="PMJ48" s="468"/>
      <c r="PMK48" s="468"/>
      <c r="PML48" s="468"/>
      <c r="PMM48" s="468"/>
      <c r="PMN48" s="468"/>
      <c r="PMO48" s="468"/>
      <c r="PMP48" s="468"/>
      <c r="PMQ48" s="468"/>
      <c r="PMR48" s="468"/>
      <c r="PMS48" s="468"/>
      <c r="PMT48" s="468"/>
      <c r="PMU48" s="468"/>
      <c r="PMV48" s="468"/>
      <c r="PMW48" s="468"/>
      <c r="PMX48" s="468"/>
      <c r="PMY48" s="468"/>
      <c r="PMZ48" s="468"/>
      <c r="PNA48" s="468"/>
      <c r="PNB48" s="468"/>
      <c r="PNC48" s="468"/>
      <c r="PND48" s="468"/>
      <c r="PNE48" s="468"/>
      <c r="PNF48" s="468"/>
      <c r="PNG48" s="468"/>
      <c r="PNH48" s="468"/>
      <c r="PNI48" s="468"/>
      <c r="PNJ48" s="468"/>
      <c r="PNK48" s="468"/>
      <c r="PNL48" s="468"/>
      <c r="PNM48" s="468"/>
      <c r="PNN48" s="468"/>
      <c r="PNO48" s="468"/>
      <c r="PNP48" s="468"/>
      <c r="PNQ48" s="468"/>
      <c r="PNR48" s="468"/>
      <c r="PNS48" s="468"/>
      <c r="PNT48" s="468"/>
      <c r="PNU48" s="468"/>
      <c r="PNV48" s="468"/>
      <c r="PNW48" s="468"/>
      <c r="PNX48" s="468"/>
      <c r="PNY48" s="468"/>
      <c r="PNZ48" s="468"/>
      <c r="POA48" s="468"/>
      <c r="POB48" s="468"/>
      <c r="POC48" s="468"/>
      <c r="POD48" s="468"/>
      <c r="POE48" s="468"/>
      <c r="POF48" s="468"/>
      <c r="POG48" s="468"/>
      <c r="POH48" s="468"/>
      <c r="POI48" s="468"/>
      <c r="POJ48" s="468"/>
      <c r="POK48" s="468"/>
      <c r="POL48" s="468"/>
      <c r="POM48" s="468"/>
      <c r="PON48" s="468"/>
      <c r="POO48" s="468"/>
      <c r="POP48" s="468"/>
      <c r="POQ48" s="468"/>
      <c r="POR48" s="468"/>
      <c r="POS48" s="468"/>
      <c r="POT48" s="468"/>
      <c r="POU48" s="468"/>
      <c r="POV48" s="468"/>
      <c r="POW48" s="468"/>
      <c r="POX48" s="468"/>
      <c r="POY48" s="468"/>
      <c r="POZ48" s="468"/>
      <c r="PPA48" s="468"/>
      <c r="PPB48" s="468"/>
      <c r="PPC48" s="468"/>
      <c r="PPD48" s="468"/>
      <c r="PPE48" s="468"/>
      <c r="PPF48" s="468"/>
      <c r="PPG48" s="468"/>
      <c r="PPH48" s="468"/>
      <c r="PPI48" s="468"/>
      <c r="PPJ48" s="468"/>
      <c r="PPK48" s="468"/>
      <c r="PPL48" s="468"/>
      <c r="PPM48" s="468"/>
      <c r="PPN48" s="468"/>
      <c r="PPO48" s="468"/>
      <c r="PPP48" s="468"/>
      <c r="PPQ48" s="468"/>
      <c r="PPR48" s="468"/>
      <c r="PPS48" s="468"/>
      <c r="PPT48" s="468"/>
      <c r="PPU48" s="468"/>
      <c r="PPV48" s="468"/>
      <c r="PPW48" s="468"/>
      <c r="PPX48" s="468"/>
      <c r="PPY48" s="468"/>
      <c r="PPZ48" s="468"/>
      <c r="PQA48" s="468"/>
      <c r="PQB48" s="468"/>
      <c r="PQC48" s="468"/>
      <c r="PQD48" s="468"/>
      <c r="PQE48" s="468"/>
      <c r="PQF48" s="468"/>
      <c r="PQG48" s="468"/>
      <c r="PQH48" s="468"/>
      <c r="PQI48" s="468"/>
      <c r="PQJ48" s="468"/>
      <c r="PQK48" s="468"/>
      <c r="PQL48" s="468"/>
      <c r="PQM48" s="468"/>
      <c r="PQN48" s="468"/>
      <c r="PQO48" s="468"/>
      <c r="PQP48" s="468"/>
      <c r="PQQ48" s="468"/>
      <c r="PQR48" s="468"/>
      <c r="PQS48" s="468"/>
      <c r="PQT48" s="468"/>
      <c r="PQU48" s="468"/>
      <c r="PQV48" s="468"/>
      <c r="PQW48" s="468"/>
      <c r="PQX48" s="468"/>
      <c r="PQY48" s="468"/>
      <c r="PQZ48" s="468"/>
      <c r="PRA48" s="468"/>
      <c r="PRB48" s="468"/>
      <c r="PRC48" s="468"/>
      <c r="PRD48" s="468"/>
      <c r="PRE48" s="468"/>
      <c r="PRF48" s="468"/>
      <c r="PRG48" s="468"/>
      <c r="PRH48" s="468"/>
      <c r="PRI48" s="468"/>
      <c r="PRJ48" s="468"/>
      <c r="PRK48" s="468"/>
      <c r="PRL48" s="468"/>
      <c r="PRM48" s="468"/>
      <c r="PRN48" s="468"/>
      <c r="PRO48" s="468"/>
      <c r="PRP48" s="468"/>
      <c r="PRQ48" s="468"/>
      <c r="PRR48" s="468"/>
      <c r="PRS48" s="468"/>
      <c r="PRT48" s="468"/>
      <c r="PRU48" s="468"/>
      <c r="PRV48" s="468"/>
      <c r="PRW48" s="468"/>
      <c r="PRX48" s="468"/>
      <c r="PRY48" s="468"/>
      <c r="PRZ48" s="468"/>
      <c r="PSA48" s="468"/>
      <c r="PSB48" s="468"/>
      <c r="PSC48" s="468"/>
      <c r="PSD48" s="468"/>
      <c r="PSE48" s="468"/>
      <c r="PSF48" s="468"/>
      <c r="PSG48" s="468"/>
      <c r="PSH48" s="468"/>
      <c r="PSI48" s="468"/>
      <c r="PSJ48" s="468"/>
      <c r="PSK48" s="468"/>
      <c r="PSL48" s="468"/>
      <c r="PSM48" s="468"/>
      <c r="PSN48" s="468"/>
      <c r="PSO48" s="468"/>
      <c r="PSP48" s="468"/>
      <c r="PSQ48" s="468"/>
      <c r="PSR48" s="468"/>
      <c r="PSS48" s="468"/>
      <c r="PST48" s="468"/>
      <c r="PSU48" s="468"/>
      <c r="PSV48" s="468"/>
      <c r="PSW48" s="468"/>
      <c r="PSX48" s="468"/>
      <c r="PSY48" s="468"/>
      <c r="PSZ48" s="468"/>
      <c r="PTA48" s="468"/>
      <c r="PTB48" s="468"/>
      <c r="PTC48" s="468"/>
      <c r="PTD48" s="468"/>
      <c r="PTE48" s="468"/>
      <c r="PTF48" s="468"/>
      <c r="PTG48" s="468"/>
      <c r="PTH48" s="468"/>
      <c r="PTI48" s="468"/>
      <c r="PTJ48" s="468"/>
      <c r="PTK48" s="468"/>
      <c r="PTL48" s="468"/>
      <c r="PTM48" s="468"/>
      <c r="PTN48" s="468"/>
      <c r="PTO48" s="468"/>
      <c r="PTP48" s="468"/>
      <c r="PTQ48" s="468"/>
      <c r="PTR48" s="468"/>
      <c r="PTS48" s="468"/>
      <c r="PTT48" s="468"/>
      <c r="PTU48" s="468"/>
      <c r="PTV48" s="468"/>
      <c r="PTW48" s="468"/>
      <c r="PTX48" s="468"/>
      <c r="PTY48" s="468"/>
      <c r="PTZ48" s="468"/>
      <c r="PUA48" s="468"/>
      <c r="PUB48" s="468"/>
      <c r="PUC48" s="468"/>
      <c r="PUD48" s="468"/>
      <c r="PUE48" s="468"/>
      <c r="PUF48" s="468"/>
      <c r="PUG48" s="468"/>
      <c r="PUH48" s="468"/>
      <c r="PUI48" s="468"/>
      <c r="PUJ48" s="468"/>
      <c r="PUK48" s="468"/>
      <c r="PUL48" s="468"/>
      <c r="PUM48" s="468"/>
      <c r="PUN48" s="468"/>
      <c r="PUO48" s="468"/>
      <c r="PUP48" s="468"/>
      <c r="PUQ48" s="468"/>
      <c r="PUR48" s="468"/>
      <c r="PUS48" s="468"/>
      <c r="PUT48" s="468"/>
      <c r="PUU48" s="468"/>
      <c r="PUV48" s="468"/>
      <c r="PUW48" s="468"/>
      <c r="PUX48" s="468"/>
      <c r="PUY48" s="468"/>
      <c r="PUZ48" s="468"/>
      <c r="PVA48" s="468"/>
      <c r="PVB48" s="468"/>
      <c r="PVC48" s="468"/>
      <c r="PVD48" s="468"/>
      <c r="PVE48" s="468"/>
      <c r="PVF48" s="468"/>
      <c r="PVG48" s="468"/>
      <c r="PVH48" s="468"/>
      <c r="PVI48" s="468"/>
      <c r="PVJ48" s="468"/>
      <c r="PVK48" s="468"/>
      <c r="PVL48" s="468"/>
      <c r="PVM48" s="468"/>
      <c r="PVN48" s="468"/>
      <c r="PVO48" s="468"/>
      <c r="PVP48" s="468"/>
      <c r="PVQ48" s="468"/>
      <c r="PVR48" s="468"/>
      <c r="PVS48" s="468"/>
      <c r="PVT48" s="468"/>
      <c r="PVU48" s="468"/>
      <c r="PVV48" s="468"/>
      <c r="PVW48" s="468"/>
      <c r="PVX48" s="468"/>
      <c r="PVY48" s="468"/>
      <c r="PVZ48" s="468"/>
      <c r="PWA48" s="468"/>
      <c r="PWB48" s="468"/>
      <c r="PWC48" s="468"/>
      <c r="PWD48" s="468"/>
      <c r="PWE48" s="468"/>
      <c r="PWF48" s="468"/>
      <c r="PWG48" s="468"/>
      <c r="PWH48" s="468"/>
      <c r="PWI48" s="468"/>
      <c r="PWJ48" s="468"/>
      <c r="PWK48" s="468"/>
      <c r="PWL48" s="468"/>
      <c r="PWM48" s="468"/>
      <c r="PWN48" s="468"/>
      <c r="PWO48" s="468"/>
      <c r="PWP48" s="468"/>
      <c r="PWQ48" s="468"/>
      <c r="PWR48" s="468"/>
      <c r="PWS48" s="468"/>
      <c r="PWT48" s="468"/>
      <c r="PWU48" s="468"/>
      <c r="PWV48" s="468"/>
      <c r="PWW48" s="468"/>
      <c r="PWX48" s="468"/>
      <c r="PWY48" s="468"/>
      <c r="PWZ48" s="468"/>
      <c r="PXA48" s="468"/>
      <c r="PXB48" s="468"/>
      <c r="PXC48" s="468"/>
      <c r="PXD48" s="468"/>
      <c r="PXE48" s="468"/>
      <c r="PXF48" s="468"/>
      <c r="PXG48" s="468"/>
      <c r="PXH48" s="468"/>
      <c r="PXI48" s="468"/>
      <c r="PXJ48" s="468"/>
      <c r="PXK48" s="468"/>
      <c r="PXL48" s="468"/>
      <c r="PXM48" s="468"/>
      <c r="PXN48" s="468"/>
      <c r="PXO48" s="468"/>
      <c r="PXP48" s="468"/>
      <c r="PXQ48" s="468"/>
      <c r="PXR48" s="468"/>
      <c r="PXS48" s="468"/>
      <c r="PXT48" s="468"/>
      <c r="PXU48" s="468"/>
      <c r="PXV48" s="468"/>
      <c r="PXW48" s="468"/>
      <c r="PXX48" s="468"/>
      <c r="PXY48" s="468"/>
      <c r="PXZ48" s="468"/>
      <c r="PYA48" s="468"/>
      <c r="PYB48" s="468"/>
      <c r="PYC48" s="468"/>
      <c r="PYD48" s="468"/>
      <c r="PYE48" s="468"/>
      <c r="PYF48" s="468"/>
      <c r="PYG48" s="468"/>
      <c r="PYH48" s="468"/>
      <c r="PYI48" s="468"/>
      <c r="PYJ48" s="468"/>
      <c r="PYK48" s="468"/>
      <c r="PYL48" s="468"/>
      <c r="PYM48" s="468"/>
      <c r="PYN48" s="468"/>
      <c r="PYO48" s="468"/>
      <c r="PYP48" s="468"/>
      <c r="PYQ48" s="468"/>
      <c r="PYR48" s="468"/>
      <c r="PYS48" s="468"/>
      <c r="PYT48" s="468"/>
      <c r="PYU48" s="468"/>
      <c r="PYV48" s="468"/>
      <c r="PYW48" s="468"/>
      <c r="PYX48" s="468"/>
      <c r="PYY48" s="468"/>
      <c r="PYZ48" s="468"/>
      <c r="PZA48" s="468"/>
      <c r="PZB48" s="468"/>
      <c r="PZC48" s="468"/>
      <c r="PZD48" s="468"/>
      <c r="PZE48" s="468"/>
      <c r="PZF48" s="468"/>
      <c r="PZG48" s="468"/>
      <c r="PZH48" s="468"/>
      <c r="PZI48" s="468"/>
      <c r="PZJ48" s="468"/>
      <c r="PZK48" s="468"/>
      <c r="PZL48" s="468"/>
      <c r="PZM48" s="468"/>
      <c r="PZN48" s="468"/>
      <c r="PZO48" s="468"/>
      <c r="PZP48" s="468"/>
      <c r="PZQ48" s="468"/>
      <c r="PZR48" s="468"/>
      <c r="PZS48" s="468"/>
      <c r="PZT48" s="468"/>
      <c r="PZU48" s="468"/>
      <c r="PZV48" s="468"/>
      <c r="PZW48" s="468"/>
      <c r="PZX48" s="468"/>
      <c r="PZY48" s="468"/>
      <c r="PZZ48" s="468"/>
      <c r="QAA48" s="468"/>
      <c r="QAB48" s="468"/>
      <c r="QAC48" s="468"/>
      <c r="QAD48" s="468"/>
      <c r="QAE48" s="468"/>
      <c r="QAF48" s="468"/>
      <c r="QAG48" s="468"/>
      <c r="QAH48" s="468"/>
      <c r="QAI48" s="468"/>
      <c r="QAJ48" s="468"/>
      <c r="QAK48" s="468"/>
      <c r="QAL48" s="468"/>
      <c r="QAM48" s="468"/>
      <c r="QAN48" s="468"/>
      <c r="QAO48" s="468"/>
      <c r="QAP48" s="468"/>
      <c r="QAQ48" s="468"/>
      <c r="QAR48" s="468"/>
      <c r="QAS48" s="468"/>
      <c r="QAT48" s="468"/>
      <c r="QAU48" s="468"/>
      <c r="QAV48" s="468"/>
      <c r="QAW48" s="468"/>
      <c r="QAX48" s="468"/>
      <c r="QAY48" s="468"/>
      <c r="QAZ48" s="468"/>
      <c r="QBA48" s="468"/>
      <c r="QBB48" s="468"/>
      <c r="QBC48" s="468"/>
      <c r="QBD48" s="468"/>
      <c r="QBE48" s="468"/>
      <c r="QBF48" s="468"/>
      <c r="QBG48" s="468"/>
      <c r="QBH48" s="468"/>
      <c r="QBI48" s="468"/>
      <c r="QBJ48" s="468"/>
      <c r="QBK48" s="468"/>
      <c r="QBL48" s="468"/>
      <c r="QBM48" s="468"/>
      <c r="QBN48" s="468"/>
      <c r="QBO48" s="468"/>
      <c r="QBP48" s="468"/>
      <c r="QBQ48" s="468"/>
      <c r="QBR48" s="468"/>
      <c r="QBS48" s="468"/>
      <c r="QBT48" s="468"/>
      <c r="QBU48" s="468"/>
      <c r="QBV48" s="468"/>
      <c r="QBW48" s="468"/>
      <c r="QBX48" s="468"/>
      <c r="QBY48" s="468"/>
      <c r="QBZ48" s="468"/>
      <c r="QCA48" s="468"/>
      <c r="QCB48" s="468"/>
      <c r="QCC48" s="468"/>
      <c r="QCD48" s="468"/>
      <c r="QCE48" s="468"/>
      <c r="QCF48" s="468"/>
      <c r="QCG48" s="468"/>
      <c r="QCH48" s="468"/>
      <c r="QCI48" s="468"/>
      <c r="QCJ48" s="468"/>
      <c r="QCK48" s="468"/>
      <c r="QCL48" s="468"/>
      <c r="QCM48" s="468"/>
      <c r="QCN48" s="468"/>
      <c r="QCO48" s="468"/>
      <c r="QCP48" s="468"/>
      <c r="QCQ48" s="468"/>
      <c r="QCR48" s="468"/>
      <c r="QCS48" s="468"/>
      <c r="QCT48" s="468"/>
      <c r="QCU48" s="468"/>
      <c r="QCV48" s="468"/>
      <c r="QCW48" s="468"/>
      <c r="QCX48" s="468"/>
      <c r="QCY48" s="468"/>
      <c r="QCZ48" s="468"/>
      <c r="QDA48" s="468"/>
      <c r="QDB48" s="468"/>
      <c r="QDC48" s="468"/>
      <c r="QDD48" s="468"/>
      <c r="QDE48" s="468"/>
      <c r="QDF48" s="468"/>
      <c r="QDG48" s="468"/>
      <c r="QDH48" s="468"/>
      <c r="QDI48" s="468"/>
      <c r="QDJ48" s="468"/>
      <c r="QDK48" s="468"/>
      <c r="QDL48" s="468"/>
      <c r="QDM48" s="468"/>
      <c r="QDN48" s="468"/>
      <c r="QDO48" s="468"/>
      <c r="QDP48" s="468"/>
      <c r="QDQ48" s="468"/>
      <c r="QDR48" s="468"/>
      <c r="QDS48" s="468"/>
      <c r="QDT48" s="468"/>
      <c r="QDU48" s="468"/>
      <c r="QDV48" s="468"/>
      <c r="QDW48" s="468"/>
      <c r="QDX48" s="468"/>
      <c r="QDY48" s="468"/>
      <c r="QDZ48" s="468"/>
      <c r="QEA48" s="468"/>
      <c r="QEB48" s="468"/>
      <c r="QEC48" s="468"/>
      <c r="QED48" s="468"/>
      <c r="QEE48" s="468"/>
      <c r="QEF48" s="468"/>
      <c r="QEG48" s="468"/>
      <c r="QEH48" s="468"/>
      <c r="QEI48" s="468"/>
      <c r="QEJ48" s="468"/>
      <c r="QEK48" s="468"/>
      <c r="QEL48" s="468"/>
      <c r="QEM48" s="468"/>
      <c r="QEN48" s="468"/>
      <c r="QEO48" s="468"/>
      <c r="QEP48" s="468"/>
      <c r="QEQ48" s="468"/>
      <c r="QER48" s="468"/>
      <c r="QES48" s="468"/>
      <c r="QET48" s="468"/>
      <c r="QEU48" s="468"/>
      <c r="QEV48" s="468"/>
      <c r="QEW48" s="468"/>
      <c r="QEX48" s="468"/>
      <c r="QEY48" s="468"/>
      <c r="QEZ48" s="468"/>
      <c r="QFA48" s="468"/>
      <c r="QFB48" s="468"/>
      <c r="QFC48" s="468"/>
      <c r="QFD48" s="468"/>
      <c r="QFE48" s="468"/>
      <c r="QFF48" s="468"/>
      <c r="QFG48" s="468"/>
      <c r="QFH48" s="468"/>
      <c r="QFI48" s="468"/>
      <c r="QFJ48" s="468"/>
      <c r="QFK48" s="468"/>
      <c r="QFL48" s="468"/>
      <c r="QFM48" s="468"/>
      <c r="QFN48" s="468"/>
      <c r="QFO48" s="468"/>
      <c r="QFP48" s="468"/>
      <c r="QFQ48" s="468"/>
      <c r="QFR48" s="468"/>
      <c r="QFS48" s="468"/>
      <c r="QFT48" s="468"/>
      <c r="QFU48" s="468"/>
      <c r="QFV48" s="468"/>
      <c r="QFW48" s="468"/>
      <c r="QFX48" s="468"/>
      <c r="QFY48" s="468"/>
      <c r="QFZ48" s="468"/>
      <c r="QGA48" s="468"/>
      <c r="QGB48" s="468"/>
      <c r="QGC48" s="468"/>
      <c r="QGD48" s="468"/>
      <c r="QGE48" s="468"/>
      <c r="QGF48" s="468"/>
      <c r="QGG48" s="468"/>
      <c r="QGH48" s="468"/>
      <c r="QGI48" s="468"/>
      <c r="QGJ48" s="468"/>
      <c r="QGK48" s="468"/>
      <c r="QGL48" s="468"/>
      <c r="QGM48" s="468"/>
      <c r="QGN48" s="468"/>
      <c r="QGO48" s="468"/>
      <c r="QGP48" s="468"/>
      <c r="QGQ48" s="468"/>
      <c r="QGR48" s="468"/>
      <c r="QGS48" s="468"/>
      <c r="QGT48" s="468"/>
      <c r="QGU48" s="468"/>
      <c r="QGV48" s="468"/>
      <c r="QGW48" s="468"/>
      <c r="QGX48" s="468"/>
      <c r="QGY48" s="468"/>
      <c r="QGZ48" s="468"/>
      <c r="QHA48" s="468"/>
      <c r="QHB48" s="468"/>
      <c r="QHC48" s="468"/>
      <c r="QHD48" s="468"/>
      <c r="QHE48" s="468"/>
      <c r="QHF48" s="468"/>
      <c r="QHG48" s="468"/>
      <c r="QHH48" s="468"/>
      <c r="QHI48" s="468"/>
      <c r="QHJ48" s="468"/>
      <c r="QHK48" s="468"/>
      <c r="QHL48" s="468"/>
      <c r="QHM48" s="468"/>
      <c r="QHN48" s="468"/>
      <c r="QHO48" s="468"/>
      <c r="QHP48" s="468"/>
      <c r="QHQ48" s="468"/>
      <c r="QHR48" s="468"/>
      <c r="QHS48" s="468"/>
      <c r="QHT48" s="468"/>
      <c r="QHU48" s="468"/>
      <c r="QHV48" s="468"/>
      <c r="QHW48" s="468"/>
      <c r="QHX48" s="468"/>
      <c r="QHY48" s="468"/>
      <c r="QHZ48" s="468"/>
      <c r="QIA48" s="468"/>
      <c r="QIB48" s="468"/>
      <c r="QIC48" s="468"/>
      <c r="QID48" s="468"/>
      <c r="QIE48" s="468"/>
      <c r="QIF48" s="468"/>
      <c r="QIG48" s="468"/>
      <c r="QIH48" s="468"/>
      <c r="QII48" s="468"/>
      <c r="QIJ48" s="468"/>
      <c r="QIK48" s="468"/>
      <c r="QIL48" s="468"/>
      <c r="QIM48" s="468"/>
      <c r="QIN48" s="468"/>
      <c r="QIO48" s="468"/>
      <c r="QIP48" s="468"/>
      <c r="QIQ48" s="468"/>
      <c r="QIR48" s="468"/>
      <c r="QIS48" s="468"/>
      <c r="QIT48" s="468"/>
      <c r="QIU48" s="468"/>
      <c r="QIV48" s="468"/>
      <c r="QIW48" s="468"/>
      <c r="QIX48" s="468"/>
      <c r="QIY48" s="468"/>
      <c r="QIZ48" s="468"/>
      <c r="QJA48" s="468"/>
      <c r="QJB48" s="468"/>
      <c r="QJC48" s="468"/>
      <c r="QJD48" s="468"/>
      <c r="QJE48" s="468"/>
      <c r="QJF48" s="468"/>
      <c r="QJG48" s="468"/>
      <c r="QJH48" s="468"/>
      <c r="QJI48" s="468"/>
      <c r="QJJ48" s="468"/>
      <c r="QJK48" s="468"/>
      <c r="QJL48" s="468"/>
      <c r="QJM48" s="468"/>
      <c r="QJN48" s="468"/>
      <c r="QJO48" s="468"/>
      <c r="QJP48" s="468"/>
      <c r="QJQ48" s="468"/>
      <c r="QJR48" s="468"/>
      <c r="QJS48" s="468"/>
      <c r="QJT48" s="468"/>
      <c r="QJU48" s="468"/>
      <c r="QJV48" s="468"/>
      <c r="QJW48" s="468"/>
      <c r="QJX48" s="468"/>
      <c r="QJY48" s="468"/>
      <c r="QJZ48" s="468"/>
      <c r="QKA48" s="468"/>
      <c r="QKB48" s="468"/>
      <c r="QKC48" s="468"/>
      <c r="QKD48" s="468"/>
      <c r="QKE48" s="468"/>
      <c r="QKF48" s="468"/>
      <c r="QKG48" s="468"/>
      <c r="QKH48" s="468"/>
      <c r="QKI48" s="468"/>
      <c r="QKJ48" s="468"/>
      <c r="QKK48" s="468"/>
      <c r="QKL48" s="468"/>
      <c r="QKM48" s="468"/>
      <c r="QKN48" s="468"/>
      <c r="QKO48" s="468"/>
      <c r="QKP48" s="468"/>
      <c r="QKQ48" s="468"/>
      <c r="QKR48" s="468"/>
      <c r="QKS48" s="468"/>
      <c r="QKT48" s="468"/>
      <c r="QKU48" s="468"/>
      <c r="QKV48" s="468"/>
      <c r="QKW48" s="468"/>
      <c r="QKX48" s="468"/>
      <c r="QKY48" s="468"/>
      <c r="QKZ48" s="468"/>
      <c r="QLA48" s="468"/>
      <c r="QLB48" s="468"/>
      <c r="QLC48" s="468"/>
      <c r="QLD48" s="468"/>
      <c r="QLE48" s="468"/>
      <c r="QLF48" s="468"/>
      <c r="QLG48" s="468"/>
      <c r="QLH48" s="468"/>
      <c r="QLI48" s="468"/>
      <c r="QLJ48" s="468"/>
      <c r="QLK48" s="468"/>
      <c r="QLL48" s="468"/>
      <c r="QLM48" s="468"/>
      <c r="QLN48" s="468"/>
      <c r="QLO48" s="468"/>
      <c r="QLP48" s="468"/>
      <c r="QLQ48" s="468"/>
      <c r="QLR48" s="468"/>
      <c r="QLS48" s="468"/>
      <c r="QLT48" s="468"/>
      <c r="QLU48" s="468"/>
      <c r="QLV48" s="468"/>
      <c r="QLW48" s="468"/>
      <c r="QLX48" s="468"/>
      <c r="QLY48" s="468"/>
      <c r="QLZ48" s="468"/>
      <c r="QMA48" s="468"/>
      <c r="QMB48" s="468"/>
      <c r="QMC48" s="468"/>
      <c r="QMD48" s="468"/>
      <c r="QME48" s="468"/>
      <c r="QMF48" s="468"/>
      <c r="QMG48" s="468"/>
      <c r="QMH48" s="468"/>
      <c r="QMI48" s="468"/>
      <c r="QMJ48" s="468"/>
      <c r="QMK48" s="468"/>
      <c r="QML48" s="468"/>
      <c r="QMM48" s="468"/>
      <c r="QMN48" s="468"/>
      <c r="QMO48" s="468"/>
      <c r="QMP48" s="468"/>
      <c r="QMQ48" s="468"/>
      <c r="QMR48" s="468"/>
      <c r="QMS48" s="468"/>
      <c r="QMT48" s="468"/>
      <c r="QMU48" s="468"/>
      <c r="QMV48" s="468"/>
      <c r="QMW48" s="468"/>
      <c r="QMX48" s="468"/>
      <c r="QMY48" s="468"/>
      <c r="QMZ48" s="468"/>
      <c r="QNA48" s="468"/>
      <c r="QNB48" s="468"/>
      <c r="QNC48" s="468"/>
      <c r="QND48" s="468"/>
      <c r="QNE48" s="468"/>
      <c r="QNF48" s="468"/>
      <c r="QNG48" s="468"/>
      <c r="QNH48" s="468"/>
      <c r="QNI48" s="468"/>
      <c r="QNJ48" s="468"/>
      <c r="QNK48" s="468"/>
      <c r="QNL48" s="468"/>
      <c r="QNM48" s="468"/>
      <c r="QNN48" s="468"/>
      <c r="QNO48" s="468"/>
      <c r="QNP48" s="468"/>
      <c r="QNQ48" s="468"/>
      <c r="QNR48" s="468"/>
      <c r="QNS48" s="468"/>
      <c r="QNT48" s="468"/>
      <c r="QNU48" s="468"/>
      <c r="QNV48" s="468"/>
      <c r="QNW48" s="468"/>
      <c r="QNX48" s="468"/>
      <c r="QNY48" s="468"/>
      <c r="QNZ48" s="468"/>
      <c r="QOA48" s="468"/>
      <c r="QOB48" s="468"/>
      <c r="QOC48" s="468"/>
      <c r="QOD48" s="468"/>
      <c r="QOE48" s="468"/>
      <c r="QOF48" s="468"/>
      <c r="QOG48" s="468"/>
      <c r="QOH48" s="468"/>
      <c r="QOI48" s="468"/>
      <c r="QOJ48" s="468"/>
      <c r="QOK48" s="468"/>
      <c r="QOL48" s="468"/>
      <c r="QOM48" s="468"/>
      <c r="QON48" s="468"/>
      <c r="QOO48" s="468"/>
      <c r="QOP48" s="468"/>
      <c r="QOQ48" s="468"/>
      <c r="QOR48" s="468"/>
      <c r="QOS48" s="468"/>
      <c r="QOT48" s="468"/>
      <c r="QOU48" s="468"/>
      <c r="QOV48" s="468"/>
      <c r="QOW48" s="468"/>
      <c r="QOX48" s="468"/>
      <c r="QOY48" s="468"/>
      <c r="QOZ48" s="468"/>
      <c r="QPA48" s="468"/>
      <c r="QPB48" s="468"/>
      <c r="QPC48" s="468"/>
      <c r="QPD48" s="468"/>
      <c r="QPE48" s="468"/>
      <c r="QPF48" s="468"/>
      <c r="QPG48" s="468"/>
      <c r="QPH48" s="468"/>
      <c r="QPI48" s="468"/>
      <c r="QPJ48" s="468"/>
      <c r="QPK48" s="468"/>
      <c r="QPL48" s="468"/>
      <c r="QPM48" s="468"/>
      <c r="QPN48" s="468"/>
      <c r="QPO48" s="468"/>
      <c r="QPP48" s="468"/>
      <c r="QPQ48" s="468"/>
      <c r="QPR48" s="468"/>
      <c r="QPS48" s="468"/>
      <c r="QPT48" s="468"/>
      <c r="QPU48" s="468"/>
      <c r="QPV48" s="468"/>
      <c r="QPW48" s="468"/>
      <c r="QPX48" s="468"/>
      <c r="QPY48" s="468"/>
      <c r="QPZ48" s="468"/>
      <c r="QQA48" s="468"/>
      <c r="QQB48" s="468"/>
      <c r="QQC48" s="468"/>
      <c r="QQD48" s="468"/>
      <c r="QQE48" s="468"/>
      <c r="QQF48" s="468"/>
      <c r="QQG48" s="468"/>
      <c r="QQH48" s="468"/>
      <c r="QQI48" s="468"/>
      <c r="QQJ48" s="468"/>
      <c r="QQK48" s="468"/>
      <c r="QQL48" s="468"/>
      <c r="QQM48" s="468"/>
      <c r="QQN48" s="468"/>
      <c r="QQO48" s="468"/>
      <c r="QQP48" s="468"/>
      <c r="QQQ48" s="468"/>
      <c r="QQR48" s="468"/>
      <c r="QQS48" s="468"/>
      <c r="QQT48" s="468"/>
      <c r="QQU48" s="468"/>
      <c r="QQV48" s="468"/>
      <c r="QQW48" s="468"/>
      <c r="QQX48" s="468"/>
      <c r="QQY48" s="468"/>
      <c r="QQZ48" s="468"/>
      <c r="QRA48" s="468"/>
      <c r="QRB48" s="468"/>
      <c r="QRC48" s="468"/>
      <c r="QRD48" s="468"/>
      <c r="QRE48" s="468"/>
      <c r="QRF48" s="468"/>
      <c r="QRG48" s="468"/>
      <c r="QRH48" s="468"/>
      <c r="QRI48" s="468"/>
      <c r="QRJ48" s="468"/>
      <c r="QRK48" s="468"/>
      <c r="QRL48" s="468"/>
      <c r="QRM48" s="468"/>
      <c r="QRN48" s="468"/>
      <c r="QRO48" s="468"/>
      <c r="QRP48" s="468"/>
      <c r="QRQ48" s="468"/>
      <c r="QRR48" s="468"/>
      <c r="QRS48" s="468"/>
      <c r="QRT48" s="468"/>
      <c r="QRU48" s="468"/>
      <c r="QRV48" s="468"/>
      <c r="QRW48" s="468"/>
      <c r="QRX48" s="468"/>
      <c r="QRY48" s="468"/>
      <c r="QRZ48" s="468"/>
      <c r="QSA48" s="468"/>
      <c r="QSB48" s="468"/>
      <c r="QSC48" s="468"/>
      <c r="QSD48" s="468"/>
      <c r="QSE48" s="468"/>
      <c r="QSF48" s="468"/>
      <c r="QSG48" s="468"/>
      <c r="QSH48" s="468"/>
      <c r="QSI48" s="468"/>
      <c r="QSJ48" s="468"/>
      <c r="QSK48" s="468"/>
      <c r="QSL48" s="468"/>
      <c r="QSM48" s="468"/>
      <c r="QSN48" s="468"/>
      <c r="QSO48" s="468"/>
      <c r="QSP48" s="468"/>
      <c r="QSQ48" s="468"/>
      <c r="QSR48" s="468"/>
      <c r="QSS48" s="468"/>
      <c r="QST48" s="468"/>
      <c r="QSU48" s="468"/>
      <c r="QSV48" s="468"/>
      <c r="QSW48" s="468"/>
      <c r="QSX48" s="468"/>
      <c r="QSY48" s="468"/>
      <c r="QSZ48" s="468"/>
      <c r="QTA48" s="468"/>
      <c r="QTB48" s="468"/>
      <c r="QTC48" s="468"/>
      <c r="QTD48" s="468"/>
      <c r="QTE48" s="468"/>
      <c r="QTF48" s="468"/>
      <c r="QTG48" s="468"/>
      <c r="QTH48" s="468"/>
      <c r="QTI48" s="468"/>
      <c r="QTJ48" s="468"/>
      <c r="QTK48" s="468"/>
      <c r="QTL48" s="468"/>
      <c r="QTM48" s="468"/>
      <c r="QTN48" s="468"/>
      <c r="QTO48" s="468"/>
      <c r="QTP48" s="468"/>
      <c r="QTQ48" s="468"/>
      <c r="QTR48" s="468"/>
      <c r="QTS48" s="468"/>
      <c r="QTT48" s="468"/>
      <c r="QTU48" s="468"/>
      <c r="QTV48" s="468"/>
      <c r="QTW48" s="468"/>
      <c r="QTX48" s="468"/>
      <c r="QTY48" s="468"/>
      <c r="QTZ48" s="468"/>
      <c r="QUA48" s="468"/>
      <c r="QUB48" s="468"/>
      <c r="QUC48" s="468"/>
      <c r="QUD48" s="468"/>
      <c r="QUE48" s="468"/>
      <c r="QUF48" s="468"/>
      <c r="QUG48" s="468"/>
      <c r="QUH48" s="468"/>
      <c r="QUI48" s="468"/>
      <c r="QUJ48" s="468"/>
      <c r="QUK48" s="468"/>
      <c r="QUL48" s="468"/>
      <c r="QUM48" s="468"/>
      <c r="QUN48" s="468"/>
      <c r="QUO48" s="468"/>
      <c r="QUP48" s="468"/>
      <c r="QUQ48" s="468"/>
      <c r="QUR48" s="468"/>
      <c r="QUS48" s="468"/>
      <c r="QUT48" s="468"/>
      <c r="QUU48" s="468"/>
      <c r="QUV48" s="468"/>
      <c r="QUW48" s="468"/>
      <c r="QUX48" s="468"/>
      <c r="QUY48" s="468"/>
      <c r="QUZ48" s="468"/>
      <c r="QVA48" s="468"/>
      <c r="QVB48" s="468"/>
      <c r="QVC48" s="468"/>
      <c r="QVD48" s="468"/>
      <c r="QVE48" s="468"/>
      <c r="QVF48" s="468"/>
      <c r="QVG48" s="468"/>
      <c r="QVH48" s="468"/>
      <c r="QVI48" s="468"/>
      <c r="QVJ48" s="468"/>
      <c r="QVK48" s="468"/>
      <c r="QVL48" s="468"/>
      <c r="QVM48" s="468"/>
      <c r="QVN48" s="468"/>
      <c r="QVO48" s="468"/>
      <c r="QVP48" s="468"/>
      <c r="QVQ48" s="468"/>
      <c r="QVR48" s="468"/>
      <c r="QVS48" s="468"/>
      <c r="QVT48" s="468"/>
      <c r="QVU48" s="468"/>
      <c r="QVV48" s="468"/>
      <c r="QVW48" s="468"/>
      <c r="QVX48" s="468"/>
      <c r="QVY48" s="468"/>
      <c r="QVZ48" s="468"/>
      <c r="QWA48" s="468"/>
      <c r="QWB48" s="468"/>
      <c r="QWC48" s="468"/>
      <c r="QWD48" s="468"/>
      <c r="QWE48" s="468"/>
      <c r="QWF48" s="468"/>
      <c r="QWG48" s="468"/>
      <c r="QWH48" s="468"/>
      <c r="QWI48" s="468"/>
      <c r="QWJ48" s="468"/>
      <c r="QWK48" s="468"/>
      <c r="QWL48" s="468"/>
      <c r="QWM48" s="468"/>
      <c r="QWN48" s="468"/>
      <c r="QWO48" s="468"/>
      <c r="QWP48" s="468"/>
      <c r="QWQ48" s="468"/>
      <c r="QWR48" s="468"/>
      <c r="QWS48" s="468"/>
      <c r="QWT48" s="468"/>
      <c r="QWU48" s="468"/>
      <c r="QWV48" s="468"/>
      <c r="QWW48" s="468"/>
      <c r="QWX48" s="468"/>
      <c r="QWY48" s="468"/>
      <c r="QWZ48" s="468"/>
      <c r="QXA48" s="468"/>
      <c r="QXB48" s="468"/>
      <c r="QXC48" s="468"/>
      <c r="QXD48" s="468"/>
      <c r="QXE48" s="468"/>
      <c r="QXF48" s="468"/>
      <c r="QXG48" s="468"/>
      <c r="QXH48" s="468"/>
      <c r="QXI48" s="468"/>
      <c r="QXJ48" s="468"/>
      <c r="QXK48" s="468"/>
      <c r="QXL48" s="468"/>
      <c r="QXM48" s="468"/>
      <c r="QXN48" s="468"/>
      <c r="QXO48" s="468"/>
      <c r="QXP48" s="468"/>
      <c r="QXQ48" s="468"/>
      <c r="QXR48" s="468"/>
      <c r="QXS48" s="468"/>
      <c r="QXT48" s="468"/>
      <c r="QXU48" s="468"/>
      <c r="QXV48" s="468"/>
      <c r="QXW48" s="468"/>
      <c r="QXX48" s="468"/>
      <c r="QXY48" s="468"/>
      <c r="QXZ48" s="468"/>
      <c r="QYA48" s="468"/>
      <c r="QYB48" s="468"/>
      <c r="QYC48" s="468"/>
      <c r="QYD48" s="468"/>
      <c r="QYE48" s="468"/>
      <c r="QYF48" s="468"/>
      <c r="QYG48" s="468"/>
      <c r="QYH48" s="468"/>
      <c r="QYI48" s="468"/>
      <c r="QYJ48" s="468"/>
      <c r="QYK48" s="468"/>
      <c r="QYL48" s="468"/>
      <c r="QYM48" s="468"/>
      <c r="QYN48" s="468"/>
      <c r="QYO48" s="468"/>
      <c r="QYP48" s="468"/>
      <c r="QYQ48" s="468"/>
      <c r="QYR48" s="468"/>
      <c r="QYS48" s="468"/>
      <c r="QYT48" s="468"/>
      <c r="QYU48" s="468"/>
      <c r="QYV48" s="468"/>
      <c r="QYW48" s="468"/>
      <c r="QYX48" s="468"/>
      <c r="QYY48" s="468"/>
      <c r="QYZ48" s="468"/>
      <c r="QZA48" s="468"/>
      <c r="QZB48" s="468"/>
      <c r="QZC48" s="468"/>
      <c r="QZD48" s="468"/>
      <c r="QZE48" s="468"/>
      <c r="QZF48" s="468"/>
      <c r="QZG48" s="468"/>
      <c r="QZH48" s="468"/>
      <c r="QZI48" s="468"/>
      <c r="QZJ48" s="468"/>
      <c r="QZK48" s="468"/>
      <c r="QZL48" s="468"/>
      <c r="QZM48" s="468"/>
      <c r="QZN48" s="468"/>
      <c r="QZO48" s="468"/>
      <c r="QZP48" s="468"/>
      <c r="QZQ48" s="468"/>
      <c r="QZR48" s="468"/>
      <c r="QZS48" s="468"/>
      <c r="QZT48" s="468"/>
      <c r="QZU48" s="468"/>
      <c r="QZV48" s="468"/>
      <c r="QZW48" s="468"/>
      <c r="QZX48" s="468"/>
      <c r="QZY48" s="468"/>
      <c r="QZZ48" s="468"/>
      <c r="RAA48" s="468"/>
      <c r="RAB48" s="468"/>
      <c r="RAC48" s="468"/>
      <c r="RAD48" s="468"/>
      <c r="RAE48" s="468"/>
      <c r="RAF48" s="468"/>
      <c r="RAG48" s="468"/>
      <c r="RAH48" s="468"/>
      <c r="RAI48" s="468"/>
      <c r="RAJ48" s="468"/>
      <c r="RAK48" s="468"/>
      <c r="RAL48" s="468"/>
      <c r="RAM48" s="468"/>
      <c r="RAN48" s="468"/>
      <c r="RAO48" s="468"/>
      <c r="RAP48" s="468"/>
      <c r="RAQ48" s="468"/>
      <c r="RAR48" s="468"/>
      <c r="RAS48" s="468"/>
      <c r="RAT48" s="468"/>
      <c r="RAU48" s="468"/>
      <c r="RAV48" s="468"/>
      <c r="RAW48" s="468"/>
      <c r="RAX48" s="468"/>
      <c r="RAY48" s="468"/>
      <c r="RAZ48" s="468"/>
      <c r="RBA48" s="468"/>
      <c r="RBB48" s="468"/>
      <c r="RBC48" s="468"/>
      <c r="RBD48" s="468"/>
      <c r="RBE48" s="468"/>
      <c r="RBF48" s="468"/>
      <c r="RBG48" s="468"/>
      <c r="RBH48" s="468"/>
      <c r="RBI48" s="468"/>
      <c r="RBJ48" s="468"/>
      <c r="RBK48" s="468"/>
      <c r="RBL48" s="468"/>
      <c r="RBM48" s="468"/>
      <c r="RBN48" s="468"/>
      <c r="RBO48" s="468"/>
      <c r="RBP48" s="468"/>
      <c r="RBQ48" s="468"/>
      <c r="RBR48" s="468"/>
      <c r="RBS48" s="468"/>
      <c r="RBT48" s="468"/>
      <c r="RBU48" s="468"/>
      <c r="RBV48" s="468"/>
      <c r="RBW48" s="468"/>
      <c r="RBX48" s="468"/>
      <c r="RBY48" s="468"/>
      <c r="RBZ48" s="468"/>
      <c r="RCA48" s="468"/>
      <c r="RCB48" s="468"/>
      <c r="RCC48" s="468"/>
      <c r="RCD48" s="468"/>
      <c r="RCE48" s="468"/>
      <c r="RCF48" s="468"/>
      <c r="RCG48" s="468"/>
      <c r="RCH48" s="468"/>
      <c r="RCI48" s="468"/>
      <c r="RCJ48" s="468"/>
      <c r="RCK48" s="468"/>
      <c r="RCL48" s="468"/>
      <c r="RCM48" s="468"/>
      <c r="RCN48" s="468"/>
      <c r="RCO48" s="468"/>
      <c r="RCP48" s="468"/>
      <c r="RCQ48" s="468"/>
      <c r="RCR48" s="468"/>
      <c r="RCS48" s="468"/>
      <c r="RCT48" s="468"/>
      <c r="RCU48" s="468"/>
      <c r="RCV48" s="468"/>
      <c r="RCW48" s="468"/>
      <c r="RCX48" s="468"/>
      <c r="RCY48" s="468"/>
      <c r="RCZ48" s="468"/>
      <c r="RDA48" s="468"/>
      <c r="RDB48" s="468"/>
      <c r="RDC48" s="468"/>
      <c r="RDD48" s="468"/>
      <c r="RDE48" s="468"/>
      <c r="RDF48" s="468"/>
      <c r="RDG48" s="468"/>
      <c r="RDH48" s="468"/>
      <c r="RDI48" s="468"/>
      <c r="RDJ48" s="468"/>
      <c r="RDK48" s="468"/>
      <c r="RDL48" s="468"/>
      <c r="RDM48" s="468"/>
      <c r="RDN48" s="468"/>
      <c r="RDO48" s="468"/>
      <c r="RDP48" s="468"/>
      <c r="RDQ48" s="468"/>
      <c r="RDR48" s="468"/>
      <c r="RDS48" s="468"/>
      <c r="RDT48" s="468"/>
      <c r="RDU48" s="468"/>
      <c r="RDV48" s="468"/>
      <c r="RDW48" s="468"/>
      <c r="RDX48" s="468"/>
      <c r="RDY48" s="468"/>
      <c r="RDZ48" s="468"/>
      <c r="REA48" s="468"/>
      <c r="REB48" s="468"/>
      <c r="REC48" s="468"/>
      <c r="RED48" s="468"/>
      <c r="REE48" s="468"/>
      <c r="REF48" s="468"/>
      <c r="REG48" s="468"/>
      <c r="REH48" s="468"/>
      <c r="REI48" s="468"/>
      <c r="REJ48" s="468"/>
      <c r="REK48" s="468"/>
      <c r="REL48" s="468"/>
      <c r="REM48" s="468"/>
      <c r="REN48" s="468"/>
      <c r="REO48" s="468"/>
      <c r="REP48" s="468"/>
      <c r="REQ48" s="468"/>
      <c r="RER48" s="468"/>
      <c r="RES48" s="468"/>
      <c r="RET48" s="468"/>
      <c r="REU48" s="468"/>
      <c r="REV48" s="468"/>
      <c r="REW48" s="468"/>
      <c r="REX48" s="468"/>
      <c r="REY48" s="468"/>
      <c r="REZ48" s="468"/>
      <c r="RFA48" s="468"/>
      <c r="RFB48" s="468"/>
      <c r="RFC48" s="468"/>
      <c r="RFD48" s="468"/>
      <c r="RFE48" s="468"/>
      <c r="RFF48" s="468"/>
      <c r="RFG48" s="468"/>
      <c r="RFH48" s="468"/>
      <c r="RFI48" s="468"/>
      <c r="RFJ48" s="468"/>
      <c r="RFK48" s="468"/>
      <c r="RFL48" s="468"/>
      <c r="RFM48" s="468"/>
      <c r="RFN48" s="468"/>
      <c r="RFO48" s="468"/>
      <c r="RFP48" s="468"/>
      <c r="RFQ48" s="468"/>
      <c r="RFR48" s="468"/>
      <c r="RFS48" s="468"/>
      <c r="RFT48" s="468"/>
      <c r="RFU48" s="468"/>
      <c r="RFV48" s="468"/>
      <c r="RFW48" s="468"/>
      <c r="RFX48" s="468"/>
      <c r="RFY48" s="468"/>
      <c r="RFZ48" s="468"/>
      <c r="RGA48" s="468"/>
      <c r="RGB48" s="468"/>
      <c r="RGC48" s="468"/>
      <c r="RGD48" s="468"/>
      <c r="RGE48" s="468"/>
      <c r="RGF48" s="468"/>
      <c r="RGG48" s="468"/>
      <c r="RGH48" s="468"/>
      <c r="RGI48" s="468"/>
      <c r="RGJ48" s="468"/>
      <c r="RGK48" s="468"/>
      <c r="RGL48" s="468"/>
      <c r="RGM48" s="468"/>
      <c r="RGN48" s="468"/>
      <c r="RGO48" s="468"/>
      <c r="RGP48" s="468"/>
      <c r="RGQ48" s="468"/>
      <c r="RGR48" s="468"/>
      <c r="RGS48" s="468"/>
      <c r="RGT48" s="468"/>
      <c r="RGU48" s="468"/>
      <c r="RGV48" s="468"/>
      <c r="RGW48" s="468"/>
      <c r="RGX48" s="468"/>
      <c r="RGY48" s="468"/>
      <c r="RGZ48" s="468"/>
      <c r="RHA48" s="468"/>
      <c r="RHB48" s="468"/>
      <c r="RHC48" s="468"/>
      <c r="RHD48" s="468"/>
      <c r="RHE48" s="468"/>
      <c r="RHF48" s="468"/>
      <c r="RHG48" s="468"/>
      <c r="RHH48" s="468"/>
      <c r="RHI48" s="468"/>
      <c r="RHJ48" s="468"/>
      <c r="RHK48" s="468"/>
      <c r="RHL48" s="468"/>
      <c r="RHM48" s="468"/>
      <c r="RHN48" s="468"/>
      <c r="RHO48" s="468"/>
      <c r="RHP48" s="468"/>
      <c r="RHQ48" s="468"/>
      <c r="RHR48" s="468"/>
      <c r="RHS48" s="468"/>
      <c r="RHT48" s="468"/>
      <c r="RHU48" s="468"/>
      <c r="RHV48" s="468"/>
      <c r="RHW48" s="468"/>
      <c r="RHX48" s="468"/>
      <c r="RHY48" s="468"/>
      <c r="RHZ48" s="468"/>
      <c r="RIA48" s="468"/>
      <c r="RIB48" s="468"/>
      <c r="RIC48" s="468"/>
      <c r="RID48" s="468"/>
      <c r="RIE48" s="468"/>
      <c r="RIF48" s="468"/>
      <c r="RIG48" s="468"/>
      <c r="RIH48" s="468"/>
      <c r="RII48" s="468"/>
      <c r="RIJ48" s="468"/>
      <c r="RIK48" s="468"/>
      <c r="RIL48" s="468"/>
      <c r="RIM48" s="468"/>
      <c r="RIN48" s="468"/>
      <c r="RIO48" s="468"/>
      <c r="RIP48" s="468"/>
      <c r="RIQ48" s="468"/>
      <c r="RIR48" s="468"/>
      <c r="RIS48" s="468"/>
      <c r="RIT48" s="468"/>
      <c r="RIU48" s="468"/>
      <c r="RIV48" s="468"/>
      <c r="RIW48" s="468"/>
      <c r="RIX48" s="468"/>
      <c r="RIY48" s="468"/>
      <c r="RIZ48" s="468"/>
      <c r="RJA48" s="468"/>
      <c r="RJB48" s="468"/>
      <c r="RJC48" s="468"/>
      <c r="RJD48" s="468"/>
      <c r="RJE48" s="468"/>
      <c r="RJF48" s="468"/>
      <c r="RJG48" s="468"/>
      <c r="RJH48" s="468"/>
      <c r="RJI48" s="468"/>
      <c r="RJJ48" s="468"/>
      <c r="RJK48" s="468"/>
      <c r="RJL48" s="468"/>
      <c r="RJM48" s="468"/>
      <c r="RJN48" s="468"/>
      <c r="RJO48" s="468"/>
      <c r="RJP48" s="468"/>
      <c r="RJQ48" s="468"/>
      <c r="RJR48" s="468"/>
      <c r="RJS48" s="468"/>
      <c r="RJT48" s="468"/>
      <c r="RJU48" s="468"/>
      <c r="RJV48" s="468"/>
      <c r="RJW48" s="468"/>
      <c r="RJX48" s="468"/>
      <c r="RJY48" s="468"/>
      <c r="RJZ48" s="468"/>
      <c r="RKA48" s="468"/>
      <c r="RKB48" s="468"/>
      <c r="RKC48" s="468"/>
      <c r="RKD48" s="468"/>
      <c r="RKE48" s="468"/>
      <c r="RKF48" s="468"/>
      <c r="RKG48" s="468"/>
      <c r="RKH48" s="468"/>
      <c r="RKI48" s="468"/>
      <c r="RKJ48" s="468"/>
      <c r="RKK48" s="468"/>
      <c r="RKL48" s="468"/>
      <c r="RKM48" s="468"/>
      <c r="RKN48" s="468"/>
      <c r="RKO48" s="468"/>
      <c r="RKP48" s="468"/>
      <c r="RKQ48" s="468"/>
      <c r="RKR48" s="468"/>
      <c r="RKS48" s="468"/>
      <c r="RKT48" s="468"/>
      <c r="RKU48" s="468"/>
      <c r="RKV48" s="468"/>
      <c r="RKW48" s="468"/>
      <c r="RKX48" s="468"/>
      <c r="RKY48" s="468"/>
      <c r="RKZ48" s="468"/>
      <c r="RLA48" s="468"/>
      <c r="RLB48" s="468"/>
      <c r="RLC48" s="468"/>
      <c r="RLD48" s="468"/>
      <c r="RLE48" s="468"/>
      <c r="RLF48" s="468"/>
      <c r="RLG48" s="468"/>
      <c r="RLH48" s="468"/>
      <c r="RLI48" s="468"/>
      <c r="RLJ48" s="468"/>
      <c r="RLK48" s="468"/>
      <c r="RLL48" s="468"/>
      <c r="RLM48" s="468"/>
      <c r="RLN48" s="468"/>
      <c r="RLO48" s="468"/>
      <c r="RLP48" s="468"/>
      <c r="RLQ48" s="468"/>
      <c r="RLR48" s="468"/>
      <c r="RLS48" s="468"/>
      <c r="RLT48" s="468"/>
      <c r="RLU48" s="468"/>
      <c r="RLV48" s="468"/>
      <c r="RLW48" s="468"/>
      <c r="RLX48" s="468"/>
      <c r="RLY48" s="468"/>
      <c r="RLZ48" s="468"/>
      <c r="RMA48" s="468"/>
      <c r="RMB48" s="468"/>
      <c r="RMC48" s="468"/>
      <c r="RMD48" s="468"/>
      <c r="RME48" s="468"/>
      <c r="RMF48" s="468"/>
      <c r="RMG48" s="468"/>
      <c r="RMH48" s="468"/>
      <c r="RMI48" s="468"/>
      <c r="RMJ48" s="468"/>
      <c r="RMK48" s="468"/>
      <c r="RML48" s="468"/>
      <c r="RMM48" s="468"/>
      <c r="RMN48" s="468"/>
      <c r="RMO48" s="468"/>
      <c r="RMP48" s="468"/>
      <c r="RMQ48" s="468"/>
      <c r="RMR48" s="468"/>
      <c r="RMS48" s="468"/>
      <c r="RMT48" s="468"/>
      <c r="RMU48" s="468"/>
      <c r="RMV48" s="468"/>
      <c r="RMW48" s="468"/>
      <c r="RMX48" s="468"/>
      <c r="RMY48" s="468"/>
      <c r="RMZ48" s="468"/>
      <c r="RNA48" s="468"/>
      <c r="RNB48" s="468"/>
      <c r="RNC48" s="468"/>
      <c r="RND48" s="468"/>
      <c r="RNE48" s="468"/>
      <c r="RNF48" s="468"/>
      <c r="RNG48" s="468"/>
      <c r="RNH48" s="468"/>
      <c r="RNI48" s="468"/>
      <c r="RNJ48" s="468"/>
      <c r="RNK48" s="468"/>
      <c r="RNL48" s="468"/>
      <c r="RNM48" s="468"/>
      <c r="RNN48" s="468"/>
      <c r="RNO48" s="468"/>
      <c r="RNP48" s="468"/>
      <c r="RNQ48" s="468"/>
      <c r="RNR48" s="468"/>
      <c r="RNS48" s="468"/>
      <c r="RNT48" s="468"/>
      <c r="RNU48" s="468"/>
      <c r="RNV48" s="468"/>
      <c r="RNW48" s="468"/>
      <c r="RNX48" s="468"/>
      <c r="RNY48" s="468"/>
      <c r="RNZ48" s="468"/>
      <c r="ROA48" s="468"/>
      <c r="ROB48" s="468"/>
      <c r="ROC48" s="468"/>
      <c r="ROD48" s="468"/>
      <c r="ROE48" s="468"/>
      <c r="ROF48" s="468"/>
      <c r="ROG48" s="468"/>
      <c r="ROH48" s="468"/>
      <c r="ROI48" s="468"/>
      <c r="ROJ48" s="468"/>
      <c r="ROK48" s="468"/>
      <c r="ROL48" s="468"/>
      <c r="ROM48" s="468"/>
      <c r="RON48" s="468"/>
      <c r="ROO48" s="468"/>
      <c r="ROP48" s="468"/>
      <c r="ROQ48" s="468"/>
      <c r="ROR48" s="468"/>
      <c r="ROS48" s="468"/>
      <c r="ROT48" s="468"/>
      <c r="ROU48" s="468"/>
      <c r="ROV48" s="468"/>
      <c r="ROW48" s="468"/>
      <c r="ROX48" s="468"/>
      <c r="ROY48" s="468"/>
      <c r="ROZ48" s="468"/>
      <c r="RPA48" s="468"/>
      <c r="RPB48" s="468"/>
      <c r="RPC48" s="468"/>
      <c r="RPD48" s="468"/>
      <c r="RPE48" s="468"/>
      <c r="RPF48" s="468"/>
      <c r="RPG48" s="468"/>
      <c r="RPH48" s="468"/>
      <c r="RPI48" s="468"/>
      <c r="RPJ48" s="468"/>
      <c r="RPK48" s="468"/>
      <c r="RPL48" s="468"/>
      <c r="RPM48" s="468"/>
      <c r="RPN48" s="468"/>
      <c r="RPO48" s="468"/>
      <c r="RPP48" s="468"/>
      <c r="RPQ48" s="468"/>
      <c r="RPR48" s="468"/>
      <c r="RPS48" s="468"/>
      <c r="RPT48" s="468"/>
      <c r="RPU48" s="468"/>
      <c r="RPV48" s="468"/>
      <c r="RPW48" s="468"/>
      <c r="RPX48" s="468"/>
      <c r="RPY48" s="468"/>
      <c r="RPZ48" s="468"/>
      <c r="RQA48" s="468"/>
      <c r="RQB48" s="468"/>
      <c r="RQC48" s="468"/>
      <c r="RQD48" s="468"/>
      <c r="RQE48" s="468"/>
      <c r="RQF48" s="468"/>
      <c r="RQG48" s="468"/>
      <c r="RQH48" s="468"/>
      <c r="RQI48" s="468"/>
      <c r="RQJ48" s="468"/>
      <c r="RQK48" s="468"/>
      <c r="RQL48" s="468"/>
      <c r="RQM48" s="468"/>
      <c r="RQN48" s="468"/>
      <c r="RQO48" s="468"/>
      <c r="RQP48" s="468"/>
      <c r="RQQ48" s="468"/>
      <c r="RQR48" s="468"/>
      <c r="RQS48" s="468"/>
      <c r="RQT48" s="468"/>
      <c r="RQU48" s="468"/>
      <c r="RQV48" s="468"/>
      <c r="RQW48" s="468"/>
      <c r="RQX48" s="468"/>
      <c r="RQY48" s="468"/>
      <c r="RQZ48" s="468"/>
      <c r="RRA48" s="468"/>
      <c r="RRB48" s="468"/>
      <c r="RRC48" s="468"/>
      <c r="RRD48" s="468"/>
      <c r="RRE48" s="468"/>
      <c r="RRF48" s="468"/>
      <c r="RRG48" s="468"/>
      <c r="RRH48" s="468"/>
      <c r="RRI48" s="468"/>
      <c r="RRJ48" s="468"/>
      <c r="RRK48" s="468"/>
      <c r="RRL48" s="468"/>
      <c r="RRM48" s="468"/>
      <c r="RRN48" s="468"/>
      <c r="RRO48" s="468"/>
      <c r="RRP48" s="468"/>
      <c r="RRQ48" s="468"/>
      <c r="RRR48" s="468"/>
      <c r="RRS48" s="468"/>
      <c r="RRT48" s="468"/>
      <c r="RRU48" s="468"/>
      <c r="RRV48" s="468"/>
      <c r="RRW48" s="468"/>
      <c r="RRX48" s="468"/>
      <c r="RRY48" s="468"/>
      <c r="RRZ48" s="468"/>
      <c r="RSA48" s="468"/>
      <c r="RSB48" s="468"/>
      <c r="RSC48" s="468"/>
      <c r="RSD48" s="468"/>
      <c r="RSE48" s="468"/>
      <c r="RSF48" s="468"/>
      <c r="RSG48" s="468"/>
      <c r="RSH48" s="468"/>
      <c r="RSI48" s="468"/>
      <c r="RSJ48" s="468"/>
      <c r="RSK48" s="468"/>
      <c r="RSL48" s="468"/>
      <c r="RSM48" s="468"/>
      <c r="RSN48" s="468"/>
      <c r="RSO48" s="468"/>
      <c r="RSP48" s="468"/>
      <c r="RSQ48" s="468"/>
      <c r="RSR48" s="468"/>
      <c r="RSS48" s="468"/>
      <c r="RST48" s="468"/>
      <c r="RSU48" s="468"/>
      <c r="RSV48" s="468"/>
      <c r="RSW48" s="468"/>
      <c r="RSX48" s="468"/>
      <c r="RSY48" s="468"/>
      <c r="RSZ48" s="468"/>
      <c r="RTA48" s="468"/>
      <c r="RTB48" s="468"/>
      <c r="RTC48" s="468"/>
      <c r="RTD48" s="468"/>
      <c r="RTE48" s="468"/>
      <c r="RTF48" s="468"/>
      <c r="RTG48" s="468"/>
      <c r="RTH48" s="468"/>
      <c r="RTI48" s="468"/>
      <c r="RTJ48" s="468"/>
      <c r="RTK48" s="468"/>
      <c r="RTL48" s="468"/>
      <c r="RTM48" s="468"/>
      <c r="RTN48" s="468"/>
      <c r="RTO48" s="468"/>
      <c r="RTP48" s="468"/>
      <c r="RTQ48" s="468"/>
      <c r="RTR48" s="468"/>
      <c r="RTS48" s="468"/>
      <c r="RTT48" s="468"/>
      <c r="RTU48" s="468"/>
      <c r="RTV48" s="468"/>
      <c r="RTW48" s="468"/>
      <c r="RTX48" s="468"/>
      <c r="RTY48" s="468"/>
      <c r="RTZ48" s="468"/>
      <c r="RUA48" s="468"/>
      <c r="RUB48" s="468"/>
      <c r="RUC48" s="468"/>
      <c r="RUD48" s="468"/>
      <c r="RUE48" s="468"/>
      <c r="RUF48" s="468"/>
      <c r="RUG48" s="468"/>
      <c r="RUH48" s="468"/>
      <c r="RUI48" s="468"/>
      <c r="RUJ48" s="468"/>
      <c r="RUK48" s="468"/>
      <c r="RUL48" s="468"/>
      <c r="RUM48" s="468"/>
      <c r="RUN48" s="468"/>
      <c r="RUO48" s="468"/>
      <c r="RUP48" s="468"/>
      <c r="RUQ48" s="468"/>
      <c r="RUR48" s="468"/>
      <c r="RUS48" s="468"/>
      <c r="RUT48" s="468"/>
      <c r="RUU48" s="468"/>
      <c r="RUV48" s="468"/>
      <c r="RUW48" s="468"/>
      <c r="RUX48" s="468"/>
      <c r="RUY48" s="468"/>
      <c r="RUZ48" s="468"/>
      <c r="RVA48" s="468"/>
      <c r="RVB48" s="468"/>
      <c r="RVC48" s="468"/>
      <c r="RVD48" s="468"/>
      <c r="RVE48" s="468"/>
      <c r="RVF48" s="468"/>
      <c r="RVG48" s="468"/>
      <c r="RVH48" s="468"/>
      <c r="RVI48" s="468"/>
      <c r="RVJ48" s="468"/>
      <c r="RVK48" s="468"/>
      <c r="RVL48" s="468"/>
      <c r="RVM48" s="468"/>
      <c r="RVN48" s="468"/>
      <c r="RVO48" s="468"/>
      <c r="RVP48" s="468"/>
      <c r="RVQ48" s="468"/>
      <c r="RVR48" s="468"/>
      <c r="RVS48" s="468"/>
      <c r="RVT48" s="468"/>
      <c r="RVU48" s="468"/>
      <c r="RVV48" s="468"/>
      <c r="RVW48" s="468"/>
      <c r="RVX48" s="468"/>
      <c r="RVY48" s="468"/>
      <c r="RVZ48" s="468"/>
      <c r="RWA48" s="468"/>
      <c r="RWB48" s="468"/>
      <c r="RWC48" s="468"/>
      <c r="RWD48" s="468"/>
      <c r="RWE48" s="468"/>
      <c r="RWF48" s="468"/>
      <c r="RWG48" s="468"/>
      <c r="RWH48" s="468"/>
      <c r="RWI48" s="468"/>
      <c r="RWJ48" s="468"/>
      <c r="RWK48" s="468"/>
      <c r="RWL48" s="468"/>
      <c r="RWM48" s="468"/>
      <c r="RWN48" s="468"/>
      <c r="RWO48" s="468"/>
      <c r="RWP48" s="468"/>
      <c r="RWQ48" s="468"/>
      <c r="RWR48" s="468"/>
      <c r="RWS48" s="468"/>
      <c r="RWT48" s="468"/>
      <c r="RWU48" s="468"/>
      <c r="RWV48" s="468"/>
      <c r="RWW48" s="468"/>
      <c r="RWX48" s="468"/>
      <c r="RWY48" s="468"/>
      <c r="RWZ48" s="468"/>
      <c r="RXA48" s="468"/>
      <c r="RXB48" s="468"/>
      <c r="RXC48" s="468"/>
      <c r="RXD48" s="468"/>
      <c r="RXE48" s="468"/>
      <c r="RXF48" s="468"/>
      <c r="RXG48" s="468"/>
      <c r="RXH48" s="468"/>
      <c r="RXI48" s="468"/>
      <c r="RXJ48" s="468"/>
      <c r="RXK48" s="468"/>
      <c r="RXL48" s="468"/>
      <c r="RXM48" s="468"/>
      <c r="RXN48" s="468"/>
      <c r="RXO48" s="468"/>
      <c r="RXP48" s="468"/>
      <c r="RXQ48" s="468"/>
      <c r="RXR48" s="468"/>
      <c r="RXS48" s="468"/>
      <c r="RXT48" s="468"/>
      <c r="RXU48" s="468"/>
      <c r="RXV48" s="468"/>
      <c r="RXW48" s="468"/>
      <c r="RXX48" s="468"/>
      <c r="RXY48" s="468"/>
      <c r="RXZ48" s="468"/>
      <c r="RYA48" s="468"/>
      <c r="RYB48" s="468"/>
      <c r="RYC48" s="468"/>
      <c r="RYD48" s="468"/>
      <c r="RYE48" s="468"/>
      <c r="RYF48" s="468"/>
      <c r="RYG48" s="468"/>
      <c r="RYH48" s="468"/>
      <c r="RYI48" s="468"/>
      <c r="RYJ48" s="468"/>
      <c r="RYK48" s="468"/>
      <c r="RYL48" s="468"/>
      <c r="RYM48" s="468"/>
      <c r="RYN48" s="468"/>
      <c r="RYO48" s="468"/>
      <c r="RYP48" s="468"/>
      <c r="RYQ48" s="468"/>
      <c r="RYR48" s="468"/>
      <c r="RYS48" s="468"/>
      <c r="RYT48" s="468"/>
      <c r="RYU48" s="468"/>
      <c r="RYV48" s="468"/>
      <c r="RYW48" s="468"/>
      <c r="RYX48" s="468"/>
      <c r="RYY48" s="468"/>
      <c r="RYZ48" s="468"/>
      <c r="RZA48" s="468"/>
      <c r="RZB48" s="468"/>
      <c r="RZC48" s="468"/>
      <c r="RZD48" s="468"/>
      <c r="RZE48" s="468"/>
      <c r="RZF48" s="468"/>
      <c r="RZG48" s="468"/>
      <c r="RZH48" s="468"/>
      <c r="RZI48" s="468"/>
      <c r="RZJ48" s="468"/>
      <c r="RZK48" s="468"/>
      <c r="RZL48" s="468"/>
      <c r="RZM48" s="468"/>
      <c r="RZN48" s="468"/>
      <c r="RZO48" s="468"/>
      <c r="RZP48" s="468"/>
      <c r="RZQ48" s="468"/>
      <c r="RZR48" s="468"/>
      <c r="RZS48" s="468"/>
      <c r="RZT48" s="468"/>
      <c r="RZU48" s="468"/>
      <c r="RZV48" s="468"/>
      <c r="RZW48" s="468"/>
      <c r="RZX48" s="468"/>
      <c r="RZY48" s="468"/>
      <c r="RZZ48" s="468"/>
      <c r="SAA48" s="468"/>
      <c r="SAB48" s="468"/>
      <c r="SAC48" s="468"/>
      <c r="SAD48" s="468"/>
      <c r="SAE48" s="468"/>
      <c r="SAF48" s="468"/>
      <c r="SAG48" s="468"/>
      <c r="SAH48" s="468"/>
      <c r="SAI48" s="468"/>
      <c r="SAJ48" s="468"/>
      <c r="SAK48" s="468"/>
      <c r="SAL48" s="468"/>
      <c r="SAM48" s="468"/>
      <c r="SAN48" s="468"/>
      <c r="SAO48" s="468"/>
      <c r="SAP48" s="468"/>
      <c r="SAQ48" s="468"/>
      <c r="SAR48" s="468"/>
      <c r="SAS48" s="468"/>
      <c r="SAT48" s="468"/>
      <c r="SAU48" s="468"/>
      <c r="SAV48" s="468"/>
      <c r="SAW48" s="468"/>
      <c r="SAX48" s="468"/>
      <c r="SAY48" s="468"/>
      <c r="SAZ48" s="468"/>
      <c r="SBA48" s="468"/>
      <c r="SBB48" s="468"/>
      <c r="SBC48" s="468"/>
      <c r="SBD48" s="468"/>
      <c r="SBE48" s="468"/>
      <c r="SBF48" s="468"/>
      <c r="SBG48" s="468"/>
      <c r="SBH48" s="468"/>
      <c r="SBI48" s="468"/>
      <c r="SBJ48" s="468"/>
      <c r="SBK48" s="468"/>
      <c r="SBL48" s="468"/>
      <c r="SBM48" s="468"/>
      <c r="SBN48" s="468"/>
      <c r="SBO48" s="468"/>
      <c r="SBP48" s="468"/>
      <c r="SBQ48" s="468"/>
      <c r="SBR48" s="468"/>
      <c r="SBS48" s="468"/>
      <c r="SBT48" s="468"/>
      <c r="SBU48" s="468"/>
      <c r="SBV48" s="468"/>
      <c r="SBW48" s="468"/>
      <c r="SBX48" s="468"/>
      <c r="SBY48" s="468"/>
      <c r="SBZ48" s="468"/>
      <c r="SCA48" s="468"/>
      <c r="SCB48" s="468"/>
      <c r="SCC48" s="468"/>
      <c r="SCD48" s="468"/>
      <c r="SCE48" s="468"/>
      <c r="SCF48" s="468"/>
      <c r="SCG48" s="468"/>
      <c r="SCH48" s="468"/>
      <c r="SCI48" s="468"/>
      <c r="SCJ48" s="468"/>
      <c r="SCK48" s="468"/>
      <c r="SCL48" s="468"/>
      <c r="SCM48" s="468"/>
      <c r="SCN48" s="468"/>
      <c r="SCO48" s="468"/>
      <c r="SCP48" s="468"/>
      <c r="SCQ48" s="468"/>
      <c r="SCR48" s="468"/>
      <c r="SCS48" s="468"/>
      <c r="SCT48" s="468"/>
      <c r="SCU48" s="468"/>
      <c r="SCV48" s="468"/>
      <c r="SCW48" s="468"/>
      <c r="SCX48" s="468"/>
      <c r="SCY48" s="468"/>
      <c r="SCZ48" s="468"/>
      <c r="SDA48" s="468"/>
      <c r="SDB48" s="468"/>
      <c r="SDC48" s="468"/>
      <c r="SDD48" s="468"/>
      <c r="SDE48" s="468"/>
      <c r="SDF48" s="468"/>
      <c r="SDG48" s="468"/>
      <c r="SDH48" s="468"/>
      <c r="SDI48" s="468"/>
      <c r="SDJ48" s="468"/>
      <c r="SDK48" s="468"/>
      <c r="SDL48" s="468"/>
      <c r="SDM48" s="468"/>
      <c r="SDN48" s="468"/>
      <c r="SDO48" s="468"/>
      <c r="SDP48" s="468"/>
      <c r="SDQ48" s="468"/>
      <c r="SDR48" s="468"/>
      <c r="SDS48" s="468"/>
      <c r="SDT48" s="468"/>
      <c r="SDU48" s="468"/>
      <c r="SDV48" s="468"/>
      <c r="SDW48" s="468"/>
      <c r="SDX48" s="468"/>
      <c r="SDY48" s="468"/>
      <c r="SDZ48" s="468"/>
      <c r="SEA48" s="468"/>
      <c r="SEB48" s="468"/>
      <c r="SEC48" s="468"/>
      <c r="SED48" s="468"/>
      <c r="SEE48" s="468"/>
      <c r="SEF48" s="468"/>
      <c r="SEG48" s="468"/>
      <c r="SEH48" s="468"/>
      <c r="SEI48" s="468"/>
      <c r="SEJ48" s="468"/>
      <c r="SEK48" s="468"/>
      <c r="SEL48" s="468"/>
      <c r="SEM48" s="468"/>
      <c r="SEN48" s="468"/>
      <c r="SEO48" s="468"/>
      <c r="SEP48" s="468"/>
      <c r="SEQ48" s="468"/>
      <c r="SER48" s="468"/>
      <c r="SES48" s="468"/>
      <c r="SET48" s="468"/>
      <c r="SEU48" s="468"/>
      <c r="SEV48" s="468"/>
      <c r="SEW48" s="468"/>
      <c r="SEX48" s="468"/>
      <c r="SEY48" s="468"/>
      <c r="SEZ48" s="468"/>
      <c r="SFA48" s="468"/>
      <c r="SFB48" s="468"/>
      <c r="SFC48" s="468"/>
      <c r="SFD48" s="468"/>
      <c r="SFE48" s="468"/>
      <c r="SFF48" s="468"/>
      <c r="SFG48" s="468"/>
      <c r="SFH48" s="468"/>
      <c r="SFI48" s="468"/>
      <c r="SFJ48" s="468"/>
      <c r="SFK48" s="468"/>
      <c r="SFL48" s="468"/>
      <c r="SFM48" s="468"/>
      <c r="SFN48" s="468"/>
      <c r="SFO48" s="468"/>
      <c r="SFP48" s="468"/>
      <c r="SFQ48" s="468"/>
      <c r="SFR48" s="468"/>
      <c r="SFS48" s="468"/>
      <c r="SFT48" s="468"/>
      <c r="SFU48" s="468"/>
      <c r="SFV48" s="468"/>
      <c r="SFW48" s="468"/>
      <c r="SFX48" s="468"/>
      <c r="SFY48" s="468"/>
      <c r="SFZ48" s="468"/>
      <c r="SGA48" s="468"/>
      <c r="SGB48" s="468"/>
      <c r="SGC48" s="468"/>
      <c r="SGD48" s="468"/>
      <c r="SGE48" s="468"/>
      <c r="SGF48" s="468"/>
      <c r="SGG48" s="468"/>
      <c r="SGH48" s="468"/>
      <c r="SGI48" s="468"/>
      <c r="SGJ48" s="468"/>
      <c r="SGK48" s="468"/>
      <c r="SGL48" s="468"/>
      <c r="SGM48" s="468"/>
      <c r="SGN48" s="468"/>
      <c r="SGO48" s="468"/>
      <c r="SGP48" s="468"/>
      <c r="SGQ48" s="468"/>
      <c r="SGR48" s="468"/>
      <c r="SGS48" s="468"/>
      <c r="SGT48" s="468"/>
      <c r="SGU48" s="468"/>
      <c r="SGV48" s="468"/>
      <c r="SGW48" s="468"/>
      <c r="SGX48" s="468"/>
      <c r="SGY48" s="468"/>
      <c r="SGZ48" s="468"/>
      <c r="SHA48" s="468"/>
      <c r="SHB48" s="468"/>
      <c r="SHC48" s="468"/>
      <c r="SHD48" s="468"/>
      <c r="SHE48" s="468"/>
      <c r="SHF48" s="468"/>
      <c r="SHG48" s="468"/>
      <c r="SHH48" s="468"/>
      <c r="SHI48" s="468"/>
      <c r="SHJ48" s="468"/>
      <c r="SHK48" s="468"/>
      <c r="SHL48" s="468"/>
      <c r="SHM48" s="468"/>
      <c r="SHN48" s="468"/>
      <c r="SHO48" s="468"/>
      <c r="SHP48" s="468"/>
      <c r="SHQ48" s="468"/>
      <c r="SHR48" s="468"/>
      <c r="SHS48" s="468"/>
      <c r="SHT48" s="468"/>
      <c r="SHU48" s="468"/>
      <c r="SHV48" s="468"/>
      <c r="SHW48" s="468"/>
      <c r="SHX48" s="468"/>
      <c r="SHY48" s="468"/>
      <c r="SHZ48" s="468"/>
      <c r="SIA48" s="468"/>
      <c r="SIB48" s="468"/>
      <c r="SIC48" s="468"/>
      <c r="SID48" s="468"/>
      <c r="SIE48" s="468"/>
      <c r="SIF48" s="468"/>
      <c r="SIG48" s="468"/>
      <c r="SIH48" s="468"/>
      <c r="SII48" s="468"/>
      <c r="SIJ48" s="468"/>
      <c r="SIK48" s="468"/>
      <c r="SIL48" s="468"/>
      <c r="SIM48" s="468"/>
      <c r="SIN48" s="468"/>
      <c r="SIO48" s="468"/>
      <c r="SIP48" s="468"/>
      <c r="SIQ48" s="468"/>
      <c r="SIR48" s="468"/>
      <c r="SIS48" s="468"/>
      <c r="SIT48" s="468"/>
      <c r="SIU48" s="468"/>
      <c r="SIV48" s="468"/>
      <c r="SIW48" s="468"/>
      <c r="SIX48" s="468"/>
      <c r="SIY48" s="468"/>
      <c r="SIZ48" s="468"/>
      <c r="SJA48" s="468"/>
      <c r="SJB48" s="468"/>
      <c r="SJC48" s="468"/>
      <c r="SJD48" s="468"/>
      <c r="SJE48" s="468"/>
      <c r="SJF48" s="468"/>
      <c r="SJG48" s="468"/>
      <c r="SJH48" s="468"/>
      <c r="SJI48" s="468"/>
      <c r="SJJ48" s="468"/>
      <c r="SJK48" s="468"/>
      <c r="SJL48" s="468"/>
      <c r="SJM48" s="468"/>
      <c r="SJN48" s="468"/>
      <c r="SJO48" s="468"/>
      <c r="SJP48" s="468"/>
      <c r="SJQ48" s="468"/>
      <c r="SJR48" s="468"/>
      <c r="SJS48" s="468"/>
      <c r="SJT48" s="468"/>
      <c r="SJU48" s="468"/>
      <c r="SJV48" s="468"/>
      <c r="SJW48" s="468"/>
      <c r="SJX48" s="468"/>
      <c r="SJY48" s="468"/>
      <c r="SJZ48" s="468"/>
      <c r="SKA48" s="468"/>
      <c r="SKB48" s="468"/>
      <c r="SKC48" s="468"/>
      <c r="SKD48" s="468"/>
      <c r="SKE48" s="468"/>
      <c r="SKF48" s="468"/>
      <c r="SKG48" s="468"/>
      <c r="SKH48" s="468"/>
      <c r="SKI48" s="468"/>
      <c r="SKJ48" s="468"/>
      <c r="SKK48" s="468"/>
      <c r="SKL48" s="468"/>
      <c r="SKM48" s="468"/>
      <c r="SKN48" s="468"/>
      <c r="SKO48" s="468"/>
      <c r="SKP48" s="468"/>
      <c r="SKQ48" s="468"/>
      <c r="SKR48" s="468"/>
      <c r="SKS48" s="468"/>
      <c r="SKT48" s="468"/>
      <c r="SKU48" s="468"/>
      <c r="SKV48" s="468"/>
      <c r="SKW48" s="468"/>
      <c r="SKX48" s="468"/>
      <c r="SKY48" s="468"/>
      <c r="SKZ48" s="468"/>
      <c r="SLA48" s="468"/>
      <c r="SLB48" s="468"/>
      <c r="SLC48" s="468"/>
      <c r="SLD48" s="468"/>
      <c r="SLE48" s="468"/>
      <c r="SLF48" s="468"/>
      <c r="SLG48" s="468"/>
      <c r="SLH48" s="468"/>
      <c r="SLI48" s="468"/>
      <c r="SLJ48" s="468"/>
      <c r="SLK48" s="468"/>
      <c r="SLL48" s="468"/>
      <c r="SLM48" s="468"/>
      <c r="SLN48" s="468"/>
      <c r="SLO48" s="468"/>
      <c r="SLP48" s="468"/>
      <c r="SLQ48" s="468"/>
      <c r="SLR48" s="468"/>
      <c r="SLS48" s="468"/>
      <c r="SLT48" s="468"/>
      <c r="SLU48" s="468"/>
      <c r="SLV48" s="468"/>
      <c r="SLW48" s="468"/>
      <c r="SLX48" s="468"/>
      <c r="SLY48" s="468"/>
      <c r="SLZ48" s="468"/>
      <c r="SMA48" s="468"/>
      <c r="SMB48" s="468"/>
      <c r="SMC48" s="468"/>
      <c r="SMD48" s="468"/>
      <c r="SME48" s="468"/>
      <c r="SMF48" s="468"/>
      <c r="SMG48" s="468"/>
      <c r="SMH48" s="468"/>
      <c r="SMI48" s="468"/>
      <c r="SMJ48" s="468"/>
      <c r="SMK48" s="468"/>
      <c r="SML48" s="468"/>
      <c r="SMM48" s="468"/>
      <c r="SMN48" s="468"/>
      <c r="SMO48" s="468"/>
      <c r="SMP48" s="468"/>
      <c r="SMQ48" s="468"/>
      <c r="SMR48" s="468"/>
      <c r="SMS48" s="468"/>
      <c r="SMT48" s="468"/>
      <c r="SMU48" s="468"/>
      <c r="SMV48" s="468"/>
      <c r="SMW48" s="468"/>
      <c r="SMX48" s="468"/>
      <c r="SMY48" s="468"/>
      <c r="SMZ48" s="468"/>
      <c r="SNA48" s="468"/>
      <c r="SNB48" s="468"/>
      <c r="SNC48" s="468"/>
      <c r="SND48" s="468"/>
      <c r="SNE48" s="468"/>
      <c r="SNF48" s="468"/>
      <c r="SNG48" s="468"/>
      <c r="SNH48" s="468"/>
      <c r="SNI48" s="468"/>
      <c r="SNJ48" s="468"/>
      <c r="SNK48" s="468"/>
      <c r="SNL48" s="468"/>
      <c r="SNM48" s="468"/>
      <c r="SNN48" s="468"/>
      <c r="SNO48" s="468"/>
      <c r="SNP48" s="468"/>
      <c r="SNQ48" s="468"/>
      <c r="SNR48" s="468"/>
      <c r="SNS48" s="468"/>
      <c r="SNT48" s="468"/>
      <c r="SNU48" s="468"/>
      <c r="SNV48" s="468"/>
      <c r="SNW48" s="468"/>
      <c r="SNX48" s="468"/>
      <c r="SNY48" s="468"/>
      <c r="SNZ48" s="468"/>
      <c r="SOA48" s="468"/>
      <c r="SOB48" s="468"/>
      <c r="SOC48" s="468"/>
      <c r="SOD48" s="468"/>
      <c r="SOE48" s="468"/>
      <c r="SOF48" s="468"/>
      <c r="SOG48" s="468"/>
      <c r="SOH48" s="468"/>
      <c r="SOI48" s="468"/>
      <c r="SOJ48" s="468"/>
      <c r="SOK48" s="468"/>
      <c r="SOL48" s="468"/>
      <c r="SOM48" s="468"/>
      <c r="SON48" s="468"/>
      <c r="SOO48" s="468"/>
      <c r="SOP48" s="468"/>
      <c r="SOQ48" s="468"/>
      <c r="SOR48" s="468"/>
      <c r="SOS48" s="468"/>
      <c r="SOT48" s="468"/>
      <c r="SOU48" s="468"/>
      <c r="SOV48" s="468"/>
      <c r="SOW48" s="468"/>
      <c r="SOX48" s="468"/>
      <c r="SOY48" s="468"/>
      <c r="SOZ48" s="468"/>
      <c r="SPA48" s="468"/>
      <c r="SPB48" s="468"/>
      <c r="SPC48" s="468"/>
      <c r="SPD48" s="468"/>
      <c r="SPE48" s="468"/>
      <c r="SPF48" s="468"/>
      <c r="SPG48" s="468"/>
      <c r="SPH48" s="468"/>
      <c r="SPI48" s="468"/>
      <c r="SPJ48" s="468"/>
      <c r="SPK48" s="468"/>
      <c r="SPL48" s="468"/>
      <c r="SPM48" s="468"/>
      <c r="SPN48" s="468"/>
      <c r="SPO48" s="468"/>
      <c r="SPP48" s="468"/>
      <c r="SPQ48" s="468"/>
      <c r="SPR48" s="468"/>
      <c r="SPS48" s="468"/>
      <c r="SPT48" s="468"/>
      <c r="SPU48" s="468"/>
      <c r="SPV48" s="468"/>
      <c r="SPW48" s="468"/>
      <c r="SPX48" s="468"/>
      <c r="SPY48" s="468"/>
      <c r="SPZ48" s="468"/>
      <c r="SQA48" s="468"/>
      <c r="SQB48" s="468"/>
      <c r="SQC48" s="468"/>
      <c r="SQD48" s="468"/>
      <c r="SQE48" s="468"/>
      <c r="SQF48" s="468"/>
      <c r="SQG48" s="468"/>
      <c r="SQH48" s="468"/>
      <c r="SQI48" s="468"/>
      <c r="SQJ48" s="468"/>
      <c r="SQK48" s="468"/>
      <c r="SQL48" s="468"/>
      <c r="SQM48" s="468"/>
      <c r="SQN48" s="468"/>
      <c r="SQO48" s="468"/>
      <c r="SQP48" s="468"/>
      <c r="SQQ48" s="468"/>
      <c r="SQR48" s="468"/>
      <c r="SQS48" s="468"/>
      <c r="SQT48" s="468"/>
      <c r="SQU48" s="468"/>
      <c r="SQV48" s="468"/>
      <c r="SQW48" s="468"/>
      <c r="SQX48" s="468"/>
      <c r="SQY48" s="468"/>
      <c r="SQZ48" s="468"/>
      <c r="SRA48" s="468"/>
      <c r="SRB48" s="468"/>
      <c r="SRC48" s="468"/>
      <c r="SRD48" s="468"/>
      <c r="SRE48" s="468"/>
      <c r="SRF48" s="468"/>
      <c r="SRG48" s="468"/>
      <c r="SRH48" s="468"/>
      <c r="SRI48" s="468"/>
      <c r="SRJ48" s="468"/>
      <c r="SRK48" s="468"/>
      <c r="SRL48" s="468"/>
      <c r="SRM48" s="468"/>
      <c r="SRN48" s="468"/>
      <c r="SRO48" s="468"/>
      <c r="SRP48" s="468"/>
      <c r="SRQ48" s="468"/>
      <c r="SRR48" s="468"/>
      <c r="SRS48" s="468"/>
      <c r="SRT48" s="468"/>
      <c r="SRU48" s="468"/>
      <c r="SRV48" s="468"/>
      <c r="SRW48" s="468"/>
      <c r="SRX48" s="468"/>
      <c r="SRY48" s="468"/>
      <c r="SRZ48" s="468"/>
      <c r="SSA48" s="468"/>
      <c r="SSB48" s="468"/>
      <c r="SSC48" s="468"/>
      <c r="SSD48" s="468"/>
      <c r="SSE48" s="468"/>
      <c r="SSF48" s="468"/>
      <c r="SSG48" s="468"/>
      <c r="SSH48" s="468"/>
      <c r="SSI48" s="468"/>
      <c r="SSJ48" s="468"/>
      <c r="SSK48" s="468"/>
      <c r="SSL48" s="468"/>
      <c r="SSM48" s="468"/>
      <c r="SSN48" s="468"/>
      <c r="SSO48" s="468"/>
      <c r="SSP48" s="468"/>
      <c r="SSQ48" s="468"/>
      <c r="SSR48" s="468"/>
      <c r="SSS48" s="468"/>
      <c r="SST48" s="468"/>
      <c r="SSU48" s="468"/>
      <c r="SSV48" s="468"/>
      <c r="SSW48" s="468"/>
      <c r="SSX48" s="468"/>
      <c r="SSY48" s="468"/>
      <c r="SSZ48" s="468"/>
      <c r="STA48" s="468"/>
      <c r="STB48" s="468"/>
      <c r="STC48" s="468"/>
      <c r="STD48" s="468"/>
      <c r="STE48" s="468"/>
      <c r="STF48" s="468"/>
      <c r="STG48" s="468"/>
      <c r="STH48" s="468"/>
      <c r="STI48" s="468"/>
      <c r="STJ48" s="468"/>
      <c r="STK48" s="468"/>
      <c r="STL48" s="468"/>
      <c r="STM48" s="468"/>
      <c r="STN48" s="468"/>
      <c r="STO48" s="468"/>
      <c r="STP48" s="468"/>
      <c r="STQ48" s="468"/>
      <c r="STR48" s="468"/>
      <c r="STS48" s="468"/>
      <c r="STT48" s="468"/>
      <c r="STU48" s="468"/>
      <c r="STV48" s="468"/>
      <c r="STW48" s="468"/>
      <c r="STX48" s="468"/>
      <c r="STY48" s="468"/>
      <c r="STZ48" s="468"/>
      <c r="SUA48" s="468"/>
      <c r="SUB48" s="468"/>
      <c r="SUC48" s="468"/>
      <c r="SUD48" s="468"/>
      <c r="SUE48" s="468"/>
      <c r="SUF48" s="468"/>
      <c r="SUG48" s="468"/>
      <c r="SUH48" s="468"/>
      <c r="SUI48" s="468"/>
      <c r="SUJ48" s="468"/>
      <c r="SUK48" s="468"/>
      <c r="SUL48" s="468"/>
      <c r="SUM48" s="468"/>
      <c r="SUN48" s="468"/>
      <c r="SUO48" s="468"/>
      <c r="SUP48" s="468"/>
      <c r="SUQ48" s="468"/>
      <c r="SUR48" s="468"/>
      <c r="SUS48" s="468"/>
      <c r="SUT48" s="468"/>
      <c r="SUU48" s="468"/>
      <c r="SUV48" s="468"/>
      <c r="SUW48" s="468"/>
      <c r="SUX48" s="468"/>
      <c r="SUY48" s="468"/>
      <c r="SUZ48" s="468"/>
      <c r="SVA48" s="468"/>
      <c r="SVB48" s="468"/>
      <c r="SVC48" s="468"/>
      <c r="SVD48" s="468"/>
      <c r="SVE48" s="468"/>
      <c r="SVF48" s="468"/>
      <c r="SVG48" s="468"/>
      <c r="SVH48" s="468"/>
      <c r="SVI48" s="468"/>
      <c r="SVJ48" s="468"/>
      <c r="SVK48" s="468"/>
      <c r="SVL48" s="468"/>
      <c r="SVM48" s="468"/>
      <c r="SVN48" s="468"/>
      <c r="SVO48" s="468"/>
      <c r="SVP48" s="468"/>
      <c r="SVQ48" s="468"/>
      <c r="SVR48" s="468"/>
      <c r="SVS48" s="468"/>
      <c r="SVT48" s="468"/>
      <c r="SVU48" s="468"/>
      <c r="SVV48" s="468"/>
      <c r="SVW48" s="468"/>
      <c r="SVX48" s="468"/>
      <c r="SVY48" s="468"/>
      <c r="SVZ48" s="468"/>
      <c r="SWA48" s="468"/>
      <c r="SWB48" s="468"/>
      <c r="SWC48" s="468"/>
      <c r="SWD48" s="468"/>
      <c r="SWE48" s="468"/>
      <c r="SWF48" s="468"/>
      <c r="SWG48" s="468"/>
      <c r="SWH48" s="468"/>
      <c r="SWI48" s="468"/>
      <c r="SWJ48" s="468"/>
      <c r="SWK48" s="468"/>
      <c r="SWL48" s="468"/>
      <c r="SWM48" s="468"/>
      <c r="SWN48" s="468"/>
      <c r="SWO48" s="468"/>
      <c r="SWP48" s="468"/>
      <c r="SWQ48" s="468"/>
      <c r="SWR48" s="468"/>
      <c r="SWS48" s="468"/>
      <c r="SWT48" s="468"/>
      <c r="SWU48" s="468"/>
      <c r="SWV48" s="468"/>
      <c r="SWW48" s="468"/>
      <c r="SWX48" s="468"/>
      <c r="SWY48" s="468"/>
      <c r="SWZ48" s="468"/>
      <c r="SXA48" s="468"/>
      <c r="SXB48" s="468"/>
      <c r="SXC48" s="468"/>
      <c r="SXD48" s="468"/>
      <c r="SXE48" s="468"/>
      <c r="SXF48" s="468"/>
      <c r="SXG48" s="468"/>
      <c r="SXH48" s="468"/>
      <c r="SXI48" s="468"/>
      <c r="SXJ48" s="468"/>
      <c r="SXK48" s="468"/>
      <c r="SXL48" s="468"/>
      <c r="SXM48" s="468"/>
      <c r="SXN48" s="468"/>
      <c r="SXO48" s="468"/>
      <c r="SXP48" s="468"/>
      <c r="SXQ48" s="468"/>
      <c r="SXR48" s="468"/>
      <c r="SXS48" s="468"/>
      <c r="SXT48" s="468"/>
      <c r="SXU48" s="468"/>
      <c r="SXV48" s="468"/>
      <c r="SXW48" s="468"/>
      <c r="SXX48" s="468"/>
      <c r="SXY48" s="468"/>
      <c r="SXZ48" s="468"/>
      <c r="SYA48" s="468"/>
      <c r="SYB48" s="468"/>
      <c r="SYC48" s="468"/>
      <c r="SYD48" s="468"/>
      <c r="SYE48" s="468"/>
      <c r="SYF48" s="468"/>
      <c r="SYG48" s="468"/>
      <c r="SYH48" s="468"/>
      <c r="SYI48" s="468"/>
      <c r="SYJ48" s="468"/>
      <c r="SYK48" s="468"/>
      <c r="SYL48" s="468"/>
      <c r="SYM48" s="468"/>
      <c r="SYN48" s="468"/>
      <c r="SYO48" s="468"/>
      <c r="SYP48" s="468"/>
      <c r="SYQ48" s="468"/>
      <c r="SYR48" s="468"/>
      <c r="SYS48" s="468"/>
      <c r="SYT48" s="468"/>
      <c r="SYU48" s="468"/>
      <c r="SYV48" s="468"/>
      <c r="SYW48" s="468"/>
      <c r="SYX48" s="468"/>
      <c r="SYY48" s="468"/>
      <c r="SYZ48" s="468"/>
      <c r="SZA48" s="468"/>
      <c r="SZB48" s="468"/>
      <c r="SZC48" s="468"/>
      <c r="SZD48" s="468"/>
      <c r="SZE48" s="468"/>
      <c r="SZF48" s="468"/>
      <c r="SZG48" s="468"/>
      <c r="SZH48" s="468"/>
      <c r="SZI48" s="468"/>
      <c r="SZJ48" s="468"/>
      <c r="SZK48" s="468"/>
      <c r="SZL48" s="468"/>
      <c r="SZM48" s="468"/>
      <c r="SZN48" s="468"/>
      <c r="SZO48" s="468"/>
      <c r="SZP48" s="468"/>
      <c r="SZQ48" s="468"/>
      <c r="SZR48" s="468"/>
      <c r="SZS48" s="468"/>
      <c r="SZT48" s="468"/>
      <c r="SZU48" s="468"/>
      <c r="SZV48" s="468"/>
      <c r="SZW48" s="468"/>
      <c r="SZX48" s="468"/>
      <c r="SZY48" s="468"/>
      <c r="SZZ48" s="468"/>
      <c r="TAA48" s="468"/>
      <c r="TAB48" s="468"/>
      <c r="TAC48" s="468"/>
      <c r="TAD48" s="468"/>
      <c r="TAE48" s="468"/>
      <c r="TAF48" s="468"/>
      <c r="TAG48" s="468"/>
      <c r="TAH48" s="468"/>
      <c r="TAI48" s="468"/>
      <c r="TAJ48" s="468"/>
      <c r="TAK48" s="468"/>
      <c r="TAL48" s="468"/>
      <c r="TAM48" s="468"/>
      <c r="TAN48" s="468"/>
      <c r="TAO48" s="468"/>
      <c r="TAP48" s="468"/>
      <c r="TAQ48" s="468"/>
      <c r="TAR48" s="468"/>
      <c r="TAS48" s="468"/>
      <c r="TAT48" s="468"/>
      <c r="TAU48" s="468"/>
      <c r="TAV48" s="468"/>
      <c r="TAW48" s="468"/>
      <c r="TAX48" s="468"/>
      <c r="TAY48" s="468"/>
      <c r="TAZ48" s="468"/>
      <c r="TBA48" s="468"/>
      <c r="TBB48" s="468"/>
      <c r="TBC48" s="468"/>
      <c r="TBD48" s="468"/>
      <c r="TBE48" s="468"/>
      <c r="TBF48" s="468"/>
      <c r="TBG48" s="468"/>
      <c r="TBH48" s="468"/>
      <c r="TBI48" s="468"/>
      <c r="TBJ48" s="468"/>
      <c r="TBK48" s="468"/>
      <c r="TBL48" s="468"/>
      <c r="TBM48" s="468"/>
      <c r="TBN48" s="468"/>
      <c r="TBO48" s="468"/>
      <c r="TBP48" s="468"/>
      <c r="TBQ48" s="468"/>
      <c r="TBR48" s="468"/>
      <c r="TBS48" s="468"/>
      <c r="TBT48" s="468"/>
      <c r="TBU48" s="468"/>
      <c r="TBV48" s="468"/>
      <c r="TBW48" s="468"/>
      <c r="TBX48" s="468"/>
      <c r="TBY48" s="468"/>
      <c r="TBZ48" s="468"/>
      <c r="TCA48" s="468"/>
      <c r="TCB48" s="468"/>
      <c r="TCC48" s="468"/>
      <c r="TCD48" s="468"/>
      <c r="TCE48" s="468"/>
      <c r="TCF48" s="468"/>
      <c r="TCG48" s="468"/>
      <c r="TCH48" s="468"/>
      <c r="TCI48" s="468"/>
      <c r="TCJ48" s="468"/>
      <c r="TCK48" s="468"/>
      <c r="TCL48" s="468"/>
      <c r="TCM48" s="468"/>
      <c r="TCN48" s="468"/>
      <c r="TCO48" s="468"/>
      <c r="TCP48" s="468"/>
      <c r="TCQ48" s="468"/>
      <c r="TCR48" s="468"/>
      <c r="TCS48" s="468"/>
      <c r="TCT48" s="468"/>
      <c r="TCU48" s="468"/>
      <c r="TCV48" s="468"/>
      <c r="TCW48" s="468"/>
      <c r="TCX48" s="468"/>
      <c r="TCY48" s="468"/>
      <c r="TCZ48" s="468"/>
      <c r="TDA48" s="468"/>
      <c r="TDB48" s="468"/>
      <c r="TDC48" s="468"/>
      <c r="TDD48" s="468"/>
      <c r="TDE48" s="468"/>
      <c r="TDF48" s="468"/>
      <c r="TDG48" s="468"/>
      <c r="TDH48" s="468"/>
      <c r="TDI48" s="468"/>
      <c r="TDJ48" s="468"/>
      <c r="TDK48" s="468"/>
      <c r="TDL48" s="468"/>
      <c r="TDM48" s="468"/>
      <c r="TDN48" s="468"/>
      <c r="TDO48" s="468"/>
      <c r="TDP48" s="468"/>
      <c r="TDQ48" s="468"/>
      <c r="TDR48" s="468"/>
      <c r="TDS48" s="468"/>
      <c r="TDT48" s="468"/>
      <c r="TDU48" s="468"/>
      <c r="TDV48" s="468"/>
      <c r="TDW48" s="468"/>
      <c r="TDX48" s="468"/>
      <c r="TDY48" s="468"/>
      <c r="TDZ48" s="468"/>
      <c r="TEA48" s="468"/>
      <c r="TEB48" s="468"/>
      <c r="TEC48" s="468"/>
      <c r="TED48" s="468"/>
      <c r="TEE48" s="468"/>
      <c r="TEF48" s="468"/>
      <c r="TEG48" s="468"/>
      <c r="TEH48" s="468"/>
      <c r="TEI48" s="468"/>
      <c r="TEJ48" s="468"/>
      <c r="TEK48" s="468"/>
      <c r="TEL48" s="468"/>
      <c r="TEM48" s="468"/>
      <c r="TEN48" s="468"/>
      <c r="TEO48" s="468"/>
      <c r="TEP48" s="468"/>
      <c r="TEQ48" s="468"/>
      <c r="TER48" s="468"/>
      <c r="TES48" s="468"/>
      <c r="TET48" s="468"/>
      <c r="TEU48" s="468"/>
      <c r="TEV48" s="468"/>
      <c r="TEW48" s="468"/>
      <c r="TEX48" s="468"/>
      <c r="TEY48" s="468"/>
      <c r="TEZ48" s="468"/>
      <c r="TFA48" s="468"/>
      <c r="TFB48" s="468"/>
      <c r="TFC48" s="468"/>
      <c r="TFD48" s="468"/>
      <c r="TFE48" s="468"/>
      <c r="TFF48" s="468"/>
      <c r="TFG48" s="468"/>
      <c r="TFH48" s="468"/>
      <c r="TFI48" s="468"/>
      <c r="TFJ48" s="468"/>
      <c r="TFK48" s="468"/>
      <c r="TFL48" s="468"/>
      <c r="TFM48" s="468"/>
      <c r="TFN48" s="468"/>
      <c r="TFO48" s="468"/>
      <c r="TFP48" s="468"/>
      <c r="TFQ48" s="468"/>
      <c r="TFR48" s="468"/>
      <c r="TFS48" s="468"/>
      <c r="TFT48" s="468"/>
      <c r="TFU48" s="468"/>
      <c r="TFV48" s="468"/>
      <c r="TFW48" s="468"/>
      <c r="TFX48" s="468"/>
      <c r="TFY48" s="468"/>
      <c r="TFZ48" s="468"/>
      <c r="TGA48" s="468"/>
      <c r="TGB48" s="468"/>
      <c r="TGC48" s="468"/>
      <c r="TGD48" s="468"/>
      <c r="TGE48" s="468"/>
      <c r="TGF48" s="468"/>
      <c r="TGG48" s="468"/>
      <c r="TGH48" s="468"/>
      <c r="TGI48" s="468"/>
      <c r="TGJ48" s="468"/>
      <c r="TGK48" s="468"/>
      <c r="TGL48" s="468"/>
      <c r="TGM48" s="468"/>
      <c r="TGN48" s="468"/>
      <c r="TGO48" s="468"/>
      <c r="TGP48" s="468"/>
      <c r="TGQ48" s="468"/>
      <c r="TGR48" s="468"/>
      <c r="TGS48" s="468"/>
      <c r="TGT48" s="468"/>
      <c r="TGU48" s="468"/>
      <c r="TGV48" s="468"/>
      <c r="TGW48" s="468"/>
      <c r="TGX48" s="468"/>
      <c r="TGY48" s="468"/>
      <c r="TGZ48" s="468"/>
      <c r="THA48" s="468"/>
      <c r="THB48" s="468"/>
      <c r="THC48" s="468"/>
      <c r="THD48" s="468"/>
      <c r="THE48" s="468"/>
      <c r="THF48" s="468"/>
      <c r="THG48" s="468"/>
      <c r="THH48" s="468"/>
      <c r="THI48" s="468"/>
      <c r="THJ48" s="468"/>
      <c r="THK48" s="468"/>
      <c r="THL48" s="468"/>
      <c r="THM48" s="468"/>
      <c r="THN48" s="468"/>
      <c r="THO48" s="468"/>
      <c r="THP48" s="468"/>
      <c r="THQ48" s="468"/>
      <c r="THR48" s="468"/>
      <c r="THS48" s="468"/>
      <c r="THT48" s="468"/>
      <c r="THU48" s="468"/>
      <c r="THV48" s="468"/>
      <c r="THW48" s="468"/>
      <c r="THX48" s="468"/>
      <c r="THY48" s="468"/>
      <c r="THZ48" s="468"/>
      <c r="TIA48" s="468"/>
      <c r="TIB48" s="468"/>
      <c r="TIC48" s="468"/>
      <c r="TID48" s="468"/>
      <c r="TIE48" s="468"/>
      <c r="TIF48" s="468"/>
      <c r="TIG48" s="468"/>
      <c r="TIH48" s="468"/>
      <c r="TII48" s="468"/>
      <c r="TIJ48" s="468"/>
      <c r="TIK48" s="468"/>
      <c r="TIL48" s="468"/>
      <c r="TIM48" s="468"/>
      <c r="TIN48" s="468"/>
      <c r="TIO48" s="468"/>
      <c r="TIP48" s="468"/>
      <c r="TIQ48" s="468"/>
      <c r="TIR48" s="468"/>
      <c r="TIS48" s="468"/>
      <c r="TIT48" s="468"/>
      <c r="TIU48" s="468"/>
      <c r="TIV48" s="468"/>
      <c r="TIW48" s="468"/>
      <c r="TIX48" s="468"/>
      <c r="TIY48" s="468"/>
      <c r="TIZ48" s="468"/>
      <c r="TJA48" s="468"/>
      <c r="TJB48" s="468"/>
      <c r="TJC48" s="468"/>
      <c r="TJD48" s="468"/>
      <c r="TJE48" s="468"/>
      <c r="TJF48" s="468"/>
      <c r="TJG48" s="468"/>
      <c r="TJH48" s="468"/>
      <c r="TJI48" s="468"/>
      <c r="TJJ48" s="468"/>
      <c r="TJK48" s="468"/>
      <c r="TJL48" s="468"/>
      <c r="TJM48" s="468"/>
      <c r="TJN48" s="468"/>
      <c r="TJO48" s="468"/>
      <c r="TJP48" s="468"/>
      <c r="TJQ48" s="468"/>
      <c r="TJR48" s="468"/>
      <c r="TJS48" s="468"/>
      <c r="TJT48" s="468"/>
      <c r="TJU48" s="468"/>
      <c r="TJV48" s="468"/>
      <c r="TJW48" s="468"/>
      <c r="TJX48" s="468"/>
      <c r="TJY48" s="468"/>
      <c r="TJZ48" s="468"/>
      <c r="TKA48" s="468"/>
      <c r="TKB48" s="468"/>
      <c r="TKC48" s="468"/>
      <c r="TKD48" s="468"/>
      <c r="TKE48" s="468"/>
      <c r="TKF48" s="468"/>
      <c r="TKG48" s="468"/>
      <c r="TKH48" s="468"/>
      <c r="TKI48" s="468"/>
      <c r="TKJ48" s="468"/>
      <c r="TKK48" s="468"/>
      <c r="TKL48" s="468"/>
      <c r="TKM48" s="468"/>
      <c r="TKN48" s="468"/>
      <c r="TKO48" s="468"/>
      <c r="TKP48" s="468"/>
      <c r="TKQ48" s="468"/>
      <c r="TKR48" s="468"/>
      <c r="TKS48" s="468"/>
      <c r="TKT48" s="468"/>
      <c r="TKU48" s="468"/>
      <c r="TKV48" s="468"/>
      <c r="TKW48" s="468"/>
      <c r="TKX48" s="468"/>
      <c r="TKY48" s="468"/>
      <c r="TKZ48" s="468"/>
      <c r="TLA48" s="468"/>
      <c r="TLB48" s="468"/>
      <c r="TLC48" s="468"/>
      <c r="TLD48" s="468"/>
      <c r="TLE48" s="468"/>
      <c r="TLF48" s="468"/>
      <c r="TLG48" s="468"/>
      <c r="TLH48" s="468"/>
      <c r="TLI48" s="468"/>
      <c r="TLJ48" s="468"/>
      <c r="TLK48" s="468"/>
      <c r="TLL48" s="468"/>
      <c r="TLM48" s="468"/>
      <c r="TLN48" s="468"/>
      <c r="TLO48" s="468"/>
      <c r="TLP48" s="468"/>
      <c r="TLQ48" s="468"/>
      <c r="TLR48" s="468"/>
      <c r="TLS48" s="468"/>
      <c r="TLT48" s="468"/>
      <c r="TLU48" s="468"/>
      <c r="TLV48" s="468"/>
      <c r="TLW48" s="468"/>
      <c r="TLX48" s="468"/>
      <c r="TLY48" s="468"/>
      <c r="TLZ48" s="468"/>
      <c r="TMA48" s="468"/>
      <c r="TMB48" s="468"/>
      <c r="TMC48" s="468"/>
      <c r="TMD48" s="468"/>
      <c r="TME48" s="468"/>
      <c r="TMF48" s="468"/>
      <c r="TMG48" s="468"/>
      <c r="TMH48" s="468"/>
      <c r="TMI48" s="468"/>
      <c r="TMJ48" s="468"/>
      <c r="TMK48" s="468"/>
      <c r="TML48" s="468"/>
      <c r="TMM48" s="468"/>
      <c r="TMN48" s="468"/>
      <c r="TMO48" s="468"/>
      <c r="TMP48" s="468"/>
      <c r="TMQ48" s="468"/>
      <c r="TMR48" s="468"/>
      <c r="TMS48" s="468"/>
      <c r="TMT48" s="468"/>
      <c r="TMU48" s="468"/>
      <c r="TMV48" s="468"/>
      <c r="TMW48" s="468"/>
      <c r="TMX48" s="468"/>
      <c r="TMY48" s="468"/>
      <c r="TMZ48" s="468"/>
      <c r="TNA48" s="468"/>
      <c r="TNB48" s="468"/>
      <c r="TNC48" s="468"/>
      <c r="TND48" s="468"/>
      <c r="TNE48" s="468"/>
      <c r="TNF48" s="468"/>
      <c r="TNG48" s="468"/>
      <c r="TNH48" s="468"/>
      <c r="TNI48" s="468"/>
      <c r="TNJ48" s="468"/>
      <c r="TNK48" s="468"/>
      <c r="TNL48" s="468"/>
      <c r="TNM48" s="468"/>
      <c r="TNN48" s="468"/>
      <c r="TNO48" s="468"/>
      <c r="TNP48" s="468"/>
      <c r="TNQ48" s="468"/>
      <c r="TNR48" s="468"/>
      <c r="TNS48" s="468"/>
      <c r="TNT48" s="468"/>
      <c r="TNU48" s="468"/>
      <c r="TNV48" s="468"/>
      <c r="TNW48" s="468"/>
      <c r="TNX48" s="468"/>
      <c r="TNY48" s="468"/>
      <c r="TNZ48" s="468"/>
      <c r="TOA48" s="468"/>
      <c r="TOB48" s="468"/>
      <c r="TOC48" s="468"/>
      <c r="TOD48" s="468"/>
      <c r="TOE48" s="468"/>
      <c r="TOF48" s="468"/>
      <c r="TOG48" s="468"/>
      <c r="TOH48" s="468"/>
      <c r="TOI48" s="468"/>
      <c r="TOJ48" s="468"/>
      <c r="TOK48" s="468"/>
      <c r="TOL48" s="468"/>
      <c r="TOM48" s="468"/>
      <c r="TON48" s="468"/>
      <c r="TOO48" s="468"/>
      <c r="TOP48" s="468"/>
      <c r="TOQ48" s="468"/>
      <c r="TOR48" s="468"/>
      <c r="TOS48" s="468"/>
      <c r="TOT48" s="468"/>
      <c r="TOU48" s="468"/>
      <c r="TOV48" s="468"/>
      <c r="TOW48" s="468"/>
      <c r="TOX48" s="468"/>
      <c r="TOY48" s="468"/>
      <c r="TOZ48" s="468"/>
      <c r="TPA48" s="468"/>
      <c r="TPB48" s="468"/>
      <c r="TPC48" s="468"/>
      <c r="TPD48" s="468"/>
      <c r="TPE48" s="468"/>
      <c r="TPF48" s="468"/>
      <c r="TPG48" s="468"/>
      <c r="TPH48" s="468"/>
      <c r="TPI48" s="468"/>
      <c r="TPJ48" s="468"/>
      <c r="TPK48" s="468"/>
      <c r="TPL48" s="468"/>
      <c r="TPM48" s="468"/>
      <c r="TPN48" s="468"/>
      <c r="TPO48" s="468"/>
      <c r="TPP48" s="468"/>
      <c r="TPQ48" s="468"/>
      <c r="TPR48" s="468"/>
      <c r="TPS48" s="468"/>
      <c r="TPT48" s="468"/>
      <c r="TPU48" s="468"/>
      <c r="TPV48" s="468"/>
      <c r="TPW48" s="468"/>
      <c r="TPX48" s="468"/>
      <c r="TPY48" s="468"/>
      <c r="TPZ48" s="468"/>
      <c r="TQA48" s="468"/>
      <c r="TQB48" s="468"/>
      <c r="TQC48" s="468"/>
      <c r="TQD48" s="468"/>
      <c r="TQE48" s="468"/>
      <c r="TQF48" s="468"/>
      <c r="TQG48" s="468"/>
      <c r="TQH48" s="468"/>
      <c r="TQI48" s="468"/>
      <c r="TQJ48" s="468"/>
      <c r="TQK48" s="468"/>
      <c r="TQL48" s="468"/>
      <c r="TQM48" s="468"/>
      <c r="TQN48" s="468"/>
      <c r="TQO48" s="468"/>
      <c r="TQP48" s="468"/>
      <c r="TQQ48" s="468"/>
      <c r="TQR48" s="468"/>
      <c r="TQS48" s="468"/>
      <c r="TQT48" s="468"/>
      <c r="TQU48" s="468"/>
      <c r="TQV48" s="468"/>
      <c r="TQW48" s="468"/>
      <c r="TQX48" s="468"/>
      <c r="TQY48" s="468"/>
      <c r="TQZ48" s="468"/>
      <c r="TRA48" s="468"/>
      <c r="TRB48" s="468"/>
      <c r="TRC48" s="468"/>
      <c r="TRD48" s="468"/>
      <c r="TRE48" s="468"/>
      <c r="TRF48" s="468"/>
      <c r="TRG48" s="468"/>
      <c r="TRH48" s="468"/>
      <c r="TRI48" s="468"/>
      <c r="TRJ48" s="468"/>
      <c r="TRK48" s="468"/>
      <c r="TRL48" s="468"/>
      <c r="TRM48" s="468"/>
      <c r="TRN48" s="468"/>
      <c r="TRO48" s="468"/>
      <c r="TRP48" s="468"/>
      <c r="TRQ48" s="468"/>
      <c r="TRR48" s="468"/>
      <c r="TRS48" s="468"/>
      <c r="TRT48" s="468"/>
      <c r="TRU48" s="468"/>
      <c r="TRV48" s="468"/>
      <c r="TRW48" s="468"/>
      <c r="TRX48" s="468"/>
      <c r="TRY48" s="468"/>
      <c r="TRZ48" s="468"/>
      <c r="TSA48" s="468"/>
      <c r="TSB48" s="468"/>
      <c r="TSC48" s="468"/>
      <c r="TSD48" s="468"/>
      <c r="TSE48" s="468"/>
      <c r="TSF48" s="468"/>
      <c r="TSG48" s="468"/>
      <c r="TSH48" s="468"/>
      <c r="TSI48" s="468"/>
      <c r="TSJ48" s="468"/>
      <c r="TSK48" s="468"/>
      <c r="TSL48" s="468"/>
      <c r="TSM48" s="468"/>
      <c r="TSN48" s="468"/>
      <c r="TSO48" s="468"/>
      <c r="TSP48" s="468"/>
      <c r="TSQ48" s="468"/>
      <c r="TSR48" s="468"/>
      <c r="TSS48" s="468"/>
      <c r="TST48" s="468"/>
      <c r="TSU48" s="468"/>
      <c r="TSV48" s="468"/>
      <c r="TSW48" s="468"/>
      <c r="TSX48" s="468"/>
      <c r="TSY48" s="468"/>
      <c r="TSZ48" s="468"/>
      <c r="TTA48" s="468"/>
      <c r="TTB48" s="468"/>
      <c r="TTC48" s="468"/>
      <c r="TTD48" s="468"/>
      <c r="TTE48" s="468"/>
      <c r="TTF48" s="468"/>
      <c r="TTG48" s="468"/>
      <c r="TTH48" s="468"/>
      <c r="TTI48" s="468"/>
      <c r="TTJ48" s="468"/>
      <c r="TTK48" s="468"/>
      <c r="TTL48" s="468"/>
      <c r="TTM48" s="468"/>
      <c r="TTN48" s="468"/>
      <c r="TTO48" s="468"/>
      <c r="TTP48" s="468"/>
      <c r="TTQ48" s="468"/>
      <c r="TTR48" s="468"/>
      <c r="TTS48" s="468"/>
      <c r="TTT48" s="468"/>
      <c r="TTU48" s="468"/>
      <c r="TTV48" s="468"/>
      <c r="TTW48" s="468"/>
      <c r="TTX48" s="468"/>
      <c r="TTY48" s="468"/>
      <c r="TTZ48" s="468"/>
      <c r="TUA48" s="468"/>
      <c r="TUB48" s="468"/>
      <c r="TUC48" s="468"/>
      <c r="TUD48" s="468"/>
      <c r="TUE48" s="468"/>
      <c r="TUF48" s="468"/>
      <c r="TUG48" s="468"/>
      <c r="TUH48" s="468"/>
      <c r="TUI48" s="468"/>
      <c r="TUJ48" s="468"/>
      <c r="TUK48" s="468"/>
      <c r="TUL48" s="468"/>
      <c r="TUM48" s="468"/>
      <c r="TUN48" s="468"/>
      <c r="TUO48" s="468"/>
      <c r="TUP48" s="468"/>
      <c r="TUQ48" s="468"/>
      <c r="TUR48" s="468"/>
      <c r="TUS48" s="468"/>
      <c r="TUT48" s="468"/>
      <c r="TUU48" s="468"/>
      <c r="TUV48" s="468"/>
      <c r="TUW48" s="468"/>
      <c r="TUX48" s="468"/>
      <c r="TUY48" s="468"/>
      <c r="TUZ48" s="468"/>
      <c r="TVA48" s="468"/>
      <c r="TVB48" s="468"/>
      <c r="TVC48" s="468"/>
      <c r="TVD48" s="468"/>
      <c r="TVE48" s="468"/>
      <c r="TVF48" s="468"/>
      <c r="TVG48" s="468"/>
      <c r="TVH48" s="468"/>
      <c r="TVI48" s="468"/>
      <c r="TVJ48" s="468"/>
      <c r="TVK48" s="468"/>
      <c r="TVL48" s="468"/>
      <c r="TVM48" s="468"/>
      <c r="TVN48" s="468"/>
      <c r="TVO48" s="468"/>
      <c r="TVP48" s="468"/>
      <c r="TVQ48" s="468"/>
      <c r="TVR48" s="468"/>
      <c r="TVS48" s="468"/>
      <c r="TVT48" s="468"/>
      <c r="TVU48" s="468"/>
      <c r="TVV48" s="468"/>
      <c r="TVW48" s="468"/>
      <c r="TVX48" s="468"/>
      <c r="TVY48" s="468"/>
      <c r="TVZ48" s="468"/>
      <c r="TWA48" s="468"/>
      <c r="TWB48" s="468"/>
      <c r="TWC48" s="468"/>
      <c r="TWD48" s="468"/>
      <c r="TWE48" s="468"/>
      <c r="TWF48" s="468"/>
      <c r="TWG48" s="468"/>
      <c r="TWH48" s="468"/>
      <c r="TWI48" s="468"/>
      <c r="TWJ48" s="468"/>
      <c r="TWK48" s="468"/>
      <c r="TWL48" s="468"/>
      <c r="TWM48" s="468"/>
      <c r="TWN48" s="468"/>
      <c r="TWO48" s="468"/>
      <c r="TWP48" s="468"/>
      <c r="TWQ48" s="468"/>
      <c r="TWR48" s="468"/>
      <c r="TWS48" s="468"/>
      <c r="TWT48" s="468"/>
      <c r="TWU48" s="468"/>
      <c r="TWV48" s="468"/>
      <c r="TWW48" s="468"/>
      <c r="TWX48" s="468"/>
      <c r="TWY48" s="468"/>
      <c r="TWZ48" s="468"/>
      <c r="TXA48" s="468"/>
      <c r="TXB48" s="468"/>
      <c r="TXC48" s="468"/>
      <c r="TXD48" s="468"/>
      <c r="TXE48" s="468"/>
      <c r="TXF48" s="468"/>
      <c r="TXG48" s="468"/>
      <c r="TXH48" s="468"/>
      <c r="TXI48" s="468"/>
      <c r="TXJ48" s="468"/>
      <c r="TXK48" s="468"/>
      <c r="TXL48" s="468"/>
      <c r="TXM48" s="468"/>
      <c r="TXN48" s="468"/>
      <c r="TXO48" s="468"/>
      <c r="TXP48" s="468"/>
      <c r="TXQ48" s="468"/>
      <c r="TXR48" s="468"/>
      <c r="TXS48" s="468"/>
      <c r="TXT48" s="468"/>
      <c r="TXU48" s="468"/>
      <c r="TXV48" s="468"/>
      <c r="TXW48" s="468"/>
      <c r="TXX48" s="468"/>
      <c r="TXY48" s="468"/>
      <c r="TXZ48" s="468"/>
      <c r="TYA48" s="468"/>
      <c r="TYB48" s="468"/>
      <c r="TYC48" s="468"/>
      <c r="TYD48" s="468"/>
      <c r="TYE48" s="468"/>
      <c r="TYF48" s="468"/>
      <c r="TYG48" s="468"/>
      <c r="TYH48" s="468"/>
      <c r="TYI48" s="468"/>
      <c r="TYJ48" s="468"/>
      <c r="TYK48" s="468"/>
      <c r="TYL48" s="468"/>
      <c r="TYM48" s="468"/>
      <c r="TYN48" s="468"/>
      <c r="TYO48" s="468"/>
      <c r="TYP48" s="468"/>
      <c r="TYQ48" s="468"/>
      <c r="TYR48" s="468"/>
      <c r="TYS48" s="468"/>
      <c r="TYT48" s="468"/>
      <c r="TYU48" s="468"/>
      <c r="TYV48" s="468"/>
      <c r="TYW48" s="468"/>
      <c r="TYX48" s="468"/>
      <c r="TYY48" s="468"/>
      <c r="TYZ48" s="468"/>
      <c r="TZA48" s="468"/>
      <c r="TZB48" s="468"/>
      <c r="TZC48" s="468"/>
      <c r="TZD48" s="468"/>
      <c r="TZE48" s="468"/>
      <c r="TZF48" s="468"/>
      <c r="TZG48" s="468"/>
      <c r="TZH48" s="468"/>
      <c r="TZI48" s="468"/>
      <c r="TZJ48" s="468"/>
      <c r="TZK48" s="468"/>
      <c r="TZL48" s="468"/>
      <c r="TZM48" s="468"/>
      <c r="TZN48" s="468"/>
      <c r="TZO48" s="468"/>
      <c r="TZP48" s="468"/>
      <c r="TZQ48" s="468"/>
      <c r="TZR48" s="468"/>
      <c r="TZS48" s="468"/>
      <c r="TZT48" s="468"/>
      <c r="TZU48" s="468"/>
      <c r="TZV48" s="468"/>
      <c r="TZW48" s="468"/>
      <c r="TZX48" s="468"/>
      <c r="TZY48" s="468"/>
      <c r="TZZ48" s="468"/>
      <c r="UAA48" s="468"/>
      <c r="UAB48" s="468"/>
      <c r="UAC48" s="468"/>
      <c r="UAD48" s="468"/>
      <c r="UAE48" s="468"/>
      <c r="UAF48" s="468"/>
      <c r="UAG48" s="468"/>
      <c r="UAH48" s="468"/>
      <c r="UAI48" s="468"/>
      <c r="UAJ48" s="468"/>
      <c r="UAK48" s="468"/>
      <c r="UAL48" s="468"/>
      <c r="UAM48" s="468"/>
      <c r="UAN48" s="468"/>
      <c r="UAO48" s="468"/>
      <c r="UAP48" s="468"/>
      <c r="UAQ48" s="468"/>
      <c r="UAR48" s="468"/>
      <c r="UAS48" s="468"/>
      <c r="UAT48" s="468"/>
      <c r="UAU48" s="468"/>
      <c r="UAV48" s="468"/>
      <c r="UAW48" s="468"/>
      <c r="UAX48" s="468"/>
      <c r="UAY48" s="468"/>
      <c r="UAZ48" s="468"/>
      <c r="UBA48" s="468"/>
      <c r="UBB48" s="468"/>
      <c r="UBC48" s="468"/>
      <c r="UBD48" s="468"/>
      <c r="UBE48" s="468"/>
      <c r="UBF48" s="468"/>
      <c r="UBG48" s="468"/>
      <c r="UBH48" s="468"/>
      <c r="UBI48" s="468"/>
      <c r="UBJ48" s="468"/>
      <c r="UBK48" s="468"/>
      <c r="UBL48" s="468"/>
      <c r="UBM48" s="468"/>
      <c r="UBN48" s="468"/>
      <c r="UBO48" s="468"/>
      <c r="UBP48" s="468"/>
      <c r="UBQ48" s="468"/>
      <c r="UBR48" s="468"/>
      <c r="UBS48" s="468"/>
      <c r="UBT48" s="468"/>
      <c r="UBU48" s="468"/>
      <c r="UBV48" s="468"/>
      <c r="UBW48" s="468"/>
      <c r="UBX48" s="468"/>
      <c r="UBY48" s="468"/>
      <c r="UBZ48" s="468"/>
      <c r="UCA48" s="468"/>
      <c r="UCB48" s="468"/>
      <c r="UCC48" s="468"/>
      <c r="UCD48" s="468"/>
      <c r="UCE48" s="468"/>
      <c r="UCF48" s="468"/>
      <c r="UCG48" s="468"/>
      <c r="UCH48" s="468"/>
      <c r="UCI48" s="468"/>
      <c r="UCJ48" s="468"/>
      <c r="UCK48" s="468"/>
      <c r="UCL48" s="468"/>
      <c r="UCM48" s="468"/>
      <c r="UCN48" s="468"/>
      <c r="UCO48" s="468"/>
      <c r="UCP48" s="468"/>
      <c r="UCQ48" s="468"/>
      <c r="UCR48" s="468"/>
      <c r="UCS48" s="468"/>
      <c r="UCT48" s="468"/>
      <c r="UCU48" s="468"/>
      <c r="UCV48" s="468"/>
      <c r="UCW48" s="468"/>
      <c r="UCX48" s="468"/>
      <c r="UCY48" s="468"/>
      <c r="UCZ48" s="468"/>
      <c r="UDA48" s="468"/>
      <c r="UDB48" s="468"/>
      <c r="UDC48" s="468"/>
      <c r="UDD48" s="468"/>
      <c r="UDE48" s="468"/>
      <c r="UDF48" s="468"/>
      <c r="UDG48" s="468"/>
      <c r="UDH48" s="468"/>
      <c r="UDI48" s="468"/>
      <c r="UDJ48" s="468"/>
      <c r="UDK48" s="468"/>
      <c r="UDL48" s="468"/>
      <c r="UDM48" s="468"/>
      <c r="UDN48" s="468"/>
      <c r="UDO48" s="468"/>
      <c r="UDP48" s="468"/>
      <c r="UDQ48" s="468"/>
      <c r="UDR48" s="468"/>
      <c r="UDS48" s="468"/>
      <c r="UDT48" s="468"/>
      <c r="UDU48" s="468"/>
      <c r="UDV48" s="468"/>
      <c r="UDW48" s="468"/>
      <c r="UDX48" s="468"/>
      <c r="UDY48" s="468"/>
      <c r="UDZ48" s="468"/>
      <c r="UEA48" s="468"/>
      <c r="UEB48" s="468"/>
      <c r="UEC48" s="468"/>
      <c r="UED48" s="468"/>
      <c r="UEE48" s="468"/>
      <c r="UEF48" s="468"/>
      <c r="UEG48" s="468"/>
      <c r="UEH48" s="468"/>
      <c r="UEI48" s="468"/>
      <c r="UEJ48" s="468"/>
      <c r="UEK48" s="468"/>
      <c r="UEL48" s="468"/>
      <c r="UEM48" s="468"/>
      <c r="UEN48" s="468"/>
      <c r="UEO48" s="468"/>
      <c r="UEP48" s="468"/>
      <c r="UEQ48" s="468"/>
      <c r="UER48" s="468"/>
      <c r="UES48" s="468"/>
      <c r="UET48" s="468"/>
      <c r="UEU48" s="468"/>
      <c r="UEV48" s="468"/>
      <c r="UEW48" s="468"/>
      <c r="UEX48" s="468"/>
      <c r="UEY48" s="468"/>
      <c r="UEZ48" s="468"/>
      <c r="UFA48" s="468"/>
      <c r="UFB48" s="468"/>
      <c r="UFC48" s="468"/>
      <c r="UFD48" s="468"/>
      <c r="UFE48" s="468"/>
      <c r="UFF48" s="468"/>
      <c r="UFG48" s="468"/>
      <c r="UFH48" s="468"/>
      <c r="UFI48" s="468"/>
      <c r="UFJ48" s="468"/>
      <c r="UFK48" s="468"/>
      <c r="UFL48" s="468"/>
      <c r="UFM48" s="468"/>
      <c r="UFN48" s="468"/>
      <c r="UFO48" s="468"/>
      <c r="UFP48" s="468"/>
      <c r="UFQ48" s="468"/>
      <c r="UFR48" s="468"/>
      <c r="UFS48" s="468"/>
      <c r="UFT48" s="468"/>
      <c r="UFU48" s="468"/>
      <c r="UFV48" s="468"/>
      <c r="UFW48" s="468"/>
      <c r="UFX48" s="468"/>
      <c r="UFY48" s="468"/>
      <c r="UFZ48" s="468"/>
      <c r="UGA48" s="468"/>
      <c r="UGB48" s="468"/>
      <c r="UGC48" s="468"/>
      <c r="UGD48" s="468"/>
      <c r="UGE48" s="468"/>
      <c r="UGF48" s="468"/>
      <c r="UGG48" s="468"/>
      <c r="UGH48" s="468"/>
      <c r="UGI48" s="468"/>
      <c r="UGJ48" s="468"/>
      <c r="UGK48" s="468"/>
      <c r="UGL48" s="468"/>
      <c r="UGM48" s="468"/>
      <c r="UGN48" s="468"/>
      <c r="UGO48" s="468"/>
      <c r="UGP48" s="468"/>
      <c r="UGQ48" s="468"/>
      <c r="UGR48" s="468"/>
      <c r="UGS48" s="468"/>
      <c r="UGT48" s="468"/>
      <c r="UGU48" s="468"/>
      <c r="UGV48" s="468"/>
      <c r="UGW48" s="468"/>
      <c r="UGX48" s="468"/>
      <c r="UGY48" s="468"/>
      <c r="UGZ48" s="468"/>
      <c r="UHA48" s="468"/>
      <c r="UHB48" s="468"/>
      <c r="UHC48" s="468"/>
      <c r="UHD48" s="468"/>
      <c r="UHE48" s="468"/>
      <c r="UHF48" s="468"/>
      <c r="UHG48" s="468"/>
      <c r="UHH48" s="468"/>
      <c r="UHI48" s="468"/>
      <c r="UHJ48" s="468"/>
      <c r="UHK48" s="468"/>
      <c r="UHL48" s="468"/>
      <c r="UHM48" s="468"/>
      <c r="UHN48" s="468"/>
      <c r="UHO48" s="468"/>
      <c r="UHP48" s="468"/>
      <c r="UHQ48" s="468"/>
      <c r="UHR48" s="468"/>
      <c r="UHS48" s="468"/>
      <c r="UHT48" s="468"/>
      <c r="UHU48" s="468"/>
      <c r="UHV48" s="468"/>
      <c r="UHW48" s="468"/>
      <c r="UHX48" s="468"/>
      <c r="UHY48" s="468"/>
      <c r="UHZ48" s="468"/>
      <c r="UIA48" s="468"/>
      <c r="UIB48" s="468"/>
      <c r="UIC48" s="468"/>
      <c r="UID48" s="468"/>
      <c r="UIE48" s="468"/>
      <c r="UIF48" s="468"/>
      <c r="UIG48" s="468"/>
      <c r="UIH48" s="468"/>
      <c r="UII48" s="468"/>
      <c r="UIJ48" s="468"/>
      <c r="UIK48" s="468"/>
      <c r="UIL48" s="468"/>
      <c r="UIM48" s="468"/>
      <c r="UIN48" s="468"/>
      <c r="UIO48" s="468"/>
      <c r="UIP48" s="468"/>
      <c r="UIQ48" s="468"/>
      <c r="UIR48" s="468"/>
      <c r="UIS48" s="468"/>
      <c r="UIT48" s="468"/>
      <c r="UIU48" s="468"/>
      <c r="UIV48" s="468"/>
      <c r="UIW48" s="468"/>
      <c r="UIX48" s="468"/>
      <c r="UIY48" s="468"/>
      <c r="UIZ48" s="468"/>
      <c r="UJA48" s="468"/>
      <c r="UJB48" s="468"/>
      <c r="UJC48" s="468"/>
      <c r="UJD48" s="468"/>
      <c r="UJE48" s="468"/>
      <c r="UJF48" s="468"/>
      <c r="UJG48" s="468"/>
      <c r="UJH48" s="468"/>
      <c r="UJI48" s="468"/>
      <c r="UJJ48" s="468"/>
      <c r="UJK48" s="468"/>
      <c r="UJL48" s="468"/>
      <c r="UJM48" s="468"/>
      <c r="UJN48" s="468"/>
      <c r="UJO48" s="468"/>
      <c r="UJP48" s="468"/>
      <c r="UJQ48" s="468"/>
      <c r="UJR48" s="468"/>
      <c r="UJS48" s="468"/>
      <c r="UJT48" s="468"/>
      <c r="UJU48" s="468"/>
      <c r="UJV48" s="468"/>
      <c r="UJW48" s="468"/>
      <c r="UJX48" s="468"/>
      <c r="UJY48" s="468"/>
      <c r="UJZ48" s="468"/>
      <c r="UKA48" s="468"/>
      <c r="UKB48" s="468"/>
      <c r="UKC48" s="468"/>
      <c r="UKD48" s="468"/>
      <c r="UKE48" s="468"/>
      <c r="UKF48" s="468"/>
      <c r="UKG48" s="468"/>
      <c r="UKH48" s="468"/>
      <c r="UKI48" s="468"/>
      <c r="UKJ48" s="468"/>
      <c r="UKK48" s="468"/>
      <c r="UKL48" s="468"/>
      <c r="UKM48" s="468"/>
      <c r="UKN48" s="468"/>
      <c r="UKO48" s="468"/>
      <c r="UKP48" s="468"/>
      <c r="UKQ48" s="468"/>
      <c r="UKR48" s="468"/>
      <c r="UKS48" s="468"/>
      <c r="UKT48" s="468"/>
      <c r="UKU48" s="468"/>
      <c r="UKV48" s="468"/>
      <c r="UKW48" s="468"/>
      <c r="UKX48" s="468"/>
      <c r="UKY48" s="468"/>
      <c r="UKZ48" s="468"/>
      <c r="ULA48" s="468"/>
      <c r="ULB48" s="468"/>
      <c r="ULC48" s="468"/>
      <c r="ULD48" s="468"/>
      <c r="ULE48" s="468"/>
      <c r="ULF48" s="468"/>
      <c r="ULG48" s="468"/>
      <c r="ULH48" s="468"/>
      <c r="ULI48" s="468"/>
      <c r="ULJ48" s="468"/>
      <c r="ULK48" s="468"/>
      <c r="ULL48" s="468"/>
      <c r="ULM48" s="468"/>
      <c r="ULN48" s="468"/>
      <c r="ULO48" s="468"/>
      <c r="ULP48" s="468"/>
      <c r="ULQ48" s="468"/>
      <c r="ULR48" s="468"/>
      <c r="ULS48" s="468"/>
      <c r="ULT48" s="468"/>
      <c r="ULU48" s="468"/>
      <c r="ULV48" s="468"/>
      <c r="ULW48" s="468"/>
      <c r="ULX48" s="468"/>
      <c r="ULY48" s="468"/>
      <c r="ULZ48" s="468"/>
      <c r="UMA48" s="468"/>
      <c r="UMB48" s="468"/>
      <c r="UMC48" s="468"/>
      <c r="UMD48" s="468"/>
      <c r="UME48" s="468"/>
      <c r="UMF48" s="468"/>
      <c r="UMG48" s="468"/>
      <c r="UMH48" s="468"/>
      <c r="UMI48" s="468"/>
      <c r="UMJ48" s="468"/>
      <c r="UMK48" s="468"/>
      <c r="UML48" s="468"/>
      <c r="UMM48" s="468"/>
      <c r="UMN48" s="468"/>
      <c r="UMO48" s="468"/>
      <c r="UMP48" s="468"/>
      <c r="UMQ48" s="468"/>
      <c r="UMR48" s="468"/>
      <c r="UMS48" s="468"/>
      <c r="UMT48" s="468"/>
      <c r="UMU48" s="468"/>
      <c r="UMV48" s="468"/>
      <c r="UMW48" s="468"/>
      <c r="UMX48" s="468"/>
      <c r="UMY48" s="468"/>
      <c r="UMZ48" s="468"/>
      <c r="UNA48" s="468"/>
      <c r="UNB48" s="468"/>
      <c r="UNC48" s="468"/>
      <c r="UND48" s="468"/>
      <c r="UNE48" s="468"/>
      <c r="UNF48" s="468"/>
      <c r="UNG48" s="468"/>
      <c r="UNH48" s="468"/>
      <c r="UNI48" s="468"/>
      <c r="UNJ48" s="468"/>
      <c r="UNK48" s="468"/>
      <c r="UNL48" s="468"/>
      <c r="UNM48" s="468"/>
      <c r="UNN48" s="468"/>
      <c r="UNO48" s="468"/>
      <c r="UNP48" s="468"/>
      <c r="UNQ48" s="468"/>
      <c r="UNR48" s="468"/>
      <c r="UNS48" s="468"/>
      <c r="UNT48" s="468"/>
      <c r="UNU48" s="468"/>
      <c r="UNV48" s="468"/>
      <c r="UNW48" s="468"/>
      <c r="UNX48" s="468"/>
      <c r="UNY48" s="468"/>
      <c r="UNZ48" s="468"/>
      <c r="UOA48" s="468"/>
      <c r="UOB48" s="468"/>
      <c r="UOC48" s="468"/>
      <c r="UOD48" s="468"/>
      <c r="UOE48" s="468"/>
      <c r="UOF48" s="468"/>
      <c r="UOG48" s="468"/>
      <c r="UOH48" s="468"/>
      <c r="UOI48" s="468"/>
      <c r="UOJ48" s="468"/>
      <c r="UOK48" s="468"/>
      <c r="UOL48" s="468"/>
      <c r="UOM48" s="468"/>
      <c r="UON48" s="468"/>
      <c r="UOO48" s="468"/>
      <c r="UOP48" s="468"/>
      <c r="UOQ48" s="468"/>
      <c r="UOR48" s="468"/>
      <c r="UOS48" s="468"/>
      <c r="UOT48" s="468"/>
      <c r="UOU48" s="468"/>
      <c r="UOV48" s="468"/>
      <c r="UOW48" s="468"/>
      <c r="UOX48" s="468"/>
      <c r="UOY48" s="468"/>
      <c r="UOZ48" s="468"/>
      <c r="UPA48" s="468"/>
      <c r="UPB48" s="468"/>
      <c r="UPC48" s="468"/>
      <c r="UPD48" s="468"/>
      <c r="UPE48" s="468"/>
      <c r="UPF48" s="468"/>
      <c r="UPG48" s="468"/>
      <c r="UPH48" s="468"/>
      <c r="UPI48" s="468"/>
      <c r="UPJ48" s="468"/>
      <c r="UPK48" s="468"/>
      <c r="UPL48" s="468"/>
      <c r="UPM48" s="468"/>
      <c r="UPN48" s="468"/>
      <c r="UPO48" s="468"/>
      <c r="UPP48" s="468"/>
      <c r="UPQ48" s="468"/>
      <c r="UPR48" s="468"/>
      <c r="UPS48" s="468"/>
      <c r="UPT48" s="468"/>
      <c r="UPU48" s="468"/>
      <c r="UPV48" s="468"/>
      <c r="UPW48" s="468"/>
      <c r="UPX48" s="468"/>
      <c r="UPY48" s="468"/>
      <c r="UPZ48" s="468"/>
      <c r="UQA48" s="468"/>
      <c r="UQB48" s="468"/>
      <c r="UQC48" s="468"/>
      <c r="UQD48" s="468"/>
      <c r="UQE48" s="468"/>
      <c r="UQF48" s="468"/>
      <c r="UQG48" s="468"/>
      <c r="UQH48" s="468"/>
      <c r="UQI48" s="468"/>
      <c r="UQJ48" s="468"/>
      <c r="UQK48" s="468"/>
      <c r="UQL48" s="468"/>
      <c r="UQM48" s="468"/>
      <c r="UQN48" s="468"/>
      <c r="UQO48" s="468"/>
      <c r="UQP48" s="468"/>
      <c r="UQQ48" s="468"/>
      <c r="UQR48" s="468"/>
      <c r="UQS48" s="468"/>
      <c r="UQT48" s="468"/>
      <c r="UQU48" s="468"/>
      <c r="UQV48" s="468"/>
      <c r="UQW48" s="468"/>
      <c r="UQX48" s="468"/>
      <c r="UQY48" s="468"/>
      <c r="UQZ48" s="468"/>
      <c r="URA48" s="468"/>
      <c r="URB48" s="468"/>
      <c r="URC48" s="468"/>
      <c r="URD48" s="468"/>
      <c r="URE48" s="468"/>
      <c r="URF48" s="468"/>
      <c r="URG48" s="468"/>
      <c r="URH48" s="468"/>
      <c r="URI48" s="468"/>
      <c r="URJ48" s="468"/>
      <c r="URK48" s="468"/>
      <c r="URL48" s="468"/>
      <c r="URM48" s="468"/>
      <c r="URN48" s="468"/>
      <c r="URO48" s="468"/>
      <c r="URP48" s="468"/>
      <c r="URQ48" s="468"/>
      <c r="URR48" s="468"/>
      <c r="URS48" s="468"/>
      <c r="URT48" s="468"/>
      <c r="URU48" s="468"/>
      <c r="URV48" s="468"/>
      <c r="URW48" s="468"/>
      <c r="URX48" s="468"/>
      <c r="URY48" s="468"/>
      <c r="URZ48" s="468"/>
      <c r="USA48" s="468"/>
      <c r="USB48" s="468"/>
      <c r="USC48" s="468"/>
      <c r="USD48" s="468"/>
      <c r="USE48" s="468"/>
      <c r="USF48" s="468"/>
      <c r="USG48" s="468"/>
      <c r="USH48" s="468"/>
      <c r="USI48" s="468"/>
      <c r="USJ48" s="468"/>
      <c r="USK48" s="468"/>
      <c r="USL48" s="468"/>
      <c r="USM48" s="468"/>
      <c r="USN48" s="468"/>
      <c r="USO48" s="468"/>
      <c r="USP48" s="468"/>
      <c r="USQ48" s="468"/>
      <c r="USR48" s="468"/>
      <c r="USS48" s="468"/>
      <c r="UST48" s="468"/>
      <c r="USU48" s="468"/>
      <c r="USV48" s="468"/>
      <c r="USW48" s="468"/>
      <c r="USX48" s="468"/>
      <c r="USY48" s="468"/>
      <c r="USZ48" s="468"/>
      <c r="UTA48" s="468"/>
      <c r="UTB48" s="468"/>
      <c r="UTC48" s="468"/>
      <c r="UTD48" s="468"/>
      <c r="UTE48" s="468"/>
      <c r="UTF48" s="468"/>
      <c r="UTG48" s="468"/>
      <c r="UTH48" s="468"/>
      <c r="UTI48" s="468"/>
      <c r="UTJ48" s="468"/>
      <c r="UTK48" s="468"/>
      <c r="UTL48" s="468"/>
      <c r="UTM48" s="468"/>
      <c r="UTN48" s="468"/>
      <c r="UTO48" s="468"/>
      <c r="UTP48" s="468"/>
      <c r="UTQ48" s="468"/>
      <c r="UTR48" s="468"/>
      <c r="UTS48" s="468"/>
      <c r="UTT48" s="468"/>
      <c r="UTU48" s="468"/>
      <c r="UTV48" s="468"/>
      <c r="UTW48" s="468"/>
      <c r="UTX48" s="468"/>
      <c r="UTY48" s="468"/>
      <c r="UTZ48" s="468"/>
      <c r="UUA48" s="468"/>
      <c r="UUB48" s="468"/>
      <c r="UUC48" s="468"/>
      <c r="UUD48" s="468"/>
      <c r="UUE48" s="468"/>
      <c r="UUF48" s="468"/>
      <c r="UUG48" s="468"/>
      <c r="UUH48" s="468"/>
      <c r="UUI48" s="468"/>
      <c r="UUJ48" s="468"/>
      <c r="UUK48" s="468"/>
      <c r="UUL48" s="468"/>
      <c r="UUM48" s="468"/>
      <c r="UUN48" s="468"/>
      <c r="UUO48" s="468"/>
      <c r="UUP48" s="468"/>
      <c r="UUQ48" s="468"/>
      <c r="UUR48" s="468"/>
      <c r="UUS48" s="468"/>
      <c r="UUT48" s="468"/>
      <c r="UUU48" s="468"/>
      <c r="UUV48" s="468"/>
      <c r="UUW48" s="468"/>
      <c r="UUX48" s="468"/>
      <c r="UUY48" s="468"/>
      <c r="UUZ48" s="468"/>
      <c r="UVA48" s="468"/>
      <c r="UVB48" s="468"/>
      <c r="UVC48" s="468"/>
      <c r="UVD48" s="468"/>
      <c r="UVE48" s="468"/>
      <c r="UVF48" s="468"/>
      <c r="UVG48" s="468"/>
      <c r="UVH48" s="468"/>
      <c r="UVI48" s="468"/>
      <c r="UVJ48" s="468"/>
      <c r="UVK48" s="468"/>
      <c r="UVL48" s="468"/>
      <c r="UVM48" s="468"/>
      <c r="UVN48" s="468"/>
      <c r="UVO48" s="468"/>
      <c r="UVP48" s="468"/>
      <c r="UVQ48" s="468"/>
      <c r="UVR48" s="468"/>
      <c r="UVS48" s="468"/>
      <c r="UVT48" s="468"/>
      <c r="UVU48" s="468"/>
      <c r="UVV48" s="468"/>
      <c r="UVW48" s="468"/>
      <c r="UVX48" s="468"/>
      <c r="UVY48" s="468"/>
      <c r="UVZ48" s="468"/>
      <c r="UWA48" s="468"/>
      <c r="UWB48" s="468"/>
      <c r="UWC48" s="468"/>
      <c r="UWD48" s="468"/>
      <c r="UWE48" s="468"/>
      <c r="UWF48" s="468"/>
      <c r="UWG48" s="468"/>
      <c r="UWH48" s="468"/>
      <c r="UWI48" s="468"/>
      <c r="UWJ48" s="468"/>
      <c r="UWK48" s="468"/>
      <c r="UWL48" s="468"/>
      <c r="UWM48" s="468"/>
      <c r="UWN48" s="468"/>
      <c r="UWO48" s="468"/>
      <c r="UWP48" s="468"/>
      <c r="UWQ48" s="468"/>
      <c r="UWR48" s="468"/>
      <c r="UWS48" s="468"/>
      <c r="UWT48" s="468"/>
      <c r="UWU48" s="468"/>
      <c r="UWV48" s="468"/>
      <c r="UWW48" s="468"/>
      <c r="UWX48" s="468"/>
      <c r="UWY48" s="468"/>
      <c r="UWZ48" s="468"/>
      <c r="UXA48" s="468"/>
      <c r="UXB48" s="468"/>
      <c r="UXC48" s="468"/>
      <c r="UXD48" s="468"/>
      <c r="UXE48" s="468"/>
      <c r="UXF48" s="468"/>
      <c r="UXG48" s="468"/>
      <c r="UXH48" s="468"/>
      <c r="UXI48" s="468"/>
      <c r="UXJ48" s="468"/>
      <c r="UXK48" s="468"/>
      <c r="UXL48" s="468"/>
      <c r="UXM48" s="468"/>
      <c r="UXN48" s="468"/>
      <c r="UXO48" s="468"/>
      <c r="UXP48" s="468"/>
      <c r="UXQ48" s="468"/>
      <c r="UXR48" s="468"/>
      <c r="UXS48" s="468"/>
      <c r="UXT48" s="468"/>
      <c r="UXU48" s="468"/>
      <c r="UXV48" s="468"/>
      <c r="UXW48" s="468"/>
      <c r="UXX48" s="468"/>
      <c r="UXY48" s="468"/>
      <c r="UXZ48" s="468"/>
      <c r="UYA48" s="468"/>
      <c r="UYB48" s="468"/>
      <c r="UYC48" s="468"/>
      <c r="UYD48" s="468"/>
      <c r="UYE48" s="468"/>
      <c r="UYF48" s="468"/>
      <c r="UYG48" s="468"/>
      <c r="UYH48" s="468"/>
      <c r="UYI48" s="468"/>
      <c r="UYJ48" s="468"/>
      <c r="UYK48" s="468"/>
      <c r="UYL48" s="468"/>
      <c r="UYM48" s="468"/>
      <c r="UYN48" s="468"/>
      <c r="UYO48" s="468"/>
      <c r="UYP48" s="468"/>
      <c r="UYQ48" s="468"/>
      <c r="UYR48" s="468"/>
      <c r="UYS48" s="468"/>
      <c r="UYT48" s="468"/>
      <c r="UYU48" s="468"/>
      <c r="UYV48" s="468"/>
      <c r="UYW48" s="468"/>
      <c r="UYX48" s="468"/>
      <c r="UYY48" s="468"/>
      <c r="UYZ48" s="468"/>
      <c r="UZA48" s="468"/>
      <c r="UZB48" s="468"/>
      <c r="UZC48" s="468"/>
      <c r="UZD48" s="468"/>
      <c r="UZE48" s="468"/>
      <c r="UZF48" s="468"/>
      <c r="UZG48" s="468"/>
      <c r="UZH48" s="468"/>
      <c r="UZI48" s="468"/>
      <c r="UZJ48" s="468"/>
      <c r="UZK48" s="468"/>
      <c r="UZL48" s="468"/>
      <c r="UZM48" s="468"/>
      <c r="UZN48" s="468"/>
      <c r="UZO48" s="468"/>
      <c r="UZP48" s="468"/>
      <c r="UZQ48" s="468"/>
      <c r="UZR48" s="468"/>
      <c r="UZS48" s="468"/>
      <c r="UZT48" s="468"/>
      <c r="UZU48" s="468"/>
      <c r="UZV48" s="468"/>
      <c r="UZW48" s="468"/>
      <c r="UZX48" s="468"/>
      <c r="UZY48" s="468"/>
      <c r="UZZ48" s="468"/>
      <c r="VAA48" s="468"/>
      <c r="VAB48" s="468"/>
      <c r="VAC48" s="468"/>
      <c r="VAD48" s="468"/>
      <c r="VAE48" s="468"/>
      <c r="VAF48" s="468"/>
      <c r="VAG48" s="468"/>
      <c r="VAH48" s="468"/>
      <c r="VAI48" s="468"/>
      <c r="VAJ48" s="468"/>
      <c r="VAK48" s="468"/>
      <c r="VAL48" s="468"/>
      <c r="VAM48" s="468"/>
      <c r="VAN48" s="468"/>
      <c r="VAO48" s="468"/>
      <c r="VAP48" s="468"/>
      <c r="VAQ48" s="468"/>
      <c r="VAR48" s="468"/>
      <c r="VAS48" s="468"/>
      <c r="VAT48" s="468"/>
      <c r="VAU48" s="468"/>
      <c r="VAV48" s="468"/>
      <c r="VAW48" s="468"/>
      <c r="VAX48" s="468"/>
      <c r="VAY48" s="468"/>
      <c r="VAZ48" s="468"/>
      <c r="VBA48" s="468"/>
      <c r="VBB48" s="468"/>
      <c r="VBC48" s="468"/>
      <c r="VBD48" s="468"/>
      <c r="VBE48" s="468"/>
      <c r="VBF48" s="468"/>
      <c r="VBG48" s="468"/>
      <c r="VBH48" s="468"/>
      <c r="VBI48" s="468"/>
      <c r="VBJ48" s="468"/>
      <c r="VBK48" s="468"/>
      <c r="VBL48" s="468"/>
      <c r="VBM48" s="468"/>
      <c r="VBN48" s="468"/>
      <c r="VBO48" s="468"/>
      <c r="VBP48" s="468"/>
      <c r="VBQ48" s="468"/>
      <c r="VBR48" s="468"/>
      <c r="VBS48" s="468"/>
      <c r="VBT48" s="468"/>
      <c r="VBU48" s="468"/>
      <c r="VBV48" s="468"/>
      <c r="VBW48" s="468"/>
      <c r="VBX48" s="468"/>
      <c r="VBY48" s="468"/>
      <c r="VBZ48" s="468"/>
      <c r="VCA48" s="468"/>
      <c r="VCB48" s="468"/>
      <c r="VCC48" s="468"/>
      <c r="VCD48" s="468"/>
      <c r="VCE48" s="468"/>
      <c r="VCF48" s="468"/>
      <c r="VCG48" s="468"/>
      <c r="VCH48" s="468"/>
      <c r="VCI48" s="468"/>
      <c r="VCJ48" s="468"/>
      <c r="VCK48" s="468"/>
      <c r="VCL48" s="468"/>
      <c r="VCM48" s="468"/>
      <c r="VCN48" s="468"/>
      <c r="VCO48" s="468"/>
      <c r="VCP48" s="468"/>
      <c r="VCQ48" s="468"/>
      <c r="VCR48" s="468"/>
      <c r="VCS48" s="468"/>
      <c r="VCT48" s="468"/>
      <c r="VCU48" s="468"/>
      <c r="VCV48" s="468"/>
      <c r="VCW48" s="468"/>
      <c r="VCX48" s="468"/>
      <c r="VCY48" s="468"/>
      <c r="VCZ48" s="468"/>
      <c r="VDA48" s="468"/>
      <c r="VDB48" s="468"/>
      <c r="VDC48" s="468"/>
      <c r="VDD48" s="468"/>
      <c r="VDE48" s="468"/>
      <c r="VDF48" s="468"/>
      <c r="VDG48" s="468"/>
      <c r="VDH48" s="468"/>
      <c r="VDI48" s="468"/>
      <c r="VDJ48" s="468"/>
      <c r="VDK48" s="468"/>
      <c r="VDL48" s="468"/>
      <c r="VDM48" s="468"/>
      <c r="VDN48" s="468"/>
      <c r="VDO48" s="468"/>
      <c r="VDP48" s="468"/>
      <c r="VDQ48" s="468"/>
      <c r="VDR48" s="468"/>
      <c r="VDS48" s="468"/>
      <c r="VDT48" s="468"/>
      <c r="VDU48" s="468"/>
      <c r="VDV48" s="468"/>
      <c r="VDW48" s="468"/>
      <c r="VDX48" s="468"/>
      <c r="VDY48" s="468"/>
      <c r="VDZ48" s="468"/>
      <c r="VEA48" s="468"/>
      <c r="VEB48" s="468"/>
      <c r="VEC48" s="468"/>
      <c r="VED48" s="468"/>
      <c r="VEE48" s="468"/>
      <c r="VEF48" s="468"/>
      <c r="VEG48" s="468"/>
      <c r="VEH48" s="468"/>
      <c r="VEI48" s="468"/>
      <c r="VEJ48" s="468"/>
      <c r="VEK48" s="468"/>
      <c r="VEL48" s="468"/>
      <c r="VEM48" s="468"/>
      <c r="VEN48" s="468"/>
      <c r="VEO48" s="468"/>
      <c r="VEP48" s="468"/>
      <c r="VEQ48" s="468"/>
      <c r="VER48" s="468"/>
      <c r="VES48" s="468"/>
      <c r="VET48" s="468"/>
      <c r="VEU48" s="468"/>
      <c r="VEV48" s="468"/>
      <c r="VEW48" s="468"/>
      <c r="VEX48" s="468"/>
      <c r="VEY48" s="468"/>
      <c r="VEZ48" s="468"/>
      <c r="VFA48" s="468"/>
      <c r="VFB48" s="468"/>
      <c r="VFC48" s="468"/>
      <c r="VFD48" s="468"/>
      <c r="VFE48" s="468"/>
      <c r="VFF48" s="468"/>
      <c r="VFG48" s="468"/>
      <c r="VFH48" s="468"/>
      <c r="VFI48" s="468"/>
      <c r="VFJ48" s="468"/>
      <c r="VFK48" s="468"/>
      <c r="VFL48" s="468"/>
      <c r="VFM48" s="468"/>
      <c r="VFN48" s="468"/>
      <c r="VFO48" s="468"/>
      <c r="VFP48" s="468"/>
      <c r="VFQ48" s="468"/>
      <c r="VFR48" s="468"/>
      <c r="VFS48" s="468"/>
      <c r="VFT48" s="468"/>
      <c r="VFU48" s="468"/>
      <c r="VFV48" s="468"/>
      <c r="VFW48" s="468"/>
      <c r="VFX48" s="468"/>
      <c r="VFY48" s="468"/>
      <c r="VFZ48" s="468"/>
      <c r="VGA48" s="468"/>
      <c r="VGB48" s="468"/>
      <c r="VGC48" s="468"/>
      <c r="VGD48" s="468"/>
      <c r="VGE48" s="468"/>
      <c r="VGF48" s="468"/>
      <c r="VGG48" s="468"/>
      <c r="VGH48" s="468"/>
      <c r="VGI48" s="468"/>
      <c r="VGJ48" s="468"/>
      <c r="VGK48" s="468"/>
      <c r="VGL48" s="468"/>
      <c r="VGM48" s="468"/>
      <c r="VGN48" s="468"/>
      <c r="VGO48" s="468"/>
      <c r="VGP48" s="468"/>
      <c r="VGQ48" s="468"/>
      <c r="VGR48" s="468"/>
      <c r="VGS48" s="468"/>
      <c r="VGT48" s="468"/>
      <c r="VGU48" s="468"/>
      <c r="VGV48" s="468"/>
      <c r="VGW48" s="468"/>
      <c r="VGX48" s="468"/>
      <c r="VGY48" s="468"/>
      <c r="VGZ48" s="468"/>
      <c r="VHA48" s="468"/>
      <c r="VHB48" s="468"/>
      <c r="VHC48" s="468"/>
      <c r="VHD48" s="468"/>
      <c r="VHE48" s="468"/>
      <c r="VHF48" s="468"/>
      <c r="VHG48" s="468"/>
      <c r="VHH48" s="468"/>
      <c r="VHI48" s="468"/>
      <c r="VHJ48" s="468"/>
      <c r="VHK48" s="468"/>
      <c r="VHL48" s="468"/>
      <c r="VHM48" s="468"/>
      <c r="VHN48" s="468"/>
      <c r="VHO48" s="468"/>
      <c r="VHP48" s="468"/>
      <c r="VHQ48" s="468"/>
      <c r="VHR48" s="468"/>
      <c r="VHS48" s="468"/>
      <c r="VHT48" s="468"/>
      <c r="VHU48" s="468"/>
      <c r="VHV48" s="468"/>
      <c r="VHW48" s="468"/>
      <c r="VHX48" s="468"/>
      <c r="VHY48" s="468"/>
      <c r="VHZ48" s="468"/>
      <c r="VIA48" s="468"/>
      <c r="VIB48" s="468"/>
      <c r="VIC48" s="468"/>
      <c r="VID48" s="468"/>
      <c r="VIE48" s="468"/>
      <c r="VIF48" s="468"/>
      <c r="VIG48" s="468"/>
      <c r="VIH48" s="468"/>
      <c r="VII48" s="468"/>
      <c r="VIJ48" s="468"/>
      <c r="VIK48" s="468"/>
      <c r="VIL48" s="468"/>
      <c r="VIM48" s="468"/>
      <c r="VIN48" s="468"/>
      <c r="VIO48" s="468"/>
      <c r="VIP48" s="468"/>
      <c r="VIQ48" s="468"/>
      <c r="VIR48" s="468"/>
      <c r="VIS48" s="468"/>
      <c r="VIT48" s="468"/>
      <c r="VIU48" s="468"/>
      <c r="VIV48" s="468"/>
      <c r="VIW48" s="468"/>
      <c r="VIX48" s="468"/>
      <c r="VIY48" s="468"/>
      <c r="VIZ48" s="468"/>
      <c r="VJA48" s="468"/>
      <c r="VJB48" s="468"/>
      <c r="VJC48" s="468"/>
      <c r="VJD48" s="468"/>
      <c r="VJE48" s="468"/>
      <c r="VJF48" s="468"/>
      <c r="VJG48" s="468"/>
      <c r="VJH48" s="468"/>
      <c r="VJI48" s="468"/>
      <c r="VJJ48" s="468"/>
      <c r="VJK48" s="468"/>
      <c r="VJL48" s="468"/>
      <c r="VJM48" s="468"/>
      <c r="VJN48" s="468"/>
      <c r="VJO48" s="468"/>
      <c r="VJP48" s="468"/>
      <c r="VJQ48" s="468"/>
      <c r="VJR48" s="468"/>
      <c r="VJS48" s="468"/>
      <c r="VJT48" s="468"/>
      <c r="VJU48" s="468"/>
      <c r="VJV48" s="468"/>
      <c r="VJW48" s="468"/>
      <c r="VJX48" s="468"/>
      <c r="VJY48" s="468"/>
      <c r="VJZ48" s="468"/>
      <c r="VKA48" s="468"/>
      <c r="VKB48" s="468"/>
      <c r="VKC48" s="468"/>
      <c r="VKD48" s="468"/>
      <c r="VKE48" s="468"/>
      <c r="VKF48" s="468"/>
      <c r="VKG48" s="468"/>
      <c r="VKH48" s="468"/>
      <c r="VKI48" s="468"/>
      <c r="VKJ48" s="468"/>
      <c r="VKK48" s="468"/>
      <c r="VKL48" s="468"/>
      <c r="VKM48" s="468"/>
      <c r="VKN48" s="468"/>
      <c r="VKO48" s="468"/>
      <c r="VKP48" s="468"/>
      <c r="VKQ48" s="468"/>
      <c r="VKR48" s="468"/>
      <c r="VKS48" s="468"/>
      <c r="VKT48" s="468"/>
      <c r="VKU48" s="468"/>
      <c r="VKV48" s="468"/>
      <c r="VKW48" s="468"/>
      <c r="VKX48" s="468"/>
      <c r="VKY48" s="468"/>
      <c r="VKZ48" s="468"/>
      <c r="VLA48" s="468"/>
      <c r="VLB48" s="468"/>
      <c r="VLC48" s="468"/>
      <c r="VLD48" s="468"/>
      <c r="VLE48" s="468"/>
      <c r="VLF48" s="468"/>
      <c r="VLG48" s="468"/>
      <c r="VLH48" s="468"/>
      <c r="VLI48" s="468"/>
      <c r="VLJ48" s="468"/>
      <c r="VLK48" s="468"/>
      <c r="VLL48" s="468"/>
      <c r="VLM48" s="468"/>
      <c r="VLN48" s="468"/>
      <c r="VLO48" s="468"/>
      <c r="VLP48" s="468"/>
      <c r="VLQ48" s="468"/>
      <c r="VLR48" s="468"/>
      <c r="VLS48" s="468"/>
      <c r="VLT48" s="468"/>
      <c r="VLU48" s="468"/>
      <c r="VLV48" s="468"/>
      <c r="VLW48" s="468"/>
      <c r="VLX48" s="468"/>
      <c r="VLY48" s="468"/>
      <c r="VLZ48" s="468"/>
      <c r="VMA48" s="468"/>
      <c r="VMB48" s="468"/>
      <c r="VMC48" s="468"/>
      <c r="VMD48" s="468"/>
      <c r="VME48" s="468"/>
      <c r="VMF48" s="468"/>
      <c r="VMG48" s="468"/>
      <c r="VMH48" s="468"/>
      <c r="VMI48" s="468"/>
      <c r="VMJ48" s="468"/>
      <c r="VMK48" s="468"/>
      <c r="VML48" s="468"/>
      <c r="VMM48" s="468"/>
      <c r="VMN48" s="468"/>
      <c r="VMO48" s="468"/>
      <c r="VMP48" s="468"/>
      <c r="VMQ48" s="468"/>
      <c r="VMR48" s="468"/>
      <c r="VMS48" s="468"/>
      <c r="VMT48" s="468"/>
      <c r="VMU48" s="468"/>
      <c r="VMV48" s="468"/>
      <c r="VMW48" s="468"/>
      <c r="VMX48" s="468"/>
      <c r="VMY48" s="468"/>
      <c r="VMZ48" s="468"/>
      <c r="VNA48" s="468"/>
      <c r="VNB48" s="468"/>
      <c r="VNC48" s="468"/>
      <c r="VND48" s="468"/>
      <c r="VNE48" s="468"/>
      <c r="VNF48" s="468"/>
      <c r="VNG48" s="468"/>
      <c r="VNH48" s="468"/>
      <c r="VNI48" s="468"/>
      <c r="VNJ48" s="468"/>
      <c r="VNK48" s="468"/>
      <c r="VNL48" s="468"/>
      <c r="VNM48" s="468"/>
      <c r="VNN48" s="468"/>
      <c r="VNO48" s="468"/>
      <c r="VNP48" s="468"/>
      <c r="VNQ48" s="468"/>
      <c r="VNR48" s="468"/>
      <c r="VNS48" s="468"/>
      <c r="VNT48" s="468"/>
      <c r="VNU48" s="468"/>
      <c r="VNV48" s="468"/>
      <c r="VNW48" s="468"/>
      <c r="VNX48" s="468"/>
      <c r="VNY48" s="468"/>
      <c r="VNZ48" s="468"/>
      <c r="VOA48" s="468"/>
      <c r="VOB48" s="468"/>
      <c r="VOC48" s="468"/>
      <c r="VOD48" s="468"/>
      <c r="VOE48" s="468"/>
      <c r="VOF48" s="468"/>
      <c r="VOG48" s="468"/>
      <c r="VOH48" s="468"/>
      <c r="VOI48" s="468"/>
      <c r="VOJ48" s="468"/>
      <c r="VOK48" s="468"/>
      <c r="VOL48" s="468"/>
      <c r="VOM48" s="468"/>
      <c r="VON48" s="468"/>
      <c r="VOO48" s="468"/>
      <c r="VOP48" s="468"/>
      <c r="VOQ48" s="468"/>
      <c r="VOR48" s="468"/>
      <c r="VOS48" s="468"/>
      <c r="VOT48" s="468"/>
      <c r="VOU48" s="468"/>
      <c r="VOV48" s="468"/>
      <c r="VOW48" s="468"/>
      <c r="VOX48" s="468"/>
      <c r="VOY48" s="468"/>
      <c r="VOZ48" s="468"/>
      <c r="VPA48" s="468"/>
      <c r="VPB48" s="468"/>
      <c r="VPC48" s="468"/>
      <c r="VPD48" s="468"/>
      <c r="VPE48" s="468"/>
      <c r="VPF48" s="468"/>
      <c r="VPG48" s="468"/>
      <c r="VPH48" s="468"/>
      <c r="VPI48" s="468"/>
      <c r="VPJ48" s="468"/>
      <c r="VPK48" s="468"/>
      <c r="VPL48" s="468"/>
      <c r="VPM48" s="468"/>
      <c r="VPN48" s="468"/>
      <c r="VPO48" s="468"/>
      <c r="VPP48" s="468"/>
      <c r="VPQ48" s="468"/>
      <c r="VPR48" s="468"/>
      <c r="VPS48" s="468"/>
      <c r="VPT48" s="468"/>
      <c r="VPU48" s="468"/>
      <c r="VPV48" s="468"/>
      <c r="VPW48" s="468"/>
      <c r="VPX48" s="468"/>
      <c r="VPY48" s="468"/>
      <c r="VPZ48" s="468"/>
      <c r="VQA48" s="468"/>
      <c r="VQB48" s="468"/>
      <c r="VQC48" s="468"/>
      <c r="VQD48" s="468"/>
      <c r="VQE48" s="468"/>
      <c r="VQF48" s="468"/>
      <c r="VQG48" s="468"/>
      <c r="VQH48" s="468"/>
      <c r="VQI48" s="468"/>
      <c r="VQJ48" s="468"/>
      <c r="VQK48" s="468"/>
      <c r="VQL48" s="468"/>
      <c r="VQM48" s="468"/>
      <c r="VQN48" s="468"/>
      <c r="VQO48" s="468"/>
      <c r="VQP48" s="468"/>
      <c r="VQQ48" s="468"/>
      <c r="VQR48" s="468"/>
      <c r="VQS48" s="468"/>
      <c r="VQT48" s="468"/>
      <c r="VQU48" s="468"/>
      <c r="VQV48" s="468"/>
      <c r="VQW48" s="468"/>
      <c r="VQX48" s="468"/>
      <c r="VQY48" s="468"/>
      <c r="VQZ48" s="468"/>
      <c r="VRA48" s="468"/>
      <c r="VRB48" s="468"/>
      <c r="VRC48" s="468"/>
      <c r="VRD48" s="468"/>
      <c r="VRE48" s="468"/>
      <c r="VRF48" s="468"/>
      <c r="VRG48" s="468"/>
      <c r="VRH48" s="468"/>
      <c r="VRI48" s="468"/>
      <c r="VRJ48" s="468"/>
      <c r="VRK48" s="468"/>
      <c r="VRL48" s="468"/>
      <c r="VRM48" s="468"/>
      <c r="VRN48" s="468"/>
      <c r="VRO48" s="468"/>
      <c r="VRP48" s="468"/>
      <c r="VRQ48" s="468"/>
      <c r="VRR48" s="468"/>
      <c r="VRS48" s="468"/>
      <c r="VRT48" s="468"/>
      <c r="VRU48" s="468"/>
      <c r="VRV48" s="468"/>
      <c r="VRW48" s="468"/>
      <c r="VRX48" s="468"/>
      <c r="VRY48" s="468"/>
      <c r="VRZ48" s="468"/>
      <c r="VSA48" s="468"/>
      <c r="VSB48" s="468"/>
      <c r="VSC48" s="468"/>
      <c r="VSD48" s="468"/>
      <c r="VSE48" s="468"/>
      <c r="VSF48" s="468"/>
      <c r="VSG48" s="468"/>
      <c r="VSH48" s="468"/>
      <c r="VSI48" s="468"/>
      <c r="VSJ48" s="468"/>
      <c r="VSK48" s="468"/>
      <c r="VSL48" s="468"/>
      <c r="VSM48" s="468"/>
      <c r="VSN48" s="468"/>
      <c r="VSO48" s="468"/>
      <c r="VSP48" s="468"/>
      <c r="VSQ48" s="468"/>
      <c r="VSR48" s="468"/>
      <c r="VSS48" s="468"/>
      <c r="VST48" s="468"/>
      <c r="VSU48" s="468"/>
      <c r="VSV48" s="468"/>
      <c r="VSW48" s="468"/>
      <c r="VSX48" s="468"/>
      <c r="VSY48" s="468"/>
      <c r="VSZ48" s="468"/>
      <c r="VTA48" s="468"/>
      <c r="VTB48" s="468"/>
      <c r="VTC48" s="468"/>
      <c r="VTD48" s="468"/>
      <c r="VTE48" s="468"/>
      <c r="VTF48" s="468"/>
      <c r="VTG48" s="468"/>
      <c r="VTH48" s="468"/>
      <c r="VTI48" s="468"/>
      <c r="VTJ48" s="468"/>
      <c r="VTK48" s="468"/>
      <c r="VTL48" s="468"/>
      <c r="VTM48" s="468"/>
      <c r="VTN48" s="468"/>
      <c r="VTO48" s="468"/>
      <c r="VTP48" s="468"/>
      <c r="VTQ48" s="468"/>
      <c r="VTR48" s="468"/>
      <c r="VTS48" s="468"/>
      <c r="VTT48" s="468"/>
      <c r="VTU48" s="468"/>
      <c r="VTV48" s="468"/>
      <c r="VTW48" s="468"/>
      <c r="VTX48" s="468"/>
      <c r="VTY48" s="468"/>
      <c r="VTZ48" s="468"/>
      <c r="VUA48" s="468"/>
      <c r="VUB48" s="468"/>
      <c r="VUC48" s="468"/>
      <c r="VUD48" s="468"/>
      <c r="VUE48" s="468"/>
      <c r="VUF48" s="468"/>
      <c r="VUG48" s="468"/>
      <c r="VUH48" s="468"/>
      <c r="VUI48" s="468"/>
      <c r="VUJ48" s="468"/>
      <c r="VUK48" s="468"/>
      <c r="VUL48" s="468"/>
      <c r="VUM48" s="468"/>
      <c r="VUN48" s="468"/>
      <c r="VUO48" s="468"/>
      <c r="VUP48" s="468"/>
      <c r="VUQ48" s="468"/>
      <c r="VUR48" s="468"/>
      <c r="VUS48" s="468"/>
      <c r="VUT48" s="468"/>
      <c r="VUU48" s="468"/>
      <c r="VUV48" s="468"/>
      <c r="VUW48" s="468"/>
      <c r="VUX48" s="468"/>
      <c r="VUY48" s="468"/>
      <c r="VUZ48" s="468"/>
      <c r="VVA48" s="468"/>
      <c r="VVB48" s="468"/>
      <c r="VVC48" s="468"/>
      <c r="VVD48" s="468"/>
      <c r="VVE48" s="468"/>
      <c r="VVF48" s="468"/>
      <c r="VVG48" s="468"/>
      <c r="VVH48" s="468"/>
      <c r="VVI48" s="468"/>
      <c r="VVJ48" s="468"/>
      <c r="VVK48" s="468"/>
      <c r="VVL48" s="468"/>
      <c r="VVM48" s="468"/>
      <c r="VVN48" s="468"/>
      <c r="VVO48" s="468"/>
      <c r="VVP48" s="468"/>
      <c r="VVQ48" s="468"/>
      <c r="VVR48" s="468"/>
      <c r="VVS48" s="468"/>
      <c r="VVT48" s="468"/>
      <c r="VVU48" s="468"/>
      <c r="VVV48" s="468"/>
      <c r="VVW48" s="468"/>
      <c r="VVX48" s="468"/>
      <c r="VVY48" s="468"/>
      <c r="VVZ48" s="468"/>
      <c r="VWA48" s="468"/>
      <c r="VWB48" s="468"/>
      <c r="VWC48" s="468"/>
      <c r="VWD48" s="468"/>
      <c r="VWE48" s="468"/>
      <c r="VWF48" s="468"/>
      <c r="VWG48" s="468"/>
      <c r="VWH48" s="468"/>
      <c r="VWI48" s="468"/>
      <c r="VWJ48" s="468"/>
      <c r="VWK48" s="468"/>
      <c r="VWL48" s="468"/>
      <c r="VWM48" s="468"/>
      <c r="VWN48" s="468"/>
      <c r="VWO48" s="468"/>
      <c r="VWP48" s="468"/>
      <c r="VWQ48" s="468"/>
      <c r="VWR48" s="468"/>
      <c r="VWS48" s="468"/>
      <c r="VWT48" s="468"/>
      <c r="VWU48" s="468"/>
      <c r="VWV48" s="468"/>
      <c r="VWW48" s="468"/>
      <c r="VWX48" s="468"/>
      <c r="VWY48" s="468"/>
      <c r="VWZ48" s="468"/>
      <c r="VXA48" s="468"/>
      <c r="VXB48" s="468"/>
      <c r="VXC48" s="468"/>
      <c r="VXD48" s="468"/>
      <c r="VXE48" s="468"/>
      <c r="VXF48" s="468"/>
      <c r="VXG48" s="468"/>
      <c r="VXH48" s="468"/>
      <c r="VXI48" s="468"/>
      <c r="VXJ48" s="468"/>
      <c r="VXK48" s="468"/>
      <c r="VXL48" s="468"/>
      <c r="VXM48" s="468"/>
      <c r="VXN48" s="468"/>
      <c r="VXO48" s="468"/>
      <c r="VXP48" s="468"/>
      <c r="VXQ48" s="468"/>
      <c r="VXR48" s="468"/>
      <c r="VXS48" s="468"/>
      <c r="VXT48" s="468"/>
      <c r="VXU48" s="468"/>
      <c r="VXV48" s="468"/>
      <c r="VXW48" s="468"/>
      <c r="VXX48" s="468"/>
      <c r="VXY48" s="468"/>
      <c r="VXZ48" s="468"/>
      <c r="VYA48" s="468"/>
      <c r="VYB48" s="468"/>
      <c r="VYC48" s="468"/>
      <c r="VYD48" s="468"/>
      <c r="VYE48" s="468"/>
      <c r="VYF48" s="468"/>
      <c r="VYG48" s="468"/>
      <c r="VYH48" s="468"/>
      <c r="VYI48" s="468"/>
      <c r="VYJ48" s="468"/>
      <c r="VYK48" s="468"/>
      <c r="VYL48" s="468"/>
      <c r="VYM48" s="468"/>
      <c r="VYN48" s="468"/>
      <c r="VYO48" s="468"/>
      <c r="VYP48" s="468"/>
      <c r="VYQ48" s="468"/>
      <c r="VYR48" s="468"/>
      <c r="VYS48" s="468"/>
      <c r="VYT48" s="468"/>
      <c r="VYU48" s="468"/>
      <c r="VYV48" s="468"/>
      <c r="VYW48" s="468"/>
      <c r="VYX48" s="468"/>
      <c r="VYY48" s="468"/>
      <c r="VYZ48" s="468"/>
      <c r="VZA48" s="468"/>
      <c r="VZB48" s="468"/>
      <c r="VZC48" s="468"/>
      <c r="VZD48" s="468"/>
      <c r="VZE48" s="468"/>
      <c r="VZF48" s="468"/>
      <c r="VZG48" s="468"/>
      <c r="VZH48" s="468"/>
      <c r="VZI48" s="468"/>
      <c r="VZJ48" s="468"/>
      <c r="VZK48" s="468"/>
      <c r="VZL48" s="468"/>
      <c r="VZM48" s="468"/>
      <c r="VZN48" s="468"/>
      <c r="VZO48" s="468"/>
      <c r="VZP48" s="468"/>
      <c r="VZQ48" s="468"/>
      <c r="VZR48" s="468"/>
      <c r="VZS48" s="468"/>
      <c r="VZT48" s="468"/>
      <c r="VZU48" s="468"/>
      <c r="VZV48" s="468"/>
      <c r="VZW48" s="468"/>
      <c r="VZX48" s="468"/>
      <c r="VZY48" s="468"/>
      <c r="VZZ48" s="468"/>
      <c r="WAA48" s="468"/>
      <c r="WAB48" s="468"/>
      <c r="WAC48" s="468"/>
      <c r="WAD48" s="468"/>
      <c r="WAE48" s="468"/>
      <c r="WAF48" s="468"/>
      <c r="WAG48" s="468"/>
      <c r="WAH48" s="468"/>
      <c r="WAI48" s="468"/>
      <c r="WAJ48" s="468"/>
      <c r="WAK48" s="468"/>
      <c r="WAL48" s="468"/>
      <c r="WAM48" s="468"/>
      <c r="WAN48" s="468"/>
      <c r="WAO48" s="468"/>
      <c r="WAP48" s="468"/>
      <c r="WAQ48" s="468"/>
      <c r="WAR48" s="468"/>
      <c r="WAS48" s="468"/>
      <c r="WAT48" s="468"/>
      <c r="WAU48" s="468"/>
      <c r="WAV48" s="468"/>
      <c r="WAW48" s="468"/>
      <c r="WAX48" s="468"/>
      <c r="WAY48" s="468"/>
      <c r="WAZ48" s="468"/>
      <c r="WBA48" s="468"/>
      <c r="WBB48" s="468"/>
      <c r="WBC48" s="468"/>
      <c r="WBD48" s="468"/>
      <c r="WBE48" s="468"/>
      <c r="WBF48" s="468"/>
      <c r="WBG48" s="468"/>
      <c r="WBH48" s="468"/>
      <c r="WBI48" s="468"/>
      <c r="WBJ48" s="468"/>
      <c r="WBK48" s="468"/>
      <c r="WBL48" s="468"/>
      <c r="WBM48" s="468"/>
      <c r="WBN48" s="468"/>
      <c r="WBO48" s="468"/>
      <c r="WBP48" s="468"/>
      <c r="WBQ48" s="468"/>
      <c r="WBR48" s="468"/>
      <c r="WBS48" s="468"/>
      <c r="WBT48" s="468"/>
      <c r="WBU48" s="468"/>
      <c r="WBV48" s="468"/>
      <c r="WBW48" s="468"/>
      <c r="WBX48" s="468"/>
      <c r="WBY48" s="468"/>
      <c r="WBZ48" s="468"/>
      <c r="WCA48" s="468"/>
      <c r="WCB48" s="468"/>
      <c r="WCC48" s="468"/>
      <c r="WCD48" s="468"/>
      <c r="WCE48" s="468"/>
      <c r="WCF48" s="468"/>
      <c r="WCG48" s="468"/>
      <c r="WCH48" s="468"/>
      <c r="WCI48" s="468"/>
      <c r="WCJ48" s="468"/>
      <c r="WCK48" s="468"/>
      <c r="WCL48" s="468"/>
      <c r="WCM48" s="468"/>
      <c r="WCN48" s="468"/>
      <c r="WCO48" s="468"/>
      <c r="WCP48" s="468"/>
      <c r="WCQ48" s="468"/>
      <c r="WCR48" s="468"/>
      <c r="WCS48" s="468"/>
      <c r="WCT48" s="468"/>
      <c r="WCU48" s="468"/>
      <c r="WCV48" s="468"/>
      <c r="WCW48" s="468"/>
      <c r="WCX48" s="468"/>
      <c r="WCY48" s="468"/>
      <c r="WCZ48" s="468"/>
      <c r="WDA48" s="468"/>
      <c r="WDB48" s="468"/>
      <c r="WDC48" s="468"/>
      <c r="WDD48" s="468"/>
      <c r="WDE48" s="468"/>
      <c r="WDF48" s="468"/>
      <c r="WDG48" s="468"/>
      <c r="WDH48" s="468"/>
      <c r="WDI48" s="468"/>
      <c r="WDJ48" s="468"/>
      <c r="WDK48" s="468"/>
      <c r="WDL48" s="468"/>
      <c r="WDM48" s="468"/>
      <c r="WDN48" s="468"/>
      <c r="WDO48" s="468"/>
      <c r="WDP48" s="468"/>
      <c r="WDQ48" s="468"/>
      <c r="WDR48" s="468"/>
      <c r="WDS48" s="468"/>
      <c r="WDT48" s="468"/>
      <c r="WDU48" s="468"/>
      <c r="WDV48" s="468"/>
      <c r="WDW48" s="468"/>
      <c r="WDX48" s="468"/>
      <c r="WDY48" s="468"/>
      <c r="WDZ48" s="468"/>
      <c r="WEA48" s="468"/>
      <c r="WEB48" s="468"/>
      <c r="WEC48" s="468"/>
      <c r="WED48" s="468"/>
      <c r="WEE48" s="468"/>
      <c r="WEF48" s="468"/>
      <c r="WEG48" s="468"/>
      <c r="WEH48" s="468"/>
      <c r="WEI48" s="468"/>
      <c r="WEJ48" s="468"/>
      <c r="WEK48" s="468"/>
      <c r="WEL48" s="468"/>
      <c r="WEM48" s="468"/>
      <c r="WEN48" s="468"/>
      <c r="WEO48" s="468"/>
      <c r="WEP48" s="468"/>
      <c r="WEQ48" s="468"/>
      <c r="WER48" s="468"/>
      <c r="WES48" s="468"/>
      <c r="WET48" s="468"/>
      <c r="WEU48" s="468"/>
      <c r="WEV48" s="468"/>
      <c r="WEW48" s="468"/>
      <c r="WEX48" s="468"/>
      <c r="WEY48" s="468"/>
      <c r="WEZ48" s="468"/>
      <c r="WFA48" s="468"/>
      <c r="WFB48" s="468"/>
      <c r="WFC48" s="468"/>
      <c r="WFD48" s="468"/>
      <c r="WFE48" s="468"/>
      <c r="WFF48" s="468"/>
      <c r="WFG48" s="468"/>
      <c r="WFH48" s="468"/>
      <c r="WFI48" s="468"/>
      <c r="WFJ48" s="468"/>
      <c r="WFK48" s="468"/>
      <c r="WFL48" s="468"/>
      <c r="WFM48" s="468"/>
      <c r="WFN48" s="468"/>
      <c r="WFO48" s="468"/>
      <c r="WFP48" s="468"/>
      <c r="WFQ48" s="468"/>
      <c r="WFR48" s="468"/>
      <c r="WFS48" s="468"/>
      <c r="WFT48" s="468"/>
      <c r="WFU48" s="468"/>
      <c r="WFV48" s="468"/>
      <c r="WFW48" s="468"/>
      <c r="WFX48" s="468"/>
      <c r="WFY48" s="468"/>
      <c r="WFZ48" s="468"/>
      <c r="WGA48" s="468"/>
      <c r="WGB48" s="468"/>
      <c r="WGC48" s="468"/>
      <c r="WGD48" s="468"/>
      <c r="WGE48" s="468"/>
      <c r="WGF48" s="468"/>
      <c r="WGG48" s="468"/>
      <c r="WGH48" s="468"/>
      <c r="WGI48" s="468"/>
      <c r="WGJ48" s="468"/>
      <c r="WGK48" s="468"/>
      <c r="WGL48" s="468"/>
      <c r="WGM48" s="468"/>
      <c r="WGN48" s="468"/>
      <c r="WGO48" s="468"/>
      <c r="WGP48" s="468"/>
      <c r="WGQ48" s="468"/>
      <c r="WGR48" s="468"/>
      <c r="WGS48" s="468"/>
      <c r="WGT48" s="468"/>
      <c r="WGU48" s="468"/>
      <c r="WGV48" s="468"/>
      <c r="WGW48" s="468"/>
      <c r="WGX48" s="468"/>
      <c r="WGY48" s="468"/>
      <c r="WGZ48" s="468"/>
      <c r="WHA48" s="468"/>
      <c r="WHB48" s="468"/>
      <c r="WHC48" s="468"/>
      <c r="WHD48" s="468"/>
      <c r="WHE48" s="468"/>
      <c r="WHF48" s="468"/>
      <c r="WHG48" s="468"/>
      <c r="WHH48" s="468"/>
      <c r="WHI48" s="468"/>
      <c r="WHJ48" s="468"/>
      <c r="WHK48" s="468"/>
      <c r="WHL48" s="468"/>
      <c r="WHM48" s="468"/>
      <c r="WHN48" s="468"/>
      <c r="WHO48" s="468"/>
      <c r="WHP48" s="468"/>
      <c r="WHQ48" s="468"/>
      <c r="WHR48" s="468"/>
      <c r="WHS48" s="468"/>
      <c r="WHT48" s="468"/>
      <c r="WHU48" s="468"/>
      <c r="WHV48" s="468"/>
      <c r="WHW48" s="468"/>
      <c r="WHX48" s="468"/>
      <c r="WHY48" s="468"/>
      <c r="WHZ48" s="468"/>
      <c r="WIA48" s="468"/>
      <c r="WIB48" s="468"/>
      <c r="WIC48" s="468"/>
      <c r="WID48" s="468"/>
      <c r="WIE48" s="468"/>
      <c r="WIF48" s="468"/>
      <c r="WIG48" s="468"/>
      <c r="WIH48" s="468"/>
      <c r="WII48" s="468"/>
      <c r="WIJ48" s="468"/>
      <c r="WIK48" s="468"/>
      <c r="WIL48" s="468"/>
      <c r="WIM48" s="468"/>
      <c r="WIN48" s="468"/>
      <c r="WIO48" s="468"/>
      <c r="WIP48" s="468"/>
      <c r="WIQ48" s="468"/>
      <c r="WIR48" s="468"/>
      <c r="WIS48" s="468"/>
      <c r="WIT48" s="468"/>
      <c r="WIU48" s="468"/>
      <c r="WIV48" s="468"/>
      <c r="WIW48" s="468"/>
      <c r="WIX48" s="468"/>
      <c r="WIY48" s="468"/>
      <c r="WIZ48" s="468"/>
      <c r="WJA48" s="468"/>
      <c r="WJB48" s="468"/>
      <c r="WJC48" s="468"/>
      <c r="WJD48" s="468"/>
      <c r="WJE48" s="468"/>
      <c r="WJF48" s="468"/>
      <c r="WJG48" s="468"/>
      <c r="WJH48" s="468"/>
      <c r="WJI48" s="468"/>
      <c r="WJJ48" s="468"/>
      <c r="WJK48" s="468"/>
      <c r="WJL48" s="468"/>
      <c r="WJM48" s="468"/>
      <c r="WJN48" s="468"/>
      <c r="WJO48" s="468"/>
      <c r="WJP48" s="468"/>
      <c r="WJQ48" s="468"/>
      <c r="WJR48" s="468"/>
      <c r="WJS48" s="468"/>
      <c r="WJT48" s="468"/>
      <c r="WJU48" s="468"/>
      <c r="WJV48" s="468"/>
      <c r="WJW48" s="468"/>
      <c r="WJX48" s="468"/>
      <c r="WJY48" s="468"/>
      <c r="WJZ48" s="468"/>
      <c r="WKA48" s="468"/>
      <c r="WKB48" s="468"/>
      <c r="WKC48" s="468"/>
      <c r="WKD48" s="468"/>
      <c r="WKE48" s="468"/>
      <c r="WKF48" s="468"/>
      <c r="WKG48" s="468"/>
      <c r="WKH48" s="468"/>
      <c r="WKI48" s="468"/>
      <c r="WKJ48" s="468"/>
      <c r="WKK48" s="468"/>
      <c r="WKL48" s="468"/>
      <c r="WKM48" s="468"/>
      <c r="WKN48" s="468"/>
      <c r="WKO48" s="468"/>
      <c r="WKP48" s="468"/>
      <c r="WKQ48" s="468"/>
      <c r="WKR48" s="468"/>
      <c r="WKS48" s="468"/>
      <c r="WKT48" s="468"/>
      <c r="WKU48" s="468"/>
      <c r="WKV48" s="468"/>
      <c r="WKW48" s="468"/>
      <c r="WKX48" s="468"/>
      <c r="WKY48" s="468"/>
      <c r="WKZ48" s="468"/>
      <c r="WLA48" s="468"/>
      <c r="WLB48" s="468"/>
      <c r="WLC48" s="468"/>
      <c r="WLD48" s="468"/>
      <c r="WLE48" s="468"/>
      <c r="WLF48" s="468"/>
      <c r="WLG48" s="468"/>
      <c r="WLH48" s="468"/>
      <c r="WLI48" s="468"/>
      <c r="WLJ48" s="468"/>
      <c r="WLK48" s="468"/>
      <c r="WLL48" s="468"/>
      <c r="WLM48" s="468"/>
      <c r="WLN48" s="468"/>
      <c r="WLO48" s="468"/>
      <c r="WLP48" s="468"/>
      <c r="WLQ48" s="468"/>
      <c r="WLR48" s="468"/>
      <c r="WLS48" s="468"/>
      <c r="WLT48" s="468"/>
      <c r="WLU48" s="468"/>
      <c r="WLV48" s="468"/>
      <c r="WLW48" s="468"/>
      <c r="WLX48" s="468"/>
      <c r="WLY48" s="468"/>
      <c r="WLZ48" s="468"/>
      <c r="WMA48" s="468"/>
      <c r="WMB48" s="468"/>
      <c r="WMC48" s="468"/>
      <c r="WMD48" s="468"/>
      <c r="WME48" s="468"/>
      <c r="WMF48" s="468"/>
      <c r="WMG48" s="468"/>
      <c r="WMH48" s="468"/>
      <c r="WMI48" s="468"/>
      <c r="WMJ48" s="468"/>
      <c r="WMK48" s="468"/>
      <c r="WML48" s="468"/>
      <c r="WMM48" s="468"/>
      <c r="WMN48" s="468"/>
      <c r="WMO48" s="468"/>
      <c r="WMP48" s="468"/>
      <c r="WMQ48" s="468"/>
      <c r="WMR48" s="468"/>
      <c r="WMS48" s="468"/>
      <c r="WMT48" s="468"/>
      <c r="WMU48" s="468"/>
      <c r="WMV48" s="468"/>
      <c r="WMW48" s="468"/>
      <c r="WMX48" s="468"/>
      <c r="WMY48" s="468"/>
      <c r="WMZ48" s="468"/>
      <c r="WNA48" s="468"/>
      <c r="WNB48" s="468"/>
      <c r="WNC48" s="468"/>
      <c r="WND48" s="468"/>
      <c r="WNE48" s="468"/>
      <c r="WNF48" s="468"/>
      <c r="WNG48" s="468"/>
      <c r="WNH48" s="468"/>
      <c r="WNI48" s="468"/>
      <c r="WNJ48" s="468"/>
      <c r="WNK48" s="468"/>
      <c r="WNL48" s="468"/>
      <c r="WNM48" s="468"/>
      <c r="WNN48" s="468"/>
      <c r="WNO48" s="468"/>
      <c r="WNP48" s="468"/>
      <c r="WNQ48" s="468"/>
      <c r="WNR48" s="468"/>
      <c r="WNS48" s="468"/>
      <c r="WNT48" s="468"/>
      <c r="WNU48" s="468"/>
      <c r="WNV48" s="468"/>
      <c r="WNW48" s="468"/>
      <c r="WNX48" s="468"/>
      <c r="WNY48" s="468"/>
      <c r="WNZ48" s="468"/>
      <c r="WOA48" s="468"/>
      <c r="WOB48" s="468"/>
      <c r="WOC48" s="468"/>
      <c r="WOD48" s="468"/>
      <c r="WOE48" s="468"/>
      <c r="WOF48" s="468"/>
      <c r="WOG48" s="468"/>
      <c r="WOH48" s="468"/>
      <c r="WOI48" s="468"/>
      <c r="WOJ48" s="468"/>
      <c r="WOK48" s="468"/>
      <c r="WOL48" s="468"/>
      <c r="WOM48" s="468"/>
      <c r="WON48" s="468"/>
      <c r="WOO48" s="468"/>
      <c r="WOP48" s="468"/>
      <c r="WOQ48" s="468"/>
      <c r="WOR48" s="468"/>
      <c r="WOS48" s="468"/>
      <c r="WOT48" s="468"/>
      <c r="WOU48" s="468"/>
      <c r="WOV48" s="468"/>
      <c r="WOW48" s="468"/>
      <c r="WOX48" s="468"/>
      <c r="WOY48" s="468"/>
      <c r="WOZ48" s="468"/>
      <c r="WPA48" s="468"/>
      <c r="WPB48" s="468"/>
      <c r="WPC48" s="468"/>
      <c r="WPD48" s="468"/>
      <c r="WPE48" s="468"/>
      <c r="WPF48" s="468"/>
      <c r="WPG48" s="468"/>
      <c r="WPH48" s="468"/>
      <c r="WPI48" s="468"/>
      <c r="WPJ48" s="468"/>
      <c r="WPK48" s="468"/>
      <c r="WPL48" s="468"/>
      <c r="WPM48" s="468"/>
      <c r="WPN48" s="468"/>
      <c r="WPO48" s="468"/>
      <c r="WPP48" s="468"/>
      <c r="WPQ48" s="468"/>
      <c r="WPR48" s="468"/>
      <c r="WPS48" s="468"/>
      <c r="WPT48" s="468"/>
      <c r="WPU48" s="468"/>
      <c r="WPV48" s="468"/>
      <c r="WPW48" s="468"/>
      <c r="WPX48" s="468"/>
      <c r="WPY48" s="468"/>
      <c r="WPZ48" s="468"/>
      <c r="WQA48" s="468"/>
      <c r="WQB48" s="468"/>
      <c r="WQC48" s="468"/>
      <c r="WQD48" s="468"/>
      <c r="WQE48" s="468"/>
      <c r="WQF48" s="468"/>
      <c r="WQG48" s="468"/>
      <c r="WQH48" s="468"/>
      <c r="WQI48" s="468"/>
      <c r="WQJ48" s="468"/>
      <c r="WQK48" s="468"/>
      <c r="WQL48" s="468"/>
      <c r="WQM48" s="468"/>
      <c r="WQN48" s="468"/>
      <c r="WQO48" s="468"/>
      <c r="WQP48" s="468"/>
      <c r="WQQ48" s="468"/>
      <c r="WQR48" s="468"/>
      <c r="WQS48" s="468"/>
      <c r="WQT48" s="468"/>
      <c r="WQU48" s="468"/>
      <c r="WQV48" s="468"/>
      <c r="WQW48" s="468"/>
      <c r="WQX48" s="468"/>
      <c r="WQY48" s="468"/>
      <c r="WQZ48" s="468"/>
      <c r="WRA48" s="468"/>
      <c r="WRB48" s="468"/>
      <c r="WRC48" s="468"/>
      <c r="WRD48" s="468"/>
      <c r="WRE48" s="468"/>
      <c r="WRF48" s="468"/>
      <c r="WRG48" s="468"/>
      <c r="WRH48" s="468"/>
      <c r="WRI48" s="468"/>
      <c r="WRJ48" s="468"/>
      <c r="WRK48" s="468"/>
      <c r="WRL48" s="468"/>
      <c r="WRM48" s="468"/>
      <c r="WRN48" s="468"/>
      <c r="WRO48" s="468"/>
      <c r="WRP48" s="468"/>
      <c r="WRQ48" s="468"/>
      <c r="WRR48" s="468"/>
      <c r="WRS48" s="468"/>
      <c r="WRT48" s="468"/>
      <c r="WRU48" s="468"/>
      <c r="WRV48" s="468"/>
      <c r="WRW48" s="468"/>
      <c r="WRX48" s="468"/>
      <c r="WRY48" s="468"/>
      <c r="WRZ48" s="468"/>
      <c r="WSA48" s="468"/>
      <c r="WSB48" s="468"/>
      <c r="WSC48" s="468"/>
      <c r="WSD48" s="468"/>
      <c r="WSE48" s="468"/>
      <c r="WSF48" s="468"/>
      <c r="WSG48" s="468"/>
      <c r="WSH48" s="468"/>
      <c r="WSI48" s="468"/>
      <c r="WSJ48" s="468"/>
      <c r="WSK48" s="468"/>
      <c r="WSL48" s="468"/>
      <c r="WSM48" s="468"/>
      <c r="WSN48" s="468"/>
      <c r="WSO48" s="468"/>
      <c r="WSP48" s="468"/>
      <c r="WSQ48" s="468"/>
      <c r="WSR48" s="468"/>
      <c r="WSS48" s="468"/>
      <c r="WST48" s="468"/>
      <c r="WSU48" s="468"/>
      <c r="WSV48" s="468"/>
      <c r="WSW48" s="468"/>
      <c r="WSX48" s="468"/>
      <c r="WSY48" s="468"/>
      <c r="WSZ48" s="468"/>
      <c r="WTA48" s="468"/>
      <c r="WTB48" s="468"/>
      <c r="WTC48" s="468"/>
      <c r="WTD48" s="468"/>
      <c r="WTE48" s="468"/>
      <c r="WTF48" s="468"/>
      <c r="WTG48" s="468"/>
      <c r="WTH48" s="468"/>
      <c r="WTI48" s="468"/>
      <c r="WTJ48" s="468"/>
      <c r="WTK48" s="468"/>
      <c r="WTL48" s="468"/>
      <c r="WTM48" s="468"/>
      <c r="WTN48" s="468"/>
      <c r="WTO48" s="468"/>
      <c r="WTP48" s="468"/>
      <c r="WTQ48" s="468"/>
      <c r="WTR48" s="468"/>
      <c r="WTS48" s="468"/>
      <c r="WTT48" s="468"/>
      <c r="WTU48" s="468"/>
      <c r="WTV48" s="468"/>
      <c r="WTW48" s="468"/>
      <c r="WTX48" s="468"/>
      <c r="WTY48" s="468"/>
      <c r="WTZ48" s="468"/>
      <c r="WUA48" s="468"/>
      <c r="WUB48" s="468"/>
      <c r="WUC48" s="468"/>
      <c r="WUD48" s="468"/>
      <c r="WUE48" s="468"/>
      <c r="WUF48" s="468"/>
      <c r="WUG48" s="468"/>
      <c r="WUH48" s="468"/>
      <c r="WUI48" s="468"/>
      <c r="WUJ48" s="468"/>
      <c r="WUK48" s="468"/>
      <c r="WUL48" s="468"/>
      <c r="WUM48" s="468"/>
      <c r="WUN48" s="468"/>
      <c r="WUO48" s="468"/>
      <c r="WUP48" s="468"/>
      <c r="WUQ48" s="468"/>
      <c r="WUR48" s="468"/>
      <c r="WUS48" s="468"/>
      <c r="WUT48" s="468"/>
      <c r="WUU48" s="468"/>
      <c r="WUV48" s="468"/>
      <c r="WUW48" s="468"/>
      <c r="WUX48" s="468"/>
      <c r="WUY48" s="468"/>
      <c r="WUZ48" s="468"/>
      <c r="WVA48" s="468"/>
      <c r="WVB48" s="468"/>
      <c r="WVC48" s="468"/>
      <c r="WVD48" s="468"/>
      <c r="WVE48" s="468"/>
      <c r="WVF48" s="468"/>
      <c r="WVG48" s="468"/>
      <c r="WVH48" s="468"/>
      <c r="WVI48" s="468"/>
      <c r="WVJ48" s="468"/>
      <c r="WVK48" s="468"/>
      <c r="WVL48" s="468"/>
      <c r="WVM48" s="468"/>
      <c r="WVN48" s="468"/>
      <c r="WVO48" s="468"/>
      <c r="WVP48" s="468"/>
      <c r="WVQ48" s="468"/>
      <c r="WVR48" s="468"/>
      <c r="WVS48" s="468"/>
      <c r="WVT48" s="468"/>
      <c r="WVU48" s="468"/>
      <c r="WVV48" s="468"/>
      <c r="WVW48" s="468"/>
      <c r="WVX48" s="468"/>
      <c r="WVY48" s="468"/>
      <c r="WVZ48" s="468"/>
      <c r="WWA48" s="468"/>
      <c r="WWB48" s="468"/>
      <c r="WWC48" s="468"/>
      <c r="WWD48" s="468"/>
      <c r="WWE48" s="468"/>
      <c r="WWF48" s="468"/>
      <c r="WWG48" s="468"/>
      <c r="WWH48" s="468"/>
      <c r="WWI48" s="468"/>
      <c r="WWJ48" s="468"/>
      <c r="WWK48" s="468"/>
      <c r="WWL48" s="468"/>
      <c r="WWM48" s="468"/>
      <c r="WWN48" s="468"/>
      <c r="WWO48" s="468"/>
      <c r="WWP48" s="468"/>
      <c r="WWQ48" s="468"/>
      <c r="WWR48" s="468"/>
      <c r="WWS48" s="468"/>
      <c r="WWT48" s="468"/>
      <c r="WWU48" s="468"/>
      <c r="WWV48" s="468"/>
      <c r="WWW48" s="468"/>
      <c r="WWX48" s="468"/>
      <c r="WWY48" s="468"/>
      <c r="WWZ48" s="468"/>
      <c r="WXA48" s="468"/>
      <c r="WXB48" s="468"/>
      <c r="WXC48" s="468"/>
      <c r="WXD48" s="468"/>
      <c r="WXE48" s="468"/>
      <c r="WXF48" s="468"/>
      <c r="WXG48" s="468"/>
      <c r="WXH48" s="468"/>
      <c r="WXI48" s="468"/>
      <c r="WXJ48" s="468"/>
      <c r="WXK48" s="468"/>
      <c r="WXL48" s="468"/>
      <c r="WXM48" s="468"/>
      <c r="WXN48" s="468"/>
      <c r="WXO48" s="468"/>
      <c r="WXP48" s="468"/>
      <c r="WXQ48" s="468"/>
      <c r="WXR48" s="468"/>
      <c r="WXS48" s="468"/>
      <c r="WXT48" s="468"/>
      <c r="WXU48" s="468"/>
      <c r="WXV48" s="468"/>
      <c r="WXW48" s="468"/>
      <c r="WXX48" s="468"/>
      <c r="WXY48" s="468"/>
      <c r="WXZ48" s="468"/>
      <c r="WYA48" s="468"/>
      <c r="WYB48" s="468"/>
      <c r="WYC48" s="468"/>
      <c r="WYD48" s="468"/>
      <c r="WYE48" s="468"/>
      <c r="WYF48" s="468"/>
      <c r="WYG48" s="468"/>
      <c r="WYH48" s="468"/>
      <c r="WYI48" s="468"/>
      <c r="WYJ48" s="468"/>
      <c r="WYK48" s="468"/>
      <c r="WYL48" s="468"/>
      <c r="WYM48" s="468"/>
      <c r="WYN48" s="468"/>
      <c r="WYO48" s="468"/>
      <c r="WYP48" s="468"/>
      <c r="WYQ48" s="468"/>
      <c r="WYR48" s="468"/>
      <c r="WYS48" s="468"/>
      <c r="WYT48" s="468"/>
      <c r="WYU48" s="468"/>
      <c r="WYV48" s="468"/>
      <c r="WYW48" s="468"/>
      <c r="WYX48" s="468"/>
      <c r="WYY48" s="468"/>
      <c r="WYZ48" s="468"/>
      <c r="WZA48" s="468"/>
      <c r="WZB48" s="468"/>
      <c r="WZC48" s="468"/>
      <c r="WZD48" s="468"/>
      <c r="WZE48" s="468"/>
      <c r="WZF48" s="468"/>
      <c r="WZG48" s="468"/>
      <c r="WZH48" s="468"/>
      <c r="WZI48" s="468"/>
      <c r="WZJ48" s="468"/>
      <c r="WZK48" s="468"/>
      <c r="WZL48" s="468"/>
      <c r="WZM48" s="468"/>
      <c r="WZN48" s="468"/>
      <c r="WZO48" s="468"/>
      <c r="WZP48" s="468"/>
      <c r="WZQ48" s="468"/>
      <c r="WZR48" s="468"/>
      <c r="WZS48" s="468"/>
      <c r="WZT48" s="468"/>
      <c r="WZU48" s="468"/>
      <c r="WZV48" s="468"/>
      <c r="WZW48" s="468"/>
      <c r="WZX48" s="468"/>
      <c r="WZY48" s="468"/>
      <c r="WZZ48" s="468"/>
      <c r="XAA48" s="468"/>
      <c r="XAB48" s="468"/>
      <c r="XAC48" s="468"/>
      <c r="XAD48" s="468"/>
      <c r="XAE48" s="468"/>
      <c r="XAF48" s="468"/>
      <c r="XAG48" s="468"/>
      <c r="XAH48" s="468"/>
      <c r="XAI48" s="468"/>
      <c r="XAJ48" s="468"/>
      <c r="XAK48" s="468"/>
      <c r="XAL48" s="468"/>
      <c r="XAM48" s="468"/>
      <c r="XAN48" s="468"/>
      <c r="XAO48" s="468"/>
      <c r="XAP48" s="468"/>
      <c r="XAQ48" s="468"/>
      <c r="XAR48" s="468"/>
      <c r="XAS48" s="468"/>
      <c r="XAT48" s="468"/>
      <c r="XAU48" s="468"/>
      <c r="XAV48" s="468"/>
      <c r="XAW48" s="468"/>
      <c r="XAX48" s="468"/>
      <c r="XAY48" s="468"/>
      <c r="XAZ48" s="468"/>
      <c r="XBA48" s="468"/>
      <c r="XBB48" s="468"/>
      <c r="XBC48" s="468"/>
      <c r="XBD48" s="468"/>
      <c r="XBE48" s="468"/>
      <c r="XBF48" s="468"/>
      <c r="XBG48" s="468"/>
      <c r="XBH48" s="468"/>
      <c r="XBI48" s="468"/>
      <c r="XBJ48" s="468"/>
      <c r="XBK48" s="468"/>
      <c r="XBL48" s="468"/>
      <c r="XBM48" s="468"/>
      <c r="XBN48" s="468"/>
      <c r="XBO48" s="468"/>
      <c r="XBP48" s="468"/>
      <c r="XBQ48" s="468"/>
      <c r="XBR48" s="468"/>
      <c r="XBS48" s="468"/>
      <c r="XBT48" s="468"/>
      <c r="XBU48" s="468"/>
      <c r="XBV48" s="468"/>
      <c r="XBW48" s="468"/>
      <c r="XBX48" s="468"/>
      <c r="XBY48" s="468"/>
      <c r="XBZ48" s="468"/>
      <c r="XCA48" s="468"/>
      <c r="XCB48" s="468"/>
      <c r="XCC48" s="468"/>
      <c r="XCD48" s="468"/>
      <c r="XCE48" s="468"/>
      <c r="XCF48" s="468"/>
      <c r="XCG48" s="468"/>
      <c r="XCH48" s="468"/>
      <c r="XCI48" s="468"/>
      <c r="XCJ48" s="468"/>
      <c r="XCK48" s="468"/>
      <c r="XCL48" s="468"/>
      <c r="XCM48" s="468"/>
      <c r="XCN48" s="468"/>
      <c r="XCO48" s="468"/>
      <c r="XCP48" s="468"/>
      <c r="XCQ48" s="468"/>
      <c r="XCR48" s="468"/>
      <c r="XCS48" s="468"/>
      <c r="XCT48" s="468"/>
      <c r="XCU48" s="468"/>
      <c r="XCV48" s="468"/>
      <c r="XCW48" s="468"/>
      <c r="XCX48" s="468"/>
      <c r="XCY48" s="468"/>
      <c r="XCZ48" s="468"/>
      <c r="XDA48" s="468"/>
      <c r="XDB48" s="468"/>
      <c r="XDC48" s="468"/>
      <c r="XDD48" s="468"/>
      <c r="XDE48" s="468"/>
      <c r="XDF48" s="468"/>
      <c r="XDG48" s="468"/>
      <c r="XDH48" s="468"/>
    </row>
    <row r="49" spans="1:16336" ht="15.75" x14ac:dyDescent="0.25">
      <c r="A49" s="631" t="s">
        <v>813</v>
      </c>
      <c r="B49" s="468">
        <v>77002</v>
      </c>
      <c r="C49" s="470" t="s">
        <v>938</v>
      </c>
      <c r="D49" s="647">
        <v>4512934167</v>
      </c>
      <c r="E49" s="481">
        <v>46143</v>
      </c>
      <c r="F49" s="468" t="s">
        <v>939</v>
      </c>
      <c r="G49" s="468" t="s">
        <v>831</v>
      </c>
      <c r="H49" s="468" t="s">
        <v>832</v>
      </c>
      <c r="I49" s="468" t="s">
        <v>818</v>
      </c>
      <c r="J49" s="468" t="s">
        <v>343</v>
      </c>
      <c r="K49" s="629">
        <v>3670</v>
      </c>
      <c r="L49" s="468"/>
      <c r="M49" s="472">
        <f t="shared" si="14"/>
        <v>3670</v>
      </c>
      <c r="N49" s="473">
        <f t="shared" si="15"/>
        <v>660.6</v>
      </c>
      <c r="O49" s="473">
        <f t="shared" si="16"/>
        <v>4330.6000000000004</v>
      </c>
      <c r="P49" s="473">
        <f>+O49</f>
        <v>4330.6000000000004</v>
      </c>
      <c r="Q49" s="468" t="s">
        <v>935</v>
      </c>
      <c r="R49" s="481">
        <v>46037</v>
      </c>
      <c r="S49" s="468" t="s">
        <v>936</v>
      </c>
      <c r="T49" s="468"/>
      <c r="U49" s="468"/>
      <c r="V49" s="468"/>
      <c r="W49" s="468"/>
      <c r="X49" s="468"/>
      <c r="Y49" s="468"/>
      <c r="Z49" s="468"/>
      <c r="AA49" s="468" t="s">
        <v>937</v>
      </c>
      <c r="AB49" s="468"/>
      <c r="AC49" s="468"/>
      <c r="AD49" s="468"/>
      <c r="AE49" s="468"/>
      <c r="AF49" s="468"/>
      <c r="AG49" s="468"/>
      <c r="AH49" s="468"/>
      <c r="AI49" s="468"/>
      <c r="AJ49" s="468"/>
      <c r="AK49" s="468"/>
      <c r="AL49" s="468"/>
      <c r="AM49" s="468"/>
      <c r="AN49" s="468"/>
      <c r="AO49" s="468"/>
      <c r="AP49" s="468"/>
      <c r="AQ49" s="468"/>
      <c r="AR49" s="468"/>
      <c r="AS49" s="468"/>
      <c r="AT49" s="468"/>
      <c r="AU49" s="468"/>
      <c r="AV49" s="468"/>
      <c r="AW49" s="468"/>
      <c r="AX49" s="468"/>
      <c r="AY49" s="468"/>
      <c r="AZ49" s="468"/>
      <c r="BA49" s="468"/>
      <c r="BB49" s="468"/>
      <c r="BC49" s="468"/>
      <c r="BD49" s="468"/>
      <c r="BE49" s="468"/>
      <c r="BF49" s="468"/>
      <c r="BG49" s="468"/>
      <c r="BH49" s="468"/>
      <c r="BI49" s="468"/>
      <c r="BJ49" s="468"/>
      <c r="BK49" s="468"/>
      <c r="BL49" s="468"/>
      <c r="BM49" s="468"/>
      <c r="BN49" s="468"/>
      <c r="BO49" s="468"/>
      <c r="BP49" s="468"/>
      <c r="BQ49" s="468"/>
      <c r="BR49" s="468"/>
      <c r="BS49" s="468"/>
      <c r="BT49" s="468"/>
      <c r="BU49" s="468"/>
      <c r="BV49" s="468"/>
      <c r="BW49" s="468"/>
      <c r="BX49" s="468"/>
      <c r="BY49" s="468"/>
      <c r="BZ49" s="468"/>
      <c r="CA49" s="468"/>
      <c r="CB49" s="468"/>
      <c r="CC49" s="468"/>
      <c r="CD49" s="468"/>
      <c r="CE49" s="468"/>
      <c r="CF49" s="468"/>
      <c r="CG49" s="468"/>
      <c r="CH49" s="468"/>
      <c r="CI49" s="468"/>
      <c r="CJ49" s="468"/>
      <c r="CK49" s="468"/>
      <c r="CL49" s="468"/>
      <c r="CM49" s="468"/>
      <c r="CN49" s="468"/>
      <c r="CO49" s="468"/>
      <c r="CP49" s="468"/>
      <c r="CQ49" s="468"/>
      <c r="CR49" s="468"/>
      <c r="CS49" s="468"/>
      <c r="CT49" s="468"/>
      <c r="CU49" s="468"/>
      <c r="CV49" s="468"/>
      <c r="CW49" s="468"/>
      <c r="CX49" s="468"/>
      <c r="CY49" s="468"/>
      <c r="CZ49" s="468"/>
      <c r="DA49" s="468"/>
      <c r="DB49" s="468"/>
      <c r="DC49" s="468"/>
      <c r="DD49" s="468"/>
      <c r="DE49" s="468"/>
      <c r="DF49" s="468"/>
      <c r="DG49" s="468"/>
      <c r="DH49" s="468"/>
      <c r="DI49" s="468"/>
      <c r="DJ49" s="468"/>
      <c r="DK49" s="468"/>
      <c r="DL49" s="468"/>
      <c r="DM49" s="468"/>
      <c r="DN49" s="468"/>
      <c r="DO49" s="468"/>
      <c r="DP49" s="468"/>
      <c r="DQ49" s="468"/>
      <c r="DR49" s="468"/>
      <c r="DS49" s="468"/>
      <c r="DT49" s="468"/>
      <c r="DU49" s="468"/>
      <c r="DV49" s="468"/>
      <c r="DW49" s="468"/>
      <c r="DX49" s="468"/>
      <c r="DY49" s="468"/>
      <c r="DZ49" s="468"/>
      <c r="EA49" s="468"/>
      <c r="EB49" s="468"/>
      <c r="EC49" s="468"/>
      <c r="ED49" s="468"/>
      <c r="EE49" s="468"/>
      <c r="EF49" s="468"/>
      <c r="EG49" s="468"/>
      <c r="EH49" s="468"/>
      <c r="EI49" s="468"/>
      <c r="EJ49" s="468"/>
      <c r="EK49" s="468"/>
      <c r="EL49" s="468"/>
      <c r="EM49" s="468"/>
      <c r="EN49" s="468"/>
      <c r="EO49" s="468"/>
      <c r="EP49" s="468"/>
      <c r="EQ49" s="468"/>
      <c r="ER49" s="468"/>
      <c r="ES49" s="468"/>
      <c r="ET49" s="468"/>
      <c r="EU49" s="468"/>
      <c r="EV49" s="468"/>
      <c r="EW49" s="468"/>
      <c r="EX49" s="468"/>
      <c r="EY49" s="468"/>
      <c r="EZ49" s="468"/>
      <c r="FA49" s="468"/>
      <c r="FB49" s="468"/>
      <c r="FC49" s="468"/>
      <c r="FD49" s="468"/>
      <c r="FE49" s="468"/>
      <c r="FF49" s="468"/>
      <c r="FG49" s="468"/>
      <c r="FH49" s="468"/>
      <c r="FI49" s="468"/>
      <c r="FJ49" s="468"/>
      <c r="FK49" s="468"/>
      <c r="FL49" s="468"/>
      <c r="FM49" s="468"/>
      <c r="FN49" s="468"/>
      <c r="FO49" s="468"/>
      <c r="FP49" s="468"/>
      <c r="FQ49" s="468"/>
      <c r="FR49" s="468"/>
      <c r="FS49" s="468"/>
      <c r="FT49" s="468"/>
      <c r="FU49" s="468"/>
      <c r="FV49" s="468"/>
      <c r="FW49" s="468"/>
      <c r="FX49" s="468"/>
      <c r="FY49" s="468"/>
      <c r="FZ49" s="468"/>
      <c r="GA49" s="468"/>
      <c r="GB49" s="468"/>
      <c r="GC49" s="468"/>
      <c r="GD49" s="468"/>
      <c r="GE49" s="468"/>
      <c r="GF49" s="468"/>
      <c r="GG49" s="468"/>
      <c r="GH49" s="468"/>
      <c r="GI49" s="468"/>
      <c r="GJ49" s="468"/>
      <c r="GK49" s="468"/>
      <c r="GL49" s="468"/>
      <c r="GM49" s="468"/>
      <c r="GN49" s="468"/>
      <c r="GO49" s="468"/>
      <c r="GP49" s="468"/>
      <c r="GQ49" s="468"/>
      <c r="GR49" s="468"/>
      <c r="GS49" s="468"/>
      <c r="GT49" s="468"/>
      <c r="GU49" s="468"/>
      <c r="GV49" s="468"/>
      <c r="GW49" s="468"/>
      <c r="GX49" s="468"/>
      <c r="GY49" s="468"/>
      <c r="GZ49" s="468"/>
      <c r="HA49" s="468"/>
      <c r="HB49" s="468"/>
      <c r="HC49" s="468"/>
      <c r="HD49" s="468"/>
      <c r="HE49" s="468"/>
      <c r="HF49" s="468"/>
      <c r="HG49" s="468"/>
      <c r="HH49" s="468"/>
      <c r="HI49" s="468"/>
      <c r="HJ49" s="468"/>
      <c r="HK49" s="468"/>
      <c r="HL49" s="468"/>
      <c r="HM49" s="468"/>
      <c r="HN49" s="468"/>
      <c r="HO49" s="468"/>
      <c r="HP49" s="468"/>
      <c r="HQ49" s="468"/>
      <c r="HR49" s="468"/>
      <c r="HS49" s="468"/>
      <c r="HT49" s="468"/>
      <c r="HU49" s="468"/>
      <c r="HV49" s="468"/>
      <c r="HW49" s="468"/>
      <c r="HX49" s="468"/>
      <c r="HY49" s="468"/>
      <c r="HZ49" s="468"/>
      <c r="IA49" s="468"/>
      <c r="IB49" s="468"/>
      <c r="IC49" s="468"/>
      <c r="ID49" s="468"/>
      <c r="IE49" s="468"/>
      <c r="IF49" s="468"/>
      <c r="IG49" s="468"/>
      <c r="IH49" s="468"/>
      <c r="II49" s="468"/>
      <c r="IJ49" s="468"/>
      <c r="IK49" s="468"/>
      <c r="IL49" s="468"/>
      <c r="IM49" s="468"/>
      <c r="IN49" s="468"/>
      <c r="IO49" s="468"/>
      <c r="IP49" s="468"/>
      <c r="IQ49" s="468"/>
      <c r="IR49" s="468"/>
      <c r="IS49" s="468"/>
      <c r="IT49" s="468"/>
      <c r="IU49" s="468"/>
      <c r="IV49" s="468"/>
      <c r="IW49" s="468"/>
      <c r="IX49" s="468"/>
      <c r="IY49" s="468"/>
      <c r="IZ49" s="468"/>
      <c r="JA49" s="468"/>
      <c r="JB49" s="468"/>
      <c r="JC49" s="468"/>
      <c r="JD49" s="468"/>
      <c r="JE49" s="468"/>
      <c r="JF49" s="468"/>
      <c r="JG49" s="468"/>
      <c r="JH49" s="468"/>
      <c r="JI49" s="468"/>
      <c r="JJ49" s="468"/>
      <c r="JK49" s="468"/>
      <c r="JL49" s="468"/>
      <c r="JM49" s="468"/>
      <c r="JN49" s="468"/>
      <c r="JO49" s="468"/>
      <c r="JP49" s="468"/>
      <c r="JQ49" s="468"/>
      <c r="JR49" s="468"/>
      <c r="JS49" s="468"/>
      <c r="JT49" s="468"/>
      <c r="JU49" s="468"/>
      <c r="JV49" s="468"/>
      <c r="JW49" s="468"/>
      <c r="JX49" s="468"/>
      <c r="JY49" s="468"/>
      <c r="JZ49" s="468"/>
      <c r="KA49" s="468"/>
      <c r="KB49" s="468"/>
      <c r="KC49" s="468"/>
      <c r="KD49" s="468"/>
      <c r="KE49" s="468"/>
      <c r="KF49" s="468"/>
      <c r="KG49" s="468"/>
      <c r="KH49" s="468"/>
      <c r="KI49" s="468"/>
      <c r="KJ49" s="468"/>
      <c r="KK49" s="468"/>
      <c r="KL49" s="468"/>
      <c r="KM49" s="468"/>
      <c r="KN49" s="468"/>
      <c r="KO49" s="468"/>
      <c r="KP49" s="468"/>
      <c r="KQ49" s="468"/>
      <c r="KR49" s="468"/>
      <c r="KS49" s="468"/>
      <c r="KT49" s="468"/>
      <c r="KU49" s="468"/>
      <c r="KV49" s="468"/>
      <c r="KW49" s="468"/>
      <c r="KX49" s="468"/>
      <c r="KY49" s="468"/>
      <c r="KZ49" s="468"/>
      <c r="LA49" s="468"/>
      <c r="LB49" s="468"/>
      <c r="LC49" s="468"/>
      <c r="LD49" s="468"/>
      <c r="LE49" s="468"/>
      <c r="LF49" s="468"/>
      <c r="LG49" s="468"/>
      <c r="LH49" s="468"/>
      <c r="LI49" s="468"/>
      <c r="LJ49" s="468"/>
      <c r="LK49" s="468"/>
      <c r="LL49" s="468"/>
      <c r="LM49" s="468"/>
      <c r="LN49" s="468"/>
      <c r="LO49" s="468"/>
      <c r="LP49" s="468"/>
      <c r="LQ49" s="468"/>
      <c r="LR49" s="468"/>
      <c r="LS49" s="468"/>
      <c r="LT49" s="468"/>
      <c r="LU49" s="468"/>
      <c r="LV49" s="468"/>
      <c r="LW49" s="468"/>
      <c r="LX49" s="468"/>
      <c r="LY49" s="468"/>
      <c r="LZ49" s="468"/>
      <c r="MA49" s="468"/>
      <c r="MB49" s="468"/>
      <c r="MC49" s="468"/>
      <c r="MD49" s="468"/>
      <c r="ME49" s="468"/>
      <c r="MF49" s="468"/>
      <c r="MG49" s="468"/>
      <c r="MH49" s="468"/>
      <c r="MI49" s="468"/>
      <c r="MJ49" s="468"/>
      <c r="MK49" s="468"/>
      <c r="ML49" s="468"/>
      <c r="MM49" s="468"/>
      <c r="MN49" s="468"/>
      <c r="MO49" s="468"/>
      <c r="MP49" s="468"/>
      <c r="MQ49" s="468"/>
      <c r="MR49" s="468"/>
      <c r="MS49" s="468"/>
      <c r="MT49" s="468"/>
      <c r="MU49" s="468"/>
      <c r="MV49" s="468"/>
      <c r="MW49" s="468"/>
      <c r="MX49" s="468"/>
      <c r="MY49" s="468"/>
      <c r="MZ49" s="468"/>
      <c r="NA49" s="468"/>
      <c r="NB49" s="468"/>
      <c r="NC49" s="468"/>
      <c r="ND49" s="468"/>
      <c r="NE49" s="468"/>
      <c r="NF49" s="468"/>
      <c r="NG49" s="468"/>
      <c r="NH49" s="468"/>
      <c r="NI49" s="468"/>
      <c r="NJ49" s="468"/>
      <c r="NK49" s="468"/>
      <c r="NL49" s="468"/>
      <c r="NM49" s="468"/>
      <c r="NN49" s="468"/>
      <c r="NO49" s="468"/>
      <c r="NP49" s="468"/>
      <c r="NQ49" s="468"/>
      <c r="NR49" s="468"/>
      <c r="NS49" s="468"/>
      <c r="NT49" s="468"/>
      <c r="NU49" s="468"/>
      <c r="NV49" s="468"/>
      <c r="NW49" s="468"/>
      <c r="NX49" s="468"/>
      <c r="NY49" s="468"/>
      <c r="NZ49" s="468"/>
      <c r="OA49" s="468"/>
      <c r="OB49" s="468"/>
      <c r="OC49" s="468"/>
      <c r="OD49" s="468"/>
      <c r="OE49" s="468"/>
      <c r="OF49" s="468"/>
      <c r="OG49" s="468"/>
      <c r="OH49" s="468"/>
      <c r="OI49" s="468"/>
      <c r="OJ49" s="468"/>
      <c r="OK49" s="468"/>
      <c r="OL49" s="468"/>
      <c r="OM49" s="468"/>
      <c r="ON49" s="468"/>
      <c r="OO49" s="468"/>
      <c r="OP49" s="468"/>
      <c r="OQ49" s="468"/>
      <c r="OR49" s="468"/>
      <c r="OS49" s="468"/>
      <c r="OT49" s="468"/>
      <c r="OU49" s="468"/>
      <c r="OV49" s="468"/>
      <c r="OW49" s="468"/>
      <c r="OX49" s="468"/>
      <c r="OY49" s="468"/>
      <c r="OZ49" s="468"/>
      <c r="PA49" s="468"/>
      <c r="PB49" s="468"/>
      <c r="PC49" s="468"/>
      <c r="PD49" s="468"/>
      <c r="PE49" s="468"/>
      <c r="PF49" s="468"/>
      <c r="PG49" s="468"/>
      <c r="PH49" s="468"/>
      <c r="PI49" s="468"/>
      <c r="PJ49" s="468"/>
      <c r="PK49" s="468"/>
      <c r="PL49" s="468"/>
      <c r="PM49" s="468"/>
      <c r="PN49" s="468"/>
      <c r="PO49" s="468"/>
      <c r="PP49" s="468"/>
      <c r="PQ49" s="468"/>
      <c r="PR49" s="468"/>
      <c r="PS49" s="468"/>
      <c r="PT49" s="468"/>
      <c r="PU49" s="468"/>
      <c r="PV49" s="468"/>
      <c r="PW49" s="468"/>
      <c r="PX49" s="468"/>
      <c r="PY49" s="468"/>
      <c r="PZ49" s="468"/>
      <c r="QA49" s="468"/>
      <c r="QB49" s="468"/>
      <c r="QC49" s="468"/>
      <c r="QD49" s="468"/>
      <c r="QE49" s="468"/>
      <c r="QF49" s="468"/>
      <c r="QG49" s="468"/>
      <c r="QH49" s="468"/>
      <c r="QI49" s="468"/>
      <c r="QJ49" s="468"/>
      <c r="QK49" s="468"/>
      <c r="QL49" s="468"/>
      <c r="QM49" s="468"/>
      <c r="QN49" s="468"/>
      <c r="QO49" s="468"/>
      <c r="QP49" s="468"/>
      <c r="QQ49" s="468"/>
      <c r="QR49" s="468"/>
      <c r="QS49" s="468"/>
      <c r="QT49" s="468"/>
      <c r="QU49" s="468"/>
      <c r="QV49" s="468"/>
      <c r="QW49" s="468"/>
      <c r="QX49" s="468"/>
      <c r="QY49" s="468"/>
      <c r="QZ49" s="468"/>
      <c r="RA49" s="468"/>
      <c r="RB49" s="468"/>
      <c r="RC49" s="468"/>
      <c r="RD49" s="468"/>
      <c r="RE49" s="468"/>
      <c r="RF49" s="468"/>
      <c r="RG49" s="468"/>
      <c r="RH49" s="468"/>
      <c r="RI49" s="468"/>
      <c r="RJ49" s="468"/>
      <c r="RK49" s="468"/>
      <c r="RL49" s="468"/>
      <c r="RM49" s="468"/>
      <c r="RN49" s="468"/>
      <c r="RO49" s="468"/>
      <c r="RP49" s="468"/>
      <c r="RQ49" s="468"/>
      <c r="RR49" s="468"/>
      <c r="RS49" s="468"/>
      <c r="RT49" s="468"/>
      <c r="RU49" s="468"/>
      <c r="RV49" s="468"/>
      <c r="RW49" s="468"/>
      <c r="RX49" s="468"/>
      <c r="RY49" s="468"/>
      <c r="RZ49" s="468"/>
      <c r="SA49" s="468"/>
      <c r="SB49" s="468"/>
      <c r="SC49" s="468"/>
      <c r="SD49" s="468"/>
      <c r="SE49" s="468"/>
      <c r="SF49" s="468"/>
      <c r="SG49" s="468"/>
      <c r="SH49" s="468"/>
      <c r="SI49" s="468"/>
      <c r="SJ49" s="468"/>
      <c r="SK49" s="468"/>
      <c r="SL49" s="468"/>
      <c r="SM49" s="468"/>
      <c r="SN49" s="468"/>
      <c r="SO49" s="468"/>
      <c r="SP49" s="468"/>
      <c r="SQ49" s="468"/>
      <c r="SR49" s="468"/>
      <c r="SS49" s="468"/>
      <c r="ST49" s="468"/>
      <c r="SU49" s="468"/>
      <c r="SV49" s="468"/>
      <c r="SW49" s="468"/>
      <c r="SX49" s="468"/>
      <c r="SY49" s="468"/>
      <c r="SZ49" s="468"/>
      <c r="TA49" s="468"/>
      <c r="TB49" s="468"/>
      <c r="TC49" s="468"/>
      <c r="TD49" s="468"/>
      <c r="TE49" s="468"/>
      <c r="TF49" s="468"/>
      <c r="TG49" s="468"/>
      <c r="TH49" s="468"/>
      <c r="TI49" s="468"/>
      <c r="TJ49" s="468"/>
      <c r="TK49" s="468"/>
      <c r="TL49" s="468"/>
      <c r="TM49" s="468"/>
      <c r="TN49" s="468"/>
      <c r="TO49" s="468"/>
      <c r="TP49" s="468"/>
      <c r="TQ49" s="468"/>
      <c r="TR49" s="468"/>
      <c r="TS49" s="468"/>
      <c r="TT49" s="468"/>
      <c r="TU49" s="468"/>
      <c r="TV49" s="468"/>
      <c r="TW49" s="468"/>
      <c r="TX49" s="468"/>
      <c r="TY49" s="468"/>
      <c r="TZ49" s="468"/>
      <c r="UA49" s="468"/>
      <c r="UB49" s="468"/>
      <c r="UC49" s="468"/>
      <c r="UD49" s="468"/>
      <c r="UE49" s="468"/>
      <c r="UF49" s="468"/>
      <c r="UG49" s="468"/>
      <c r="UH49" s="468"/>
      <c r="UI49" s="468"/>
      <c r="UJ49" s="468"/>
      <c r="UK49" s="468"/>
      <c r="UL49" s="468"/>
      <c r="UM49" s="468"/>
      <c r="UN49" s="468"/>
      <c r="UO49" s="468"/>
      <c r="UP49" s="468"/>
      <c r="UQ49" s="468"/>
      <c r="UR49" s="468"/>
      <c r="US49" s="468"/>
      <c r="UT49" s="468"/>
      <c r="UU49" s="468"/>
      <c r="UV49" s="468"/>
      <c r="UW49" s="468"/>
      <c r="UX49" s="468"/>
      <c r="UY49" s="468"/>
      <c r="UZ49" s="468"/>
      <c r="VA49" s="468"/>
      <c r="VB49" s="468"/>
      <c r="VC49" s="468"/>
      <c r="VD49" s="468"/>
      <c r="VE49" s="468"/>
      <c r="VF49" s="468"/>
      <c r="VG49" s="468"/>
      <c r="VH49" s="468"/>
      <c r="VI49" s="468"/>
      <c r="VJ49" s="468"/>
      <c r="VK49" s="468"/>
      <c r="VL49" s="468"/>
      <c r="VM49" s="468"/>
      <c r="VN49" s="468"/>
      <c r="VO49" s="468"/>
      <c r="VP49" s="468"/>
      <c r="VQ49" s="468"/>
      <c r="VR49" s="468"/>
      <c r="VS49" s="468"/>
      <c r="VT49" s="468"/>
      <c r="VU49" s="468"/>
      <c r="VV49" s="468"/>
      <c r="VW49" s="468"/>
      <c r="VX49" s="468"/>
      <c r="VY49" s="468"/>
      <c r="VZ49" s="468"/>
      <c r="WA49" s="468"/>
      <c r="WB49" s="468"/>
      <c r="WC49" s="468"/>
      <c r="WD49" s="468"/>
      <c r="WE49" s="468"/>
      <c r="WF49" s="468"/>
      <c r="WG49" s="468"/>
      <c r="WH49" s="468"/>
      <c r="WI49" s="468"/>
      <c r="WJ49" s="468"/>
      <c r="WK49" s="468"/>
      <c r="WL49" s="468"/>
      <c r="WM49" s="468"/>
      <c r="WN49" s="468"/>
      <c r="WO49" s="468"/>
      <c r="WP49" s="468"/>
      <c r="WQ49" s="468"/>
      <c r="WR49" s="468"/>
      <c r="WS49" s="468"/>
      <c r="WT49" s="468"/>
      <c r="WU49" s="468"/>
      <c r="WV49" s="468"/>
      <c r="WW49" s="468"/>
      <c r="WX49" s="468"/>
      <c r="WY49" s="468"/>
      <c r="WZ49" s="468"/>
      <c r="XA49" s="468"/>
      <c r="XB49" s="468"/>
      <c r="XC49" s="468"/>
      <c r="XD49" s="468"/>
      <c r="XE49" s="468"/>
      <c r="XF49" s="468"/>
      <c r="XG49" s="468"/>
      <c r="XH49" s="468"/>
      <c r="XI49" s="468"/>
      <c r="XJ49" s="468"/>
      <c r="XK49" s="468"/>
      <c r="XL49" s="468"/>
      <c r="XM49" s="468"/>
      <c r="XN49" s="468"/>
      <c r="XO49" s="468"/>
      <c r="XP49" s="468"/>
      <c r="XQ49" s="468"/>
      <c r="XR49" s="468"/>
      <c r="XS49" s="468"/>
      <c r="XT49" s="468"/>
      <c r="XU49" s="468"/>
      <c r="XV49" s="468"/>
      <c r="XW49" s="468"/>
      <c r="XX49" s="468"/>
      <c r="XY49" s="468"/>
      <c r="XZ49" s="468"/>
      <c r="YA49" s="468"/>
      <c r="YB49" s="468"/>
      <c r="YC49" s="468"/>
      <c r="YD49" s="468"/>
      <c r="YE49" s="468"/>
      <c r="YF49" s="468"/>
      <c r="YG49" s="468"/>
      <c r="YH49" s="468"/>
      <c r="YI49" s="468"/>
      <c r="YJ49" s="468"/>
      <c r="YK49" s="468"/>
      <c r="YL49" s="468"/>
      <c r="YM49" s="468"/>
      <c r="YN49" s="468"/>
      <c r="YO49" s="468"/>
      <c r="YP49" s="468"/>
      <c r="YQ49" s="468"/>
      <c r="YR49" s="468"/>
      <c r="YS49" s="468"/>
      <c r="YT49" s="468"/>
      <c r="YU49" s="468"/>
      <c r="YV49" s="468"/>
      <c r="YW49" s="468"/>
      <c r="YX49" s="468"/>
      <c r="YY49" s="468"/>
      <c r="YZ49" s="468"/>
      <c r="ZA49" s="468"/>
      <c r="ZB49" s="468"/>
      <c r="ZC49" s="468"/>
      <c r="ZD49" s="468"/>
      <c r="ZE49" s="468"/>
      <c r="ZF49" s="468"/>
      <c r="ZG49" s="468"/>
      <c r="ZH49" s="468"/>
      <c r="ZI49" s="468"/>
      <c r="ZJ49" s="468"/>
      <c r="ZK49" s="468"/>
      <c r="ZL49" s="468"/>
      <c r="ZM49" s="468"/>
      <c r="ZN49" s="468"/>
      <c r="ZO49" s="468"/>
      <c r="ZP49" s="468"/>
      <c r="ZQ49" s="468"/>
      <c r="ZR49" s="468"/>
      <c r="ZS49" s="468"/>
      <c r="ZT49" s="468"/>
      <c r="ZU49" s="468"/>
      <c r="ZV49" s="468"/>
      <c r="ZW49" s="468"/>
      <c r="ZX49" s="468"/>
      <c r="ZY49" s="468"/>
      <c r="ZZ49" s="468"/>
      <c r="AAA49" s="468"/>
      <c r="AAB49" s="468"/>
      <c r="AAC49" s="468"/>
      <c r="AAD49" s="468"/>
      <c r="AAE49" s="468"/>
      <c r="AAF49" s="468"/>
      <c r="AAG49" s="468"/>
      <c r="AAH49" s="468"/>
      <c r="AAI49" s="468"/>
      <c r="AAJ49" s="468"/>
      <c r="AAK49" s="468"/>
      <c r="AAL49" s="468"/>
      <c r="AAM49" s="468"/>
      <c r="AAN49" s="468"/>
      <c r="AAO49" s="468"/>
      <c r="AAP49" s="468"/>
      <c r="AAQ49" s="468"/>
      <c r="AAR49" s="468"/>
      <c r="AAS49" s="468"/>
      <c r="AAT49" s="468"/>
      <c r="AAU49" s="468"/>
      <c r="AAV49" s="468"/>
      <c r="AAW49" s="468"/>
      <c r="AAX49" s="468"/>
      <c r="AAY49" s="468"/>
      <c r="AAZ49" s="468"/>
      <c r="ABA49" s="468"/>
      <c r="ABB49" s="468"/>
      <c r="ABC49" s="468"/>
      <c r="ABD49" s="468"/>
      <c r="ABE49" s="468"/>
      <c r="ABF49" s="468"/>
      <c r="ABG49" s="468"/>
      <c r="ABH49" s="468"/>
      <c r="ABI49" s="468"/>
      <c r="ABJ49" s="468"/>
      <c r="ABK49" s="468"/>
      <c r="ABL49" s="468"/>
      <c r="ABM49" s="468"/>
      <c r="ABN49" s="468"/>
      <c r="ABO49" s="468"/>
      <c r="ABP49" s="468"/>
      <c r="ABQ49" s="468"/>
      <c r="ABR49" s="468"/>
      <c r="ABS49" s="468"/>
      <c r="ABT49" s="468"/>
      <c r="ABU49" s="468"/>
      <c r="ABV49" s="468"/>
      <c r="ABW49" s="468"/>
      <c r="ABX49" s="468"/>
      <c r="ABY49" s="468"/>
      <c r="ABZ49" s="468"/>
      <c r="ACA49" s="468"/>
      <c r="ACB49" s="468"/>
      <c r="ACC49" s="468"/>
      <c r="ACD49" s="468"/>
      <c r="ACE49" s="468"/>
      <c r="ACF49" s="468"/>
      <c r="ACG49" s="468"/>
      <c r="ACH49" s="468"/>
      <c r="ACI49" s="468"/>
      <c r="ACJ49" s="468"/>
      <c r="ACK49" s="468"/>
      <c r="ACL49" s="468"/>
      <c r="ACM49" s="468"/>
      <c r="ACN49" s="468"/>
      <c r="ACO49" s="468"/>
      <c r="ACP49" s="468"/>
      <c r="ACQ49" s="468"/>
      <c r="ACR49" s="468"/>
      <c r="ACS49" s="468"/>
      <c r="ACT49" s="468"/>
      <c r="ACU49" s="468"/>
      <c r="ACV49" s="468"/>
      <c r="ACW49" s="468"/>
      <c r="ACX49" s="468"/>
      <c r="ACY49" s="468"/>
      <c r="ACZ49" s="468"/>
      <c r="ADA49" s="468"/>
      <c r="ADB49" s="468"/>
      <c r="ADC49" s="468"/>
      <c r="ADD49" s="468"/>
      <c r="ADE49" s="468"/>
      <c r="ADF49" s="468"/>
      <c r="ADG49" s="468"/>
      <c r="ADH49" s="468"/>
      <c r="ADI49" s="468"/>
      <c r="ADJ49" s="468"/>
      <c r="ADK49" s="468"/>
      <c r="ADL49" s="468"/>
      <c r="ADM49" s="468"/>
      <c r="ADN49" s="468"/>
      <c r="ADO49" s="468"/>
      <c r="ADP49" s="468"/>
      <c r="ADQ49" s="468"/>
      <c r="ADR49" s="468"/>
      <c r="ADS49" s="468"/>
      <c r="ADT49" s="468"/>
      <c r="ADU49" s="468"/>
      <c r="ADV49" s="468"/>
      <c r="ADW49" s="468"/>
      <c r="ADX49" s="468"/>
      <c r="ADY49" s="468"/>
      <c r="ADZ49" s="468"/>
      <c r="AEA49" s="468"/>
      <c r="AEB49" s="468"/>
      <c r="AEC49" s="468"/>
      <c r="AED49" s="468"/>
      <c r="AEE49" s="468"/>
      <c r="AEF49" s="468"/>
      <c r="AEG49" s="468"/>
      <c r="AEH49" s="468"/>
      <c r="AEI49" s="468"/>
      <c r="AEJ49" s="468"/>
      <c r="AEK49" s="468"/>
      <c r="AEL49" s="468"/>
      <c r="AEM49" s="468"/>
      <c r="AEN49" s="468"/>
      <c r="AEO49" s="468"/>
      <c r="AEP49" s="468"/>
      <c r="AEQ49" s="468"/>
      <c r="AER49" s="468"/>
      <c r="AES49" s="468"/>
      <c r="AET49" s="468"/>
      <c r="AEU49" s="468"/>
      <c r="AEV49" s="468"/>
      <c r="AEW49" s="468"/>
      <c r="AEX49" s="468"/>
      <c r="AEY49" s="468"/>
      <c r="AEZ49" s="468"/>
      <c r="AFA49" s="468"/>
      <c r="AFB49" s="468"/>
      <c r="AFC49" s="468"/>
      <c r="AFD49" s="468"/>
      <c r="AFE49" s="468"/>
      <c r="AFF49" s="468"/>
      <c r="AFG49" s="468"/>
      <c r="AFH49" s="468"/>
      <c r="AFI49" s="468"/>
      <c r="AFJ49" s="468"/>
      <c r="AFK49" s="468"/>
      <c r="AFL49" s="468"/>
      <c r="AFM49" s="468"/>
      <c r="AFN49" s="468"/>
      <c r="AFO49" s="468"/>
      <c r="AFP49" s="468"/>
      <c r="AFQ49" s="468"/>
      <c r="AFR49" s="468"/>
      <c r="AFS49" s="468"/>
      <c r="AFT49" s="468"/>
      <c r="AFU49" s="468"/>
      <c r="AFV49" s="468"/>
      <c r="AFW49" s="468"/>
      <c r="AFX49" s="468"/>
      <c r="AFY49" s="468"/>
      <c r="AFZ49" s="468"/>
      <c r="AGA49" s="468"/>
      <c r="AGB49" s="468"/>
      <c r="AGC49" s="468"/>
      <c r="AGD49" s="468"/>
      <c r="AGE49" s="468"/>
      <c r="AGF49" s="468"/>
      <c r="AGG49" s="468"/>
      <c r="AGH49" s="468"/>
      <c r="AGI49" s="468"/>
      <c r="AGJ49" s="468"/>
      <c r="AGK49" s="468"/>
      <c r="AGL49" s="468"/>
      <c r="AGM49" s="468"/>
      <c r="AGN49" s="468"/>
      <c r="AGO49" s="468"/>
      <c r="AGP49" s="468"/>
      <c r="AGQ49" s="468"/>
      <c r="AGR49" s="468"/>
      <c r="AGS49" s="468"/>
      <c r="AGT49" s="468"/>
      <c r="AGU49" s="468"/>
      <c r="AGV49" s="468"/>
      <c r="AGW49" s="468"/>
      <c r="AGX49" s="468"/>
      <c r="AGY49" s="468"/>
      <c r="AGZ49" s="468"/>
      <c r="AHA49" s="468"/>
      <c r="AHB49" s="468"/>
      <c r="AHC49" s="468"/>
      <c r="AHD49" s="468"/>
      <c r="AHE49" s="468"/>
      <c r="AHF49" s="468"/>
      <c r="AHG49" s="468"/>
      <c r="AHH49" s="468"/>
      <c r="AHI49" s="468"/>
      <c r="AHJ49" s="468"/>
      <c r="AHK49" s="468"/>
      <c r="AHL49" s="468"/>
      <c r="AHM49" s="468"/>
      <c r="AHN49" s="468"/>
      <c r="AHO49" s="468"/>
      <c r="AHP49" s="468"/>
      <c r="AHQ49" s="468"/>
      <c r="AHR49" s="468"/>
      <c r="AHS49" s="468"/>
      <c r="AHT49" s="468"/>
      <c r="AHU49" s="468"/>
      <c r="AHV49" s="468"/>
      <c r="AHW49" s="468"/>
      <c r="AHX49" s="468"/>
      <c r="AHY49" s="468"/>
      <c r="AHZ49" s="468"/>
      <c r="AIA49" s="468"/>
      <c r="AIB49" s="468"/>
      <c r="AIC49" s="468"/>
      <c r="AID49" s="468"/>
      <c r="AIE49" s="468"/>
      <c r="AIF49" s="468"/>
      <c r="AIG49" s="468"/>
      <c r="AIH49" s="468"/>
      <c r="AII49" s="468"/>
      <c r="AIJ49" s="468"/>
      <c r="AIK49" s="468"/>
      <c r="AIL49" s="468"/>
      <c r="AIM49" s="468"/>
      <c r="AIN49" s="468"/>
      <c r="AIO49" s="468"/>
      <c r="AIP49" s="468"/>
      <c r="AIQ49" s="468"/>
      <c r="AIR49" s="468"/>
      <c r="AIS49" s="468"/>
      <c r="AIT49" s="468"/>
      <c r="AIU49" s="468"/>
      <c r="AIV49" s="468"/>
      <c r="AIW49" s="468"/>
      <c r="AIX49" s="468"/>
      <c r="AIY49" s="468"/>
      <c r="AIZ49" s="468"/>
      <c r="AJA49" s="468"/>
      <c r="AJB49" s="468"/>
      <c r="AJC49" s="468"/>
      <c r="AJD49" s="468"/>
      <c r="AJE49" s="468"/>
      <c r="AJF49" s="468"/>
      <c r="AJG49" s="468"/>
      <c r="AJH49" s="468"/>
      <c r="AJI49" s="468"/>
      <c r="AJJ49" s="468"/>
      <c r="AJK49" s="468"/>
      <c r="AJL49" s="468"/>
      <c r="AJM49" s="468"/>
      <c r="AJN49" s="468"/>
      <c r="AJO49" s="468"/>
      <c r="AJP49" s="468"/>
      <c r="AJQ49" s="468"/>
      <c r="AJR49" s="468"/>
      <c r="AJS49" s="468"/>
      <c r="AJT49" s="468"/>
      <c r="AJU49" s="468"/>
      <c r="AJV49" s="468"/>
      <c r="AJW49" s="468"/>
      <c r="AJX49" s="468"/>
      <c r="AJY49" s="468"/>
      <c r="AJZ49" s="468"/>
      <c r="AKA49" s="468"/>
      <c r="AKB49" s="468"/>
      <c r="AKC49" s="468"/>
      <c r="AKD49" s="468"/>
      <c r="AKE49" s="468"/>
      <c r="AKF49" s="468"/>
      <c r="AKG49" s="468"/>
      <c r="AKH49" s="468"/>
      <c r="AKI49" s="468"/>
      <c r="AKJ49" s="468"/>
      <c r="AKK49" s="468"/>
      <c r="AKL49" s="468"/>
      <c r="AKM49" s="468"/>
      <c r="AKN49" s="468"/>
      <c r="AKO49" s="468"/>
      <c r="AKP49" s="468"/>
      <c r="AKQ49" s="468"/>
      <c r="AKR49" s="468"/>
      <c r="AKS49" s="468"/>
      <c r="AKT49" s="468"/>
      <c r="AKU49" s="468"/>
      <c r="AKV49" s="468"/>
      <c r="AKW49" s="468"/>
      <c r="AKX49" s="468"/>
      <c r="AKY49" s="468"/>
      <c r="AKZ49" s="468"/>
      <c r="ALA49" s="468"/>
      <c r="ALB49" s="468"/>
      <c r="ALC49" s="468"/>
      <c r="ALD49" s="468"/>
      <c r="ALE49" s="468"/>
      <c r="ALF49" s="468"/>
      <c r="ALG49" s="468"/>
      <c r="ALH49" s="468"/>
      <c r="ALI49" s="468"/>
      <c r="ALJ49" s="468"/>
      <c r="ALK49" s="468"/>
      <c r="ALL49" s="468"/>
      <c r="ALM49" s="468"/>
      <c r="ALN49" s="468"/>
      <c r="ALO49" s="468"/>
      <c r="ALP49" s="468"/>
      <c r="ALQ49" s="468"/>
      <c r="ALR49" s="468"/>
      <c r="ALS49" s="468"/>
      <c r="ALT49" s="468"/>
      <c r="ALU49" s="468"/>
      <c r="ALV49" s="468"/>
      <c r="ALW49" s="468"/>
      <c r="ALX49" s="468"/>
      <c r="ALY49" s="468"/>
      <c r="ALZ49" s="468"/>
      <c r="AMA49" s="468"/>
      <c r="AMB49" s="468"/>
      <c r="AMC49" s="468"/>
      <c r="AMD49" s="468"/>
      <c r="AME49" s="468"/>
      <c r="AMF49" s="468"/>
      <c r="AMG49" s="468"/>
      <c r="AMH49" s="468"/>
      <c r="AMI49" s="468"/>
      <c r="AMJ49" s="468"/>
      <c r="AMK49" s="468"/>
      <c r="AML49" s="468"/>
      <c r="AMM49" s="468"/>
      <c r="AMN49" s="468"/>
      <c r="AMO49" s="468"/>
      <c r="AMP49" s="468"/>
      <c r="AMQ49" s="468"/>
      <c r="AMR49" s="468"/>
      <c r="AMS49" s="468"/>
      <c r="AMT49" s="468"/>
      <c r="AMU49" s="468"/>
      <c r="AMV49" s="468"/>
      <c r="AMW49" s="468"/>
      <c r="AMX49" s="468"/>
      <c r="AMY49" s="468"/>
      <c r="AMZ49" s="468"/>
      <c r="ANA49" s="468"/>
      <c r="ANB49" s="468"/>
      <c r="ANC49" s="468"/>
      <c r="AND49" s="468"/>
      <c r="ANE49" s="468"/>
      <c r="ANF49" s="468"/>
      <c r="ANG49" s="468"/>
      <c r="ANH49" s="468"/>
      <c r="ANI49" s="468"/>
      <c r="ANJ49" s="468"/>
      <c r="ANK49" s="468"/>
      <c r="ANL49" s="468"/>
      <c r="ANM49" s="468"/>
      <c r="ANN49" s="468"/>
      <c r="ANO49" s="468"/>
      <c r="ANP49" s="468"/>
      <c r="ANQ49" s="468"/>
      <c r="ANR49" s="468"/>
      <c r="ANS49" s="468"/>
      <c r="ANT49" s="468"/>
      <c r="ANU49" s="468"/>
      <c r="ANV49" s="468"/>
      <c r="ANW49" s="468"/>
      <c r="ANX49" s="468"/>
      <c r="ANY49" s="468"/>
      <c r="ANZ49" s="468"/>
      <c r="AOA49" s="468"/>
      <c r="AOB49" s="468"/>
      <c r="AOC49" s="468"/>
      <c r="AOD49" s="468"/>
      <c r="AOE49" s="468"/>
      <c r="AOF49" s="468"/>
      <c r="AOG49" s="468"/>
      <c r="AOH49" s="468"/>
      <c r="AOI49" s="468"/>
      <c r="AOJ49" s="468"/>
      <c r="AOK49" s="468"/>
      <c r="AOL49" s="468"/>
      <c r="AOM49" s="468"/>
      <c r="AON49" s="468"/>
      <c r="AOO49" s="468"/>
      <c r="AOP49" s="468"/>
      <c r="AOQ49" s="468"/>
      <c r="AOR49" s="468"/>
      <c r="AOS49" s="468"/>
      <c r="AOT49" s="468"/>
      <c r="AOU49" s="468"/>
      <c r="AOV49" s="468"/>
      <c r="AOW49" s="468"/>
      <c r="AOX49" s="468"/>
      <c r="AOY49" s="468"/>
      <c r="AOZ49" s="468"/>
      <c r="APA49" s="468"/>
      <c r="APB49" s="468"/>
      <c r="APC49" s="468"/>
      <c r="APD49" s="468"/>
      <c r="APE49" s="468"/>
      <c r="APF49" s="468"/>
      <c r="APG49" s="468"/>
      <c r="APH49" s="468"/>
      <c r="API49" s="468"/>
      <c r="APJ49" s="468"/>
      <c r="APK49" s="468"/>
      <c r="APL49" s="468"/>
      <c r="APM49" s="468"/>
      <c r="APN49" s="468"/>
      <c r="APO49" s="468"/>
      <c r="APP49" s="468"/>
      <c r="APQ49" s="468"/>
      <c r="APR49" s="468"/>
      <c r="APS49" s="468"/>
      <c r="APT49" s="468"/>
      <c r="APU49" s="468"/>
      <c r="APV49" s="468"/>
      <c r="APW49" s="468"/>
      <c r="APX49" s="468"/>
      <c r="APY49" s="468"/>
      <c r="APZ49" s="468"/>
      <c r="AQA49" s="468"/>
      <c r="AQB49" s="468"/>
      <c r="AQC49" s="468"/>
      <c r="AQD49" s="468"/>
      <c r="AQE49" s="468"/>
      <c r="AQF49" s="468"/>
      <c r="AQG49" s="468"/>
      <c r="AQH49" s="468"/>
      <c r="AQI49" s="468"/>
      <c r="AQJ49" s="468"/>
      <c r="AQK49" s="468"/>
      <c r="AQL49" s="468"/>
      <c r="AQM49" s="468"/>
      <c r="AQN49" s="468"/>
      <c r="AQO49" s="468"/>
      <c r="AQP49" s="468"/>
      <c r="AQQ49" s="468"/>
      <c r="AQR49" s="468"/>
      <c r="AQS49" s="468"/>
      <c r="AQT49" s="468"/>
      <c r="AQU49" s="468"/>
      <c r="AQV49" s="468"/>
      <c r="AQW49" s="468"/>
      <c r="AQX49" s="468"/>
      <c r="AQY49" s="468"/>
      <c r="AQZ49" s="468"/>
      <c r="ARA49" s="468"/>
      <c r="ARB49" s="468"/>
      <c r="ARC49" s="468"/>
      <c r="ARD49" s="468"/>
      <c r="ARE49" s="468"/>
      <c r="ARF49" s="468"/>
      <c r="ARG49" s="468"/>
      <c r="ARH49" s="468"/>
      <c r="ARI49" s="468"/>
      <c r="ARJ49" s="468"/>
      <c r="ARK49" s="468"/>
      <c r="ARL49" s="468"/>
      <c r="ARM49" s="468"/>
      <c r="ARN49" s="468"/>
      <c r="ARO49" s="468"/>
      <c r="ARP49" s="468"/>
      <c r="ARQ49" s="468"/>
      <c r="ARR49" s="468"/>
      <c r="ARS49" s="468"/>
      <c r="ART49" s="468"/>
      <c r="ARU49" s="468"/>
      <c r="ARV49" s="468"/>
      <c r="ARW49" s="468"/>
      <c r="ARX49" s="468"/>
      <c r="ARY49" s="468"/>
      <c r="ARZ49" s="468"/>
      <c r="ASA49" s="468"/>
      <c r="ASB49" s="468"/>
      <c r="ASC49" s="468"/>
      <c r="ASD49" s="468"/>
      <c r="ASE49" s="468"/>
      <c r="ASF49" s="468"/>
      <c r="ASG49" s="468"/>
      <c r="ASH49" s="468"/>
      <c r="ASI49" s="468"/>
      <c r="ASJ49" s="468"/>
      <c r="ASK49" s="468"/>
      <c r="ASL49" s="468"/>
      <c r="ASM49" s="468"/>
      <c r="ASN49" s="468"/>
      <c r="ASO49" s="468"/>
      <c r="ASP49" s="468"/>
      <c r="ASQ49" s="468"/>
      <c r="ASR49" s="468"/>
      <c r="ASS49" s="468"/>
      <c r="AST49" s="468"/>
      <c r="ASU49" s="468"/>
      <c r="ASV49" s="468"/>
      <c r="ASW49" s="468"/>
      <c r="ASX49" s="468"/>
      <c r="ASY49" s="468"/>
      <c r="ASZ49" s="468"/>
      <c r="ATA49" s="468"/>
      <c r="ATB49" s="468"/>
      <c r="ATC49" s="468"/>
      <c r="ATD49" s="468"/>
      <c r="ATE49" s="468"/>
      <c r="ATF49" s="468"/>
      <c r="ATG49" s="468"/>
      <c r="ATH49" s="468"/>
      <c r="ATI49" s="468"/>
      <c r="ATJ49" s="468"/>
      <c r="ATK49" s="468"/>
      <c r="ATL49" s="468"/>
      <c r="ATM49" s="468"/>
      <c r="ATN49" s="468"/>
      <c r="ATO49" s="468"/>
      <c r="ATP49" s="468"/>
      <c r="ATQ49" s="468"/>
      <c r="ATR49" s="468"/>
      <c r="ATS49" s="468"/>
      <c r="ATT49" s="468"/>
      <c r="ATU49" s="468"/>
      <c r="ATV49" s="468"/>
      <c r="ATW49" s="468"/>
      <c r="ATX49" s="468"/>
      <c r="ATY49" s="468"/>
      <c r="ATZ49" s="468"/>
      <c r="AUA49" s="468"/>
      <c r="AUB49" s="468"/>
      <c r="AUC49" s="468"/>
      <c r="AUD49" s="468"/>
      <c r="AUE49" s="468"/>
      <c r="AUF49" s="468"/>
      <c r="AUG49" s="468"/>
      <c r="AUH49" s="468"/>
      <c r="AUI49" s="468"/>
      <c r="AUJ49" s="468"/>
      <c r="AUK49" s="468"/>
      <c r="AUL49" s="468"/>
      <c r="AUM49" s="468"/>
      <c r="AUN49" s="468"/>
      <c r="AUO49" s="468"/>
      <c r="AUP49" s="468"/>
      <c r="AUQ49" s="468"/>
      <c r="AUR49" s="468"/>
      <c r="AUS49" s="468"/>
      <c r="AUT49" s="468"/>
      <c r="AUU49" s="468"/>
      <c r="AUV49" s="468"/>
      <c r="AUW49" s="468"/>
      <c r="AUX49" s="468"/>
      <c r="AUY49" s="468"/>
      <c r="AUZ49" s="468"/>
      <c r="AVA49" s="468"/>
      <c r="AVB49" s="468"/>
      <c r="AVC49" s="468"/>
      <c r="AVD49" s="468"/>
      <c r="AVE49" s="468"/>
      <c r="AVF49" s="468"/>
      <c r="AVG49" s="468"/>
      <c r="AVH49" s="468"/>
      <c r="AVI49" s="468"/>
      <c r="AVJ49" s="468"/>
      <c r="AVK49" s="468"/>
      <c r="AVL49" s="468"/>
      <c r="AVM49" s="468"/>
      <c r="AVN49" s="468"/>
      <c r="AVO49" s="468"/>
      <c r="AVP49" s="468"/>
      <c r="AVQ49" s="468"/>
      <c r="AVR49" s="468"/>
      <c r="AVS49" s="468"/>
      <c r="AVT49" s="468"/>
      <c r="AVU49" s="468"/>
      <c r="AVV49" s="468"/>
      <c r="AVW49" s="468"/>
      <c r="AVX49" s="468"/>
      <c r="AVY49" s="468"/>
      <c r="AVZ49" s="468"/>
      <c r="AWA49" s="468"/>
      <c r="AWB49" s="468"/>
      <c r="AWC49" s="468"/>
      <c r="AWD49" s="468"/>
      <c r="AWE49" s="468"/>
      <c r="AWF49" s="468"/>
      <c r="AWG49" s="468"/>
      <c r="AWH49" s="468"/>
      <c r="AWI49" s="468"/>
      <c r="AWJ49" s="468"/>
      <c r="AWK49" s="468"/>
      <c r="AWL49" s="468"/>
      <c r="AWM49" s="468"/>
      <c r="AWN49" s="468"/>
      <c r="AWO49" s="468"/>
      <c r="AWP49" s="468"/>
      <c r="AWQ49" s="468"/>
      <c r="AWR49" s="468"/>
      <c r="AWS49" s="468"/>
      <c r="AWT49" s="468"/>
      <c r="AWU49" s="468"/>
      <c r="AWV49" s="468"/>
      <c r="AWW49" s="468"/>
      <c r="AWX49" s="468"/>
      <c r="AWY49" s="468"/>
      <c r="AWZ49" s="468"/>
      <c r="AXA49" s="468"/>
      <c r="AXB49" s="468"/>
      <c r="AXC49" s="468"/>
      <c r="AXD49" s="468"/>
      <c r="AXE49" s="468"/>
      <c r="AXF49" s="468"/>
      <c r="AXG49" s="468"/>
      <c r="AXH49" s="468"/>
      <c r="AXI49" s="468"/>
      <c r="AXJ49" s="468"/>
      <c r="AXK49" s="468"/>
      <c r="AXL49" s="468"/>
      <c r="AXM49" s="468"/>
      <c r="AXN49" s="468"/>
      <c r="AXO49" s="468"/>
      <c r="AXP49" s="468"/>
      <c r="AXQ49" s="468"/>
      <c r="AXR49" s="468"/>
      <c r="AXS49" s="468"/>
      <c r="AXT49" s="468"/>
      <c r="AXU49" s="468"/>
      <c r="AXV49" s="468"/>
      <c r="AXW49" s="468"/>
      <c r="AXX49" s="468"/>
      <c r="AXY49" s="468"/>
      <c r="AXZ49" s="468"/>
      <c r="AYA49" s="468"/>
      <c r="AYB49" s="468"/>
      <c r="AYC49" s="468"/>
      <c r="AYD49" s="468"/>
      <c r="AYE49" s="468"/>
      <c r="AYF49" s="468"/>
      <c r="AYG49" s="468"/>
      <c r="AYH49" s="468"/>
      <c r="AYI49" s="468"/>
      <c r="AYJ49" s="468"/>
      <c r="AYK49" s="468"/>
      <c r="AYL49" s="468"/>
      <c r="AYM49" s="468"/>
      <c r="AYN49" s="468"/>
      <c r="AYO49" s="468"/>
      <c r="AYP49" s="468"/>
      <c r="AYQ49" s="468"/>
      <c r="AYR49" s="468"/>
      <c r="AYS49" s="468"/>
      <c r="AYT49" s="468"/>
      <c r="AYU49" s="468"/>
      <c r="AYV49" s="468"/>
      <c r="AYW49" s="468"/>
      <c r="AYX49" s="468"/>
      <c r="AYY49" s="468"/>
      <c r="AYZ49" s="468"/>
      <c r="AZA49" s="468"/>
      <c r="AZB49" s="468"/>
      <c r="AZC49" s="468"/>
      <c r="AZD49" s="468"/>
      <c r="AZE49" s="468"/>
      <c r="AZF49" s="468"/>
      <c r="AZG49" s="468"/>
      <c r="AZH49" s="468"/>
      <c r="AZI49" s="468"/>
      <c r="AZJ49" s="468"/>
      <c r="AZK49" s="468"/>
      <c r="AZL49" s="468"/>
      <c r="AZM49" s="468"/>
      <c r="AZN49" s="468"/>
      <c r="AZO49" s="468"/>
      <c r="AZP49" s="468"/>
      <c r="AZQ49" s="468"/>
      <c r="AZR49" s="468"/>
      <c r="AZS49" s="468"/>
      <c r="AZT49" s="468"/>
      <c r="AZU49" s="468"/>
      <c r="AZV49" s="468"/>
      <c r="AZW49" s="468"/>
      <c r="AZX49" s="468"/>
      <c r="AZY49" s="468"/>
      <c r="AZZ49" s="468"/>
      <c r="BAA49" s="468"/>
      <c r="BAB49" s="468"/>
      <c r="BAC49" s="468"/>
      <c r="BAD49" s="468"/>
      <c r="BAE49" s="468"/>
      <c r="BAF49" s="468"/>
      <c r="BAG49" s="468"/>
      <c r="BAH49" s="468"/>
      <c r="BAI49" s="468"/>
      <c r="BAJ49" s="468"/>
      <c r="BAK49" s="468"/>
      <c r="BAL49" s="468"/>
      <c r="BAM49" s="468"/>
      <c r="BAN49" s="468"/>
      <c r="BAO49" s="468"/>
      <c r="BAP49" s="468"/>
      <c r="BAQ49" s="468"/>
      <c r="BAR49" s="468"/>
      <c r="BAS49" s="468"/>
      <c r="BAT49" s="468"/>
      <c r="BAU49" s="468"/>
      <c r="BAV49" s="468"/>
      <c r="BAW49" s="468"/>
      <c r="BAX49" s="468"/>
      <c r="BAY49" s="468"/>
      <c r="BAZ49" s="468"/>
      <c r="BBA49" s="468"/>
      <c r="BBB49" s="468"/>
      <c r="BBC49" s="468"/>
      <c r="BBD49" s="468"/>
      <c r="BBE49" s="468"/>
      <c r="BBF49" s="468"/>
      <c r="BBG49" s="468"/>
      <c r="BBH49" s="468"/>
      <c r="BBI49" s="468"/>
      <c r="BBJ49" s="468"/>
      <c r="BBK49" s="468"/>
      <c r="BBL49" s="468"/>
      <c r="BBM49" s="468"/>
      <c r="BBN49" s="468"/>
      <c r="BBO49" s="468"/>
      <c r="BBP49" s="468"/>
      <c r="BBQ49" s="468"/>
      <c r="BBR49" s="468"/>
      <c r="BBS49" s="468"/>
      <c r="BBT49" s="468"/>
      <c r="BBU49" s="468"/>
      <c r="BBV49" s="468"/>
      <c r="BBW49" s="468"/>
      <c r="BBX49" s="468"/>
      <c r="BBY49" s="468"/>
      <c r="BBZ49" s="468"/>
      <c r="BCA49" s="468"/>
      <c r="BCB49" s="468"/>
      <c r="BCC49" s="468"/>
      <c r="BCD49" s="468"/>
      <c r="BCE49" s="468"/>
      <c r="BCF49" s="468"/>
      <c r="BCG49" s="468"/>
      <c r="BCH49" s="468"/>
      <c r="BCI49" s="468"/>
      <c r="BCJ49" s="468"/>
      <c r="BCK49" s="468"/>
      <c r="BCL49" s="468"/>
      <c r="BCM49" s="468"/>
      <c r="BCN49" s="468"/>
      <c r="BCO49" s="468"/>
      <c r="BCP49" s="468"/>
      <c r="BCQ49" s="468"/>
      <c r="BCR49" s="468"/>
      <c r="BCS49" s="468"/>
      <c r="BCT49" s="468"/>
      <c r="BCU49" s="468"/>
      <c r="BCV49" s="468"/>
      <c r="BCW49" s="468"/>
      <c r="BCX49" s="468"/>
      <c r="BCY49" s="468"/>
      <c r="BCZ49" s="468"/>
      <c r="BDA49" s="468"/>
      <c r="BDB49" s="468"/>
      <c r="BDC49" s="468"/>
      <c r="BDD49" s="468"/>
      <c r="BDE49" s="468"/>
      <c r="BDF49" s="468"/>
      <c r="BDG49" s="468"/>
      <c r="BDH49" s="468"/>
      <c r="BDI49" s="468"/>
      <c r="BDJ49" s="468"/>
      <c r="BDK49" s="468"/>
      <c r="BDL49" s="468"/>
      <c r="BDM49" s="468"/>
      <c r="BDN49" s="468"/>
      <c r="BDO49" s="468"/>
      <c r="BDP49" s="468"/>
      <c r="BDQ49" s="468"/>
      <c r="BDR49" s="468"/>
      <c r="BDS49" s="468"/>
      <c r="BDT49" s="468"/>
      <c r="BDU49" s="468"/>
      <c r="BDV49" s="468"/>
      <c r="BDW49" s="468"/>
      <c r="BDX49" s="468"/>
      <c r="BDY49" s="468"/>
      <c r="BDZ49" s="468"/>
      <c r="BEA49" s="468"/>
      <c r="BEB49" s="468"/>
      <c r="BEC49" s="468"/>
      <c r="BED49" s="468"/>
      <c r="BEE49" s="468"/>
      <c r="BEF49" s="468"/>
      <c r="BEG49" s="468"/>
      <c r="BEH49" s="468"/>
      <c r="BEI49" s="468"/>
      <c r="BEJ49" s="468"/>
      <c r="BEK49" s="468"/>
      <c r="BEL49" s="468"/>
      <c r="BEM49" s="468"/>
      <c r="BEN49" s="468"/>
      <c r="BEO49" s="468"/>
      <c r="BEP49" s="468"/>
      <c r="BEQ49" s="468"/>
      <c r="BER49" s="468"/>
      <c r="BES49" s="468"/>
      <c r="BET49" s="468"/>
      <c r="BEU49" s="468"/>
      <c r="BEV49" s="468"/>
      <c r="BEW49" s="468"/>
      <c r="BEX49" s="468"/>
      <c r="BEY49" s="468"/>
      <c r="BEZ49" s="468"/>
      <c r="BFA49" s="468"/>
      <c r="BFB49" s="468"/>
      <c r="BFC49" s="468"/>
      <c r="BFD49" s="468"/>
      <c r="BFE49" s="468"/>
      <c r="BFF49" s="468"/>
      <c r="BFG49" s="468"/>
      <c r="BFH49" s="468"/>
      <c r="BFI49" s="468"/>
      <c r="BFJ49" s="468"/>
      <c r="BFK49" s="468"/>
      <c r="BFL49" s="468"/>
      <c r="BFM49" s="468"/>
      <c r="BFN49" s="468"/>
      <c r="BFO49" s="468"/>
      <c r="BFP49" s="468"/>
      <c r="BFQ49" s="468"/>
      <c r="BFR49" s="468"/>
      <c r="BFS49" s="468"/>
      <c r="BFT49" s="468"/>
      <c r="BFU49" s="468"/>
      <c r="BFV49" s="468"/>
      <c r="BFW49" s="468"/>
      <c r="BFX49" s="468"/>
      <c r="BFY49" s="468"/>
      <c r="BFZ49" s="468"/>
      <c r="BGA49" s="468"/>
      <c r="BGB49" s="468"/>
      <c r="BGC49" s="468"/>
      <c r="BGD49" s="468"/>
      <c r="BGE49" s="468"/>
      <c r="BGF49" s="468"/>
      <c r="BGG49" s="468"/>
      <c r="BGH49" s="468"/>
      <c r="BGI49" s="468"/>
      <c r="BGJ49" s="468"/>
      <c r="BGK49" s="468"/>
      <c r="BGL49" s="468"/>
      <c r="BGM49" s="468"/>
      <c r="BGN49" s="468"/>
      <c r="BGO49" s="468"/>
      <c r="BGP49" s="468"/>
      <c r="BGQ49" s="468"/>
      <c r="BGR49" s="468"/>
      <c r="BGS49" s="468"/>
      <c r="BGT49" s="468"/>
      <c r="BGU49" s="468"/>
      <c r="BGV49" s="468"/>
      <c r="BGW49" s="468"/>
      <c r="BGX49" s="468"/>
      <c r="BGY49" s="468"/>
      <c r="BGZ49" s="468"/>
      <c r="BHA49" s="468"/>
      <c r="BHB49" s="468"/>
      <c r="BHC49" s="468"/>
      <c r="BHD49" s="468"/>
      <c r="BHE49" s="468"/>
      <c r="BHF49" s="468"/>
      <c r="BHG49" s="468"/>
      <c r="BHH49" s="468"/>
      <c r="BHI49" s="468"/>
      <c r="BHJ49" s="468"/>
      <c r="BHK49" s="468"/>
      <c r="BHL49" s="468"/>
      <c r="BHM49" s="468"/>
      <c r="BHN49" s="468"/>
      <c r="BHO49" s="468"/>
      <c r="BHP49" s="468"/>
      <c r="BHQ49" s="468"/>
      <c r="BHR49" s="468"/>
      <c r="BHS49" s="468"/>
      <c r="BHT49" s="468"/>
      <c r="BHU49" s="468"/>
      <c r="BHV49" s="468"/>
      <c r="BHW49" s="468"/>
      <c r="BHX49" s="468"/>
      <c r="BHY49" s="468"/>
      <c r="BHZ49" s="468"/>
      <c r="BIA49" s="468"/>
      <c r="BIB49" s="468"/>
      <c r="BIC49" s="468"/>
      <c r="BID49" s="468"/>
      <c r="BIE49" s="468"/>
      <c r="BIF49" s="468"/>
      <c r="BIG49" s="468"/>
      <c r="BIH49" s="468"/>
      <c r="BII49" s="468"/>
      <c r="BIJ49" s="468"/>
      <c r="BIK49" s="468"/>
      <c r="BIL49" s="468"/>
      <c r="BIM49" s="468"/>
      <c r="BIN49" s="468"/>
      <c r="BIO49" s="468"/>
      <c r="BIP49" s="468"/>
      <c r="BIQ49" s="468"/>
      <c r="BIR49" s="468"/>
      <c r="BIS49" s="468"/>
      <c r="BIT49" s="468"/>
      <c r="BIU49" s="468"/>
      <c r="BIV49" s="468"/>
      <c r="BIW49" s="468"/>
      <c r="BIX49" s="468"/>
      <c r="BIY49" s="468"/>
      <c r="BIZ49" s="468"/>
      <c r="BJA49" s="468"/>
      <c r="BJB49" s="468"/>
      <c r="BJC49" s="468"/>
      <c r="BJD49" s="468"/>
      <c r="BJE49" s="468"/>
      <c r="BJF49" s="468"/>
      <c r="BJG49" s="468"/>
      <c r="BJH49" s="468"/>
      <c r="BJI49" s="468"/>
      <c r="BJJ49" s="468"/>
      <c r="BJK49" s="468"/>
      <c r="BJL49" s="468"/>
      <c r="BJM49" s="468"/>
      <c r="BJN49" s="468"/>
      <c r="BJO49" s="468"/>
      <c r="BJP49" s="468"/>
      <c r="BJQ49" s="468"/>
      <c r="BJR49" s="468"/>
      <c r="BJS49" s="468"/>
      <c r="BJT49" s="468"/>
      <c r="BJU49" s="468"/>
      <c r="BJV49" s="468"/>
      <c r="BJW49" s="468"/>
      <c r="BJX49" s="468"/>
      <c r="BJY49" s="468"/>
      <c r="BJZ49" s="468"/>
      <c r="BKA49" s="468"/>
      <c r="BKB49" s="468"/>
      <c r="BKC49" s="468"/>
      <c r="BKD49" s="468"/>
      <c r="BKE49" s="468"/>
      <c r="BKF49" s="468"/>
      <c r="BKG49" s="468"/>
      <c r="BKH49" s="468"/>
      <c r="BKI49" s="468"/>
      <c r="BKJ49" s="468"/>
      <c r="BKK49" s="468"/>
      <c r="BKL49" s="468"/>
      <c r="BKM49" s="468"/>
      <c r="BKN49" s="468"/>
      <c r="BKO49" s="468"/>
      <c r="BKP49" s="468"/>
      <c r="BKQ49" s="468"/>
      <c r="BKR49" s="468"/>
      <c r="BKS49" s="468"/>
      <c r="BKT49" s="468"/>
      <c r="BKU49" s="468"/>
      <c r="BKV49" s="468"/>
      <c r="BKW49" s="468"/>
      <c r="BKX49" s="468"/>
      <c r="BKY49" s="468"/>
      <c r="BKZ49" s="468"/>
      <c r="BLA49" s="468"/>
      <c r="BLB49" s="468"/>
      <c r="BLC49" s="468"/>
      <c r="BLD49" s="468"/>
      <c r="BLE49" s="468"/>
      <c r="BLF49" s="468"/>
      <c r="BLG49" s="468"/>
      <c r="BLH49" s="468"/>
      <c r="BLI49" s="468"/>
      <c r="BLJ49" s="468"/>
      <c r="BLK49" s="468"/>
      <c r="BLL49" s="468"/>
      <c r="BLM49" s="468"/>
      <c r="BLN49" s="468"/>
      <c r="BLO49" s="468"/>
      <c r="BLP49" s="468"/>
      <c r="BLQ49" s="468"/>
      <c r="BLR49" s="468"/>
      <c r="BLS49" s="468"/>
      <c r="BLT49" s="468"/>
      <c r="BLU49" s="468"/>
      <c r="BLV49" s="468"/>
      <c r="BLW49" s="468"/>
      <c r="BLX49" s="468"/>
      <c r="BLY49" s="468"/>
      <c r="BLZ49" s="468"/>
      <c r="BMA49" s="468"/>
      <c r="BMB49" s="468"/>
      <c r="BMC49" s="468"/>
      <c r="BMD49" s="468"/>
      <c r="BME49" s="468"/>
      <c r="BMF49" s="468"/>
      <c r="BMG49" s="468"/>
      <c r="BMH49" s="468"/>
      <c r="BMI49" s="468"/>
      <c r="BMJ49" s="468"/>
      <c r="BMK49" s="468"/>
      <c r="BML49" s="468"/>
      <c r="BMM49" s="468"/>
      <c r="BMN49" s="468"/>
      <c r="BMO49" s="468"/>
      <c r="BMP49" s="468"/>
      <c r="BMQ49" s="468"/>
      <c r="BMR49" s="468"/>
      <c r="BMS49" s="468"/>
      <c r="BMT49" s="468"/>
      <c r="BMU49" s="468"/>
      <c r="BMV49" s="468"/>
      <c r="BMW49" s="468"/>
      <c r="BMX49" s="468"/>
      <c r="BMY49" s="468"/>
      <c r="BMZ49" s="468"/>
      <c r="BNA49" s="468"/>
      <c r="BNB49" s="468"/>
      <c r="BNC49" s="468"/>
      <c r="BND49" s="468"/>
      <c r="BNE49" s="468"/>
      <c r="BNF49" s="468"/>
      <c r="BNG49" s="468"/>
      <c r="BNH49" s="468"/>
      <c r="BNI49" s="468"/>
      <c r="BNJ49" s="468"/>
      <c r="BNK49" s="468"/>
      <c r="BNL49" s="468"/>
      <c r="BNM49" s="468"/>
      <c r="BNN49" s="468"/>
      <c r="BNO49" s="468"/>
      <c r="BNP49" s="468"/>
      <c r="BNQ49" s="468"/>
      <c r="BNR49" s="468"/>
      <c r="BNS49" s="468"/>
      <c r="BNT49" s="468"/>
      <c r="BNU49" s="468"/>
      <c r="BNV49" s="468"/>
      <c r="BNW49" s="468"/>
      <c r="BNX49" s="468"/>
      <c r="BNY49" s="468"/>
      <c r="BNZ49" s="468"/>
      <c r="BOA49" s="468"/>
      <c r="BOB49" s="468"/>
      <c r="BOC49" s="468"/>
      <c r="BOD49" s="468"/>
      <c r="BOE49" s="468"/>
      <c r="BOF49" s="468"/>
      <c r="BOG49" s="468"/>
      <c r="BOH49" s="468"/>
      <c r="BOI49" s="468"/>
      <c r="BOJ49" s="468"/>
      <c r="BOK49" s="468"/>
      <c r="BOL49" s="468"/>
      <c r="BOM49" s="468"/>
      <c r="BON49" s="468"/>
      <c r="BOO49" s="468"/>
      <c r="BOP49" s="468"/>
      <c r="BOQ49" s="468"/>
      <c r="BOR49" s="468"/>
      <c r="BOS49" s="468"/>
      <c r="BOT49" s="468"/>
      <c r="BOU49" s="468"/>
      <c r="BOV49" s="468"/>
      <c r="BOW49" s="468"/>
      <c r="BOX49" s="468"/>
      <c r="BOY49" s="468"/>
      <c r="BOZ49" s="468"/>
      <c r="BPA49" s="468"/>
      <c r="BPB49" s="468"/>
      <c r="BPC49" s="468"/>
      <c r="BPD49" s="468"/>
      <c r="BPE49" s="468"/>
      <c r="BPF49" s="468"/>
      <c r="BPG49" s="468"/>
      <c r="BPH49" s="468"/>
      <c r="BPI49" s="468"/>
      <c r="BPJ49" s="468"/>
      <c r="BPK49" s="468"/>
      <c r="BPL49" s="468"/>
      <c r="BPM49" s="468"/>
      <c r="BPN49" s="468"/>
      <c r="BPO49" s="468"/>
      <c r="BPP49" s="468"/>
      <c r="BPQ49" s="468"/>
      <c r="BPR49" s="468"/>
      <c r="BPS49" s="468"/>
      <c r="BPT49" s="468"/>
      <c r="BPU49" s="468"/>
      <c r="BPV49" s="468"/>
      <c r="BPW49" s="468"/>
      <c r="BPX49" s="468"/>
      <c r="BPY49" s="468"/>
      <c r="BPZ49" s="468"/>
      <c r="BQA49" s="468"/>
      <c r="BQB49" s="468"/>
      <c r="BQC49" s="468"/>
      <c r="BQD49" s="468"/>
      <c r="BQE49" s="468"/>
      <c r="BQF49" s="468"/>
      <c r="BQG49" s="468"/>
      <c r="BQH49" s="468"/>
      <c r="BQI49" s="468"/>
      <c r="BQJ49" s="468"/>
      <c r="BQK49" s="468"/>
      <c r="BQL49" s="468"/>
      <c r="BQM49" s="468"/>
      <c r="BQN49" s="468"/>
      <c r="BQO49" s="468"/>
      <c r="BQP49" s="468"/>
      <c r="BQQ49" s="468"/>
      <c r="BQR49" s="468"/>
      <c r="BQS49" s="468"/>
      <c r="BQT49" s="468"/>
      <c r="BQU49" s="468"/>
      <c r="BQV49" s="468"/>
      <c r="BQW49" s="468"/>
      <c r="BQX49" s="468"/>
      <c r="BQY49" s="468"/>
      <c r="BQZ49" s="468"/>
      <c r="BRA49" s="468"/>
      <c r="BRB49" s="468"/>
      <c r="BRC49" s="468"/>
      <c r="BRD49" s="468"/>
      <c r="BRE49" s="468"/>
      <c r="BRF49" s="468"/>
      <c r="BRG49" s="468"/>
      <c r="BRH49" s="468"/>
      <c r="BRI49" s="468"/>
      <c r="BRJ49" s="468"/>
      <c r="BRK49" s="468"/>
      <c r="BRL49" s="468"/>
      <c r="BRM49" s="468"/>
      <c r="BRN49" s="468"/>
      <c r="BRO49" s="468"/>
      <c r="BRP49" s="468"/>
      <c r="BRQ49" s="468"/>
      <c r="BRR49" s="468"/>
      <c r="BRS49" s="468"/>
      <c r="BRT49" s="468"/>
      <c r="BRU49" s="468"/>
      <c r="BRV49" s="468"/>
      <c r="BRW49" s="468"/>
      <c r="BRX49" s="468"/>
      <c r="BRY49" s="468"/>
      <c r="BRZ49" s="468"/>
      <c r="BSA49" s="468"/>
      <c r="BSB49" s="468"/>
      <c r="BSC49" s="468"/>
      <c r="BSD49" s="468"/>
      <c r="BSE49" s="468"/>
      <c r="BSF49" s="468"/>
      <c r="BSG49" s="468"/>
      <c r="BSH49" s="468"/>
      <c r="BSI49" s="468"/>
      <c r="BSJ49" s="468"/>
      <c r="BSK49" s="468"/>
      <c r="BSL49" s="468"/>
      <c r="BSM49" s="468"/>
      <c r="BSN49" s="468"/>
      <c r="BSO49" s="468"/>
      <c r="BSP49" s="468"/>
      <c r="BSQ49" s="468"/>
      <c r="BSR49" s="468"/>
      <c r="BSS49" s="468"/>
      <c r="BST49" s="468"/>
      <c r="BSU49" s="468"/>
      <c r="BSV49" s="468"/>
      <c r="BSW49" s="468"/>
      <c r="BSX49" s="468"/>
      <c r="BSY49" s="468"/>
      <c r="BSZ49" s="468"/>
      <c r="BTA49" s="468"/>
      <c r="BTB49" s="468"/>
      <c r="BTC49" s="468"/>
      <c r="BTD49" s="468"/>
      <c r="BTE49" s="468"/>
      <c r="BTF49" s="468"/>
      <c r="BTG49" s="468"/>
      <c r="BTH49" s="468"/>
      <c r="BTI49" s="468"/>
      <c r="BTJ49" s="468"/>
      <c r="BTK49" s="468"/>
      <c r="BTL49" s="468"/>
      <c r="BTM49" s="468"/>
      <c r="BTN49" s="468"/>
      <c r="BTO49" s="468"/>
      <c r="BTP49" s="468"/>
      <c r="BTQ49" s="468"/>
      <c r="BTR49" s="468"/>
      <c r="BTS49" s="468"/>
      <c r="BTT49" s="468"/>
      <c r="BTU49" s="468"/>
      <c r="BTV49" s="468"/>
      <c r="BTW49" s="468"/>
      <c r="BTX49" s="468"/>
      <c r="BTY49" s="468"/>
      <c r="BTZ49" s="468"/>
      <c r="BUA49" s="468"/>
      <c r="BUB49" s="468"/>
      <c r="BUC49" s="468"/>
      <c r="BUD49" s="468"/>
      <c r="BUE49" s="468"/>
      <c r="BUF49" s="468"/>
      <c r="BUG49" s="468"/>
      <c r="BUH49" s="468"/>
      <c r="BUI49" s="468"/>
      <c r="BUJ49" s="468"/>
      <c r="BUK49" s="468"/>
      <c r="BUL49" s="468"/>
      <c r="BUM49" s="468"/>
      <c r="BUN49" s="468"/>
      <c r="BUO49" s="468"/>
      <c r="BUP49" s="468"/>
      <c r="BUQ49" s="468"/>
      <c r="BUR49" s="468"/>
      <c r="BUS49" s="468"/>
      <c r="BUT49" s="468"/>
      <c r="BUU49" s="468"/>
      <c r="BUV49" s="468"/>
      <c r="BUW49" s="468"/>
      <c r="BUX49" s="468"/>
      <c r="BUY49" s="468"/>
      <c r="BUZ49" s="468"/>
      <c r="BVA49" s="468"/>
      <c r="BVB49" s="468"/>
      <c r="BVC49" s="468"/>
      <c r="BVD49" s="468"/>
      <c r="BVE49" s="468"/>
      <c r="BVF49" s="468"/>
      <c r="BVG49" s="468"/>
      <c r="BVH49" s="468"/>
      <c r="BVI49" s="468"/>
      <c r="BVJ49" s="468"/>
      <c r="BVK49" s="468"/>
      <c r="BVL49" s="468"/>
      <c r="BVM49" s="468"/>
      <c r="BVN49" s="468"/>
      <c r="BVO49" s="468"/>
      <c r="BVP49" s="468"/>
      <c r="BVQ49" s="468"/>
      <c r="BVR49" s="468"/>
      <c r="BVS49" s="468"/>
      <c r="BVT49" s="468"/>
      <c r="BVU49" s="468"/>
      <c r="BVV49" s="468"/>
      <c r="BVW49" s="468"/>
      <c r="BVX49" s="468"/>
      <c r="BVY49" s="468"/>
      <c r="BVZ49" s="468"/>
      <c r="BWA49" s="468"/>
      <c r="BWB49" s="468"/>
      <c r="BWC49" s="468"/>
      <c r="BWD49" s="468"/>
      <c r="BWE49" s="468"/>
      <c r="BWF49" s="468"/>
      <c r="BWG49" s="468"/>
      <c r="BWH49" s="468"/>
      <c r="BWI49" s="468"/>
      <c r="BWJ49" s="468"/>
      <c r="BWK49" s="468"/>
      <c r="BWL49" s="468"/>
      <c r="BWM49" s="468"/>
      <c r="BWN49" s="468"/>
      <c r="BWO49" s="468"/>
      <c r="BWP49" s="468"/>
      <c r="BWQ49" s="468"/>
      <c r="BWR49" s="468"/>
      <c r="BWS49" s="468"/>
      <c r="BWT49" s="468"/>
      <c r="BWU49" s="468"/>
      <c r="BWV49" s="468"/>
      <c r="BWW49" s="468"/>
      <c r="BWX49" s="468"/>
      <c r="BWY49" s="468"/>
      <c r="BWZ49" s="468"/>
      <c r="BXA49" s="468"/>
      <c r="BXB49" s="468"/>
      <c r="BXC49" s="468"/>
      <c r="BXD49" s="468"/>
      <c r="BXE49" s="468"/>
      <c r="BXF49" s="468"/>
      <c r="BXG49" s="468"/>
      <c r="BXH49" s="468"/>
      <c r="BXI49" s="468"/>
      <c r="BXJ49" s="468"/>
      <c r="BXK49" s="468"/>
      <c r="BXL49" s="468"/>
      <c r="BXM49" s="468"/>
      <c r="BXN49" s="468"/>
      <c r="BXO49" s="468"/>
      <c r="BXP49" s="468"/>
      <c r="BXQ49" s="468"/>
      <c r="BXR49" s="468"/>
      <c r="BXS49" s="468"/>
      <c r="BXT49" s="468"/>
      <c r="BXU49" s="468"/>
      <c r="BXV49" s="468"/>
      <c r="BXW49" s="468"/>
      <c r="BXX49" s="468"/>
      <c r="BXY49" s="468"/>
      <c r="BXZ49" s="468"/>
      <c r="BYA49" s="468"/>
      <c r="BYB49" s="468"/>
      <c r="BYC49" s="468"/>
      <c r="BYD49" s="468"/>
      <c r="BYE49" s="468"/>
      <c r="BYF49" s="468"/>
      <c r="BYG49" s="468"/>
      <c r="BYH49" s="468"/>
      <c r="BYI49" s="468"/>
      <c r="BYJ49" s="468"/>
      <c r="BYK49" s="468"/>
      <c r="BYL49" s="468"/>
      <c r="BYM49" s="468"/>
      <c r="BYN49" s="468"/>
      <c r="BYO49" s="468"/>
      <c r="BYP49" s="468"/>
      <c r="BYQ49" s="468"/>
      <c r="BYR49" s="468"/>
      <c r="BYS49" s="468"/>
      <c r="BYT49" s="468"/>
      <c r="BYU49" s="468"/>
      <c r="BYV49" s="468"/>
      <c r="BYW49" s="468"/>
      <c r="BYX49" s="468"/>
      <c r="BYY49" s="468"/>
      <c r="BYZ49" s="468"/>
      <c r="BZA49" s="468"/>
      <c r="BZB49" s="468"/>
      <c r="BZC49" s="468"/>
      <c r="BZD49" s="468"/>
      <c r="BZE49" s="468"/>
      <c r="BZF49" s="468"/>
      <c r="BZG49" s="468"/>
      <c r="BZH49" s="468"/>
      <c r="BZI49" s="468"/>
      <c r="BZJ49" s="468"/>
      <c r="BZK49" s="468"/>
      <c r="BZL49" s="468"/>
      <c r="BZM49" s="468"/>
      <c r="BZN49" s="468"/>
      <c r="BZO49" s="468"/>
      <c r="BZP49" s="468"/>
      <c r="BZQ49" s="468"/>
      <c r="BZR49" s="468"/>
      <c r="BZS49" s="468"/>
      <c r="BZT49" s="468"/>
      <c r="BZU49" s="468"/>
      <c r="BZV49" s="468"/>
      <c r="BZW49" s="468"/>
      <c r="BZX49" s="468"/>
      <c r="BZY49" s="468"/>
      <c r="BZZ49" s="468"/>
      <c r="CAA49" s="468"/>
      <c r="CAB49" s="468"/>
      <c r="CAC49" s="468"/>
      <c r="CAD49" s="468"/>
      <c r="CAE49" s="468"/>
      <c r="CAF49" s="468"/>
      <c r="CAG49" s="468"/>
      <c r="CAH49" s="468"/>
      <c r="CAI49" s="468"/>
      <c r="CAJ49" s="468"/>
      <c r="CAK49" s="468"/>
      <c r="CAL49" s="468"/>
      <c r="CAM49" s="468"/>
      <c r="CAN49" s="468"/>
      <c r="CAO49" s="468"/>
      <c r="CAP49" s="468"/>
      <c r="CAQ49" s="468"/>
      <c r="CAR49" s="468"/>
      <c r="CAS49" s="468"/>
      <c r="CAT49" s="468"/>
      <c r="CAU49" s="468"/>
      <c r="CAV49" s="468"/>
      <c r="CAW49" s="468"/>
      <c r="CAX49" s="468"/>
      <c r="CAY49" s="468"/>
      <c r="CAZ49" s="468"/>
      <c r="CBA49" s="468"/>
      <c r="CBB49" s="468"/>
      <c r="CBC49" s="468"/>
      <c r="CBD49" s="468"/>
      <c r="CBE49" s="468"/>
      <c r="CBF49" s="468"/>
      <c r="CBG49" s="468"/>
      <c r="CBH49" s="468"/>
      <c r="CBI49" s="468"/>
      <c r="CBJ49" s="468"/>
      <c r="CBK49" s="468"/>
      <c r="CBL49" s="468"/>
      <c r="CBM49" s="468"/>
      <c r="CBN49" s="468"/>
      <c r="CBO49" s="468"/>
      <c r="CBP49" s="468"/>
      <c r="CBQ49" s="468"/>
      <c r="CBR49" s="468"/>
      <c r="CBS49" s="468"/>
      <c r="CBT49" s="468"/>
      <c r="CBU49" s="468"/>
      <c r="CBV49" s="468"/>
      <c r="CBW49" s="468"/>
      <c r="CBX49" s="468"/>
      <c r="CBY49" s="468"/>
      <c r="CBZ49" s="468"/>
      <c r="CCA49" s="468"/>
      <c r="CCB49" s="468"/>
      <c r="CCC49" s="468"/>
      <c r="CCD49" s="468"/>
      <c r="CCE49" s="468"/>
      <c r="CCF49" s="468"/>
      <c r="CCG49" s="468"/>
      <c r="CCH49" s="468"/>
      <c r="CCI49" s="468"/>
      <c r="CCJ49" s="468"/>
      <c r="CCK49" s="468"/>
      <c r="CCL49" s="468"/>
      <c r="CCM49" s="468"/>
      <c r="CCN49" s="468"/>
      <c r="CCO49" s="468"/>
      <c r="CCP49" s="468"/>
      <c r="CCQ49" s="468"/>
      <c r="CCR49" s="468"/>
      <c r="CCS49" s="468"/>
      <c r="CCT49" s="468"/>
      <c r="CCU49" s="468"/>
      <c r="CCV49" s="468"/>
      <c r="CCW49" s="468"/>
      <c r="CCX49" s="468"/>
      <c r="CCY49" s="468"/>
      <c r="CCZ49" s="468"/>
      <c r="CDA49" s="468"/>
      <c r="CDB49" s="468"/>
      <c r="CDC49" s="468"/>
      <c r="CDD49" s="468"/>
      <c r="CDE49" s="468"/>
      <c r="CDF49" s="468"/>
      <c r="CDG49" s="468"/>
      <c r="CDH49" s="468"/>
      <c r="CDI49" s="468"/>
      <c r="CDJ49" s="468"/>
      <c r="CDK49" s="468"/>
      <c r="CDL49" s="468"/>
      <c r="CDM49" s="468"/>
      <c r="CDN49" s="468"/>
      <c r="CDO49" s="468"/>
      <c r="CDP49" s="468"/>
      <c r="CDQ49" s="468"/>
      <c r="CDR49" s="468"/>
      <c r="CDS49" s="468"/>
      <c r="CDT49" s="468"/>
      <c r="CDU49" s="468"/>
      <c r="CDV49" s="468"/>
      <c r="CDW49" s="468"/>
      <c r="CDX49" s="468"/>
      <c r="CDY49" s="468"/>
      <c r="CDZ49" s="468"/>
      <c r="CEA49" s="468"/>
      <c r="CEB49" s="468"/>
      <c r="CEC49" s="468"/>
      <c r="CED49" s="468"/>
      <c r="CEE49" s="468"/>
      <c r="CEF49" s="468"/>
      <c r="CEG49" s="468"/>
      <c r="CEH49" s="468"/>
      <c r="CEI49" s="468"/>
      <c r="CEJ49" s="468"/>
      <c r="CEK49" s="468"/>
      <c r="CEL49" s="468"/>
      <c r="CEM49" s="468"/>
      <c r="CEN49" s="468"/>
      <c r="CEO49" s="468"/>
      <c r="CEP49" s="468"/>
      <c r="CEQ49" s="468"/>
      <c r="CER49" s="468"/>
      <c r="CES49" s="468"/>
      <c r="CET49" s="468"/>
      <c r="CEU49" s="468"/>
      <c r="CEV49" s="468"/>
      <c r="CEW49" s="468"/>
      <c r="CEX49" s="468"/>
      <c r="CEY49" s="468"/>
      <c r="CEZ49" s="468"/>
      <c r="CFA49" s="468"/>
      <c r="CFB49" s="468"/>
      <c r="CFC49" s="468"/>
      <c r="CFD49" s="468"/>
      <c r="CFE49" s="468"/>
      <c r="CFF49" s="468"/>
      <c r="CFG49" s="468"/>
      <c r="CFH49" s="468"/>
      <c r="CFI49" s="468"/>
      <c r="CFJ49" s="468"/>
      <c r="CFK49" s="468"/>
      <c r="CFL49" s="468"/>
      <c r="CFM49" s="468"/>
      <c r="CFN49" s="468"/>
      <c r="CFO49" s="468"/>
      <c r="CFP49" s="468"/>
      <c r="CFQ49" s="468"/>
      <c r="CFR49" s="468"/>
      <c r="CFS49" s="468"/>
      <c r="CFT49" s="468"/>
      <c r="CFU49" s="468"/>
      <c r="CFV49" s="468"/>
      <c r="CFW49" s="468"/>
      <c r="CFX49" s="468"/>
      <c r="CFY49" s="468"/>
      <c r="CFZ49" s="468"/>
      <c r="CGA49" s="468"/>
      <c r="CGB49" s="468"/>
      <c r="CGC49" s="468"/>
      <c r="CGD49" s="468"/>
      <c r="CGE49" s="468"/>
      <c r="CGF49" s="468"/>
      <c r="CGG49" s="468"/>
      <c r="CGH49" s="468"/>
      <c r="CGI49" s="468"/>
      <c r="CGJ49" s="468"/>
      <c r="CGK49" s="468"/>
      <c r="CGL49" s="468"/>
      <c r="CGM49" s="468"/>
      <c r="CGN49" s="468"/>
      <c r="CGO49" s="468"/>
      <c r="CGP49" s="468"/>
      <c r="CGQ49" s="468"/>
      <c r="CGR49" s="468"/>
      <c r="CGS49" s="468"/>
      <c r="CGT49" s="468"/>
      <c r="CGU49" s="468"/>
      <c r="CGV49" s="468"/>
      <c r="CGW49" s="468"/>
      <c r="CGX49" s="468"/>
      <c r="CGY49" s="468"/>
      <c r="CGZ49" s="468"/>
      <c r="CHA49" s="468"/>
      <c r="CHB49" s="468"/>
      <c r="CHC49" s="468"/>
      <c r="CHD49" s="468"/>
      <c r="CHE49" s="468"/>
      <c r="CHF49" s="468"/>
      <c r="CHG49" s="468"/>
      <c r="CHH49" s="468"/>
      <c r="CHI49" s="468"/>
      <c r="CHJ49" s="468"/>
      <c r="CHK49" s="468"/>
      <c r="CHL49" s="468"/>
      <c r="CHM49" s="468"/>
      <c r="CHN49" s="468"/>
      <c r="CHO49" s="468"/>
      <c r="CHP49" s="468"/>
      <c r="CHQ49" s="468"/>
      <c r="CHR49" s="468"/>
      <c r="CHS49" s="468"/>
      <c r="CHT49" s="468"/>
      <c r="CHU49" s="468"/>
      <c r="CHV49" s="468"/>
      <c r="CHW49" s="468"/>
      <c r="CHX49" s="468"/>
      <c r="CHY49" s="468"/>
      <c r="CHZ49" s="468"/>
      <c r="CIA49" s="468"/>
      <c r="CIB49" s="468"/>
      <c r="CIC49" s="468"/>
      <c r="CID49" s="468"/>
      <c r="CIE49" s="468"/>
      <c r="CIF49" s="468"/>
      <c r="CIG49" s="468"/>
      <c r="CIH49" s="468"/>
      <c r="CII49" s="468"/>
      <c r="CIJ49" s="468"/>
      <c r="CIK49" s="468"/>
      <c r="CIL49" s="468"/>
      <c r="CIM49" s="468"/>
      <c r="CIN49" s="468"/>
      <c r="CIO49" s="468"/>
      <c r="CIP49" s="468"/>
      <c r="CIQ49" s="468"/>
      <c r="CIR49" s="468"/>
      <c r="CIS49" s="468"/>
      <c r="CIT49" s="468"/>
      <c r="CIU49" s="468"/>
      <c r="CIV49" s="468"/>
      <c r="CIW49" s="468"/>
      <c r="CIX49" s="468"/>
      <c r="CIY49" s="468"/>
      <c r="CIZ49" s="468"/>
      <c r="CJA49" s="468"/>
      <c r="CJB49" s="468"/>
      <c r="CJC49" s="468"/>
      <c r="CJD49" s="468"/>
      <c r="CJE49" s="468"/>
      <c r="CJF49" s="468"/>
      <c r="CJG49" s="468"/>
      <c r="CJH49" s="468"/>
      <c r="CJI49" s="468"/>
      <c r="CJJ49" s="468"/>
      <c r="CJK49" s="468"/>
      <c r="CJL49" s="468"/>
      <c r="CJM49" s="468"/>
      <c r="CJN49" s="468"/>
      <c r="CJO49" s="468"/>
      <c r="CJP49" s="468"/>
      <c r="CJQ49" s="468"/>
      <c r="CJR49" s="468"/>
      <c r="CJS49" s="468"/>
      <c r="CJT49" s="468"/>
      <c r="CJU49" s="468"/>
      <c r="CJV49" s="468"/>
      <c r="CJW49" s="468"/>
      <c r="CJX49" s="468"/>
      <c r="CJY49" s="468"/>
      <c r="CJZ49" s="468"/>
      <c r="CKA49" s="468"/>
      <c r="CKB49" s="468"/>
      <c r="CKC49" s="468"/>
      <c r="CKD49" s="468"/>
      <c r="CKE49" s="468"/>
      <c r="CKF49" s="468"/>
      <c r="CKG49" s="468"/>
      <c r="CKH49" s="468"/>
      <c r="CKI49" s="468"/>
      <c r="CKJ49" s="468"/>
      <c r="CKK49" s="468"/>
      <c r="CKL49" s="468"/>
      <c r="CKM49" s="468"/>
      <c r="CKN49" s="468"/>
      <c r="CKO49" s="468"/>
      <c r="CKP49" s="468"/>
      <c r="CKQ49" s="468"/>
      <c r="CKR49" s="468"/>
      <c r="CKS49" s="468"/>
      <c r="CKT49" s="468"/>
      <c r="CKU49" s="468"/>
      <c r="CKV49" s="468"/>
      <c r="CKW49" s="468"/>
      <c r="CKX49" s="468"/>
      <c r="CKY49" s="468"/>
      <c r="CKZ49" s="468"/>
      <c r="CLA49" s="468"/>
      <c r="CLB49" s="468"/>
      <c r="CLC49" s="468"/>
      <c r="CLD49" s="468"/>
      <c r="CLE49" s="468"/>
      <c r="CLF49" s="468"/>
      <c r="CLG49" s="468"/>
      <c r="CLH49" s="468"/>
      <c r="CLI49" s="468"/>
      <c r="CLJ49" s="468"/>
      <c r="CLK49" s="468"/>
      <c r="CLL49" s="468"/>
      <c r="CLM49" s="468"/>
      <c r="CLN49" s="468"/>
      <c r="CLO49" s="468"/>
      <c r="CLP49" s="468"/>
      <c r="CLQ49" s="468"/>
      <c r="CLR49" s="468"/>
      <c r="CLS49" s="468"/>
      <c r="CLT49" s="468"/>
      <c r="CLU49" s="468"/>
      <c r="CLV49" s="468"/>
      <c r="CLW49" s="468"/>
      <c r="CLX49" s="468"/>
      <c r="CLY49" s="468"/>
      <c r="CLZ49" s="468"/>
      <c r="CMA49" s="468"/>
      <c r="CMB49" s="468"/>
      <c r="CMC49" s="468"/>
      <c r="CMD49" s="468"/>
      <c r="CME49" s="468"/>
      <c r="CMF49" s="468"/>
      <c r="CMG49" s="468"/>
      <c r="CMH49" s="468"/>
      <c r="CMI49" s="468"/>
      <c r="CMJ49" s="468"/>
      <c r="CMK49" s="468"/>
      <c r="CML49" s="468"/>
      <c r="CMM49" s="468"/>
      <c r="CMN49" s="468"/>
      <c r="CMO49" s="468"/>
      <c r="CMP49" s="468"/>
      <c r="CMQ49" s="468"/>
      <c r="CMR49" s="468"/>
      <c r="CMS49" s="468"/>
      <c r="CMT49" s="468"/>
      <c r="CMU49" s="468"/>
      <c r="CMV49" s="468"/>
      <c r="CMW49" s="468"/>
      <c r="CMX49" s="468"/>
      <c r="CMY49" s="468"/>
      <c r="CMZ49" s="468"/>
      <c r="CNA49" s="468"/>
      <c r="CNB49" s="468"/>
      <c r="CNC49" s="468"/>
      <c r="CND49" s="468"/>
      <c r="CNE49" s="468"/>
      <c r="CNF49" s="468"/>
      <c r="CNG49" s="468"/>
      <c r="CNH49" s="468"/>
      <c r="CNI49" s="468"/>
      <c r="CNJ49" s="468"/>
      <c r="CNK49" s="468"/>
      <c r="CNL49" s="468"/>
      <c r="CNM49" s="468"/>
      <c r="CNN49" s="468"/>
      <c r="CNO49" s="468"/>
      <c r="CNP49" s="468"/>
      <c r="CNQ49" s="468"/>
      <c r="CNR49" s="468"/>
      <c r="CNS49" s="468"/>
      <c r="CNT49" s="468"/>
      <c r="CNU49" s="468"/>
      <c r="CNV49" s="468"/>
      <c r="CNW49" s="468"/>
      <c r="CNX49" s="468"/>
      <c r="CNY49" s="468"/>
      <c r="CNZ49" s="468"/>
      <c r="COA49" s="468"/>
      <c r="COB49" s="468"/>
      <c r="COC49" s="468"/>
      <c r="COD49" s="468"/>
      <c r="COE49" s="468"/>
      <c r="COF49" s="468"/>
      <c r="COG49" s="468"/>
      <c r="COH49" s="468"/>
      <c r="COI49" s="468"/>
      <c r="COJ49" s="468"/>
      <c r="COK49" s="468"/>
      <c r="COL49" s="468"/>
      <c r="COM49" s="468"/>
      <c r="CON49" s="468"/>
      <c r="COO49" s="468"/>
      <c r="COP49" s="468"/>
      <c r="COQ49" s="468"/>
      <c r="COR49" s="468"/>
      <c r="COS49" s="468"/>
      <c r="COT49" s="468"/>
      <c r="COU49" s="468"/>
      <c r="COV49" s="468"/>
      <c r="COW49" s="468"/>
      <c r="COX49" s="468"/>
      <c r="COY49" s="468"/>
      <c r="COZ49" s="468"/>
      <c r="CPA49" s="468"/>
      <c r="CPB49" s="468"/>
      <c r="CPC49" s="468"/>
      <c r="CPD49" s="468"/>
      <c r="CPE49" s="468"/>
      <c r="CPF49" s="468"/>
      <c r="CPG49" s="468"/>
      <c r="CPH49" s="468"/>
      <c r="CPI49" s="468"/>
      <c r="CPJ49" s="468"/>
      <c r="CPK49" s="468"/>
      <c r="CPL49" s="468"/>
      <c r="CPM49" s="468"/>
      <c r="CPN49" s="468"/>
      <c r="CPO49" s="468"/>
      <c r="CPP49" s="468"/>
      <c r="CPQ49" s="468"/>
      <c r="CPR49" s="468"/>
      <c r="CPS49" s="468"/>
      <c r="CPT49" s="468"/>
      <c r="CPU49" s="468"/>
      <c r="CPV49" s="468"/>
      <c r="CPW49" s="468"/>
      <c r="CPX49" s="468"/>
      <c r="CPY49" s="468"/>
      <c r="CPZ49" s="468"/>
      <c r="CQA49" s="468"/>
      <c r="CQB49" s="468"/>
      <c r="CQC49" s="468"/>
      <c r="CQD49" s="468"/>
      <c r="CQE49" s="468"/>
      <c r="CQF49" s="468"/>
      <c r="CQG49" s="468"/>
      <c r="CQH49" s="468"/>
      <c r="CQI49" s="468"/>
      <c r="CQJ49" s="468"/>
      <c r="CQK49" s="468"/>
      <c r="CQL49" s="468"/>
      <c r="CQM49" s="468"/>
      <c r="CQN49" s="468"/>
      <c r="CQO49" s="468"/>
      <c r="CQP49" s="468"/>
      <c r="CQQ49" s="468"/>
      <c r="CQR49" s="468"/>
      <c r="CQS49" s="468"/>
      <c r="CQT49" s="468"/>
      <c r="CQU49" s="468"/>
      <c r="CQV49" s="468"/>
      <c r="CQW49" s="468"/>
      <c r="CQX49" s="468"/>
      <c r="CQY49" s="468"/>
      <c r="CQZ49" s="468"/>
      <c r="CRA49" s="468"/>
      <c r="CRB49" s="468"/>
      <c r="CRC49" s="468"/>
      <c r="CRD49" s="468"/>
      <c r="CRE49" s="468"/>
      <c r="CRF49" s="468"/>
      <c r="CRG49" s="468"/>
      <c r="CRH49" s="468"/>
      <c r="CRI49" s="468"/>
      <c r="CRJ49" s="468"/>
      <c r="CRK49" s="468"/>
      <c r="CRL49" s="468"/>
      <c r="CRM49" s="468"/>
      <c r="CRN49" s="468"/>
      <c r="CRO49" s="468"/>
      <c r="CRP49" s="468"/>
      <c r="CRQ49" s="468"/>
      <c r="CRR49" s="468"/>
      <c r="CRS49" s="468"/>
      <c r="CRT49" s="468"/>
      <c r="CRU49" s="468"/>
      <c r="CRV49" s="468"/>
      <c r="CRW49" s="468"/>
      <c r="CRX49" s="468"/>
      <c r="CRY49" s="468"/>
      <c r="CRZ49" s="468"/>
      <c r="CSA49" s="468"/>
      <c r="CSB49" s="468"/>
      <c r="CSC49" s="468"/>
      <c r="CSD49" s="468"/>
      <c r="CSE49" s="468"/>
      <c r="CSF49" s="468"/>
      <c r="CSG49" s="468"/>
      <c r="CSH49" s="468"/>
      <c r="CSI49" s="468"/>
      <c r="CSJ49" s="468"/>
      <c r="CSK49" s="468"/>
      <c r="CSL49" s="468"/>
      <c r="CSM49" s="468"/>
      <c r="CSN49" s="468"/>
      <c r="CSO49" s="468"/>
      <c r="CSP49" s="468"/>
      <c r="CSQ49" s="468"/>
      <c r="CSR49" s="468"/>
      <c r="CSS49" s="468"/>
      <c r="CST49" s="468"/>
      <c r="CSU49" s="468"/>
      <c r="CSV49" s="468"/>
      <c r="CSW49" s="468"/>
      <c r="CSX49" s="468"/>
      <c r="CSY49" s="468"/>
      <c r="CSZ49" s="468"/>
      <c r="CTA49" s="468"/>
      <c r="CTB49" s="468"/>
      <c r="CTC49" s="468"/>
      <c r="CTD49" s="468"/>
      <c r="CTE49" s="468"/>
      <c r="CTF49" s="468"/>
      <c r="CTG49" s="468"/>
      <c r="CTH49" s="468"/>
      <c r="CTI49" s="468"/>
      <c r="CTJ49" s="468"/>
      <c r="CTK49" s="468"/>
      <c r="CTL49" s="468"/>
      <c r="CTM49" s="468"/>
      <c r="CTN49" s="468"/>
      <c r="CTO49" s="468"/>
      <c r="CTP49" s="468"/>
      <c r="CTQ49" s="468"/>
      <c r="CTR49" s="468"/>
      <c r="CTS49" s="468"/>
      <c r="CTT49" s="468"/>
      <c r="CTU49" s="468"/>
      <c r="CTV49" s="468"/>
      <c r="CTW49" s="468"/>
      <c r="CTX49" s="468"/>
      <c r="CTY49" s="468"/>
      <c r="CTZ49" s="468"/>
      <c r="CUA49" s="468"/>
      <c r="CUB49" s="468"/>
      <c r="CUC49" s="468"/>
      <c r="CUD49" s="468"/>
      <c r="CUE49" s="468"/>
      <c r="CUF49" s="468"/>
      <c r="CUG49" s="468"/>
      <c r="CUH49" s="468"/>
      <c r="CUI49" s="468"/>
      <c r="CUJ49" s="468"/>
      <c r="CUK49" s="468"/>
      <c r="CUL49" s="468"/>
      <c r="CUM49" s="468"/>
      <c r="CUN49" s="468"/>
      <c r="CUO49" s="468"/>
      <c r="CUP49" s="468"/>
      <c r="CUQ49" s="468"/>
      <c r="CUR49" s="468"/>
      <c r="CUS49" s="468"/>
      <c r="CUT49" s="468"/>
      <c r="CUU49" s="468"/>
      <c r="CUV49" s="468"/>
      <c r="CUW49" s="468"/>
      <c r="CUX49" s="468"/>
      <c r="CUY49" s="468"/>
      <c r="CUZ49" s="468"/>
      <c r="CVA49" s="468"/>
      <c r="CVB49" s="468"/>
      <c r="CVC49" s="468"/>
      <c r="CVD49" s="468"/>
      <c r="CVE49" s="468"/>
      <c r="CVF49" s="468"/>
      <c r="CVG49" s="468"/>
      <c r="CVH49" s="468"/>
      <c r="CVI49" s="468"/>
      <c r="CVJ49" s="468"/>
      <c r="CVK49" s="468"/>
      <c r="CVL49" s="468"/>
      <c r="CVM49" s="468"/>
      <c r="CVN49" s="468"/>
      <c r="CVO49" s="468"/>
      <c r="CVP49" s="468"/>
      <c r="CVQ49" s="468"/>
      <c r="CVR49" s="468"/>
      <c r="CVS49" s="468"/>
      <c r="CVT49" s="468"/>
      <c r="CVU49" s="468"/>
      <c r="CVV49" s="468"/>
      <c r="CVW49" s="468"/>
      <c r="CVX49" s="468"/>
      <c r="CVY49" s="468"/>
      <c r="CVZ49" s="468"/>
      <c r="CWA49" s="468"/>
      <c r="CWB49" s="468"/>
      <c r="CWC49" s="468"/>
      <c r="CWD49" s="468"/>
      <c r="CWE49" s="468"/>
      <c r="CWF49" s="468"/>
      <c r="CWG49" s="468"/>
      <c r="CWH49" s="468"/>
      <c r="CWI49" s="468"/>
      <c r="CWJ49" s="468"/>
      <c r="CWK49" s="468"/>
      <c r="CWL49" s="468"/>
      <c r="CWM49" s="468"/>
      <c r="CWN49" s="468"/>
      <c r="CWO49" s="468"/>
      <c r="CWP49" s="468"/>
      <c r="CWQ49" s="468"/>
      <c r="CWR49" s="468"/>
      <c r="CWS49" s="468"/>
      <c r="CWT49" s="468"/>
      <c r="CWU49" s="468"/>
      <c r="CWV49" s="468"/>
      <c r="CWW49" s="468"/>
      <c r="CWX49" s="468"/>
      <c r="CWY49" s="468"/>
      <c r="CWZ49" s="468"/>
      <c r="CXA49" s="468"/>
      <c r="CXB49" s="468"/>
      <c r="CXC49" s="468"/>
      <c r="CXD49" s="468"/>
      <c r="CXE49" s="468"/>
      <c r="CXF49" s="468"/>
      <c r="CXG49" s="468"/>
      <c r="CXH49" s="468"/>
      <c r="CXI49" s="468"/>
      <c r="CXJ49" s="468"/>
      <c r="CXK49" s="468"/>
      <c r="CXL49" s="468"/>
      <c r="CXM49" s="468"/>
      <c r="CXN49" s="468"/>
      <c r="CXO49" s="468"/>
      <c r="CXP49" s="468"/>
      <c r="CXQ49" s="468"/>
      <c r="CXR49" s="468"/>
      <c r="CXS49" s="468"/>
      <c r="CXT49" s="468"/>
      <c r="CXU49" s="468"/>
      <c r="CXV49" s="468"/>
      <c r="CXW49" s="468"/>
      <c r="CXX49" s="468"/>
      <c r="CXY49" s="468"/>
      <c r="CXZ49" s="468"/>
      <c r="CYA49" s="468"/>
      <c r="CYB49" s="468"/>
      <c r="CYC49" s="468"/>
      <c r="CYD49" s="468"/>
      <c r="CYE49" s="468"/>
      <c r="CYF49" s="468"/>
      <c r="CYG49" s="468"/>
      <c r="CYH49" s="468"/>
      <c r="CYI49" s="468"/>
      <c r="CYJ49" s="468"/>
      <c r="CYK49" s="468"/>
      <c r="CYL49" s="468"/>
      <c r="CYM49" s="468"/>
      <c r="CYN49" s="468"/>
      <c r="CYO49" s="468"/>
      <c r="CYP49" s="468"/>
      <c r="CYQ49" s="468"/>
      <c r="CYR49" s="468"/>
      <c r="CYS49" s="468"/>
      <c r="CYT49" s="468"/>
      <c r="CYU49" s="468"/>
      <c r="CYV49" s="468"/>
      <c r="CYW49" s="468"/>
      <c r="CYX49" s="468"/>
      <c r="CYY49" s="468"/>
      <c r="CYZ49" s="468"/>
      <c r="CZA49" s="468"/>
      <c r="CZB49" s="468"/>
      <c r="CZC49" s="468"/>
      <c r="CZD49" s="468"/>
      <c r="CZE49" s="468"/>
      <c r="CZF49" s="468"/>
      <c r="CZG49" s="468"/>
      <c r="CZH49" s="468"/>
      <c r="CZI49" s="468"/>
      <c r="CZJ49" s="468"/>
      <c r="CZK49" s="468"/>
      <c r="CZL49" s="468"/>
      <c r="CZM49" s="468"/>
      <c r="CZN49" s="468"/>
      <c r="CZO49" s="468"/>
      <c r="CZP49" s="468"/>
      <c r="CZQ49" s="468"/>
      <c r="CZR49" s="468"/>
      <c r="CZS49" s="468"/>
      <c r="CZT49" s="468"/>
      <c r="CZU49" s="468"/>
      <c r="CZV49" s="468"/>
      <c r="CZW49" s="468"/>
      <c r="CZX49" s="468"/>
      <c r="CZY49" s="468"/>
      <c r="CZZ49" s="468"/>
      <c r="DAA49" s="468"/>
      <c r="DAB49" s="468"/>
      <c r="DAC49" s="468"/>
      <c r="DAD49" s="468"/>
      <c r="DAE49" s="468"/>
      <c r="DAF49" s="468"/>
      <c r="DAG49" s="468"/>
      <c r="DAH49" s="468"/>
      <c r="DAI49" s="468"/>
      <c r="DAJ49" s="468"/>
      <c r="DAK49" s="468"/>
      <c r="DAL49" s="468"/>
      <c r="DAM49" s="468"/>
      <c r="DAN49" s="468"/>
      <c r="DAO49" s="468"/>
      <c r="DAP49" s="468"/>
      <c r="DAQ49" s="468"/>
      <c r="DAR49" s="468"/>
      <c r="DAS49" s="468"/>
      <c r="DAT49" s="468"/>
      <c r="DAU49" s="468"/>
      <c r="DAV49" s="468"/>
      <c r="DAW49" s="468"/>
      <c r="DAX49" s="468"/>
      <c r="DAY49" s="468"/>
      <c r="DAZ49" s="468"/>
      <c r="DBA49" s="468"/>
      <c r="DBB49" s="468"/>
      <c r="DBC49" s="468"/>
      <c r="DBD49" s="468"/>
      <c r="DBE49" s="468"/>
      <c r="DBF49" s="468"/>
      <c r="DBG49" s="468"/>
      <c r="DBH49" s="468"/>
      <c r="DBI49" s="468"/>
      <c r="DBJ49" s="468"/>
      <c r="DBK49" s="468"/>
      <c r="DBL49" s="468"/>
      <c r="DBM49" s="468"/>
      <c r="DBN49" s="468"/>
      <c r="DBO49" s="468"/>
      <c r="DBP49" s="468"/>
      <c r="DBQ49" s="468"/>
      <c r="DBR49" s="468"/>
      <c r="DBS49" s="468"/>
      <c r="DBT49" s="468"/>
      <c r="DBU49" s="468"/>
      <c r="DBV49" s="468"/>
      <c r="DBW49" s="468"/>
      <c r="DBX49" s="468"/>
      <c r="DBY49" s="468"/>
      <c r="DBZ49" s="468"/>
      <c r="DCA49" s="468"/>
      <c r="DCB49" s="468"/>
      <c r="DCC49" s="468"/>
      <c r="DCD49" s="468"/>
      <c r="DCE49" s="468"/>
      <c r="DCF49" s="468"/>
      <c r="DCG49" s="468"/>
      <c r="DCH49" s="468"/>
      <c r="DCI49" s="468"/>
      <c r="DCJ49" s="468"/>
      <c r="DCK49" s="468"/>
      <c r="DCL49" s="468"/>
      <c r="DCM49" s="468"/>
      <c r="DCN49" s="468"/>
      <c r="DCO49" s="468"/>
      <c r="DCP49" s="468"/>
      <c r="DCQ49" s="468"/>
      <c r="DCR49" s="468"/>
      <c r="DCS49" s="468"/>
      <c r="DCT49" s="468"/>
      <c r="DCU49" s="468"/>
      <c r="DCV49" s="468"/>
      <c r="DCW49" s="468"/>
      <c r="DCX49" s="468"/>
      <c r="DCY49" s="468"/>
      <c r="DCZ49" s="468"/>
      <c r="DDA49" s="468"/>
      <c r="DDB49" s="468"/>
      <c r="DDC49" s="468"/>
      <c r="DDD49" s="468"/>
      <c r="DDE49" s="468"/>
      <c r="DDF49" s="468"/>
      <c r="DDG49" s="468"/>
      <c r="DDH49" s="468"/>
      <c r="DDI49" s="468"/>
      <c r="DDJ49" s="468"/>
      <c r="DDK49" s="468"/>
      <c r="DDL49" s="468"/>
      <c r="DDM49" s="468"/>
      <c r="DDN49" s="468"/>
      <c r="DDO49" s="468"/>
      <c r="DDP49" s="468"/>
      <c r="DDQ49" s="468"/>
      <c r="DDR49" s="468"/>
      <c r="DDS49" s="468"/>
      <c r="DDT49" s="468"/>
      <c r="DDU49" s="468"/>
      <c r="DDV49" s="468"/>
      <c r="DDW49" s="468"/>
      <c r="DDX49" s="468"/>
      <c r="DDY49" s="468"/>
      <c r="DDZ49" s="468"/>
      <c r="DEA49" s="468"/>
      <c r="DEB49" s="468"/>
      <c r="DEC49" s="468"/>
      <c r="DED49" s="468"/>
      <c r="DEE49" s="468"/>
      <c r="DEF49" s="468"/>
      <c r="DEG49" s="468"/>
      <c r="DEH49" s="468"/>
      <c r="DEI49" s="468"/>
      <c r="DEJ49" s="468"/>
      <c r="DEK49" s="468"/>
      <c r="DEL49" s="468"/>
      <c r="DEM49" s="468"/>
      <c r="DEN49" s="468"/>
      <c r="DEO49" s="468"/>
      <c r="DEP49" s="468"/>
      <c r="DEQ49" s="468"/>
      <c r="DER49" s="468"/>
      <c r="DES49" s="468"/>
      <c r="DET49" s="468"/>
      <c r="DEU49" s="468"/>
      <c r="DEV49" s="468"/>
      <c r="DEW49" s="468"/>
      <c r="DEX49" s="468"/>
      <c r="DEY49" s="468"/>
      <c r="DEZ49" s="468"/>
      <c r="DFA49" s="468"/>
      <c r="DFB49" s="468"/>
      <c r="DFC49" s="468"/>
      <c r="DFD49" s="468"/>
      <c r="DFE49" s="468"/>
      <c r="DFF49" s="468"/>
      <c r="DFG49" s="468"/>
      <c r="DFH49" s="468"/>
      <c r="DFI49" s="468"/>
      <c r="DFJ49" s="468"/>
      <c r="DFK49" s="468"/>
      <c r="DFL49" s="468"/>
      <c r="DFM49" s="468"/>
      <c r="DFN49" s="468"/>
      <c r="DFO49" s="468"/>
      <c r="DFP49" s="468"/>
      <c r="DFQ49" s="468"/>
      <c r="DFR49" s="468"/>
      <c r="DFS49" s="468"/>
      <c r="DFT49" s="468"/>
      <c r="DFU49" s="468"/>
      <c r="DFV49" s="468"/>
      <c r="DFW49" s="468"/>
      <c r="DFX49" s="468"/>
      <c r="DFY49" s="468"/>
      <c r="DFZ49" s="468"/>
      <c r="DGA49" s="468"/>
      <c r="DGB49" s="468"/>
      <c r="DGC49" s="468"/>
      <c r="DGD49" s="468"/>
      <c r="DGE49" s="468"/>
      <c r="DGF49" s="468"/>
      <c r="DGG49" s="468"/>
      <c r="DGH49" s="468"/>
      <c r="DGI49" s="468"/>
      <c r="DGJ49" s="468"/>
      <c r="DGK49" s="468"/>
      <c r="DGL49" s="468"/>
      <c r="DGM49" s="468"/>
      <c r="DGN49" s="468"/>
      <c r="DGO49" s="468"/>
      <c r="DGP49" s="468"/>
      <c r="DGQ49" s="468"/>
      <c r="DGR49" s="468"/>
      <c r="DGS49" s="468"/>
      <c r="DGT49" s="468"/>
      <c r="DGU49" s="468"/>
      <c r="DGV49" s="468"/>
      <c r="DGW49" s="468"/>
      <c r="DGX49" s="468"/>
      <c r="DGY49" s="468"/>
      <c r="DGZ49" s="468"/>
      <c r="DHA49" s="468"/>
      <c r="DHB49" s="468"/>
      <c r="DHC49" s="468"/>
      <c r="DHD49" s="468"/>
      <c r="DHE49" s="468"/>
      <c r="DHF49" s="468"/>
      <c r="DHG49" s="468"/>
      <c r="DHH49" s="468"/>
      <c r="DHI49" s="468"/>
      <c r="DHJ49" s="468"/>
      <c r="DHK49" s="468"/>
      <c r="DHL49" s="468"/>
      <c r="DHM49" s="468"/>
      <c r="DHN49" s="468"/>
      <c r="DHO49" s="468"/>
      <c r="DHP49" s="468"/>
      <c r="DHQ49" s="468"/>
      <c r="DHR49" s="468"/>
      <c r="DHS49" s="468"/>
      <c r="DHT49" s="468"/>
      <c r="DHU49" s="468"/>
      <c r="DHV49" s="468"/>
      <c r="DHW49" s="468"/>
      <c r="DHX49" s="468"/>
      <c r="DHY49" s="468"/>
      <c r="DHZ49" s="468"/>
      <c r="DIA49" s="468"/>
      <c r="DIB49" s="468"/>
      <c r="DIC49" s="468"/>
      <c r="DID49" s="468"/>
      <c r="DIE49" s="468"/>
      <c r="DIF49" s="468"/>
      <c r="DIG49" s="468"/>
      <c r="DIH49" s="468"/>
      <c r="DII49" s="468"/>
      <c r="DIJ49" s="468"/>
      <c r="DIK49" s="468"/>
      <c r="DIL49" s="468"/>
      <c r="DIM49" s="468"/>
      <c r="DIN49" s="468"/>
      <c r="DIO49" s="468"/>
      <c r="DIP49" s="468"/>
      <c r="DIQ49" s="468"/>
      <c r="DIR49" s="468"/>
      <c r="DIS49" s="468"/>
      <c r="DIT49" s="468"/>
      <c r="DIU49" s="468"/>
      <c r="DIV49" s="468"/>
      <c r="DIW49" s="468"/>
      <c r="DIX49" s="468"/>
      <c r="DIY49" s="468"/>
      <c r="DIZ49" s="468"/>
      <c r="DJA49" s="468"/>
      <c r="DJB49" s="468"/>
      <c r="DJC49" s="468"/>
      <c r="DJD49" s="468"/>
      <c r="DJE49" s="468"/>
      <c r="DJF49" s="468"/>
      <c r="DJG49" s="468"/>
      <c r="DJH49" s="468"/>
      <c r="DJI49" s="468"/>
      <c r="DJJ49" s="468"/>
      <c r="DJK49" s="468"/>
      <c r="DJL49" s="468"/>
      <c r="DJM49" s="468"/>
      <c r="DJN49" s="468"/>
      <c r="DJO49" s="468"/>
      <c r="DJP49" s="468"/>
      <c r="DJQ49" s="468"/>
      <c r="DJR49" s="468"/>
      <c r="DJS49" s="468"/>
      <c r="DJT49" s="468"/>
      <c r="DJU49" s="468"/>
      <c r="DJV49" s="468"/>
      <c r="DJW49" s="468"/>
      <c r="DJX49" s="468"/>
      <c r="DJY49" s="468"/>
      <c r="DJZ49" s="468"/>
      <c r="DKA49" s="468"/>
      <c r="DKB49" s="468"/>
      <c r="DKC49" s="468"/>
      <c r="DKD49" s="468"/>
      <c r="DKE49" s="468"/>
      <c r="DKF49" s="468"/>
      <c r="DKG49" s="468"/>
      <c r="DKH49" s="468"/>
      <c r="DKI49" s="468"/>
      <c r="DKJ49" s="468"/>
      <c r="DKK49" s="468"/>
      <c r="DKL49" s="468"/>
      <c r="DKM49" s="468"/>
      <c r="DKN49" s="468"/>
      <c r="DKO49" s="468"/>
      <c r="DKP49" s="468"/>
      <c r="DKQ49" s="468"/>
      <c r="DKR49" s="468"/>
      <c r="DKS49" s="468"/>
      <c r="DKT49" s="468"/>
      <c r="DKU49" s="468"/>
      <c r="DKV49" s="468"/>
      <c r="DKW49" s="468"/>
      <c r="DKX49" s="468"/>
      <c r="DKY49" s="468"/>
      <c r="DKZ49" s="468"/>
      <c r="DLA49" s="468"/>
      <c r="DLB49" s="468"/>
      <c r="DLC49" s="468"/>
      <c r="DLD49" s="468"/>
      <c r="DLE49" s="468"/>
      <c r="DLF49" s="468"/>
      <c r="DLG49" s="468"/>
      <c r="DLH49" s="468"/>
      <c r="DLI49" s="468"/>
      <c r="DLJ49" s="468"/>
      <c r="DLK49" s="468"/>
      <c r="DLL49" s="468"/>
      <c r="DLM49" s="468"/>
      <c r="DLN49" s="468"/>
      <c r="DLO49" s="468"/>
      <c r="DLP49" s="468"/>
      <c r="DLQ49" s="468"/>
      <c r="DLR49" s="468"/>
      <c r="DLS49" s="468"/>
      <c r="DLT49" s="468"/>
      <c r="DLU49" s="468"/>
      <c r="DLV49" s="468"/>
      <c r="DLW49" s="468"/>
      <c r="DLX49" s="468"/>
      <c r="DLY49" s="468"/>
      <c r="DLZ49" s="468"/>
      <c r="DMA49" s="468"/>
      <c r="DMB49" s="468"/>
      <c r="DMC49" s="468"/>
      <c r="DMD49" s="468"/>
      <c r="DME49" s="468"/>
      <c r="DMF49" s="468"/>
      <c r="DMG49" s="468"/>
      <c r="DMH49" s="468"/>
      <c r="DMI49" s="468"/>
      <c r="DMJ49" s="468"/>
      <c r="DMK49" s="468"/>
      <c r="DML49" s="468"/>
      <c r="DMM49" s="468"/>
      <c r="DMN49" s="468"/>
      <c r="DMO49" s="468"/>
      <c r="DMP49" s="468"/>
      <c r="DMQ49" s="468"/>
      <c r="DMR49" s="468"/>
      <c r="DMS49" s="468"/>
      <c r="DMT49" s="468"/>
      <c r="DMU49" s="468"/>
      <c r="DMV49" s="468"/>
      <c r="DMW49" s="468"/>
      <c r="DMX49" s="468"/>
      <c r="DMY49" s="468"/>
      <c r="DMZ49" s="468"/>
      <c r="DNA49" s="468"/>
      <c r="DNB49" s="468"/>
      <c r="DNC49" s="468"/>
      <c r="DND49" s="468"/>
      <c r="DNE49" s="468"/>
      <c r="DNF49" s="468"/>
      <c r="DNG49" s="468"/>
      <c r="DNH49" s="468"/>
      <c r="DNI49" s="468"/>
      <c r="DNJ49" s="468"/>
      <c r="DNK49" s="468"/>
      <c r="DNL49" s="468"/>
      <c r="DNM49" s="468"/>
      <c r="DNN49" s="468"/>
      <c r="DNO49" s="468"/>
      <c r="DNP49" s="468"/>
      <c r="DNQ49" s="468"/>
      <c r="DNR49" s="468"/>
      <c r="DNS49" s="468"/>
      <c r="DNT49" s="468"/>
      <c r="DNU49" s="468"/>
      <c r="DNV49" s="468"/>
      <c r="DNW49" s="468"/>
      <c r="DNX49" s="468"/>
      <c r="DNY49" s="468"/>
      <c r="DNZ49" s="468"/>
      <c r="DOA49" s="468"/>
      <c r="DOB49" s="468"/>
      <c r="DOC49" s="468"/>
      <c r="DOD49" s="468"/>
      <c r="DOE49" s="468"/>
      <c r="DOF49" s="468"/>
      <c r="DOG49" s="468"/>
      <c r="DOH49" s="468"/>
      <c r="DOI49" s="468"/>
      <c r="DOJ49" s="468"/>
      <c r="DOK49" s="468"/>
      <c r="DOL49" s="468"/>
      <c r="DOM49" s="468"/>
      <c r="DON49" s="468"/>
      <c r="DOO49" s="468"/>
      <c r="DOP49" s="468"/>
      <c r="DOQ49" s="468"/>
      <c r="DOR49" s="468"/>
      <c r="DOS49" s="468"/>
      <c r="DOT49" s="468"/>
      <c r="DOU49" s="468"/>
      <c r="DOV49" s="468"/>
      <c r="DOW49" s="468"/>
      <c r="DOX49" s="468"/>
      <c r="DOY49" s="468"/>
      <c r="DOZ49" s="468"/>
      <c r="DPA49" s="468"/>
      <c r="DPB49" s="468"/>
      <c r="DPC49" s="468"/>
      <c r="DPD49" s="468"/>
      <c r="DPE49" s="468"/>
      <c r="DPF49" s="468"/>
      <c r="DPG49" s="468"/>
      <c r="DPH49" s="468"/>
      <c r="DPI49" s="468"/>
      <c r="DPJ49" s="468"/>
      <c r="DPK49" s="468"/>
      <c r="DPL49" s="468"/>
      <c r="DPM49" s="468"/>
      <c r="DPN49" s="468"/>
      <c r="DPO49" s="468"/>
      <c r="DPP49" s="468"/>
      <c r="DPQ49" s="468"/>
      <c r="DPR49" s="468"/>
      <c r="DPS49" s="468"/>
      <c r="DPT49" s="468"/>
      <c r="DPU49" s="468"/>
      <c r="DPV49" s="468"/>
      <c r="DPW49" s="468"/>
      <c r="DPX49" s="468"/>
      <c r="DPY49" s="468"/>
      <c r="DPZ49" s="468"/>
      <c r="DQA49" s="468"/>
      <c r="DQB49" s="468"/>
      <c r="DQC49" s="468"/>
      <c r="DQD49" s="468"/>
      <c r="DQE49" s="468"/>
      <c r="DQF49" s="468"/>
      <c r="DQG49" s="468"/>
      <c r="DQH49" s="468"/>
      <c r="DQI49" s="468"/>
      <c r="DQJ49" s="468"/>
      <c r="DQK49" s="468"/>
      <c r="DQL49" s="468"/>
      <c r="DQM49" s="468"/>
      <c r="DQN49" s="468"/>
      <c r="DQO49" s="468"/>
      <c r="DQP49" s="468"/>
      <c r="DQQ49" s="468"/>
      <c r="DQR49" s="468"/>
      <c r="DQS49" s="468"/>
      <c r="DQT49" s="468"/>
      <c r="DQU49" s="468"/>
      <c r="DQV49" s="468"/>
      <c r="DQW49" s="468"/>
      <c r="DQX49" s="468"/>
      <c r="DQY49" s="468"/>
      <c r="DQZ49" s="468"/>
      <c r="DRA49" s="468"/>
      <c r="DRB49" s="468"/>
      <c r="DRC49" s="468"/>
      <c r="DRD49" s="468"/>
      <c r="DRE49" s="468"/>
      <c r="DRF49" s="468"/>
      <c r="DRG49" s="468"/>
      <c r="DRH49" s="468"/>
      <c r="DRI49" s="468"/>
      <c r="DRJ49" s="468"/>
      <c r="DRK49" s="468"/>
      <c r="DRL49" s="468"/>
      <c r="DRM49" s="468"/>
      <c r="DRN49" s="468"/>
      <c r="DRO49" s="468"/>
      <c r="DRP49" s="468"/>
      <c r="DRQ49" s="468"/>
      <c r="DRR49" s="468"/>
      <c r="DRS49" s="468"/>
      <c r="DRT49" s="468"/>
      <c r="DRU49" s="468"/>
      <c r="DRV49" s="468"/>
      <c r="DRW49" s="468"/>
      <c r="DRX49" s="468"/>
      <c r="DRY49" s="468"/>
      <c r="DRZ49" s="468"/>
      <c r="DSA49" s="468"/>
      <c r="DSB49" s="468"/>
      <c r="DSC49" s="468"/>
      <c r="DSD49" s="468"/>
      <c r="DSE49" s="468"/>
      <c r="DSF49" s="468"/>
      <c r="DSG49" s="468"/>
      <c r="DSH49" s="468"/>
      <c r="DSI49" s="468"/>
      <c r="DSJ49" s="468"/>
      <c r="DSK49" s="468"/>
      <c r="DSL49" s="468"/>
      <c r="DSM49" s="468"/>
      <c r="DSN49" s="468"/>
      <c r="DSO49" s="468"/>
      <c r="DSP49" s="468"/>
      <c r="DSQ49" s="468"/>
      <c r="DSR49" s="468"/>
      <c r="DSS49" s="468"/>
      <c r="DST49" s="468"/>
      <c r="DSU49" s="468"/>
      <c r="DSV49" s="468"/>
      <c r="DSW49" s="468"/>
      <c r="DSX49" s="468"/>
      <c r="DSY49" s="468"/>
      <c r="DSZ49" s="468"/>
      <c r="DTA49" s="468"/>
      <c r="DTB49" s="468"/>
      <c r="DTC49" s="468"/>
      <c r="DTD49" s="468"/>
      <c r="DTE49" s="468"/>
      <c r="DTF49" s="468"/>
      <c r="DTG49" s="468"/>
      <c r="DTH49" s="468"/>
      <c r="DTI49" s="468"/>
      <c r="DTJ49" s="468"/>
      <c r="DTK49" s="468"/>
      <c r="DTL49" s="468"/>
      <c r="DTM49" s="468"/>
      <c r="DTN49" s="468"/>
      <c r="DTO49" s="468"/>
      <c r="DTP49" s="468"/>
      <c r="DTQ49" s="468"/>
      <c r="DTR49" s="468"/>
      <c r="DTS49" s="468"/>
      <c r="DTT49" s="468"/>
      <c r="DTU49" s="468"/>
      <c r="DTV49" s="468"/>
      <c r="DTW49" s="468"/>
      <c r="DTX49" s="468"/>
      <c r="DTY49" s="468"/>
      <c r="DTZ49" s="468"/>
      <c r="DUA49" s="468"/>
      <c r="DUB49" s="468"/>
      <c r="DUC49" s="468"/>
      <c r="DUD49" s="468"/>
      <c r="DUE49" s="468"/>
      <c r="DUF49" s="468"/>
      <c r="DUG49" s="468"/>
      <c r="DUH49" s="468"/>
      <c r="DUI49" s="468"/>
      <c r="DUJ49" s="468"/>
      <c r="DUK49" s="468"/>
      <c r="DUL49" s="468"/>
      <c r="DUM49" s="468"/>
      <c r="DUN49" s="468"/>
      <c r="DUO49" s="468"/>
      <c r="DUP49" s="468"/>
      <c r="DUQ49" s="468"/>
      <c r="DUR49" s="468"/>
      <c r="DUS49" s="468"/>
      <c r="DUT49" s="468"/>
      <c r="DUU49" s="468"/>
      <c r="DUV49" s="468"/>
      <c r="DUW49" s="468"/>
      <c r="DUX49" s="468"/>
      <c r="DUY49" s="468"/>
      <c r="DUZ49" s="468"/>
      <c r="DVA49" s="468"/>
      <c r="DVB49" s="468"/>
      <c r="DVC49" s="468"/>
      <c r="DVD49" s="468"/>
      <c r="DVE49" s="468"/>
      <c r="DVF49" s="468"/>
      <c r="DVG49" s="468"/>
      <c r="DVH49" s="468"/>
      <c r="DVI49" s="468"/>
      <c r="DVJ49" s="468"/>
      <c r="DVK49" s="468"/>
      <c r="DVL49" s="468"/>
      <c r="DVM49" s="468"/>
      <c r="DVN49" s="468"/>
      <c r="DVO49" s="468"/>
      <c r="DVP49" s="468"/>
      <c r="DVQ49" s="468"/>
      <c r="DVR49" s="468"/>
      <c r="DVS49" s="468"/>
      <c r="DVT49" s="468"/>
      <c r="DVU49" s="468"/>
      <c r="DVV49" s="468"/>
      <c r="DVW49" s="468"/>
      <c r="DVX49" s="468"/>
      <c r="DVY49" s="468"/>
      <c r="DVZ49" s="468"/>
      <c r="DWA49" s="468"/>
      <c r="DWB49" s="468"/>
      <c r="DWC49" s="468"/>
      <c r="DWD49" s="468"/>
      <c r="DWE49" s="468"/>
      <c r="DWF49" s="468"/>
      <c r="DWG49" s="468"/>
      <c r="DWH49" s="468"/>
      <c r="DWI49" s="468"/>
      <c r="DWJ49" s="468"/>
      <c r="DWK49" s="468"/>
      <c r="DWL49" s="468"/>
      <c r="DWM49" s="468"/>
      <c r="DWN49" s="468"/>
      <c r="DWO49" s="468"/>
      <c r="DWP49" s="468"/>
      <c r="DWQ49" s="468"/>
      <c r="DWR49" s="468"/>
      <c r="DWS49" s="468"/>
      <c r="DWT49" s="468"/>
      <c r="DWU49" s="468"/>
      <c r="DWV49" s="468"/>
      <c r="DWW49" s="468"/>
      <c r="DWX49" s="468"/>
      <c r="DWY49" s="468"/>
      <c r="DWZ49" s="468"/>
      <c r="DXA49" s="468"/>
      <c r="DXB49" s="468"/>
      <c r="DXC49" s="468"/>
      <c r="DXD49" s="468"/>
      <c r="DXE49" s="468"/>
      <c r="DXF49" s="468"/>
      <c r="DXG49" s="468"/>
      <c r="DXH49" s="468"/>
      <c r="DXI49" s="468"/>
      <c r="DXJ49" s="468"/>
      <c r="DXK49" s="468"/>
      <c r="DXL49" s="468"/>
      <c r="DXM49" s="468"/>
      <c r="DXN49" s="468"/>
      <c r="DXO49" s="468"/>
      <c r="DXP49" s="468"/>
      <c r="DXQ49" s="468"/>
      <c r="DXR49" s="468"/>
      <c r="DXS49" s="468"/>
      <c r="DXT49" s="468"/>
      <c r="DXU49" s="468"/>
      <c r="DXV49" s="468"/>
      <c r="DXW49" s="468"/>
      <c r="DXX49" s="468"/>
      <c r="DXY49" s="468"/>
      <c r="DXZ49" s="468"/>
      <c r="DYA49" s="468"/>
      <c r="DYB49" s="468"/>
      <c r="DYC49" s="468"/>
      <c r="DYD49" s="468"/>
      <c r="DYE49" s="468"/>
      <c r="DYF49" s="468"/>
      <c r="DYG49" s="468"/>
      <c r="DYH49" s="468"/>
      <c r="DYI49" s="468"/>
      <c r="DYJ49" s="468"/>
      <c r="DYK49" s="468"/>
      <c r="DYL49" s="468"/>
      <c r="DYM49" s="468"/>
      <c r="DYN49" s="468"/>
      <c r="DYO49" s="468"/>
      <c r="DYP49" s="468"/>
      <c r="DYQ49" s="468"/>
      <c r="DYR49" s="468"/>
      <c r="DYS49" s="468"/>
      <c r="DYT49" s="468"/>
      <c r="DYU49" s="468"/>
      <c r="DYV49" s="468"/>
      <c r="DYW49" s="468"/>
      <c r="DYX49" s="468"/>
      <c r="DYY49" s="468"/>
      <c r="DYZ49" s="468"/>
      <c r="DZA49" s="468"/>
      <c r="DZB49" s="468"/>
      <c r="DZC49" s="468"/>
      <c r="DZD49" s="468"/>
      <c r="DZE49" s="468"/>
      <c r="DZF49" s="468"/>
      <c r="DZG49" s="468"/>
      <c r="DZH49" s="468"/>
      <c r="DZI49" s="468"/>
      <c r="DZJ49" s="468"/>
      <c r="DZK49" s="468"/>
      <c r="DZL49" s="468"/>
      <c r="DZM49" s="468"/>
      <c r="DZN49" s="468"/>
      <c r="DZO49" s="468"/>
      <c r="DZP49" s="468"/>
      <c r="DZQ49" s="468"/>
      <c r="DZR49" s="468"/>
      <c r="DZS49" s="468"/>
      <c r="DZT49" s="468"/>
      <c r="DZU49" s="468"/>
      <c r="DZV49" s="468"/>
      <c r="DZW49" s="468"/>
      <c r="DZX49" s="468"/>
      <c r="DZY49" s="468"/>
      <c r="DZZ49" s="468"/>
      <c r="EAA49" s="468"/>
      <c r="EAB49" s="468"/>
      <c r="EAC49" s="468"/>
      <c r="EAD49" s="468"/>
      <c r="EAE49" s="468"/>
      <c r="EAF49" s="468"/>
      <c r="EAG49" s="468"/>
      <c r="EAH49" s="468"/>
      <c r="EAI49" s="468"/>
      <c r="EAJ49" s="468"/>
      <c r="EAK49" s="468"/>
      <c r="EAL49" s="468"/>
      <c r="EAM49" s="468"/>
      <c r="EAN49" s="468"/>
      <c r="EAO49" s="468"/>
      <c r="EAP49" s="468"/>
      <c r="EAQ49" s="468"/>
      <c r="EAR49" s="468"/>
      <c r="EAS49" s="468"/>
      <c r="EAT49" s="468"/>
      <c r="EAU49" s="468"/>
      <c r="EAV49" s="468"/>
      <c r="EAW49" s="468"/>
      <c r="EAX49" s="468"/>
      <c r="EAY49" s="468"/>
      <c r="EAZ49" s="468"/>
      <c r="EBA49" s="468"/>
      <c r="EBB49" s="468"/>
      <c r="EBC49" s="468"/>
      <c r="EBD49" s="468"/>
      <c r="EBE49" s="468"/>
      <c r="EBF49" s="468"/>
      <c r="EBG49" s="468"/>
      <c r="EBH49" s="468"/>
      <c r="EBI49" s="468"/>
      <c r="EBJ49" s="468"/>
      <c r="EBK49" s="468"/>
      <c r="EBL49" s="468"/>
      <c r="EBM49" s="468"/>
      <c r="EBN49" s="468"/>
      <c r="EBO49" s="468"/>
      <c r="EBP49" s="468"/>
      <c r="EBQ49" s="468"/>
      <c r="EBR49" s="468"/>
      <c r="EBS49" s="468"/>
      <c r="EBT49" s="468"/>
      <c r="EBU49" s="468"/>
      <c r="EBV49" s="468"/>
      <c r="EBW49" s="468"/>
      <c r="EBX49" s="468"/>
      <c r="EBY49" s="468"/>
      <c r="EBZ49" s="468"/>
      <c r="ECA49" s="468"/>
      <c r="ECB49" s="468"/>
      <c r="ECC49" s="468"/>
      <c r="ECD49" s="468"/>
      <c r="ECE49" s="468"/>
      <c r="ECF49" s="468"/>
      <c r="ECG49" s="468"/>
      <c r="ECH49" s="468"/>
      <c r="ECI49" s="468"/>
      <c r="ECJ49" s="468"/>
      <c r="ECK49" s="468"/>
      <c r="ECL49" s="468"/>
      <c r="ECM49" s="468"/>
      <c r="ECN49" s="468"/>
      <c r="ECO49" s="468"/>
      <c r="ECP49" s="468"/>
      <c r="ECQ49" s="468"/>
      <c r="ECR49" s="468"/>
      <c r="ECS49" s="468"/>
      <c r="ECT49" s="468"/>
      <c r="ECU49" s="468"/>
      <c r="ECV49" s="468"/>
      <c r="ECW49" s="468"/>
      <c r="ECX49" s="468"/>
      <c r="ECY49" s="468"/>
      <c r="ECZ49" s="468"/>
      <c r="EDA49" s="468"/>
      <c r="EDB49" s="468"/>
      <c r="EDC49" s="468"/>
      <c r="EDD49" s="468"/>
      <c r="EDE49" s="468"/>
      <c r="EDF49" s="468"/>
      <c r="EDG49" s="468"/>
      <c r="EDH49" s="468"/>
      <c r="EDI49" s="468"/>
      <c r="EDJ49" s="468"/>
      <c r="EDK49" s="468"/>
      <c r="EDL49" s="468"/>
      <c r="EDM49" s="468"/>
      <c r="EDN49" s="468"/>
      <c r="EDO49" s="468"/>
      <c r="EDP49" s="468"/>
      <c r="EDQ49" s="468"/>
      <c r="EDR49" s="468"/>
      <c r="EDS49" s="468"/>
      <c r="EDT49" s="468"/>
      <c r="EDU49" s="468"/>
      <c r="EDV49" s="468"/>
      <c r="EDW49" s="468"/>
      <c r="EDX49" s="468"/>
      <c r="EDY49" s="468"/>
      <c r="EDZ49" s="468"/>
      <c r="EEA49" s="468"/>
      <c r="EEB49" s="468"/>
      <c r="EEC49" s="468"/>
      <c r="EED49" s="468"/>
      <c r="EEE49" s="468"/>
      <c r="EEF49" s="468"/>
      <c r="EEG49" s="468"/>
      <c r="EEH49" s="468"/>
      <c r="EEI49" s="468"/>
      <c r="EEJ49" s="468"/>
      <c r="EEK49" s="468"/>
      <c r="EEL49" s="468"/>
      <c r="EEM49" s="468"/>
      <c r="EEN49" s="468"/>
      <c r="EEO49" s="468"/>
      <c r="EEP49" s="468"/>
      <c r="EEQ49" s="468"/>
      <c r="EER49" s="468"/>
      <c r="EES49" s="468"/>
      <c r="EET49" s="468"/>
      <c r="EEU49" s="468"/>
      <c r="EEV49" s="468"/>
      <c r="EEW49" s="468"/>
      <c r="EEX49" s="468"/>
      <c r="EEY49" s="468"/>
      <c r="EEZ49" s="468"/>
      <c r="EFA49" s="468"/>
      <c r="EFB49" s="468"/>
      <c r="EFC49" s="468"/>
      <c r="EFD49" s="468"/>
      <c r="EFE49" s="468"/>
      <c r="EFF49" s="468"/>
      <c r="EFG49" s="468"/>
      <c r="EFH49" s="468"/>
      <c r="EFI49" s="468"/>
      <c r="EFJ49" s="468"/>
      <c r="EFK49" s="468"/>
      <c r="EFL49" s="468"/>
      <c r="EFM49" s="468"/>
      <c r="EFN49" s="468"/>
      <c r="EFO49" s="468"/>
      <c r="EFP49" s="468"/>
      <c r="EFQ49" s="468"/>
      <c r="EFR49" s="468"/>
      <c r="EFS49" s="468"/>
      <c r="EFT49" s="468"/>
      <c r="EFU49" s="468"/>
      <c r="EFV49" s="468"/>
      <c r="EFW49" s="468"/>
      <c r="EFX49" s="468"/>
      <c r="EFY49" s="468"/>
      <c r="EFZ49" s="468"/>
      <c r="EGA49" s="468"/>
      <c r="EGB49" s="468"/>
      <c r="EGC49" s="468"/>
      <c r="EGD49" s="468"/>
      <c r="EGE49" s="468"/>
      <c r="EGF49" s="468"/>
      <c r="EGG49" s="468"/>
      <c r="EGH49" s="468"/>
      <c r="EGI49" s="468"/>
      <c r="EGJ49" s="468"/>
      <c r="EGK49" s="468"/>
      <c r="EGL49" s="468"/>
      <c r="EGM49" s="468"/>
      <c r="EGN49" s="468"/>
      <c r="EGO49" s="468"/>
      <c r="EGP49" s="468"/>
      <c r="EGQ49" s="468"/>
      <c r="EGR49" s="468"/>
      <c r="EGS49" s="468"/>
      <c r="EGT49" s="468"/>
      <c r="EGU49" s="468"/>
      <c r="EGV49" s="468"/>
      <c r="EGW49" s="468"/>
      <c r="EGX49" s="468"/>
      <c r="EGY49" s="468"/>
      <c r="EGZ49" s="468"/>
      <c r="EHA49" s="468"/>
      <c r="EHB49" s="468"/>
      <c r="EHC49" s="468"/>
      <c r="EHD49" s="468"/>
      <c r="EHE49" s="468"/>
      <c r="EHF49" s="468"/>
      <c r="EHG49" s="468"/>
      <c r="EHH49" s="468"/>
      <c r="EHI49" s="468"/>
      <c r="EHJ49" s="468"/>
      <c r="EHK49" s="468"/>
      <c r="EHL49" s="468"/>
      <c r="EHM49" s="468"/>
      <c r="EHN49" s="468"/>
      <c r="EHO49" s="468"/>
      <c r="EHP49" s="468"/>
      <c r="EHQ49" s="468"/>
      <c r="EHR49" s="468"/>
      <c r="EHS49" s="468"/>
      <c r="EHT49" s="468"/>
      <c r="EHU49" s="468"/>
      <c r="EHV49" s="468"/>
      <c r="EHW49" s="468"/>
      <c r="EHX49" s="468"/>
      <c r="EHY49" s="468"/>
      <c r="EHZ49" s="468"/>
      <c r="EIA49" s="468"/>
      <c r="EIB49" s="468"/>
      <c r="EIC49" s="468"/>
      <c r="EID49" s="468"/>
      <c r="EIE49" s="468"/>
      <c r="EIF49" s="468"/>
      <c r="EIG49" s="468"/>
      <c r="EIH49" s="468"/>
      <c r="EII49" s="468"/>
      <c r="EIJ49" s="468"/>
      <c r="EIK49" s="468"/>
      <c r="EIL49" s="468"/>
      <c r="EIM49" s="468"/>
      <c r="EIN49" s="468"/>
      <c r="EIO49" s="468"/>
      <c r="EIP49" s="468"/>
      <c r="EIQ49" s="468"/>
      <c r="EIR49" s="468"/>
      <c r="EIS49" s="468"/>
      <c r="EIT49" s="468"/>
      <c r="EIU49" s="468"/>
      <c r="EIV49" s="468"/>
      <c r="EIW49" s="468"/>
      <c r="EIX49" s="468"/>
      <c r="EIY49" s="468"/>
      <c r="EIZ49" s="468"/>
      <c r="EJA49" s="468"/>
      <c r="EJB49" s="468"/>
      <c r="EJC49" s="468"/>
      <c r="EJD49" s="468"/>
      <c r="EJE49" s="468"/>
      <c r="EJF49" s="468"/>
      <c r="EJG49" s="468"/>
      <c r="EJH49" s="468"/>
      <c r="EJI49" s="468"/>
      <c r="EJJ49" s="468"/>
      <c r="EJK49" s="468"/>
      <c r="EJL49" s="468"/>
      <c r="EJM49" s="468"/>
      <c r="EJN49" s="468"/>
      <c r="EJO49" s="468"/>
      <c r="EJP49" s="468"/>
      <c r="EJQ49" s="468"/>
      <c r="EJR49" s="468"/>
      <c r="EJS49" s="468"/>
      <c r="EJT49" s="468"/>
      <c r="EJU49" s="468"/>
      <c r="EJV49" s="468"/>
      <c r="EJW49" s="468"/>
      <c r="EJX49" s="468"/>
      <c r="EJY49" s="468"/>
      <c r="EJZ49" s="468"/>
      <c r="EKA49" s="468"/>
      <c r="EKB49" s="468"/>
      <c r="EKC49" s="468"/>
      <c r="EKD49" s="468"/>
      <c r="EKE49" s="468"/>
      <c r="EKF49" s="468"/>
      <c r="EKG49" s="468"/>
      <c r="EKH49" s="468"/>
      <c r="EKI49" s="468"/>
      <c r="EKJ49" s="468"/>
      <c r="EKK49" s="468"/>
      <c r="EKL49" s="468"/>
      <c r="EKM49" s="468"/>
      <c r="EKN49" s="468"/>
      <c r="EKO49" s="468"/>
      <c r="EKP49" s="468"/>
      <c r="EKQ49" s="468"/>
      <c r="EKR49" s="468"/>
      <c r="EKS49" s="468"/>
      <c r="EKT49" s="468"/>
      <c r="EKU49" s="468"/>
      <c r="EKV49" s="468"/>
      <c r="EKW49" s="468"/>
      <c r="EKX49" s="468"/>
      <c r="EKY49" s="468"/>
      <c r="EKZ49" s="468"/>
      <c r="ELA49" s="468"/>
      <c r="ELB49" s="468"/>
      <c r="ELC49" s="468"/>
      <c r="ELD49" s="468"/>
      <c r="ELE49" s="468"/>
      <c r="ELF49" s="468"/>
      <c r="ELG49" s="468"/>
      <c r="ELH49" s="468"/>
      <c r="ELI49" s="468"/>
      <c r="ELJ49" s="468"/>
      <c r="ELK49" s="468"/>
      <c r="ELL49" s="468"/>
      <c r="ELM49" s="468"/>
      <c r="ELN49" s="468"/>
      <c r="ELO49" s="468"/>
      <c r="ELP49" s="468"/>
      <c r="ELQ49" s="468"/>
      <c r="ELR49" s="468"/>
      <c r="ELS49" s="468"/>
      <c r="ELT49" s="468"/>
      <c r="ELU49" s="468"/>
      <c r="ELV49" s="468"/>
      <c r="ELW49" s="468"/>
      <c r="ELX49" s="468"/>
      <c r="ELY49" s="468"/>
      <c r="ELZ49" s="468"/>
      <c r="EMA49" s="468"/>
      <c r="EMB49" s="468"/>
      <c r="EMC49" s="468"/>
      <c r="EMD49" s="468"/>
      <c r="EME49" s="468"/>
      <c r="EMF49" s="468"/>
      <c r="EMG49" s="468"/>
      <c r="EMH49" s="468"/>
      <c r="EMI49" s="468"/>
      <c r="EMJ49" s="468"/>
      <c r="EMK49" s="468"/>
      <c r="EML49" s="468"/>
      <c r="EMM49" s="468"/>
      <c r="EMN49" s="468"/>
      <c r="EMO49" s="468"/>
      <c r="EMP49" s="468"/>
      <c r="EMQ49" s="468"/>
      <c r="EMR49" s="468"/>
      <c r="EMS49" s="468"/>
      <c r="EMT49" s="468"/>
      <c r="EMU49" s="468"/>
      <c r="EMV49" s="468"/>
      <c r="EMW49" s="468"/>
      <c r="EMX49" s="468"/>
      <c r="EMY49" s="468"/>
      <c r="EMZ49" s="468"/>
      <c r="ENA49" s="468"/>
      <c r="ENB49" s="468"/>
      <c r="ENC49" s="468"/>
      <c r="END49" s="468"/>
      <c r="ENE49" s="468"/>
      <c r="ENF49" s="468"/>
      <c r="ENG49" s="468"/>
      <c r="ENH49" s="468"/>
      <c r="ENI49" s="468"/>
      <c r="ENJ49" s="468"/>
      <c r="ENK49" s="468"/>
      <c r="ENL49" s="468"/>
      <c r="ENM49" s="468"/>
      <c r="ENN49" s="468"/>
      <c r="ENO49" s="468"/>
      <c r="ENP49" s="468"/>
      <c r="ENQ49" s="468"/>
      <c r="ENR49" s="468"/>
      <c r="ENS49" s="468"/>
      <c r="ENT49" s="468"/>
      <c r="ENU49" s="468"/>
      <c r="ENV49" s="468"/>
      <c r="ENW49" s="468"/>
      <c r="ENX49" s="468"/>
      <c r="ENY49" s="468"/>
      <c r="ENZ49" s="468"/>
      <c r="EOA49" s="468"/>
      <c r="EOB49" s="468"/>
      <c r="EOC49" s="468"/>
      <c r="EOD49" s="468"/>
      <c r="EOE49" s="468"/>
      <c r="EOF49" s="468"/>
      <c r="EOG49" s="468"/>
      <c r="EOH49" s="468"/>
      <c r="EOI49" s="468"/>
      <c r="EOJ49" s="468"/>
      <c r="EOK49" s="468"/>
      <c r="EOL49" s="468"/>
      <c r="EOM49" s="468"/>
      <c r="EON49" s="468"/>
      <c r="EOO49" s="468"/>
      <c r="EOP49" s="468"/>
      <c r="EOQ49" s="468"/>
      <c r="EOR49" s="468"/>
      <c r="EOS49" s="468"/>
      <c r="EOT49" s="468"/>
      <c r="EOU49" s="468"/>
      <c r="EOV49" s="468"/>
      <c r="EOW49" s="468"/>
      <c r="EOX49" s="468"/>
      <c r="EOY49" s="468"/>
      <c r="EOZ49" s="468"/>
      <c r="EPA49" s="468"/>
      <c r="EPB49" s="468"/>
      <c r="EPC49" s="468"/>
      <c r="EPD49" s="468"/>
      <c r="EPE49" s="468"/>
      <c r="EPF49" s="468"/>
      <c r="EPG49" s="468"/>
      <c r="EPH49" s="468"/>
      <c r="EPI49" s="468"/>
      <c r="EPJ49" s="468"/>
      <c r="EPK49" s="468"/>
      <c r="EPL49" s="468"/>
      <c r="EPM49" s="468"/>
      <c r="EPN49" s="468"/>
      <c r="EPO49" s="468"/>
      <c r="EPP49" s="468"/>
      <c r="EPQ49" s="468"/>
      <c r="EPR49" s="468"/>
      <c r="EPS49" s="468"/>
      <c r="EPT49" s="468"/>
      <c r="EPU49" s="468"/>
      <c r="EPV49" s="468"/>
      <c r="EPW49" s="468"/>
      <c r="EPX49" s="468"/>
      <c r="EPY49" s="468"/>
      <c r="EPZ49" s="468"/>
      <c r="EQA49" s="468"/>
      <c r="EQB49" s="468"/>
      <c r="EQC49" s="468"/>
      <c r="EQD49" s="468"/>
      <c r="EQE49" s="468"/>
      <c r="EQF49" s="468"/>
      <c r="EQG49" s="468"/>
      <c r="EQH49" s="468"/>
      <c r="EQI49" s="468"/>
      <c r="EQJ49" s="468"/>
      <c r="EQK49" s="468"/>
      <c r="EQL49" s="468"/>
      <c r="EQM49" s="468"/>
      <c r="EQN49" s="468"/>
      <c r="EQO49" s="468"/>
      <c r="EQP49" s="468"/>
      <c r="EQQ49" s="468"/>
      <c r="EQR49" s="468"/>
      <c r="EQS49" s="468"/>
      <c r="EQT49" s="468"/>
      <c r="EQU49" s="468"/>
      <c r="EQV49" s="468"/>
      <c r="EQW49" s="468"/>
      <c r="EQX49" s="468"/>
      <c r="EQY49" s="468"/>
      <c r="EQZ49" s="468"/>
      <c r="ERA49" s="468"/>
      <c r="ERB49" s="468"/>
      <c r="ERC49" s="468"/>
      <c r="ERD49" s="468"/>
      <c r="ERE49" s="468"/>
      <c r="ERF49" s="468"/>
      <c r="ERG49" s="468"/>
      <c r="ERH49" s="468"/>
      <c r="ERI49" s="468"/>
      <c r="ERJ49" s="468"/>
      <c r="ERK49" s="468"/>
      <c r="ERL49" s="468"/>
      <c r="ERM49" s="468"/>
      <c r="ERN49" s="468"/>
      <c r="ERO49" s="468"/>
      <c r="ERP49" s="468"/>
      <c r="ERQ49" s="468"/>
      <c r="ERR49" s="468"/>
      <c r="ERS49" s="468"/>
      <c r="ERT49" s="468"/>
      <c r="ERU49" s="468"/>
      <c r="ERV49" s="468"/>
      <c r="ERW49" s="468"/>
      <c r="ERX49" s="468"/>
      <c r="ERY49" s="468"/>
      <c r="ERZ49" s="468"/>
      <c r="ESA49" s="468"/>
      <c r="ESB49" s="468"/>
      <c r="ESC49" s="468"/>
      <c r="ESD49" s="468"/>
      <c r="ESE49" s="468"/>
      <c r="ESF49" s="468"/>
      <c r="ESG49" s="468"/>
      <c r="ESH49" s="468"/>
      <c r="ESI49" s="468"/>
      <c r="ESJ49" s="468"/>
      <c r="ESK49" s="468"/>
      <c r="ESL49" s="468"/>
      <c r="ESM49" s="468"/>
      <c r="ESN49" s="468"/>
      <c r="ESO49" s="468"/>
      <c r="ESP49" s="468"/>
      <c r="ESQ49" s="468"/>
      <c r="ESR49" s="468"/>
      <c r="ESS49" s="468"/>
      <c r="EST49" s="468"/>
      <c r="ESU49" s="468"/>
      <c r="ESV49" s="468"/>
      <c r="ESW49" s="468"/>
      <c r="ESX49" s="468"/>
      <c r="ESY49" s="468"/>
      <c r="ESZ49" s="468"/>
      <c r="ETA49" s="468"/>
      <c r="ETB49" s="468"/>
      <c r="ETC49" s="468"/>
      <c r="ETD49" s="468"/>
      <c r="ETE49" s="468"/>
      <c r="ETF49" s="468"/>
      <c r="ETG49" s="468"/>
      <c r="ETH49" s="468"/>
      <c r="ETI49" s="468"/>
      <c r="ETJ49" s="468"/>
      <c r="ETK49" s="468"/>
      <c r="ETL49" s="468"/>
      <c r="ETM49" s="468"/>
      <c r="ETN49" s="468"/>
      <c r="ETO49" s="468"/>
      <c r="ETP49" s="468"/>
      <c r="ETQ49" s="468"/>
      <c r="ETR49" s="468"/>
      <c r="ETS49" s="468"/>
      <c r="ETT49" s="468"/>
      <c r="ETU49" s="468"/>
      <c r="ETV49" s="468"/>
      <c r="ETW49" s="468"/>
      <c r="ETX49" s="468"/>
      <c r="ETY49" s="468"/>
      <c r="ETZ49" s="468"/>
      <c r="EUA49" s="468"/>
      <c r="EUB49" s="468"/>
      <c r="EUC49" s="468"/>
      <c r="EUD49" s="468"/>
      <c r="EUE49" s="468"/>
      <c r="EUF49" s="468"/>
      <c r="EUG49" s="468"/>
      <c r="EUH49" s="468"/>
      <c r="EUI49" s="468"/>
      <c r="EUJ49" s="468"/>
      <c r="EUK49" s="468"/>
      <c r="EUL49" s="468"/>
      <c r="EUM49" s="468"/>
      <c r="EUN49" s="468"/>
      <c r="EUO49" s="468"/>
      <c r="EUP49" s="468"/>
      <c r="EUQ49" s="468"/>
      <c r="EUR49" s="468"/>
      <c r="EUS49" s="468"/>
      <c r="EUT49" s="468"/>
      <c r="EUU49" s="468"/>
      <c r="EUV49" s="468"/>
      <c r="EUW49" s="468"/>
      <c r="EUX49" s="468"/>
      <c r="EUY49" s="468"/>
      <c r="EUZ49" s="468"/>
      <c r="EVA49" s="468"/>
      <c r="EVB49" s="468"/>
      <c r="EVC49" s="468"/>
      <c r="EVD49" s="468"/>
      <c r="EVE49" s="468"/>
      <c r="EVF49" s="468"/>
      <c r="EVG49" s="468"/>
      <c r="EVH49" s="468"/>
      <c r="EVI49" s="468"/>
      <c r="EVJ49" s="468"/>
      <c r="EVK49" s="468"/>
      <c r="EVL49" s="468"/>
      <c r="EVM49" s="468"/>
      <c r="EVN49" s="468"/>
      <c r="EVO49" s="468"/>
      <c r="EVP49" s="468"/>
      <c r="EVQ49" s="468"/>
      <c r="EVR49" s="468"/>
      <c r="EVS49" s="468"/>
      <c r="EVT49" s="468"/>
      <c r="EVU49" s="468"/>
      <c r="EVV49" s="468"/>
      <c r="EVW49" s="468"/>
      <c r="EVX49" s="468"/>
      <c r="EVY49" s="468"/>
      <c r="EVZ49" s="468"/>
      <c r="EWA49" s="468"/>
      <c r="EWB49" s="468"/>
      <c r="EWC49" s="468"/>
      <c r="EWD49" s="468"/>
      <c r="EWE49" s="468"/>
      <c r="EWF49" s="468"/>
      <c r="EWG49" s="468"/>
      <c r="EWH49" s="468"/>
      <c r="EWI49" s="468"/>
      <c r="EWJ49" s="468"/>
      <c r="EWK49" s="468"/>
      <c r="EWL49" s="468"/>
      <c r="EWM49" s="468"/>
      <c r="EWN49" s="468"/>
      <c r="EWO49" s="468"/>
      <c r="EWP49" s="468"/>
      <c r="EWQ49" s="468"/>
      <c r="EWR49" s="468"/>
      <c r="EWS49" s="468"/>
      <c r="EWT49" s="468"/>
      <c r="EWU49" s="468"/>
      <c r="EWV49" s="468"/>
      <c r="EWW49" s="468"/>
      <c r="EWX49" s="468"/>
      <c r="EWY49" s="468"/>
      <c r="EWZ49" s="468"/>
      <c r="EXA49" s="468"/>
      <c r="EXB49" s="468"/>
      <c r="EXC49" s="468"/>
      <c r="EXD49" s="468"/>
      <c r="EXE49" s="468"/>
      <c r="EXF49" s="468"/>
      <c r="EXG49" s="468"/>
      <c r="EXH49" s="468"/>
      <c r="EXI49" s="468"/>
      <c r="EXJ49" s="468"/>
      <c r="EXK49" s="468"/>
      <c r="EXL49" s="468"/>
      <c r="EXM49" s="468"/>
      <c r="EXN49" s="468"/>
      <c r="EXO49" s="468"/>
      <c r="EXP49" s="468"/>
      <c r="EXQ49" s="468"/>
      <c r="EXR49" s="468"/>
      <c r="EXS49" s="468"/>
      <c r="EXT49" s="468"/>
      <c r="EXU49" s="468"/>
      <c r="EXV49" s="468"/>
      <c r="EXW49" s="468"/>
      <c r="EXX49" s="468"/>
      <c r="EXY49" s="468"/>
      <c r="EXZ49" s="468"/>
      <c r="EYA49" s="468"/>
      <c r="EYB49" s="468"/>
      <c r="EYC49" s="468"/>
      <c r="EYD49" s="468"/>
      <c r="EYE49" s="468"/>
      <c r="EYF49" s="468"/>
      <c r="EYG49" s="468"/>
      <c r="EYH49" s="468"/>
      <c r="EYI49" s="468"/>
      <c r="EYJ49" s="468"/>
      <c r="EYK49" s="468"/>
      <c r="EYL49" s="468"/>
      <c r="EYM49" s="468"/>
      <c r="EYN49" s="468"/>
      <c r="EYO49" s="468"/>
      <c r="EYP49" s="468"/>
      <c r="EYQ49" s="468"/>
      <c r="EYR49" s="468"/>
      <c r="EYS49" s="468"/>
      <c r="EYT49" s="468"/>
      <c r="EYU49" s="468"/>
      <c r="EYV49" s="468"/>
      <c r="EYW49" s="468"/>
      <c r="EYX49" s="468"/>
      <c r="EYY49" s="468"/>
      <c r="EYZ49" s="468"/>
      <c r="EZA49" s="468"/>
      <c r="EZB49" s="468"/>
      <c r="EZC49" s="468"/>
      <c r="EZD49" s="468"/>
      <c r="EZE49" s="468"/>
      <c r="EZF49" s="468"/>
      <c r="EZG49" s="468"/>
      <c r="EZH49" s="468"/>
      <c r="EZI49" s="468"/>
      <c r="EZJ49" s="468"/>
      <c r="EZK49" s="468"/>
      <c r="EZL49" s="468"/>
      <c r="EZM49" s="468"/>
      <c r="EZN49" s="468"/>
      <c r="EZO49" s="468"/>
      <c r="EZP49" s="468"/>
      <c r="EZQ49" s="468"/>
      <c r="EZR49" s="468"/>
      <c r="EZS49" s="468"/>
      <c r="EZT49" s="468"/>
      <c r="EZU49" s="468"/>
      <c r="EZV49" s="468"/>
      <c r="EZW49" s="468"/>
      <c r="EZX49" s="468"/>
      <c r="EZY49" s="468"/>
      <c r="EZZ49" s="468"/>
      <c r="FAA49" s="468"/>
      <c r="FAB49" s="468"/>
      <c r="FAC49" s="468"/>
      <c r="FAD49" s="468"/>
      <c r="FAE49" s="468"/>
      <c r="FAF49" s="468"/>
      <c r="FAG49" s="468"/>
      <c r="FAH49" s="468"/>
      <c r="FAI49" s="468"/>
      <c r="FAJ49" s="468"/>
      <c r="FAK49" s="468"/>
      <c r="FAL49" s="468"/>
      <c r="FAM49" s="468"/>
      <c r="FAN49" s="468"/>
      <c r="FAO49" s="468"/>
      <c r="FAP49" s="468"/>
      <c r="FAQ49" s="468"/>
      <c r="FAR49" s="468"/>
      <c r="FAS49" s="468"/>
      <c r="FAT49" s="468"/>
      <c r="FAU49" s="468"/>
      <c r="FAV49" s="468"/>
      <c r="FAW49" s="468"/>
      <c r="FAX49" s="468"/>
      <c r="FAY49" s="468"/>
      <c r="FAZ49" s="468"/>
      <c r="FBA49" s="468"/>
      <c r="FBB49" s="468"/>
      <c r="FBC49" s="468"/>
      <c r="FBD49" s="468"/>
      <c r="FBE49" s="468"/>
      <c r="FBF49" s="468"/>
      <c r="FBG49" s="468"/>
      <c r="FBH49" s="468"/>
      <c r="FBI49" s="468"/>
      <c r="FBJ49" s="468"/>
      <c r="FBK49" s="468"/>
      <c r="FBL49" s="468"/>
      <c r="FBM49" s="468"/>
      <c r="FBN49" s="468"/>
      <c r="FBO49" s="468"/>
      <c r="FBP49" s="468"/>
      <c r="FBQ49" s="468"/>
      <c r="FBR49" s="468"/>
      <c r="FBS49" s="468"/>
      <c r="FBT49" s="468"/>
      <c r="FBU49" s="468"/>
      <c r="FBV49" s="468"/>
      <c r="FBW49" s="468"/>
      <c r="FBX49" s="468"/>
      <c r="FBY49" s="468"/>
      <c r="FBZ49" s="468"/>
      <c r="FCA49" s="468"/>
      <c r="FCB49" s="468"/>
      <c r="FCC49" s="468"/>
      <c r="FCD49" s="468"/>
      <c r="FCE49" s="468"/>
      <c r="FCF49" s="468"/>
      <c r="FCG49" s="468"/>
      <c r="FCH49" s="468"/>
      <c r="FCI49" s="468"/>
      <c r="FCJ49" s="468"/>
      <c r="FCK49" s="468"/>
      <c r="FCL49" s="468"/>
      <c r="FCM49" s="468"/>
      <c r="FCN49" s="468"/>
      <c r="FCO49" s="468"/>
      <c r="FCP49" s="468"/>
      <c r="FCQ49" s="468"/>
      <c r="FCR49" s="468"/>
      <c r="FCS49" s="468"/>
      <c r="FCT49" s="468"/>
      <c r="FCU49" s="468"/>
      <c r="FCV49" s="468"/>
      <c r="FCW49" s="468"/>
      <c r="FCX49" s="468"/>
      <c r="FCY49" s="468"/>
      <c r="FCZ49" s="468"/>
      <c r="FDA49" s="468"/>
      <c r="FDB49" s="468"/>
      <c r="FDC49" s="468"/>
      <c r="FDD49" s="468"/>
      <c r="FDE49" s="468"/>
      <c r="FDF49" s="468"/>
      <c r="FDG49" s="468"/>
      <c r="FDH49" s="468"/>
      <c r="FDI49" s="468"/>
      <c r="FDJ49" s="468"/>
      <c r="FDK49" s="468"/>
      <c r="FDL49" s="468"/>
      <c r="FDM49" s="468"/>
      <c r="FDN49" s="468"/>
      <c r="FDO49" s="468"/>
      <c r="FDP49" s="468"/>
      <c r="FDQ49" s="468"/>
      <c r="FDR49" s="468"/>
      <c r="FDS49" s="468"/>
      <c r="FDT49" s="468"/>
      <c r="FDU49" s="468"/>
      <c r="FDV49" s="468"/>
      <c r="FDW49" s="468"/>
      <c r="FDX49" s="468"/>
      <c r="FDY49" s="468"/>
      <c r="FDZ49" s="468"/>
      <c r="FEA49" s="468"/>
      <c r="FEB49" s="468"/>
      <c r="FEC49" s="468"/>
      <c r="FED49" s="468"/>
      <c r="FEE49" s="468"/>
      <c r="FEF49" s="468"/>
      <c r="FEG49" s="468"/>
      <c r="FEH49" s="468"/>
      <c r="FEI49" s="468"/>
      <c r="FEJ49" s="468"/>
      <c r="FEK49" s="468"/>
      <c r="FEL49" s="468"/>
      <c r="FEM49" s="468"/>
      <c r="FEN49" s="468"/>
      <c r="FEO49" s="468"/>
      <c r="FEP49" s="468"/>
      <c r="FEQ49" s="468"/>
      <c r="FER49" s="468"/>
      <c r="FES49" s="468"/>
      <c r="FET49" s="468"/>
      <c r="FEU49" s="468"/>
      <c r="FEV49" s="468"/>
      <c r="FEW49" s="468"/>
      <c r="FEX49" s="468"/>
      <c r="FEY49" s="468"/>
      <c r="FEZ49" s="468"/>
      <c r="FFA49" s="468"/>
      <c r="FFB49" s="468"/>
      <c r="FFC49" s="468"/>
      <c r="FFD49" s="468"/>
      <c r="FFE49" s="468"/>
      <c r="FFF49" s="468"/>
      <c r="FFG49" s="468"/>
      <c r="FFH49" s="468"/>
      <c r="FFI49" s="468"/>
      <c r="FFJ49" s="468"/>
      <c r="FFK49" s="468"/>
      <c r="FFL49" s="468"/>
      <c r="FFM49" s="468"/>
      <c r="FFN49" s="468"/>
      <c r="FFO49" s="468"/>
      <c r="FFP49" s="468"/>
      <c r="FFQ49" s="468"/>
      <c r="FFR49" s="468"/>
      <c r="FFS49" s="468"/>
      <c r="FFT49" s="468"/>
      <c r="FFU49" s="468"/>
      <c r="FFV49" s="468"/>
      <c r="FFW49" s="468"/>
      <c r="FFX49" s="468"/>
      <c r="FFY49" s="468"/>
      <c r="FFZ49" s="468"/>
      <c r="FGA49" s="468"/>
      <c r="FGB49" s="468"/>
      <c r="FGC49" s="468"/>
      <c r="FGD49" s="468"/>
      <c r="FGE49" s="468"/>
      <c r="FGF49" s="468"/>
      <c r="FGG49" s="468"/>
      <c r="FGH49" s="468"/>
      <c r="FGI49" s="468"/>
      <c r="FGJ49" s="468"/>
      <c r="FGK49" s="468"/>
      <c r="FGL49" s="468"/>
      <c r="FGM49" s="468"/>
      <c r="FGN49" s="468"/>
      <c r="FGO49" s="468"/>
      <c r="FGP49" s="468"/>
      <c r="FGQ49" s="468"/>
      <c r="FGR49" s="468"/>
      <c r="FGS49" s="468"/>
      <c r="FGT49" s="468"/>
      <c r="FGU49" s="468"/>
      <c r="FGV49" s="468"/>
      <c r="FGW49" s="468"/>
      <c r="FGX49" s="468"/>
      <c r="FGY49" s="468"/>
      <c r="FGZ49" s="468"/>
      <c r="FHA49" s="468"/>
      <c r="FHB49" s="468"/>
      <c r="FHC49" s="468"/>
      <c r="FHD49" s="468"/>
      <c r="FHE49" s="468"/>
      <c r="FHF49" s="468"/>
      <c r="FHG49" s="468"/>
      <c r="FHH49" s="468"/>
      <c r="FHI49" s="468"/>
      <c r="FHJ49" s="468"/>
      <c r="FHK49" s="468"/>
      <c r="FHL49" s="468"/>
      <c r="FHM49" s="468"/>
      <c r="FHN49" s="468"/>
      <c r="FHO49" s="468"/>
      <c r="FHP49" s="468"/>
      <c r="FHQ49" s="468"/>
      <c r="FHR49" s="468"/>
      <c r="FHS49" s="468"/>
      <c r="FHT49" s="468"/>
      <c r="FHU49" s="468"/>
      <c r="FHV49" s="468"/>
      <c r="FHW49" s="468"/>
      <c r="FHX49" s="468"/>
      <c r="FHY49" s="468"/>
      <c r="FHZ49" s="468"/>
      <c r="FIA49" s="468"/>
      <c r="FIB49" s="468"/>
      <c r="FIC49" s="468"/>
      <c r="FID49" s="468"/>
      <c r="FIE49" s="468"/>
      <c r="FIF49" s="468"/>
      <c r="FIG49" s="468"/>
      <c r="FIH49" s="468"/>
      <c r="FII49" s="468"/>
      <c r="FIJ49" s="468"/>
      <c r="FIK49" s="468"/>
      <c r="FIL49" s="468"/>
      <c r="FIM49" s="468"/>
      <c r="FIN49" s="468"/>
      <c r="FIO49" s="468"/>
      <c r="FIP49" s="468"/>
      <c r="FIQ49" s="468"/>
      <c r="FIR49" s="468"/>
      <c r="FIS49" s="468"/>
      <c r="FIT49" s="468"/>
      <c r="FIU49" s="468"/>
      <c r="FIV49" s="468"/>
      <c r="FIW49" s="468"/>
      <c r="FIX49" s="468"/>
      <c r="FIY49" s="468"/>
      <c r="FIZ49" s="468"/>
      <c r="FJA49" s="468"/>
      <c r="FJB49" s="468"/>
      <c r="FJC49" s="468"/>
      <c r="FJD49" s="468"/>
      <c r="FJE49" s="468"/>
      <c r="FJF49" s="468"/>
      <c r="FJG49" s="468"/>
      <c r="FJH49" s="468"/>
      <c r="FJI49" s="468"/>
      <c r="FJJ49" s="468"/>
      <c r="FJK49" s="468"/>
      <c r="FJL49" s="468"/>
      <c r="FJM49" s="468"/>
      <c r="FJN49" s="468"/>
      <c r="FJO49" s="468"/>
      <c r="FJP49" s="468"/>
      <c r="FJQ49" s="468"/>
      <c r="FJR49" s="468"/>
      <c r="FJS49" s="468"/>
      <c r="FJT49" s="468"/>
      <c r="FJU49" s="468"/>
      <c r="FJV49" s="468"/>
      <c r="FJW49" s="468"/>
      <c r="FJX49" s="468"/>
      <c r="FJY49" s="468"/>
      <c r="FJZ49" s="468"/>
      <c r="FKA49" s="468"/>
      <c r="FKB49" s="468"/>
      <c r="FKC49" s="468"/>
      <c r="FKD49" s="468"/>
      <c r="FKE49" s="468"/>
      <c r="FKF49" s="468"/>
      <c r="FKG49" s="468"/>
      <c r="FKH49" s="468"/>
      <c r="FKI49" s="468"/>
      <c r="FKJ49" s="468"/>
      <c r="FKK49" s="468"/>
      <c r="FKL49" s="468"/>
      <c r="FKM49" s="468"/>
      <c r="FKN49" s="468"/>
      <c r="FKO49" s="468"/>
      <c r="FKP49" s="468"/>
      <c r="FKQ49" s="468"/>
      <c r="FKR49" s="468"/>
      <c r="FKS49" s="468"/>
      <c r="FKT49" s="468"/>
      <c r="FKU49" s="468"/>
      <c r="FKV49" s="468"/>
      <c r="FKW49" s="468"/>
      <c r="FKX49" s="468"/>
      <c r="FKY49" s="468"/>
      <c r="FKZ49" s="468"/>
      <c r="FLA49" s="468"/>
      <c r="FLB49" s="468"/>
      <c r="FLC49" s="468"/>
      <c r="FLD49" s="468"/>
      <c r="FLE49" s="468"/>
      <c r="FLF49" s="468"/>
      <c r="FLG49" s="468"/>
      <c r="FLH49" s="468"/>
      <c r="FLI49" s="468"/>
      <c r="FLJ49" s="468"/>
      <c r="FLK49" s="468"/>
      <c r="FLL49" s="468"/>
      <c r="FLM49" s="468"/>
      <c r="FLN49" s="468"/>
      <c r="FLO49" s="468"/>
      <c r="FLP49" s="468"/>
      <c r="FLQ49" s="468"/>
      <c r="FLR49" s="468"/>
      <c r="FLS49" s="468"/>
      <c r="FLT49" s="468"/>
      <c r="FLU49" s="468"/>
      <c r="FLV49" s="468"/>
      <c r="FLW49" s="468"/>
      <c r="FLX49" s="468"/>
      <c r="FLY49" s="468"/>
      <c r="FLZ49" s="468"/>
      <c r="FMA49" s="468"/>
      <c r="FMB49" s="468"/>
      <c r="FMC49" s="468"/>
      <c r="FMD49" s="468"/>
      <c r="FME49" s="468"/>
      <c r="FMF49" s="468"/>
      <c r="FMG49" s="468"/>
      <c r="FMH49" s="468"/>
      <c r="FMI49" s="468"/>
      <c r="FMJ49" s="468"/>
      <c r="FMK49" s="468"/>
      <c r="FML49" s="468"/>
      <c r="FMM49" s="468"/>
      <c r="FMN49" s="468"/>
      <c r="FMO49" s="468"/>
      <c r="FMP49" s="468"/>
      <c r="FMQ49" s="468"/>
      <c r="FMR49" s="468"/>
      <c r="FMS49" s="468"/>
      <c r="FMT49" s="468"/>
      <c r="FMU49" s="468"/>
      <c r="FMV49" s="468"/>
      <c r="FMW49" s="468"/>
      <c r="FMX49" s="468"/>
      <c r="FMY49" s="468"/>
      <c r="FMZ49" s="468"/>
      <c r="FNA49" s="468"/>
      <c r="FNB49" s="468"/>
      <c r="FNC49" s="468"/>
      <c r="FND49" s="468"/>
      <c r="FNE49" s="468"/>
      <c r="FNF49" s="468"/>
      <c r="FNG49" s="468"/>
      <c r="FNH49" s="468"/>
      <c r="FNI49" s="468"/>
      <c r="FNJ49" s="468"/>
      <c r="FNK49" s="468"/>
      <c r="FNL49" s="468"/>
      <c r="FNM49" s="468"/>
      <c r="FNN49" s="468"/>
      <c r="FNO49" s="468"/>
      <c r="FNP49" s="468"/>
      <c r="FNQ49" s="468"/>
      <c r="FNR49" s="468"/>
      <c r="FNS49" s="468"/>
      <c r="FNT49" s="468"/>
      <c r="FNU49" s="468"/>
      <c r="FNV49" s="468"/>
      <c r="FNW49" s="468"/>
      <c r="FNX49" s="468"/>
      <c r="FNY49" s="468"/>
      <c r="FNZ49" s="468"/>
      <c r="FOA49" s="468"/>
      <c r="FOB49" s="468"/>
      <c r="FOC49" s="468"/>
      <c r="FOD49" s="468"/>
      <c r="FOE49" s="468"/>
      <c r="FOF49" s="468"/>
      <c r="FOG49" s="468"/>
      <c r="FOH49" s="468"/>
      <c r="FOI49" s="468"/>
      <c r="FOJ49" s="468"/>
      <c r="FOK49" s="468"/>
      <c r="FOL49" s="468"/>
      <c r="FOM49" s="468"/>
      <c r="FON49" s="468"/>
      <c r="FOO49" s="468"/>
      <c r="FOP49" s="468"/>
      <c r="FOQ49" s="468"/>
      <c r="FOR49" s="468"/>
      <c r="FOS49" s="468"/>
      <c r="FOT49" s="468"/>
      <c r="FOU49" s="468"/>
      <c r="FOV49" s="468"/>
      <c r="FOW49" s="468"/>
      <c r="FOX49" s="468"/>
      <c r="FOY49" s="468"/>
      <c r="FOZ49" s="468"/>
      <c r="FPA49" s="468"/>
      <c r="FPB49" s="468"/>
      <c r="FPC49" s="468"/>
      <c r="FPD49" s="468"/>
      <c r="FPE49" s="468"/>
      <c r="FPF49" s="468"/>
      <c r="FPG49" s="468"/>
      <c r="FPH49" s="468"/>
      <c r="FPI49" s="468"/>
      <c r="FPJ49" s="468"/>
      <c r="FPK49" s="468"/>
      <c r="FPL49" s="468"/>
      <c r="FPM49" s="468"/>
      <c r="FPN49" s="468"/>
      <c r="FPO49" s="468"/>
      <c r="FPP49" s="468"/>
      <c r="FPQ49" s="468"/>
      <c r="FPR49" s="468"/>
      <c r="FPS49" s="468"/>
      <c r="FPT49" s="468"/>
      <c r="FPU49" s="468"/>
      <c r="FPV49" s="468"/>
      <c r="FPW49" s="468"/>
      <c r="FPX49" s="468"/>
      <c r="FPY49" s="468"/>
      <c r="FPZ49" s="468"/>
      <c r="FQA49" s="468"/>
      <c r="FQB49" s="468"/>
      <c r="FQC49" s="468"/>
      <c r="FQD49" s="468"/>
      <c r="FQE49" s="468"/>
      <c r="FQF49" s="468"/>
      <c r="FQG49" s="468"/>
      <c r="FQH49" s="468"/>
      <c r="FQI49" s="468"/>
      <c r="FQJ49" s="468"/>
      <c r="FQK49" s="468"/>
      <c r="FQL49" s="468"/>
      <c r="FQM49" s="468"/>
      <c r="FQN49" s="468"/>
      <c r="FQO49" s="468"/>
      <c r="FQP49" s="468"/>
      <c r="FQQ49" s="468"/>
      <c r="FQR49" s="468"/>
      <c r="FQS49" s="468"/>
      <c r="FQT49" s="468"/>
      <c r="FQU49" s="468"/>
      <c r="FQV49" s="468"/>
      <c r="FQW49" s="468"/>
      <c r="FQX49" s="468"/>
      <c r="FQY49" s="468"/>
      <c r="FQZ49" s="468"/>
      <c r="FRA49" s="468"/>
      <c r="FRB49" s="468"/>
      <c r="FRC49" s="468"/>
      <c r="FRD49" s="468"/>
      <c r="FRE49" s="468"/>
      <c r="FRF49" s="468"/>
      <c r="FRG49" s="468"/>
      <c r="FRH49" s="468"/>
      <c r="FRI49" s="468"/>
      <c r="FRJ49" s="468"/>
      <c r="FRK49" s="468"/>
      <c r="FRL49" s="468"/>
      <c r="FRM49" s="468"/>
      <c r="FRN49" s="468"/>
      <c r="FRO49" s="468"/>
      <c r="FRP49" s="468"/>
      <c r="FRQ49" s="468"/>
      <c r="FRR49" s="468"/>
      <c r="FRS49" s="468"/>
      <c r="FRT49" s="468"/>
      <c r="FRU49" s="468"/>
      <c r="FRV49" s="468"/>
      <c r="FRW49" s="468"/>
      <c r="FRX49" s="468"/>
      <c r="FRY49" s="468"/>
      <c r="FRZ49" s="468"/>
      <c r="FSA49" s="468"/>
      <c r="FSB49" s="468"/>
      <c r="FSC49" s="468"/>
      <c r="FSD49" s="468"/>
      <c r="FSE49" s="468"/>
      <c r="FSF49" s="468"/>
      <c r="FSG49" s="468"/>
      <c r="FSH49" s="468"/>
      <c r="FSI49" s="468"/>
      <c r="FSJ49" s="468"/>
      <c r="FSK49" s="468"/>
      <c r="FSL49" s="468"/>
      <c r="FSM49" s="468"/>
      <c r="FSN49" s="468"/>
      <c r="FSO49" s="468"/>
      <c r="FSP49" s="468"/>
      <c r="FSQ49" s="468"/>
      <c r="FSR49" s="468"/>
      <c r="FSS49" s="468"/>
      <c r="FST49" s="468"/>
      <c r="FSU49" s="468"/>
      <c r="FSV49" s="468"/>
      <c r="FSW49" s="468"/>
      <c r="FSX49" s="468"/>
      <c r="FSY49" s="468"/>
      <c r="FSZ49" s="468"/>
      <c r="FTA49" s="468"/>
      <c r="FTB49" s="468"/>
      <c r="FTC49" s="468"/>
      <c r="FTD49" s="468"/>
      <c r="FTE49" s="468"/>
      <c r="FTF49" s="468"/>
      <c r="FTG49" s="468"/>
      <c r="FTH49" s="468"/>
      <c r="FTI49" s="468"/>
      <c r="FTJ49" s="468"/>
      <c r="FTK49" s="468"/>
      <c r="FTL49" s="468"/>
      <c r="FTM49" s="468"/>
      <c r="FTN49" s="468"/>
      <c r="FTO49" s="468"/>
      <c r="FTP49" s="468"/>
      <c r="FTQ49" s="468"/>
      <c r="FTR49" s="468"/>
      <c r="FTS49" s="468"/>
      <c r="FTT49" s="468"/>
      <c r="FTU49" s="468"/>
      <c r="FTV49" s="468"/>
      <c r="FTW49" s="468"/>
      <c r="FTX49" s="468"/>
      <c r="FTY49" s="468"/>
      <c r="FTZ49" s="468"/>
      <c r="FUA49" s="468"/>
      <c r="FUB49" s="468"/>
      <c r="FUC49" s="468"/>
      <c r="FUD49" s="468"/>
      <c r="FUE49" s="468"/>
      <c r="FUF49" s="468"/>
      <c r="FUG49" s="468"/>
      <c r="FUH49" s="468"/>
      <c r="FUI49" s="468"/>
      <c r="FUJ49" s="468"/>
      <c r="FUK49" s="468"/>
      <c r="FUL49" s="468"/>
      <c r="FUM49" s="468"/>
      <c r="FUN49" s="468"/>
      <c r="FUO49" s="468"/>
      <c r="FUP49" s="468"/>
      <c r="FUQ49" s="468"/>
      <c r="FUR49" s="468"/>
      <c r="FUS49" s="468"/>
      <c r="FUT49" s="468"/>
      <c r="FUU49" s="468"/>
      <c r="FUV49" s="468"/>
      <c r="FUW49" s="468"/>
      <c r="FUX49" s="468"/>
      <c r="FUY49" s="468"/>
      <c r="FUZ49" s="468"/>
      <c r="FVA49" s="468"/>
      <c r="FVB49" s="468"/>
      <c r="FVC49" s="468"/>
      <c r="FVD49" s="468"/>
      <c r="FVE49" s="468"/>
      <c r="FVF49" s="468"/>
      <c r="FVG49" s="468"/>
      <c r="FVH49" s="468"/>
      <c r="FVI49" s="468"/>
      <c r="FVJ49" s="468"/>
      <c r="FVK49" s="468"/>
      <c r="FVL49" s="468"/>
      <c r="FVM49" s="468"/>
      <c r="FVN49" s="468"/>
      <c r="FVO49" s="468"/>
      <c r="FVP49" s="468"/>
      <c r="FVQ49" s="468"/>
      <c r="FVR49" s="468"/>
      <c r="FVS49" s="468"/>
      <c r="FVT49" s="468"/>
      <c r="FVU49" s="468"/>
      <c r="FVV49" s="468"/>
      <c r="FVW49" s="468"/>
      <c r="FVX49" s="468"/>
      <c r="FVY49" s="468"/>
      <c r="FVZ49" s="468"/>
      <c r="FWA49" s="468"/>
      <c r="FWB49" s="468"/>
      <c r="FWC49" s="468"/>
      <c r="FWD49" s="468"/>
      <c r="FWE49" s="468"/>
      <c r="FWF49" s="468"/>
      <c r="FWG49" s="468"/>
      <c r="FWH49" s="468"/>
      <c r="FWI49" s="468"/>
      <c r="FWJ49" s="468"/>
      <c r="FWK49" s="468"/>
      <c r="FWL49" s="468"/>
      <c r="FWM49" s="468"/>
      <c r="FWN49" s="468"/>
      <c r="FWO49" s="468"/>
      <c r="FWP49" s="468"/>
      <c r="FWQ49" s="468"/>
      <c r="FWR49" s="468"/>
      <c r="FWS49" s="468"/>
      <c r="FWT49" s="468"/>
      <c r="FWU49" s="468"/>
      <c r="FWV49" s="468"/>
      <c r="FWW49" s="468"/>
      <c r="FWX49" s="468"/>
      <c r="FWY49" s="468"/>
      <c r="FWZ49" s="468"/>
      <c r="FXA49" s="468"/>
      <c r="FXB49" s="468"/>
      <c r="FXC49" s="468"/>
      <c r="FXD49" s="468"/>
      <c r="FXE49" s="468"/>
      <c r="FXF49" s="468"/>
      <c r="FXG49" s="468"/>
      <c r="FXH49" s="468"/>
      <c r="FXI49" s="468"/>
      <c r="FXJ49" s="468"/>
      <c r="FXK49" s="468"/>
      <c r="FXL49" s="468"/>
      <c r="FXM49" s="468"/>
      <c r="FXN49" s="468"/>
      <c r="FXO49" s="468"/>
      <c r="FXP49" s="468"/>
      <c r="FXQ49" s="468"/>
      <c r="FXR49" s="468"/>
      <c r="FXS49" s="468"/>
      <c r="FXT49" s="468"/>
      <c r="FXU49" s="468"/>
      <c r="FXV49" s="468"/>
      <c r="FXW49" s="468"/>
      <c r="FXX49" s="468"/>
      <c r="FXY49" s="468"/>
      <c r="FXZ49" s="468"/>
      <c r="FYA49" s="468"/>
      <c r="FYB49" s="468"/>
      <c r="FYC49" s="468"/>
      <c r="FYD49" s="468"/>
      <c r="FYE49" s="468"/>
      <c r="FYF49" s="468"/>
      <c r="FYG49" s="468"/>
      <c r="FYH49" s="468"/>
      <c r="FYI49" s="468"/>
      <c r="FYJ49" s="468"/>
      <c r="FYK49" s="468"/>
      <c r="FYL49" s="468"/>
      <c r="FYM49" s="468"/>
      <c r="FYN49" s="468"/>
      <c r="FYO49" s="468"/>
      <c r="FYP49" s="468"/>
      <c r="FYQ49" s="468"/>
      <c r="FYR49" s="468"/>
      <c r="FYS49" s="468"/>
      <c r="FYT49" s="468"/>
      <c r="FYU49" s="468"/>
      <c r="FYV49" s="468"/>
      <c r="FYW49" s="468"/>
      <c r="FYX49" s="468"/>
      <c r="FYY49" s="468"/>
      <c r="FYZ49" s="468"/>
      <c r="FZA49" s="468"/>
      <c r="FZB49" s="468"/>
      <c r="FZC49" s="468"/>
      <c r="FZD49" s="468"/>
      <c r="FZE49" s="468"/>
      <c r="FZF49" s="468"/>
      <c r="FZG49" s="468"/>
      <c r="FZH49" s="468"/>
      <c r="FZI49" s="468"/>
      <c r="FZJ49" s="468"/>
      <c r="FZK49" s="468"/>
      <c r="FZL49" s="468"/>
      <c r="FZM49" s="468"/>
      <c r="FZN49" s="468"/>
      <c r="FZO49" s="468"/>
      <c r="FZP49" s="468"/>
      <c r="FZQ49" s="468"/>
      <c r="FZR49" s="468"/>
      <c r="FZS49" s="468"/>
      <c r="FZT49" s="468"/>
      <c r="FZU49" s="468"/>
      <c r="FZV49" s="468"/>
      <c r="FZW49" s="468"/>
      <c r="FZX49" s="468"/>
      <c r="FZY49" s="468"/>
      <c r="FZZ49" s="468"/>
      <c r="GAA49" s="468"/>
      <c r="GAB49" s="468"/>
      <c r="GAC49" s="468"/>
      <c r="GAD49" s="468"/>
      <c r="GAE49" s="468"/>
      <c r="GAF49" s="468"/>
      <c r="GAG49" s="468"/>
      <c r="GAH49" s="468"/>
      <c r="GAI49" s="468"/>
      <c r="GAJ49" s="468"/>
      <c r="GAK49" s="468"/>
      <c r="GAL49" s="468"/>
      <c r="GAM49" s="468"/>
      <c r="GAN49" s="468"/>
      <c r="GAO49" s="468"/>
      <c r="GAP49" s="468"/>
      <c r="GAQ49" s="468"/>
      <c r="GAR49" s="468"/>
      <c r="GAS49" s="468"/>
      <c r="GAT49" s="468"/>
      <c r="GAU49" s="468"/>
      <c r="GAV49" s="468"/>
      <c r="GAW49" s="468"/>
      <c r="GAX49" s="468"/>
      <c r="GAY49" s="468"/>
      <c r="GAZ49" s="468"/>
      <c r="GBA49" s="468"/>
      <c r="GBB49" s="468"/>
      <c r="GBC49" s="468"/>
      <c r="GBD49" s="468"/>
      <c r="GBE49" s="468"/>
      <c r="GBF49" s="468"/>
      <c r="GBG49" s="468"/>
      <c r="GBH49" s="468"/>
      <c r="GBI49" s="468"/>
      <c r="GBJ49" s="468"/>
      <c r="GBK49" s="468"/>
      <c r="GBL49" s="468"/>
      <c r="GBM49" s="468"/>
      <c r="GBN49" s="468"/>
      <c r="GBO49" s="468"/>
      <c r="GBP49" s="468"/>
      <c r="GBQ49" s="468"/>
      <c r="GBR49" s="468"/>
      <c r="GBS49" s="468"/>
      <c r="GBT49" s="468"/>
      <c r="GBU49" s="468"/>
      <c r="GBV49" s="468"/>
      <c r="GBW49" s="468"/>
      <c r="GBX49" s="468"/>
      <c r="GBY49" s="468"/>
      <c r="GBZ49" s="468"/>
      <c r="GCA49" s="468"/>
      <c r="GCB49" s="468"/>
      <c r="GCC49" s="468"/>
      <c r="GCD49" s="468"/>
      <c r="GCE49" s="468"/>
      <c r="GCF49" s="468"/>
      <c r="GCG49" s="468"/>
      <c r="GCH49" s="468"/>
      <c r="GCI49" s="468"/>
      <c r="GCJ49" s="468"/>
      <c r="GCK49" s="468"/>
      <c r="GCL49" s="468"/>
      <c r="GCM49" s="468"/>
      <c r="GCN49" s="468"/>
      <c r="GCO49" s="468"/>
      <c r="GCP49" s="468"/>
      <c r="GCQ49" s="468"/>
      <c r="GCR49" s="468"/>
      <c r="GCS49" s="468"/>
      <c r="GCT49" s="468"/>
      <c r="GCU49" s="468"/>
      <c r="GCV49" s="468"/>
      <c r="GCW49" s="468"/>
      <c r="GCX49" s="468"/>
      <c r="GCY49" s="468"/>
      <c r="GCZ49" s="468"/>
      <c r="GDA49" s="468"/>
      <c r="GDB49" s="468"/>
      <c r="GDC49" s="468"/>
      <c r="GDD49" s="468"/>
      <c r="GDE49" s="468"/>
      <c r="GDF49" s="468"/>
      <c r="GDG49" s="468"/>
      <c r="GDH49" s="468"/>
      <c r="GDI49" s="468"/>
      <c r="GDJ49" s="468"/>
      <c r="GDK49" s="468"/>
      <c r="GDL49" s="468"/>
      <c r="GDM49" s="468"/>
      <c r="GDN49" s="468"/>
      <c r="GDO49" s="468"/>
      <c r="GDP49" s="468"/>
      <c r="GDQ49" s="468"/>
      <c r="GDR49" s="468"/>
      <c r="GDS49" s="468"/>
      <c r="GDT49" s="468"/>
      <c r="GDU49" s="468"/>
      <c r="GDV49" s="468"/>
      <c r="GDW49" s="468"/>
      <c r="GDX49" s="468"/>
      <c r="GDY49" s="468"/>
      <c r="GDZ49" s="468"/>
      <c r="GEA49" s="468"/>
      <c r="GEB49" s="468"/>
      <c r="GEC49" s="468"/>
      <c r="GED49" s="468"/>
      <c r="GEE49" s="468"/>
      <c r="GEF49" s="468"/>
      <c r="GEG49" s="468"/>
      <c r="GEH49" s="468"/>
      <c r="GEI49" s="468"/>
      <c r="GEJ49" s="468"/>
      <c r="GEK49" s="468"/>
      <c r="GEL49" s="468"/>
      <c r="GEM49" s="468"/>
      <c r="GEN49" s="468"/>
      <c r="GEO49" s="468"/>
      <c r="GEP49" s="468"/>
      <c r="GEQ49" s="468"/>
      <c r="GER49" s="468"/>
      <c r="GES49" s="468"/>
      <c r="GET49" s="468"/>
      <c r="GEU49" s="468"/>
      <c r="GEV49" s="468"/>
      <c r="GEW49" s="468"/>
      <c r="GEX49" s="468"/>
      <c r="GEY49" s="468"/>
      <c r="GEZ49" s="468"/>
      <c r="GFA49" s="468"/>
      <c r="GFB49" s="468"/>
      <c r="GFC49" s="468"/>
      <c r="GFD49" s="468"/>
      <c r="GFE49" s="468"/>
      <c r="GFF49" s="468"/>
      <c r="GFG49" s="468"/>
      <c r="GFH49" s="468"/>
      <c r="GFI49" s="468"/>
      <c r="GFJ49" s="468"/>
      <c r="GFK49" s="468"/>
      <c r="GFL49" s="468"/>
      <c r="GFM49" s="468"/>
      <c r="GFN49" s="468"/>
      <c r="GFO49" s="468"/>
      <c r="GFP49" s="468"/>
      <c r="GFQ49" s="468"/>
      <c r="GFR49" s="468"/>
      <c r="GFS49" s="468"/>
      <c r="GFT49" s="468"/>
      <c r="GFU49" s="468"/>
      <c r="GFV49" s="468"/>
      <c r="GFW49" s="468"/>
      <c r="GFX49" s="468"/>
      <c r="GFY49" s="468"/>
      <c r="GFZ49" s="468"/>
      <c r="GGA49" s="468"/>
      <c r="GGB49" s="468"/>
      <c r="GGC49" s="468"/>
      <c r="GGD49" s="468"/>
      <c r="GGE49" s="468"/>
      <c r="GGF49" s="468"/>
      <c r="GGG49" s="468"/>
      <c r="GGH49" s="468"/>
      <c r="GGI49" s="468"/>
      <c r="GGJ49" s="468"/>
      <c r="GGK49" s="468"/>
      <c r="GGL49" s="468"/>
      <c r="GGM49" s="468"/>
      <c r="GGN49" s="468"/>
      <c r="GGO49" s="468"/>
      <c r="GGP49" s="468"/>
      <c r="GGQ49" s="468"/>
      <c r="GGR49" s="468"/>
      <c r="GGS49" s="468"/>
      <c r="GGT49" s="468"/>
      <c r="GGU49" s="468"/>
      <c r="GGV49" s="468"/>
      <c r="GGW49" s="468"/>
      <c r="GGX49" s="468"/>
      <c r="GGY49" s="468"/>
      <c r="GGZ49" s="468"/>
      <c r="GHA49" s="468"/>
      <c r="GHB49" s="468"/>
      <c r="GHC49" s="468"/>
      <c r="GHD49" s="468"/>
      <c r="GHE49" s="468"/>
      <c r="GHF49" s="468"/>
      <c r="GHG49" s="468"/>
      <c r="GHH49" s="468"/>
      <c r="GHI49" s="468"/>
      <c r="GHJ49" s="468"/>
      <c r="GHK49" s="468"/>
      <c r="GHL49" s="468"/>
      <c r="GHM49" s="468"/>
      <c r="GHN49" s="468"/>
      <c r="GHO49" s="468"/>
      <c r="GHP49" s="468"/>
      <c r="GHQ49" s="468"/>
      <c r="GHR49" s="468"/>
      <c r="GHS49" s="468"/>
      <c r="GHT49" s="468"/>
      <c r="GHU49" s="468"/>
      <c r="GHV49" s="468"/>
      <c r="GHW49" s="468"/>
      <c r="GHX49" s="468"/>
      <c r="GHY49" s="468"/>
      <c r="GHZ49" s="468"/>
      <c r="GIA49" s="468"/>
      <c r="GIB49" s="468"/>
      <c r="GIC49" s="468"/>
      <c r="GID49" s="468"/>
      <c r="GIE49" s="468"/>
      <c r="GIF49" s="468"/>
      <c r="GIG49" s="468"/>
      <c r="GIH49" s="468"/>
      <c r="GII49" s="468"/>
      <c r="GIJ49" s="468"/>
      <c r="GIK49" s="468"/>
      <c r="GIL49" s="468"/>
      <c r="GIM49" s="468"/>
      <c r="GIN49" s="468"/>
      <c r="GIO49" s="468"/>
      <c r="GIP49" s="468"/>
      <c r="GIQ49" s="468"/>
      <c r="GIR49" s="468"/>
      <c r="GIS49" s="468"/>
      <c r="GIT49" s="468"/>
      <c r="GIU49" s="468"/>
      <c r="GIV49" s="468"/>
      <c r="GIW49" s="468"/>
      <c r="GIX49" s="468"/>
      <c r="GIY49" s="468"/>
      <c r="GIZ49" s="468"/>
      <c r="GJA49" s="468"/>
      <c r="GJB49" s="468"/>
      <c r="GJC49" s="468"/>
      <c r="GJD49" s="468"/>
      <c r="GJE49" s="468"/>
      <c r="GJF49" s="468"/>
      <c r="GJG49" s="468"/>
      <c r="GJH49" s="468"/>
      <c r="GJI49" s="468"/>
      <c r="GJJ49" s="468"/>
      <c r="GJK49" s="468"/>
      <c r="GJL49" s="468"/>
      <c r="GJM49" s="468"/>
      <c r="GJN49" s="468"/>
      <c r="GJO49" s="468"/>
      <c r="GJP49" s="468"/>
      <c r="GJQ49" s="468"/>
      <c r="GJR49" s="468"/>
      <c r="GJS49" s="468"/>
      <c r="GJT49" s="468"/>
      <c r="GJU49" s="468"/>
      <c r="GJV49" s="468"/>
      <c r="GJW49" s="468"/>
      <c r="GJX49" s="468"/>
      <c r="GJY49" s="468"/>
      <c r="GJZ49" s="468"/>
      <c r="GKA49" s="468"/>
      <c r="GKB49" s="468"/>
      <c r="GKC49" s="468"/>
      <c r="GKD49" s="468"/>
      <c r="GKE49" s="468"/>
      <c r="GKF49" s="468"/>
      <c r="GKG49" s="468"/>
      <c r="GKH49" s="468"/>
      <c r="GKI49" s="468"/>
      <c r="GKJ49" s="468"/>
      <c r="GKK49" s="468"/>
      <c r="GKL49" s="468"/>
      <c r="GKM49" s="468"/>
      <c r="GKN49" s="468"/>
      <c r="GKO49" s="468"/>
      <c r="GKP49" s="468"/>
      <c r="GKQ49" s="468"/>
      <c r="GKR49" s="468"/>
      <c r="GKS49" s="468"/>
      <c r="GKT49" s="468"/>
      <c r="GKU49" s="468"/>
      <c r="GKV49" s="468"/>
      <c r="GKW49" s="468"/>
      <c r="GKX49" s="468"/>
      <c r="GKY49" s="468"/>
      <c r="GKZ49" s="468"/>
      <c r="GLA49" s="468"/>
      <c r="GLB49" s="468"/>
      <c r="GLC49" s="468"/>
      <c r="GLD49" s="468"/>
      <c r="GLE49" s="468"/>
      <c r="GLF49" s="468"/>
      <c r="GLG49" s="468"/>
      <c r="GLH49" s="468"/>
      <c r="GLI49" s="468"/>
      <c r="GLJ49" s="468"/>
      <c r="GLK49" s="468"/>
      <c r="GLL49" s="468"/>
      <c r="GLM49" s="468"/>
      <c r="GLN49" s="468"/>
      <c r="GLO49" s="468"/>
      <c r="GLP49" s="468"/>
      <c r="GLQ49" s="468"/>
      <c r="GLR49" s="468"/>
      <c r="GLS49" s="468"/>
      <c r="GLT49" s="468"/>
      <c r="GLU49" s="468"/>
      <c r="GLV49" s="468"/>
      <c r="GLW49" s="468"/>
      <c r="GLX49" s="468"/>
      <c r="GLY49" s="468"/>
      <c r="GLZ49" s="468"/>
      <c r="GMA49" s="468"/>
      <c r="GMB49" s="468"/>
      <c r="GMC49" s="468"/>
      <c r="GMD49" s="468"/>
      <c r="GME49" s="468"/>
      <c r="GMF49" s="468"/>
      <c r="GMG49" s="468"/>
      <c r="GMH49" s="468"/>
      <c r="GMI49" s="468"/>
      <c r="GMJ49" s="468"/>
      <c r="GMK49" s="468"/>
      <c r="GML49" s="468"/>
      <c r="GMM49" s="468"/>
      <c r="GMN49" s="468"/>
      <c r="GMO49" s="468"/>
      <c r="GMP49" s="468"/>
      <c r="GMQ49" s="468"/>
      <c r="GMR49" s="468"/>
      <c r="GMS49" s="468"/>
      <c r="GMT49" s="468"/>
      <c r="GMU49" s="468"/>
      <c r="GMV49" s="468"/>
      <c r="GMW49" s="468"/>
      <c r="GMX49" s="468"/>
      <c r="GMY49" s="468"/>
      <c r="GMZ49" s="468"/>
      <c r="GNA49" s="468"/>
      <c r="GNB49" s="468"/>
      <c r="GNC49" s="468"/>
      <c r="GND49" s="468"/>
      <c r="GNE49" s="468"/>
      <c r="GNF49" s="468"/>
      <c r="GNG49" s="468"/>
      <c r="GNH49" s="468"/>
      <c r="GNI49" s="468"/>
      <c r="GNJ49" s="468"/>
      <c r="GNK49" s="468"/>
      <c r="GNL49" s="468"/>
      <c r="GNM49" s="468"/>
      <c r="GNN49" s="468"/>
      <c r="GNO49" s="468"/>
      <c r="GNP49" s="468"/>
      <c r="GNQ49" s="468"/>
      <c r="GNR49" s="468"/>
      <c r="GNS49" s="468"/>
      <c r="GNT49" s="468"/>
      <c r="GNU49" s="468"/>
      <c r="GNV49" s="468"/>
      <c r="GNW49" s="468"/>
      <c r="GNX49" s="468"/>
      <c r="GNY49" s="468"/>
      <c r="GNZ49" s="468"/>
      <c r="GOA49" s="468"/>
      <c r="GOB49" s="468"/>
      <c r="GOC49" s="468"/>
      <c r="GOD49" s="468"/>
      <c r="GOE49" s="468"/>
      <c r="GOF49" s="468"/>
      <c r="GOG49" s="468"/>
      <c r="GOH49" s="468"/>
      <c r="GOI49" s="468"/>
      <c r="GOJ49" s="468"/>
      <c r="GOK49" s="468"/>
      <c r="GOL49" s="468"/>
      <c r="GOM49" s="468"/>
      <c r="GON49" s="468"/>
      <c r="GOO49" s="468"/>
      <c r="GOP49" s="468"/>
      <c r="GOQ49" s="468"/>
      <c r="GOR49" s="468"/>
      <c r="GOS49" s="468"/>
      <c r="GOT49" s="468"/>
      <c r="GOU49" s="468"/>
      <c r="GOV49" s="468"/>
      <c r="GOW49" s="468"/>
      <c r="GOX49" s="468"/>
      <c r="GOY49" s="468"/>
      <c r="GOZ49" s="468"/>
      <c r="GPA49" s="468"/>
      <c r="GPB49" s="468"/>
      <c r="GPC49" s="468"/>
      <c r="GPD49" s="468"/>
      <c r="GPE49" s="468"/>
      <c r="GPF49" s="468"/>
      <c r="GPG49" s="468"/>
      <c r="GPH49" s="468"/>
      <c r="GPI49" s="468"/>
      <c r="GPJ49" s="468"/>
      <c r="GPK49" s="468"/>
      <c r="GPL49" s="468"/>
      <c r="GPM49" s="468"/>
      <c r="GPN49" s="468"/>
      <c r="GPO49" s="468"/>
      <c r="GPP49" s="468"/>
      <c r="GPQ49" s="468"/>
      <c r="GPR49" s="468"/>
      <c r="GPS49" s="468"/>
      <c r="GPT49" s="468"/>
      <c r="GPU49" s="468"/>
      <c r="GPV49" s="468"/>
      <c r="GPW49" s="468"/>
      <c r="GPX49" s="468"/>
      <c r="GPY49" s="468"/>
      <c r="GPZ49" s="468"/>
      <c r="GQA49" s="468"/>
      <c r="GQB49" s="468"/>
      <c r="GQC49" s="468"/>
      <c r="GQD49" s="468"/>
      <c r="GQE49" s="468"/>
      <c r="GQF49" s="468"/>
      <c r="GQG49" s="468"/>
      <c r="GQH49" s="468"/>
      <c r="GQI49" s="468"/>
      <c r="GQJ49" s="468"/>
      <c r="GQK49" s="468"/>
      <c r="GQL49" s="468"/>
      <c r="GQM49" s="468"/>
      <c r="GQN49" s="468"/>
      <c r="GQO49" s="468"/>
      <c r="GQP49" s="468"/>
      <c r="GQQ49" s="468"/>
      <c r="GQR49" s="468"/>
      <c r="GQS49" s="468"/>
      <c r="GQT49" s="468"/>
      <c r="GQU49" s="468"/>
      <c r="GQV49" s="468"/>
      <c r="GQW49" s="468"/>
      <c r="GQX49" s="468"/>
      <c r="GQY49" s="468"/>
      <c r="GQZ49" s="468"/>
      <c r="GRA49" s="468"/>
      <c r="GRB49" s="468"/>
      <c r="GRC49" s="468"/>
      <c r="GRD49" s="468"/>
      <c r="GRE49" s="468"/>
      <c r="GRF49" s="468"/>
      <c r="GRG49" s="468"/>
      <c r="GRH49" s="468"/>
      <c r="GRI49" s="468"/>
      <c r="GRJ49" s="468"/>
      <c r="GRK49" s="468"/>
      <c r="GRL49" s="468"/>
      <c r="GRM49" s="468"/>
      <c r="GRN49" s="468"/>
      <c r="GRO49" s="468"/>
      <c r="GRP49" s="468"/>
      <c r="GRQ49" s="468"/>
      <c r="GRR49" s="468"/>
      <c r="GRS49" s="468"/>
      <c r="GRT49" s="468"/>
      <c r="GRU49" s="468"/>
      <c r="GRV49" s="468"/>
      <c r="GRW49" s="468"/>
      <c r="GRX49" s="468"/>
      <c r="GRY49" s="468"/>
      <c r="GRZ49" s="468"/>
      <c r="GSA49" s="468"/>
      <c r="GSB49" s="468"/>
      <c r="GSC49" s="468"/>
      <c r="GSD49" s="468"/>
      <c r="GSE49" s="468"/>
      <c r="GSF49" s="468"/>
      <c r="GSG49" s="468"/>
      <c r="GSH49" s="468"/>
      <c r="GSI49" s="468"/>
      <c r="GSJ49" s="468"/>
      <c r="GSK49" s="468"/>
      <c r="GSL49" s="468"/>
      <c r="GSM49" s="468"/>
      <c r="GSN49" s="468"/>
      <c r="GSO49" s="468"/>
      <c r="GSP49" s="468"/>
      <c r="GSQ49" s="468"/>
      <c r="GSR49" s="468"/>
      <c r="GSS49" s="468"/>
      <c r="GST49" s="468"/>
      <c r="GSU49" s="468"/>
      <c r="GSV49" s="468"/>
      <c r="GSW49" s="468"/>
      <c r="GSX49" s="468"/>
      <c r="GSY49" s="468"/>
      <c r="GSZ49" s="468"/>
      <c r="GTA49" s="468"/>
      <c r="GTB49" s="468"/>
      <c r="GTC49" s="468"/>
      <c r="GTD49" s="468"/>
      <c r="GTE49" s="468"/>
      <c r="GTF49" s="468"/>
      <c r="GTG49" s="468"/>
      <c r="GTH49" s="468"/>
      <c r="GTI49" s="468"/>
      <c r="GTJ49" s="468"/>
      <c r="GTK49" s="468"/>
      <c r="GTL49" s="468"/>
      <c r="GTM49" s="468"/>
      <c r="GTN49" s="468"/>
      <c r="GTO49" s="468"/>
      <c r="GTP49" s="468"/>
      <c r="GTQ49" s="468"/>
      <c r="GTR49" s="468"/>
      <c r="GTS49" s="468"/>
      <c r="GTT49" s="468"/>
      <c r="GTU49" s="468"/>
      <c r="GTV49" s="468"/>
      <c r="GTW49" s="468"/>
      <c r="GTX49" s="468"/>
      <c r="GTY49" s="468"/>
      <c r="GTZ49" s="468"/>
      <c r="GUA49" s="468"/>
      <c r="GUB49" s="468"/>
      <c r="GUC49" s="468"/>
      <c r="GUD49" s="468"/>
      <c r="GUE49" s="468"/>
      <c r="GUF49" s="468"/>
      <c r="GUG49" s="468"/>
      <c r="GUH49" s="468"/>
      <c r="GUI49" s="468"/>
      <c r="GUJ49" s="468"/>
      <c r="GUK49" s="468"/>
      <c r="GUL49" s="468"/>
      <c r="GUM49" s="468"/>
      <c r="GUN49" s="468"/>
      <c r="GUO49" s="468"/>
      <c r="GUP49" s="468"/>
      <c r="GUQ49" s="468"/>
      <c r="GUR49" s="468"/>
      <c r="GUS49" s="468"/>
      <c r="GUT49" s="468"/>
      <c r="GUU49" s="468"/>
      <c r="GUV49" s="468"/>
      <c r="GUW49" s="468"/>
      <c r="GUX49" s="468"/>
      <c r="GUY49" s="468"/>
      <c r="GUZ49" s="468"/>
      <c r="GVA49" s="468"/>
      <c r="GVB49" s="468"/>
      <c r="GVC49" s="468"/>
      <c r="GVD49" s="468"/>
      <c r="GVE49" s="468"/>
      <c r="GVF49" s="468"/>
      <c r="GVG49" s="468"/>
      <c r="GVH49" s="468"/>
      <c r="GVI49" s="468"/>
      <c r="GVJ49" s="468"/>
      <c r="GVK49" s="468"/>
      <c r="GVL49" s="468"/>
      <c r="GVM49" s="468"/>
      <c r="GVN49" s="468"/>
      <c r="GVO49" s="468"/>
      <c r="GVP49" s="468"/>
      <c r="GVQ49" s="468"/>
      <c r="GVR49" s="468"/>
      <c r="GVS49" s="468"/>
      <c r="GVT49" s="468"/>
      <c r="GVU49" s="468"/>
      <c r="GVV49" s="468"/>
      <c r="GVW49" s="468"/>
      <c r="GVX49" s="468"/>
      <c r="GVY49" s="468"/>
      <c r="GVZ49" s="468"/>
      <c r="GWA49" s="468"/>
      <c r="GWB49" s="468"/>
      <c r="GWC49" s="468"/>
      <c r="GWD49" s="468"/>
      <c r="GWE49" s="468"/>
      <c r="GWF49" s="468"/>
      <c r="GWG49" s="468"/>
      <c r="GWH49" s="468"/>
      <c r="GWI49" s="468"/>
      <c r="GWJ49" s="468"/>
      <c r="GWK49" s="468"/>
      <c r="GWL49" s="468"/>
      <c r="GWM49" s="468"/>
      <c r="GWN49" s="468"/>
      <c r="GWO49" s="468"/>
      <c r="GWP49" s="468"/>
      <c r="GWQ49" s="468"/>
      <c r="GWR49" s="468"/>
      <c r="GWS49" s="468"/>
      <c r="GWT49" s="468"/>
      <c r="GWU49" s="468"/>
      <c r="GWV49" s="468"/>
      <c r="GWW49" s="468"/>
      <c r="GWX49" s="468"/>
      <c r="GWY49" s="468"/>
      <c r="GWZ49" s="468"/>
      <c r="GXA49" s="468"/>
      <c r="GXB49" s="468"/>
      <c r="GXC49" s="468"/>
      <c r="GXD49" s="468"/>
      <c r="GXE49" s="468"/>
      <c r="GXF49" s="468"/>
      <c r="GXG49" s="468"/>
      <c r="GXH49" s="468"/>
      <c r="GXI49" s="468"/>
      <c r="GXJ49" s="468"/>
      <c r="GXK49" s="468"/>
      <c r="GXL49" s="468"/>
      <c r="GXM49" s="468"/>
      <c r="GXN49" s="468"/>
      <c r="GXO49" s="468"/>
      <c r="GXP49" s="468"/>
      <c r="GXQ49" s="468"/>
      <c r="GXR49" s="468"/>
      <c r="GXS49" s="468"/>
      <c r="GXT49" s="468"/>
      <c r="GXU49" s="468"/>
      <c r="GXV49" s="468"/>
      <c r="GXW49" s="468"/>
      <c r="GXX49" s="468"/>
      <c r="GXY49" s="468"/>
      <c r="GXZ49" s="468"/>
      <c r="GYA49" s="468"/>
      <c r="GYB49" s="468"/>
      <c r="GYC49" s="468"/>
      <c r="GYD49" s="468"/>
      <c r="GYE49" s="468"/>
      <c r="GYF49" s="468"/>
      <c r="GYG49" s="468"/>
      <c r="GYH49" s="468"/>
      <c r="GYI49" s="468"/>
      <c r="GYJ49" s="468"/>
      <c r="GYK49" s="468"/>
      <c r="GYL49" s="468"/>
      <c r="GYM49" s="468"/>
      <c r="GYN49" s="468"/>
      <c r="GYO49" s="468"/>
      <c r="GYP49" s="468"/>
      <c r="GYQ49" s="468"/>
      <c r="GYR49" s="468"/>
      <c r="GYS49" s="468"/>
      <c r="GYT49" s="468"/>
      <c r="GYU49" s="468"/>
      <c r="GYV49" s="468"/>
      <c r="GYW49" s="468"/>
      <c r="GYX49" s="468"/>
      <c r="GYY49" s="468"/>
      <c r="GYZ49" s="468"/>
      <c r="GZA49" s="468"/>
      <c r="GZB49" s="468"/>
      <c r="GZC49" s="468"/>
      <c r="GZD49" s="468"/>
      <c r="GZE49" s="468"/>
      <c r="GZF49" s="468"/>
      <c r="GZG49" s="468"/>
      <c r="GZH49" s="468"/>
      <c r="GZI49" s="468"/>
      <c r="GZJ49" s="468"/>
      <c r="GZK49" s="468"/>
      <c r="GZL49" s="468"/>
      <c r="GZM49" s="468"/>
      <c r="GZN49" s="468"/>
      <c r="GZO49" s="468"/>
      <c r="GZP49" s="468"/>
      <c r="GZQ49" s="468"/>
      <c r="GZR49" s="468"/>
      <c r="GZS49" s="468"/>
      <c r="GZT49" s="468"/>
      <c r="GZU49" s="468"/>
      <c r="GZV49" s="468"/>
      <c r="GZW49" s="468"/>
      <c r="GZX49" s="468"/>
      <c r="GZY49" s="468"/>
      <c r="GZZ49" s="468"/>
      <c r="HAA49" s="468"/>
      <c r="HAB49" s="468"/>
      <c r="HAC49" s="468"/>
      <c r="HAD49" s="468"/>
      <c r="HAE49" s="468"/>
      <c r="HAF49" s="468"/>
      <c r="HAG49" s="468"/>
      <c r="HAH49" s="468"/>
      <c r="HAI49" s="468"/>
      <c r="HAJ49" s="468"/>
      <c r="HAK49" s="468"/>
      <c r="HAL49" s="468"/>
      <c r="HAM49" s="468"/>
      <c r="HAN49" s="468"/>
      <c r="HAO49" s="468"/>
      <c r="HAP49" s="468"/>
      <c r="HAQ49" s="468"/>
      <c r="HAR49" s="468"/>
      <c r="HAS49" s="468"/>
      <c r="HAT49" s="468"/>
      <c r="HAU49" s="468"/>
      <c r="HAV49" s="468"/>
      <c r="HAW49" s="468"/>
      <c r="HAX49" s="468"/>
      <c r="HAY49" s="468"/>
      <c r="HAZ49" s="468"/>
      <c r="HBA49" s="468"/>
      <c r="HBB49" s="468"/>
      <c r="HBC49" s="468"/>
      <c r="HBD49" s="468"/>
      <c r="HBE49" s="468"/>
      <c r="HBF49" s="468"/>
      <c r="HBG49" s="468"/>
      <c r="HBH49" s="468"/>
      <c r="HBI49" s="468"/>
      <c r="HBJ49" s="468"/>
      <c r="HBK49" s="468"/>
      <c r="HBL49" s="468"/>
      <c r="HBM49" s="468"/>
      <c r="HBN49" s="468"/>
      <c r="HBO49" s="468"/>
      <c r="HBP49" s="468"/>
      <c r="HBQ49" s="468"/>
      <c r="HBR49" s="468"/>
      <c r="HBS49" s="468"/>
      <c r="HBT49" s="468"/>
      <c r="HBU49" s="468"/>
      <c r="HBV49" s="468"/>
      <c r="HBW49" s="468"/>
      <c r="HBX49" s="468"/>
      <c r="HBY49" s="468"/>
      <c r="HBZ49" s="468"/>
      <c r="HCA49" s="468"/>
      <c r="HCB49" s="468"/>
      <c r="HCC49" s="468"/>
      <c r="HCD49" s="468"/>
      <c r="HCE49" s="468"/>
      <c r="HCF49" s="468"/>
      <c r="HCG49" s="468"/>
      <c r="HCH49" s="468"/>
      <c r="HCI49" s="468"/>
      <c r="HCJ49" s="468"/>
      <c r="HCK49" s="468"/>
      <c r="HCL49" s="468"/>
      <c r="HCM49" s="468"/>
      <c r="HCN49" s="468"/>
      <c r="HCO49" s="468"/>
      <c r="HCP49" s="468"/>
      <c r="HCQ49" s="468"/>
      <c r="HCR49" s="468"/>
      <c r="HCS49" s="468"/>
      <c r="HCT49" s="468"/>
      <c r="HCU49" s="468"/>
      <c r="HCV49" s="468"/>
      <c r="HCW49" s="468"/>
      <c r="HCX49" s="468"/>
      <c r="HCY49" s="468"/>
      <c r="HCZ49" s="468"/>
      <c r="HDA49" s="468"/>
      <c r="HDB49" s="468"/>
      <c r="HDC49" s="468"/>
      <c r="HDD49" s="468"/>
      <c r="HDE49" s="468"/>
      <c r="HDF49" s="468"/>
      <c r="HDG49" s="468"/>
      <c r="HDH49" s="468"/>
      <c r="HDI49" s="468"/>
      <c r="HDJ49" s="468"/>
      <c r="HDK49" s="468"/>
      <c r="HDL49" s="468"/>
      <c r="HDM49" s="468"/>
      <c r="HDN49" s="468"/>
      <c r="HDO49" s="468"/>
      <c r="HDP49" s="468"/>
      <c r="HDQ49" s="468"/>
      <c r="HDR49" s="468"/>
      <c r="HDS49" s="468"/>
      <c r="HDT49" s="468"/>
      <c r="HDU49" s="468"/>
      <c r="HDV49" s="468"/>
      <c r="HDW49" s="468"/>
      <c r="HDX49" s="468"/>
      <c r="HDY49" s="468"/>
      <c r="HDZ49" s="468"/>
      <c r="HEA49" s="468"/>
      <c r="HEB49" s="468"/>
      <c r="HEC49" s="468"/>
      <c r="HED49" s="468"/>
      <c r="HEE49" s="468"/>
      <c r="HEF49" s="468"/>
      <c r="HEG49" s="468"/>
      <c r="HEH49" s="468"/>
      <c r="HEI49" s="468"/>
      <c r="HEJ49" s="468"/>
      <c r="HEK49" s="468"/>
      <c r="HEL49" s="468"/>
      <c r="HEM49" s="468"/>
      <c r="HEN49" s="468"/>
      <c r="HEO49" s="468"/>
      <c r="HEP49" s="468"/>
      <c r="HEQ49" s="468"/>
      <c r="HER49" s="468"/>
      <c r="HES49" s="468"/>
      <c r="HET49" s="468"/>
      <c r="HEU49" s="468"/>
      <c r="HEV49" s="468"/>
      <c r="HEW49" s="468"/>
      <c r="HEX49" s="468"/>
      <c r="HEY49" s="468"/>
      <c r="HEZ49" s="468"/>
      <c r="HFA49" s="468"/>
      <c r="HFB49" s="468"/>
      <c r="HFC49" s="468"/>
      <c r="HFD49" s="468"/>
      <c r="HFE49" s="468"/>
      <c r="HFF49" s="468"/>
      <c r="HFG49" s="468"/>
      <c r="HFH49" s="468"/>
      <c r="HFI49" s="468"/>
      <c r="HFJ49" s="468"/>
      <c r="HFK49" s="468"/>
      <c r="HFL49" s="468"/>
      <c r="HFM49" s="468"/>
      <c r="HFN49" s="468"/>
      <c r="HFO49" s="468"/>
      <c r="HFP49" s="468"/>
      <c r="HFQ49" s="468"/>
      <c r="HFR49" s="468"/>
      <c r="HFS49" s="468"/>
      <c r="HFT49" s="468"/>
      <c r="HFU49" s="468"/>
      <c r="HFV49" s="468"/>
      <c r="HFW49" s="468"/>
      <c r="HFX49" s="468"/>
      <c r="HFY49" s="468"/>
      <c r="HFZ49" s="468"/>
      <c r="HGA49" s="468"/>
      <c r="HGB49" s="468"/>
      <c r="HGC49" s="468"/>
      <c r="HGD49" s="468"/>
      <c r="HGE49" s="468"/>
      <c r="HGF49" s="468"/>
      <c r="HGG49" s="468"/>
      <c r="HGH49" s="468"/>
      <c r="HGI49" s="468"/>
      <c r="HGJ49" s="468"/>
      <c r="HGK49" s="468"/>
      <c r="HGL49" s="468"/>
      <c r="HGM49" s="468"/>
      <c r="HGN49" s="468"/>
      <c r="HGO49" s="468"/>
      <c r="HGP49" s="468"/>
      <c r="HGQ49" s="468"/>
      <c r="HGR49" s="468"/>
      <c r="HGS49" s="468"/>
      <c r="HGT49" s="468"/>
      <c r="HGU49" s="468"/>
      <c r="HGV49" s="468"/>
      <c r="HGW49" s="468"/>
      <c r="HGX49" s="468"/>
      <c r="HGY49" s="468"/>
      <c r="HGZ49" s="468"/>
      <c r="HHA49" s="468"/>
      <c r="HHB49" s="468"/>
      <c r="HHC49" s="468"/>
      <c r="HHD49" s="468"/>
      <c r="HHE49" s="468"/>
      <c r="HHF49" s="468"/>
      <c r="HHG49" s="468"/>
      <c r="HHH49" s="468"/>
      <c r="HHI49" s="468"/>
      <c r="HHJ49" s="468"/>
      <c r="HHK49" s="468"/>
      <c r="HHL49" s="468"/>
      <c r="HHM49" s="468"/>
      <c r="HHN49" s="468"/>
      <c r="HHO49" s="468"/>
      <c r="HHP49" s="468"/>
      <c r="HHQ49" s="468"/>
      <c r="HHR49" s="468"/>
      <c r="HHS49" s="468"/>
      <c r="HHT49" s="468"/>
      <c r="HHU49" s="468"/>
      <c r="HHV49" s="468"/>
      <c r="HHW49" s="468"/>
      <c r="HHX49" s="468"/>
      <c r="HHY49" s="468"/>
      <c r="HHZ49" s="468"/>
      <c r="HIA49" s="468"/>
      <c r="HIB49" s="468"/>
      <c r="HIC49" s="468"/>
      <c r="HID49" s="468"/>
      <c r="HIE49" s="468"/>
      <c r="HIF49" s="468"/>
      <c r="HIG49" s="468"/>
      <c r="HIH49" s="468"/>
      <c r="HII49" s="468"/>
      <c r="HIJ49" s="468"/>
      <c r="HIK49" s="468"/>
      <c r="HIL49" s="468"/>
      <c r="HIM49" s="468"/>
      <c r="HIN49" s="468"/>
      <c r="HIO49" s="468"/>
      <c r="HIP49" s="468"/>
      <c r="HIQ49" s="468"/>
      <c r="HIR49" s="468"/>
      <c r="HIS49" s="468"/>
      <c r="HIT49" s="468"/>
      <c r="HIU49" s="468"/>
      <c r="HIV49" s="468"/>
      <c r="HIW49" s="468"/>
      <c r="HIX49" s="468"/>
      <c r="HIY49" s="468"/>
      <c r="HIZ49" s="468"/>
      <c r="HJA49" s="468"/>
      <c r="HJB49" s="468"/>
      <c r="HJC49" s="468"/>
      <c r="HJD49" s="468"/>
      <c r="HJE49" s="468"/>
      <c r="HJF49" s="468"/>
      <c r="HJG49" s="468"/>
      <c r="HJH49" s="468"/>
      <c r="HJI49" s="468"/>
      <c r="HJJ49" s="468"/>
      <c r="HJK49" s="468"/>
      <c r="HJL49" s="468"/>
      <c r="HJM49" s="468"/>
      <c r="HJN49" s="468"/>
      <c r="HJO49" s="468"/>
      <c r="HJP49" s="468"/>
      <c r="HJQ49" s="468"/>
      <c r="HJR49" s="468"/>
      <c r="HJS49" s="468"/>
      <c r="HJT49" s="468"/>
      <c r="HJU49" s="468"/>
      <c r="HJV49" s="468"/>
      <c r="HJW49" s="468"/>
      <c r="HJX49" s="468"/>
      <c r="HJY49" s="468"/>
      <c r="HJZ49" s="468"/>
      <c r="HKA49" s="468"/>
      <c r="HKB49" s="468"/>
      <c r="HKC49" s="468"/>
      <c r="HKD49" s="468"/>
      <c r="HKE49" s="468"/>
      <c r="HKF49" s="468"/>
      <c r="HKG49" s="468"/>
      <c r="HKH49" s="468"/>
      <c r="HKI49" s="468"/>
      <c r="HKJ49" s="468"/>
      <c r="HKK49" s="468"/>
      <c r="HKL49" s="468"/>
      <c r="HKM49" s="468"/>
      <c r="HKN49" s="468"/>
      <c r="HKO49" s="468"/>
      <c r="HKP49" s="468"/>
      <c r="HKQ49" s="468"/>
      <c r="HKR49" s="468"/>
      <c r="HKS49" s="468"/>
      <c r="HKT49" s="468"/>
      <c r="HKU49" s="468"/>
      <c r="HKV49" s="468"/>
      <c r="HKW49" s="468"/>
      <c r="HKX49" s="468"/>
      <c r="HKY49" s="468"/>
      <c r="HKZ49" s="468"/>
      <c r="HLA49" s="468"/>
      <c r="HLB49" s="468"/>
      <c r="HLC49" s="468"/>
      <c r="HLD49" s="468"/>
      <c r="HLE49" s="468"/>
      <c r="HLF49" s="468"/>
      <c r="HLG49" s="468"/>
      <c r="HLH49" s="468"/>
      <c r="HLI49" s="468"/>
      <c r="HLJ49" s="468"/>
      <c r="HLK49" s="468"/>
      <c r="HLL49" s="468"/>
      <c r="HLM49" s="468"/>
      <c r="HLN49" s="468"/>
      <c r="HLO49" s="468"/>
      <c r="HLP49" s="468"/>
      <c r="HLQ49" s="468"/>
      <c r="HLR49" s="468"/>
      <c r="HLS49" s="468"/>
      <c r="HLT49" s="468"/>
      <c r="HLU49" s="468"/>
      <c r="HLV49" s="468"/>
      <c r="HLW49" s="468"/>
      <c r="HLX49" s="468"/>
      <c r="HLY49" s="468"/>
      <c r="HLZ49" s="468"/>
      <c r="HMA49" s="468"/>
      <c r="HMB49" s="468"/>
      <c r="HMC49" s="468"/>
      <c r="HMD49" s="468"/>
      <c r="HME49" s="468"/>
      <c r="HMF49" s="468"/>
      <c r="HMG49" s="468"/>
      <c r="HMH49" s="468"/>
      <c r="HMI49" s="468"/>
      <c r="HMJ49" s="468"/>
      <c r="HMK49" s="468"/>
      <c r="HML49" s="468"/>
      <c r="HMM49" s="468"/>
      <c r="HMN49" s="468"/>
      <c r="HMO49" s="468"/>
      <c r="HMP49" s="468"/>
      <c r="HMQ49" s="468"/>
      <c r="HMR49" s="468"/>
      <c r="HMS49" s="468"/>
      <c r="HMT49" s="468"/>
      <c r="HMU49" s="468"/>
      <c r="HMV49" s="468"/>
      <c r="HMW49" s="468"/>
      <c r="HMX49" s="468"/>
      <c r="HMY49" s="468"/>
      <c r="HMZ49" s="468"/>
      <c r="HNA49" s="468"/>
      <c r="HNB49" s="468"/>
      <c r="HNC49" s="468"/>
      <c r="HND49" s="468"/>
      <c r="HNE49" s="468"/>
      <c r="HNF49" s="468"/>
      <c r="HNG49" s="468"/>
      <c r="HNH49" s="468"/>
      <c r="HNI49" s="468"/>
      <c r="HNJ49" s="468"/>
      <c r="HNK49" s="468"/>
      <c r="HNL49" s="468"/>
      <c r="HNM49" s="468"/>
      <c r="HNN49" s="468"/>
      <c r="HNO49" s="468"/>
      <c r="HNP49" s="468"/>
      <c r="HNQ49" s="468"/>
      <c r="HNR49" s="468"/>
      <c r="HNS49" s="468"/>
      <c r="HNT49" s="468"/>
      <c r="HNU49" s="468"/>
      <c r="HNV49" s="468"/>
      <c r="HNW49" s="468"/>
      <c r="HNX49" s="468"/>
      <c r="HNY49" s="468"/>
      <c r="HNZ49" s="468"/>
      <c r="HOA49" s="468"/>
      <c r="HOB49" s="468"/>
      <c r="HOC49" s="468"/>
      <c r="HOD49" s="468"/>
      <c r="HOE49" s="468"/>
      <c r="HOF49" s="468"/>
      <c r="HOG49" s="468"/>
      <c r="HOH49" s="468"/>
      <c r="HOI49" s="468"/>
      <c r="HOJ49" s="468"/>
      <c r="HOK49" s="468"/>
      <c r="HOL49" s="468"/>
      <c r="HOM49" s="468"/>
      <c r="HON49" s="468"/>
      <c r="HOO49" s="468"/>
      <c r="HOP49" s="468"/>
      <c r="HOQ49" s="468"/>
      <c r="HOR49" s="468"/>
      <c r="HOS49" s="468"/>
      <c r="HOT49" s="468"/>
      <c r="HOU49" s="468"/>
      <c r="HOV49" s="468"/>
      <c r="HOW49" s="468"/>
      <c r="HOX49" s="468"/>
      <c r="HOY49" s="468"/>
      <c r="HOZ49" s="468"/>
      <c r="HPA49" s="468"/>
      <c r="HPB49" s="468"/>
      <c r="HPC49" s="468"/>
      <c r="HPD49" s="468"/>
      <c r="HPE49" s="468"/>
      <c r="HPF49" s="468"/>
      <c r="HPG49" s="468"/>
      <c r="HPH49" s="468"/>
      <c r="HPI49" s="468"/>
      <c r="HPJ49" s="468"/>
      <c r="HPK49" s="468"/>
      <c r="HPL49" s="468"/>
      <c r="HPM49" s="468"/>
      <c r="HPN49" s="468"/>
      <c r="HPO49" s="468"/>
      <c r="HPP49" s="468"/>
      <c r="HPQ49" s="468"/>
      <c r="HPR49" s="468"/>
      <c r="HPS49" s="468"/>
      <c r="HPT49" s="468"/>
      <c r="HPU49" s="468"/>
      <c r="HPV49" s="468"/>
      <c r="HPW49" s="468"/>
      <c r="HPX49" s="468"/>
      <c r="HPY49" s="468"/>
      <c r="HPZ49" s="468"/>
      <c r="HQA49" s="468"/>
      <c r="HQB49" s="468"/>
      <c r="HQC49" s="468"/>
      <c r="HQD49" s="468"/>
      <c r="HQE49" s="468"/>
      <c r="HQF49" s="468"/>
      <c r="HQG49" s="468"/>
      <c r="HQH49" s="468"/>
      <c r="HQI49" s="468"/>
      <c r="HQJ49" s="468"/>
      <c r="HQK49" s="468"/>
      <c r="HQL49" s="468"/>
      <c r="HQM49" s="468"/>
      <c r="HQN49" s="468"/>
      <c r="HQO49" s="468"/>
      <c r="HQP49" s="468"/>
      <c r="HQQ49" s="468"/>
      <c r="HQR49" s="468"/>
      <c r="HQS49" s="468"/>
      <c r="HQT49" s="468"/>
      <c r="HQU49" s="468"/>
      <c r="HQV49" s="468"/>
      <c r="HQW49" s="468"/>
      <c r="HQX49" s="468"/>
      <c r="HQY49" s="468"/>
      <c r="HQZ49" s="468"/>
      <c r="HRA49" s="468"/>
      <c r="HRB49" s="468"/>
      <c r="HRC49" s="468"/>
      <c r="HRD49" s="468"/>
      <c r="HRE49" s="468"/>
      <c r="HRF49" s="468"/>
      <c r="HRG49" s="468"/>
      <c r="HRH49" s="468"/>
      <c r="HRI49" s="468"/>
      <c r="HRJ49" s="468"/>
      <c r="HRK49" s="468"/>
      <c r="HRL49" s="468"/>
      <c r="HRM49" s="468"/>
      <c r="HRN49" s="468"/>
      <c r="HRO49" s="468"/>
      <c r="HRP49" s="468"/>
      <c r="HRQ49" s="468"/>
      <c r="HRR49" s="468"/>
      <c r="HRS49" s="468"/>
      <c r="HRT49" s="468"/>
      <c r="HRU49" s="468"/>
      <c r="HRV49" s="468"/>
      <c r="HRW49" s="468"/>
      <c r="HRX49" s="468"/>
      <c r="HRY49" s="468"/>
      <c r="HRZ49" s="468"/>
      <c r="HSA49" s="468"/>
      <c r="HSB49" s="468"/>
      <c r="HSC49" s="468"/>
      <c r="HSD49" s="468"/>
      <c r="HSE49" s="468"/>
      <c r="HSF49" s="468"/>
      <c r="HSG49" s="468"/>
      <c r="HSH49" s="468"/>
      <c r="HSI49" s="468"/>
      <c r="HSJ49" s="468"/>
      <c r="HSK49" s="468"/>
      <c r="HSL49" s="468"/>
      <c r="HSM49" s="468"/>
      <c r="HSN49" s="468"/>
      <c r="HSO49" s="468"/>
      <c r="HSP49" s="468"/>
      <c r="HSQ49" s="468"/>
      <c r="HSR49" s="468"/>
      <c r="HSS49" s="468"/>
      <c r="HST49" s="468"/>
      <c r="HSU49" s="468"/>
      <c r="HSV49" s="468"/>
      <c r="HSW49" s="468"/>
      <c r="HSX49" s="468"/>
      <c r="HSY49" s="468"/>
      <c r="HSZ49" s="468"/>
      <c r="HTA49" s="468"/>
      <c r="HTB49" s="468"/>
      <c r="HTC49" s="468"/>
      <c r="HTD49" s="468"/>
      <c r="HTE49" s="468"/>
      <c r="HTF49" s="468"/>
      <c r="HTG49" s="468"/>
      <c r="HTH49" s="468"/>
      <c r="HTI49" s="468"/>
      <c r="HTJ49" s="468"/>
      <c r="HTK49" s="468"/>
      <c r="HTL49" s="468"/>
      <c r="HTM49" s="468"/>
      <c r="HTN49" s="468"/>
      <c r="HTO49" s="468"/>
      <c r="HTP49" s="468"/>
      <c r="HTQ49" s="468"/>
      <c r="HTR49" s="468"/>
      <c r="HTS49" s="468"/>
      <c r="HTT49" s="468"/>
      <c r="HTU49" s="468"/>
      <c r="HTV49" s="468"/>
      <c r="HTW49" s="468"/>
      <c r="HTX49" s="468"/>
      <c r="HTY49" s="468"/>
      <c r="HTZ49" s="468"/>
      <c r="HUA49" s="468"/>
      <c r="HUB49" s="468"/>
      <c r="HUC49" s="468"/>
      <c r="HUD49" s="468"/>
      <c r="HUE49" s="468"/>
      <c r="HUF49" s="468"/>
      <c r="HUG49" s="468"/>
      <c r="HUH49" s="468"/>
      <c r="HUI49" s="468"/>
      <c r="HUJ49" s="468"/>
      <c r="HUK49" s="468"/>
      <c r="HUL49" s="468"/>
      <c r="HUM49" s="468"/>
      <c r="HUN49" s="468"/>
      <c r="HUO49" s="468"/>
      <c r="HUP49" s="468"/>
      <c r="HUQ49" s="468"/>
      <c r="HUR49" s="468"/>
      <c r="HUS49" s="468"/>
      <c r="HUT49" s="468"/>
      <c r="HUU49" s="468"/>
      <c r="HUV49" s="468"/>
      <c r="HUW49" s="468"/>
      <c r="HUX49" s="468"/>
      <c r="HUY49" s="468"/>
      <c r="HUZ49" s="468"/>
      <c r="HVA49" s="468"/>
      <c r="HVB49" s="468"/>
      <c r="HVC49" s="468"/>
      <c r="HVD49" s="468"/>
      <c r="HVE49" s="468"/>
      <c r="HVF49" s="468"/>
      <c r="HVG49" s="468"/>
      <c r="HVH49" s="468"/>
      <c r="HVI49" s="468"/>
      <c r="HVJ49" s="468"/>
      <c r="HVK49" s="468"/>
      <c r="HVL49" s="468"/>
      <c r="HVM49" s="468"/>
      <c r="HVN49" s="468"/>
      <c r="HVO49" s="468"/>
      <c r="HVP49" s="468"/>
      <c r="HVQ49" s="468"/>
      <c r="HVR49" s="468"/>
      <c r="HVS49" s="468"/>
      <c r="HVT49" s="468"/>
      <c r="HVU49" s="468"/>
      <c r="HVV49" s="468"/>
      <c r="HVW49" s="468"/>
      <c r="HVX49" s="468"/>
      <c r="HVY49" s="468"/>
      <c r="HVZ49" s="468"/>
      <c r="HWA49" s="468"/>
      <c r="HWB49" s="468"/>
      <c r="HWC49" s="468"/>
      <c r="HWD49" s="468"/>
      <c r="HWE49" s="468"/>
      <c r="HWF49" s="468"/>
      <c r="HWG49" s="468"/>
      <c r="HWH49" s="468"/>
      <c r="HWI49" s="468"/>
      <c r="HWJ49" s="468"/>
      <c r="HWK49" s="468"/>
      <c r="HWL49" s="468"/>
      <c r="HWM49" s="468"/>
      <c r="HWN49" s="468"/>
      <c r="HWO49" s="468"/>
      <c r="HWP49" s="468"/>
      <c r="HWQ49" s="468"/>
      <c r="HWR49" s="468"/>
      <c r="HWS49" s="468"/>
      <c r="HWT49" s="468"/>
      <c r="HWU49" s="468"/>
      <c r="HWV49" s="468"/>
      <c r="HWW49" s="468"/>
      <c r="HWX49" s="468"/>
      <c r="HWY49" s="468"/>
      <c r="HWZ49" s="468"/>
      <c r="HXA49" s="468"/>
      <c r="HXB49" s="468"/>
      <c r="HXC49" s="468"/>
      <c r="HXD49" s="468"/>
      <c r="HXE49" s="468"/>
      <c r="HXF49" s="468"/>
      <c r="HXG49" s="468"/>
      <c r="HXH49" s="468"/>
      <c r="HXI49" s="468"/>
      <c r="HXJ49" s="468"/>
      <c r="HXK49" s="468"/>
      <c r="HXL49" s="468"/>
      <c r="HXM49" s="468"/>
      <c r="HXN49" s="468"/>
      <c r="HXO49" s="468"/>
      <c r="HXP49" s="468"/>
      <c r="HXQ49" s="468"/>
      <c r="HXR49" s="468"/>
      <c r="HXS49" s="468"/>
      <c r="HXT49" s="468"/>
      <c r="HXU49" s="468"/>
      <c r="HXV49" s="468"/>
      <c r="HXW49" s="468"/>
      <c r="HXX49" s="468"/>
      <c r="HXY49" s="468"/>
      <c r="HXZ49" s="468"/>
      <c r="HYA49" s="468"/>
      <c r="HYB49" s="468"/>
      <c r="HYC49" s="468"/>
      <c r="HYD49" s="468"/>
      <c r="HYE49" s="468"/>
      <c r="HYF49" s="468"/>
      <c r="HYG49" s="468"/>
      <c r="HYH49" s="468"/>
      <c r="HYI49" s="468"/>
      <c r="HYJ49" s="468"/>
      <c r="HYK49" s="468"/>
      <c r="HYL49" s="468"/>
      <c r="HYM49" s="468"/>
      <c r="HYN49" s="468"/>
      <c r="HYO49" s="468"/>
      <c r="HYP49" s="468"/>
      <c r="HYQ49" s="468"/>
      <c r="HYR49" s="468"/>
      <c r="HYS49" s="468"/>
      <c r="HYT49" s="468"/>
      <c r="HYU49" s="468"/>
      <c r="HYV49" s="468"/>
      <c r="HYW49" s="468"/>
      <c r="HYX49" s="468"/>
      <c r="HYY49" s="468"/>
      <c r="HYZ49" s="468"/>
      <c r="HZA49" s="468"/>
      <c r="HZB49" s="468"/>
      <c r="HZC49" s="468"/>
      <c r="HZD49" s="468"/>
      <c r="HZE49" s="468"/>
      <c r="HZF49" s="468"/>
      <c r="HZG49" s="468"/>
      <c r="HZH49" s="468"/>
      <c r="HZI49" s="468"/>
      <c r="HZJ49" s="468"/>
      <c r="HZK49" s="468"/>
      <c r="HZL49" s="468"/>
      <c r="HZM49" s="468"/>
      <c r="HZN49" s="468"/>
      <c r="HZO49" s="468"/>
      <c r="HZP49" s="468"/>
      <c r="HZQ49" s="468"/>
      <c r="HZR49" s="468"/>
      <c r="HZS49" s="468"/>
      <c r="HZT49" s="468"/>
      <c r="HZU49" s="468"/>
      <c r="HZV49" s="468"/>
      <c r="HZW49" s="468"/>
      <c r="HZX49" s="468"/>
      <c r="HZY49" s="468"/>
      <c r="HZZ49" s="468"/>
      <c r="IAA49" s="468"/>
      <c r="IAB49" s="468"/>
      <c r="IAC49" s="468"/>
      <c r="IAD49" s="468"/>
      <c r="IAE49" s="468"/>
      <c r="IAF49" s="468"/>
      <c r="IAG49" s="468"/>
      <c r="IAH49" s="468"/>
      <c r="IAI49" s="468"/>
      <c r="IAJ49" s="468"/>
      <c r="IAK49" s="468"/>
      <c r="IAL49" s="468"/>
      <c r="IAM49" s="468"/>
      <c r="IAN49" s="468"/>
      <c r="IAO49" s="468"/>
      <c r="IAP49" s="468"/>
      <c r="IAQ49" s="468"/>
      <c r="IAR49" s="468"/>
      <c r="IAS49" s="468"/>
      <c r="IAT49" s="468"/>
      <c r="IAU49" s="468"/>
      <c r="IAV49" s="468"/>
      <c r="IAW49" s="468"/>
      <c r="IAX49" s="468"/>
      <c r="IAY49" s="468"/>
      <c r="IAZ49" s="468"/>
      <c r="IBA49" s="468"/>
      <c r="IBB49" s="468"/>
      <c r="IBC49" s="468"/>
      <c r="IBD49" s="468"/>
      <c r="IBE49" s="468"/>
      <c r="IBF49" s="468"/>
      <c r="IBG49" s="468"/>
      <c r="IBH49" s="468"/>
      <c r="IBI49" s="468"/>
      <c r="IBJ49" s="468"/>
      <c r="IBK49" s="468"/>
      <c r="IBL49" s="468"/>
      <c r="IBM49" s="468"/>
      <c r="IBN49" s="468"/>
      <c r="IBO49" s="468"/>
      <c r="IBP49" s="468"/>
      <c r="IBQ49" s="468"/>
      <c r="IBR49" s="468"/>
      <c r="IBS49" s="468"/>
      <c r="IBT49" s="468"/>
      <c r="IBU49" s="468"/>
      <c r="IBV49" s="468"/>
      <c r="IBW49" s="468"/>
      <c r="IBX49" s="468"/>
      <c r="IBY49" s="468"/>
      <c r="IBZ49" s="468"/>
      <c r="ICA49" s="468"/>
      <c r="ICB49" s="468"/>
      <c r="ICC49" s="468"/>
      <c r="ICD49" s="468"/>
      <c r="ICE49" s="468"/>
      <c r="ICF49" s="468"/>
      <c r="ICG49" s="468"/>
      <c r="ICH49" s="468"/>
      <c r="ICI49" s="468"/>
      <c r="ICJ49" s="468"/>
      <c r="ICK49" s="468"/>
      <c r="ICL49" s="468"/>
      <c r="ICM49" s="468"/>
      <c r="ICN49" s="468"/>
      <c r="ICO49" s="468"/>
      <c r="ICP49" s="468"/>
      <c r="ICQ49" s="468"/>
      <c r="ICR49" s="468"/>
      <c r="ICS49" s="468"/>
      <c r="ICT49" s="468"/>
      <c r="ICU49" s="468"/>
      <c r="ICV49" s="468"/>
      <c r="ICW49" s="468"/>
      <c r="ICX49" s="468"/>
      <c r="ICY49" s="468"/>
      <c r="ICZ49" s="468"/>
      <c r="IDA49" s="468"/>
      <c r="IDB49" s="468"/>
      <c r="IDC49" s="468"/>
      <c r="IDD49" s="468"/>
      <c r="IDE49" s="468"/>
      <c r="IDF49" s="468"/>
      <c r="IDG49" s="468"/>
      <c r="IDH49" s="468"/>
      <c r="IDI49" s="468"/>
      <c r="IDJ49" s="468"/>
      <c r="IDK49" s="468"/>
      <c r="IDL49" s="468"/>
      <c r="IDM49" s="468"/>
      <c r="IDN49" s="468"/>
      <c r="IDO49" s="468"/>
      <c r="IDP49" s="468"/>
      <c r="IDQ49" s="468"/>
      <c r="IDR49" s="468"/>
      <c r="IDS49" s="468"/>
      <c r="IDT49" s="468"/>
      <c r="IDU49" s="468"/>
      <c r="IDV49" s="468"/>
      <c r="IDW49" s="468"/>
      <c r="IDX49" s="468"/>
      <c r="IDY49" s="468"/>
      <c r="IDZ49" s="468"/>
      <c r="IEA49" s="468"/>
      <c r="IEB49" s="468"/>
      <c r="IEC49" s="468"/>
      <c r="IED49" s="468"/>
      <c r="IEE49" s="468"/>
      <c r="IEF49" s="468"/>
      <c r="IEG49" s="468"/>
      <c r="IEH49" s="468"/>
      <c r="IEI49" s="468"/>
      <c r="IEJ49" s="468"/>
      <c r="IEK49" s="468"/>
      <c r="IEL49" s="468"/>
      <c r="IEM49" s="468"/>
      <c r="IEN49" s="468"/>
      <c r="IEO49" s="468"/>
      <c r="IEP49" s="468"/>
      <c r="IEQ49" s="468"/>
      <c r="IER49" s="468"/>
      <c r="IES49" s="468"/>
      <c r="IET49" s="468"/>
      <c r="IEU49" s="468"/>
      <c r="IEV49" s="468"/>
      <c r="IEW49" s="468"/>
      <c r="IEX49" s="468"/>
      <c r="IEY49" s="468"/>
      <c r="IEZ49" s="468"/>
      <c r="IFA49" s="468"/>
      <c r="IFB49" s="468"/>
      <c r="IFC49" s="468"/>
      <c r="IFD49" s="468"/>
      <c r="IFE49" s="468"/>
      <c r="IFF49" s="468"/>
      <c r="IFG49" s="468"/>
      <c r="IFH49" s="468"/>
      <c r="IFI49" s="468"/>
      <c r="IFJ49" s="468"/>
      <c r="IFK49" s="468"/>
      <c r="IFL49" s="468"/>
      <c r="IFM49" s="468"/>
      <c r="IFN49" s="468"/>
      <c r="IFO49" s="468"/>
      <c r="IFP49" s="468"/>
      <c r="IFQ49" s="468"/>
      <c r="IFR49" s="468"/>
      <c r="IFS49" s="468"/>
      <c r="IFT49" s="468"/>
      <c r="IFU49" s="468"/>
      <c r="IFV49" s="468"/>
      <c r="IFW49" s="468"/>
      <c r="IFX49" s="468"/>
      <c r="IFY49" s="468"/>
      <c r="IFZ49" s="468"/>
      <c r="IGA49" s="468"/>
      <c r="IGB49" s="468"/>
      <c r="IGC49" s="468"/>
      <c r="IGD49" s="468"/>
      <c r="IGE49" s="468"/>
      <c r="IGF49" s="468"/>
      <c r="IGG49" s="468"/>
      <c r="IGH49" s="468"/>
      <c r="IGI49" s="468"/>
      <c r="IGJ49" s="468"/>
      <c r="IGK49" s="468"/>
      <c r="IGL49" s="468"/>
      <c r="IGM49" s="468"/>
      <c r="IGN49" s="468"/>
      <c r="IGO49" s="468"/>
      <c r="IGP49" s="468"/>
      <c r="IGQ49" s="468"/>
      <c r="IGR49" s="468"/>
      <c r="IGS49" s="468"/>
      <c r="IGT49" s="468"/>
      <c r="IGU49" s="468"/>
      <c r="IGV49" s="468"/>
      <c r="IGW49" s="468"/>
      <c r="IGX49" s="468"/>
      <c r="IGY49" s="468"/>
      <c r="IGZ49" s="468"/>
      <c r="IHA49" s="468"/>
      <c r="IHB49" s="468"/>
      <c r="IHC49" s="468"/>
      <c r="IHD49" s="468"/>
      <c r="IHE49" s="468"/>
      <c r="IHF49" s="468"/>
      <c r="IHG49" s="468"/>
      <c r="IHH49" s="468"/>
      <c r="IHI49" s="468"/>
      <c r="IHJ49" s="468"/>
      <c r="IHK49" s="468"/>
      <c r="IHL49" s="468"/>
      <c r="IHM49" s="468"/>
      <c r="IHN49" s="468"/>
      <c r="IHO49" s="468"/>
      <c r="IHP49" s="468"/>
      <c r="IHQ49" s="468"/>
      <c r="IHR49" s="468"/>
      <c r="IHS49" s="468"/>
      <c r="IHT49" s="468"/>
      <c r="IHU49" s="468"/>
      <c r="IHV49" s="468"/>
      <c r="IHW49" s="468"/>
      <c r="IHX49" s="468"/>
      <c r="IHY49" s="468"/>
      <c r="IHZ49" s="468"/>
      <c r="IIA49" s="468"/>
      <c r="IIB49" s="468"/>
      <c r="IIC49" s="468"/>
      <c r="IID49" s="468"/>
      <c r="IIE49" s="468"/>
      <c r="IIF49" s="468"/>
      <c r="IIG49" s="468"/>
      <c r="IIH49" s="468"/>
      <c r="III49" s="468"/>
      <c r="IIJ49" s="468"/>
      <c r="IIK49" s="468"/>
      <c r="IIL49" s="468"/>
      <c r="IIM49" s="468"/>
      <c r="IIN49" s="468"/>
      <c r="IIO49" s="468"/>
      <c r="IIP49" s="468"/>
      <c r="IIQ49" s="468"/>
      <c r="IIR49" s="468"/>
      <c r="IIS49" s="468"/>
      <c r="IIT49" s="468"/>
      <c r="IIU49" s="468"/>
      <c r="IIV49" s="468"/>
      <c r="IIW49" s="468"/>
      <c r="IIX49" s="468"/>
      <c r="IIY49" s="468"/>
      <c r="IIZ49" s="468"/>
      <c r="IJA49" s="468"/>
      <c r="IJB49" s="468"/>
      <c r="IJC49" s="468"/>
      <c r="IJD49" s="468"/>
      <c r="IJE49" s="468"/>
      <c r="IJF49" s="468"/>
      <c r="IJG49" s="468"/>
      <c r="IJH49" s="468"/>
      <c r="IJI49" s="468"/>
      <c r="IJJ49" s="468"/>
      <c r="IJK49" s="468"/>
      <c r="IJL49" s="468"/>
      <c r="IJM49" s="468"/>
      <c r="IJN49" s="468"/>
      <c r="IJO49" s="468"/>
      <c r="IJP49" s="468"/>
      <c r="IJQ49" s="468"/>
      <c r="IJR49" s="468"/>
      <c r="IJS49" s="468"/>
      <c r="IJT49" s="468"/>
      <c r="IJU49" s="468"/>
      <c r="IJV49" s="468"/>
      <c r="IJW49" s="468"/>
      <c r="IJX49" s="468"/>
      <c r="IJY49" s="468"/>
      <c r="IJZ49" s="468"/>
      <c r="IKA49" s="468"/>
      <c r="IKB49" s="468"/>
      <c r="IKC49" s="468"/>
      <c r="IKD49" s="468"/>
      <c r="IKE49" s="468"/>
      <c r="IKF49" s="468"/>
      <c r="IKG49" s="468"/>
      <c r="IKH49" s="468"/>
      <c r="IKI49" s="468"/>
      <c r="IKJ49" s="468"/>
      <c r="IKK49" s="468"/>
      <c r="IKL49" s="468"/>
      <c r="IKM49" s="468"/>
      <c r="IKN49" s="468"/>
      <c r="IKO49" s="468"/>
      <c r="IKP49" s="468"/>
      <c r="IKQ49" s="468"/>
      <c r="IKR49" s="468"/>
      <c r="IKS49" s="468"/>
      <c r="IKT49" s="468"/>
      <c r="IKU49" s="468"/>
      <c r="IKV49" s="468"/>
      <c r="IKW49" s="468"/>
      <c r="IKX49" s="468"/>
      <c r="IKY49" s="468"/>
      <c r="IKZ49" s="468"/>
      <c r="ILA49" s="468"/>
      <c r="ILB49" s="468"/>
      <c r="ILC49" s="468"/>
      <c r="ILD49" s="468"/>
      <c r="ILE49" s="468"/>
      <c r="ILF49" s="468"/>
      <c r="ILG49" s="468"/>
      <c r="ILH49" s="468"/>
      <c r="ILI49" s="468"/>
      <c r="ILJ49" s="468"/>
      <c r="ILK49" s="468"/>
      <c r="ILL49" s="468"/>
      <c r="ILM49" s="468"/>
      <c r="ILN49" s="468"/>
      <c r="ILO49" s="468"/>
      <c r="ILP49" s="468"/>
      <c r="ILQ49" s="468"/>
      <c r="ILR49" s="468"/>
      <c r="ILS49" s="468"/>
      <c r="ILT49" s="468"/>
      <c r="ILU49" s="468"/>
      <c r="ILV49" s="468"/>
      <c r="ILW49" s="468"/>
      <c r="ILX49" s="468"/>
      <c r="ILY49" s="468"/>
      <c r="ILZ49" s="468"/>
      <c r="IMA49" s="468"/>
      <c r="IMB49" s="468"/>
      <c r="IMC49" s="468"/>
      <c r="IMD49" s="468"/>
      <c r="IME49" s="468"/>
      <c r="IMF49" s="468"/>
      <c r="IMG49" s="468"/>
      <c r="IMH49" s="468"/>
      <c r="IMI49" s="468"/>
      <c r="IMJ49" s="468"/>
      <c r="IMK49" s="468"/>
      <c r="IML49" s="468"/>
      <c r="IMM49" s="468"/>
      <c r="IMN49" s="468"/>
      <c r="IMO49" s="468"/>
      <c r="IMP49" s="468"/>
      <c r="IMQ49" s="468"/>
      <c r="IMR49" s="468"/>
      <c r="IMS49" s="468"/>
      <c r="IMT49" s="468"/>
      <c r="IMU49" s="468"/>
      <c r="IMV49" s="468"/>
      <c r="IMW49" s="468"/>
      <c r="IMX49" s="468"/>
      <c r="IMY49" s="468"/>
      <c r="IMZ49" s="468"/>
      <c r="INA49" s="468"/>
      <c r="INB49" s="468"/>
      <c r="INC49" s="468"/>
      <c r="IND49" s="468"/>
      <c r="INE49" s="468"/>
      <c r="INF49" s="468"/>
      <c r="ING49" s="468"/>
      <c r="INH49" s="468"/>
      <c r="INI49" s="468"/>
      <c r="INJ49" s="468"/>
      <c r="INK49" s="468"/>
      <c r="INL49" s="468"/>
      <c r="INM49" s="468"/>
      <c r="INN49" s="468"/>
      <c r="INO49" s="468"/>
      <c r="INP49" s="468"/>
      <c r="INQ49" s="468"/>
      <c r="INR49" s="468"/>
      <c r="INS49" s="468"/>
      <c r="INT49" s="468"/>
      <c r="INU49" s="468"/>
      <c r="INV49" s="468"/>
      <c r="INW49" s="468"/>
      <c r="INX49" s="468"/>
      <c r="INY49" s="468"/>
      <c r="INZ49" s="468"/>
      <c r="IOA49" s="468"/>
      <c r="IOB49" s="468"/>
      <c r="IOC49" s="468"/>
      <c r="IOD49" s="468"/>
      <c r="IOE49" s="468"/>
      <c r="IOF49" s="468"/>
      <c r="IOG49" s="468"/>
      <c r="IOH49" s="468"/>
      <c r="IOI49" s="468"/>
      <c r="IOJ49" s="468"/>
      <c r="IOK49" s="468"/>
      <c r="IOL49" s="468"/>
      <c r="IOM49" s="468"/>
      <c r="ION49" s="468"/>
      <c r="IOO49" s="468"/>
      <c r="IOP49" s="468"/>
      <c r="IOQ49" s="468"/>
      <c r="IOR49" s="468"/>
      <c r="IOS49" s="468"/>
      <c r="IOT49" s="468"/>
      <c r="IOU49" s="468"/>
      <c r="IOV49" s="468"/>
      <c r="IOW49" s="468"/>
      <c r="IOX49" s="468"/>
      <c r="IOY49" s="468"/>
      <c r="IOZ49" s="468"/>
      <c r="IPA49" s="468"/>
      <c r="IPB49" s="468"/>
      <c r="IPC49" s="468"/>
      <c r="IPD49" s="468"/>
      <c r="IPE49" s="468"/>
      <c r="IPF49" s="468"/>
      <c r="IPG49" s="468"/>
      <c r="IPH49" s="468"/>
      <c r="IPI49" s="468"/>
      <c r="IPJ49" s="468"/>
      <c r="IPK49" s="468"/>
      <c r="IPL49" s="468"/>
      <c r="IPM49" s="468"/>
      <c r="IPN49" s="468"/>
      <c r="IPO49" s="468"/>
      <c r="IPP49" s="468"/>
      <c r="IPQ49" s="468"/>
      <c r="IPR49" s="468"/>
      <c r="IPS49" s="468"/>
      <c r="IPT49" s="468"/>
      <c r="IPU49" s="468"/>
      <c r="IPV49" s="468"/>
      <c r="IPW49" s="468"/>
      <c r="IPX49" s="468"/>
      <c r="IPY49" s="468"/>
      <c r="IPZ49" s="468"/>
      <c r="IQA49" s="468"/>
      <c r="IQB49" s="468"/>
      <c r="IQC49" s="468"/>
      <c r="IQD49" s="468"/>
      <c r="IQE49" s="468"/>
      <c r="IQF49" s="468"/>
      <c r="IQG49" s="468"/>
      <c r="IQH49" s="468"/>
      <c r="IQI49" s="468"/>
      <c r="IQJ49" s="468"/>
      <c r="IQK49" s="468"/>
      <c r="IQL49" s="468"/>
      <c r="IQM49" s="468"/>
      <c r="IQN49" s="468"/>
      <c r="IQO49" s="468"/>
      <c r="IQP49" s="468"/>
      <c r="IQQ49" s="468"/>
      <c r="IQR49" s="468"/>
      <c r="IQS49" s="468"/>
      <c r="IQT49" s="468"/>
      <c r="IQU49" s="468"/>
      <c r="IQV49" s="468"/>
      <c r="IQW49" s="468"/>
      <c r="IQX49" s="468"/>
      <c r="IQY49" s="468"/>
      <c r="IQZ49" s="468"/>
      <c r="IRA49" s="468"/>
      <c r="IRB49" s="468"/>
      <c r="IRC49" s="468"/>
      <c r="IRD49" s="468"/>
      <c r="IRE49" s="468"/>
      <c r="IRF49" s="468"/>
      <c r="IRG49" s="468"/>
      <c r="IRH49" s="468"/>
      <c r="IRI49" s="468"/>
      <c r="IRJ49" s="468"/>
      <c r="IRK49" s="468"/>
      <c r="IRL49" s="468"/>
      <c r="IRM49" s="468"/>
      <c r="IRN49" s="468"/>
      <c r="IRO49" s="468"/>
      <c r="IRP49" s="468"/>
      <c r="IRQ49" s="468"/>
      <c r="IRR49" s="468"/>
      <c r="IRS49" s="468"/>
      <c r="IRT49" s="468"/>
      <c r="IRU49" s="468"/>
      <c r="IRV49" s="468"/>
      <c r="IRW49" s="468"/>
      <c r="IRX49" s="468"/>
      <c r="IRY49" s="468"/>
      <c r="IRZ49" s="468"/>
      <c r="ISA49" s="468"/>
      <c r="ISB49" s="468"/>
      <c r="ISC49" s="468"/>
      <c r="ISD49" s="468"/>
      <c r="ISE49" s="468"/>
      <c r="ISF49" s="468"/>
      <c r="ISG49" s="468"/>
      <c r="ISH49" s="468"/>
      <c r="ISI49" s="468"/>
      <c r="ISJ49" s="468"/>
      <c r="ISK49" s="468"/>
      <c r="ISL49" s="468"/>
      <c r="ISM49" s="468"/>
      <c r="ISN49" s="468"/>
      <c r="ISO49" s="468"/>
      <c r="ISP49" s="468"/>
      <c r="ISQ49" s="468"/>
      <c r="ISR49" s="468"/>
      <c r="ISS49" s="468"/>
      <c r="IST49" s="468"/>
      <c r="ISU49" s="468"/>
      <c r="ISV49" s="468"/>
      <c r="ISW49" s="468"/>
      <c r="ISX49" s="468"/>
      <c r="ISY49" s="468"/>
      <c r="ISZ49" s="468"/>
      <c r="ITA49" s="468"/>
      <c r="ITB49" s="468"/>
      <c r="ITC49" s="468"/>
      <c r="ITD49" s="468"/>
      <c r="ITE49" s="468"/>
      <c r="ITF49" s="468"/>
      <c r="ITG49" s="468"/>
      <c r="ITH49" s="468"/>
      <c r="ITI49" s="468"/>
      <c r="ITJ49" s="468"/>
      <c r="ITK49" s="468"/>
      <c r="ITL49" s="468"/>
      <c r="ITM49" s="468"/>
      <c r="ITN49" s="468"/>
      <c r="ITO49" s="468"/>
      <c r="ITP49" s="468"/>
      <c r="ITQ49" s="468"/>
      <c r="ITR49" s="468"/>
      <c r="ITS49" s="468"/>
      <c r="ITT49" s="468"/>
      <c r="ITU49" s="468"/>
      <c r="ITV49" s="468"/>
      <c r="ITW49" s="468"/>
      <c r="ITX49" s="468"/>
      <c r="ITY49" s="468"/>
      <c r="ITZ49" s="468"/>
      <c r="IUA49" s="468"/>
      <c r="IUB49" s="468"/>
      <c r="IUC49" s="468"/>
      <c r="IUD49" s="468"/>
      <c r="IUE49" s="468"/>
      <c r="IUF49" s="468"/>
      <c r="IUG49" s="468"/>
      <c r="IUH49" s="468"/>
      <c r="IUI49" s="468"/>
      <c r="IUJ49" s="468"/>
      <c r="IUK49" s="468"/>
      <c r="IUL49" s="468"/>
      <c r="IUM49" s="468"/>
      <c r="IUN49" s="468"/>
      <c r="IUO49" s="468"/>
      <c r="IUP49" s="468"/>
      <c r="IUQ49" s="468"/>
      <c r="IUR49" s="468"/>
      <c r="IUS49" s="468"/>
      <c r="IUT49" s="468"/>
      <c r="IUU49" s="468"/>
      <c r="IUV49" s="468"/>
      <c r="IUW49" s="468"/>
      <c r="IUX49" s="468"/>
      <c r="IUY49" s="468"/>
      <c r="IUZ49" s="468"/>
      <c r="IVA49" s="468"/>
      <c r="IVB49" s="468"/>
      <c r="IVC49" s="468"/>
      <c r="IVD49" s="468"/>
      <c r="IVE49" s="468"/>
      <c r="IVF49" s="468"/>
      <c r="IVG49" s="468"/>
      <c r="IVH49" s="468"/>
      <c r="IVI49" s="468"/>
      <c r="IVJ49" s="468"/>
      <c r="IVK49" s="468"/>
      <c r="IVL49" s="468"/>
      <c r="IVM49" s="468"/>
      <c r="IVN49" s="468"/>
      <c r="IVO49" s="468"/>
      <c r="IVP49" s="468"/>
      <c r="IVQ49" s="468"/>
      <c r="IVR49" s="468"/>
      <c r="IVS49" s="468"/>
      <c r="IVT49" s="468"/>
      <c r="IVU49" s="468"/>
      <c r="IVV49" s="468"/>
      <c r="IVW49" s="468"/>
      <c r="IVX49" s="468"/>
      <c r="IVY49" s="468"/>
      <c r="IVZ49" s="468"/>
      <c r="IWA49" s="468"/>
      <c r="IWB49" s="468"/>
      <c r="IWC49" s="468"/>
      <c r="IWD49" s="468"/>
      <c r="IWE49" s="468"/>
      <c r="IWF49" s="468"/>
      <c r="IWG49" s="468"/>
      <c r="IWH49" s="468"/>
      <c r="IWI49" s="468"/>
      <c r="IWJ49" s="468"/>
      <c r="IWK49" s="468"/>
      <c r="IWL49" s="468"/>
      <c r="IWM49" s="468"/>
      <c r="IWN49" s="468"/>
      <c r="IWO49" s="468"/>
      <c r="IWP49" s="468"/>
      <c r="IWQ49" s="468"/>
      <c r="IWR49" s="468"/>
      <c r="IWS49" s="468"/>
      <c r="IWT49" s="468"/>
      <c r="IWU49" s="468"/>
      <c r="IWV49" s="468"/>
      <c r="IWW49" s="468"/>
      <c r="IWX49" s="468"/>
      <c r="IWY49" s="468"/>
      <c r="IWZ49" s="468"/>
      <c r="IXA49" s="468"/>
      <c r="IXB49" s="468"/>
      <c r="IXC49" s="468"/>
      <c r="IXD49" s="468"/>
      <c r="IXE49" s="468"/>
      <c r="IXF49" s="468"/>
      <c r="IXG49" s="468"/>
      <c r="IXH49" s="468"/>
      <c r="IXI49" s="468"/>
      <c r="IXJ49" s="468"/>
      <c r="IXK49" s="468"/>
      <c r="IXL49" s="468"/>
      <c r="IXM49" s="468"/>
      <c r="IXN49" s="468"/>
      <c r="IXO49" s="468"/>
      <c r="IXP49" s="468"/>
      <c r="IXQ49" s="468"/>
      <c r="IXR49" s="468"/>
      <c r="IXS49" s="468"/>
      <c r="IXT49" s="468"/>
      <c r="IXU49" s="468"/>
      <c r="IXV49" s="468"/>
      <c r="IXW49" s="468"/>
      <c r="IXX49" s="468"/>
      <c r="IXY49" s="468"/>
      <c r="IXZ49" s="468"/>
      <c r="IYA49" s="468"/>
      <c r="IYB49" s="468"/>
      <c r="IYC49" s="468"/>
      <c r="IYD49" s="468"/>
      <c r="IYE49" s="468"/>
      <c r="IYF49" s="468"/>
      <c r="IYG49" s="468"/>
      <c r="IYH49" s="468"/>
      <c r="IYI49" s="468"/>
      <c r="IYJ49" s="468"/>
      <c r="IYK49" s="468"/>
      <c r="IYL49" s="468"/>
      <c r="IYM49" s="468"/>
      <c r="IYN49" s="468"/>
      <c r="IYO49" s="468"/>
      <c r="IYP49" s="468"/>
      <c r="IYQ49" s="468"/>
      <c r="IYR49" s="468"/>
      <c r="IYS49" s="468"/>
      <c r="IYT49" s="468"/>
      <c r="IYU49" s="468"/>
      <c r="IYV49" s="468"/>
      <c r="IYW49" s="468"/>
      <c r="IYX49" s="468"/>
      <c r="IYY49" s="468"/>
      <c r="IYZ49" s="468"/>
      <c r="IZA49" s="468"/>
      <c r="IZB49" s="468"/>
      <c r="IZC49" s="468"/>
      <c r="IZD49" s="468"/>
      <c r="IZE49" s="468"/>
      <c r="IZF49" s="468"/>
      <c r="IZG49" s="468"/>
      <c r="IZH49" s="468"/>
      <c r="IZI49" s="468"/>
      <c r="IZJ49" s="468"/>
      <c r="IZK49" s="468"/>
      <c r="IZL49" s="468"/>
      <c r="IZM49" s="468"/>
      <c r="IZN49" s="468"/>
      <c r="IZO49" s="468"/>
      <c r="IZP49" s="468"/>
      <c r="IZQ49" s="468"/>
      <c r="IZR49" s="468"/>
      <c r="IZS49" s="468"/>
      <c r="IZT49" s="468"/>
      <c r="IZU49" s="468"/>
      <c r="IZV49" s="468"/>
      <c r="IZW49" s="468"/>
      <c r="IZX49" s="468"/>
      <c r="IZY49" s="468"/>
      <c r="IZZ49" s="468"/>
      <c r="JAA49" s="468"/>
      <c r="JAB49" s="468"/>
      <c r="JAC49" s="468"/>
      <c r="JAD49" s="468"/>
      <c r="JAE49" s="468"/>
      <c r="JAF49" s="468"/>
      <c r="JAG49" s="468"/>
      <c r="JAH49" s="468"/>
      <c r="JAI49" s="468"/>
      <c r="JAJ49" s="468"/>
      <c r="JAK49" s="468"/>
      <c r="JAL49" s="468"/>
      <c r="JAM49" s="468"/>
      <c r="JAN49" s="468"/>
      <c r="JAO49" s="468"/>
      <c r="JAP49" s="468"/>
      <c r="JAQ49" s="468"/>
      <c r="JAR49" s="468"/>
      <c r="JAS49" s="468"/>
      <c r="JAT49" s="468"/>
      <c r="JAU49" s="468"/>
      <c r="JAV49" s="468"/>
      <c r="JAW49" s="468"/>
      <c r="JAX49" s="468"/>
      <c r="JAY49" s="468"/>
      <c r="JAZ49" s="468"/>
      <c r="JBA49" s="468"/>
      <c r="JBB49" s="468"/>
      <c r="JBC49" s="468"/>
      <c r="JBD49" s="468"/>
      <c r="JBE49" s="468"/>
      <c r="JBF49" s="468"/>
      <c r="JBG49" s="468"/>
      <c r="JBH49" s="468"/>
      <c r="JBI49" s="468"/>
      <c r="JBJ49" s="468"/>
      <c r="JBK49" s="468"/>
      <c r="JBL49" s="468"/>
      <c r="JBM49" s="468"/>
      <c r="JBN49" s="468"/>
      <c r="JBO49" s="468"/>
      <c r="JBP49" s="468"/>
      <c r="JBQ49" s="468"/>
      <c r="JBR49" s="468"/>
      <c r="JBS49" s="468"/>
      <c r="JBT49" s="468"/>
      <c r="JBU49" s="468"/>
      <c r="JBV49" s="468"/>
      <c r="JBW49" s="468"/>
      <c r="JBX49" s="468"/>
      <c r="JBY49" s="468"/>
      <c r="JBZ49" s="468"/>
      <c r="JCA49" s="468"/>
      <c r="JCB49" s="468"/>
      <c r="JCC49" s="468"/>
      <c r="JCD49" s="468"/>
      <c r="JCE49" s="468"/>
      <c r="JCF49" s="468"/>
      <c r="JCG49" s="468"/>
      <c r="JCH49" s="468"/>
      <c r="JCI49" s="468"/>
      <c r="JCJ49" s="468"/>
      <c r="JCK49" s="468"/>
      <c r="JCL49" s="468"/>
      <c r="JCM49" s="468"/>
      <c r="JCN49" s="468"/>
      <c r="JCO49" s="468"/>
      <c r="JCP49" s="468"/>
      <c r="JCQ49" s="468"/>
      <c r="JCR49" s="468"/>
      <c r="JCS49" s="468"/>
      <c r="JCT49" s="468"/>
      <c r="JCU49" s="468"/>
      <c r="JCV49" s="468"/>
      <c r="JCW49" s="468"/>
      <c r="JCX49" s="468"/>
      <c r="JCY49" s="468"/>
      <c r="JCZ49" s="468"/>
      <c r="JDA49" s="468"/>
      <c r="JDB49" s="468"/>
      <c r="JDC49" s="468"/>
      <c r="JDD49" s="468"/>
      <c r="JDE49" s="468"/>
      <c r="JDF49" s="468"/>
      <c r="JDG49" s="468"/>
      <c r="JDH49" s="468"/>
      <c r="JDI49" s="468"/>
      <c r="JDJ49" s="468"/>
      <c r="JDK49" s="468"/>
      <c r="JDL49" s="468"/>
      <c r="JDM49" s="468"/>
      <c r="JDN49" s="468"/>
      <c r="JDO49" s="468"/>
      <c r="JDP49" s="468"/>
      <c r="JDQ49" s="468"/>
      <c r="JDR49" s="468"/>
      <c r="JDS49" s="468"/>
      <c r="JDT49" s="468"/>
      <c r="JDU49" s="468"/>
      <c r="JDV49" s="468"/>
      <c r="JDW49" s="468"/>
      <c r="JDX49" s="468"/>
      <c r="JDY49" s="468"/>
      <c r="JDZ49" s="468"/>
      <c r="JEA49" s="468"/>
      <c r="JEB49" s="468"/>
      <c r="JEC49" s="468"/>
      <c r="JED49" s="468"/>
      <c r="JEE49" s="468"/>
      <c r="JEF49" s="468"/>
      <c r="JEG49" s="468"/>
      <c r="JEH49" s="468"/>
      <c r="JEI49" s="468"/>
      <c r="JEJ49" s="468"/>
      <c r="JEK49" s="468"/>
      <c r="JEL49" s="468"/>
      <c r="JEM49" s="468"/>
      <c r="JEN49" s="468"/>
      <c r="JEO49" s="468"/>
      <c r="JEP49" s="468"/>
      <c r="JEQ49" s="468"/>
      <c r="JER49" s="468"/>
      <c r="JES49" s="468"/>
      <c r="JET49" s="468"/>
      <c r="JEU49" s="468"/>
      <c r="JEV49" s="468"/>
      <c r="JEW49" s="468"/>
      <c r="JEX49" s="468"/>
      <c r="JEY49" s="468"/>
      <c r="JEZ49" s="468"/>
      <c r="JFA49" s="468"/>
      <c r="JFB49" s="468"/>
      <c r="JFC49" s="468"/>
      <c r="JFD49" s="468"/>
      <c r="JFE49" s="468"/>
      <c r="JFF49" s="468"/>
      <c r="JFG49" s="468"/>
      <c r="JFH49" s="468"/>
      <c r="JFI49" s="468"/>
      <c r="JFJ49" s="468"/>
      <c r="JFK49" s="468"/>
      <c r="JFL49" s="468"/>
      <c r="JFM49" s="468"/>
      <c r="JFN49" s="468"/>
      <c r="JFO49" s="468"/>
      <c r="JFP49" s="468"/>
      <c r="JFQ49" s="468"/>
      <c r="JFR49" s="468"/>
      <c r="JFS49" s="468"/>
      <c r="JFT49" s="468"/>
      <c r="JFU49" s="468"/>
      <c r="JFV49" s="468"/>
      <c r="JFW49" s="468"/>
      <c r="JFX49" s="468"/>
      <c r="JFY49" s="468"/>
      <c r="JFZ49" s="468"/>
      <c r="JGA49" s="468"/>
      <c r="JGB49" s="468"/>
      <c r="JGC49" s="468"/>
      <c r="JGD49" s="468"/>
      <c r="JGE49" s="468"/>
      <c r="JGF49" s="468"/>
      <c r="JGG49" s="468"/>
      <c r="JGH49" s="468"/>
      <c r="JGI49" s="468"/>
      <c r="JGJ49" s="468"/>
      <c r="JGK49" s="468"/>
      <c r="JGL49" s="468"/>
      <c r="JGM49" s="468"/>
      <c r="JGN49" s="468"/>
      <c r="JGO49" s="468"/>
      <c r="JGP49" s="468"/>
      <c r="JGQ49" s="468"/>
      <c r="JGR49" s="468"/>
      <c r="JGS49" s="468"/>
      <c r="JGT49" s="468"/>
      <c r="JGU49" s="468"/>
      <c r="JGV49" s="468"/>
      <c r="JGW49" s="468"/>
      <c r="JGX49" s="468"/>
      <c r="JGY49" s="468"/>
      <c r="JGZ49" s="468"/>
      <c r="JHA49" s="468"/>
      <c r="JHB49" s="468"/>
      <c r="JHC49" s="468"/>
      <c r="JHD49" s="468"/>
      <c r="JHE49" s="468"/>
      <c r="JHF49" s="468"/>
      <c r="JHG49" s="468"/>
      <c r="JHH49" s="468"/>
      <c r="JHI49" s="468"/>
      <c r="JHJ49" s="468"/>
      <c r="JHK49" s="468"/>
      <c r="JHL49" s="468"/>
      <c r="JHM49" s="468"/>
      <c r="JHN49" s="468"/>
      <c r="JHO49" s="468"/>
      <c r="JHP49" s="468"/>
      <c r="JHQ49" s="468"/>
      <c r="JHR49" s="468"/>
      <c r="JHS49" s="468"/>
      <c r="JHT49" s="468"/>
      <c r="JHU49" s="468"/>
      <c r="JHV49" s="468"/>
      <c r="JHW49" s="468"/>
      <c r="JHX49" s="468"/>
      <c r="JHY49" s="468"/>
      <c r="JHZ49" s="468"/>
      <c r="JIA49" s="468"/>
      <c r="JIB49" s="468"/>
      <c r="JIC49" s="468"/>
      <c r="JID49" s="468"/>
      <c r="JIE49" s="468"/>
      <c r="JIF49" s="468"/>
      <c r="JIG49" s="468"/>
      <c r="JIH49" s="468"/>
      <c r="JII49" s="468"/>
      <c r="JIJ49" s="468"/>
      <c r="JIK49" s="468"/>
      <c r="JIL49" s="468"/>
      <c r="JIM49" s="468"/>
      <c r="JIN49" s="468"/>
      <c r="JIO49" s="468"/>
      <c r="JIP49" s="468"/>
      <c r="JIQ49" s="468"/>
      <c r="JIR49" s="468"/>
      <c r="JIS49" s="468"/>
      <c r="JIT49" s="468"/>
      <c r="JIU49" s="468"/>
      <c r="JIV49" s="468"/>
      <c r="JIW49" s="468"/>
      <c r="JIX49" s="468"/>
      <c r="JIY49" s="468"/>
      <c r="JIZ49" s="468"/>
      <c r="JJA49" s="468"/>
      <c r="JJB49" s="468"/>
      <c r="JJC49" s="468"/>
      <c r="JJD49" s="468"/>
      <c r="JJE49" s="468"/>
      <c r="JJF49" s="468"/>
      <c r="JJG49" s="468"/>
      <c r="JJH49" s="468"/>
      <c r="JJI49" s="468"/>
      <c r="JJJ49" s="468"/>
      <c r="JJK49" s="468"/>
      <c r="JJL49" s="468"/>
      <c r="JJM49" s="468"/>
      <c r="JJN49" s="468"/>
      <c r="JJO49" s="468"/>
      <c r="JJP49" s="468"/>
      <c r="JJQ49" s="468"/>
      <c r="JJR49" s="468"/>
      <c r="JJS49" s="468"/>
      <c r="JJT49" s="468"/>
      <c r="JJU49" s="468"/>
      <c r="JJV49" s="468"/>
      <c r="JJW49" s="468"/>
      <c r="JJX49" s="468"/>
      <c r="JJY49" s="468"/>
      <c r="JJZ49" s="468"/>
      <c r="JKA49" s="468"/>
      <c r="JKB49" s="468"/>
      <c r="JKC49" s="468"/>
      <c r="JKD49" s="468"/>
      <c r="JKE49" s="468"/>
      <c r="JKF49" s="468"/>
      <c r="JKG49" s="468"/>
      <c r="JKH49" s="468"/>
      <c r="JKI49" s="468"/>
      <c r="JKJ49" s="468"/>
      <c r="JKK49" s="468"/>
      <c r="JKL49" s="468"/>
      <c r="JKM49" s="468"/>
      <c r="JKN49" s="468"/>
      <c r="JKO49" s="468"/>
      <c r="JKP49" s="468"/>
      <c r="JKQ49" s="468"/>
      <c r="JKR49" s="468"/>
      <c r="JKS49" s="468"/>
      <c r="JKT49" s="468"/>
      <c r="JKU49" s="468"/>
      <c r="JKV49" s="468"/>
      <c r="JKW49" s="468"/>
      <c r="JKX49" s="468"/>
      <c r="JKY49" s="468"/>
      <c r="JKZ49" s="468"/>
      <c r="JLA49" s="468"/>
      <c r="JLB49" s="468"/>
      <c r="JLC49" s="468"/>
      <c r="JLD49" s="468"/>
      <c r="JLE49" s="468"/>
      <c r="JLF49" s="468"/>
      <c r="JLG49" s="468"/>
      <c r="JLH49" s="468"/>
      <c r="JLI49" s="468"/>
      <c r="JLJ49" s="468"/>
      <c r="JLK49" s="468"/>
      <c r="JLL49" s="468"/>
      <c r="JLM49" s="468"/>
      <c r="JLN49" s="468"/>
      <c r="JLO49" s="468"/>
      <c r="JLP49" s="468"/>
      <c r="JLQ49" s="468"/>
      <c r="JLR49" s="468"/>
      <c r="JLS49" s="468"/>
      <c r="JLT49" s="468"/>
      <c r="JLU49" s="468"/>
      <c r="JLV49" s="468"/>
      <c r="JLW49" s="468"/>
      <c r="JLX49" s="468"/>
      <c r="JLY49" s="468"/>
      <c r="JLZ49" s="468"/>
      <c r="JMA49" s="468"/>
      <c r="JMB49" s="468"/>
      <c r="JMC49" s="468"/>
      <c r="JMD49" s="468"/>
      <c r="JME49" s="468"/>
      <c r="JMF49" s="468"/>
      <c r="JMG49" s="468"/>
      <c r="JMH49" s="468"/>
      <c r="JMI49" s="468"/>
      <c r="JMJ49" s="468"/>
      <c r="JMK49" s="468"/>
      <c r="JML49" s="468"/>
      <c r="JMM49" s="468"/>
      <c r="JMN49" s="468"/>
      <c r="JMO49" s="468"/>
      <c r="JMP49" s="468"/>
      <c r="JMQ49" s="468"/>
      <c r="JMR49" s="468"/>
      <c r="JMS49" s="468"/>
      <c r="JMT49" s="468"/>
      <c r="JMU49" s="468"/>
      <c r="JMV49" s="468"/>
      <c r="JMW49" s="468"/>
      <c r="JMX49" s="468"/>
      <c r="JMY49" s="468"/>
      <c r="JMZ49" s="468"/>
      <c r="JNA49" s="468"/>
      <c r="JNB49" s="468"/>
      <c r="JNC49" s="468"/>
      <c r="JND49" s="468"/>
      <c r="JNE49" s="468"/>
      <c r="JNF49" s="468"/>
      <c r="JNG49" s="468"/>
      <c r="JNH49" s="468"/>
      <c r="JNI49" s="468"/>
      <c r="JNJ49" s="468"/>
      <c r="JNK49" s="468"/>
      <c r="JNL49" s="468"/>
      <c r="JNM49" s="468"/>
      <c r="JNN49" s="468"/>
      <c r="JNO49" s="468"/>
      <c r="JNP49" s="468"/>
      <c r="JNQ49" s="468"/>
      <c r="JNR49" s="468"/>
      <c r="JNS49" s="468"/>
      <c r="JNT49" s="468"/>
      <c r="JNU49" s="468"/>
      <c r="JNV49" s="468"/>
      <c r="JNW49" s="468"/>
      <c r="JNX49" s="468"/>
      <c r="JNY49" s="468"/>
      <c r="JNZ49" s="468"/>
      <c r="JOA49" s="468"/>
      <c r="JOB49" s="468"/>
      <c r="JOC49" s="468"/>
      <c r="JOD49" s="468"/>
      <c r="JOE49" s="468"/>
      <c r="JOF49" s="468"/>
      <c r="JOG49" s="468"/>
      <c r="JOH49" s="468"/>
      <c r="JOI49" s="468"/>
      <c r="JOJ49" s="468"/>
      <c r="JOK49" s="468"/>
      <c r="JOL49" s="468"/>
      <c r="JOM49" s="468"/>
      <c r="JON49" s="468"/>
      <c r="JOO49" s="468"/>
      <c r="JOP49" s="468"/>
      <c r="JOQ49" s="468"/>
      <c r="JOR49" s="468"/>
      <c r="JOS49" s="468"/>
      <c r="JOT49" s="468"/>
      <c r="JOU49" s="468"/>
      <c r="JOV49" s="468"/>
      <c r="JOW49" s="468"/>
      <c r="JOX49" s="468"/>
      <c r="JOY49" s="468"/>
      <c r="JOZ49" s="468"/>
      <c r="JPA49" s="468"/>
      <c r="JPB49" s="468"/>
      <c r="JPC49" s="468"/>
      <c r="JPD49" s="468"/>
      <c r="JPE49" s="468"/>
      <c r="JPF49" s="468"/>
      <c r="JPG49" s="468"/>
      <c r="JPH49" s="468"/>
      <c r="JPI49" s="468"/>
      <c r="JPJ49" s="468"/>
      <c r="JPK49" s="468"/>
      <c r="JPL49" s="468"/>
      <c r="JPM49" s="468"/>
      <c r="JPN49" s="468"/>
      <c r="JPO49" s="468"/>
      <c r="JPP49" s="468"/>
      <c r="JPQ49" s="468"/>
      <c r="JPR49" s="468"/>
      <c r="JPS49" s="468"/>
      <c r="JPT49" s="468"/>
      <c r="JPU49" s="468"/>
      <c r="JPV49" s="468"/>
      <c r="JPW49" s="468"/>
      <c r="JPX49" s="468"/>
      <c r="JPY49" s="468"/>
      <c r="JPZ49" s="468"/>
      <c r="JQA49" s="468"/>
      <c r="JQB49" s="468"/>
      <c r="JQC49" s="468"/>
      <c r="JQD49" s="468"/>
      <c r="JQE49" s="468"/>
      <c r="JQF49" s="468"/>
      <c r="JQG49" s="468"/>
      <c r="JQH49" s="468"/>
      <c r="JQI49" s="468"/>
      <c r="JQJ49" s="468"/>
      <c r="JQK49" s="468"/>
      <c r="JQL49" s="468"/>
      <c r="JQM49" s="468"/>
      <c r="JQN49" s="468"/>
      <c r="JQO49" s="468"/>
      <c r="JQP49" s="468"/>
      <c r="JQQ49" s="468"/>
      <c r="JQR49" s="468"/>
      <c r="JQS49" s="468"/>
      <c r="JQT49" s="468"/>
      <c r="JQU49" s="468"/>
      <c r="JQV49" s="468"/>
      <c r="JQW49" s="468"/>
      <c r="JQX49" s="468"/>
      <c r="JQY49" s="468"/>
      <c r="JQZ49" s="468"/>
      <c r="JRA49" s="468"/>
      <c r="JRB49" s="468"/>
      <c r="JRC49" s="468"/>
      <c r="JRD49" s="468"/>
      <c r="JRE49" s="468"/>
      <c r="JRF49" s="468"/>
      <c r="JRG49" s="468"/>
      <c r="JRH49" s="468"/>
      <c r="JRI49" s="468"/>
      <c r="JRJ49" s="468"/>
      <c r="JRK49" s="468"/>
      <c r="JRL49" s="468"/>
      <c r="JRM49" s="468"/>
      <c r="JRN49" s="468"/>
      <c r="JRO49" s="468"/>
      <c r="JRP49" s="468"/>
      <c r="JRQ49" s="468"/>
      <c r="JRR49" s="468"/>
      <c r="JRS49" s="468"/>
      <c r="JRT49" s="468"/>
      <c r="JRU49" s="468"/>
      <c r="JRV49" s="468"/>
      <c r="JRW49" s="468"/>
      <c r="JRX49" s="468"/>
      <c r="JRY49" s="468"/>
      <c r="JRZ49" s="468"/>
      <c r="JSA49" s="468"/>
      <c r="JSB49" s="468"/>
      <c r="JSC49" s="468"/>
      <c r="JSD49" s="468"/>
      <c r="JSE49" s="468"/>
      <c r="JSF49" s="468"/>
      <c r="JSG49" s="468"/>
      <c r="JSH49" s="468"/>
      <c r="JSI49" s="468"/>
      <c r="JSJ49" s="468"/>
      <c r="JSK49" s="468"/>
      <c r="JSL49" s="468"/>
      <c r="JSM49" s="468"/>
      <c r="JSN49" s="468"/>
      <c r="JSO49" s="468"/>
      <c r="JSP49" s="468"/>
      <c r="JSQ49" s="468"/>
      <c r="JSR49" s="468"/>
      <c r="JSS49" s="468"/>
      <c r="JST49" s="468"/>
      <c r="JSU49" s="468"/>
      <c r="JSV49" s="468"/>
      <c r="JSW49" s="468"/>
      <c r="JSX49" s="468"/>
      <c r="JSY49" s="468"/>
      <c r="JSZ49" s="468"/>
      <c r="JTA49" s="468"/>
      <c r="JTB49" s="468"/>
      <c r="JTC49" s="468"/>
      <c r="JTD49" s="468"/>
      <c r="JTE49" s="468"/>
      <c r="JTF49" s="468"/>
      <c r="JTG49" s="468"/>
      <c r="JTH49" s="468"/>
      <c r="JTI49" s="468"/>
      <c r="JTJ49" s="468"/>
      <c r="JTK49" s="468"/>
      <c r="JTL49" s="468"/>
      <c r="JTM49" s="468"/>
      <c r="JTN49" s="468"/>
      <c r="JTO49" s="468"/>
      <c r="JTP49" s="468"/>
      <c r="JTQ49" s="468"/>
      <c r="JTR49" s="468"/>
      <c r="JTS49" s="468"/>
      <c r="JTT49" s="468"/>
      <c r="JTU49" s="468"/>
      <c r="JTV49" s="468"/>
      <c r="JTW49" s="468"/>
      <c r="JTX49" s="468"/>
      <c r="JTY49" s="468"/>
      <c r="JTZ49" s="468"/>
      <c r="JUA49" s="468"/>
      <c r="JUB49" s="468"/>
      <c r="JUC49" s="468"/>
      <c r="JUD49" s="468"/>
      <c r="JUE49" s="468"/>
      <c r="JUF49" s="468"/>
      <c r="JUG49" s="468"/>
      <c r="JUH49" s="468"/>
      <c r="JUI49" s="468"/>
      <c r="JUJ49" s="468"/>
      <c r="JUK49" s="468"/>
      <c r="JUL49" s="468"/>
      <c r="JUM49" s="468"/>
      <c r="JUN49" s="468"/>
      <c r="JUO49" s="468"/>
      <c r="JUP49" s="468"/>
      <c r="JUQ49" s="468"/>
      <c r="JUR49" s="468"/>
      <c r="JUS49" s="468"/>
      <c r="JUT49" s="468"/>
      <c r="JUU49" s="468"/>
      <c r="JUV49" s="468"/>
      <c r="JUW49" s="468"/>
      <c r="JUX49" s="468"/>
      <c r="JUY49" s="468"/>
      <c r="JUZ49" s="468"/>
      <c r="JVA49" s="468"/>
      <c r="JVB49" s="468"/>
      <c r="JVC49" s="468"/>
      <c r="JVD49" s="468"/>
      <c r="JVE49" s="468"/>
      <c r="JVF49" s="468"/>
      <c r="JVG49" s="468"/>
      <c r="JVH49" s="468"/>
      <c r="JVI49" s="468"/>
      <c r="JVJ49" s="468"/>
      <c r="JVK49" s="468"/>
      <c r="JVL49" s="468"/>
      <c r="JVM49" s="468"/>
      <c r="JVN49" s="468"/>
      <c r="JVO49" s="468"/>
      <c r="JVP49" s="468"/>
      <c r="JVQ49" s="468"/>
      <c r="JVR49" s="468"/>
      <c r="JVS49" s="468"/>
      <c r="JVT49" s="468"/>
      <c r="JVU49" s="468"/>
      <c r="JVV49" s="468"/>
      <c r="JVW49" s="468"/>
      <c r="JVX49" s="468"/>
      <c r="JVY49" s="468"/>
      <c r="JVZ49" s="468"/>
      <c r="JWA49" s="468"/>
      <c r="JWB49" s="468"/>
      <c r="JWC49" s="468"/>
      <c r="JWD49" s="468"/>
      <c r="JWE49" s="468"/>
      <c r="JWF49" s="468"/>
      <c r="JWG49" s="468"/>
      <c r="JWH49" s="468"/>
      <c r="JWI49" s="468"/>
      <c r="JWJ49" s="468"/>
      <c r="JWK49" s="468"/>
      <c r="JWL49" s="468"/>
      <c r="JWM49" s="468"/>
      <c r="JWN49" s="468"/>
      <c r="JWO49" s="468"/>
      <c r="JWP49" s="468"/>
      <c r="JWQ49" s="468"/>
      <c r="JWR49" s="468"/>
      <c r="JWS49" s="468"/>
      <c r="JWT49" s="468"/>
      <c r="JWU49" s="468"/>
      <c r="JWV49" s="468"/>
      <c r="JWW49" s="468"/>
      <c r="JWX49" s="468"/>
      <c r="JWY49" s="468"/>
      <c r="JWZ49" s="468"/>
      <c r="JXA49" s="468"/>
      <c r="JXB49" s="468"/>
      <c r="JXC49" s="468"/>
      <c r="JXD49" s="468"/>
      <c r="JXE49" s="468"/>
      <c r="JXF49" s="468"/>
      <c r="JXG49" s="468"/>
      <c r="JXH49" s="468"/>
      <c r="JXI49" s="468"/>
      <c r="JXJ49" s="468"/>
      <c r="JXK49" s="468"/>
      <c r="JXL49" s="468"/>
      <c r="JXM49" s="468"/>
      <c r="JXN49" s="468"/>
      <c r="JXO49" s="468"/>
      <c r="JXP49" s="468"/>
      <c r="JXQ49" s="468"/>
      <c r="JXR49" s="468"/>
      <c r="JXS49" s="468"/>
      <c r="JXT49" s="468"/>
      <c r="JXU49" s="468"/>
      <c r="JXV49" s="468"/>
      <c r="JXW49" s="468"/>
      <c r="JXX49" s="468"/>
      <c r="JXY49" s="468"/>
      <c r="JXZ49" s="468"/>
      <c r="JYA49" s="468"/>
      <c r="JYB49" s="468"/>
      <c r="JYC49" s="468"/>
      <c r="JYD49" s="468"/>
      <c r="JYE49" s="468"/>
      <c r="JYF49" s="468"/>
      <c r="JYG49" s="468"/>
      <c r="JYH49" s="468"/>
      <c r="JYI49" s="468"/>
      <c r="JYJ49" s="468"/>
      <c r="JYK49" s="468"/>
      <c r="JYL49" s="468"/>
      <c r="JYM49" s="468"/>
      <c r="JYN49" s="468"/>
      <c r="JYO49" s="468"/>
      <c r="JYP49" s="468"/>
      <c r="JYQ49" s="468"/>
      <c r="JYR49" s="468"/>
      <c r="JYS49" s="468"/>
      <c r="JYT49" s="468"/>
      <c r="JYU49" s="468"/>
      <c r="JYV49" s="468"/>
      <c r="JYW49" s="468"/>
      <c r="JYX49" s="468"/>
      <c r="JYY49" s="468"/>
      <c r="JYZ49" s="468"/>
      <c r="JZA49" s="468"/>
      <c r="JZB49" s="468"/>
      <c r="JZC49" s="468"/>
      <c r="JZD49" s="468"/>
      <c r="JZE49" s="468"/>
      <c r="JZF49" s="468"/>
      <c r="JZG49" s="468"/>
      <c r="JZH49" s="468"/>
      <c r="JZI49" s="468"/>
      <c r="JZJ49" s="468"/>
      <c r="JZK49" s="468"/>
      <c r="JZL49" s="468"/>
      <c r="JZM49" s="468"/>
      <c r="JZN49" s="468"/>
      <c r="JZO49" s="468"/>
      <c r="JZP49" s="468"/>
      <c r="JZQ49" s="468"/>
      <c r="JZR49" s="468"/>
      <c r="JZS49" s="468"/>
      <c r="JZT49" s="468"/>
      <c r="JZU49" s="468"/>
      <c r="JZV49" s="468"/>
      <c r="JZW49" s="468"/>
      <c r="JZX49" s="468"/>
      <c r="JZY49" s="468"/>
      <c r="JZZ49" s="468"/>
      <c r="KAA49" s="468"/>
      <c r="KAB49" s="468"/>
      <c r="KAC49" s="468"/>
      <c r="KAD49" s="468"/>
      <c r="KAE49" s="468"/>
      <c r="KAF49" s="468"/>
      <c r="KAG49" s="468"/>
      <c r="KAH49" s="468"/>
      <c r="KAI49" s="468"/>
      <c r="KAJ49" s="468"/>
      <c r="KAK49" s="468"/>
      <c r="KAL49" s="468"/>
      <c r="KAM49" s="468"/>
      <c r="KAN49" s="468"/>
      <c r="KAO49" s="468"/>
      <c r="KAP49" s="468"/>
      <c r="KAQ49" s="468"/>
      <c r="KAR49" s="468"/>
      <c r="KAS49" s="468"/>
      <c r="KAT49" s="468"/>
      <c r="KAU49" s="468"/>
      <c r="KAV49" s="468"/>
      <c r="KAW49" s="468"/>
      <c r="KAX49" s="468"/>
      <c r="KAY49" s="468"/>
      <c r="KAZ49" s="468"/>
      <c r="KBA49" s="468"/>
      <c r="KBB49" s="468"/>
      <c r="KBC49" s="468"/>
      <c r="KBD49" s="468"/>
      <c r="KBE49" s="468"/>
      <c r="KBF49" s="468"/>
      <c r="KBG49" s="468"/>
      <c r="KBH49" s="468"/>
      <c r="KBI49" s="468"/>
      <c r="KBJ49" s="468"/>
      <c r="KBK49" s="468"/>
      <c r="KBL49" s="468"/>
      <c r="KBM49" s="468"/>
      <c r="KBN49" s="468"/>
      <c r="KBO49" s="468"/>
      <c r="KBP49" s="468"/>
      <c r="KBQ49" s="468"/>
      <c r="KBR49" s="468"/>
      <c r="KBS49" s="468"/>
      <c r="KBT49" s="468"/>
      <c r="KBU49" s="468"/>
      <c r="KBV49" s="468"/>
      <c r="KBW49" s="468"/>
      <c r="KBX49" s="468"/>
      <c r="KBY49" s="468"/>
      <c r="KBZ49" s="468"/>
      <c r="KCA49" s="468"/>
      <c r="KCB49" s="468"/>
      <c r="KCC49" s="468"/>
      <c r="KCD49" s="468"/>
      <c r="KCE49" s="468"/>
      <c r="KCF49" s="468"/>
      <c r="KCG49" s="468"/>
      <c r="KCH49" s="468"/>
      <c r="KCI49" s="468"/>
      <c r="KCJ49" s="468"/>
      <c r="KCK49" s="468"/>
      <c r="KCL49" s="468"/>
      <c r="KCM49" s="468"/>
      <c r="KCN49" s="468"/>
      <c r="KCO49" s="468"/>
      <c r="KCP49" s="468"/>
      <c r="KCQ49" s="468"/>
      <c r="KCR49" s="468"/>
      <c r="KCS49" s="468"/>
      <c r="KCT49" s="468"/>
      <c r="KCU49" s="468"/>
      <c r="KCV49" s="468"/>
      <c r="KCW49" s="468"/>
      <c r="KCX49" s="468"/>
      <c r="KCY49" s="468"/>
      <c r="KCZ49" s="468"/>
      <c r="KDA49" s="468"/>
      <c r="KDB49" s="468"/>
      <c r="KDC49" s="468"/>
      <c r="KDD49" s="468"/>
      <c r="KDE49" s="468"/>
      <c r="KDF49" s="468"/>
      <c r="KDG49" s="468"/>
      <c r="KDH49" s="468"/>
      <c r="KDI49" s="468"/>
      <c r="KDJ49" s="468"/>
      <c r="KDK49" s="468"/>
      <c r="KDL49" s="468"/>
      <c r="KDM49" s="468"/>
      <c r="KDN49" s="468"/>
      <c r="KDO49" s="468"/>
      <c r="KDP49" s="468"/>
      <c r="KDQ49" s="468"/>
      <c r="KDR49" s="468"/>
      <c r="KDS49" s="468"/>
      <c r="KDT49" s="468"/>
      <c r="KDU49" s="468"/>
      <c r="KDV49" s="468"/>
      <c r="KDW49" s="468"/>
      <c r="KDX49" s="468"/>
      <c r="KDY49" s="468"/>
      <c r="KDZ49" s="468"/>
      <c r="KEA49" s="468"/>
      <c r="KEB49" s="468"/>
      <c r="KEC49" s="468"/>
      <c r="KED49" s="468"/>
      <c r="KEE49" s="468"/>
      <c r="KEF49" s="468"/>
      <c r="KEG49" s="468"/>
      <c r="KEH49" s="468"/>
      <c r="KEI49" s="468"/>
      <c r="KEJ49" s="468"/>
      <c r="KEK49" s="468"/>
      <c r="KEL49" s="468"/>
      <c r="KEM49" s="468"/>
      <c r="KEN49" s="468"/>
      <c r="KEO49" s="468"/>
      <c r="KEP49" s="468"/>
      <c r="KEQ49" s="468"/>
      <c r="KER49" s="468"/>
      <c r="KES49" s="468"/>
      <c r="KET49" s="468"/>
      <c r="KEU49" s="468"/>
      <c r="KEV49" s="468"/>
      <c r="KEW49" s="468"/>
      <c r="KEX49" s="468"/>
      <c r="KEY49" s="468"/>
      <c r="KEZ49" s="468"/>
      <c r="KFA49" s="468"/>
      <c r="KFB49" s="468"/>
      <c r="KFC49" s="468"/>
      <c r="KFD49" s="468"/>
      <c r="KFE49" s="468"/>
      <c r="KFF49" s="468"/>
      <c r="KFG49" s="468"/>
      <c r="KFH49" s="468"/>
      <c r="KFI49" s="468"/>
      <c r="KFJ49" s="468"/>
      <c r="KFK49" s="468"/>
      <c r="KFL49" s="468"/>
      <c r="KFM49" s="468"/>
      <c r="KFN49" s="468"/>
      <c r="KFO49" s="468"/>
      <c r="KFP49" s="468"/>
      <c r="KFQ49" s="468"/>
      <c r="KFR49" s="468"/>
      <c r="KFS49" s="468"/>
      <c r="KFT49" s="468"/>
      <c r="KFU49" s="468"/>
      <c r="KFV49" s="468"/>
      <c r="KFW49" s="468"/>
      <c r="KFX49" s="468"/>
      <c r="KFY49" s="468"/>
      <c r="KFZ49" s="468"/>
      <c r="KGA49" s="468"/>
      <c r="KGB49" s="468"/>
      <c r="KGC49" s="468"/>
      <c r="KGD49" s="468"/>
      <c r="KGE49" s="468"/>
      <c r="KGF49" s="468"/>
      <c r="KGG49" s="468"/>
      <c r="KGH49" s="468"/>
      <c r="KGI49" s="468"/>
      <c r="KGJ49" s="468"/>
      <c r="KGK49" s="468"/>
      <c r="KGL49" s="468"/>
      <c r="KGM49" s="468"/>
      <c r="KGN49" s="468"/>
      <c r="KGO49" s="468"/>
      <c r="KGP49" s="468"/>
      <c r="KGQ49" s="468"/>
      <c r="KGR49" s="468"/>
      <c r="KGS49" s="468"/>
      <c r="KGT49" s="468"/>
      <c r="KGU49" s="468"/>
      <c r="KGV49" s="468"/>
      <c r="KGW49" s="468"/>
      <c r="KGX49" s="468"/>
      <c r="KGY49" s="468"/>
      <c r="KGZ49" s="468"/>
      <c r="KHA49" s="468"/>
      <c r="KHB49" s="468"/>
      <c r="KHC49" s="468"/>
      <c r="KHD49" s="468"/>
      <c r="KHE49" s="468"/>
      <c r="KHF49" s="468"/>
      <c r="KHG49" s="468"/>
      <c r="KHH49" s="468"/>
      <c r="KHI49" s="468"/>
      <c r="KHJ49" s="468"/>
      <c r="KHK49" s="468"/>
      <c r="KHL49" s="468"/>
      <c r="KHM49" s="468"/>
      <c r="KHN49" s="468"/>
      <c r="KHO49" s="468"/>
      <c r="KHP49" s="468"/>
      <c r="KHQ49" s="468"/>
      <c r="KHR49" s="468"/>
      <c r="KHS49" s="468"/>
      <c r="KHT49" s="468"/>
      <c r="KHU49" s="468"/>
      <c r="KHV49" s="468"/>
      <c r="KHW49" s="468"/>
      <c r="KHX49" s="468"/>
      <c r="KHY49" s="468"/>
      <c r="KHZ49" s="468"/>
      <c r="KIA49" s="468"/>
      <c r="KIB49" s="468"/>
      <c r="KIC49" s="468"/>
      <c r="KID49" s="468"/>
      <c r="KIE49" s="468"/>
      <c r="KIF49" s="468"/>
      <c r="KIG49" s="468"/>
      <c r="KIH49" s="468"/>
      <c r="KII49" s="468"/>
      <c r="KIJ49" s="468"/>
      <c r="KIK49" s="468"/>
      <c r="KIL49" s="468"/>
      <c r="KIM49" s="468"/>
      <c r="KIN49" s="468"/>
      <c r="KIO49" s="468"/>
      <c r="KIP49" s="468"/>
      <c r="KIQ49" s="468"/>
      <c r="KIR49" s="468"/>
      <c r="KIS49" s="468"/>
      <c r="KIT49" s="468"/>
      <c r="KIU49" s="468"/>
      <c r="KIV49" s="468"/>
      <c r="KIW49" s="468"/>
      <c r="KIX49" s="468"/>
      <c r="KIY49" s="468"/>
      <c r="KIZ49" s="468"/>
      <c r="KJA49" s="468"/>
      <c r="KJB49" s="468"/>
      <c r="KJC49" s="468"/>
      <c r="KJD49" s="468"/>
      <c r="KJE49" s="468"/>
      <c r="KJF49" s="468"/>
      <c r="KJG49" s="468"/>
      <c r="KJH49" s="468"/>
      <c r="KJI49" s="468"/>
      <c r="KJJ49" s="468"/>
      <c r="KJK49" s="468"/>
      <c r="KJL49" s="468"/>
      <c r="KJM49" s="468"/>
      <c r="KJN49" s="468"/>
      <c r="KJO49" s="468"/>
      <c r="KJP49" s="468"/>
      <c r="KJQ49" s="468"/>
      <c r="KJR49" s="468"/>
      <c r="KJS49" s="468"/>
      <c r="KJT49" s="468"/>
      <c r="KJU49" s="468"/>
      <c r="KJV49" s="468"/>
      <c r="KJW49" s="468"/>
      <c r="KJX49" s="468"/>
      <c r="KJY49" s="468"/>
      <c r="KJZ49" s="468"/>
      <c r="KKA49" s="468"/>
      <c r="KKB49" s="468"/>
      <c r="KKC49" s="468"/>
      <c r="KKD49" s="468"/>
      <c r="KKE49" s="468"/>
      <c r="KKF49" s="468"/>
      <c r="KKG49" s="468"/>
      <c r="KKH49" s="468"/>
      <c r="KKI49" s="468"/>
      <c r="KKJ49" s="468"/>
      <c r="KKK49" s="468"/>
      <c r="KKL49" s="468"/>
      <c r="KKM49" s="468"/>
      <c r="KKN49" s="468"/>
      <c r="KKO49" s="468"/>
      <c r="KKP49" s="468"/>
      <c r="KKQ49" s="468"/>
      <c r="KKR49" s="468"/>
      <c r="KKS49" s="468"/>
      <c r="KKT49" s="468"/>
      <c r="KKU49" s="468"/>
      <c r="KKV49" s="468"/>
      <c r="KKW49" s="468"/>
      <c r="KKX49" s="468"/>
      <c r="KKY49" s="468"/>
      <c r="KKZ49" s="468"/>
      <c r="KLA49" s="468"/>
      <c r="KLB49" s="468"/>
      <c r="KLC49" s="468"/>
      <c r="KLD49" s="468"/>
      <c r="KLE49" s="468"/>
      <c r="KLF49" s="468"/>
      <c r="KLG49" s="468"/>
      <c r="KLH49" s="468"/>
      <c r="KLI49" s="468"/>
      <c r="KLJ49" s="468"/>
      <c r="KLK49" s="468"/>
      <c r="KLL49" s="468"/>
      <c r="KLM49" s="468"/>
      <c r="KLN49" s="468"/>
      <c r="KLO49" s="468"/>
      <c r="KLP49" s="468"/>
      <c r="KLQ49" s="468"/>
      <c r="KLR49" s="468"/>
      <c r="KLS49" s="468"/>
      <c r="KLT49" s="468"/>
      <c r="KLU49" s="468"/>
      <c r="KLV49" s="468"/>
      <c r="KLW49" s="468"/>
      <c r="KLX49" s="468"/>
      <c r="KLY49" s="468"/>
      <c r="KLZ49" s="468"/>
      <c r="KMA49" s="468"/>
      <c r="KMB49" s="468"/>
      <c r="KMC49" s="468"/>
      <c r="KMD49" s="468"/>
      <c r="KME49" s="468"/>
      <c r="KMF49" s="468"/>
      <c r="KMG49" s="468"/>
      <c r="KMH49" s="468"/>
      <c r="KMI49" s="468"/>
      <c r="KMJ49" s="468"/>
      <c r="KMK49" s="468"/>
      <c r="KML49" s="468"/>
      <c r="KMM49" s="468"/>
      <c r="KMN49" s="468"/>
      <c r="KMO49" s="468"/>
      <c r="KMP49" s="468"/>
      <c r="KMQ49" s="468"/>
      <c r="KMR49" s="468"/>
      <c r="KMS49" s="468"/>
      <c r="KMT49" s="468"/>
      <c r="KMU49" s="468"/>
      <c r="KMV49" s="468"/>
      <c r="KMW49" s="468"/>
      <c r="KMX49" s="468"/>
      <c r="KMY49" s="468"/>
      <c r="KMZ49" s="468"/>
      <c r="KNA49" s="468"/>
      <c r="KNB49" s="468"/>
      <c r="KNC49" s="468"/>
      <c r="KND49" s="468"/>
      <c r="KNE49" s="468"/>
      <c r="KNF49" s="468"/>
      <c r="KNG49" s="468"/>
      <c r="KNH49" s="468"/>
      <c r="KNI49" s="468"/>
      <c r="KNJ49" s="468"/>
      <c r="KNK49" s="468"/>
      <c r="KNL49" s="468"/>
      <c r="KNM49" s="468"/>
      <c r="KNN49" s="468"/>
      <c r="KNO49" s="468"/>
      <c r="KNP49" s="468"/>
      <c r="KNQ49" s="468"/>
      <c r="KNR49" s="468"/>
      <c r="KNS49" s="468"/>
      <c r="KNT49" s="468"/>
      <c r="KNU49" s="468"/>
      <c r="KNV49" s="468"/>
      <c r="KNW49" s="468"/>
      <c r="KNX49" s="468"/>
      <c r="KNY49" s="468"/>
      <c r="KNZ49" s="468"/>
      <c r="KOA49" s="468"/>
      <c r="KOB49" s="468"/>
      <c r="KOC49" s="468"/>
      <c r="KOD49" s="468"/>
      <c r="KOE49" s="468"/>
      <c r="KOF49" s="468"/>
      <c r="KOG49" s="468"/>
      <c r="KOH49" s="468"/>
      <c r="KOI49" s="468"/>
      <c r="KOJ49" s="468"/>
      <c r="KOK49" s="468"/>
      <c r="KOL49" s="468"/>
      <c r="KOM49" s="468"/>
      <c r="KON49" s="468"/>
      <c r="KOO49" s="468"/>
      <c r="KOP49" s="468"/>
      <c r="KOQ49" s="468"/>
      <c r="KOR49" s="468"/>
      <c r="KOS49" s="468"/>
      <c r="KOT49" s="468"/>
      <c r="KOU49" s="468"/>
      <c r="KOV49" s="468"/>
      <c r="KOW49" s="468"/>
      <c r="KOX49" s="468"/>
      <c r="KOY49" s="468"/>
      <c r="KOZ49" s="468"/>
      <c r="KPA49" s="468"/>
      <c r="KPB49" s="468"/>
      <c r="KPC49" s="468"/>
      <c r="KPD49" s="468"/>
      <c r="KPE49" s="468"/>
      <c r="KPF49" s="468"/>
      <c r="KPG49" s="468"/>
      <c r="KPH49" s="468"/>
      <c r="KPI49" s="468"/>
      <c r="KPJ49" s="468"/>
      <c r="KPK49" s="468"/>
      <c r="KPL49" s="468"/>
      <c r="KPM49" s="468"/>
      <c r="KPN49" s="468"/>
      <c r="KPO49" s="468"/>
      <c r="KPP49" s="468"/>
      <c r="KPQ49" s="468"/>
      <c r="KPR49" s="468"/>
      <c r="KPS49" s="468"/>
      <c r="KPT49" s="468"/>
      <c r="KPU49" s="468"/>
      <c r="KPV49" s="468"/>
      <c r="KPW49" s="468"/>
      <c r="KPX49" s="468"/>
      <c r="KPY49" s="468"/>
      <c r="KPZ49" s="468"/>
      <c r="KQA49" s="468"/>
      <c r="KQB49" s="468"/>
      <c r="KQC49" s="468"/>
      <c r="KQD49" s="468"/>
      <c r="KQE49" s="468"/>
      <c r="KQF49" s="468"/>
      <c r="KQG49" s="468"/>
      <c r="KQH49" s="468"/>
      <c r="KQI49" s="468"/>
      <c r="KQJ49" s="468"/>
      <c r="KQK49" s="468"/>
      <c r="KQL49" s="468"/>
      <c r="KQM49" s="468"/>
      <c r="KQN49" s="468"/>
      <c r="KQO49" s="468"/>
      <c r="KQP49" s="468"/>
      <c r="KQQ49" s="468"/>
      <c r="KQR49" s="468"/>
      <c r="KQS49" s="468"/>
      <c r="KQT49" s="468"/>
      <c r="KQU49" s="468"/>
      <c r="KQV49" s="468"/>
      <c r="KQW49" s="468"/>
      <c r="KQX49" s="468"/>
      <c r="KQY49" s="468"/>
      <c r="KQZ49" s="468"/>
      <c r="KRA49" s="468"/>
      <c r="KRB49" s="468"/>
      <c r="KRC49" s="468"/>
      <c r="KRD49" s="468"/>
      <c r="KRE49" s="468"/>
      <c r="KRF49" s="468"/>
      <c r="KRG49" s="468"/>
      <c r="KRH49" s="468"/>
      <c r="KRI49" s="468"/>
      <c r="KRJ49" s="468"/>
      <c r="KRK49" s="468"/>
      <c r="KRL49" s="468"/>
      <c r="KRM49" s="468"/>
      <c r="KRN49" s="468"/>
      <c r="KRO49" s="468"/>
      <c r="KRP49" s="468"/>
      <c r="KRQ49" s="468"/>
      <c r="KRR49" s="468"/>
      <c r="KRS49" s="468"/>
      <c r="KRT49" s="468"/>
      <c r="KRU49" s="468"/>
      <c r="KRV49" s="468"/>
      <c r="KRW49" s="468"/>
      <c r="KRX49" s="468"/>
      <c r="KRY49" s="468"/>
      <c r="KRZ49" s="468"/>
      <c r="KSA49" s="468"/>
      <c r="KSB49" s="468"/>
      <c r="KSC49" s="468"/>
      <c r="KSD49" s="468"/>
      <c r="KSE49" s="468"/>
      <c r="KSF49" s="468"/>
      <c r="KSG49" s="468"/>
      <c r="KSH49" s="468"/>
      <c r="KSI49" s="468"/>
      <c r="KSJ49" s="468"/>
      <c r="KSK49" s="468"/>
      <c r="KSL49" s="468"/>
      <c r="KSM49" s="468"/>
      <c r="KSN49" s="468"/>
      <c r="KSO49" s="468"/>
      <c r="KSP49" s="468"/>
      <c r="KSQ49" s="468"/>
      <c r="KSR49" s="468"/>
      <c r="KSS49" s="468"/>
      <c r="KST49" s="468"/>
      <c r="KSU49" s="468"/>
      <c r="KSV49" s="468"/>
      <c r="KSW49" s="468"/>
      <c r="KSX49" s="468"/>
      <c r="KSY49" s="468"/>
      <c r="KSZ49" s="468"/>
      <c r="KTA49" s="468"/>
      <c r="KTB49" s="468"/>
      <c r="KTC49" s="468"/>
      <c r="KTD49" s="468"/>
      <c r="KTE49" s="468"/>
      <c r="KTF49" s="468"/>
      <c r="KTG49" s="468"/>
      <c r="KTH49" s="468"/>
      <c r="KTI49" s="468"/>
      <c r="KTJ49" s="468"/>
      <c r="KTK49" s="468"/>
      <c r="KTL49" s="468"/>
      <c r="KTM49" s="468"/>
      <c r="KTN49" s="468"/>
      <c r="KTO49" s="468"/>
      <c r="KTP49" s="468"/>
      <c r="KTQ49" s="468"/>
      <c r="KTR49" s="468"/>
      <c r="KTS49" s="468"/>
      <c r="KTT49" s="468"/>
      <c r="KTU49" s="468"/>
      <c r="KTV49" s="468"/>
      <c r="KTW49" s="468"/>
      <c r="KTX49" s="468"/>
      <c r="KTY49" s="468"/>
      <c r="KTZ49" s="468"/>
      <c r="KUA49" s="468"/>
      <c r="KUB49" s="468"/>
      <c r="KUC49" s="468"/>
      <c r="KUD49" s="468"/>
      <c r="KUE49" s="468"/>
      <c r="KUF49" s="468"/>
      <c r="KUG49" s="468"/>
      <c r="KUH49" s="468"/>
      <c r="KUI49" s="468"/>
      <c r="KUJ49" s="468"/>
      <c r="KUK49" s="468"/>
      <c r="KUL49" s="468"/>
      <c r="KUM49" s="468"/>
      <c r="KUN49" s="468"/>
      <c r="KUO49" s="468"/>
      <c r="KUP49" s="468"/>
      <c r="KUQ49" s="468"/>
      <c r="KUR49" s="468"/>
      <c r="KUS49" s="468"/>
      <c r="KUT49" s="468"/>
      <c r="KUU49" s="468"/>
      <c r="KUV49" s="468"/>
      <c r="KUW49" s="468"/>
      <c r="KUX49" s="468"/>
      <c r="KUY49" s="468"/>
      <c r="KUZ49" s="468"/>
      <c r="KVA49" s="468"/>
      <c r="KVB49" s="468"/>
      <c r="KVC49" s="468"/>
      <c r="KVD49" s="468"/>
      <c r="KVE49" s="468"/>
      <c r="KVF49" s="468"/>
      <c r="KVG49" s="468"/>
      <c r="KVH49" s="468"/>
      <c r="KVI49" s="468"/>
      <c r="KVJ49" s="468"/>
      <c r="KVK49" s="468"/>
      <c r="KVL49" s="468"/>
      <c r="KVM49" s="468"/>
      <c r="KVN49" s="468"/>
      <c r="KVO49" s="468"/>
      <c r="KVP49" s="468"/>
      <c r="KVQ49" s="468"/>
      <c r="KVR49" s="468"/>
      <c r="KVS49" s="468"/>
      <c r="KVT49" s="468"/>
      <c r="KVU49" s="468"/>
      <c r="KVV49" s="468"/>
      <c r="KVW49" s="468"/>
      <c r="KVX49" s="468"/>
      <c r="KVY49" s="468"/>
      <c r="KVZ49" s="468"/>
      <c r="KWA49" s="468"/>
      <c r="KWB49" s="468"/>
      <c r="KWC49" s="468"/>
      <c r="KWD49" s="468"/>
      <c r="KWE49" s="468"/>
      <c r="KWF49" s="468"/>
      <c r="KWG49" s="468"/>
      <c r="KWH49" s="468"/>
      <c r="KWI49" s="468"/>
      <c r="KWJ49" s="468"/>
      <c r="KWK49" s="468"/>
      <c r="KWL49" s="468"/>
      <c r="KWM49" s="468"/>
      <c r="KWN49" s="468"/>
      <c r="KWO49" s="468"/>
      <c r="KWP49" s="468"/>
      <c r="KWQ49" s="468"/>
      <c r="KWR49" s="468"/>
      <c r="KWS49" s="468"/>
      <c r="KWT49" s="468"/>
      <c r="KWU49" s="468"/>
      <c r="KWV49" s="468"/>
      <c r="KWW49" s="468"/>
      <c r="KWX49" s="468"/>
      <c r="KWY49" s="468"/>
      <c r="KWZ49" s="468"/>
      <c r="KXA49" s="468"/>
      <c r="KXB49" s="468"/>
      <c r="KXC49" s="468"/>
      <c r="KXD49" s="468"/>
      <c r="KXE49" s="468"/>
      <c r="KXF49" s="468"/>
      <c r="KXG49" s="468"/>
      <c r="KXH49" s="468"/>
      <c r="KXI49" s="468"/>
      <c r="KXJ49" s="468"/>
      <c r="KXK49" s="468"/>
      <c r="KXL49" s="468"/>
      <c r="KXM49" s="468"/>
      <c r="KXN49" s="468"/>
      <c r="KXO49" s="468"/>
      <c r="KXP49" s="468"/>
      <c r="KXQ49" s="468"/>
      <c r="KXR49" s="468"/>
      <c r="KXS49" s="468"/>
      <c r="KXT49" s="468"/>
      <c r="KXU49" s="468"/>
      <c r="KXV49" s="468"/>
      <c r="KXW49" s="468"/>
      <c r="KXX49" s="468"/>
      <c r="KXY49" s="468"/>
      <c r="KXZ49" s="468"/>
      <c r="KYA49" s="468"/>
      <c r="KYB49" s="468"/>
      <c r="KYC49" s="468"/>
      <c r="KYD49" s="468"/>
      <c r="KYE49" s="468"/>
      <c r="KYF49" s="468"/>
      <c r="KYG49" s="468"/>
      <c r="KYH49" s="468"/>
      <c r="KYI49" s="468"/>
      <c r="KYJ49" s="468"/>
      <c r="KYK49" s="468"/>
      <c r="KYL49" s="468"/>
      <c r="KYM49" s="468"/>
      <c r="KYN49" s="468"/>
      <c r="KYO49" s="468"/>
      <c r="KYP49" s="468"/>
      <c r="KYQ49" s="468"/>
      <c r="KYR49" s="468"/>
      <c r="KYS49" s="468"/>
      <c r="KYT49" s="468"/>
      <c r="KYU49" s="468"/>
      <c r="KYV49" s="468"/>
      <c r="KYW49" s="468"/>
      <c r="KYX49" s="468"/>
      <c r="KYY49" s="468"/>
      <c r="KYZ49" s="468"/>
      <c r="KZA49" s="468"/>
      <c r="KZB49" s="468"/>
      <c r="KZC49" s="468"/>
      <c r="KZD49" s="468"/>
      <c r="KZE49" s="468"/>
      <c r="KZF49" s="468"/>
      <c r="KZG49" s="468"/>
      <c r="KZH49" s="468"/>
      <c r="KZI49" s="468"/>
      <c r="KZJ49" s="468"/>
      <c r="KZK49" s="468"/>
      <c r="KZL49" s="468"/>
      <c r="KZM49" s="468"/>
      <c r="KZN49" s="468"/>
      <c r="KZO49" s="468"/>
      <c r="KZP49" s="468"/>
      <c r="KZQ49" s="468"/>
      <c r="KZR49" s="468"/>
      <c r="KZS49" s="468"/>
      <c r="KZT49" s="468"/>
      <c r="KZU49" s="468"/>
      <c r="KZV49" s="468"/>
      <c r="KZW49" s="468"/>
      <c r="KZX49" s="468"/>
      <c r="KZY49" s="468"/>
      <c r="KZZ49" s="468"/>
      <c r="LAA49" s="468"/>
      <c r="LAB49" s="468"/>
      <c r="LAC49" s="468"/>
      <c r="LAD49" s="468"/>
      <c r="LAE49" s="468"/>
      <c r="LAF49" s="468"/>
      <c r="LAG49" s="468"/>
      <c r="LAH49" s="468"/>
      <c r="LAI49" s="468"/>
      <c r="LAJ49" s="468"/>
      <c r="LAK49" s="468"/>
      <c r="LAL49" s="468"/>
      <c r="LAM49" s="468"/>
      <c r="LAN49" s="468"/>
      <c r="LAO49" s="468"/>
      <c r="LAP49" s="468"/>
      <c r="LAQ49" s="468"/>
      <c r="LAR49" s="468"/>
      <c r="LAS49" s="468"/>
      <c r="LAT49" s="468"/>
      <c r="LAU49" s="468"/>
      <c r="LAV49" s="468"/>
      <c r="LAW49" s="468"/>
      <c r="LAX49" s="468"/>
      <c r="LAY49" s="468"/>
      <c r="LAZ49" s="468"/>
      <c r="LBA49" s="468"/>
      <c r="LBB49" s="468"/>
      <c r="LBC49" s="468"/>
      <c r="LBD49" s="468"/>
      <c r="LBE49" s="468"/>
      <c r="LBF49" s="468"/>
      <c r="LBG49" s="468"/>
      <c r="LBH49" s="468"/>
      <c r="LBI49" s="468"/>
      <c r="LBJ49" s="468"/>
      <c r="LBK49" s="468"/>
      <c r="LBL49" s="468"/>
      <c r="LBM49" s="468"/>
      <c r="LBN49" s="468"/>
      <c r="LBO49" s="468"/>
      <c r="LBP49" s="468"/>
      <c r="LBQ49" s="468"/>
      <c r="LBR49" s="468"/>
      <c r="LBS49" s="468"/>
      <c r="LBT49" s="468"/>
      <c r="LBU49" s="468"/>
      <c r="LBV49" s="468"/>
      <c r="LBW49" s="468"/>
      <c r="LBX49" s="468"/>
      <c r="LBY49" s="468"/>
      <c r="LBZ49" s="468"/>
      <c r="LCA49" s="468"/>
      <c r="LCB49" s="468"/>
      <c r="LCC49" s="468"/>
      <c r="LCD49" s="468"/>
      <c r="LCE49" s="468"/>
      <c r="LCF49" s="468"/>
      <c r="LCG49" s="468"/>
      <c r="LCH49" s="468"/>
      <c r="LCI49" s="468"/>
      <c r="LCJ49" s="468"/>
      <c r="LCK49" s="468"/>
      <c r="LCL49" s="468"/>
      <c r="LCM49" s="468"/>
      <c r="LCN49" s="468"/>
      <c r="LCO49" s="468"/>
      <c r="LCP49" s="468"/>
      <c r="LCQ49" s="468"/>
      <c r="LCR49" s="468"/>
      <c r="LCS49" s="468"/>
      <c r="LCT49" s="468"/>
      <c r="LCU49" s="468"/>
      <c r="LCV49" s="468"/>
      <c r="LCW49" s="468"/>
      <c r="LCX49" s="468"/>
      <c r="LCY49" s="468"/>
      <c r="LCZ49" s="468"/>
      <c r="LDA49" s="468"/>
      <c r="LDB49" s="468"/>
      <c r="LDC49" s="468"/>
      <c r="LDD49" s="468"/>
      <c r="LDE49" s="468"/>
      <c r="LDF49" s="468"/>
      <c r="LDG49" s="468"/>
      <c r="LDH49" s="468"/>
      <c r="LDI49" s="468"/>
      <c r="LDJ49" s="468"/>
      <c r="LDK49" s="468"/>
      <c r="LDL49" s="468"/>
      <c r="LDM49" s="468"/>
      <c r="LDN49" s="468"/>
      <c r="LDO49" s="468"/>
      <c r="LDP49" s="468"/>
      <c r="LDQ49" s="468"/>
      <c r="LDR49" s="468"/>
      <c r="LDS49" s="468"/>
      <c r="LDT49" s="468"/>
      <c r="LDU49" s="468"/>
      <c r="LDV49" s="468"/>
      <c r="LDW49" s="468"/>
      <c r="LDX49" s="468"/>
      <c r="LDY49" s="468"/>
      <c r="LDZ49" s="468"/>
      <c r="LEA49" s="468"/>
      <c r="LEB49" s="468"/>
      <c r="LEC49" s="468"/>
      <c r="LED49" s="468"/>
      <c r="LEE49" s="468"/>
      <c r="LEF49" s="468"/>
      <c r="LEG49" s="468"/>
      <c r="LEH49" s="468"/>
      <c r="LEI49" s="468"/>
      <c r="LEJ49" s="468"/>
      <c r="LEK49" s="468"/>
      <c r="LEL49" s="468"/>
      <c r="LEM49" s="468"/>
      <c r="LEN49" s="468"/>
      <c r="LEO49" s="468"/>
      <c r="LEP49" s="468"/>
      <c r="LEQ49" s="468"/>
      <c r="LER49" s="468"/>
      <c r="LES49" s="468"/>
      <c r="LET49" s="468"/>
      <c r="LEU49" s="468"/>
      <c r="LEV49" s="468"/>
      <c r="LEW49" s="468"/>
      <c r="LEX49" s="468"/>
      <c r="LEY49" s="468"/>
      <c r="LEZ49" s="468"/>
      <c r="LFA49" s="468"/>
      <c r="LFB49" s="468"/>
      <c r="LFC49" s="468"/>
      <c r="LFD49" s="468"/>
      <c r="LFE49" s="468"/>
      <c r="LFF49" s="468"/>
      <c r="LFG49" s="468"/>
      <c r="LFH49" s="468"/>
      <c r="LFI49" s="468"/>
      <c r="LFJ49" s="468"/>
      <c r="LFK49" s="468"/>
      <c r="LFL49" s="468"/>
      <c r="LFM49" s="468"/>
      <c r="LFN49" s="468"/>
      <c r="LFO49" s="468"/>
      <c r="LFP49" s="468"/>
      <c r="LFQ49" s="468"/>
      <c r="LFR49" s="468"/>
      <c r="LFS49" s="468"/>
      <c r="LFT49" s="468"/>
      <c r="LFU49" s="468"/>
      <c r="LFV49" s="468"/>
      <c r="LFW49" s="468"/>
      <c r="LFX49" s="468"/>
      <c r="LFY49" s="468"/>
      <c r="LFZ49" s="468"/>
      <c r="LGA49" s="468"/>
      <c r="LGB49" s="468"/>
      <c r="LGC49" s="468"/>
      <c r="LGD49" s="468"/>
      <c r="LGE49" s="468"/>
      <c r="LGF49" s="468"/>
      <c r="LGG49" s="468"/>
      <c r="LGH49" s="468"/>
      <c r="LGI49" s="468"/>
      <c r="LGJ49" s="468"/>
      <c r="LGK49" s="468"/>
      <c r="LGL49" s="468"/>
      <c r="LGM49" s="468"/>
      <c r="LGN49" s="468"/>
      <c r="LGO49" s="468"/>
      <c r="LGP49" s="468"/>
      <c r="LGQ49" s="468"/>
      <c r="LGR49" s="468"/>
      <c r="LGS49" s="468"/>
      <c r="LGT49" s="468"/>
      <c r="LGU49" s="468"/>
      <c r="LGV49" s="468"/>
      <c r="LGW49" s="468"/>
      <c r="LGX49" s="468"/>
      <c r="LGY49" s="468"/>
      <c r="LGZ49" s="468"/>
      <c r="LHA49" s="468"/>
      <c r="LHB49" s="468"/>
      <c r="LHC49" s="468"/>
      <c r="LHD49" s="468"/>
      <c r="LHE49" s="468"/>
      <c r="LHF49" s="468"/>
      <c r="LHG49" s="468"/>
      <c r="LHH49" s="468"/>
      <c r="LHI49" s="468"/>
      <c r="LHJ49" s="468"/>
      <c r="LHK49" s="468"/>
      <c r="LHL49" s="468"/>
      <c r="LHM49" s="468"/>
      <c r="LHN49" s="468"/>
      <c r="LHO49" s="468"/>
      <c r="LHP49" s="468"/>
      <c r="LHQ49" s="468"/>
      <c r="LHR49" s="468"/>
      <c r="LHS49" s="468"/>
      <c r="LHT49" s="468"/>
      <c r="LHU49" s="468"/>
      <c r="LHV49" s="468"/>
      <c r="LHW49" s="468"/>
      <c r="LHX49" s="468"/>
      <c r="LHY49" s="468"/>
      <c r="LHZ49" s="468"/>
      <c r="LIA49" s="468"/>
      <c r="LIB49" s="468"/>
      <c r="LIC49" s="468"/>
      <c r="LID49" s="468"/>
      <c r="LIE49" s="468"/>
      <c r="LIF49" s="468"/>
      <c r="LIG49" s="468"/>
      <c r="LIH49" s="468"/>
      <c r="LII49" s="468"/>
      <c r="LIJ49" s="468"/>
      <c r="LIK49" s="468"/>
      <c r="LIL49" s="468"/>
      <c r="LIM49" s="468"/>
      <c r="LIN49" s="468"/>
      <c r="LIO49" s="468"/>
      <c r="LIP49" s="468"/>
      <c r="LIQ49" s="468"/>
      <c r="LIR49" s="468"/>
      <c r="LIS49" s="468"/>
      <c r="LIT49" s="468"/>
      <c r="LIU49" s="468"/>
      <c r="LIV49" s="468"/>
      <c r="LIW49" s="468"/>
      <c r="LIX49" s="468"/>
      <c r="LIY49" s="468"/>
      <c r="LIZ49" s="468"/>
      <c r="LJA49" s="468"/>
      <c r="LJB49" s="468"/>
      <c r="LJC49" s="468"/>
      <c r="LJD49" s="468"/>
      <c r="LJE49" s="468"/>
      <c r="LJF49" s="468"/>
      <c r="LJG49" s="468"/>
      <c r="LJH49" s="468"/>
      <c r="LJI49" s="468"/>
      <c r="LJJ49" s="468"/>
      <c r="LJK49" s="468"/>
      <c r="LJL49" s="468"/>
      <c r="LJM49" s="468"/>
      <c r="LJN49" s="468"/>
      <c r="LJO49" s="468"/>
      <c r="LJP49" s="468"/>
      <c r="LJQ49" s="468"/>
      <c r="LJR49" s="468"/>
      <c r="LJS49" s="468"/>
      <c r="LJT49" s="468"/>
      <c r="LJU49" s="468"/>
      <c r="LJV49" s="468"/>
      <c r="LJW49" s="468"/>
      <c r="LJX49" s="468"/>
      <c r="LJY49" s="468"/>
      <c r="LJZ49" s="468"/>
      <c r="LKA49" s="468"/>
      <c r="LKB49" s="468"/>
      <c r="LKC49" s="468"/>
      <c r="LKD49" s="468"/>
      <c r="LKE49" s="468"/>
      <c r="LKF49" s="468"/>
      <c r="LKG49" s="468"/>
      <c r="LKH49" s="468"/>
      <c r="LKI49" s="468"/>
      <c r="LKJ49" s="468"/>
      <c r="LKK49" s="468"/>
      <c r="LKL49" s="468"/>
      <c r="LKM49" s="468"/>
      <c r="LKN49" s="468"/>
      <c r="LKO49" s="468"/>
      <c r="LKP49" s="468"/>
      <c r="LKQ49" s="468"/>
      <c r="LKR49" s="468"/>
      <c r="LKS49" s="468"/>
      <c r="LKT49" s="468"/>
      <c r="LKU49" s="468"/>
      <c r="LKV49" s="468"/>
      <c r="LKW49" s="468"/>
      <c r="LKX49" s="468"/>
      <c r="LKY49" s="468"/>
      <c r="LKZ49" s="468"/>
      <c r="LLA49" s="468"/>
      <c r="LLB49" s="468"/>
      <c r="LLC49" s="468"/>
      <c r="LLD49" s="468"/>
      <c r="LLE49" s="468"/>
      <c r="LLF49" s="468"/>
      <c r="LLG49" s="468"/>
      <c r="LLH49" s="468"/>
      <c r="LLI49" s="468"/>
      <c r="LLJ49" s="468"/>
      <c r="LLK49" s="468"/>
      <c r="LLL49" s="468"/>
      <c r="LLM49" s="468"/>
      <c r="LLN49" s="468"/>
      <c r="LLO49" s="468"/>
      <c r="LLP49" s="468"/>
      <c r="LLQ49" s="468"/>
      <c r="LLR49" s="468"/>
      <c r="LLS49" s="468"/>
      <c r="LLT49" s="468"/>
      <c r="LLU49" s="468"/>
      <c r="LLV49" s="468"/>
      <c r="LLW49" s="468"/>
      <c r="LLX49" s="468"/>
      <c r="LLY49" s="468"/>
      <c r="LLZ49" s="468"/>
      <c r="LMA49" s="468"/>
      <c r="LMB49" s="468"/>
      <c r="LMC49" s="468"/>
      <c r="LMD49" s="468"/>
      <c r="LME49" s="468"/>
      <c r="LMF49" s="468"/>
      <c r="LMG49" s="468"/>
      <c r="LMH49" s="468"/>
      <c r="LMI49" s="468"/>
      <c r="LMJ49" s="468"/>
      <c r="LMK49" s="468"/>
      <c r="LML49" s="468"/>
      <c r="LMM49" s="468"/>
      <c r="LMN49" s="468"/>
      <c r="LMO49" s="468"/>
      <c r="LMP49" s="468"/>
      <c r="LMQ49" s="468"/>
      <c r="LMR49" s="468"/>
      <c r="LMS49" s="468"/>
      <c r="LMT49" s="468"/>
      <c r="LMU49" s="468"/>
      <c r="LMV49" s="468"/>
      <c r="LMW49" s="468"/>
      <c r="LMX49" s="468"/>
      <c r="LMY49" s="468"/>
      <c r="LMZ49" s="468"/>
      <c r="LNA49" s="468"/>
      <c r="LNB49" s="468"/>
      <c r="LNC49" s="468"/>
      <c r="LND49" s="468"/>
      <c r="LNE49" s="468"/>
      <c r="LNF49" s="468"/>
      <c r="LNG49" s="468"/>
      <c r="LNH49" s="468"/>
      <c r="LNI49" s="468"/>
      <c r="LNJ49" s="468"/>
      <c r="LNK49" s="468"/>
      <c r="LNL49" s="468"/>
      <c r="LNM49" s="468"/>
      <c r="LNN49" s="468"/>
      <c r="LNO49" s="468"/>
      <c r="LNP49" s="468"/>
      <c r="LNQ49" s="468"/>
      <c r="LNR49" s="468"/>
      <c r="LNS49" s="468"/>
      <c r="LNT49" s="468"/>
      <c r="LNU49" s="468"/>
      <c r="LNV49" s="468"/>
      <c r="LNW49" s="468"/>
      <c r="LNX49" s="468"/>
      <c r="LNY49" s="468"/>
      <c r="LNZ49" s="468"/>
      <c r="LOA49" s="468"/>
      <c r="LOB49" s="468"/>
      <c r="LOC49" s="468"/>
      <c r="LOD49" s="468"/>
      <c r="LOE49" s="468"/>
      <c r="LOF49" s="468"/>
      <c r="LOG49" s="468"/>
      <c r="LOH49" s="468"/>
      <c r="LOI49" s="468"/>
      <c r="LOJ49" s="468"/>
      <c r="LOK49" s="468"/>
      <c r="LOL49" s="468"/>
      <c r="LOM49" s="468"/>
      <c r="LON49" s="468"/>
      <c r="LOO49" s="468"/>
      <c r="LOP49" s="468"/>
      <c r="LOQ49" s="468"/>
      <c r="LOR49" s="468"/>
      <c r="LOS49" s="468"/>
      <c r="LOT49" s="468"/>
      <c r="LOU49" s="468"/>
      <c r="LOV49" s="468"/>
      <c r="LOW49" s="468"/>
      <c r="LOX49" s="468"/>
      <c r="LOY49" s="468"/>
      <c r="LOZ49" s="468"/>
      <c r="LPA49" s="468"/>
      <c r="LPB49" s="468"/>
      <c r="LPC49" s="468"/>
      <c r="LPD49" s="468"/>
      <c r="LPE49" s="468"/>
      <c r="LPF49" s="468"/>
      <c r="LPG49" s="468"/>
      <c r="LPH49" s="468"/>
      <c r="LPI49" s="468"/>
      <c r="LPJ49" s="468"/>
      <c r="LPK49" s="468"/>
      <c r="LPL49" s="468"/>
      <c r="LPM49" s="468"/>
      <c r="LPN49" s="468"/>
      <c r="LPO49" s="468"/>
      <c r="LPP49" s="468"/>
      <c r="LPQ49" s="468"/>
      <c r="LPR49" s="468"/>
      <c r="LPS49" s="468"/>
      <c r="LPT49" s="468"/>
      <c r="LPU49" s="468"/>
      <c r="LPV49" s="468"/>
      <c r="LPW49" s="468"/>
      <c r="LPX49" s="468"/>
      <c r="LPY49" s="468"/>
      <c r="LPZ49" s="468"/>
      <c r="LQA49" s="468"/>
      <c r="LQB49" s="468"/>
      <c r="LQC49" s="468"/>
      <c r="LQD49" s="468"/>
      <c r="LQE49" s="468"/>
      <c r="LQF49" s="468"/>
      <c r="LQG49" s="468"/>
      <c r="LQH49" s="468"/>
      <c r="LQI49" s="468"/>
      <c r="LQJ49" s="468"/>
      <c r="LQK49" s="468"/>
      <c r="LQL49" s="468"/>
      <c r="LQM49" s="468"/>
      <c r="LQN49" s="468"/>
      <c r="LQO49" s="468"/>
      <c r="LQP49" s="468"/>
      <c r="LQQ49" s="468"/>
      <c r="LQR49" s="468"/>
      <c r="LQS49" s="468"/>
      <c r="LQT49" s="468"/>
      <c r="LQU49" s="468"/>
      <c r="LQV49" s="468"/>
      <c r="LQW49" s="468"/>
      <c r="LQX49" s="468"/>
      <c r="LQY49" s="468"/>
      <c r="LQZ49" s="468"/>
      <c r="LRA49" s="468"/>
      <c r="LRB49" s="468"/>
      <c r="LRC49" s="468"/>
      <c r="LRD49" s="468"/>
      <c r="LRE49" s="468"/>
      <c r="LRF49" s="468"/>
      <c r="LRG49" s="468"/>
      <c r="LRH49" s="468"/>
      <c r="LRI49" s="468"/>
      <c r="LRJ49" s="468"/>
      <c r="LRK49" s="468"/>
      <c r="LRL49" s="468"/>
      <c r="LRM49" s="468"/>
      <c r="LRN49" s="468"/>
      <c r="LRO49" s="468"/>
      <c r="LRP49" s="468"/>
      <c r="LRQ49" s="468"/>
      <c r="LRR49" s="468"/>
      <c r="LRS49" s="468"/>
      <c r="LRT49" s="468"/>
      <c r="LRU49" s="468"/>
      <c r="LRV49" s="468"/>
      <c r="LRW49" s="468"/>
      <c r="LRX49" s="468"/>
      <c r="LRY49" s="468"/>
      <c r="LRZ49" s="468"/>
      <c r="LSA49" s="468"/>
      <c r="LSB49" s="468"/>
      <c r="LSC49" s="468"/>
      <c r="LSD49" s="468"/>
      <c r="LSE49" s="468"/>
      <c r="LSF49" s="468"/>
      <c r="LSG49" s="468"/>
      <c r="LSH49" s="468"/>
      <c r="LSI49" s="468"/>
      <c r="LSJ49" s="468"/>
      <c r="LSK49" s="468"/>
      <c r="LSL49" s="468"/>
      <c r="LSM49" s="468"/>
      <c r="LSN49" s="468"/>
      <c r="LSO49" s="468"/>
      <c r="LSP49" s="468"/>
      <c r="LSQ49" s="468"/>
      <c r="LSR49" s="468"/>
      <c r="LSS49" s="468"/>
      <c r="LST49" s="468"/>
      <c r="LSU49" s="468"/>
      <c r="LSV49" s="468"/>
      <c r="LSW49" s="468"/>
      <c r="LSX49" s="468"/>
      <c r="LSY49" s="468"/>
      <c r="LSZ49" s="468"/>
      <c r="LTA49" s="468"/>
      <c r="LTB49" s="468"/>
      <c r="LTC49" s="468"/>
      <c r="LTD49" s="468"/>
      <c r="LTE49" s="468"/>
      <c r="LTF49" s="468"/>
      <c r="LTG49" s="468"/>
      <c r="LTH49" s="468"/>
      <c r="LTI49" s="468"/>
      <c r="LTJ49" s="468"/>
      <c r="LTK49" s="468"/>
      <c r="LTL49" s="468"/>
      <c r="LTM49" s="468"/>
      <c r="LTN49" s="468"/>
      <c r="LTO49" s="468"/>
      <c r="LTP49" s="468"/>
      <c r="LTQ49" s="468"/>
      <c r="LTR49" s="468"/>
      <c r="LTS49" s="468"/>
      <c r="LTT49" s="468"/>
      <c r="LTU49" s="468"/>
      <c r="LTV49" s="468"/>
      <c r="LTW49" s="468"/>
      <c r="LTX49" s="468"/>
      <c r="LTY49" s="468"/>
      <c r="LTZ49" s="468"/>
      <c r="LUA49" s="468"/>
      <c r="LUB49" s="468"/>
      <c r="LUC49" s="468"/>
      <c r="LUD49" s="468"/>
      <c r="LUE49" s="468"/>
      <c r="LUF49" s="468"/>
      <c r="LUG49" s="468"/>
      <c r="LUH49" s="468"/>
      <c r="LUI49" s="468"/>
      <c r="LUJ49" s="468"/>
      <c r="LUK49" s="468"/>
      <c r="LUL49" s="468"/>
      <c r="LUM49" s="468"/>
      <c r="LUN49" s="468"/>
      <c r="LUO49" s="468"/>
      <c r="LUP49" s="468"/>
      <c r="LUQ49" s="468"/>
      <c r="LUR49" s="468"/>
      <c r="LUS49" s="468"/>
      <c r="LUT49" s="468"/>
      <c r="LUU49" s="468"/>
      <c r="LUV49" s="468"/>
      <c r="LUW49" s="468"/>
      <c r="LUX49" s="468"/>
      <c r="LUY49" s="468"/>
      <c r="LUZ49" s="468"/>
      <c r="LVA49" s="468"/>
      <c r="LVB49" s="468"/>
      <c r="LVC49" s="468"/>
      <c r="LVD49" s="468"/>
      <c r="LVE49" s="468"/>
      <c r="LVF49" s="468"/>
      <c r="LVG49" s="468"/>
      <c r="LVH49" s="468"/>
      <c r="LVI49" s="468"/>
      <c r="LVJ49" s="468"/>
      <c r="LVK49" s="468"/>
      <c r="LVL49" s="468"/>
      <c r="LVM49" s="468"/>
      <c r="LVN49" s="468"/>
      <c r="LVO49" s="468"/>
      <c r="LVP49" s="468"/>
      <c r="LVQ49" s="468"/>
      <c r="LVR49" s="468"/>
      <c r="LVS49" s="468"/>
      <c r="LVT49" s="468"/>
      <c r="LVU49" s="468"/>
      <c r="LVV49" s="468"/>
      <c r="LVW49" s="468"/>
      <c r="LVX49" s="468"/>
      <c r="LVY49" s="468"/>
      <c r="LVZ49" s="468"/>
      <c r="LWA49" s="468"/>
      <c r="LWB49" s="468"/>
      <c r="LWC49" s="468"/>
      <c r="LWD49" s="468"/>
      <c r="LWE49" s="468"/>
      <c r="LWF49" s="468"/>
      <c r="LWG49" s="468"/>
      <c r="LWH49" s="468"/>
      <c r="LWI49" s="468"/>
      <c r="LWJ49" s="468"/>
      <c r="LWK49" s="468"/>
      <c r="LWL49" s="468"/>
      <c r="LWM49" s="468"/>
      <c r="LWN49" s="468"/>
      <c r="LWO49" s="468"/>
      <c r="LWP49" s="468"/>
      <c r="LWQ49" s="468"/>
      <c r="LWR49" s="468"/>
      <c r="LWS49" s="468"/>
      <c r="LWT49" s="468"/>
      <c r="LWU49" s="468"/>
      <c r="LWV49" s="468"/>
      <c r="LWW49" s="468"/>
      <c r="LWX49" s="468"/>
      <c r="LWY49" s="468"/>
      <c r="LWZ49" s="468"/>
      <c r="LXA49" s="468"/>
      <c r="LXB49" s="468"/>
      <c r="LXC49" s="468"/>
      <c r="LXD49" s="468"/>
      <c r="LXE49" s="468"/>
      <c r="LXF49" s="468"/>
      <c r="LXG49" s="468"/>
      <c r="LXH49" s="468"/>
      <c r="LXI49" s="468"/>
      <c r="LXJ49" s="468"/>
      <c r="LXK49" s="468"/>
      <c r="LXL49" s="468"/>
      <c r="LXM49" s="468"/>
      <c r="LXN49" s="468"/>
      <c r="LXO49" s="468"/>
      <c r="LXP49" s="468"/>
      <c r="LXQ49" s="468"/>
      <c r="LXR49" s="468"/>
      <c r="LXS49" s="468"/>
      <c r="LXT49" s="468"/>
      <c r="LXU49" s="468"/>
      <c r="LXV49" s="468"/>
      <c r="LXW49" s="468"/>
      <c r="LXX49" s="468"/>
      <c r="LXY49" s="468"/>
      <c r="LXZ49" s="468"/>
      <c r="LYA49" s="468"/>
      <c r="LYB49" s="468"/>
      <c r="LYC49" s="468"/>
      <c r="LYD49" s="468"/>
      <c r="LYE49" s="468"/>
      <c r="LYF49" s="468"/>
      <c r="LYG49" s="468"/>
      <c r="LYH49" s="468"/>
      <c r="LYI49" s="468"/>
      <c r="LYJ49" s="468"/>
      <c r="LYK49" s="468"/>
      <c r="LYL49" s="468"/>
      <c r="LYM49" s="468"/>
      <c r="LYN49" s="468"/>
      <c r="LYO49" s="468"/>
      <c r="LYP49" s="468"/>
      <c r="LYQ49" s="468"/>
      <c r="LYR49" s="468"/>
      <c r="LYS49" s="468"/>
      <c r="LYT49" s="468"/>
      <c r="LYU49" s="468"/>
      <c r="LYV49" s="468"/>
      <c r="LYW49" s="468"/>
      <c r="LYX49" s="468"/>
      <c r="LYY49" s="468"/>
      <c r="LYZ49" s="468"/>
      <c r="LZA49" s="468"/>
      <c r="LZB49" s="468"/>
      <c r="LZC49" s="468"/>
      <c r="LZD49" s="468"/>
      <c r="LZE49" s="468"/>
      <c r="LZF49" s="468"/>
      <c r="LZG49" s="468"/>
      <c r="LZH49" s="468"/>
      <c r="LZI49" s="468"/>
      <c r="LZJ49" s="468"/>
      <c r="LZK49" s="468"/>
      <c r="LZL49" s="468"/>
      <c r="LZM49" s="468"/>
      <c r="LZN49" s="468"/>
      <c r="LZO49" s="468"/>
      <c r="LZP49" s="468"/>
      <c r="LZQ49" s="468"/>
      <c r="LZR49" s="468"/>
      <c r="LZS49" s="468"/>
      <c r="LZT49" s="468"/>
      <c r="LZU49" s="468"/>
      <c r="LZV49" s="468"/>
      <c r="LZW49" s="468"/>
      <c r="LZX49" s="468"/>
      <c r="LZY49" s="468"/>
      <c r="LZZ49" s="468"/>
      <c r="MAA49" s="468"/>
      <c r="MAB49" s="468"/>
      <c r="MAC49" s="468"/>
      <c r="MAD49" s="468"/>
      <c r="MAE49" s="468"/>
      <c r="MAF49" s="468"/>
      <c r="MAG49" s="468"/>
      <c r="MAH49" s="468"/>
      <c r="MAI49" s="468"/>
      <c r="MAJ49" s="468"/>
      <c r="MAK49" s="468"/>
      <c r="MAL49" s="468"/>
      <c r="MAM49" s="468"/>
      <c r="MAN49" s="468"/>
      <c r="MAO49" s="468"/>
      <c r="MAP49" s="468"/>
      <c r="MAQ49" s="468"/>
      <c r="MAR49" s="468"/>
      <c r="MAS49" s="468"/>
      <c r="MAT49" s="468"/>
      <c r="MAU49" s="468"/>
      <c r="MAV49" s="468"/>
      <c r="MAW49" s="468"/>
      <c r="MAX49" s="468"/>
      <c r="MAY49" s="468"/>
      <c r="MAZ49" s="468"/>
      <c r="MBA49" s="468"/>
      <c r="MBB49" s="468"/>
      <c r="MBC49" s="468"/>
      <c r="MBD49" s="468"/>
      <c r="MBE49" s="468"/>
      <c r="MBF49" s="468"/>
      <c r="MBG49" s="468"/>
      <c r="MBH49" s="468"/>
      <c r="MBI49" s="468"/>
      <c r="MBJ49" s="468"/>
      <c r="MBK49" s="468"/>
      <c r="MBL49" s="468"/>
      <c r="MBM49" s="468"/>
      <c r="MBN49" s="468"/>
      <c r="MBO49" s="468"/>
      <c r="MBP49" s="468"/>
      <c r="MBQ49" s="468"/>
      <c r="MBR49" s="468"/>
      <c r="MBS49" s="468"/>
      <c r="MBT49" s="468"/>
      <c r="MBU49" s="468"/>
      <c r="MBV49" s="468"/>
      <c r="MBW49" s="468"/>
      <c r="MBX49" s="468"/>
      <c r="MBY49" s="468"/>
      <c r="MBZ49" s="468"/>
      <c r="MCA49" s="468"/>
      <c r="MCB49" s="468"/>
      <c r="MCC49" s="468"/>
      <c r="MCD49" s="468"/>
      <c r="MCE49" s="468"/>
      <c r="MCF49" s="468"/>
      <c r="MCG49" s="468"/>
      <c r="MCH49" s="468"/>
      <c r="MCI49" s="468"/>
      <c r="MCJ49" s="468"/>
      <c r="MCK49" s="468"/>
      <c r="MCL49" s="468"/>
      <c r="MCM49" s="468"/>
      <c r="MCN49" s="468"/>
      <c r="MCO49" s="468"/>
      <c r="MCP49" s="468"/>
      <c r="MCQ49" s="468"/>
      <c r="MCR49" s="468"/>
      <c r="MCS49" s="468"/>
      <c r="MCT49" s="468"/>
      <c r="MCU49" s="468"/>
      <c r="MCV49" s="468"/>
      <c r="MCW49" s="468"/>
      <c r="MCX49" s="468"/>
      <c r="MCY49" s="468"/>
      <c r="MCZ49" s="468"/>
      <c r="MDA49" s="468"/>
      <c r="MDB49" s="468"/>
      <c r="MDC49" s="468"/>
      <c r="MDD49" s="468"/>
      <c r="MDE49" s="468"/>
      <c r="MDF49" s="468"/>
      <c r="MDG49" s="468"/>
      <c r="MDH49" s="468"/>
      <c r="MDI49" s="468"/>
      <c r="MDJ49" s="468"/>
      <c r="MDK49" s="468"/>
      <c r="MDL49" s="468"/>
      <c r="MDM49" s="468"/>
      <c r="MDN49" s="468"/>
      <c r="MDO49" s="468"/>
      <c r="MDP49" s="468"/>
      <c r="MDQ49" s="468"/>
      <c r="MDR49" s="468"/>
      <c r="MDS49" s="468"/>
      <c r="MDT49" s="468"/>
      <c r="MDU49" s="468"/>
      <c r="MDV49" s="468"/>
      <c r="MDW49" s="468"/>
      <c r="MDX49" s="468"/>
      <c r="MDY49" s="468"/>
      <c r="MDZ49" s="468"/>
      <c r="MEA49" s="468"/>
      <c r="MEB49" s="468"/>
      <c r="MEC49" s="468"/>
      <c r="MED49" s="468"/>
      <c r="MEE49" s="468"/>
      <c r="MEF49" s="468"/>
      <c r="MEG49" s="468"/>
      <c r="MEH49" s="468"/>
      <c r="MEI49" s="468"/>
      <c r="MEJ49" s="468"/>
      <c r="MEK49" s="468"/>
      <c r="MEL49" s="468"/>
      <c r="MEM49" s="468"/>
      <c r="MEN49" s="468"/>
      <c r="MEO49" s="468"/>
      <c r="MEP49" s="468"/>
      <c r="MEQ49" s="468"/>
      <c r="MER49" s="468"/>
      <c r="MES49" s="468"/>
      <c r="MET49" s="468"/>
      <c r="MEU49" s="468"/>
      <c r="MEV49" s="468"/>
      <c r="MEW49" s="468"/>
      <c r="MEX49" s="468"/>
      <c r="MEY49" s="468"/>
      <c r="MEZ49" s="468"/>
      <c r="MFA49" s="468"/>
      <c r="MFB49" s="468"/>
      <c r="MFC49" s="468"/>
      <c r="MFD49" s="468"/>
      <c r="MFE49" s="468"/>
      <c r="MFF49" s="468"/>
      <c r="MFG49" s="468"/>
      <c r="MFH49" s="468"/>
      <c r="MFI49" s="468"/>
      <c r="MFJ49" s="468"/>
      <c r="MFK49" s="468"/>
      <c r="MFL49" s="468"/>
      <c r="MFM49" s="468"/>
      <c r="MFN49" s="468"/>
      <c r="MFO49" s="468"/>
      <c r="MFP49" s="468"/>
      <c r="MFQ49" s="468"/>
      <c r="MFR49" s="468"/>
      <c r="MFS49" s="468"/>
      <c r="MFT49" s="468"/>
      <c r="MFU49" s="468"/>
      <c r="MFV49" s="468"/>
      <c r="MFW49" s="468"/>
      <c r="MFX49" s="468"/>
      <c r="MFY49" s="468"/>
      <c r="MFZ49" s="468"/>
      <c r="MGA49" s="468"/>
      <c r="MGB49" s="468"/>
      <c r="MGC49" s="468"/>
      <c r="MGD49" s="468"/>
      <c r="MGE49" s="468"/>
      <c r="MGF49" s="468"/>
      <c r="MGG49" s="468"/>
      <c r="MGH49" s="468"/>
      <c r="MGI49" s="468"/>
      <c r="MGJ49" s="468"/>
      <c r="MGK49" s="468"/>
      <c r="MGL49" s="468"/>
      <c r="MGM49" s="468"/>
      <c r="MGN49" s="468"/>
      <c r="MGO49" s="468"/>
      <c r="MGP49" s="468"/>
      <c r="MGQ49" s="468"/>
      <c r="MGR49" s="468"/>
      <c r="MGS49" s="468"/>
      <c r="MGT49" s="468"/>
      <c r="MGU49" s="468"/>
      <c r="MGV49" s="468"/>
      <c r="MGW49" s="468"/>
      <c r="MGX49" s="468"/>
      <c r="MGY49" s="468"/>
      <c r="MGZ49" s="468"/>
      <c r="MHA49" s="468"/>
      <c r="MHB49" s="468"/>
      <c r="MHC49" s="468"/>
      <c r="MHD49" s="468"/>
      <c r="MHE49" s="468"/>
      <c r="MHF49" s="468"/>
      <c r="MHG49" s="468"/>
      <c r="MHH49" s="468"/>
      <c r="MHI49" s="468"/>
      <c r="MHJ49" s="468"/>
      <c r="MHK49" s="468"/>
      <c r="MHL49" s="468"/>
      <c r="MHM49" s="468"/>
      <c r="MHN49" s="468"/>
      <c r="MHO49" s="468"/>
      <c r="MHP49" s="468"/>
      <c r="MHQ49" s="468"/>
      <c r="MHR49" s="468"/>
      <c r="MHS49" s="468"/>
      <c r="MHT49" s="468"/>
      <c r="MHU49" s="468"/>
      <c r="MHV49" s="468"/>
      <c r="MHW49" s="468"/>
      <c r="MHX49" s="468"/>
      <c r="MHY49" s="468"/>
      <c r="MHZ49" s="468"/>
      <c r="MIA49" s="468"/>
      <c r="MIB49" s="468"/>
      <c r="MIC49" s="468"/>
      <c r="MID49" s="468"/>
      <c r="MIE49" s="468"/>
      <c r="MIF49" s="468"/>
      <c r="MIG49" s="468"/>
      <c r="MIH49" s="468"/>
      <c r="MII49" s="468"/>
      <c r="MIJ49" s="468"/>
      <c r="MIK49" s="468"/>
      <c r="MIL49" s="468"/>
      <c r="MIM49" s="468"/>
      <c r="MIN49" s="468"/>
      <c r="MIO49" s="468"/>
      <c r="MIP49" s="468"/>
      <c r="MIQ49" s="468"/>
      <c r="MIR49" s="468"/>
      <c r="MIS49" s="468"/>
      <c r="MIT49" s="468"/>
      <c r="MIU49" s="468"/>
      <c r="MIV49" s="468"/>
      <c r="MIW49" s="468"/>
      <c r="MIX49" s="468"/>
      <c r="MIY49" s="468"/>
      <c r="MIZ49" s="468"/>
      <c r="MJA49" s="468"/>
      <c r="MJB49" s="468"/>
      <c r="MJC49" s="468"/>
      <c r="MJD49" s="468"/>
      <c r="MJE49" s="468"/>
      <c r="MJF49" s="468"/>
      <c r="MJG49" s="468"/>
      <c r="MJH49" s="468"/>
      <c r="MJI49" s="468"/>
      <c r="MJJ49" s="468"/>
      <c r="MJK49" s="468"/>
      <c r="MJL49" s="468"/>
      <c r="MJM49" s="468"/>
      <c r="MJN49" s="468"/>
      <c r="MJO49" s="468"/>
      <c r="MJP49" s="468"/>
      <c r="MJQ49" s="468"/>
      <c r="MJR49" s="468"/>
      <c r="MJS49" s="468"/>
      <c r="MJT49" s="468"/>
      <c r="MJU49" s="468"/>
      <c r="MJV49" s="468"/>
      <c r="MJW49" s="468"/>
      <c r="MJX49" s="468"/>
      <c r="MJY49" s="468"/>
      <c r="MJZ49" s="468"/>
      <c r="MKA49" s="468"/>
      <c r="MKB49" s="468"/>
      <c r="MKC49" s="468"/>
      <c r="MKD49" s="468"/>
      <c r="MKE49" s="468"/>
      <c r="MKF49" s="468"/>
      <c r="MKG49" s="468"/>
      <c r="MKH49" s="468"/>
      <c r="MKI49" s="468"/>
      <c r="MKJ49" s="468"/>
      <c r="MKK49" s="468"/>
      <c r="MKL49" s="468"/>
      <c r="MKM49" s="468"/>
      <c r="MKN49" s="468"/>
      <c r="MKO49" s="468"/>
      <c r="MKP49" s="468"/>
      <c r="MKQ49" s="468"/>
      <c r="MKR49" s="468"/>
      <c r="MKS49" s="468"/>
      <c r="MKT49" s="468"/>
      <c r="MKU49" s="468"/>
      <c r="MKV49" s="468"/>
      <c r="MKW49" s="468"/>
      <c r="MKX49" s="468"/>
      <c r="MKY49" s="468"/>
      <c r="MKZ49" s="468"/>
      <c r="MLA49" s="468"/>
      <c r="MLB49" s="468"/>
      <c r="MLC49" s="468"/>
      <c r="MLD49" s="468"/>
      <c r="MLE49" s="468"/>
      <c r="MLF49" s="468"/>
      <c r="MLG49" s="468"/>
      <c r="MLH49" s="468"/>
      <c r="MLI49" s="468"/>
      <c r="MLJ49" s="468"/>
      <c r="MLK49" s="468"/>
      <c r="MLL49" s="468"/>
      <c r="MLM49" s="468"/>
      <c r="MLN49" s="468"/>
      <c r="MLO49" s="468"/>
      <c r="MLP49" s="468"/>
      <c r="MLQ49" s="468"/>
      <c r="MLR49" s="468"/>
      <c r="MLS49" s="468"/>
      <c r="MLT49" s="468"/>
      <c r="MLU49" s="468"/>
      <c r="MLV49" s="468"/>
      <c r="MLW49" s="468"/>
      <c r="MLX49" s="468"/>
      <c r="MLY49" s="468"/>
      <c r="MLZ49" s="468"/>
      <c r="MMA49" s="468"/>
      <c r="MMB49" s="468"/>
      <c r="MMC49" s="468"/>
      <c r="MMD49" s="468"/>
      <c r="MME49" s="468"/>
      <c r="MMF49" s="468"/>
      <c r="MMG49" s="468"/>
      <c r="MMH49" s="468"/>
      <c r="MMI49" s="468"/>
      <c r="MMJ49" s="468"/>
      <c r="MMK49" s="468"/>
      <c r="MML49" s="468"/>
      <c r="MMM49" s="468"/>
      <c r="MMN49" s="468"/>
      <c r="MMO49" s="468"/>
      <c r="MMP49" s="468"/>
      <c r="MMQ49" s="468"/>
      <c r="MMR49" s="468"/>
      <c r="MMS49" s="468"/>
      <c r="MMT49" s="468"/>
      <c r="MMU49" s="468"/>
      <c r="MMV49" s="468"/>
      <c r="MMW49" s="468"/>
      <c r="MMX49" s="468"/>
      <c r="MMY49" s="468"/>
      <c r="MMZ49" s="468"/>
      <c r="MNA49" s="468"/>
      <c r="MNB49" s="468"/>
      <c r="MNC49" s="468"/>
      <c r="MND49" s="468"/>
      <c r="MNE49" s="468"/>
      <c r="MNF49" s="468"/>
      <c r="MNG49" s="468"/>
      <c r="MNH49" s="468"/>
      <c r="MNI49" s="468"/>
      <c r="MNJ49" s="468"/>
      <c r="MNK49" s="468"/>
      <c r="MNL49" s="468"/>
      <c r="MNM49" s="468"/>
      <c r="MNN49" s="468"/>
      <c r="MNO49" s="468"/>
      <c r="MNP49" s="468"/>
      <c r="MNQ49" s="468"/>
      <c r="MNR49" s="468"/>
      <c r="MNS49" s="468"/>
      <c r="MNT49" s="468"/>
      <c r="MNU49" s="468"/>
      <c r="MNV49" s="468"/>
      <c r="MNW49" s="468"/>
      <c r="MNX49" s="468"/>
      <c r="MNY49" s="468"/>
      <c r="MNZ49" s="468"/>
      <c r="MOA49" s="468"/>
      <c r="MOB49" s="468"/>
      <c r="MOC49" s="468"/>
      <c r="MOD49" s="468"/>
      <c r="MOE49" s="468"/>
      <c r="MOF49" s="468"/>
      <c r="MOG49" s="468"/>
      <c r="MOH49" s="468"/>
      <c r="MOI49" s="468"/>
      <c r="MOJ49" s="468"/>
      <c r="MOK49" s="468"/>
      <c r="MOL49" s="468"/>
      <c r="MOM49" s="468"/>
      <c r="MON49" s="468"/>
      <c r="MOO49" s="468"/>
      <c r="MOP49" s="468"/>
      <c r="MOQ49" s="468"/>
      <c r="MOR49" s="468"/>
      <c r="MOS49" s="468"/>
      <c r="MOT49" s="468"/>
      <c r="MOU49" s="468"/>
      <c r="MOV49" s="468"/>
      <c r="MOW49" s="468"/>
      <c r="MOX49" s="468"/>
      <c r="MOY49" s="468"/>
      <c r="MOZ49" s="468"/>
      <c r="MPA49" s="468"/>
      <c r="MPB49" s="468"/>
      <c r="MPC49" s="468"/>
      <c r="MPD49" s="468"/>
      <c r="MPE49" s="468"/>
      <c r="MPF49" s="468"/>
      <c r="MPG49" s="468"/>
      <c r="MPH49" s="468"/>
      <c r="MPI49" s="468"/>
      <c r="MPJ49" s="468"/>
      <c r="MPK49" s="468"/>
      <c r="MPL49" s="468"/>
      <c r="MPM49" s="468"/>
      <c r="MPN49" s="468"/>
      <c r="MPO49" s="468"/>
      <c r="MPP49" s="468"/>
      <c r="MPQ49" s="468"/>
      <c r="MPR49" s="468"/>
      <c r="MPS49" s="468"/>
      <c r="MPT49" s="468"/>
      <c r="MPU49" s="468"/>
      <c r="MPV49" s="468"/>
      <c r="MPW49" s="468"/>
      <c r="MPX49" s="468"/>
      <c r="MPY49" s="468"/>
      <c r="MPZ49" s="468"/>
      <c r="MQA49" s="468"/>
      <c r="MQB49" s="468"/>
      <c r="MQC49" s="468"/>
      <c r="MQD49" s="468"/>
      <c r="MQE49" s="468"/>
      <c r="MQF49" s="468"/>
      <c r="MQG49" s="468"/>
      <c r="MQH49" s="468"/>
      <c r="MQI49" s="468"/>
      <c r="MQJ49" s="468"/>
      <c r="MQK49" s="468"/>
      <c r="MQL49" s="468"/>
      <c r="MQM49" s="468"/>
      <c r="MQN49" s="468"/>
      <c r="MQO49" s="468"/>
      <c r="MQP49" s="468"/>
      <c r="MQQ49" s="468"/>
      <c r="MQR49" s="468"/>
      <c r="MQS49" s="468"/>
      <c r="MQT49" s="468"/>
      <c r="MQU49" s="468"/>
      <c r="MQV49" s="468"/>
      <c r="MQW49" s="468"/>
      <c r="MQX49" s="468"/>
      <c r="MQY49" s="468"/>
      <c r="MQZ49" s="468"/>
      <c r="MRA49" s="468"/>
      <c r="MRB49" s="468"/>
      <c r="MRC49" s="468"/>
      <c r="MRD49" s="468"/>
      <c r="MRE49" s="468"/>
      <c r="MRF49" s="468"/>
      <c r="MRG49" s="468"/>
      <c r="MRH49" s="468"/>
      <c r="MRI49" s="468"/>
      <c r="MRJ49" s="468"/>
      <c r="MRK49" s="468"/>
      <c r="MRL49" s="468"/>
      <c r="MRM49" s="468"/>
      <c r="MRN49" s="468"/>
      <c r="MRO49" s="468"/>
      <c r="MRP49" s="468"/>
      <c r="MRQ49" s="468"/>
      <c r="MRR49" s="468"/>
      <c r="MRS49" s="468"/>
      <c r="MRT49" s="468"/>
      <c r="MRU49" s="468"/>
      <c r="MRV49" s="468"/>
      <c r="MRW49" s="468"/>
      <c r="MRX49" s="468"/>
      <c r="MRY49" s="468"/>
      <c r="MRZ49" s="468"/>
      <c r="MSA49" s="468"/>
      <c r="MSB49" s="468"/>
      <c r="MSC49" s="468"/>
      <c r="MSD49" s="468"/>
      <c r="MSE49" s="468"/>
      <c r="MSF49" s="468"/>
      <c r="MSG49" s="468"/>
      <c r="MSH49" s="468"/>
      <c r="MSI49" s="468"/>
      <c r="MSJ49" s="468"/>
      <c r="MSK49" s="468"/>
      <c r="MSL49" s="468"/>
      <c r="MSM49" s="468"/>
      <c r="MSN49" s="468"/>
      <c r="MSO49" s="468"/>
      <c r="MSP49" s="468"/>
      <c r="MSQ49" s="468"/>
      <c r="MSR49" s="468"/>
      <c r="MSS49" s="468"/>
      <c r="MST49" s="468"/>
      <c r="MSU49" s="468"/>
      <c r="MSV49" s="468"/>
      <c r="MSW49" s="468"/>
      <c r="MSX49" s="468"/>
      <c r="MSY49" s="468"/>
      <c r="MSZ49" s="468"/>
      <c r="MTA49" s="468"/>
      <c r="MTB49" s="468"/>
      <c r="MTC49" s="468"/>
      <c r="MTD49" s="468"/>
      <c r="MTE49" s="468"/>
      <c r="MTF49" s="468"/>
      <c r="MTG49" s="468"/>
      <c r="MTH49" s="468"/>
      <c r="MTI49" s="468"/>
      <c r="MTJ49" s="468"/>
      <c r="MTK49" s="468"/>
      <c r="MTL49" s="468"/>
      <c r="MTM49" s="468"/>
      <c r="MTN49" s="468"/>
      <c r="MTO49" s="468"/>
      <c r="MTP49" s="468"/>
      <c r="MTQ49" s="468"/>
      <c r="MTR49" s="468"/>
      <c r="MTS49" s="468"/>
      <c r="MTT49" s="468"/>
      <c r="MTU49" s="468"/>
      <c r="MTV49" s="468"/>
      <c r="MTW49" s="468"/>
      <c r="MTX49" s="468"/>
      <c r="MTY49" s="468"/>
      <c r="MTZ49" s="468"/>
      <c r="MUA49" s="468"/>
      <c r="MUB49" s="468"/>
      <c r="MUC49" s="468"/>
      <c r="MUD49" s="468"/>
      <c r="MUE49" s="468"/>
      <c r="MUF49" s="468"/>
      <c r="MUG49" s="468"/>
      <c r="MUH49" s="468"/>
      <c r="MUI49" s="468"/>
      <c r="MUJ49" s="468"/>
      <c r="MUK49" s="468"/>
      <c r="MUL49" s="468"/>
      <c r="MUM49" s="468"/>
      <c r="MUN49" s="468"/>
      <c r="MUO49" s="468"/>
      <c r="MUP49" s="468"/>
      <c r="MUQ49" s="468"/>
      <c r="MUR49" s="468"/>
      <c r="MUS49" s="468"/>
      <c r="MUT49" s="468"/>
      <c r="MUU49" s="468"/>
      <c r="MUV49" s="468"/>
      <c r="MUW49" s="468"/>
      <c r="MUX49" s="468"/>
      <c r="MUY49" s="468"/>
      <c r="MUZ49" s="468"/>
      <c r="MVA49" s="468"/>
      <c r="MVB49" s="468"/>
      <c r="MVC49" s="468"/>
      <c r="MVD49" s="468"/>
      <c r="MVE49" s="468"/>
      <c r="MVF49" s="468"/>
      <c r="MVG49" s="468"/>
      <c r="MVH49" s="468"/>
      <c r="MVI49" s="468"/>
      <c r="MVJ49" s="468"/>
      <c r="MVK49" s="468"/>
      <c r="MVL49" s="468"/>
      <c r="MVM49" s="468"/>
      <c r="MVN49" s="468"/>
      <c r="MVO49" s="468"/>
      <c r="MVP49" s="468"/>
      <c r="MVQ49" s="468"/>
      <c r="MVR49" s="468"/>
      <c r="MVS49" s="468"/>
      <c r="MVT49" s="468"/>
      <c r="MVU49" s="468"/>
      <c r="MVV49" s="468"/>
      <c r="MVW49" s="468"/>
      <c r="MVX49" s="468"/>
      <c r="MVY49" s="468"/>
      <c r="MVZ49" s="468"/>
      <c r="MWA49" s="468"/>
      <c r="MWB49" s="468"/>
      <c r="MWC49" s="468"/>
      <c r="MWD49" s="468"/>
      <c r="MWE49" s="468"/>
      <c r="MWF49" s="468"/>
      <c r="MWG49" s="468"/>
      <c r="MWH49" s="468"/>
      <c r="MWI49" s="468"/>
      <c r="MWJ49" s="468"/>
      <c r="MWK49" s="468"/>
      <c r="MWL49" s="468"/>
      <c r="MWM49" s="468"/>
      <c r="MWN49" s="468"/>
      <c r="MWO49" s="468"/>
      <c r="MWP49" s="468"/>
      <c r="MWQ49" s="468"/>
      <c r="MWR49" s="468"/>
      <c r="MWS49" s="468"/>
      <c r="MWT49" s="468"/>
      <c r="MWU49" s="468"/>
      <c r="MWV49" s="468"/>
      <c r="MWW49" s="468"/>
      <c r="MWX49" s="468"/>
      <c r="MWY49" s="468"/>
      <c r="MWZ49" s="468"/>
      <c r="MXA49" s="468"/>
      <c r="MXB49" s="468"/>
      <c r="MXC49" s="468"/>
      <c r="MXD49" s="468"/>
      <c r="MXE49" s="468"/>
      <c r="MXF49" s="468"/>
      <c r="MXG49" s="468"/>
      <c r="MXH49" s="468"/>
      <c r="MXI49" s="468"/>
      <c r="MXJ49" s="468"/>
      <c r="MXK49" s="468"/>
      <c r="MXL49" s="468"/>
      <c r="MXM49" s="468"/>
      <c r="MXN49" s="468"/>
      <c r="MXO49" s="468"/>
      <c r="MXP49" s="468"/>
      <c r="MXQ49" s="468"/>
      <c r="MXR49" s="468"/>
      <c r="MXS49" s="468"/>
      <c r="MXT49" s="468"/>
      <c r="MXU49" s="468"/>
      <c r="MXV49" s="468"/>
      <c r="MXW49" s="468"/>
      <c r="MXX49" s="468"/>
      <c r="MXY49" s="468"/>
      <c r="MXZ49" s="468"/>
      <c r="MYA49" s="468"/>
      <c r="MYB49" s="468"/>
      <c r="MYC49" s="468"/>
      <c r="MYD49" s="468"/>
      <c r="MYE49" s="468"/>
      <c r="MYF49" s="468"/>
      <c r="MYG49" s="468"/>
      <c r="MYH49" s="468"/>
      <c r="MYI49" s="468"/>
      <c r="MYJ49" s="468"/>
      <c r="MYK49" s="468"/>
      <c r="MYL49" s="468"/>
      <c r="MYM49" s="468"/>
      <c r="MYN49" s="468"/>
      <c r="MYO49" s="468"/>
      <c r="MYP49" s="468"/>
      <c r="MYQ49" s="468"/>
      <c r="MYR49" s="468"/>
      <c r="MYS49" s="468"/>
      <c r="MYT49" s="468"/>
      <c r="MYU49" s="468"/>
      <c r="MYV49" s="468"/>
      <c r="MYW49" s="468"/>
      <c r="MYX49" s="468"/>
      <c r="MYY49" s="468"/>
      <c r="MYZ49" s="468"/>
      <c r="MZA49" s="468"/>
      <c r="MZB49" s="468"/>
      <c r="MZC49" s="468"/>
      <c r="MZD49" s="468"/>
      <c r="MZE49" s="468"/>
      <c r="MZF49" s="468"/>
      <c r="MZG49" s="468"/>
      <c r="MZH49" s="468"/>
      <c r="MZI49" s="468"/>
      <c r="MZJ49" s="468"/>
      <c r="MZK49" s="468"/>
      <c r="MZL49" s="468"/>
      <c r="MZM49" s="468"/>
      <c r="MZN49" s="468"/>
      <c r="MZO49" s="468"/>
      <c r="MZP49" s="468"/>
      <c r="MZQ49" s="468"/>
      <c r="MZR49" s="468"/>
      <c r="MZS49" s="468"/>
      <c r="MZT49" s="468"/>
      <c r="MZU49" s="468"/>
      <c r="MZV49" s="468"/>
      <c r="MZW49" s="468"/>
      <c r="MZX49" s="468"/>
      <c r="MZY49" s="468"/>
      <c r="MZZ49" s="468"/>
      <c r="NAA49" s="468"/>
      <c r="NAB49" s="468"/>
      <c r="NAC49" s="468"/>
      <c r="NAD49" s="468"/>
      <c r="NAE49" s="468"/>
      <c r="NAF49" s="468"/>
      <c r="NAG49" s="468"/>
      <c r="NAH49" s="468"/>
      <c r="NAI49" s="468"/>
      <c r="NAJ49" s="468"/>
      <c r="NAK49" s="468"/>
      <c r="NAL49" s="468"/>
      <c r="NAM49" s="468"/>
      <c r="NAN49" s="468"/>
      <c r="NAO49" s="468"/>
      <c r="NAP49" s="468"/>
      <c r="NAQ49" s="468"/>
      <c r="NAR49" s="468"/>
      <c r="NAS49" s="468"/>
      <c r="NAT49" s="468"/>
      <c r="NAU49" s="468"/>
      <c r="NAV49" s="468"/>
      <c r="NAW49" s="468"/>
      <c r="NAX49" s="468"/>
      <c r="NAY49" s="468"/>
      <c r="NAZ49" s="468"/>
      <c r="NBA49" s="468"/>
      <c r="NBB49" s="468"/>
      <c r="NBC49" s="468"/>
      <c r="NBD49" s="468"/>
      <c r="NBE49" s="468"/>
      <c r="NBF49" s="468"/>
      <c r="NBG49" s="468"/>
      <c r="NBH49" s="468"/>
      <c r="NBI49" s="468"/>
      <c r="NBJ49" s="468"/>
      <c r="NBK49" s="468"/>
      <c r="NBL49" s="468"/>
      <c r="NBM49" s="468"/>
      <c r="NBN49" s="468"/>
      <c r="NBO49" s="468"/>
      <c r="NBP49" s="468"/>
      <c r="NBQ49" s="468"/>
      <c r="NBR49" s="468"/>
      <c r="NBS49" s="468"/>
      <c r="NBT49" s="468"/>
      <c r="NBU49" s="468"/>
      <c r="NBV49" s="468"/>
      <c r="NBW49" s="468"/>
      <c r="NBX49" s="468"/>
      <c r="NBY49" s="468"/>
      <c r="NBZ49" s="468"/>
      <c r="NCA49" s="468"/>
      <c r="NCB49" s="468"/>
      <c r="NCC49" s="468"/>
      <c r="NCD49" s="468"/>
      <c r="NCE49" s="468"/>
      <c r="NCF49" s="468"/>
      <c r="NCG49" s="468"/>
      <c r="NCH49" s="468"/>
      <c r="NCI49" s="468"/>
      <c r="NCJ49" s="468"/>
      <c r="NCK49" s="468"/>
      <c r="NCL49" s="468"/>
      <c r="NCM49" s="468"/>
      <c r="NCN49" s="468"/>
      <c r="NCO49" s="468"/>
      <c r="NCP49" s="468"/>
      <c r="NCQ49" s="468"/>
      <c r="NCR49" s="468"/>
      <c r="NCS49" s="468"/>
      <c r="NCT49" s="468"/>
      <c r="NCU49" s="468"/>
      <c r="NCV49" s="468"/>
      <c r="NCW49" s="468"/>
      <c r="NCX49" s="468"/>
      <c r="NCY49" s="468"/>
      <c r="NCZ49" s="468"/>
      <c r="NDA49" s="468"/>
      <c r="NDB49" s="468"/>
      <c r="NDC49" s="468"/>
      <c r="NDD49" s="468"/>
      <c r="NDE49" s="468"/>
      <c r="NDF49" s="468"/>
      <c r="NDG49" s="468"/>
      <c r="NDH49" s="468"/>
      <c r="NDI49" s="468"/>
      <c r="NDJ49" s="468"/>
      <c r="NDK49" s="468"/>
      <c r="NDL49" s="468"/>
      <c r="NDM49" s="468"/>
      <c r="NDN49" s="468"/>
      <c r="NDO49" s="468"/>
      <c r="NDP49" s="468"/>
      <c r="NDQ49" s="468"/>
      <c r="NDR49" s="468"/>
      <c r="NDS49" s="468"/>
      <c r="NDT49" s="468"/>
      <c r="NDU49" s="468"/>
      <c r="NDV49" s="468"/>
      <c r="NDW49" s="468"/>
      <c r="NDX49" s="468"/>
      <c r="NDY49" s="468"/>
      <c r="NDZ49" s="468"/>
      <c r="NEA49" s="468"/>
      <c r="NEB49" s="468"/>
      <c r="NEC49" s="468"/>
      <c r="NED49" s="468"/>
      <c r="NEE49" s="468"/>
      <c r="NEF49" s="468"/>
      <c r="NEG49" s="468"/>
      <c r="NEH49" s="468"/>
      <c r="NEI49" s="468"/>
      <c r="NEJ49" s="468"/>
      <c r="NEK49" s="468"/>
      <c r="NEL49" s="468"/>
      <c r="NEM49" s="468"/>
      <c r="NEN49" s="468"/>
      <c r="NEO49" s="468"/>
      <c r="NEP49" s="468"/>
      <c r="NEQ49" s="468"/>
      <c r="NER49" s="468"/>
      <c r="NES49" s="468"/>
      <c r="NET49" s="468"/>
      <c r="NEU49" s="468"/>
      <c r="NEV49" s="468"/>
      <c r="NEW49" s="468"/>
      <c r="NEX49" s="468"/>
      <c r="NEY49" s="468"/>
      <c r="NEZ49" s="468"/>
      <c r="NFA49" s="468"/>
      <c r="NFB49" s="468"/>
      <c r="NFC49" s="468"/>
      <c r="NFD49" s="468"/>
      <c r="NFE49" s="468"/>
      <c r="NFF49" s="468"/>
      <c r="NFG49" s="468"/>
      <c r="NFH49" s="468"/>
      <c r="NFI49" s="468"/>
      <c r="NFJ49" s="468"/>
      <c r="NFK49" s="468"/>
      <c r="NFL49" s="468"/>
      <c r="NFM49" s="468"/>
      <c r="NFN49" s="468"/>
      <c r="NFO49" s="468"/>
      <c r="NFP49" s="468"/>
      <c r="NFQ49" s="468"/>
      <c r="NFR49" s="468"/>
      <c r="NFS49" s="468"/>
      <c r="NFT49" s="468"/>
      <c r="NFU49" s="468"/>
      <c r="NFV49" s="468"/>
      <c r="NFW49" s="468"/>
      <c r="NFX49" s="468"/>
      <c r="NFY49" s="468"/>
      <c r="NFZ49" s="468"/>
      <c r="NGA49" s="468"/>
      <c r="NGB49" s="468"/>
      <c r="NGC49" s="468"/>
      <c r="NGD49" s="468"/>
      <c r="NGE49" s="468"/>
      <c r="NGF49" s="468"/>
      <c r="NGG49" s="468"/>
      <c r="NGH49" s="468"/>
      <c r="NGI49" s="468"/>
      <c r="NGJ49" s="468"/>
      <c r="NGK49" s="468"/>
      <c r="NGL49" s="468"/>
      <c r="NGM49" s="468"/>
      <c r="NGN49" s="468"/>
      <c r="NGO49" s="468"/>
      <c r="NGP49" s="468"/>
      <c r="NGQ49" s="468"/>
      <c r="NGR49" s="468"/>
      <c r="NGS49" s="468"/>
      <c r="NGT49" s="468"/>
      <c r="NGU49" s="468"/>
      <c r="NGV49" s="468"/>
      <c r="NGW49" s="468"/>
      <c r="NGX49" s="468"/>
      <c r="NGY49" s="468"/>
      <c r="NGZ49" s="468"/>
      <c r="NHA49" s="468"/>
      <c r="NHB49" s="468"/>
      <c r="NHC49" s="468"/>
      <c r="NHD49" s="468"/>
      <c r="NHE49" s="468"/>
      <c r="NHF49" s="468"/>
      <c r="NHG49" s="468"/>
      <c r="NHH49" s="468"/>
      <c r="NHI49" s="468"/>
      <c r="NHJ49" s="468"/>
      <c r="NHK49" s="468"/>
      <c r="NHL49" s="468"/>
      <c r="NHM49" s="468"/>
      <c r="NHN49" s="468"/>
      <c r="NHO49" s="468"/>
      <c r="NHP49" s="468"/>
      <c r="NHQ49" s="468"/>
      <c r="NHR49" s="468"/>
      <c r="NHS49" s="468"/>
      <c r="NHT49" s="468"/>
      <c r="NHU49" s="468"/>
      <c r="NHV49" s="468"/>
      <c r="NHW49" s="468"/>
      <c r="NHX49" s="468"/>
      <c r="NHY49" s="468"/>
      <c r="NHZ49" s="468"/>
      <c r="NIA49" s="468"/>
      <c r="NIB49" s="468"/>
      <c r="NIC49" s="468"/>
      <c r="NID49" s="468"/>
      <c r="NIE49" s="468"/>
      <c r="NIF49" s="468"/>
      <c r="NIG49" s="468"/>
      <c r="NIH49" s="468"/>
      <c r="NII49" s="468"/>
      <c r="NIJ49" s="468"/>
      <c r="NIK49" s="468"/>
      <c r="NIL49" s="468"/>
      <c r="NIM49" s="468"/>
      <c r="NIN49" s="468"/>
      <c r="NIO49" s="468"/>
      <c r="NIP49" s="468"/>
      <c r="NIQ49" s="468"/>
      <c r="NIR49" s="468"/>
      <c r="NIS49" s="468"/>
      <c r="NIT49" s="468"/>
      <c r="NIU49" s="468"/>
      <c r="NIV49" s="468"/>
      <c r="NIW49" s="468"/>
      <c r="NIX49" s="468"/>
      <c r="NIY49" s="468"/>
      <c r="NIZ49" s="468"/>
      <c r="NJA49" s="468"/>
      <c r="NJB49" s="468"/>
      <c r="NJC49" s="468"/>
      <c r="NJD49" s="468"/>
      <c r="NJE49" s="468"/>
      <c r="NJF49" s="468"/>
      <c r="NJG49" s="468"/>
      <c r="NJH49" s="468"/>
      <c r="NJI49" s="468"/>
      <c r="NJJ49" s="468"/>
      <c r="NJK49" s="468"/>
      <c r="NJL49" s="468"/>
      <c r="NJM49" s="468"/>
      <c r="NJN49" s="468"/>
      <c r="NJO49" s="468"/>
      <c r="NJP49" s="468"/>
      <c r="NJQ49" s="468"/>
      <c r="NJR49" s="468"/>
      <c r="NJS49" s="468"/>
      <c r="NJT49" s="468"/>
      <c r="NJU49" s="468"/>
      <c r="NJV49" s="468"/>
      <c r="NJW49" s="468"/>
      <c r="NJX49" s="468"/>
      <c r="NJY49" s="468"/>
      <c r="NJZ49" s="468"/>
      <c r="NKA49" s="468"/>
      <c r="NKB49" s="468"/>
      <c r="NKC49" s="468"/>
      <c r="NKD49" s="468"/>
      <c r="NKE49" s="468"/>
      <c r="NKF49" s="468"/>
      <c r="NKG49" s="468"/>
      <c r="NKH49" s="468"/>
      <c r="NKI49" s="468"/>
      <c r="NKJ49" s="468"/>
      <c r="NKK49" s="468"/>
      <c r="NKL49" s="468"/>
      <c r="NKM49" s="468"/>
      <c r="NKN49" s="468"/>
      <c r="NKO49" s="468"/>
      <c r="NKP49" s="468"/>
      <c r="NKQ49" s="468"/>
      <c r="NKR49" s="468"/>
      <c r="NKS49" s="468"/>
      <c r="NKT49" s="468"/>
      <c r="NKU49" s="468"/>
      <c r="NKV49" s="468"/>
      <c r="NKW49" s="468"/>
      <c r="NKX49" s="468"/>
      <c r="NKY49" s="468"/>
      <c r="NKZ49" s="468"/>
      <c r="NLA49" s="468"/>
      <c r="NLB49" s="468"/>
      <c r="NLC49" s="468"/>
      <c r="NLD49" s="468"/>
      <c r="NLE49" s="468"/>
      <c r="NLF49" s="468"/>
      <c r="NLG49" s="468"/>
      <c r="NLH49" s="468"/>
      <c r="NLI49" s="468"/>
      <c r="NLJ49" s="468"/>
      <c r="NLK49" s="468"/>
      <c r="NLL49" s="468"/>
      <c r="NLM49" s="468"/>
      <c r="NLN49" s="468"/>
      <c r="NLO49" s="468"/>
      <c r="NLP49" s="468"/>
      <c r="NLQ49" s="468"/>
      <c r="NLR49" s="468"/>
      <c r="NLS49" s="468"/>
      <c r="NLT49" s="468"/>
      <c r="NLU49" s="468"/>
      <c r="NLV49" s="468"/>
      <c r="NLW49" s="468"/>
      <c r="NLX49" s="468"/>
      <c r="NLY49" s="468"/>
      <c r="NLZ49" s="468"/>
      <c r="NMA49" s="468"/>
      <c r="NMB49" s="468"/>
      <c r="NMC49" s="468"/>
      <c r="NMD49" s="468"/>
      <c r="NME49" s="468"/>
      <c r="NMF49" s="468"/>
      <c r="NMG49" s="468"/>
      <c r="NMH49" s="468"/>
      <c r="NMI49" s="468"/>
      <c r="NMJ49" s="468"/>
      <c r="NMK49" s="468"/>
      <c r="NML49" s="468"/>
      <c r="NMM49" s="468"/>
      <c r="NMN49" s="468"/>
      <c r="NMO49" s="468"/>
      <c r="NMP49" s="468"/>
      <c r="NMQ49" s="468"/>
      <c r="NMR49" s="468"/>
      <c r="NMS49" s="468"/>
      <c r="NMT49" s="468"/>
      <c r="NMU49" s="468"/>
      <c r="NMV49" s="468"/>
      <c r="NMW49" s="468"/>
      <c r="NMX49" s="468"/>
      <c r="NMY49" s="468"/>
      <c r="NMZ49" s="468"/>
      <c r="NNA49" s="468"/>
      <c r="NNB49" s="468"/>
      <c r="NNC49" s="468"/>
      <c r="NND49" s="468"/>
      <c r="NNE49" s="468"/>
      <c r="NNF49" s="468"/>
      <c r="NNG49" s="468"/>
      <c r="NNH49" s="468"/>
      <c r="NNI49" s="468"/>
      <c r="NNJ49" s="468"/>
      <c r="NNK49" s="468"/>
      <c r="NNL49" s="468"/>
      <c r="NNM49" s="468"/>
      <c r="NNN49" s="468"/>
      <c r="NNO49" s="468"/>
      <c r="NNP49" s="468"/>
      <c r="NNQ49" s="468"/>
      <c r="NNR49" s="468"/>
      <c r="NNS49" s="468"/>
      <c r="NNT49" s="468"/>
      <c r="NNU49" s="468"/>
      <c r="NNV49" s="468"/>
      <c r="NNW49" s="468"/>
      <c r="NNX49" s="468"/>
      <c r="NNY49" s="468"/>
      <c r="NNZ49" s="468"/>
      <c r="NOA49" s="468"/>
      <c r="NOB49" s="468"/>
      <c r="NOC49" s="468"/>
      <c r="NOD49" s="468"/>
      <c r="NOE49" s="468"/>
      <c r="NOF49" s="468"/>
      <c r="NOG49" s="468"/>
      <c r="NOH49" s="468"/>
      <c r="NOI49" s="468"/>
      <c r="NOJ49" s="468"/>
      <c r="NOK49" s="468"/>
      <c r="NOL49" s="468"/>
      <c r="NOM49" s="468"/>
      <c r="NON49" s="468"/>
      <c r="NOO49" s="468"/>
      <c r="NOP49" s="468"/>
      <c r="NOQ49" s="468"/>
      <c r="NOR49" s="468"/>
      <c r="NOS49" s="468"/>
      <c r="NOT49" s="468"/>
      <c r="NOU49" s="468"/>
      <c r="NOV49" s="468"/>
      <c r="NOW49" s="468"/>
      <c r="NOX49" s="468"/>
      <c r="NOY49" s="468"/>
      <c r="NOZ49" s="468"/>
      <c r="NPA49" s="468"/>
      <c r="NPB49" s="468"/>
      <c r="NPC49" s="468"/>
      <c r="NPD49" s="468"/>
      <c r="NPE49" s="468"/>
      <c r="NPF49" s="468"/>
      <c r="NPG49" s="468"/>
      <c r="NPH49" s="468"/>
      <c r="NPI49" s="468"/>
      <c r="NPJ49" s="468"/>
      <c r="NPK49" s="468"/>
      <c r="NPL49" s="468"/>
      <c r="NPM49" s="468"/>
      <c r="NPN49" s="468"/>
      <c r="NPO49" s="468"/>
      <c r="NPP49" s="468"/>
      <c r="NPQ49" s="468"/>
      <c r="NPR49" s="468"/>
      <c r="NPS49" s="468"/>
      <c r="NPT49" s="468"/>
      <c r="NPU49" s="468"/>
      <c r="NPV49" s="468"/>
      <c r="NPW49" s="468"/>
      <c r="NPX49" s="468"/>
      <c r="NPY49" s="468"/>
      <c r="NPZ49" s="468"/>
      <c r="NQA49" s="468"/>
      <c r="NQB49" s="468"/>
      <c r="NQC49" s="468"/>
      <c r="NQD49" s="468"/>
      <c r="NQE49" s="468"/>
      <c r="NQF49" s="468"/>
      <c r="NQG49" s="468"/>
      <c r="NQH49" s="468"/>
      <c r="NQI49" s="468"/>
      <c r="NQJ49" s="468"/>
      <c r="NQK49" s="468"/>
      <c r="NQL49" s="468"/>
      <c r="NQM49" s="468"/>
      <c r="NQN49" s="468"/>
      <c r="NQO49" s="468"/>
      <c r="NQP49" s="468"/>
      <c r="NQQ49" s="468"/>
      <c r="NQR49" s="468"/>
      <c r="NQS49" s="468"/>
      <c r="NQT49" s="468"/>
      <c r="NQU49" s="468"/>
      <c r="NQV49" s="468"/>
      <c r="NQW49" s="468"/>
      <c r="NQX49" s="468"/>
      <c r="NQY49" s="468"/>
      <c r="NQZ49" s="468"/>
      <c r="NRA49" s="468"/>
      <c r="NRB49" s="468"/>
      <c r="NRC49" s="468"/>
      <c r="NRD49" s="468"/>
      <c r="NRE49" s="468"/>
      <c r="NRF49" s="468"/>
      <c r="NRG49" s="468"/>
      <c r="NRH49" s="468"/>
      <c r="NRI49" s="468"/>
      <c r="NRJ49" s="468"/>
      <c r="NRK49" s="468"/>
      <c r="NRL49" s="468"/>
      <c r="NRM49" s="468"/>
      <c r="NRN49" s="468"/>
      <c r="NRO49" s="468"/>
      <c r="NRP49" s="468"/>
      <c r="NRQ49" s="468"/>
      <c r="NRR49" s="468"/>
      <c r="NRS49" s="468"/>
      <c r="NRT49" s="468"/>
      <c r="NRU49" s="468"/>
      <c r="NRV49" s="468"/>
      <c r="NRW49" s="468"/>
      <c r="NRX49" s="468"/>
      <c r="NRY49" s="468"/>
      <c r="NRZ49" s="468"/>
      <c r="NSA49" s="468"/>
      <c r="NSB49" s="468"/>
      <c r="NSC49" s="468"/>
      <c r="NSD49" s="468"/>
      <c r="NSE49" s="468"/>
      <c r="NSF49" s="468"/>
      <c r="NSG49" s="468"/>
      <c r="NSH49" s="468"/>
      <c r="NSI49" s="468"/>
      <c r="NSJ49" s="468"/>
      <c r="NSK49" s="468"/>
      <c r="NSL49" s="468"/>
      <c r="NSM49" s="468"/>
      <c r="NSN49" s="468"/>
      <c r="NSO49" s="468"/>
      <c r="NSP49" s="468"/>
      <c r="NSQ49" s="468"/>
      <c r="NSR49" s="468"/>
      <c r="NSS49" s="468"/>
      <c r="NST49" s="468"/>
      <c r="NSU49" s="468"/>
      <c r="NSV49" s="468"/>
      <c r="NSW49" s="468"/>
      <c r="NSX49" s="468"/>
      <c r="NSY49" s="468"/>
      <c r="NSZ49" s="468"/>
      <c r="NTA49" s="468"/>
      <c r="NTB49" s="468"/>
      <c r="NTC49" s="468"/>
      <c r="NTD49" s="468"/>
      <c r="NTE49" s="468"/>
      <c r="NTF49" s="468"/>
      <c r="NTG49" s="468"/>
      <c r="NTH49" s="468"/>
      <c r="NTI49" s="468"/>
      <c r="NTJ49" s="468"/>
      <c r="NTK49" s="468"/>
      <c r="NTL49" s="468"/>
      <c r="NTM49" s="468"/>
      <c r="NTN49" s="468"/>
      <c r="NTO49" s="468"/>
      <c r="NTP49" s="468"/>
      <c r="NTQ49" s="468"/>
      <c r="NTR49" s="468"/>
      <c r="NTS49" s="468"/>
      <c r="NTT49" s="468"/>
      <c r="NTU49" s="468"/>
      <c r="NTV49" s="468"/>
      <c r="NTW49" s="468"/>
      <c r="NTX49" s="468"/>
      <c r="NTY49" s="468"/>
      <c r="NTZ49" s="468"/>
      <c r="NUA49" s="468"/>
      <c r="NUB49" s="468"/>
      <c r="NUC49" s="468"/>
      <c r="NUD49" s="468"/>
      <c r="NUE49" s="468"/>
      <c r="NUF49" s="468"/>
      <c r="NUG49" s="468"/>
      <c r="NUH49" s="468"/>
      <c r="NUI49" s="468"/>
      <c r="NUJ49" s="468"/>
      <c r="NUK49" s="468"/>
      <c r="NUL49" s="468"/>
      <c r="NUM49" s="468"/>
      <c r="NUN49" s="468"/>
      <c r="NUO49" s="468"/>
      <c r="NUP49" s="468"/>
      <c r="NUQ49" s="468"/>
      <c r="NUR49" s="468"/>
      <c r="NUS49" s="468"/>
      <c r="NUT49" s="468"/>
      <c r="NUU49" s="468"/>
      <c r="NUV49" s="468"/>
      <c r="NUW49" s="468"/>
      <c r="NUX49" s="468"/>
      <c r="NUY49" s="468"/>
      <c r="NUZ49" s="468"/>
      <c r="NVA49" s="468"/>
      <c r="NVB49" s="468"/>
      <c r="NVC49" s="468"/>
      <c r="NVD49" s="468"/>
      <c r="NVE49" s="468"/>
      <c r="NVF49" s="468"/>
      <c r="NVG49" s="468"/>
      <c r="NVH49" s="468"/>
      <c r="NVI49" s="468"/>
      <c r="NVJ49" s="468"/>
      <c r="NVK49" s="468"/>
      <c r="NVL49" s="468"/>
      <c r="NVM49" s="468"/>
      <c r="NVN49" s="468"/>
      <c r="NVO49" s="468"/>
      <c r="NVP49" s="468"/>
      <c r="NVQ49" s="468"/>
      <c r="NVR49" s="468"/>
      <c r="NVS49" s="468"/>
      <c r="NVT49" s="468"/>
      <c r="NVU49" s="468"/>
      <c r="NVV49" s="468"/>
      <c r="NVW49" s="468"/>
      <c r="NVX49" s="468"/>
      <c r="NVY49" s="468"/>
      <c r="NVZ49" s="468"/>
      <c r="NWA49" s="468"/>
      <c r="NWB49" s="468"/>
      <c r="NWC49" s="468"/>
      <c r="NWD49" s="468"/>
      <c r="NWE49" s="468"/>
      <c r="NWF49" s="468"/>
      <c r="NWG49" s="468"/>
      <c r="NWH49" s="468"/>
      <c r="NWI49" s="468"/>
      <c r="NWJ49" s="468"/>
      <c r="NWK49" s="468"/>
      <c r="NWL49" s="468"/>
      <c r="NWM49" s="468"/>
      <c r="NWN49" s="468"/>
      <c r="NWO49" s="468"/>
      <c r="NWP49" s="468"/>
      <c r="NWQ49" s="468"/>
      <c r="NWR49" s="468"/>
      <c r="NWS49" s="468"/>
      <c r="NWT49" s="468"/>
      <c r="NWU49" s="468"/>
      <c r="NWV49" s="468"/>
      <c r="NWW49" s="468"/>
      <c r="NWX49" s="468"/>
      <c r="NWY49" s="468"/>
      <c r="NWZ49" s="468"/>
      <c r="NXA49" s="468"/>
      <c r="NXB49" s="468"/>
      <c r="NXC49" s="468"/>
      <c r="NXD49" s="468"/>
      <c r="NXE49" s="468"/>
      <c r="NXF49" s="468"/>
      <c r="NXG49" s="468"/>
      <c r="NXH49" s="468"/>
      <c r="NXI49" s="468"/>
      <c r="NXJ49" s="468"/>
      <c r="NXK49" s="468"/>
      <c r="NXL49" s="468"/>
      <c r="NXM49" s="468"/>
      <c r="NXN49" s="468"/>
      <c r="NXO49" s="468"/>
      <c r="NXP49" s="468"/>
      <c r="NXQ49" s="468"/>
      <c r="NXR49" s="468"/>
      <c r="NXS49" s="468"/>
      <c r="NXT49" s="468"/>
      <c r="NXU49" s="468"/>
      <c r="NXV49" s="468"/>
      <c r="NXW49" s="468"/>
      <c r="NXX49" s="468"/>
      <c r="NXY49" s="468"/>
      <c r="NXZ49" s="468"/>
      <c r="NYA49" s="468"/>
      <c r="NYB49" s="468"/>
      <c r="NYC49" s="468"/>
      <c r="NYD49" s="468"/>
      <c r="NYE49" s="468"/>
      <c r="NYF49" s="468"/>
      <c r="NYG49" s="468"/>
      <c r="NYH49" s="468"/>
      <c r="NYI49" s="468"/>
      <c r="NYJ49" s="468"/>
      <c r="NYK49" s="468"/>
      <c r="NYL49" s="468"/>
      <c r="NYM49" s="468"/>
      <c r="NYN49" s="468"/>
      <c r="NYO49" s="468"/>
      <c r="NYP49" s="468"/>
      <c r="NYQ49" s="468"/>
      <c r="NYR49" s="468"/>
      <c r="NYS49" s="468"/>
      <c r="NYT49" s="468"/>
      <c r="NYU49" s="468"/>
      <c r="NYV49" s="468"/>
      <c r="NYW49" s="468"/>
      <c r="NYX49" s="468"/>
      <c r="NYY49" s="468"/>
      <c r="NYZ49" s="468"/>
      <c r="NZA49" s="468"/>
      <c r="NZB49" s="468"/>
      <c r="NZC49" s="468"/>
      <c r="NZD49" s="468"/>
      <c r="NZE49" s="468"/>
      <c r="NZF49" s="468"/>
      <c r="NZG49" s="468"/>
      <c r="NZH49" s="468"/>
      <c r="NZI49" s="468"/>
      <c r="NZJ49" s="468"/>
      <c r="NZK49" s="468"/>
      <c r="NZL49" s="468"/>
      <c r="NZM49" s="468"/>
      <c r="NZN49" s="468"/>
      <c r="NZO49" s="468"/>
      <c r="NZP49" s="468"/>
      <c r="NZQ49" s="468"/>
      <c r="NZR49" s="468"/>
      <c r="NZS49" s="468"/>
      <c r="NZT49" s="468"/>
      <c r="NZU49" s="468"/>
      <c r="NZV49" s="468"/>
      <c r="NZW49" s="468"/>
      <c r="NZX49" s="468"/>
      <c r="NZY49" s="468"/>
      <c r="NZZ49" s="468"/>
      <c r="OAA49" s="468"/>
      <c r="OAB49" s="468"/>
      <c r="OAC49" s="468"/>
      <c r="OAD49" s="468"/>
      <c r="OAE49" s="468"/>
      <c r="OAF49" s="468"/>
      <c r="OAG49" s="468"/>
      <c r="OAH49" s="468"/>
      <c r="OAI49" s="468"/>
      <c r="OAJ49" s="468"/>
      <c r="OAK49" s="468"/>
      <c r="OAL49" s="468"/>
      <c r="OAM49" s="468"/>
      <c r="OAN49" s="468"/>
      <c r="OAO49" s="468"/>
      <c r="OAP49" s="468"/>
      <c r="OAQ49" s="468"/>
      <c r="OAR49" s="468"/>
      <c r="OAS49" s="468"/>
      <c r="OAT49" s="468"/>
      <c r="OAU49" s="468"/>
      <c r="OAV49" s="468"/>
      <c r="OAW49" s="468"/>
      <c r="OAX49" s="468"/>
      <c r="OAY49" s="468"/>
      <c r="OAZ49" s="468"/>
      <c r="OBA49" s="468"/>
      <c r="OBB49" s="468"/>
      <c r="OBC49" s="468"/>
      <c r="OBD49" s="468"/>
      <c r="OBE49" s="468"/>
      <c r="OBF49" s="468"/>
      <c r="OBG49" s="468"/>
      <c r="OBH49" s="468"/>
      <c r="OBI49" s="468"/>
      <c r="OBJ49" s="468"/>
      <c r="OBK49" s="468"/>
      <c r="OBL49" s="468"/>
      <c r="OBM49" s="468"/>
      <c r="OBN49" s="468"/>
      <c r="OBO49" s="468"/>
      <c r="OBP49" s="468"/>
      <c r="OBQ49" s="468"/>
      <c r="OBR49" s="468"/>
      <c r="OBS49" s="468"/>
      <c r="OBT49" s="468"/>
      <c r="OBU49" s="468"/>
      <c r="OBV49" s="468"/>
      <c r="OBW49" s="468"/>
      <c r="OBX49" s="468"/>
      <c r="OBY49" s="468"/>
      <c r="OBZ49" s="468"/>
      <c r="OCA49" s="468"/>
      <c r="OCB49" s="468"/>
      <c r="OCC49" s="468"/>
      <c r="OCD49" s="468"/>
      <c r="OCE49" s="468"/>
      <c r="OCF49" s="468"/>
      <c r="OCG49" s="468"/>
      <c r="OCH49" s="468"/>
      <c r="OCI49" s="468"/>
      <c r="OCJ49" s="468"/>
      <c r="OCK49" s="468"/>
      <c r="OCL49" s="468"/>
      <c r="OCM49" s="468"/>
      <c r="OCN49" s="468"/>
      <c r="OCO49" s="468"/>
      <c r="OCP49" s="468"/>
      <c r="OCQ49" s="468"/>
      <c r="OCR49" s="468"/>
      <c r="OCS49" s="468"/>
      <c r="OCT49" s="468"/>
      <c r="OCU49" s="468"/>
      <c r="OCV49" s="468"/>
      <c r="OCW49" s="468"/>
      <c r="OCX49" s="468"/>
      <c r="OCY49" s="468"/>
      <c r="OCZ49" s="468"/>
      <c r="ODA49" s="468"/>
      <c r="ODB49" s="468"/>
      <c r="ODC49" s="468"/>
      <c r="ODD49" s="468"/>
      <c r="ODE49" s="468"/>
      <c r="ODF49" s="468"/>
      <c r="ODG49" s="468"/>
      <c r="ODH49" s="468"/>
      <c r="ODI49" s="468"/>
      <c r="ODJ49" s="468"/>
      <c r="ODK49" s="468"/>
      <c r="ODL49" s="468"/>
      <c r="ODM49" s="468"/>
      <c r="ODN49" s="468"/>
      <c r="ODO49" s="468"/>
      <c r="ODP49" s="468"/>
      <c r="ODQ49" s="468"/>
      <c r="ODR49" s="468"/>
      <c r="ODS49" s="468"/>
      <c r="ODT49" s="468"/>
      <c r="ODU49" s="468"/>
      <c r="ODV49" s="468"/>
      <c r="ODW49" s="468"/>
      <c r="ODX49" s="468"/>
      <c r="ODY49" s="468"/>
      <c r="ODZ49" s="468"/>
      <c r="OEA49" s="468"/>
      <c r="OEB49" s="468"/>
      <c r="OEC49" s="468"/>
      <c r="OED49" s="468"/>
      <c r="OEE49" s="468"/>
      <c r="OEF49" s="468"/>
      <c r="OEG49" s="468"/>
      <c r="OEH49" s="468"/>
      <c r="OEI49" s="468"/>
      <c r="OEJ49" s="468"/>
      <c r="OEK49" s="468"/>
      <c r="OEL49" s="468"/>
      <c r="OEM49" s="468"/>
      <c r="OEN49" s="468"/>
      <c r="OEO49" s="468"/>
      <c r="OEP49" s="468"/>
      <c r="OEQ49" s="468"/>
      <c r="OER49" s="468"/>
      <c r="OES49" s="468"/>
      <c r="OET49" s="468"/>
      <c r="OEU49" s="468"/>
      <c r="OEV49" s="468"/>
      <c r="OEW49" s="468"/>
      <c r="OEX49" s="468"/>
      <c r="OEY49" s="468"/>
      <c r="OEZ49" s="468"/>
      <c r="OFA49" s="468"/>
      <c r="OFB49" s="468"/>
      <c r="OFC49" s="468"/>
      <c r="OFD49" s="468"/>
      <c r="OFE49" s="468"/>
      <c r="OFF49" s="468"/>
      <c r="OFG49" s="468"/>
      <c r="OFH49" s="468"/>
      <c r="OFI49" s="468"/>
      <c r="OFJ49" s="468"/>
      <c r="OFK49" s="468"/>
      <c r="OFL49" s="468"/>
      <c r="OFM49" s="468"/>
      <c r="OFN49" s="468"/>
      <c r="OFO49" s="468"/>
      <c r="OFP49" s="468"/>
      <c r="OFQ49" s="468"/>
      <c r="OFR49" s="468"/>
      <c r="OFS49" s="468"/>
      <c r="OFT49" s="468"/>
      <c r="OFU49" s="468"/>
      <c r="OFV49" s="468"/>
      <c r="OFW49" s="468"/>
      <c r="OFX49" s="468"/>
      <c r="OFY49" s="468"/>
      <c r="OFZ49" s="468"/>
      <c r="OGA49" s="468"/>
      <c r="OGB49" s="468"/>
      <c r="OGC49" s="468"/>
      <c r="OGD49" s="468"/>
      <c r="OGE49" s="468"/>
      <c r="OGF49" s="468"/>
      <c r="OGG49" s="468"/>
      <c r="OGH49" s="468"/>
      <c r="OGI49" s="468"/>
      <c r="OGJ49" s="468"/>
      <c r="OGK49" s="468"/>
      <c r="OGL49" s="468"/>
      <c r="OGM49" s="468"/>
      <c r="OGN49" s="468"/>
      <c r="OGO49" s="468"/>
      <c r="OGP49" s="468"/>
      <c r="OGQ49" s="468"/>
      <c r="OGR49" s="468"/>
      <c r="OGS49" s="468"/>
      <c r="OGT49" s="468"/>
      <c r="OGU49" s="468"/>
      <c r="OGV49" s="468"/>
      <c r="OGW49" s="468"/>
      <c r="OGX49" s="468"/>
      <c r="OGY49" s="468"/>
      <c r="OGZ49" s="468"/>
      <c r="OHA49" s="468"/>
      <c r="OHB49" s="468"/>
      <c r="OHC49" s="468"/>
      <c r="OHD49" s="468"/>
      <c r="OHE49" s="468"/>
      <c r="OHF49" s="468"/>
      <c r="OHG49" s="468"/>
      <c r="OHH49" s="468"/>
      <c r="OHI49" s="468"/>
      <c r="OHJ49" s="468"/>
      <c r="OHK49" s="468"/>
      <c r="OHL49" s="468"/>
      <c r="OHM49" s="468"/>
      <c r="OHN49" s="468"/>
      <c r="OHO49" s="468"/>
      <c r="OHP49" s="468"/>
      <c r="OHQ49" s="468"/>
      <c r="OHR49" s="468"/>
      <c r="OHS49" s="468"/>
      <c r="OHT49" s="468"/>
      <c r="OHU49" s="468"/>
      <c r="OHV49" s="468"/>
      <c r="OHW49" s="468"/>
      <c r="OHX49" s="468"/>
      <c r="OHY49" s="468"/>
      <c r="OHZ49" s="468"/>
      <c r="OIA49" s="468"/>
      <c r="OIB49" s="468"/>
      <c r="OIC49" s="468"/>
      <c r="OID49" s="468"/>
      <c r="OIE49" s="468"/>
      <c r="OIF49" s="468"/>
      <c r="OIG49" s="468"/>
      <c r="OIH49" s="468"/>
      <c r="OII49" s="468"/>
      <c r="OIJ49" s="468"/>
      <c r="OIK49" s="468"/>
      <c r="OIL49" s="468"/>
      <c r="OIM49" s="468"/>
      <c r="OIN49" s="468"/>
      <c r="OIO49" s="468"/>
      <c r="OIP49" s="468"/>
      <c r="OIQ49" s="468"/>
      <c r="OIR49" s="468"/>
      <c r="OIS49" s="468"/>
      <c r="OIT49" s="468"/>
      <c r="OIU49" s="468"/>
      <c r="OIV49" s="468"/>
      <c r="OIW49" s="468"/>
      <c r="OIX49" s="468"/>
      <c r="OIY49" s="468"/>
      <c r="OIZ49" s="468"/>
      <c r="OJA49" s="468"/>
      <c r="OJB49" s="468"/>
      <c r="OJC49" s="468"/>
      <c r="OJD49" s="468"/>
      <c r="OJE49" s="468"/>
      <c r="OJF49" s="468"/>
      <c r="OJG49" s="468"/>
      <c r="OJH49" s="468"/>
      <c r="OJI49" s="468"/>
      <c r="OJJ49" s="468"/>
      <c r="OJK49" s="468"/>
      <c r="OJL49" s="468"/>
      <c r="OJM49" s="468"/>
      <c r="OJN49" s="468"/>
      <c r="OJO49" s="468"/>
      <c r="OJP49" s="468"/>
      <c r="OJQ49" s="468"/>
      <c r="OJR49" s="468"/>
      <c r="OJS49" s="468"/>
      <c r="OJT49" s="468"/>
      <c r="OJU49" s="468"/>
      <c r="OJV49" s="468"/>
      <c r="OJW49" s="468"/>
      <c r="OJX49" s="468"/>
      <c r="OJY49" s="468"/>
      <c r="OJZ49" s="468"/>
      <c r="OKA49" s="468"/>
      <c r="OKB49" s="468"/>
      <c r="OKC49" s="468"/>
      <c r="OKD49" s="468"/>
      <c r="OKE49" s="468"/>
      <c r="OKF49" s="468"/>
      <c r="OKG49" s="468"/>
      <c r="OKH49" s="468"/>
      <c r="OKI49" s="468"/>
      <c r="OKJ49" s="468"/>
      <c r="OKK49" s="468"/>
      <c r="OKL49" s="468"/>
      <c r="OKM49" s="468"/>
      <c r="OKN49" s="468"/>
      <c r="OKO49" s="468"/>
      <c r="OKP49" s="468"/>
      <c r="OKQ49" s="468"/>
      <c r="OKR49" s="468"/>
      <c r="OKS49" s="468"/>
      <c r="OKT49" s="468"/>
      <c r="OKU49" s="468"/>
      <c r="OKV49" s="468"/>
      <c r="OKW49" s="468"/>
      <c r="OKX49" s="468"/>
      <c r="OKY49" s="468"/>
      <c r="OKZ49" s="468"/>
      <c r="OLA49" s="468"/>
      <c r="OLB49" s="468"/>
      <c r="OLC49" s="468"/>
      <c r="OLD49" s="468"/>
      <c r="OLE49" s="468"/>
      <c r="OLF49" s="468"/>
      <c r="OLG49" s="468"/>
      <c r="OLH49" s="468"/>
      <c r="OLI49" s="468"/>
      <c r="OLJ49" s="468"/>
      <c r="OLK49" s="468"/>
      <c r="OLL49" s="468"/>
      <c r="OLM49" s="468"/>
      <c r="OLN49" s="468"/>
      <c r="OLO49" s="468"/>
      <c r="OLP49" s="468"/>
      <c r="OLQ49" s="468"/>
      <c r="OLR49" s="468"/>
      <c r="OLS49" s="468"/>
      <c r="OLT49" s="468"/>
      <c r="OLU49" s="468"/>
      <c r="OLV49" s="468"/>
      <c r="OLW49" s="468"/>
      <c r="OLX49" s="468"/>
      <c r="OLY49" s="468"/>
      <c r="OLZ49" s="468"/>
      <c r="OMA49" s="468"/>
      <c r="OMB49" s="468"/>
      <c r="OMC49" s="468"/>
      <c r="OMD49" s="468"/>
      <c r="OME49" s="468"/>
      <c r="OMF49" s="468"/>
      <c r="OMG49" s="468"/>
      <c r="OMH49" s="468"/>
      <c r="OMI49" s="468"/>
      <c r="OMJ49" s="468"/>
      <c r="OMK49" s="468"/>
      <c r="OML49" s="468"/>
      <c r="OMM49" s="468"/>
      <c r="OMN49" s="468"/>
      <c r="OMO49" s="468"/>
      <c r="OMP49" s="468"/>
      <c r="OMQ49" s="468"/>
      <c r="OMR49" s="468"/>
      <c r="OMS49" s="468"/>
      <c r="OMT49" s="468"/>
      <c r="OMU49" s="468"/>
      <c r="OMV49" s="468"/>
      <c r="OMW49" s="468"/>
      <c r="OMX49" s="468"/>
      <c r="OMY49" s="468"/>
      <c r="OMZ49" s="468"/>
      <c r="ONA49" s="468"/>
      <c r="ONB49" s="468"/>
      <c r="ONC49" s="468"/>
      <c r="OND49" s="468"/>
      <c r="ONE49" s="468"/>
      <c r="ONF49" s="468"/>
      <c r="ONG49" s="468"/>
      <c r="ONH49" s="468"/>
      <c r="ONI49" s="468"/>
      <c r="ONJ49" s="468"/>
      <c r="ONK49" s="468"/>
      <c r="ONL49" s="468"/>
      <c r="ONM49" s="468"/>
      <c r="ONN49" s="468"/>
      <c r="ONO49" s="468"/>
      <c r="ONP49" s="468"/>
      <c r="ONQ49" s="468"/>
      <c r="ONR49" s="468"/>
      <c r="ONS49" s="468"/>
      <c r="ONT49" s="468"/>
      <c r="ONU49" s="468"/>
      <c r="ONV49" s="468"/>
      <c r="ONW49" s="468"/>
      <c r="ONX49" s="468"/>
      <c r="ONY49" s="468"/>
      <c r="ONZ49" s="468"/>
      <c r="OOA49" s="468"/>
      <c r="OOB49" s="468"/>
      <c r="OOC49" s="468"/>
      <c r="OOD49" s="468"/>
      <c r="OOE49" s="468"/>
      <c r="OOF49" s="468"/>
      <c r="OOG49" s="468"/>
      <c r="OOH49" s="468"/>
      <c r="OOI49" s="468"/>
      <c r="OOJ49" s="468"/>
      <c r="OOK49" s="468"/>
      <c r="OOL49" s="468"/>
      <c r="OOM49" s="468"/>
      <c r="OON49" s="468"/>
      <c r="OOO49" s="468"/>
      <c r="OOP49" s="468"/>
      <c r="OOQ49" s="468"/>
      <c r="OOR49" s="468"/>
      <c r="OOS49" s="468"/>
      <c r="OOT49" s="468"/>
      <c r="OOU49" s="468"/>
      <c r="OOV49" s="468"/>
      <c r="OOW49" s="468"/>
      <c r="OOX49" s="468"/>
      <c r="OOY49" s="468"/>
      <c r="OOZ49" s="468"/>
      <c r="OPA49" s="468"/>
      <c r="OPB49" s="468"/>
      <c r="OPC49" s="468"/>
      <c r="OPD49" s="468"/>
      <c r="OPE49" s="468"/>
      <c r="OPF49" s="468"/>
      <c r="OPG49" s="468"/>
      <c r="OPH49" s="468"/>
      <c r="OPI49" s="468"/>
      <c r="OPJ49" s="468"/>
      <c r="OPK49" s="468"/>
      <c r="OPL49" s="468"/>
      <c r="OPM49" s="468"/>
      <c r="OPN49" s="468"/>
      <c r="OPO49" s="468"/>
      <c r="OPP49" s="468"/>
      <c r="OPQ49" s="468"/>
      <c r="OPR49" s="468"/>
      <c r="OPS49" s="468"/>
      <c r="OPT49" s="468"/>
      <c r="OPU49" s="468"/>
      <c r="OPV49" s="468"/>
      <c r="OPW49" s="468"/>
      <c r="OPX49" s="468"/>
      <c r="OPY49" s="468"/>
      <c r="OPZ49" s="468"/>
      <c r="OQA49" s="468"/>
      <c r="OQB49" s="468"/>
      <c r="OQC49" s="468"/>
      <c r="OQD49" s="468"/>
      <c r="OQE49" s="468"/>
      <c r="OQF49" s="468"/>
      <c r="OQG49" s="468"/>
      <c r="OQH49" s="468"/>
      <c r="OQI49" s="468"/>
      <c r="OQJ49" s="468"/>
      <c r="OQK49" s="468"/>
      <c r="OQL49" s="468"/>
      <c r="OQM49" s="468"/>
      <c r="OQN49" s="468"/>
      <c r="OQO49" s="468"/>
      <c r="OQP49" s="468"/>
      <c r="OQQ49" s="468"/>
      <c r="OQR49" s="468"/>
      <c r="OQS49" s="468"/>
      <c r="OQT49" s="468"/>
      <c r="OQU49" s="468"/>
      <c r="OQV49" s="468"/>
      <c r="OQW49" s="468"/>
      <c r="OQX49" s="468"/>
      <c r="OQY49" s="468"/>
      <c r="OQZ49" s="468"/>
      <c r="ORA49" s="468"/>
      <c r="ORB49" s="468"/>
      <c r="ORC49" s="468"/>
      <c r="ORD49" s="468"/>
      <c r="ORE49" s="468"/>
      <c r="ORF49" s="468"/>
      <c r="ORG49" s="468"/>
      <c r="ORH49" s="468"/>
      <c r="ORI49" s="468"/>
      <c r="ORJ49" s="468"/>
      <c r="ORK49" s="468"/>
      <c r="ORL49" s="468"/>
      <c r="ORM49" s="468"/>
      <c r="ORN49" s="468"/>
      <c r="ORO49" s="468"/>
      <c r="ORP49" s="468"/>
      <c r="ORQ49" s="468"/>
      <c r="ORR49" s="468"/>
      <c r="ORS49" s="468"/>
      <c r="ORT49" s="468"/>
      <c r="ORU49" s="468"/>
      <c r="ORV49" s="468"/>
      <c r="ORW49" s="468"/>
      <c r="ORX49" s="468"/>
      <c r="ORY49" s="468"/>
      <c r="ORZ49" s="468"/>
      <c r="OSA49" s="468"/>
      <c r="OSB49" s="468"/>
      <c r="OSC49" s="468"/>
      <c r="OSD49" s="468"/>
      <c r="OSE49" s="468"/>
      <c r="OSF49" s="468"/>
      <c r="OSG49" s="468"/>
      <c r="OSH49" s="468"/>
      <c r="OSI49" s="468"/>
      <c r="OSJ49" s="468"/>
      <c r="OSK49" s="468"/>
      <c r="OSL49" s="468"/>
      <c r="OSM49" s="468"/>
      <c r="OSN49" s="468"/>
      <c r="OSO49" s="468"/>
      <c r="OSP49" s="468"/>
      <c r="OSQ49" s="468"/>
      <c r="OSR49" s="468"/>
      <c r="OSS49" s="468"/>
      <c r="OST49" s="468"/>
      <c r="OSU49" s="468"/>
      <c r="OSV49" s="468"/>
      <c r="OSW49" s="468"/>
      <c r="OSX49" s="468"/>
      <c r="OSY49" s="468"/>
      <c r="OSZ49" s="468"/>
      <c r="OTA49" s="468"/>
      <c r="OTB49" s="468"/>
      <c r="OTC49" s="468"/>
      <c r="OTD49" s="468"/>
      <c r="OTE49" s="468"/>
      <c r="OTF49" s="468"/>
      <c r="OTG49" s="468"/>
      <c r="OTH49" s="468"/>
      <c r="OTI49" s="468"/>
      <c r="OTJ49" s="468"/>
      <c r="OTK49" s="468"/>
      <c r="OTL49" s="468"/>
      <c r="OTM49" s="468"/>
      <c r="OTN49" s="468"/>
      <c r="OTO49" s="468"/>
      <c r="OTP49" s="468"/>
      <c r="OTQ49" s="468"/>
      <c r="OTR49" s="468"/>
      <c r="OTS49" s="468"/>
      <c r="OTT49" s="468"/>
      <c r="OTU49" s="468"/>
      <c r="OTV49" s="468"/>
      <c r="OTW49" s="468"/>
      <c r="OTX49" s="468"/>
      <c r="OTY49" s="468"/>
      <c r="OTZ49" s="468"/>
      <c r="OUA49" s="468"/>
      <c r="OUB49" s="468"/>
      <c r="OUC49" s="468"/>
      <c r="OUD49" s="468"/>
      <c r="OUE49" s="468"/>
      <c r="OUF49" s="468"/>
      <c r="OUG49" s="468"/>
      <c r="OUH49" s="468"/>
      <c r="OUI49" s="468"/>
      <c r="OUJ49" s="468"/>
      <c r="OUK49" s="468"/>
      <c r="OUL49" s="468"/>
      <c r="OUM49" s="468"/>
      <c r="OUN49" s="468"/>
      <c r="OUO49" s="468"/>
      <c r="OUP49" s="468"/>
      <c r="OUQ49" s="468"/>
      <c r="OUR49" s="468"/>
      <c r="OUS49" s="468"/>
      <c r="OUT49" s="468"/>
      <c r="OUU49" s="468"/>
      <c r="OUV49" s="468"/>
      <c r="OUW49" s="468"/>
      <c r="OUX49" s="468"/>
      <c r="OUY49" s="468"/>
      <c r="OUZ49" s="468"/>
      <c r="OVA49" s="468"/>
      <c r="OVB49" s="468"/>
      <c r="OVC49" s="468"/>
      <c r="OVD49" s="468"/>
      <c r="OVE49" s="468"/>
      <c r="OVF49" s="468"/>
      <c r="OVG49" s="468"/>
      <c r="OVH49" s="468"/>
      <c r="OVI49" s="468"/>
      <c r="OVJ49" s="468"/>
      <c r="OVK49" s="468"/>
      <c r="OVL49" s="468"/>
      <c r="OVM49" s="468"/>
      <c r="OVN49" s="468"/>
      <c r="OVO49" s="468"/>
      <c r="OVP49" s="468"/>
      <c r="OVQ49" s="468"/>
      <c r="OVR49" s="468"/>
      <c r="OVS49" s="468"/>
      <c r="OVT49" s="468"/>
      <c r="OVU49" s="468"/>
      <c r="OVV49" s="468"/>
      <c r="OVW49" s="468"/>
      <c r="OVX49" s="468"/>
      <c r="OVY49" s="468"/>
      <c r="OVZ49" s="468"/>
      <c r="OWA49" s="468"/>
      <c r="OWB49" s="468"/>
      <c r="OWC49" s="468"/>
      <c r="OWD49" s="468"/>
      <c r="OWE49" s="468"/>
      <c r="OWF49" s="468"/>
      <c r="OWG49" s="468"/>
      <c r="OWH49" s="468"/>
      <c r="OWI49" s="468"/>
      <c r="OWJ49" s="468"/>
      <c r="OWK49" s="468"/>
      <c r="OWL49" s="468"/>
      <c r="OWM49" s="468"/>
      <c r="OWN49" s="468"/>
      <c r="OWO49" s="468"/>
      <c r="OWP49" s="468"/>
      <c r="OWQ49" s="468"/>
      <c r="OWR49" s="468"/>
      <c r="OWS49" s="468"/>
      <c r="OWT49" s="468"/>
      <c r="OWU49" s="468"/>
      <c r="OWV49" s="468"/>
      <c r="OWW49" s="468"/>
      <c r="OWX49" s="468"/>
      <c r="OWY49" s="468"/>
      <c r="OWZ49" s="468"/>
      <c r="OXA49" s="468"/>
      <c r="OXB49" s="468"/>
      <c r="OXC49" s="468"/>
      <c r="OXD49" s="468"/>
      <c r="OXE49" s="468"/>
      <c r="OXF49" s="468"/>
      <c r="OXG49" s="468"/>
      <c r="OXH49" s="468"/>
      <c r="OXI49" s="468"/>
      <c r="OXJ49" s="468"/>
      <c r="OXK49" s="468"/>
      <c r="OXL49" s="468"/>
      <c r="OXM49" s="468"/>
      <c r="OXN49" s="468"/>
      <c r="OXO49" s="468"/>
      <c r="OXP49" s="468"/>
      <c r="OXQ49" s="468"/>
      <c r="OXR49" s="468"/>
      <c r="OXS49" s="468"/>
      <c r="OXT49" s="468"/>
      <c r="OXU49" s="468"/>
      <c r="OXV49" s="468"/>
      <c r="OXW49" s="468"/>
      <c r="OXX49" s="468"/>
      <c r="OXY49" s="468"/>
      <c r="OXZ49" s="468"/>
      <c r="OYA49" s="468"/>
      <c r="OYB49" s="468"/>
      <c r="OYC49" s="468"/>
      <c r="OYD49" s="468"/>
      <c r="OYE49" s="468"/>
      <c r="OYF49" s="468"/>
      <c r="OYG49" s="468"/>
      <c r="OYH49" s="468"/>
      <c r="OYI49" s="468"/>
      <c r="OYJ49" s="468"/>
      <c r="OYK49" s="468"/>
      <c r="OYL49" s="468"/>
      <c r="OYM49" s="468"/>
      <c r="OYN49" s="468"/>
      <c r="OYO49" s="468"/>
      <c r="OYP49" s="468"/>
      <c r="OYQ49" s="468"/>
      <c r="OYR49" s="468"/>
      <c r="OYS49" s="468"/>
      <c r="OYT49" s="468"/>
      <c r="OYU49" s="468"/>
      <c r="OYV49" s="468"/>
      <c r="OYW49" s="468"/>
      <c r="OYX49" s="468"/>
      <c r="OYY49" s="468"/>
      <c r="OYZ49" s="468"/>
      <c r="OZA49" s="468"/>
      <c r="OZB49" s="468"/>
      <c r="OZC49" s="468"/>
      <c r="OZD49" s="468"/>
      <c r="OZE49" s="468"/>
      <c r="OZF49" s="468"/>
      <c r="OZG49" s="468"/>
      <c r="OZH49" s="468"/>
      <c r="OZI49" s="468"/>
      <c r="OZJ49" s="468"/>
      <c r="OZK49" s="468"/>
      <c r="OZL49" s="468"/>
      <c r="OZM49" s="468"/>
      <c r="OZN49" s="468"/>
      <c r="OZO49" s="468"/>
      <c r="OZP49" s="468"/>
      <c r="OZQ49" s="468"/>
      <c r="OZR49" s="468"/>
      <c r="OZS49" s="468"/>
      <c r="OZT49" s="468"/>
      <c r="OZU49" s="468"/>
      <c r="OZV49" s="468"/>
      <c r="OZW49" s="468"/>
      <c r="OZX49" s="468"/>
      <c r="OZY49" s="468"/>
      <c r="OZZ49" s="468"/>
      <c r="PAA49" s="468"/>
      <c r="PAB49" s="468"/>
      <c r="PAC49" s="468"/>
      <c r="PAD49" s="468"/>
      <c r="PAE49" s="468"/>
      <c r="PAF49" s="468"/>
      <c r="PAG49" s="468"/>
      <c r="PAH49" s="468"/>
      <c r="PAI49" s="468"/>
      <c r="PAJ49" s="468"/>
      <c r="PAK49" s="468"/>
      <c r="PAL49" s="468"/>
      <c r="PAM49" s="468"/>
      <c r="PAN49" s="468"/>
      <c r="PAO49" s="468"/>
      <c r="PAP49" s="468"/>
      <c r="PAQ49" s="468"/>
      <c r="PAR49" s="468"/>
      <c r="PAS49" s="468"/>
      <c r="PAT49" s="468"/>
      <c r="PAU49" s="468"/>
      <c r="PAV49" s="468"/>
      <c r="PAW49" s="468"/>
      <c r="PAX49" s="468"/>
      <c r="PAY49" s="468"/>
      <c r="PAZ49" s="468"/>
      <c r="PBA49" s="468"/>
      <c r="PBB49" s="468"/>
      <c r="PBC49" s="468"/>
      <c r="PBD49" s="468"/>
      <c r="PBE49" s="468"/>
      <c r="PBF49" s="468"/>
      <c r="PBG49" s="468"/>
      <c r="PBH49" s="468"/>
      <c r="PBI49" s="468"/>
      <c r="PBJ49" s="468"/>
      <c r="PBK49" s="468"/>
      <c r="PBL49" s="468"/>
      <c r="PBM49" s="468"/>
      <c r="PBN49" s="468"/>
      <c r="PBO49" s="468"/>
      <c r="PBP49" s="468"/>
      <c r="PBQ49" s="468"/>
      <c r="PBR49" s="468"/>
      <c r="PBS49" s="468"/>
      <c r="PBT49" s="468"/>
      <c r="PBU49" s="468"/>
      <c r="PBV49" s="468"/>
      <c r="PBW49" s="468"/>
      <c r="PBX49" s="468"/>
      <c r="PBY49" s="468"/>
      <c r="PBZ49" s="468"/>
      <c r="PCA49" s="468"/>
      <c r="PCB49" s="468"/>
      <c r="PCC49" s="468"/>
      <c r="PCD49" s="468"/>
      <c r="PCE49" s="468"/>
      <c r="PCF49" s="468"/>
      <c r="PCG49" s="468"/>
      <c r="PCH49" s="468"/>
      <c r="PCI49" s="468"/>
      <c r="PCJ49" s="468"/>
      <c r="PCK49" s="468"/>
      <c r="PCL49" s="468"/>
      <c r="PCM49" s="468"/>
      <c r="PCN49" s="468"/>
      <c r="PCO49" s="468"/>
      <c r="PCP49" s="468"/>
      <c r="PCQ49" s="468"/>
      <c r="PCR49" s="468"/>
      <c r="PCS49" s="468"/>
      <c r="PCT49" s="468"/>
      <c r="PCU49" s="468"/>
      <c r="PCV49" s="468"/>
      <c r="PCW49" s="468"/>
      <c r="PCX49" s="468"/>
      <c r="PCY49" s="468"/>
      <c r="PCZ49" s="468"/>
      <c r="PDA49" s="468"/>
      <c r="PDB49" s="468"/>
      <c r="PDC49" s="468"/>
      <c r="PDD49" s="468"/>
      <c r="PDE49" s="468"/>
      <c r="PDF49" s="468"/>
      <c r="PDG49" s="468"/>
      <c r="PDH49" s="468"/>
      <c r="PDI49" s="468"/>
      <c r="PDJ49" s="468"/>
      <c r="PDK49" s="468"/>
      <c r="PDL49" s="468"/>
      <c r="PDM49" s="468"/>
      <c r="PDN49" s="468"/>
      <c r="PDO49" s="468"/>
      <c r="PDP49" s="468"/>
      <c r="PDQ49" s="468"/>
      <c r="PDR49" s="468"/>
      <c r="PDS49" s="468"/>
      <c r="PDT49" s="468"/>
      <c r="PDU49" s="468"/>
      <c r="PDV49" s="468"/>
      <c r="PDW49" s="468"/>
      <c r="PDX49" s="468"/>
      <c r="PDY49" s="468"/>
      <c r="PDZ49" s="468"/>
      <c r="PEA49" s="468"/>
      <c r="PEB49" s="468"/>
      <c r="PEC49" s="468"/>
      <c r="PED49" s="468"/>
      <c r="PEE49" s="468"/>
      <c r="PEF49" s="468"/>
      <c r="PEG49" s="468"/>
      <c r="PEH49" s="468"/>
      <c r="PEI49" s="468"/>
      <c r="PEJ49" s="468"/>
      <c r="PEK49" s="468"/>
      <c r="PEL49" s="468"/>
      <c r="PEM49" s="468"/>
      <c r="PEN49" s="468"/>
      <c r="PEO49" s="468"/>
      <c r="PEP49" s="468"/>
      <c r="PEQ49" s="468"/>
      <c r="PER49" s="468"/>
      <c r="PES49" s="468"/>
      <c r="PET49" s="468"/>
      <c r="PEU49" s="468"/>
      <c r="PEV49" s="468"/>
      <c r="PEW49" s="468"/>
      <c r="PEX49" s="468"/>
      <c r="PEY49" s="468"/>
      <c r="PEZ49" s="468"/>
      <c r="PFA49" s="468"/>
      <c r="PFB49" s="468"/>
      <c r="PFC49" s="468"/>
      <c r="PFD49" s="468"/>
      <c r="PFE49" s="468"/>
      <c r="PFF49" s="468"/>
      <c r="PFG49" s="468"/>
      <c r="PFH49" s="468"/>
      <c r="PFI49" s="468"/>
      <c r="PFJ49" s="468"/>
      <c r="PFK49" s="468"/>
      <c r="PFL49" s="468"/>
      <c r="PFM49" s="468"/>
      <c r="PFN49" s="468"/>
      <c r="PFO49" s="468"/>
      <c r="PFP49" s="468"/>
      <c r="PFQ49" s="468"/>
      <c r="PFR49" s="468"/>
      <c r="PFS49" s="468"/>
      <c r="PFT49" s="468"/>
      <c r="PFU49" s="468"/>
      <c r="PFV49" s="468"/>
      <c r="PFW49" s="468"/>
      <c r="PFX49" s="468"/>
      <c r="PFY49" s="468"/>
      <c r="PFZ49" s="468"/>
      <c r="PGA49" s="468"/>
      <c r="PGB49" s="468"/>
      <c r="PGC49" s="468"/>
      <c r="PGD49" s="468"/>
      <c r="PGE49" s="468"/>
      <c r="PGF49" s="468"/>
      <c r="PGG49" s="468"/>
      <c r="PGH49" s="468"/>
      <c r="PGI49" s="468"/>
      <c r="PGJ49" s="468"/>
      <c r="PGK49" s="468"/>
      <c r="PGL49" s="468"/>
      <c r="PGM49" s="468"/>
      <c r="PGN49" s="468"/>
      <c r="PGO49" s="468"/>
      <c r="PGP49" s="468"/>
      <c r="PGQ49" s="468"/>
      <c r="PGR49" s="468"/>
      <c r="PGS49" s="468"/>
      <c r="PGT49" s="468"/>
      <c r="PGU49" s="468"/>
      <c r="PGV49" s="468"/>
      <c r="PGW49" s="468"/>
      <c r="PGX49" s="468"/>
      <c r="PGY49" s="468"/>
      <c r="PGZ49" s="468"/>
      <c r="PHA49" s="468"/>
      <c r="PHB49" s="468"/>
      <c r="PHC49" s="468"/>
      <c r="PHD49" s="468"/>
      <c r="PHE49" s="468"/>
      <c r="PHF49" s="468"/>
      <c r="PHG49" s="468"/>
      <c r="PHH49" s="468"/>
      <c r="PHI49" s="468"/>
      <c r="PHJ49" s="468"/>
      <c r="PHK49" s="468"/>
      <c r="PHL49" s="468"/>
      <c r="PHM49" s="468"/>
      <c r="PHN49" s="468"/>
      <c r="PHO49" s="468"/>
      <c r="PHP49" s="468"/>
      <c r="PHQ49" s="468"/>
      <c r="PHR49" s="468"/>
      <c r="PHS49" s="468"/>
      <c r="PHT49" s="468"/>
      <c r="PHU49" s="468"/>
      <c r="PHV49" s="468"/>
      <c r="PHW49" s="468"/>
      <c r="PHX49" s="468"/>
      <c r="PHY49" s="468"/>
      <c r="PHZ49" s="468"/>
      <c r="PIA49" s="468"/>
      <c r="PIB49" s="468"/>
      <c r="PIC49" s="468"/>
      <c r="PID49" s="468"/>
      <c r="PIE49" s="468"/>
      <c r="PIF49" s="468"/>
      <c r="PIG49" s="468"/>
      <c r="PIH49" s="468"/>
      <c r="PII49" s="468"/>
      <c r="PIJ49" s="468"/>
      <c r="PIK49" s="468"/>
      <c r="PIL49" s="468"/>
      <c r="PIM49" s="468"/>
      <c r="PIN49" s="468"/>
      <c r="PIO49" s="468"/>
      <c r="PIP49" s="468"/>
      <c r="PIQ49" s="468"/>
      <c r="PIR49" s="468"/>
      <c r="PIS49" s="468"/>
      <c r="PIT49" s="468"/>
      <c r="PIU49" s="468"/>
      <c r="PIV49" s="468"/>
      <c r="PIW49" s="468"/>
      <c r="PIX49" s="468"/>
      <c r="PIY49" s="468"/>
      <c r="PIZ49" s="468"/>
      <c r="PJA49" s="468"/>
      <c r="PJB49" s="468"/>
      <c r="PJC49" s="468"/>
      <c r="PJD49" s="468"/>
      <c r="PJE49" s="468"/>
      <c r="PJF49" s="468"/>
      <c r="PJG49" s="468"/>
      <c r="PJH49" s="468"/>
      <c r="PJI49" s="468"/>
      <c r="PJJ49" s="468"/>
      <c r="PJK49" s="468"/>
      <c r="PJL49" s="468"/>
      <c r="PJM49" s="468"/>
      <c r="PJN49" s="468"/>
      <c r="PJO49" s="468"/>
      <c r="PJP49" s="468"/>
      <c r="PJQ49" s="468"/>
      <c r="PJR49" s="468"/>
      <c r="PJS49" s="468"/>
      <c r="PJT49" s="468"/>
      <c r="PJU49" s="468"/>
      <c r="PJV49" s="468"/>
      <c r="PJW49" s="468"/>
      <c r="PJX49" s="468"/>
      <c r="PJY49" s="468"/>
      <c r="PJZ49" s="468"/>
      <c r="PKA49" s="468"/>
      <c r="PKB49" s="468"/>
      <c r="PKC49" s="468"/>
      <c r="PKD49" s="468"/>
      <c r="PKE49" s="468"/>
      <c r="PKF49" s="468"/>
      <c r="PKG49" s="468"/>
      <c r="PKH49" s="468"/>
      <c r="PKI49" s="468"/>
      <c r="PKJ49" s="468"/>
      <c r="PKK49" s="468"/>
      <c r="PKL49" s="468"/>
      <c r="PKM49" s="468"/>
      <c r="PKN49" s="468"/>
      <c r="PKO49" s="468"/>
      <c r="PKP49" s="468"/>
      <c r="PKQ49" s="468"/>
      <c r="PKR49" s="468"/>
      <c r="PKS49" s="468"/>
      <c r="PKT49" s="468"/>
      <c r="PKU49" s="468"/>
      <c r="PKV49" s="468"/>
      <c r="PKW49" s="468"/>
      <c r="PKX49" s="468"/>
      <c r="PKY49" s="468"/>
      <c r="PKZ49" s="468"/>
      <c r="PLA49" s="468"/>
      <c r="PLB49" s="468"/>
      <c r="PLC49" s="468"/>
      <c r="PLD49" s="468"/>
      <c r="PLE49" s="468"/>
      <c r="PLF49" s="468"/>
      <c r="PLG49" s="468"/>
      <c r="PLH49" s="468"/>
      <c r="PLI49" s="468"/>
      <c r="PLJ49" s="468"/>
      <c r="PLK49" s="468"/>
      <c r="PLL49" s="468"/>
      <c r="PLM49" s="468"/>
      <c r="PLN49" s="468"/>
      <c r="PLO49" s="468"/>
      <c r="PLP49" s="468"/>
      <c r="PLQ49" s="468"/>
      <c r="PLR49" s="468"/>
      <c r="PLS49" s="468"/>
      <c r="PLT49" s="468"/>
      <c r="PLU49" s="468"/>
      <c r="PLV49" s="468"/>
      <c r="PLW49" s="468"/>
      <c r="PLX49" s="468"/>
      <c r="PLY49" s="468"/>
      <c r="PLZ49" s="468"/>
      <c r="PMA49" s="468"/>
      <c r="PMB49" s="468"/>
      <c r="PMC49" s="468"/>
      <c r="PMD49" s="468"/>
      <c r="PME49" s="468"/>
      <c r="PMF49" s="468"/>
      <c r="PMG49" s="468"/>
      <c r="PMH49" s="468"/>
      <c r="PMI49" s="468"/>
      <c r="PMJ49" s="468"/>
      <c r="PMK49" s="468"/>
      <c r="PML49" s="468"/>
      <c r="PMM49" s="468"/>
      <c r="PMN49" s="468"/>
      <c r="PMO49" s="468"/>
      <c r="PMP49" s="468"/>
      <c r="PMQ49" s="468"/>
      <c r="PMR49" s="468"/>
      <c r="PMS49" s="468"/>
      <c r="PMT49" s="468"/>
      <c r="PMU49" s="468"/>
      <c r="PMV49" s="468"/>
      <c r="PMW49" s="468"/>
      <c r="PMX49" s="468"/>
      <c r="PMY49" s="468"/>
      <c r="PMZ49" s="468"/>
      <c r="PNA49" s="468"/>
      <c r="PNB49" s="468"/>
      <c r="PNC49" s="468"/>
      <c r="PND49" s="468"/>
      <c r="PNE49" s="468"/>
      <c r="PNF49" s="468"/>
      <c r="PNG49" s="468"/>
      <c r="PNH49" s="468"/>
      <c r="PNI49" s="468"/>
      <c r="PNJ49" s="468"/>
      <c r="PNK49" s="468"/>
      <c r="PNL49" s="468"/>
      <c r="PNM49" s="468"/>
      <c r="PNN49" s="468"/>
      <c r="PNO49" s="468"/>
      <c r="PNP49" s="468"/>
      <c r="PNQ49" s="468"/>
      <c r="PNR49" s="468"/>
      <c r="PNS49" s="468"/>
      <c r="PNT49" s="468"/>
      <c r="PNU49" s="468"/>
      <c r="PNV49" s="468"/>
      <c r="PNW49" s="468"/>
      <c r="PNX49" s="468"/>
      <c r="PNY49" s="468"/>
      <c r="PNZ49" s="468"/>
      <c r="POA49" s="468"/>
      <c r="POB49" s="468"/>
      <c r="POC49" s="468"/>
      <c r="POD49" s="468"/>
      <c r="POE49" s="468"/>
      <c r="POF49" s="468"/>
      <c r="POG49" s="468"/>
      <c r="POH49" s="468"/>
      <c r="POI49" s="468"/>
      <c r="POJ49" s="468"/>
      <c r="POK49" s="468"/>
      <c r="POL49" s="468"/>
      <c r="POM49" s="468"/>
      <c r="PON49" s="468"/>
      <c r="POO49" s="468"/>
      <c r="POP49" s="468"/>
      <c r="POQ49" s="468"/>
      <c r="POR49" s="468"/>
      <c r="POS49" s="468"/>
      <c r="POT49" s="468"/>
      <c r="POU49" s="468"/>
      <c r="POV49" s="468"/>
      <c r="POW49" s="468"/>
      <c r="POX49" s="468"/>
      <c r="POY49" s="468"/>
      <c r="POZ49" s="468"/>
      <c r="PPA49" s="468"/>
      <c r="PPB49" s="468"/>
      <c r="PPC49" s="468"/>
      <c r="PPD49" s="468"/>
      <c r="PPE49" s="468"/>
      <c r="PPF49" s="468"/>
      <c r="PPG49" s="468"/>
      <c r="PPH49" s="468"/>
      <c r="PPI49" s="468"/>
      <c r="PPJ49" s="468"/>
      <c r="PPK49" s="468"/>
      <c r="PPL49" s="468"/>
      <c r="PPM49" s="468"/>
      <c r="PPN49" s="468"/>
      <c r="PPO49" s="468"/>
      <c r="PPP49" s="468"/>
      <c r="PPQ49" s="468"/>
      <c r="PPR49" s="468"/>
      <c r="PPS49" s="468"/>
      <c r="PPT49" s="468"/>
      <c r="PPU49" s="468"/>
      <c r="PPV49" s="468"/>
      <c r="PPW49" s="468"/>
      <c r="PPX49" s="468"/>
      <c r="PPY49" s="468"/>
      <c r="PPZ49" s="468"/>
      <c r="PQA49" s="468"/>
      <c r="PQB49" s="468"/>
      <c r="PQC49" s="468"/>
      <c r="PQD49" s="468"/>
      <c r="PQE49" s="468"/>
      <c r="PQF49" s="468"/>
      <c r="PQG49" s="468"/>
      <c r="PQH49" s="468"/>
      <c r="PQI49" s="468"/>
      <c r="PQJ49" s="468"/>
      <c r="PQK49" s="468"/>
      <c r="PQL49" s="468"/>
      <c r="PQM49" s="468"/>
      <c r="PQN49" s="468"/>
      <c r="PQO49" s="468"/>
      <c r="PQP49" s="468"/>
      <c r="PQQ49" s="468"/>
      <c r="PQR49" s="468"/>
      <c r="PQS49" s="468"/>
      <c r="PQT49" s="468"/>
      <c r="PQU49" s="468"/>
      <c r="PQV49" s="468"/>
      <c r="PQW49" s="468"/>
      <c r="PQX49" s="468"/>
      <c r="PQY49" s="468"/>
      <c r="PQZ49" s="468"/>
      <c r="PRA49" s="468"/>
      <c r="PRB49" s="468"/>
      <c r="PRC49" s="468"/>
      <c r="PRD49" s="468"/>
      <c r="PRE49" s="468"/>
      <c r="PRF49" s="468"/>
      <c r="PRG49" s="468"/>
      <c r="PRH49" s="468"/>
      <c r="PRI49" s="468"/>
      <c r="PRJ49" s="468"/>
      <c r="PRK49" s="468"/>
      <c r="PRL49" s="468"/>
      <c r="PRM49" s="468"/>
      <c r="PRN49" s="468"/>
      <c r="PRO49" s="468"/>
      <c r="PRP49" s="468"/>
      <c r="PRQ49" s="468"/>
      <c r="PRR49" s="468"/>
      <c r="PRS49" s="468"/>
      <c r="PRT49" s="468"/>
      <c r="PRU49" s="468"/>
      <c r="PRV49" s="468"/>
      <c r="PRW49" s="468"/>
      <c r="PRX49" s="468"/>
      <c r="PRY49" s="468"/>
      <c r="PRZ49" s="468"/>
      <c r="PSA49" s="468"/>
      <c r="PSB49" s="468"/>
      <c r="PSC49" s="468"/>
      <c r="PSD49" s="468"/>
      <c r="PSE49" s="468"/>
      <c r="PSF49" s="468"/>
      <c r="PSG49" s="468"/>
      <c r="PSH49" s="468"/>
      <c r="PSI49" s="468"/>
      <c r="PSJ49" s="468"/>
      <c r="PSK49" s="468"/>
      <c r="PSL49" s="468"/>
      <c r="PSM49" s="468"/>
      <c r="PSN49" s="468"/>
      <c r="PSO49" s="468"/>
      <c r="PSP49" s="468"/>
      <c r="PSQ49" s="468"/>
      <c r="PSR49" s="468"/>
      <c r="PSS49" s="468"/>
      <c r="PST49" s="468"/>
      <c r="PSU49" s="468"/>
      <c r="PSV49" s="468"/>
      <c r="PSW49" s="468"/>
      <c r="PSX49" s="468"/>
      <c r="PSY49" s="468"/>
      <c r="PSZ49" s="468"/>
      <c r="PTA49" s="468"/>
      <c r="PTB49" s="468"/>
      <c r="PTC49" s="468"/>
      <c r="PTD49" s="468"/>
      <c r="PTE49" s="468"/>
      <c r="PTF49" s="468"/>
      <c r="PTG49" s="468"/>
      <c r="PTH49" s="468"/>
      <c r="PTI49" s="468"/>
      <c r="PTJ49" s="468"/>
      <c r="PTK49" s="468"/>
      <c r="PTL49" s="468"/>
      <c r="PTM49" s="468"/>
      <c r="PTN49" s="468"/>
      <c r="PTO49" s="468"/>
      <c r="PTP49" s="468"/>
      <c r="PTQ49" s="468"/>
      <c r="PTR49" s="468"/>
      <c r="PTS49" s="468"/>
      <c r="PTT49" s="468"/>
      <c r="PTU49" s="468"/>
      <c r="PTV49" s="468"/>
      <c r="PTW49" s="468"/>
      <c r="PTX49" s="468"/>
      <c r="PTY49" s="468"/>
      <c r="PTZ49" s="468"/>
      <c r="PUA49" s="468"/>
      <c r="PUB49" s="468"/>
      <c r="PUC49" s="468"/>
      <c r="PUD49" s="468"/>
      <c r="PUE49" s="468"/>
      <c r="PUF49" s="468"/>
      <c r="PUG49" s="468"/>
      <c r="PUH49" s="468"/>
      <c r="PUI49" s="468"/>
      <c r="PUJ49" s="468"/>
      <c r="PUK49" s="468"/>
      <c r="PUL49" s="468"/>
      <c r="PUM49" s="468"/>
      <c r="PUN49" s="468"/>
      <c r="PUO49" s="468"/>
      <c r="PUP49" s="468"/>
      <c r="PUQ49" s="468"/>
      <c r="PUR49" s="468"/>
      <c r="PUS49" s="468"/>
      <c r="PUT49" s="468"/>
      <c r="PUU49" s="468"/>
      <c r="PUV49" s="468"/>
      <c r="PUW49" s="468"/>
      <c r="PUX49" s="468"/>
      <c r="PUY49" s="468"/>
      <c r="PUZ49" s="468"/>
      <c r="PVA49" s="468"/>
      <c r="PVB49" s="468"/>
      <c r="PVC49" s="468"/>
      <c r="PVD49" s="468"/>
      <c r="PVE49" s="468"/>
      <c r="PVF49" s="468"/>
      <c r="PVG49" s="468"/>
      <c r="PVH49" s="468"/>
      <c r="PVI49" s="468"/>
      <c r="PVJ49" s="468"/>
      <c r="PVK49" s="468"/>
      <c r="PVL49" s="468"/>
      <c r="PVM49" s="468"/>
      <c r="PVN49" s="468"/>
      <c r="PVO49" s="468"/>
      <c r="PVP49" s="468"/>
      <c r="PVQ49" s="468"/>
      <c r="PVR49" s="468"/>
      <c r="PVS49" s="468"/>
      <c r="PVT49" s="468"/>
      <c r="PVU49" s="468"/>
      <c r="PVV49" s="468"/>
      <c r="PVW49" s="468"/>
      <c r="PVX49" s="468"/>
      <c r="PVY49" s="468"/>
      <c r="PVZ49" s="468"/>
      <c r="PWA49" s="468"/>
      <c r="PWB49" s="468"/>
      <c r="PWC49" s="468"/>
      <c r="PWD49" s="468"/>
      <c r="PWE49" s="468"/>
      <c r="PWF49" s="468"/>
      <c r="PWG49" s="468"/>
      <c r="PWH49" s="468"/>
      <c r="PWI49" s="468"/>
      <c r="PWJ49" s="468"/>
      <c r="PWK49" s="468"/>
      <c r="PWL49" s="468"/>
      <c r="PWM49" s="468"/>
      <c r="PWN49" s="468"/>
      <c r="PWO49" s="468"/>
      <c r="PWP49" s="468"/>
      <c r="PWQ49" s="468"/>
      <c r="PWR49" s="468"/>
      <c r="PWS49" s="468"/>
      <c r="PWT49" s="468"/>
      <c r="PWU49" s="468"/>
      <c r="PWV49" s="468"/>
      <c r="PWW49" s="468"/>
      <c r="PWX49" s="468"/>
      <c r="PWY49" s="468"/>
      <c r="PWZ49" s="468"/>
      <c r="PXA49" s="468"/>
      <c r="PXB49" s="468"/>
      <c r="PXC49" s="468"/>
      <c r="PXD49" s="468"/>
      <c r="PXE49" s="468"/>
      <c r="PXF49" s="468"/>
      <c r="PXG49" s="468"/>
      <c r="PXH49" s="468"/>
      <c r="PXI49" s="468"/>
      <c r="PXJ49" s="468"/>
      <c r="PXK49" s="468"/>
      <c r="PXL49" s="468"/>
      <c r="PXM49" s="468"/>
      <c r="PXN49" s="468"/>
      <c r="PXO49" s="468"/>
      <c r="PXP49" s="468"/>
      <c r="PXQ49" s="468"/>
      <c r="PXR49" s="468"/>
      <c r="PXS49" s="468"/>
      <c r="PXT49" s="468"/>
      <c r="PXU49" s="468"/>
      <c r="PXV49" s="468"/>
      <c r="PXW49" s="468"/>
      <c r="PXX49" s="468"/>
      <c r="PXY49" s="468"/>
      <c r="PXZ49" s="468"/>
      <c r="PYA49" s="468"/>
      <c r="PYB49" s="468"/>
      <c r="PYC49" s="468"/>
      <c r="PYD49" s="468"/>
      <c r="PYE49" s="468"/>
      <c r="PYF49" s="468"/>
      <c r="PYG49" s="468"/>
      <c r="PYH49" s="468"/>
      <c r="PYI49" s="468"/>
      <c r="PYJ49" s="468"/>
      <c r="PYK49" s="468"/>
      <c r="PYL49" s="468"/>
      <c r="PYM49" s="468"/>
      <c r="PYN49" s="468"/>
      <c r="PYO49" s="468"/>
      <c r="PYP49" s="468"/>
      <c r="PYQ49" s="468"/>
      <c r="PYR49" s="468"/>
      <c r="PYS49" s="468"/>
      <c r="PYT49" s="468"/>
      <c r="PYU49" s="468"/>
      <c r="PYV49" s="468"/>
      <c r="PYW49" s="468"/>
      <c r="PYX49" s="468"/>
      <c r="PYY49" s="468"/>
      <c r="PYZ49" s="468"/>
      <c r="PZA49" s="468"/>
      <c r="PZB49" s="468"/>
      <c r="PZC49" s="468"/>
      <c r="PZD49" s="468"/>
      <c r="PZE49" s="468"/>
      <c r="PZF49" s="468"/>
      <c r="PZG49" s="468"/>
      <c r="PZH49" s="468"/>
      <c r="PZI49" s="468"/>
      <c r="PZJ49" s="468"/>
      <c r="PZK49" s="468"/>
      <c r="PZL49" s="468"/>
      <c r="PZM49" s="468"/>
      <c r="PZN49" s="468"/>
      <c r="PZO49" s="468"/>
      <c r="PZP49" s="468"/>
      <c r="PZQ49" s="468"/>
      <c r="PZR49" s="468"/>
      <c r="PZS49" s="468"/>
      <c r="PZT49" s="468"/>
      <c r="PZU49" s="468"/>
      <c r="PZV49" s="468"/>
      <c r="PZW49" s="468"/>
      <c r="PZX49" s="468"/>
      <c r="PZY49" s="468"/>
      <c r="PZZ49" s="468"/>
      <c r="QAA49" s="468"/>
      <c r="QAB49" s="468"/>
      <c r="QAC49" s="468"/>
      <c r="QAD49" s="468"/>
      <c r="QAE49" s="468"/>
      <c r="QAF49" s="468"/>
      <c r="QAG49" s="468"/>
      <c r="QAH49" s="468"/>
      <c r="QAI49" s="468"/>
      <c r="QAJ49" s="468"/>
      <c r="QAK49" s="468"/>
      <c r="QAL49" s="468"/>
      <c r="QAM49" s="468"/>
      <c r="QAN49" s="468"/>
      <c r="QAO49" s="468"/>
      <c r="QAP49" s="468"/>
      <c r="QAQ49" s="468"/>
      <c r="QAR49" s="468"/>
      <c r="QAS49" s="468"/>
      <c r="QAT49" s="468"/>
      <c r="QAU49" s="468"/>
      <c r="QAV49" s="468"/>
      <c r="QAW49" s="468"/>
      <c r="QAX49" s="468"/>
      <c r="QAY49" s="468"/>
      <c r="QAZ49" s="468"/>
      <c r="QBA49" s="468"/>
      <c r="QBB49" s="468"/>
      <c r="QBC49" s="468"/>
      <c r="QBD49" s="468"/>
      <c r="QBE49" s="468"/>
      <c r="QBF49" s="468"/>
      <c r="QBG49" s="468"/>
      <c r="QBH49" s="468"/>
      <c r="QBI49" s="468"/>
      <c r="QBJ49" s="468"/>
      <c r="QBK49" s="468"/>
      <c r="QBL49" s="468"/>
      <c r="QBM49" s="468"/>
      <c r="QBN49" s="468"/>
      <c r="QBO49" s="468"/>
      <c r="QBP49" s="468"/>
      <c r="QBQ49" s="468"/>
      <c r="QBR49" s="468"/>
      <c r="QBS49" s="468"/>
      <c r="QBT49" s="468"/>
      <c r="QBU49" s="468"/>
      <c r="QBV49" s="468"/>
      <c r="QBW49" s="468"/>
      <c r="QBX49" s="468"/>
      <c r="QBY49" s="468"/>
      <c r="QBZ49" s="468"/>
      <c r="QCA49" s="468"/>
      <c r="QCB49" s="468"/>
      <c r="QCC49" s="468"/>
      <c r="QCD49" s="468"/>
      <c r="QCE49" s="468"/>
      <c r="QCF49" s="468"/>
      <c r="QCG49" s="468"/>
      <c r="QCH49" s="468"/>
      <c r="QCI49" s="468"/>
      <c r="QCJ49" s="468"/>
      <c r="QCK49" s="468"/>
      <c r="QCL49" s="468"/>
      <c r="QCM49" s="468"/>
      <c r="QCN49" s="468"/>
      <c r="QCO49" s="468"/>
      <c r="QCP49" s="468"/>
      <c r="QCQ49" s="468"/>
      <c r="QCR49" s="468"/>
      <c r="QCS49" s="468"/>
      <c r="QCT49" s="468"/>
      <c r="QCU49" s="468"/>
      <c r="QCV49" s="468"/>
      <c r="QCW49" s="468"/>
      <c r="QCX49" s="468"/>
      <c r="QCY49" s="468"/>
      <c r="QCZ49" s="468"/>
      <c r="QDA49" s="468"/>
      <c r="QDB49" s="468"/>
      <c r="QDC49" s="468"/>
      <c r="QDD49" s="468"/>
      <c r="QDE49" s="468"/>
      <c r="QDF49" s="468"/>
      <c r="QDG49" s="468"/>
      <c r="QDH49" s="468"/>
      <c r="QDI49" s="468"/>
      <c r="QDJ49" s="468"/>
      <c r="QDK49" s="468"/>
      <c r="QDL49" s="468"/>
      <c r="QDM49" s="468"/>
      <c r="QDN49" s="468"/>
      <c r="QDO49" s="468"/>
      <c r="QDP49" s="468"/>
      <c r="QDQ49" s="468"/>
      <c r="QDR49" s="468"/>
      <c r="QDS49" s="468"/>
      <c r="QDT49" s="468"/>
      <c r="QDU49" s="468"/>
      <c r="QDV49" s="468"/>
      <c r="QDW49" s="468"/>
      <c r="QDX49" s="468"/>
      <c r="QDY49" s="468"/>
      <c r="QDZ49" s="468"/>
      <c r="QEA49" s="468"/>
      <c r="QEB49" s="468"/>
      <c r="QEC49" s="468"/>
      <c r="QED49" s="468"/>
      <c r="QEE49" s="468"/>
      <c r="QEF49" s="468"/>
      <c r="QEG49" s="468"/>
      <c r="QEH49" s="468"/>
      <c r="QEI49" s="468"/>
      <c r="QEJ49" s="468"/>
      <c r="QEK49" s="468"/>
      <c r="QEL49" s="468"/>
      <c r="QEM49" s="468"/>
      <c r="QEN49" s="468"/>
      <c r="QEO49" s="468"/>
      <c r="QEP49" s="468"/>
      <c r="QEQ49" s="468"/>
      <c r="QER49" s="468"/>
      <c r="QES49" s="468"/>
      <c r="QET49" s="468"/>
      <c r="QEU49" s="468"/>
      <c r="QEV49" s="468"/>
      <c r="QEW49" s="468"/>
      <c r="QEX49" s="468"/>
      <c r="QEY49" s="468"/>
      <c r="QEZ49" s="468"/>
      <c r="QFA49" s="468"/>
      <c r="QFB49" s="468"/>
      <c r="QFC49" s="468"/>
      <c r="QFD49" s="468"/>
      <c r="QFE49" s="468"/>
      <c r="QFF49" s="468"/>
      <c r="QFG49" s="468"/>
      <c r="QFH49" s="468"/>
      <c r="QFI49" s="468"/>
      <c r="QFJ49" s="468"/>
      <c r="QFK49" s="468"/>
      <c r="QFL49" s="468"/>
      <c r="QFM49" s="468"/>
      <c r="QFN49" s="468"/>
      <c r="QFO49" s="468"/>
      <c r="QFP49" s="468"/>
      <c r="QFQ49" s="468"/>
      <c r="QFR49" s="468"/>
      <c r="QFS49" s="468"/>
      <c r="QFT49" s="468"/>
      <c r="QFU49" s="468"/>
      <c r="QFV49" s="468"/>
      <c r="QFW49" s="468"/>
      <c r="QFX49" s="468"/>
      <c r="QFY49" s="468"/>
      <c r="QFZ49" s="468"/>
      <c r="QGA49" s="468"/>
      <c r="QGB49" s="468"/>
      <c r="QGC49" s="468"/>
      <c r="QGD49" s="468"/>
      <c r="QGE49" s="468"/>
      <c r="QGF49" s="468"/>
      <c r="QGG49" s="468"/>
      <c r="QGH49" s="468"/>
      <c r="QGI49" s="468"/>
      <c r="QGJ49" s="468"/>
      <c r="QGK49" s="468"/>
      <c r="QGL49" s="468"/>
      <c r="QGM49" s="468"/>
      <c r="QGN49" s="468"/>
      <c r="QGO49" s="468"/>
      <c r="QGP49" s="468"/>
      <c r="QGQ49" s="468"/>
      <c r="QGR49" s="468"/>
      <c r="QGS49" s="468"/>
      <c r="QGT49" s="468"/>
      <c r="QGU49" s="468"/>
      <c r="QGV49" s="468"/>
      <c r="QGW49" s="468"/>
      <c r="QGX49" s="468"/>
      <c r="QGY49" s="468"/>
      <c r="QGZ49" s="468"/>
      <c r="QHA49" s="468"/>
      <c r="QHB49" s="468"/>
      <c r="QHC49" s="468"/>
      <c r="QHD49" s="468"/>
      <c r="QHE49" s="468"/>
      <c r="QHF49" s="468"/>
      <c r="QHG49" s="468"/>
      <c r="QHH49" s="468"/>
      <c r="QHI49" s="468"/>
      <c r="QHJ49" s="468"/>
      <c r="QHK49" s="468"/>
      <c r="QHL49" s="468"/>
      <c r="QHM49" s="468"/>
      <c r="QHN49" s="468"/>
      <c r="QHO49" s="468"/>
      <c r="QHP49" s="468"/>
      <c r="QHQ49" s="468"/>
      <c r="QHR49" s="468"/>
      <c r="QHS49" s="468"/>
      <c r="QHT49" s="468"/>
      <c r="QHU49" s="468"/>
      <c r="QHV49" s="468"/>
      <c r="QHW49" s="468"/>
      <c r="QHX49" s="468"/>
      <c r="QHY49" s="468"/>
      <c r="QHZ49" s="468"/>
      <c r="QIA49" s="468"/>
      <c r="QIB49" s="468"/>
      <c r="QIC49" s="468"/>
      <c r="QID49" s="468"/>
      <c r="QIE49" s="468"/>
      <c r="QIF49" s="468"/>
      <c r="QIG49" s="468"/>
      <c r="QIH49" s="468"/>
      <c r="QII49" s="468"/>
      <c r="QIJ49" s="468"/>
      <c r="QIK49" s="468"/>
      <c r="QIL49" s="468"/>
      <c r="QIM49" s="468"/>
      <c r="QIN49" s="468"/>
      <c r="QIO49" s="468"/>
      <c r="QIP49" s="468"/>
      <c r="QIQ49" s="468"/>
      <c r="QIR49" s="468"/>
      <c r="QIS49" s="468"/>
      <c r="QIT49" s="468"/>
      <c r="QIU49" s="468"/>
      <c r="QIV49" s="468"/>
      <c r="QIW49" s="468"/>
      <c r="QIX49" s="468"/>
      <c r="QIY49" s="468"/>
      <c r="QIZ49" s="468"/>
      <c r="QJA49" s="468"/>
      <c r="QJB49" s="468"/>
      <c r="QJC49" s="468"/>
      <c r="QJD49" s="468"/>
      <c r="QJE49" s="468"/>
      <c r="QJF49" s="468"/>
      <c r="QJG49" s="468"/>
      <c r="QJH49" s="468"/>
      <c r="QJI49" s="468"/>
      <c r="QJJ49" s="468"/>
      <c r="QJK49" s="468"/>
      <c r="QJL49" s="468"/>
      <c r="QJM49" s="468"/>
      <c r="QJN49" s="468"/>
      <c r="QJO49" s="468"/>
      <c r="QJP49" s="468"/>
      <c r="QJQ49" s="468"/>
      <c r="QJR49" s="468"/>
      <c r="QJS49" s="468"/>
      <c r="QJT49" s="468"/>
      <c r="QJU49" s="468"/>
      <c r="QJV49" s="468"/>
      <c r="QJW49" s="468"/>
      <c r="QJX49" s="468"/>
      <c r="QJY49" s="468"/>
      <c r="QJZ49" s="468"/>
      <c r="QKA49" s="468"/>
      <c r="QKB49" s="468"/>
      <c r="QKC49" s="468"/>
      <c r="QKD49" s="468"/>
      <c r="QKE49" s="468"/>
      <c r="QKF49" s="468"/>
      <c r="QKG49" s="468"/>
      <c r="QKH49" s="468"/>
      <c r="QKI49" s="468"/>
      <c r="QKJ49" s="468"/>
      <c r="QKK49" s="468"/>
      <c r="QKL49" s="468"/>
      <c r="QKM49" s="468"/>
      <c r="QKN49" s="468"/>
      <c r="QKO49" s="468"/>
      <c r="QKP49" s="468"/>
      <c r="QKQ49" s="468"/>
      <c r="QKR49" s="468"/>
      <c r="QKS49" s="468"/>
      <c r="QKT49" s="468"/>
      <c r="QKU49" s="468"/>
      <c r="QKV49" s="468"/>
      <c r="QKW49" s="468"/>
      <c r="QKX49" s="468"/>
      <c r="QKY49" s="468"/>
      <c r="QKZ49" s="468"/>
      <c r="QLA49" s="468"/>
      <c r="QLB49" s="468"/>
      <c r="QLC49" s="468"/>
      <c r="QLD49" s="468"/>
      <c r="QLE49" s="468"/>
      <c r="QLF49" s="468"/>
      <c r="QLG49" s="468"/>
      <c r="QLH49" s="468"/>
      <c r="QLI49" s="468"/>
      <c r="QLJ49" s="468"/>
      <c r="QLK49" s="468"/>
      <c r="QLL49" s="468"/>
      <c r="QLM49" s="468"/>
      <c r="QLN49" s="468"/>
      <c r="QLO49" s="468"/>
      <c r="QLP49" s="468"/>
      <c r="QLQ49" s="468"/>
      <c r="QLR49" s="468"/>
      <c r="QLS49" s="468"/>
      <c r="QLT49" s="468"/>
      <c r="QLU49" s="468"/>
      <c r="QLV49" s="468"/>
      <c r="QLW49" s="468"/>
      <c r="QLX49" s="468"/>
      <c r="QLY49" s="468"/>
      <c r="QLZ49" s="468"/>
      <c r="QMA49" s="468"/>
      <c r="QMB49" s="468"/>
      <c r="QMC49" s="468"/>
      <c r="QMD49" s="468"/>
      <c r="QME49" s="468"/>
      <c r="QMF49" s="468"/>
      <c r="QMG49" s="468"/>
      <c r="QMH49" s="468"/>
      <c r="QMI49" s="468"/>
      <c r="QMJ49" s="468"/>
      <c r="QMK49" s="468"/>
      <c r="QML49" s="468"/>
      <c r="QMM49" s="468"/>
      <c r="QMN49" s="468"/>
      <c r="QMO49" s="468"/>
      <c r="QMP49" s="468"/>
      <c r="QMQ49" s="468"/>
      <c r="QMR49" s="468"/>
      <c r="QMS49" s="468"/>
      <c r="QMT49" s="468"/>
      <c r="QMU49" s="468"/>
      <c r="QMV49" s="468"/>
      <c r="QMW49" s="468"/>
      <c r="QMX49" s="468"/>
      <c r="QMY49" s="468"/>
      <c r="QMZ49" s="468"/>
      <c r="QNA49" s="468"/>
      <c r="QNB49" s="468"/>
      <c r="QNC49" s="468"/>
      <c r="QND49" s="468"/>
      <c r="QNE49" s="468"/>
      <c r="QNF49" s="468"/>
      <c r="QNG49" s="468"/>
      <c r="QNH49" s="468"/>
      <c r="QNI49" s="468"/>
      <c r="QNJ49" s="468"/>
      <c r="QNK49" s="468"/>
      <c r="QNL49" s="468"/>
      <c r="QNM49" s="468"/>
      <c r="QNN49" s="468"/>
      <c r="QNO49" s="468"/>
      <c r="QNP49" s="468"/>
      <c r="QNQ49" s="468"/>
      <c r="QNR49" s="468"/>
      <c r="QNS49" s="468"/>
      <c r="QNT49" s="468"/>
      <c r="QNU49" s="468"/>
      <c r="QNV49" s="468"/>
      <c r="QNW49" s="468"/>
      <c r="QNX49" s="468"/>
      <c r="QNY49" s="468"/>
      <c r="QNZ49" s="468"/>
      <c r="QOA49" s="468"/>
      <c r="QOB49" s="468"/>
      <c r="QOC49" s="468"/>
      <c r="QOD49" s="468"/>
      <c r="QOE49" s="468"/>
      <c r="QOF49" s="468"/>
      <c r="QOG49" s="468"/>
      <c r="QOH49" s="468"/>
      <c r="QOI49" s="468"/>
      <c r="QOJ49" s="468"/>
      <c r="QOK49" s="468"/>
      <c r="QOL49" s="468"/>
      <c r="QOM49" s="468"/>
      <c r="QON49" s="468"/>
      <c r="QOO49" s="468"/>
      <c r="QOP49" s="468"/>
      <c r="QOQ49" s="468"/>
      <c r="QOR49" s="468"/>
      <c r="QOS49" s="468"/>
      <c r="QOT49" s="468"/>
      <c r="QOU49" s="468"/>
      <c r="QOV49" s="468"/>
      <c r="QOW49" s="468"/>
      <c r="QOX49" s="468"/>
      <c r="QOY49" s="468"/>
      <c r="QOZ49" s="468"/>
      <c r="QPA49" s="468"/>
      <c r="QPB49" s="468"/>
      <c r="QPC49" s="468"/>
      <c r="QPD49" s="468"/>
      <c r="QPE49" s="468"/>
      <c r="QPF49" s="468"/>
      <c r="QPG49" s="468"/>
      <c r="QPH49" s="468"/>
      <c r="QPI49" s="468"/>
      <c r="QPJ49" s="468"/>
      <c r="QPK49" s="468"/>
      <c r="QPL49" s="468"/>
      <c r="QPM49" s="468"/>
      <c r="QPN49" s="468"/>
      <c r="QPO49" s="468"/>
      <c r="QPP49" s="468"/>
      <c r="QPQ49" s="468"/>
      <c r="QPR49" s="468"/>
      <c r="QPS49" s="468"/>
      <c r="QPT49" s="468"/>
      <c r="QPU49" s="468"/>
      <c r="QPV49" s="468"/>
      <c r="QPW49" s="468"/>
      <c r="QPX49" s="468"/>
      <c r="QPY49" s="468"/>
      <c r="QPZ49" s="468"/>
      <c r="QQA49" s="468"/>
      <c r="QQB49" s="468"/>
      <c r="QQC49" s="468"/>
      <c r="QQD49" s="468"/>
      <c r="QQE49" s="468"/>
      <c r="QQF49" s="468"/>
      <c r="QQG49" s="468"/>
      <c r="QQH49" s="468"/>
      <c r="QQI49" s="468"/>
      <c r="QQJ49" s="468"/>
      <c r="QQK49" s="468"/>
      <c r="QQL49" s="468"/>
      <c r="QQM49" s="468"/>
      <c r="QQN49" s="468"/>
      <c r="QQO49" s="468"/>
      <c r="QQP49" s="468"/>
      <c r="QQQ49" s="468"/>
      <c r="QQR49" s="468"/>
      <c r="QQS49" s="468"/>
      <c r="QQT49" s="468"/>
      <c r="QQU49" s="468"/>
      <c r="QQV49" s="468"/>
      <c r="QQW49" s="468"/>
      <c r="QQX49" s="468"/>
      <c r="QQY49" s="468"/>
      <c r="QQZ49" s="468"/>
      <c r="QRA49" s="468"/>
      <c r="QRB49" s="468"/>
      <c r="QRC49" s="468"/>
      <c r="QRD49" s="468"/>
      <c r="QRE49" s="468"/>
      <c r="QRF49" s="468"/>
      <c r="QRG49" s="468"/>
      <c r="QRH49" s="468"/>
      <c r="QRI49" s="468"/>
      <c r="QRJ49" s="468"/>
      <c r="QRK49" s="468"/>
      <c r="QRL49" s="468"/>
      <c r="QRM49" s="468"/>
      <c r="QRN49" s="468"/>
      <c r="QRO49" s="468"/>
      <c r="QRP49" s="468"/>
      <c r="QRQ49" s="468"/>
      <c r="QRR49" s="468"/>
      <c r="QRS49" s="468"/>
      <c r="QRT49" s="468"/>
      <c r="QRU49" s="468"/>
      <c r="QRV49" s="468"/>
      <c r="QRW49" s="468"/>
      <c r="QRX49" s="468"/>
      <c r="QRY49" s="468"/>
      <c r="QRZ49" s="468"/>
      <c r="QSA49" s="468"/>
      <c r="QSB49" s="468"/>
      <c r="QSC49" s="468"/>
      <c r="QSD49" s="468"/>
      <c r="QSE49" s="468"/>
      <c r="QSF49" s="468"/>
      <c r="QSG49" s="468"/>
      <c r="QSH49" s="468"/>
      <c r="QSI49" s="468"/>
      <c r="QSJ49" s="468"/>
      <c r="QSK49" s="468"/>
      <c r="QSL49" s="468"/>
      <c r="QSM49" s="468"/>
      <c r="QSN49" s="468"/>
      <c r="QSO49" s="468"/>
      <c r="QSP49" s="468"/>
      <c r="QSQ49" s="468"/>
      <c r="QSR49" s="468"/>
      <c r="QSS49" s="468"/>
      <c r="QST49" s="468"/>
      <c r="QSU49" s="468"/>
      <c r="QSV49" s="468"/>
      <c r="QSW49" s="468"/>
      <c r="QSX49" s="468"/>
      <c r="QSY49" s="468"/>
      <c r="QSZ49" s="468"/>
      <c r="QTA49" s="468"/>
      <c r="QTB49" s="468"/>
      <c r="QTC49" s="468"/>
      <c r="QTD49" s="468"/>
      <c r="QTE49" s="468"/>
      <c r="QTF49" s="468"/>
      <c r="QTG49" s="468"/>
      <c r="QTH49" s="468"/>
      <c r="QTI49" s="468"/>
      <c r="QTJ49" s="468"/>
      <c r="QTK49" s="468"/>
      <c r="QTL49" s="468"/>
      <c r="QTM49" s="468"/>
      <c r="QTN49" s="468"/>
      <c r="QTO49" s="468"/>
      <c r="QTP49" s="468"/>
      <c r="QTQ49" s="468"/>
      <c r="QTR49" s="468"/>
      <c r="QTS49" s="468"/>
      <c r="QTT49" s="468"/>
      <c r="QTU49" s="468"/>
      <c r="QTV49" s="468"/>
      <c r="QTW49" s="468"/>
      <c r="QTX49" s="468"/>
      <c r="QTY49" s="468"/>
      <c r="QTZ49" s="468"/>
      <c r="QUA49" s="468"/>
      <c r="QUB49" s="468"/>
      <c r="QUC49" s="468"/>
      <c r="QUD49" s="468"/>
      <c r="QUE49" s="468"/>
      <c r="QUF49" s="468"/>
      <c r="QUG49" s="468"/>
      <c r="QUH49" s="468"/>
      <c r="QUI49" s="468"/>
      <c r="QUJ49" s="468"/>
      <c r="QUK49" s="468"/>
      <c r="QUL49" s="468"/>
      <c r="QUM49" s="468"/>
      <c r="QUN49" s="468"/>
      <c r="QUO49" s="468"/>
      <c r="QUP49" s="468"/>
      <c r="QUQ49" s="468"/>
      <c r="QUR49" s="468"/>
      <c r="QUS49" s="468"/>
      <c r="QUT49" s="468"/>
      <c r="QUU49" s="468"/>
      <c r="QUV49" s="468"/>
      <c r="QUW49" s="468"/>
      <c r="QUX49" s="468"/>
      <c r="QUY49" s="468"/>
      <c r="QUZ49" s="468"/>
      <c r="QVA49" s="468"/>
      <c r="QVB49" s="468"/>
      <c r="QVC49" s="468"/>
      <c r="QVD49" s="468"/>
      <c r="QVE49" s="468"/>
      <c r="QVF49" s="468"/>
      <c r="QVG49" s="468"/>
      <c r="QVH49" s="468"/>
      <c r="QVI49" s="468"/>
      <c r="QVJ49" s="468"/>
      <c r="QVK49" s="468"/>
      <c r="QVL49" s="468"/>
      <c r="QVM49" s="468"/>
      <c r="QVN49" s="468"/>
      <c r="QVO49" s="468"/>
      <c r="QVP49" s="468"/>
      <c r="QVQ49" s="468"/>
      <c r="QVR49" s="468"/>
      <c r="QVS49" s="468"/>
      <c r="QVT49" s="468"/>
      <c r="QVU49" s="468"/>
      <c r="QVV49" s="468"/>
      <c r="QVW49" s="468"/>
      <c r="QVX49" s="468"/>
      <c r="QVY49" s="468"/>
      <c r="QVZ49" s="468"/>
      <c r="QWA49" s="468"/>
      <c r="QWB49" s="468"/>
      <c r="QWC49" s="468"/>
      <c r="QWD49" s="468"/>
      <c r="QWE49" s="468"/>
      <c r="QWF49" s="468"/>
      <c r="QWG49" s="468"/>
      <c r="QWH49" s="468"/>
      <c r="QWI49" s="468"/>
      <c r="QWJ49" s="468"/>
      <c r="QWK49" s="468"/>
      <c r="QWL49" s="468"/>
      <c r="QWM49" s="468"/>
      <c r="QWN49" s="468"/>
      <c r="QWO49" s="468"/>
      <c r="QWP49" s="468"/>
      <c r="QWQ49" s="468"/>
      <c r="QWR49" s="468"/>
      <c r="QWS49" s="468"/>
      <c r="QWT49" s="468"/>
      <c r="QWU49" s="468"/>
      <c r="QWV49" s="468"/>
      <c r="QWW49" s="468"/>
      <c r="QWX49" s="468"/>
      <c r="QWY49" s="468"/>
      <c r="QWZ49" s="468"/>
      <c r="QXA49" s="468"/>
      <c r="QXB49" s="468"/>
      <c r="QXC49" s="468"/>
      <c r="QXD49" s="468"/>
      <c r="QXE49" s="468"/>
      <c r="QXF49" s="468"/>
      <c r="QXG49" s="468"/>
      <c r="QXH49" s="468"/>
      <c r="QXI49" s="468"/>
      <c r="QXJ49" s="468"/>
      <c r="QXK49" s="468"/>
      <c r="QXL49" s="468"/>
      <c r="QXM49" s="468"/>
      <c r="QXN49" s="468"/>
      <c r="QXO49" s="468"/>
      <c r="QXP49" s="468"/>
      <c r="QXQ49" s="468"/>
      <c r="QXR49" s="468"/>
      <c r="QXS49" s="468"/>
      <c r="QXT49" s="468"/>
      <c r="QXU49" s="468"/>
      <c r="QXV49" s="468"/>
      <c r="QXW49" s="468"/>
      <c r="QXX49" s="468"/>
      <c r="QXY49" s="468"/>
      <c r="QXZ49" s="468"/>
      <c r="QYA49" s="468"/>
      <c r="QYB49" s="468"/>
      <c r="QYC49" s="468"/>
      <c r="QYD49" s="468"/>
      <c r="QYE49" s="468"/>
      <c r="QYF49" s="468"/>
      <c r="QYG49" s="468"/>
      <c r="QYH49" s="468"/>
      <c r="QYI49" s="468"/>
      <c r="QYJ49" s="468"/>
      <c r="QYK49" s="468"/>
      <c r="QYL49" s="468"/>
      <c r="QYM49" s="468"/>
      <c r="QYN49" s="468"/>
      <c r="QYO49" s="468"/>
      <c r="QYP49" s="468"/>
      <c r="QYQ49" s="468"/>
      <c r="QYR49" s="468"/>
      <c r="QYS49" s="468"/>
      <c r="QYT49" s="468"/>
      <c r="QYU49" s="468"/>
      <c r="QYV49" s="468"/>
      <c r="QYW49" s="468"/>
      <c r="QYX49" s="468"/>
      <c r="QYY49" s="468"/>
      <c r="QYZ49" s="468"/>
      <c r="QZA49" s="468"/>
      <c r="QZB49" s="468"/>
      <c r="QZC49" s="468"/>
      <c r="QZD49" s="468"/>
      <c r="QZE49" s="468"/>
      <c r="QZF49" s="468"/>
      <c r="QZG49" s="468"/>
      <c r="QZH49" s="468"/>
      <c r="QZI49" s="468"/>
      <c r="QZJ49" s="468"/>
      <c r="QZK49" s="468"/>
      <c r="QZL49" s="468"/>
      <c r="QZM49" s="468"/>
      <c r="QZN49" s="468"/>
      <c r="QZO49" s="468"/>
      <c r="QZP49" s="468"/>
      <c r="QZQ49" s="468"/>
      <c r="QZR49" s="468"/>
      <c r="QZS49" s="468"/>
      <c r="QZT49" s="468"/>
      <c r="QZU49" s="468"/>
      <c r="QZV49" s="468"/>
      <c r="QZW49" s="468"/>
      <c r="QZX49" s="468"/>
      <c r="QZY49" s="468"/>
      <c r="QZZ49" s="468"/>
      <c r="RAA49" s="468"/>
      <c r="RAB49" s="468"/>
      <c r="RAC49" s="468"/>
      <c r="RAD49" s="468"/>
      <c r="RAE49" s="468"/>
      <c r="RAF49" s="468"/>
      <c r="RAG49" s="468"/>
      <c r="RAH49" s="468"/>
      <c r="RAI49" s="468"/>
      <c r="RAJ49" s="468"/>
      <c r="RAK49" s="468"/>
      <c r="RAL49" s="468"/>
      <c r="RAM49" s="468"/>
      <c r="RAN49" s="468"/>
      <c r="RAO49" s="468"/>
      <c r="RAP49" s="468"/>
      <c r="RAQ49" s="468"/>
      <c r="RAR49" s="468"/>
      <c r="RAS49" s="468"/>
      <c r="RAT49" s="468"/>
      <c r="RAU49" s="468"/>
      <c r="RAV49" s="468"/>
      <c r="RAW49" s="468"/>
      <c r="RAX49" s="468"/>
      <c r="RAY49" s="468"/>
      <c r="RAZ49" s="468"/>
      <c r="RBA49" s="468"/>
      <c r="RBB49" s="468"/>
      <c r="RBC49" s="468"/>
      <c r="RBD49" s="468"/>
      <c r="RBE49" s="468"/>
      <c r="RBF49" s="468"/>
      <c r="RBG49" s="468"/>
      <c r="RBH49" s="468"/>
      <c r="RBI49" s="468"/>
      <c r="RBJ49" s="468"/>
      <c r="RBK49" s="468"/>
      <c r="RBL49" s="468"/>
      <c r="RBM49" s="468"/>
      <c r="RBN49" s="468"/>
      <c r="RBO49" s="468"/>
      <c r="RBP49" s="468"/>
      <c r="RBQ49" s="468"/>
      <c r="RBR49" s="468"/>
      <c r="RBS49" s="468"/>
      <c r="RBT49" s="468"/>
      <c r="RBU49" s="468"/>
      <c r="RBV49" s="468"/>
      <c r="RBW49" s="468"/>
      <c r="RBX49" s="468"/>
      <c r="RBY49" s="468"/>
      <c r="RBZ49" s="468"/>
      <c r="RCA49" s="468"/>
      <c r="RCB49" s="468"/>
      <c r="RCC49" s="468"/>
      <c r="RCD49" s="468"/>
      <c r="RCE49" s="468"/>
      <c r="RCF49" s="468"/>
      <c r="RCG49" s="468"/>
      <c r="RCH49" s="468"/>
      <c r="RCI49" s="468"/>
      <c r="RCJ49" s="468"/>
      <c r="RCK49" s="468"/>
      <c r="RCL49" s="468"/>
      <c r="RCM49" s="468"/>
      <c r="RCN49" s="468"/>
      <c r="RCO49" s="468"/>
      <c r="RCP49" s="468"/>
      <c r="RCQ49" s="468"/>
      <c r="RCR49" s="468"/>
      <c r="RCS49" s="468"/>
      <c r="RCT49" s="468"/>
      <c r="RCU49" s="468"/>
      <c r="RCV49" s="468"/>
      <c r="RCW49" s="468"/>
      <c r="RCX49" s="468"/>
      <c r="RCY49" s="468"/>
      <c r="RCZ49" s="468"/>
      <c r="RDA49" s="468"/>
      <c r="RDB49" s="468"/>
      <c r="RDC49" s="468"/>
      <c r="RDD49" s="468"/>
      <c r="RDE49" s="468"/>
      <c r="RDF49" s="468"/>
      <c r="RDG49" s="468"/>
      <c r="RDH49" s="468"/>
      <c r="RDI49" s="468"/>
      <c r="RDJ49" s="468"/>
      <c r="RDK49" s="468"/>
      <c r="RDL49" s="468"/>
      <c r="RDM49" s="468"/>
      <c r="RDN49" s="468"/>
      <c r="RDO49" s="468"/>
      <c r="RDP49" s="468"/>
      <c r="RDQ49" s="468"/>
      <c r="RDR49" s="468"/>
      <c r="RDS49" s="468"/>
      <c r="RDT49" s="468"/>
      <c r="RDU49" s="468"/>
      <c r="RDV49" s="468"/>
      <c r="RDW49" s="468"/>
      <c r="RDX49" s="468"/>
      <c r="RDY49" s="468"/>
      <c r="RDZ49" s="468"/>
      <c r="REA49" s="468"/>
      <c r="REB49" s="468"/>
      <c r="REC49" s="468"/>
      <c r="RED49" s="468"/>
      <c r="REE49" s="468"/>
      <c r="REF49" s="468"/>
      <c r="REG49" s="468"/>
      <c r="REH49" s="468"/>
      <c r="REI49" s="468"/>
      <c r="REJ49" s="468"/>
      <c r="REK49" s="468"/>
      <c r="REL49" s="468"/>
      <c r="REM49" s="468"/>
      <c r="REN49" s="468"/>
      <c r="REO49" s="468"/>
      <c r="REP49" s="468"/>
      <c r="REQ49" s="468"/>
      <c r="RER49" s="468"/>
      <c r="RES49" s="468"/>
      <c r="RET49" s="468"/>
      <c r="REU49" s="468"/>
      <c r="REV49" s="468"/>
      <c r="REW49" s="468"/>
      <c r="REX49" s="468"/>
      <c r="REY49" s="468"/>
      <c r="REZ49" s="468"/>
      <c r="RFA49" s="468"/>
      <c r="RFB49" s="468"/>
      <c r="RFC49" s="468"/>
      <c r="RFD49" s="468"/>
      <c r="RFE49" s="468"/>
      <c r="RFF49" s="468"/>
      <c r="RFG49" s="468"/>
      <c r="RFH49" s="468"/>
      <c r="RFI49" s="468"/>
      <c r="RFJ49" s="468"/>
      <c r="RFK49" s="468"/>
      <c r="RFL49" s="468"/>
      <c r="RFM49" s="468"/>
      <c r="RFN49" s="468"/>
      <c r="RFO49" s="468"/>
      <c r="RFP49" s="468"/>
      <c r="RFQ49" s="468"/>
      <c r="RFR49" s="468"/>
      <c r="RFS49" s="468"/>
      <c r="RFT49" s="468"/>
      <c r="RFU49" s="468"/>
      <c r="RFV49" s="468"/>
      <c r="RFW49" s="468"/>
      <c r="RFX49" s="468"/>
      <c r="RFY49" s="468"/>
      <c r="RFZ49" s="468"/>
      <c r="RGA49" s="468"/>
      <c r="RGB49" s="468"/>
      <c r="RGC49" s="468"/>
      <c r="RGD49" s="468"/>
      <c r="RGE49" s="468"/>
      <c r="RGF49" s="468"/>
      <c r="RGG49" s="468"/>
      <c r="RGH49" s="468"/>
      <c r="RGI49" s="468"/>
      <c r="RGJ49" s="468"/>
      <c r="RGK49" s="468"/>
      <c r="RGL49" s="468"/>
      <c r="RGM49" s="468"/>
      <c r="RGN49" s="468"/>
      <c r="RGO49" s="468"/>
      <c r="RGP49" s="468"/>
      <c r="RGQ49" s="468"/>
      <c r="RGR49" s="468"/>
      <c r="RGS49" s="468"/>
      <c r="RGT49" s="468"/>
      <c r="RGU49" s="468"/>
      <c r="RGV49" s="468"/>
      <c r="RGW49" s="468"/>
      <c r="RGX49" s="468"/>
      <c r="RGY49" s="468"/>
      <c r="RGZ49" s="468"/>
      <c r="RHA49" s="468"/>
      <c r="RHB49" s="468"/>
      <c r="RHC49" s="468"/>
      <c r="RHD49" s="468"/>
      <c r="RHE49" s="468"/>
      <c r="RHF49" s="468"/>
      <c r="RHG49" s="468"/>
      <c r="RHH49" s="468"/>
      <c r="RHI49" s="468"/>
      <c r="RHJ49" s="468"/>
      <c r="RHK49" s="468"/>
      <c r="RHL49" s="468"/>
      <c r="RHM49" s="468"/>
      <c r="RHN49" s="468"/>
      <c r="RHO49" s="468"/>
      <c r="RHP49" s="468"/>
      <c r="RHQ49" s="468"/>
      <c r="RHR49" s="468"/>
      <c r="RHS49" s="468"/>
      <c r="RHT49" s="468"/>
      <c r="RHU49" s="468"/>
      <c r="RHV49" s="468"/>
      <c r="RHW49" s="468"/>
      <c r="RHX49" s="468"/>
      <c r="RHY49" s="468"/>
      <c r="RHZ49" s="468"/>
      <c r="RIA49" s="468"/>
      <c r="RIB49" s="468"/>
      <c r="RIC49" s="468"/>
      <c r="RID49" s="468"/>
      <c r="RIE49" s="468"/>
      <c r="RIF49" s="468"/>
      <c r="RIG49" s="468"/>
      <c r="RIH49" s="468"/>
      <c r="RII49" s="468"/>
      <c r="RIJ49" s="468"/>
      <c r="RIK49" s="468"/>
      <c r="RIL49" s="468"/>
      <c r="RIM49" s="468"/>
      <c r="RIN49" s="468"/>
      <c r="RIO49" s="468"/>
      <c r="RIP49" s="468"/>
      <c r="RIQ49" s="468"/>
      <c r="RIR49" s="468"/>
      <c r="RIS49" s="468"/>
      <c r="RIT49" s="468"/>
      <c r="RIU49" s="468"/>
      <c r="RIV49" s="468"/>
      <c r="RIW49" s="468"/>
      <c r="RIX49" s="468"/>
      <c r="RIY49" s="468"/>
      <c r="RIZ49" s="468"/>
      <c r="RJA49" s="468"/>
      <c r="RJB49" s="468"/>
      <c r="RJC49" s="468"/>
      <c r="RJD49" s="468"/>
      <c r="RJE49" s="468"/>
      <c r="RJF49" s="468"/>
      <c r="RJG49" s="468"/>
      <c r="RJH49" s="468"/>
      <c r="RJI49" s="468"/>
      <c r="RJJ49" s="468"/>
      <c r="RJK49" s="468"/>
      <c r="RJL49" s="468"/>
      <c r="RJM49" s="468"/>
      <c r="RJN49" s="468"/>
      <c r="RJO49" s="468"/>
      <c r="RJP49" s="468"/>
      <c r="RJQ49" s="468"/>
      <c r="RJR49" s="468"/>
      <c r="RJS49" s="468"/>
      <c r="RJT49" s="468"/>
      <c r="RJU49" s="468"/>
      <c r="RJV49" s="468"/>
      <c r="RJW49" s="468"/>
      <c r="RJX49" s="468"/>
      <c r="RJY49" s="468"/>
      <c r="RJZ49" s="468"/>
      <c r="RKA49" s="468"/>
      <c r="RKB49" s="468"/>
      <c r="RKC49" s="468"/>
      <c r="RKD49" s="468"/>
      <c r="RKE49" s="468"/>
      <c r="RKF49" s="468"/>
      <c r="RKG49" s="468"/>
      <c r="RKH49" s="468"/>
      <c r="RKI49" s="468"/>
      <c r="RKJ49" s="468"/>
      <c r="RKK49" s="468"/>
      <c r="RKL49" s="468"/>
      <c r="RKM49" s="468"/>
      <c r="RKN49" s="468"/>
      <c r="RKO49" s="468"/>
      <c r="RKP49" s="468"/>
      <c r="RKQ49" s="468"/>
      <c r="RKR49" s="468"/>
      <c r="RKS49" s="468"/>
      <c r="RKT49" s="468"/>
      <c r="RKU49" s="468"/>
      <c r="RKV49" s="468"/>
      <c r="RKW49" s="468"/>
      <c r="RKX49" s="468"/>
      <c r="RKY49" s="468"/>
      <c r="RKZ49" s="468"/>
      <c r="RLA49" s="468"/>
      <c r="RLB49" s="468"/>
      <c r="RLC49" s="468"/>
      <c r="RLD49" s="468"/>
      <c r="RLE49" s="468"/>
      <c r="RLF49" s="468"/>
      <c r="RLG49" s="468"/>
      <c r="RLH49" s="468"/>
      <c r="RLI49" s="468"/>
      <c r="RLJ49" s="468"/>
      <c r="RLK49" s="468"/>
      <c r="RLL49" s="468"/>
      <c r="RLM49" s="468"/>
      <c r="RLN49" s="468"/>
      <c r="RLO49" s="468"/>
      <c r="RLP49" s="468"/>
      <c r="RLQ49" s="468"/>
      <c r="RLR49" s="468"/>
      <c r="RLS49" s="468"/>
      <c r="RLT49" s="468"/>
      <c r="RLU49" s="468"/>
      <c r="RLV49" s="468"/>
      <c r="RLW49" s="468"/>
      <c r="RLX49" s="468"/>
      <c r="RLY49" s="468"/>
      <c r="RLZ49" s="468"/>
      <c r="RMA49" s="468"/>
      <c r="RMB49" s="468"/>
      <c r="RMC49" s="468"/>
      <c r="RMD49" s="468"/>
      <c r="RME49" s="468"/>
      <c r="RMF49" s="468"/>
      <c r="RMG49" s="468"/>
      <c r="RMH49" s="468"/>
      <c r="RMI49" s="468"/>
      <c r="RMJ49" s="468"/>
      <c r="RMK49" s="468"/>
      <c r="RML49" s="468"/>
      <c r="RMM49" s="468"/>
      <c r="RMN49" s="468"/>
      <c r="RMO49" s="468"/>
      <c r="RMP49" s="468"/>
      <c r="RMQ49" s="468"/>
      <c r="RMR49" s="468"/>
      <c r="RMS49" s="468"/>
      <c r="RMT49" s="468"/>
      <c r="RMU49" s="468"/>
      <c r="RMV49" s="468"/>
      <c r="RMW49" s="468"/>
      <c r="RMX49" s="468"/>
      <c r="RMY49" s="468"/>
      <c r="RMZ49" s="468"/>
      <c r="RNA49" s="468"/>
      <c r="RNB49" s="468"/>
      <c r="RNC49" s="468"/>
      <c r="RND49" s="468"/>
      <c r="RNE49" s="468"/>
      <c r="RNF49" s="468"/>
      <c r="RNG49" s="468"/>
      <c r="RNH49" s="468"/>
      <c r="RNI49" s="468"/>
      <c r="RNJ49" s="468"/>
      <c r="RNK49" s="468"/>
      <c r="RNL49" s="468"/>
      <c r="RNM49" s="468"/>
      <c r="RNN49" s="468"/>
      <c r="RNO49" s="468"/>
      <c r="RNP49" s="468"/>
      <c r="RNQ49" s="468"/>
      <c r="RNR49" s="468"/>
      <c r="RNS49" s="468"/>
      <c r="RNT49" s="468"/>
      <c r="RNU49" s="468"/>
      <c r="RNV49" s="468"/>
      <c r="RNW49" s="468"/>
      <c r="RNX49" s="468"/>
      <c r="RNY49" s="468"/>
      <c r="RNZ49" s="468"/>
      <c r="ROA49" s="468"/>
      <c r="ROB49" s="468"/>
      <c r="ROC49" s="468"/>
      <c r="ROD49" s="468"/>
      <c r="ROE49" s="468"/>
      <c r="ROF49" s="468"/>
      <c r="ROG49" s="468"/>
      <c r="ROH49" s="468"/>
      <c r="ROI49" s="468"/>
      <c r="ROJ49" s="468"/>
      <c r="ROK49" s="468"/>
      <c r="ROL49" s="468"/>
      <c r="ROM49" s="468"/>
      <c r="RON49" s="468"/>
      <c r="ROO49" s="468"/>
      <c r="ROP49" s="468"/>
      <c r="ROQ49" s="468"/>
      <c r="ROR49" s="468"/>
      <c r="ROS49" s="468"/>
      <c r="ROT49" s="468"/>
      <c r="ROU49" s="468"/>
      <c r="ROV49" s="468"/>
      <c r="ROW49" s="468"/>
      <c r="ROX49" s="468"/>
      <c r="ROY49" s="468"/>
      <c r="ROZ49" s="468"/>
      <c r="RPA49" s="468"/>
      <c r="RPB49" s="468"/>
      <c r="RPC49" s="468"/>
      <c r="RPD49" s="468"/>
      <c r="RPE49" s="468"/>
      <c r="RPF49" s="468"/>
      <c r="RPG49" s="468"/>
      <c r="RPH49" s="468"/>
      <c r="RPI49" s="468"/>
      <c r="RPJ49" s="468"/>
      <c r="RPK49" s="468"/>
      <c r="RPL49" s="468"/>
      <c r="RPM49" s="468"/>
      <c r="RPN49" s="468"/>
      <c r="RPO49" s="468"/>
      <c r="RPP49" s="468"/>
      <c r="RPQ49" s="468"/>
      <c r="RPR49" s="468"/>
      <c r="RPS49" s="468"/>
      <c r="RPT49" s="468"/>
      <c r="RPU49" s="468"/>
      <c r="RPV49" s="468"/>
      <c r="RPW49" s="468"/>
      <c r="RPX49" s="468"/>
      <c r="RPY49" s="468"/>
      <c r="RPZ49" s="468"/>
      <c r="RQA49" s="468"/>
      <c r="RQB49" s="468"/>
      <c r="RQC49" s="468"/>
      <c r="RQD49" s="468"/>
      <c r="RQE49" s="468"/>
      <c r="RQF49" s="468"/>
      <c r="RQG49" s="468"/>
      <c r="RQH49" s="468"/>
      <c r="RQI49" s="468"/>
      <c r="RQJ49" s="468"/>
      <c r="RQK49" s="468"/>
      <c r="RQL49" s="468"/>
      <c r="RQM49" s="468"/>
      <c r="RQN49" s="468"/>
      <c r="RQO49" s="468"/>
      <c r="RQP49" s="468"/>
      <c r="RQQ49" s="468"/>
      <c r="RQR49" s="468"/>
      <c r="RQS49" s="468"/>
      <c r="RQT49" s="468"/>
      <c r="RQU49" s="468"/>
      <c r="RQV49" s="468"/>
      <c r="RQW49" s="468"/>
      <c r="RQX49" s="468"/>
      <c r="RQY49" s="468"/>
      <c r="RQZ49" s="468"/>
      <c r="RRA49" s="468"/>
      <c r="RRB49" s="468"/>
      <c r="RRC49" s="468"/>
      <c r="RRD49" s="468"/>
      <c r="RRE49" s="468"/>
      <c r="RRF49" s="468"/>
      <c r="RRG49" s="468"/>
      <c r="RRH49" s="468"/>
      <c r="RRI49" s="468"/>
      <c r="RRJ49" s="468"/>
      <c r="RRK49" s="468"/>
      <c r="RRL49" s="468"/>
      <c r="RRM49" s="468"/>
      <c r="RRN49" s="468"/>
      <c r="RRO49" s="468"/>
      <c r="RRP49" s="468"/>
      <c r="RRQ49" s="468"/>
      <c r="RRR49" s="468"/>
      <c r="RRS49" s="468"/>
      <c r="RRT49" s="468"/>
      <c r="RRU49" s="468"/>
      <c r="RRV49" s="468"/>
      <c r="RRW49" s="468"/>
      <c r="RRX49" s="468"/>
      <c r="RRY49" s="468"/>
      <c r="RRZ49" s="468"/>
      <c r="RSA49" s="468"/>
      <c r="RSB49" s="468"/>
      <c r="RSC49" s="468"/>
      <c r="RSD49" s="468"/>
      <c r="RSE49" s="468"/>
      <c r="RSF49" s="468"/>
      <c r="RSG49" s="468"/>
      <c r="RSH49" s="468"/>
      <c r="RSI49" s="468"/>
      <c r="RSJ49" s="468"/>
      <c r="RSK49" s="468"/>
      <c r="RSL49" s="468"/>
      <c r="RSM49" s="468"/>
      <c r="RSN49" s="468"/>
      <c r="RSO49" s="468"/>
      <c r="RSP49" s="468"/>
      <c r="RSQ49" s="468"/>
      <c r="RSR49" s="468"/>
      <c r="RSS49" s="468"/>
      <c r="RST49" s="468"/>
      <c r="RSU49" s="468"/>
      <c r="RSV49" s="468"/>
      <c r="RSW49" s="468"/>
      <c r="RSX49" s="468"/>
      <c r="RSY49" s="468"/>
      <c r="RSZ49" s="468"/>
      <c r="RTA49" s="468"/>
      <c r="RTB49" s="468"/>
      <c r="RTC49" s="468"/>
      <c r="RTD49" s="468"/>
      <c r="RTE49" s="468"/>
      <c r="RTF49" s="468"/>
      <c r="RTG49" s="468"/>
      <c r="RTH49" s="468"/>
      <c r="RTI49" s="468"/>
      <c r="RTJ49" s="468"/>
      <c r="RTK49" s="468"/>
      <c r="RTL49" s="468"/>
      <c r="RTM49" s="468"/>
      <c r="RTN49" s="468"/>
      <c r="RTO49" s="468"/>
      <c r="RTP49" s="468"/>
      <c r="RTQ49" s="468"/>
      <c r="RTR49" s="468"/>
      <c r="RTS49" s="468"/>
      <c r="RTT49" s="468"/>
      <c r="RTU49" s="468"/>
      <c r="RTV49" s="468"/>
      <c r="RTW49" s="468"/>
      <c r="RTX49" s="468"/>
      <c r="RTY49" s="468"/>
      <c r="RTZ49" s="468"/>
      <c r="RUA49" s="468"/>
      <c r="RUB49" s="468"/>
      <c r="RUC49" s="468"/>
      <c r="RUD49" s="468"/>
      <c r="RUE49" s="468"/>
      <c r="RUF49" s="468"/>
      <c r="RUG49" s="468"/>
      <c r="RUH49" s="468"/>
      <c r="RUI49" s="468"/>
      <c r="RUJ49" s="468"/>
      <c r="RUK49" s="468"/>
      <c r="RUL49" s="468"/>
      <c r="RUM49" s="468"/>
      <c r="RUN49" s="468"/>
      <c r="RUO49" s="468"/>
      <c r="RUP49" s="468"/>
      <c r="RUQ49" s="468"/>
      <c r="RUR49" s="468"/>
      <c r="RUS49" s="468"/>
      <c r="RUT49" s="468"/>
      <c r="RUU49" s="468"/>
      <c r="RUV49" s="468"/>
      <c r="RUW49" s="468"/>
      <c r="RUX49" s="468"/>
      <c r="RUY49" s="468"/>
      <c r="RUZ49" s="468"/>
      <c r="RVA49" s="468"/>
      <c r="RVB49" s="468"/>
      <c r="RVC49" s="468"/>
      <c r="RVD49" s="468"/>
      <c r="RVE49" s="468"/>
      <c r="RVF49" s="468"/>
      <c r="RVG49" s="468"/>
      <c r="RVH49" s="468"/>
      <c r="RVI49" s="468"/>
      <c r="RVJ49" s="468"/>
      <c r="RVK49" s="468"/>
      <c r="RVL49" s="468"/>
      <c r="RVM49" s="468"/>
      <c r="RVN49" s="468"/>
      <c r="RVO49" s="468"/>
      <c r="RVP49" s="468"/>
      <c r="RVQ49" s="468"/>
      <c r="RVR49" s="468"/>
      <c r="RVS49" s="468"/>
      <c r="RVT49" s="468"/>
      <c r="RVU49" s="468"/>
      <c r="RVV49" s="468"/>
      <c r="RVW49" s="468"/>
      <c r="RVX49" s="468"/>
      <c r="RVY49" s="468"/>
      <c r="RVZ49" s="468"/>
      <c r="RWA49" s="468"/>
      <c r="RWB49" s="468"/>
      <c r="RWC49" s="468"/>
      <c r="RWD49" s="468"/>
      <c r="RWE49" s="468"/>
      <c r="RWF49" s="468"/>
      <c r="RWG49" s="468"/>
      <c r="RWH49" s="468"/>
      <c r="RWI49" s="468"/>
      <c r="RWJ49" s="468"/>
      <c r="RWK49" s="468"/>
      <c r="RWL49" s="468"/>
      <c r="RWM49" s="468"/>
      <c r="RWN49" s="468"/>
      <c r="RWO49" s="468"/>
      <c r="RWP49" s="468"/>
      <c r="RWQ49" s="468"/>
      <c r="RWR49" s="468"/>
      <c r="RWS49" s="468"/>
      <c r="RWT49" s="468"/>
      <c r="RWU49" s="468"/>
      <c r="RWV49" s="468"/>
      <c r="RWW49" s="468"/>
      <c r="RWX49" s="468"/>
      <c r="RWY49" s="468"/>
      <c r="RWZ49" s="468"/>
      <c r="RXA49" s="468"/>
      <c r="RXB49" s="468"/>
      <c r="RXC49" s="468"/>
      <c r="RXD49" s="468"/>
      <c r="RXE49" s="468"/>
      <c r="RXF49" s="468"/>
      <c r="RXG49" s="468"/>
      <c r="RXH49" s="468"/>
      <c r="RXI49" s="468"/>
      <c r="RXJ49" s="468"/>
      <c r="RXK49" s="468"/>
      <c r="RXL49" s="468"/>
      <c r="RXM49" s="468"/>
      <c r="RXN49" s="468"/>
      <c r="RXO49" s="468"/>
      <c r="RXP49" s="468"/>
      <c r="RXQ49" s="468"/>
      <c r="RXR49" s="468"/>
      <c r="RXS49" s="468"/>
      <c r="RXT49" s="468"/>
      <c r="RXU49" s="468"/>
      <c r="RXV49" s="468"/>
      <c r="RXW49" s="468"/>
      <c r="RXX49" s="468"/>
      <c r="RXY49" s="468"/>
      <c r="RXZ49" s="468"/>
      <c r="RYA49" s="468"/>
      <c r="RYB49" s="468"/>
      <c r="RYC49" s="468"/>
      <c r="RYD49" s="468"/>
      <c r="RYE49" s="468"/>
      <c r="RYF49" s="468"/>
      <c r="RYG49" s="468"/>
      <c r="RYH49" s="468"/>
      <c r="RYI49" s="468"/>
      <c r="RYJ49" s="468"/>
      <c r="RYK49" s="468"/>
      <c r="RYL49" s="468"/>
      <c r="RYM49" s="468"/>
      <c r="RYN49" s="468"/>
      <c r="RYO49" s="468"/>
      <c r="RYP49" s="468"/>
      <c r="RYQ49" s="468"/>
      <c r="RYR49" s="468"/>
      <c r="RYS49" s="468"/>
      <c r="RYT49" s="468"/>
      <c r="RYU49" s="468"/>
      <c r="RYV49" s="468"/>
      <c r="RYW49" s="468"/>
      <c r="RYX49" s="468"/>
      <c r="RYY49" s="468"/>
      <c r="RYZ49" s="468"/>
      <c r="RZA49" s="468"/>
      <c r="RZB49" s="468"/>
      <c r="RZC49" s="468"/>
      <c r="RZD49" s="468"/>
      <c r="RZE49" s="468"/>
      <c r="RZF49" s="468"/>
      <c r="RZG49" s="468"/>
      <c r="RZH49" s="468"/>
      <c r="RZI49" s="468"/>
      <c r="RZJ49" s="468"/>
      <c r="RZK49" s="468"/>
      <c r="RZL49" s="468"/>
      <c r="RZM49" s="468"/>
      <c r="RZN49" s="468"/>
      <c r="RZO49" s="468"/>
      <c r="RZP49" s="468"/>
      <c r="RZQ49" s="468"/>
      <c r="RZR49" s="468"/>
      <c r="RZS49" s="468"/>
      <c r="RZT49" s="468"/>
      <c r="RZU49" s="468"/>
      <c r="RZV49" s="468"/>
      <c r="RZW49" s="468"/>
      <c r="RZX49" s="468"/>
      <c r="RZY49" s="468"/>
      <c r="RZZ49" s="468"/>
      <c r="SAA49" s="468"/>
      <c r="SAB49" s="468"/>
      <c r="SAC49" s="468"/>
      <c r="SAD49" s="468"/>
      <c r="SAE49" s="468"/>
      <c r="SAF49" s="468"/>
      <c r="SAG49" s="468"/>
      <c r="SAH49" s="468"/>
      <c r="SAI49" s="468"/>
      <c r="SAJ49" s="468"/>
      <c r="SAK49" s="468"/>
      <c r="SAL49" s="468"/>
      <c r="SAM49" s="468"/>
      <c r="SAN49" s="468"/>
      <c r="SAO49" s="468"/>
      <c r="SAP49" s="468"/>
      <c r="SAQ49" s="468"/>
      <c r="SAR49" s="468"/>
      <c r="SAS49" s="468"/>
      <c r="SAT49" s="468"/>
      <c r="SAU49" s="468"/>
      <c r="SAV49" s="468"/>
      <c r="SAW49" s="468"/>
      <c r="SAX49" s="468"/>
      <c r="SAY49" s="468"/>
      <c r="SAZ49" s="468"/>
      <c r="SBA49" s="468"/>
      <c r="SBB49" s="468"/>
      <c r="SBC49" s="468"/>
      <c r="SBD49" s="468"/>
      <c r="SBE49" s="468"/>
      <c r="SBF49" s="468"/>
      <c r="SBG49" s="468"/>
      <c r="SBH49" s="468"/>
      <c r="SBI49" s="468"/>
      <c r="SBJ49" s="468"/>
      <c r="SBK49" s="468"/>
      <c r="SBL49" s="468"/>
      <c r="SBM49" s="468"/>
      <c r="SBN49" s="468"/>
      <c r="SBO49" s="468"/>
      <c r="SBP49" s="468"/>
      <c r="SBQ49" s="468"/>
      <c r="SBR49" s="468"/>
      <c r="SBS49" s="468"/>
      <c r="SBT49" s="468"/>
      <c r="SBU49" s="468"/>
      <c r="SBV49" s="468"/>
      <c r="SBW49" s="468"/>
      <c r="SBX49" s="468"/>
      <c r="SBY49" s="468"/>
      <c r="SBZ49" s="468"/>
      <c r="SCA49" s="468"/>
      <c r="SCB49" s="468"/>
      <c r="SCC49" s="468"/>
      <c r="SCD49" s="468"/>
      <c r="SCE49" s="468"/>
      <c r="SCF49" s="468"/>
      <c r="SCG49" s="468"/>
      <c r="SCH49" s="468"/>
      <c r="SCI49" s="468"/>
      <c r="SCJ49" s="468"/>
      <c r="SCK49" s="468"/>
      <c r="SCL49" s="468"/>
      <c r="SCM49" s="468"/>
      <c r="SCN49" s="468"/>
      <c r="SCO49" s="468"/>
      <c r="SCP49" s="468"/>
      <c r="SCQ49" s="468"/>
      <c r="SCR49" s="468"/>
      <c r="SCS49" s="468"/>
      <c r="SCT49" s="468"/>
      <c r="SCU49" s="468"/>
      <c r="SCV49" s="468"/>
      <c r="SCW49" s="468"/>
      <c r="SCX49" s="468"/>
      <c r="SCY49" s="468"/>
      <c r="SCZ49" s="468"/>
      <c r="SDA49" s="468"/>
      <c r="SDB49" s="468"/>
      <c r="SDC49" s="468"/>
      <c r="SDD49" s="468"/>
      <c r="SDE49" s="468"/>
      <c r="SDF49" s="468"/>
      <c r="SDG49" s="468"/>
      <c r="SDH49" s="468"/>
      <c r="SDI49" s="468"/>
      <c r="SDJ49" s="468"/>
      <c r="SDK49" s="468"/>
      <c r="SDL49" s="468"/>
      <c r="SDM49" s="468"/>
      <c r="SDN49" s="468"/>
      <c r="SDO49" s="468"/>
      <c r="SDP49" s="468"/>
      <c r="SDQ49" s="468"/>
      <c r="SDR49" s="468"/>
      <c r="SDS49" s="468"/>
      <c r="SDT49" s="468"/>
      <c r="SDU49" s="468"/>
      <c r="SDV49" s="468"/>
      <c r="SDW49" s="468"/>
      <c r="SDX49" s="468"/>
      <c r="SDY49" s="468"/>
      <c r="SDZ49" s="468"/>
      <c r="SEA49" s="468"/>
      <c r="SEB49" s="468"/>
      <c r="SEC49" s="468"/>
      <c r="SED49" s="468"/>
      <c r="SEE49" s="468"/>
      <c r="SEF49" s="468"/>
      <c r="SEG49" s="468"/>
      <c r="SEH49" s="468"/>
      <c r="SEI49" s="468"/>
      <c r="SEJ49" s="468"/>
      <c r="SEK49" s="468"/>
      <c r="SEL49" s="468"/>
      <c r="SEM49" s="468"/>
      <c r="SEN49" s="468"/>
      <c r="SEO49" s="468"/>
      <c r="SEP49" s="468"/>
      <c r="SEQ49" s="468"/>
      <c r="SER49" s="468"/>
      <c r="SES49" s="468"/>
      <c r="SET49" s="468"/>
      <c r="SEU49" s="468"/>
      <c r="SEV49" s="468"/>
      <c r="SEW49" s="468"/>
      <c r="SEX49" s="468"/>
      <c r="SEY49" s="468"/>
      <c r="SEZ49" s="468"/>
      <c r="SFA49" s="468"/>
      <c r="SFB49" s="468"/>
      <c r="SFC49" s="468"/>
      <c r="SFD49" s="468"/>
      <c r="SFE49" s="468"/>
      <c r="SFF49" s="468"/>
      <c r="SFG49" s="468"/>
      <c r="SFH49" s="468"/>
      <c r="SFI49" s="468"/>
      <c r="SFJ49" s="468"/>
      <c r="SFK49" s="468"/>
      <c r="SFL49" s="468"/>
      <c r="SFM49" s="468"/>
      <c r="SFN49" s="468"/>
      <c r="SFO49" s="468"/>
      <c r="SFP49" s="468"/>
      <c r="SFQ49" s="468"/>
      <c r="SFR49" s="468"/>
      <c r="SFS49" s="468"/>
      <c r="SFT49" s="468"/>
      <c r="SFU49" s="468"/>
      <c r="SFV49" s="468"/>
      <c r="SFW49" s="468"/>
      <c r="SFX49" s="468"/>
      <c r="SFY49" s="468"/>
      <c r="SFZ49" s="468"/>
      <c r="SGA49" s="468"/>
      <c r="SGB49" s="468"/>
      <c r="SGC49" s="468"/>
      <c r="SGD49" s="468"/>
      <c r="SGE49" s="468"/>
      <c r="SGF49" s="468"/>
      <c r="SGG49" s="468"/>
      <c r="SGH49" s="468"/>
      <c r="SGI49" s="468"/>
      <c r="SGJ49" s="468"/>
      <c r="SGK49" s="468"/>
      <c r="SGL49" s="468"/>
      <c r="SGM49" s="468"/>
      <c r="SGN49" s="468"/>
      <c r="SGO49" s="468"/>
      <c r="SGP49" s="468"/>
      <c r="SGQ49" s="468"/>
      <c r="SGR49" s="468"/>
      <c r="SGS49" s="468"/>
      <c r="SGT49" s="468"/>
      <c r="SGU49" s="468"/>
      <c r="SGV49" s="468"/>
      <c r="SGW49" s="468"/>
      <c r="SGX49" s="468"/>
      <c r="SGY49" s="468"/>
      <c r="SGZ49" s="468"/>
      <c r="SHA49" s="468"/>
      <c r="SHB49" s="468"/>
      <c r="SHC49" s="468"/>
      <c r="SHD49" s="468"/>
      <c r="SHE49" s="468"/>
      <c r="SHF49" s="468"/>
      <c r="SHG49" s="468"/>
      <c r="SHH49" s="468"/>
      <c r="SHI49" s="468"/>
      <c r="SHJ49" s="468"/>
      <c r="SHK49" s="468"/>
      <c r="SHL49" s="468"/>
      <c r="SHM49" s="468"/>
      <c r="SHN49" s="468"/>
      <c r="SHO49" s="468"/>
      <c r="SHP49" s="468"/>
      <c r="SHQ49" s="468"/>
      <c r="SHR49" s="468"/>
      <c r="SHS49" s="468"/>
      <c r="SHT49" s="468"/>
      <c r="SHU49" s="468"/>
      <c r="SHV49" s="468"/>
      <c r="SHW49" s="468"/>
      <c r="SHX49" s="468"/>
      <c r="SHY49" s="468"/>
      <c r="SHZ49" s="468"/>
      <c r="SIA49" s="468"/>
      <c r="SIB49" s="468"/>
      <c r="SIC49" s="468"/>
      <c r="SID49" s="468"/>
      <c r="SIE49" s="468"/>
      <c r="SIF49" s="468"/>
      <c r="SIG49" s="468"/>
      <c r="SIH49" s="468"/>
      <c r="SII49" s="468"/>
      <c r="SIJ49" s="468"/>
      <c r="SIK49" s="468"/>
      <c r="SIL49" s="468"/>
      <c r="SIM49" s="468"/>
      <c r="SIN49" s="468"/>
      <c r="SIO49" s="468"/>
      <c r="SIP49" s="468"/>
      <c r="SIQ49" s="468"/>
      <c r="SIR49" s="468"/>
      <c r="SIS49" s="468"/>
      <c r="SIT49" s="468"/>
      <c r="SIU49" s="468"/>
      <c r="SIV49" s="468"/>
      <c r="SIW49" s="468"/>
      <c r="SIX49" s="468"/>
      <c r="SIY49" s="468"/>
      <c r="SIZ49" s="468"/>
      <c r="SJA49" s="468"/>
      <c r="SJB49" s="468"/>
      <c r="SJC49" s="468"/>
      <c r="SJD49" s="468"/>
      <c r="SJE49" s="468"/>
      <c r="SJF49" s="468"/>
      <c r="SJG49" s="468"/>
      <c r="SJH49" s="468"/>
      <c r="SJI49" s="468"/>
      <c r="SJJ49" s="468"/>
      <c r="SJK49" s="468"/>
      <c r="SJL49" s="468"/>
      <c r="SJM49" s="468"/>
      <c r="SJN49" s="468"/>
      <c r="SJO49" s="468"/>
      <c r="SJP49" s="468"/>
      <c r="SJQ49" s="468"/>
      <c r="SJR49" s="468"/>
      <c r="SJS49" s="468"/>
      <c r="SJT49" s="468"/>
      <c r="SJU49" s="468"/>
      <c r="SJV49" s="468"/>
      <c r="SJW49" s="468"/>
      <c r="SJX49" s="468"/>
      <c r="SJY49" s="468"/>
      <c r="SJZ49" s="468"/>
      <c r="SKA49" s="468"/>
      <c r="SKB49" s="468"/>
      <c r="SKC49" s="468"/>
      <c r="SKD49" s="468"/>
      <c r="SKE49" s="468"/>
      <c r="SKF49" s="468"/>
      <c r="SKG49" s="468"/>
      <c r="SKH49" s="468"/>
      <c r="SKI49" s="468"/>
      <c r="SKJ49" s="468"/>
      <c r="SKK49" s="468"/>
      <c r="SKL49" s="468"/>
      <c r="SKM49" s="468"/>
      <c r="SKN49" s="468"/>
      <c r="SKO49" s="468"/>
      <c r="SKP49" s="468"/>
      <c r="SKQ49" s="468"/>
      <c r="SKR49" s="468"/>
      <c r="SKS49" s="468"/>
      <c r="SKT49" s="468"/>
      <c r="SKU49" s="468"/>
      <c r="SKV49" s="468"/>
      <c r="SKW49" s="468"/>
      <c r="SKX49" s="468"/>
      <c r="SKY49" s="468"/>
      <c r="SKZ49" s="468"/>
      <c r="SLA49" s="468"/>
      <c r="SLB49" s="468"/>
      <c r="SLC49" s="468"/>
      <c r="SLD49" s="468"/>
      <c r="SLE49" s="468"/>
      <c r="SLF49" s="468"/>
      <c r="SLG49" s="468"/>
      <c r="SLH49" s="468"/>
      <c r="SLI49" s="468"/>
      <c r="SLJ49" s="468"/>
      <c r="SLK49" s="468"/>
      <c r="SLL49" s="468"/>
      <c r="SLM49" s="468"/>
      <c r="SLN49" s="468"/>
      <c r="SLO49" s="468"/>
      <c r="SLP49" s="468"/>
      <c r="SLQ49" s="468"/>
      <c r="SLR49" s="468"/>
      <c r="SLS49" s="468"/>
      <c r="SLT49" s="468"/>
      <c r="SLU49" s="468"/>
      <c r="SLV49" s="468"/>
      <c r="SLW49" s="468"/>
      <c r="SLX49" s="468"/>
      <c r="SLY49" s="468"/>
      <c r="SLZ49" s="468"/>
      <c r="SMA49" s="468"/>
      <c r="SMB49" s="468"/>
      <c r="SMC49" s="468"/>
      <c r="SMD49" s="468"/>
      <c r="SME49" s="468"/>
      <c r="SMF49" s="468"/>
      <c r="SMG49" s="468"/>
      <c r="SMH49" s="468"/>
      <c r="SMI49" s="468"/>
      <c r="SMJ49" s="468"/>
      <c r="SMK49" s="468"/>
      <c r="SML49" s="468"/>
      <c r="SMM49" s="468"/>
      <c r="SMN49" s="468"/>
      <c r="SMO49" s="468"/>
      <c r="SMP49" s="468"/>
      <c r="SMQ49" s="468"/>
      <c r="SMR49" s="468"/>
      <c r="SMS49" s="468"/>
      <c r="SMT49" s="468"/>
      <c r="SMU49" s="468"/>
      <c r="SMV49" s="468"/>
      <c r="SMW49" s="468"/>
      <c r="SMX49" s="468"/>
      <c r="SMY49" s="468"/>
      <c r="SMZ49" s="468"/>
      <c r="SNA49" s="468"/>
      <c r="SNB49" s="468"/>
      <c r="SNC49" s="468"/>
      <c r="SND49" s="468"/>
      <c r="SNE49" s="468"/>
      <c r="SNF49" s="468"/>
      <c r="SNG49" s="468"/>
      <c r="SNH49" s="468"/>
      <c r="SNI49" s="468"/>
      <c r="SNJ49" s="468"/>
      <c r="SNK49" s="468"/>
      <c r="SNL49" s="468"/>
      <c r="SNM49" s="468"/>
      <c r="SNN49" s="468"/>
      <c r="SNO49" s="468"/>
      <c r="SNP49" s="468"/>
      <c r="SNQ49" s="468"/>
      <c r="SNR49" s="468"/>
      <c r="SNS49" s="468"/>
      <c r="SNT49" s="468"/>
      <c r="SNU49" s="468"/>
      <c r="SNV49" s="468"/>
      <c r="SNW49" s="468"/>
      <c r="SNX49" s="468"/>
      <c r="SNY49" s="468"/>
      <c r="SNZ49" s="468"/>
      <c r="SOA49" s="468"/>
      <c r="SOB49" s="468"/>
      <c r="SOC49" s="468"/>
      <c r="SOD49" s="468"/>
      <c r="SOE49" s="468"/>
      <c r="SOF49" s="468"/>
      <c r="SOG49" s="468"/>
      <c r="SOH49" s="468"/>
      <c r="SOI49" s="468"/>
      <c r="SOJ49" s="468"/>
      <c r="SOK49" s="468"/>
      <c r="SOL49" s="468"/>
      <c r="SOM49" s="468"/>
      <c r="SON49" s="468"/>
      <c r="SOO49" s="468"/>
      <c r="SOP49" s="468"/>
      <c r="SOQ49" s="468"/>
      <c r="SOR49" s="468"/>
      <c r="SOS49" s="468"/>
      <c r="SOT49" s="468"/>
      <c r="SOU49" s="468"/>
      <c r="SOV49" s="468"/>
      <c r="SOW49" s="468"/>
      <c r="SOX49" s="468"/>
      <c r="SOY49" s="468"/>
      <c r="SOZ49" s="468"/>
      <c r="SPA49" s="468"/>
      <c r="SPB49" s="468"/>
      <c r="SPC49" s="468"/>
      <c r="SPD49" s="468"/>
      <c r="SPE49" s="468"/>
      <c r="SPF49" s="468"/>
      <c r="SPG49" s="468"/>
      <c r="SPH49" s="468"/>
      <c r="SPI49" s="468"/>
      <c r="SPJ49" s="468"/>
      <c r="SPK49" s="468"/>
      <c r="SPL49" s="468"/>
      <c r="SPM49" s="468"/>
      <c r="SPN49" s="468"/>
      <c r="SPO49" s="468"/>
      <c r="SPP49" s="468"/>
      <c r="SPQ49" s="468"/>
      <c r="SPR49" s="468"/>
      <c r="SPS49" s="468"/>
      <c r="SPT49" s="468"/>
      <c r="SPU49" s="468"/>
      <c r="SPV49" s="468"/>
      <c r="SPW49" s="468"/>
      <c r="SPX49" s="468"/>
      <c r="SPY49" s="468"/>
      <c r="SPZ49" s="468"/>
      <c r="SQA49" s="468"/>
      <c r="SQB49" s="468"/>
      <c r="SQC49" s="468"/>
      <c r="SQD49" s="468"/>
      <c r="SQE49" s="468"/>
      <c r="SQF49" s="468"/>
      <c r="SQG49" s="468"/>
      <c r="SQH49" s="468"/>
      <c r="SQI49" s="468"/>
      <c r="SQJ49" s="468"/>
      <c r="SQK49" s="468"/>
      <c r="SQL49" s="468"/>
      <c r="SQM49" s="468"/>
      <c r="SQN49" s="468"/>
      <c r="SQO49" s="468"/>
      <c r="SQP49" s="468"/>
      <c r="SQQ49" s="468"/>
      <c r="SQR49" s="468"/>
      <c r="SQS49" s="468"/>
      <c r="SQT49" s="468"/>
      <c r="SQU49" s="468"/>
      <c r="SQV49" s="468"/>
      <c r="SQW49" s="468"/>
      <c r="SQX49" s="468"/>
      <c r="SQY49" s="468"/>
      <c r="SQZ49" s="468"/>
      <c r="SRA49" s="468"/>
      <c r="SRB49" s="468"/>
      <c r="SRC49" s="468"/>
      <c r="SRD49" s="468"/>
      <c r="SRE49" s="468"/>
      <c r="SRF49" s="468"/>
      <c r="SRG49" s="468"/>
      <c r="SRH49" s="468"/>
      <c r="SRI49" s="468"/>
      <c r="SRJ49" s="468"/>
      <c r="SRK49" s="468"/>
      <c r="SRL49" s="468"/>
      <c r="SRM49" s="468"/>
      <c r="SRN49" s="468"/>
      <c r="SRO49" s="468"/>
      <c r="SRP49" s="468"/>
      <c r="SRQ49" s="468"/>
      <c r="SRR49" s="468"/>
      <c r="SRS49" s="468"/>
      <c r="SRT49" s="468"/>
      <c r="SRU49" s="468"/>
      <c r="SRV49" s="468"/>
      <c r="SRW49" s="468"/>
      <c r="SRX49" s="468"/>
      <c r="SRY49" s="468"/>
      <c r="SRZ49" s="468"/>
      <c r="SSA49" s="468"/>
      <c r="SSB49" s="468"/>
      <c r="SSC49" s="468"/>
      <c r="SSD49" s="468"/>
      <c r="SSE49" s="468"/>
      <c r="SSF49" s="468"/>
      <c r="SSG49" s="468"/>
      <c r="SSH49" s="468"/>
      <c r="SSI49" s="468"/>
      <c r="SSJ49" s="468"/>
      <c r="SSK49" s="468"/>
      <c r="SSL49" s="468"/>
      <c r="SSM49" s="468"/>
      <c r="SSN49" s="468"/>
      <c r="SSO49" s="468"/>
      <c r="SSP49" s="468"/>
      <c r="SSQ49" s="468"/>
      <c r="SSR49" s="468"/>
      <c r="SSS49" s="468"/>
      <c r="SST49" s="468"/>
      <c r="SSU49" s="468"/>
      <c r="SSV49" s="468"/>
      <c r="SSW49" s="468"/>
      <c r="SSX49" s="468"/>
      <c r="SSY49" s="468"/>
      <c r="SSZ49" s="468"/>
      <c r="STA49" s="468"/>
      <c r="STB49" s="468"/>
      <c r="STC49" s="468"/>
      <c r="STD49" s="468"/>
      <c r="STE49" s="468"/>
      <c r="STF49" s="468"/>
      <c r="STG49" s="468"/>
      <c r="STH49" s="468"/>
      <c r="STI49" s="468"/>
      <c r="STJ49" s="468"/>
      <c r="STK49" s="468"/>
      <c r="STL49" s="468"/>
      <c r="STM49" s="468"/>
      <c r="STN49" s="468"/>
      <c r="STO49" s="468"/>
      <c r="STP49" s="468"/>
      <c r="STQ49" s="468"/>
      <c r="STR49" s="468"/>
      <c r="STS49" s="468"/>
      <c r="STT49" s="468"/>
      <c r="STU49" s="468"/>
      <c r="STV49" s="468"/>
      <c r="STW49" s="468"/>
      <c r="STX49" s="468"/>
      <c r="STY49" s="468"/>
      <c r="STZ49" s="468"/>
      <c r="SUA49" s="468"/>
      <c r="SUB49" s="468"/>
      <c r="SUC49" s="468"/>
      <c r="SUD49" s="468"/>
      <c r="SUE49" s="468"/>
      <c r="SUF49" s="468"/>
      <c r="SUG49" s="468"/>
      <c r="SUH49" s="468"/>
      <c r="SUI49" s="468"/>
      <c r="SUJ49" s="468"/>
      <c r="SUK49" s="468"/>
      <c r="SUL49" s="468"/>
      <c r="SUM49" s="468"/>
      <c r="SUN49" s="468"/>
      <c r="SUO49" s="468"/>
      <c r="SUP49" s="468"/>
      <c r="SUQ49" s="468"/>
      <c r="SUR49" s="468"/>
      <c r="SUS49" s="468"/>
      <c r="SUT49" s="468"/>
      <c r="SUU49" s="468"/>
      <c r="SUV49" s="468"/>
      <c r="SUW49" s="468"/>
      <c r="SUX49" s="468"/>
      <c r="SUY49" s="468"/>
      <c r="SUZ49" s="468"/>
      <c r="SVA49" s="468"/>
      <c r="SVB49" s="468"/>
      <c r="SVC49" s="468"/>
      <c r="SVD49" s="468"/>
      <c r="SVE49" s="468"/>
      <c r="SVF49" s="468"/>
      <c r="SVG49" s="468"/>
      <c r="SVH49" s="468"/>
      <c r="SVI49" s="468"/>
      <c r="SVJ49" s="468"/>
      <c r="SVK49" s="468"/>
      <c r="SVL49" s="468"/>
      <c r="SVM49" s="468"/>
      <c r="SVN49" s="468"/>
      <c r="SVO49" s="468"/>
      <c r="SVP49" s="468"/>
      <c r="SVQ49" s="468"/>
      <c r="SVR49" s="468"/>
      <c r="SVS49" s="468"/>
      <c r="SVT49" s="468"/>
      <c r="SVU49" s="468"/>
      <c r="SVV49" s="468"/>
      <c r="SVW49" s="468"/>
      <c r="SVX49" s="468"/>
      <c r="SVY49" s="468"/>
      <c r="SVZ49" s="468"/>
      <c r="SWA49" s="468"/>
      <c r="SWB49" s="468"/>
      <c r="SWC49" s="468"/>
      <c r="SWD49" s="468"/>
      <c r="SWE49" s="468"/>
      <c r="SWF49" s="468"/>
      <c r="SWG49" s="468"/>
      <c r="SWH49" s="468"/>
      <c r="SWI49" s="468"/>
      <c r="SWJ49" s="468"/>
      <c r="SWK49" s="468"/>
      <c r="SWL49" s="468"/>
      <c r="SWM49" s="468"/>
      <c r="SWN49" s="468"/>
      <c r="SWO49" s="468"/>
      <c r="SWP49" s="468"/>
      <c r="SWQ49" s="468"/>
      <c r="SWR49" s="468"/>
      <c r="SWS49" s="468"/>
      <c r="SWT49" s="468"/>
      <c r="SWU49" s="468"/>
      <c r="SWV49" s="468"/>
      <c r="SWW49" s="468"/>
      <c r="SWX49" s="468"/>
      <c r="SWY49" s="468"/>
      <c r="SWZ49" s="468"/>
      <c r="SXA49" s="468"/>
      <c r="SXB49" s="468"/>
      <c r="SXC49" s="468"/>
      <c r="SXD49" s="468"/>
      <c r="SXE49" s="468"/>
      <c r="SXF49" s="468"/>
      <c r="SXG49" s="468"/>
      <c r="SXH49" s="468"/>
      <c r="SXI49" s="468"/>
      <c r="SXJ49" s="468"/>
      <c r="SXK49" s="468"/>
      <c r="SXL49" s="468"/>
      <c r="SXM49" s="468"/>
      <c r="SXN49" s="468"/>
      <c r="SXO49" s="468"/>
      <c r="SXP49" s="468"/>
      <c r="SXQ49" s="468"/>
      <c r="SXR49" s="468"/>
      <c r="SXS49" s="468"/>
      <c r="SXT49" s="468"/>
      <c r="SXU49" s="468"/>
      <c r="SXV49" s="468"/>
      <c r="SXW49" s="468"/>
      <c r="SXX49" s="468"/>
      <c r="SXY49" s="468"/>
      <c r="SXZ49" s="468"/>
      <c r="SYA49" s="468"/>
      <c r="SYB49" s="468"/>
      <c r="SYC49" s="468"/>
      <c r="SYD49" s="468"/>
      <c r="SYE49" s="468"/>
      <c r="SYF49" s="468"/>
      <c r="SYG49" s="468"/>
      <c r="SYH49" s="468"/>
      <c r="SYI49" s="468"/>
      <c r="SYJ49" s="468"/>
      <c r="SYK49" s="468"/>
      <c r="SYL49" s="468"/>
      <c r="SYM49" s="468"/>
      <c r="SYN49" s="468"/>
      <c r="SYO49" s="468"/>
      <c r="SYP49" s="468"/>
      <c r="SYQ49" s="468"/>
      <c r="SYR49" s="468"/>
      <c r="SYS49" s="468"/>
      <c r="SYT49" s="468"/>
      <c r="SYU49" s="468"/>
      <c r="SYV49" s="468"/>
      <c r="SYW49" s="468"/>
      <c r="SYX49" s="468"/>
      <c r="SYY49" s="468"/>
      <c r="SYZ49" s="468"/>
      <c r="SZA49" s="468"/>
      <c r="SZB49" s="468"/>
      <c r="SZC49" s="468"/>
      <c r="SZD49" s="468"/>
      <c r="SZE49" s="468"/>
      <c r="SZF49" s="468"/>
      <c r="SZG49" s="468"/>
      <c r="SZH49" s="468"/>
      <c r="SZI49" s="468"/>
      <c r="SZJ49" s="468"/>
      <c r="SZK49" s="468"/>
      <c r="SZL49" s="468"/>
      <c r="SZM49" s="468"/>
      <c r="SZN49" s="468"/>
      <c r="SZO49" s="468"/>
      <c r="SZP49" s="468"/>
      <c r="SZQ49" s="468"/>
      <c r="SZR49" s="468"/>
      <c r="SZS49" s="468"/>
      <c r="SZT49" s="468"/>
      <c r="SZU49" s="468"/>
      <c r="SZV49" s="468"/>
      <c r="SZW49" s="468"/>
      <c r="SZX49" s="468"/>
      <c r="SZY49" s="468"/>
      <c r="SZZ49" s="468"/>
      <c r="TAA49" s="468"/>
      <c r="TAB49" s="468"/>
      <c r="TAC49" s="468"/>
      <c r="TAD49" s="468"/>
      <c r="TAE49" s="468"/>
      <c r="TAF49" s="468"/>
      <c r="TAG49" s="468"/>
      <c r="TAH49" s="468"/>
      <c r="TAI49" s="468"/>
      <c r="TAJ49" s="468"/>
      <c r="TAK49" s="468"/>
      <c r="TAL49" s="468"/>
      <c r="TAM49" s="468"/>
      <c r="TAN49" s="468"/>
      <c r="TAO49" s="468"/>
      <c r="TAP49" s="468"/>
      <c r="TAQ49" s="468"/>
      <c r="TAR49" s="468"/>
      <c r="TAS49" s="468"/>
      <c r="TAT49" s="468"/>
      <c r="TAU49" s="468"/>
      <c r="TAV49" s="468"/>
      <c r="TAW49" s="468"/>
      <c r="TAX49" s="468"/>
      <c r="TAY49" s="468"/>
      <c r="TAZ49" s="468"/>
      <c r="TBA49" s="468"/>
      <c r="TBB49" s="468"/>
      <c r="TBC49" s="468"/>
      <c r="TBD49" s="468"/>
      <c r="TBE49" s="468"/>
      <c r="TBF49" s="468"/>
      <c r="TBG49" s="468"/>
      <c r="TBH49" s="468"/>
      <c r="TBI49" s="468"/>
      <c r="TBJ49" s="468"/>
      <c r="TBK49" s="468"/>
      <c r="TBL49" s="468"/>
      <c r="TBM49" s="468"/>
      <c r="TBN49" s="468"/>
      <c r="TBO49" s="468"/>
      <c r="TBP49" s="468"/>
      <c r="TBQ49" s="468"/>
      <c r="TBR49" s="468"/>
      <c r="TBS49" s="468"/>
      <c r="TBT49" s="468"/>
      <c r="TBU49" s="468"/>
      <c r="TBV49" s="468"/>
      <c r="TBW49" s="468"/>
      <c r="TBX49" s="468"/>
      <c r="TBY49" s="468"/>
      <c r="TBZ49" s="468"/>
      <c r="TCA49" s="468"/>
      <c r="TCB49" s="468"/>
      <c r="TCC49" s="468"/>
      <c r="TCD49" s="468"/>
      <c r="TCE49" s="468"/>
      <c r="TCF49" s="468"/>
      <c r="TCG49" s="468"/>
      <c r="TCH49" s="468"/>
      <c r="TCI49" s="468"/>
      <c r="TCJ49" s="468"/>
      <c r="TCK49" s="468"/>
      <c r="TCL49" s="468"/>
      <c r="TCM49" s="468"/>
      <c r="TCN49" s="468"/>
      <c r="TCO49" s="468"/>
      <c r="TCP49" s="468"/>
      <c r="TCQ49" s="468"/>
      <c r="TCR49" s="468"/>
      <c r="TCS49" s="468"/>
      <c r="TCT49" s="468"/>
      <c r="TCU49" s="468"/>
      <c r="TCV49" s="468"/>
      <c r="TCW49" s="468"/>
      <c r="TCX49" s="468"/>
      <c r="TCY49" s="468"/>
      <c r="TCZ49" s="468"/>
      <c r="TDA49" s="468"/>
      <c r="TDB49" s="468"/>
      <c r="TDC49" s="468"/>
      <c r="TDD49" s="468"/>
      <c r="TDE49" s="468"/>
      <c r="TDF49" s="468"/>
      <c r="TDG49" s="468"/>
      <c r="TDH49" s="468"/>
      <c r="TDI49" s="468"/>
      <c r="TDJ49" s="468"/>
      <c r="TDK49" s="468"/>
      <c r="TDL49" s="468"/>
      <c r="TDM49" s="468"/>
      <c r="TDN49" s="468"/>
      <c r="TDO49" s="468"/>
      <c r="TDP49" s="468"/>
      <c r="TDQ49" s="468"/>
      <c r="TDR49" s="468"/>
      <c r="TDS49" s="468"/>
      <c r="TDT49" s="468"/>
      <c r="TDU49" s="468"/>
      <c r="TDV49" s="468"/>
      <c r="TDW49" s="468"/>
      <c r="TDX49" s="468"/>
      <c r="TDY49" s="468"/>
      <c r="TDZ49" s="468"/>
      <c r="TEA49" s="468"/>
      <c r="TEB49" s="468"/>
      <c r="TEC49" s="468"/>
      <c r="TED49" s="468"/>
      <c r="TEE49" s="468"/>
      <c r="TEF49" s="468"/>
      <c r="TEG49" s="468"/>
      <c r="TEH49" s="468"/>
      <c r="TEI49" s="468"/>
      <c r="TEJ49" s="468"/>
      <c r="TEK49" s="468"/>
      <c r="TEL49" s="468"/>
      <c r="TEM49" s="468"/>
      <c r="TEN49" s="468"/>
      <c r="TEO49" s="468"/>
      <c r="TEP49" s="468"/>
      <c r="TEQ49" s="468"/>
      <c r="TER49" s="468"/>
      <c r="TES49" s="468"/>
      <c r="TET49" s="468"/>
      <c r="TEU49" s="468"/>
      <c r="TEV49" s="468"/>
      <c r="TEW49" s="468"/>
      <c r="TEX49" s="468"/>
      <c r="TEY49" s="468"/>
      <c r="TEZ49" s="468"/>
      <c r="TFA49" s="468"/>
      <c r="TFB49" s="468"/>
      <c r="TFC49" s="468"/>
      <c r="TFD49" s="468"/>
      <c r="TFE49" s="468"/>
      <c r="TFF49" s="468"/>
      <c r="TFG49" s="468"/>
      <c r="TFH49" s="468"/>
      <c r="TFI49" s="468"/>
      <c r="TFJ49" s="468"/>
      <c r="TFK49" s="468"/>
      <c r="TFL49" s="468"/>
      <c r="TFM49" s="468"/>
      <c r="TFN49" s="468"/>
      <c r="TFO49" s="468"/>
      <c r="TFP49" s="468"/>
      <c r="TFQ49" s="468"/>
      <c r="TFR49" s="468"/>
      <c r="TFS49" s="468"/>
      <c r="TFT49" s="468"/>
      <c r="TFU49" s="468"/>
      <c r="TFV49" s="468"/>
      <c r="TFW49" s="468"/>
      <c r="TFX49" s="468"/>
      <c r="TFY49" s="468"/>
      <c r="TFZ49" s="468"/>
      <c r="TGA49" s="468"/>
      <c r="TGB49" s="468"/>
      <c r="TGC49" s="468"/>
      <c r="TGD49" s="468"/>
      <c r="TGE49" s="468"/>
      <c r="TGF49" s="468"/>
      <c r="TGG49" s="468"/>
      <c r="TGH49" s="468"/>
      <c r="TGI49" s="468"/>
      <c r="TGJ49" s="468"/>
      <c r="TGK49" s="468"/>
      <c r="TGL49" s="468"/>
      <c r="TGM49" s="468"/>
      <c r="TGN49" s="468"/>
      <c r="TGO49" s="468"/>
      <c r="TGP49" s="468"/>
      <c r="TGQ49" s="468"/>
      <c r="TGR49" s="468"/>
      <c r="TGS49" s="468"/>
      <c r="TGT49" s="468"/>
      <c r="TGU49" s="468"/>
      <c r="TGV49" s="468"/>
      <c r="TGW49" s="468"/>
      <c r="TGX49" s="468"/>
      <c r="TGY49" s="468"/>
      <c r="TGZ49" s="468"/>
      <c r="THA49" s="468"/>
      <c r="THB49" s="468"/>
      <c r="THC49" s="468"/>
      <c r="THD49" s="468"/>
      <c r="THE49" s="468"/>
      <c r="THF49" s="468"/>
      <c r="THG49" s="468"/>
      <c r="THH49" s="468"/>
      <c r="THI49" s="468"/>
      <c r="THJ49" s="468"/>
      <c r="THK49" s="468"/>
      <c r="THL49" s="468"/>
      <c r="THM49" s="468"/>
      <c r="THN49" s="468"/>
      <c r="THO49" s="468"/>
      <c r="THP49" s="468"/>
      <c r="THQ49" s="468"/>
      <c r="THR49" s="468"/>
      <c r="THS49" s="468"/>
      <c r="THT49" s="468"/>
      <c r="THU49" s="468"/>
      <c r="THV49" s="468"/>
      <c r="THW49" s="468"/>
      <c r="THX49" s="468"/>
      <c r="THY49" s="468"/>
      <c r="THZ49" s="468"/>
      <c r="TIA49" s="468"/>
      <c r="TIB49" s="468"/>
      <c r="TIC49" s="468"/>
      <c r="TID49" s="468"/>
      <c r="TIE49" s="468"/>
      <c r="TIF49" s="468"/>
      <c r="TIG49" s="468"/>
      <c r="TIH49" s="468"/>
      <c r="TII49" s="468"/>
      <c r="TIJ49" s="468"/>
      <c r="TIK49" s="468"/>
      <c r="TIL49" s="468"/>
      <c r="TIM49" s="468"/>
      <c r="TIN49" s="468"/>
      <c r="TIO49" s="468"/>
      <c r="TIP49" s="468"/>
      <c r="TIQ49" s="468"/>
      <c r="TIR49" s="468"/>
      <c r="TIS49" s="468"/>
      <c r="TIT49" s="468"/>
      <c r="TIU49" s="468"/>
      <c r="TIV49" s="468"/>
      <c r="TIW49" s="468"/>
      <c r="TIX49" s="468"/>
      <c r="TIY49" s="468"/>
      <c r="TIZ49" s="468"/>
      <c r="TJA49" s="468"/>
      <c r="TJB49" s="468"/>
      <c r="TJC49" s="468"/>
      <c r="TJD49" s="468"/>
      <c r="TJE49" s="468"/>
      <c r="TJF49" s="468"/>
      <c r="TJG49" s="468"/>
      <c r="TJH49" s="468"/>
      <c r="TJI49" s="468"/>
      <c r="TJJ49" s="468"/>
      <c r="TJK49" s="468"/>
      <c r="TJL49" s="468"/>
      <c r="TJM49" s="468"/>
      <c r="TJN49" s="468"/>
      <c r="TJO49" s="468"/>
      <c r="TJP49" s="468"/>
      <c r="TJQ49" s="468"/>
      <c r="TJR49" s="468"/>
      <c r="TJS49" s="468"/>
      <c r="TJT49" s="468"/>
      <c r="TJU49" s="468"/>
      <c r="TJV49" s="468"/>
      <c r="TJW49" s="468"/>
      <c r="TJX49" s="468"/>
      <c r="TJY49" s="468"/>
      <c r="TJZ49" s="468"/>
      <c r="TKA49" s="468"/>
      <c r="TKB49" s="468"/>
      <c r="TKC49" s="468"/>
      <c r="TKD49" s="468"/>
      <c r="TKE49" s="468"/>
      <c r="TKF49" s="468"/>
      <c r="TKG49" s="468"/>
      <c r="TKH49" s="468"/>
      <c r="TKI49" s="468"/>
      <c r="TKJ49" s="468"/>
      <c r="TKK49" s="468"/>
      <c r="TKL49" s="468"/>
      <c r="TKM49" s="468"/>
      <c r="TKN49" s="468"/>
      <c r="TKO49" s="468"/>
      <c r="TKP49" s="468"/>
      <c r="TKQ49" s="468"/>
      <c r="TKR49" s="468"/>
      <c r="TKS49" s="468"/>
      <c r="TKT49" s="468"/>
      <c r="TKU49" s="468"/>
      <c r="TKV49" s="468"/>
      <c r="TKW49" s="468"/>
      <c r="TKX49" s="468"/>
      <c r="TKY49" s="468"/>
      <c r="TKZ49" s="468"/>
      <c r="TLA49" s="468"/>
      <c r="TLB49" s="468"/>
      <c r="TLC49" s="468"/>
      <c r="TLD49" s="468"/>
      <c r="TLE49" s="468"/>
      <c r="TLF49" s="468"/>
      <c r="TLG49" s="468"/>
      <c r="TLH49" s="468"/>
      <c r="TLI49" s="468"/>
      <c r="TLJ49" s="468"/>
      <c r="TLK49" s="468"/>
      <c r="TLL49" s="468"/>
      <c r="TLM49" s="468"/>
      <c r="TLN49" s="468"/>
      <c r="TLO49" s="468"/>
      <c r="TLP49" s="468"/>
      <c r="TLQ49" s="468"/>
      <c r="TLR49" s="468"/>
      <c r="TLS49" s="468"/>
      <c r="TLT49" s="468"/>
      <c r="TLU49" s="468"/>
      <c r="TLV49" s="468"/>
      <c r="TLW49" s="468"/>
      <c r="TLX49" s="468"/>
      <c r="TLY49" s="468"/>
      <c r="TLZ49" s="468"/>
      <c r="TMA49" s="468"/>
      <c r="TMB49" s="468"/>
      <c r="TMC49" s="468"/>
      <c r="TMD49" s="468"/>
      <c r="TME49" s="468"/>
      <c r="TMF49" s="468"/>
      <c r="TMG49" s="468"/>
      <c r="TMH49" s="468"/>
      <c r="TMI49" s="468"/>
      <c r="TMJ49" s="468"/>
      <c r="TMK49" s="468"/>
      <c r="TML49" s="468"/>
      <c r="TMM49" s="468"/>
      <c r="TMN49" s="468"/>
      <c r="TMO49" s="468"/>
      <c r="TMP49" s="468"/>
      <c r="TMQ49" s="468"/>
      <c r="TMR49" s="468"/>
      <c r="TMS49" s="468"/>
      <c r="TMT49" s="468"/>
      <c r="TMU49" s="468"/>
      <c r="TMV49" s="468"/>
      <c r="TMW49" s="468"/>
      <c r="TMX49" s="468"/>
      <c r="TMY49" s="468"/>
      <c r="TMZ49" s="468"/>
      <c r="TNA49" s="468"/>
      <c r="TNB49" s="468"/>
      <c r="TNC49" s="468"/>
      <c r="TND49" s="468"/>
      <c r="TNE49" s="468"/>
      <c r="TNF49" s="468"/>
      <c r="TNG49" s="468"/>
      <c r="TNH49" s="468"/>
      <c r="TNI49" s="468"/>
      <c r="TNJ49" s="468"/>
      <c r="TNK49" s="468"/>
      <c r="TNL49" s="468"/>
      <c r="TNM49" s="468"/>
      <c r="TNN49" s="468"/>
      <c r="TNO49" s="468"/>
      <c r="TNP49" s="468"/>
      <c r="TNQ49" s="468"/>
      <c r="TNR49" s="468"/>
      <c r="TNS49" s="468"/>
      <c r="TNT49" s="468"/>
      <c r="TNU49" s="468"/>
      <c r="TNV49" s="468"/>
      <c r="TNW49" s="468"/>
      <c r="TNX49" s="468"/>
      <c r="TNY49" s="468"/>
      <c r="TNZ49" s="468"/>
      <c r="TOA49" s="468"/>
      <c r="TOB49" s="468"/>
      <c r="TOC49" s="468"/>
      <c r="TOD49" s="468"/>
      <c r="TOE49" s="468"/>
      <c r="TOF49" s="468"/>
      <c r="TOG49" s="468"/>
      <c r="TOH49" s="468"/>
      <c r="TOI49" s="468"/>
      <c r="TOJ49" s="468"/>
      <c r="TOK49" s="468"/>
      <c r="TOL49" s="468"/>
      <c r="TOM49" s="468"/>
      <c r="TON49" s="468"/>
      <c r="TOO49" s="468"/>
      <c r="TOP49" s="468"/>
      <c r="TOQ49" s="468"/>
      <c r="TOR49" s="468"/>
      <c r="TOS49" s="468"/>
      <c r="TOT49" s="468"/>
      <c r="TOU49" s="468"/>
      <c r="TOV49" s="468"/>
      <c r="TOW49" s="468"/>
      <c r="TOX49" s="468"/>
      <c r="TOY49" s="468"/>
      <c r="TOZ49" s="468"/>
      <c r="TPA49" s="468"/>
      <c r="TPB49" s="468"/>
      <c r="TPC49" s="468"/>
      <c r="TPD49" s="468"/>
      <c r="TPE49" s="468"/>
      <c r="TPF49" s="468"/>
      <c r="TPG49" s="468"/>
      <c r="TPH49" s="468"/>
      <c r="TPI49" s="468"/>
      <c r="TPJ49" s="468"/>
      <c r="TPK49" s="468"/>
      <c r="TPL49" s="468"/>
      <c r="TPM49" s="468"/>
      <c r="TPN49" s="468"/>
      <c r="TPO49" s="468"/>
      <c r="TPP49" s="468"/>
      <c r="TPQ49" s="468"/>
      <c r="TPR49" s="468"/>
      <c r="TPS49" s="468"/>
      <c r="TPT49" s="468"/>
      <c r="TPU49" s="468"/>
      <c r="TPV49" s="468"/>
      <c r="TPW49" s="468"/>
      <c r="TPX49" s="468"/>
      <c r="TPY49" s="468"/>
      <c r="TPZ49" s="468"/>
      <c r="TQA49" s="468"/>
      <c r="TQB49" s="468"/>
      <c r="TQC49" s="468"/>
      <c r="TQD49" s="468"/>
      <c r="TQE49" s="468"/>
      <c r="TQF49" s="468"/>
      <c r="TQG49" s="468"/>
      <c r="TQH49" s="468"/>
      <c r="TQI49" s="468"/>
      <c r="TQJ49" s="468"/>
      <c r="TQK49" s="468"/>
      <c r="TQL49" s="468"/>
      <c r="TQM49" s="468"/>
      <c r="TQN49" s="468"/>
      <c r="TQO49" s="468"/>
      <c r="TQP49" s="468"/>
      <c r="TQQ49" s="468"/>
      <c r="TQR49" s="468"/>
      <c r="TQS49" s="468"/>
      <c r="TQT49" s="468"/>
      <c r="TQU49" s="468"/>
      <c r="TQV49" s="468"/>
      <c r="TQW49" s="468"/>
      <c r="TQX49" s="468"/>
      <c r="TQY49" s="468"/>
      <c r="TQZ49" s="468"/>
      <c r="TRA49" s="468"/>
      <c r="TRB49" s="468"/>
      <c r="TRC49" s="468"/>
      <c r="TRD49" s="468"/>
      <c r="TRE49" s="468"/>
      <c r="TRF49" s="468"/>
      <c r="TRG49" s="468"/>
      <c r="TRH49" s="468"/>
      <c r="TRI49" s="468"/>
      <c r="TRJ49" s="468"/>
      <c r="TRK49" s="468"/>
      <c r="TRL49" s="468"/>
      <c r="TRM49" s="468"/>
      <c r="TRN49" s="468"/>
      <c r="TRO49" s="468"/>
      <c r="TRP49" s="468"/>
      <c r="TRQ49" s="468"/>
      <c r="TRR49" s="468"/>
      <c r="TRS49" s="468"/>
      <c r="TRT49" s="468"/>
      <c r="TRU49" s="468"/>
      <c r="TRV49" s="468"/>
      <c r="TRW49" s="468"/>
      <c r="TRX49" s="468"/>
      <c r="TRY49" s="468"/>
      <c r="TRZ49" s="468"/>
      <c r="TSA49" s="468"/>
      <c r="TSB49" s="468"/>
      <c r="TSC49" s="468"/>
      <c r="TSD49" s="468"/>
      <c r="TSE49" s="468"/>
      <c r="TSF49" s="468"/>
      <c r="TSG49" s="468"/>
      <c r="TSH49" s="468"/>
      <c r="TSI49" s="468"/>
      <c r="TSJ49" s="468"/>
      <c r="TSK49" s="468"/>
      <c r="TSL49" s="468"/>
      <c r="TSM49" s="468"/>
      <c r="TSN49" s="468"/>
      <c r="TSO49" s="468"/>
      <c r="TSP49" s="468"/>
      <c r="TSQ49" s="468"/>
      <c r="TSR49" s="468"/>
      <c r="TSS49" s="468"/>
      <c r="TST49" s="468"/>
      <c r="TSU49" s="468"/>
      <c r="TSV49" s="468"/>
      <c r="TSW49" s="468"/>
      <c r="TSX49" s="468"/>
      <c r="TSY49" s="468"/>
      <c r="TSZ49" s="468"/>
      <c r="TTA49" s="468"/>
      <c r="TTB49" s="468"/>
      <c r="TTC49" s="468"/>
      <c r="TTD49" s="468"/>
      <c r="TTE49" s="468"/>
      <c r="TTF49" s="468"/>
      <c r="TTG49" s="468"/>
      <c r="TTH49" s="468"/>
      <c r="TTI49" s="468"/>
      <c r="TTJ49" s="468"/>
      <c r="TTK49" s="468"/>
      <c r="TTL49" s="468"/>
      <c r="TTM49" s="468"/>
      <c r="TTN49" s="468"/>
      <c r="TTO49" s="468"/>
      <c r="TTP49" s="468"/>
      <c r="TTQ49" s="468"/>
      <c r="TTR49" s="468"/>
      <c r="TTS49" s="468"/>
      <c r="TTT49" s="468"/>
      <c r="TTU49" s="468"/>
      <c r="TTV49" s="468"/>
      <c r="TTW49" s="468"/>
      <c r="TTX49" s="468"/>
      <c r="TTY49" s="468"/>
      <c r="TTZ49" s="468"/>
      <c r="TUA49" s="468"/>
      <c r="TUB49" s="468"/>
      <c r="TUC49" s="468"/>
      <c r="TUD49" s="468"/>
      <c r="TUE49" s="468"/>
      <c r="TUF49" s="468"/>
      <c r="TUG49" s="468"/>
      <c r="TUH49" s="468"/>
      <c r="TUI49" s="468"/>
      <c r="TUJ49" s="468"/>
      <c r="TUK49" s="468"/>
      <c r="TUL49" s="468"/>
      <c r="TUM49" s="468"/>
      <c r="TUN49" s="468"/>
      <c r="TUO49" s="468"/>
      <c r="TUP49" s="468"/>
      <c r="TUQ49" s="468"/>
      <c r="TUR49" s="468"/>
      <c r="TUS49" s="468"/>
      <c r="TUT49" s="468"/>
      <c r="TUU49" s="468"/>
      <c r="TUV49" s="468"/>
      <c r="TUW49" s="468"/>
      <c r="TUX49" s="468"/>
      <c r="TUY49" s="468"/>
      <c r="TUZ49" s="468"/>
      <c r="TVA49" s="468"/>
      <c r="TVB49" s="468"/>
      <c r="TVC49" s="468"/>
      <c r="TVD49" s="468"/>
      <c r="TVE49" s="468"/>
      <c r="TVF49" s="468"/>
      <c r="TVG49" s="468"/>
      <c r="TVH49" s="468"/>
      <c r="TVI49" s="468"/>
      <c r="TVJ49" s="468"/>
      <c r="TVK49" s="468"/>
      <c r="TVL49" s="468"/>
      <c r="TVM49" s="468"/>
      <c r="TVN49" s="468"/>
      <c r="TVO49" s="468"/>
      <c r="TVP49" s="468"/>
      <c r="TVQ49" s="468"/>
      <c r="TVR49" s="468"/>
      <c r="TVS49" s="468"/>
      <c r="TVT49" s="468"/>
      <c r="TVU49" s="468"/>
      <c r="TVV49" s="468"/>
      <c r="TVW49" s="468"/>
      <c r="TVX49" s="468"/>
      <c r="TVY49" s="468"/>
      <c r="TVZ49" s="468"/>
      <c r="TWA49" s="468"/>
      <c r="TWB49" s="468"/>
      <c r="TWC49" s="468"/>
      <c r="TWD49" s="468"/>
      <c r="TWE49" s="468"/>
      <c r="TWF49" s="468"/>
      <c r="TWG49" s="468"/>
      <c r="TWH49" s="468"/>
      <c r="TWI49" s="468"/>
      <c r="TWJ49" s="468"/>
      <c r="TWK49" s="468"/>
      <c r="TWL49" s="468"/>
      <c r="TWM49" s="468"/>
      <c r="TWN49" s="468"/>
      <c r="TWO49" s="468"/>
      <c r="TWP49" s="468"/>
      <c r="TWQ49" s="468"/>
      <c r="TWR49" s="468"/>
      <c r="TWS49" s="468"/>
      <c r="TWT49" s="468"/>
      <c r="TWU49" s="468"/>
      <c r="TWV49" s="468"/>
      <c r="TWW49" s="468"/>
      <c r="TWX49" s="468"/>
      <c r="TWY49" s="468"/>
      <c r="TWZ49" s="468"/>
      <c r="TXA49" s="468"/>
      <c r="TXB49" s="468"/>
      <c r="TXC49" s="468"/>
      <c r="TXD49" s="468"/>
      <c r="TXE49" s="468"/>
      <c r="TXF49" s="468"/>
      <c r="TXG49" s="468"/>
      <c r="TXH49" s="468"/>
      <c r="TXI49" s="468"/>
      <c r="TXJ49" s="468"/>
      <c r="TXK49" s="468"/>
      <c r="TXL49" s="468"/>
      <c r="TXM49" s="468"/>
      <c r="TXN49" s="468"/>
      <c r="TXO49" s="468"/>
      <c r="TXP49" s="468"/>
      <c r="TXQ49" s="468"/>
      <c r="TXR49" s="468"/>
      <c r="TXS49" s="468"/>
      <c r="TXT49" s="468"/>
      <c r="TXU49" s="468"/>
      <c r="TXV49" s="468"/>
      <c r="TXW49" s="468"/>
      <c r="TXX49" s="468"/>
      <c r="TXY49" s="468"/>
      <c r="TXZ49" s="468"/>
      <c r="TYA49" s="468"/>
      <c r="TYB49" s="468"/>
      <c r="TYC49" s="468"/>
      <c r="TYD49" s="468"/>
      <c r="TYE49" s="468"/>
      <c r="TYF49" s="468"/>
      <c r="TYG49" s="468"/>
      <c r="TYH49" s="468"/>
      <c r="TYI49" s="468"/>
      <c r="TYJ49" s="468"/>
      <c r="TYK49" s="468"/>
      <c r="TYL49" s="468"/>
      <c r="TYM49" s="468"/>
      <c r="TYN49" s="468"/>
      <c r="TYO49" s="468"/>
      <c r="TYP49" s="468"/>
      <c r="TYQ49" s="468"/>
      <c r="TYR49" s="468"/>
      <c r="TYS49" s="468"/>
      <c r="TYT49" s="468"/>
      <c r="TYU49" s="468"/>
      <c r="TYV49" s="468"/>
      <c r="TYW49" s="468"/>
      <c r="TYX49" s="468"/>
      <c r="TYY49" s="468"/>
      <c r="TYZ49" s="468"/>
      <c r="TZA49" s="468"/>
      <c r="TZB49" s="468"/>
      <c r="TZC49" s="468"/>
      <c r="TZD49" s="468"/>
      <c r="TZE49" s="468"/>
      <c r="TZF49" s="468"/>
      <c r="TZG49" s="468"/>
      <c r="TZH49" s="468"/>
      <c r="TZI49" s="468"/>
      <c r="TZJ49" s="468"/>
      <c r="TZK49" s="468"/>
      <c r="TZL49" s="468"/>
      <c r="TZM49" s="468"/>
      <c r="TZN49" s="468"/>
      <c r="TZO49" s="468"/>
      <c r="TZP49" s="468"/>
      <c r="TZQ49" s="468"/>
      <c r="TZR49" s="468"/>
      <c r="TZS49" s="468"/>
      <c r="TZT49" s="468"/>
      <c r="TZU49" s="468"/>
      <c r="TZV49" s="468"/>
      <c r="TZW49" s="468"/>
      <c r="TZX49" s="468"/>
      <c r="TZY49" s="468"/>
      <c r="TZZ49" s="468"/>
      <c r="UAA49" s="468"/>
      <c r="UAB49" s="468"/>
      <c r="UAC49" s="468"/>
      <c r="UAD49" s="468"/>
      <c r="UAE49" s="468"/>
      <c r="UAF49" s="468"/>
      <c r="UAG49" s="468"/>
      <c r="UAH49" s="468"/>
      <c r="UAI49" s="468"/>
      <c r="UAJ49" s="468"/>
      <c r="UAK49" s="468"/>
      <c r="UAL49" s="468"/>
      <c r="UAM49" s="468"/>
      <c r="UAN49" s="468"/>
      <c r="UAO49" s="468"/>
      <c r="UAP49" s="468"/>
      <c r="UAQ49" s="468"/>
      <c r="UAR49" s="468"/>
      <c r="UAS49" s="468"/>
      <c r="UAT49" s="468"/>
      <c r="UAU49" s="468"/>
      <c r="UAV49" s="468"/>
      <c r="UAW49" s="468"/>
      <c r="UAX49" s="468"/>
      <c r="UAY49" s="468"/>
      <c r="UAZ49" s="468"/>
      <c r="UBA49" s="468"/>
      <c r="UBB49" s="468"/>
      <c r="UBC49" s="468"/>
      <c r="UBD49" s="468"/>
      <c r="UBE49" s="468"/>
      <c r="UBF49" s="468"/>
      <c r="UBG49" s="468"/>
      <c r="UBH49" s="468"/>
      <c r="UBI49" s="468"/>
      <c r="UBJ49" s="468"/>
      <c r="UBK49" s="468"/>
      <c r="UBL49" s="468"/>
      <c r="UBM49" s="468"/>
      <c r="UBN49" s="468"/>
      <c r="UBO49" s="468"/>
      <c r="UBP49" s="468"/>
      <c r="UBQ49" s="468"/>
      <c r="UBR49" s="468"/>
      <c r="UBS49" s="468"/>
      <c r="UBT49" s="468"/>
      <c r="UBU49" s="468"/>
      <c r="UBV49" s="468"/>
      <c r="UBW49" s="468"/>
      <c r="UBX49" s="468"/>
      <c r="UBY49" s="468"/>
      <c r="UBZ49" s="468"/>
      <c r="UCA49" s="468"/>
      <c r="UCB49" s="468"/>
      <c r="UCC49" s="468"/>
      <c r="UCD49" s="468"/>
      <c r="UCE49" s="468"/>
      <c r="UCF49" s="468"/>
      <c r="UCG49" s="468"/>
      <c r="UCH49" s="468"/>
      <c r="UCI49" s="468"/>
      <c r="UCJ49" s="468"/>
      <c r="UCK49" s="468"/>
      <c r="UCL49" s="468"/>
      <c r="UCM49" s="468"/>
      <c r="UCN49" s="468"/>
      <c r="UCO49" s="468"/>
      <c r="UCP49" s="468"/>
      <c r="UCQ49" s="468"/>
      <c r="UCR49" s="468"/>
      <c r="UCS49" s="468"/>
      <c r="UCT49" s="468"/>
      <c r="UCU49" s="468"/>
      <c r="UCV49" s="468"/>
      <c r="UCW49" s="468"/>
      <c r="UCX49" s="468"/>
      <c r="UCY49" s="468"/>
      <c r="UCZ49" s="468"/>
      <c r="UDA49" s="468"/>
      <c r="UDB49" s="468"/>
      <c r="UDC49" s="468"/>
      <c r="UDD49" s="468"/>
      <c r="UDE49" s="468"/>
      <c r="UDF49" s="468"/>
      <c r="UDG49" s="468"/>
      <c r="UDH49" s="468"/>
      <c r="UDI49" s="468"/>
      <c r="UDJ49" s="468"/>
      <c r="UDK49" s="468"/>
      <c r="UDL49" s="468"/>
      <c r="UDM49" s="468"/>
      <c r="UDN49" s="468"/>
      <c r="UDO49" s="468"/>
      <c r="UDP49" s="468"/>
      <c r="UDQ49" s="468"/>
      <c r="UDR49" s="468"/>
      <c r="UDS49" s="468"/>
      <c r="UDT49" s="468"/>
      <c r="UDU49" s="468"/>
      <c r="UDV49" s="468"/>
      <c r="UDW49" s="468"/>
      <c r="UDX49" s="468"/>
      <c r="UDY49" s="468"/>
      <c r="UDZ49" s="468"/>
      <c r="UEA49" s="468"/>
      <c r="UEB49" s="468"/>
      <c r="UEC49" s="468"/>
      <c r="UED49" s="468"/>
      <c r="UEE49" s="468"/>
      <c r="UEF49" s="468"/>
      <c r="UEG49" s="468"/>
      <c r="UEH49" s="468"/>
      <c r="UEI49" s="468"/>
      <c r="UEJ49" s="468"/>
      <c r="UEK49" s="468"/>
      <c r="UEL49" s="468"/>
      <c r="UEM49" s="468"/>
      <c r="UEN49" s="468"/>
      <c r="UEO49" s="468"/>
      <c r="UEP49" s="468"/>
      <c r="UEQ49" s="468"/>
      <c r="UER49" s="468"/>
      <c r="UES49" s="468"/>
      <c r="UET49" s="468"/>
      <c r="UEU49" s="468"/>
      <c r="UEV49" s="468"/>
      <c r="UEW49" s="468"/>
      <c r="UEX49" s="468"/>
      <c r="UEY49" s="468"/>
      <c r="UEZ49" s="468"/>
      <c r="UFA49" s="468"/>
      <c r="UFB49" s="468"/>
      <c r="UFC49" s="468"/>
      <c r="UFD49" s="468"/>
      <c r="UFE49" s="468"/>
      <c r="UFF49" s="468"/>
      <c r="UFG49" s="468"/>
      <c r="UFH49" s="468"/>
      <c r="UFI49" s="468"/>
      <c r="UFJ49" s="468"/>
      <c r="UFK49" s="468"/>
      <c r="UFL49" s="468"/>
      <c r="UFM49" s="468"/>
      <c r="UFN49" s="468"/>
      <c r="UFO49" s="468"/>
      <c r="UFP49" s="468"/>
      <c r="UFQ49" s="468"/>
      <c r="UFR49" s="468"/>
      <c r="UFS49" s="468"/>
      <c r="UFT49" s="468"/>
      <c r="UFU49" s="468"/>
      <c r="UFV49" s="468"/>
      <c r="UFW49" s="468"/>
      <c r="UFX49" s="468"/>
      <c r="UFY49" s="468"/>
      <c r="UFZ49" s="468"/>
      <c r="UGA49" s="468"/>
      <c r="UGB49" s="468"/>
      <c r="UGC49" s="468"/>
      <c r="UGD49" s="468"/>
      <c r="UGE49" s="468"/>
      <c r="UGF49" s="468"/>
      <c r="UGG49" s="468"/>
      <c r="UGH49" s="468"/>
      <c r="UGI49" s="468"/>
      <c r="UGJ49" s="468"/>
      <c r="UGK49" s="468"/>
      <c r="UGL49" s="468"/>
      <c r="UGM49" s="468"/>
      <c r="UGN49" s="468"/>
      <c r="UGO49" s="468"/>
      <c r="UGP49" s="468"/>
      <c r="UGQ49" s="468"/>
      <c r="UGR49" s="468"/>
      <c r="UGS49" s="468"/>
      <c r="UGT49" s="468"/>
      <c r="UGU49" s="468"/>
      <c r="UGV49" s="468"/>
      <c r="UGW49" s="468"/>
      <c r="UGX49" s="468"/>
      <c r="UGY49" s="468"/>
      <c r="UGZ49" s="468"/>
      <c r="UHA49" s="468"/>
      <c r="UHB49" s="468"/>
      <c r="UHC49" s="468"/>
      <c r="UHD49" s="468"/>
      <c r="UHE49" s="468"/>
      <c r="UHF49" s="468"/>
      <c r="UHG49" s="468"/>
      <c r="UHH49" s="468"/>
      <c r="UHI49" s="468"/>
      <c r="UHJ49" s="468"/>
      <c r="UHK49" s="468"/>
      <c r="UHL49" s="468"/>
      <c r="UHM49" s="468"/>
      <c r="UHN49" s="468"/>
      <c r="UHO49" s="468"/>
      <c r="UHP49" s="468"/>
      <c r="UHQ49" s="468"/>
      <c r="UHR49" s="468"/>
      <c r="UHS49" s="468"/>
      <c r="UHT49" s="468"/>
      <c r="UHU49" s="468"/>
      <c r="UHV49" s="468"/>
      <c r="UHW49" s="468"/>
      <c r="UHX49" s="468"/>
      <c r="UHY49" s="468"/>
      <c r="UHZ49" s="468"/>
      <c r="UIA49" s="468"/>
      <c r="UIB49" s="468"/>
      <c r="UIC49" s="468"/>
      <c r="UID49" s="468"/>
      <c r="UIE49" s="468"/>
      <c r="UIF49" s="468"/>
      <c r="UIG49" s="468"/>
      <c r="UIH49" s="468"/>
      <c r="UII49" s="468"/>
      <c r="UIJ49" s="468"/>
      <c r="UIK49" s="468"/>
      <c r="UIL49" s="468"/>
      <c r="UIM49" s="468"/>
      <c r="UIN49" s="468"/>
      <c r="UIO49" s="468"/>
      <c r="UIP49" s="468"/>
      <c r="UIQ49" s="468"/>
      <c r="UIR49" s="468"/>
      <c r="UIS49" s="468"/>
      <c r="UIT49" s="468"/>
      <c r="UIU49" s="468"/>
      <c r="UIV49" s="468"/>
      <c r="UIW49" s="468"/>
      <c r="UIX49" s="468"/>
      <c r="UIY49" s="468"/>
      <c r="UIZ49" s="468"/>
      <c r="UJA49" s="468"/>
      <c r="UJB49" s="468"/>
      <c r="UJC49" s="468"/>
      <c r="UJD49" s="468"/>
      <c r="UJE49" s="468"/>
      <c r="UJF49" s="468"/>
      <c r="UJG49" s="468"/>
      <c r="UJH49" s="468"/>
      <c r="UJI49" s="468"/>
      <c r="UJJ49" s="468"/>
      <c r="UJK49" s="468"/>
      <c r="UJL49" s="468"/>
      <c r="UJM49" s="468"/>
      <c r="UJN49" s="468"/>
      <c r="UJO49" s="468"/>
      <c r="UJP49" s="468"/>
      <c r="UJQ49" s="468"/>
      <c r="UJR49" s="468"/>
      <c r="UJS49" s="468"/>
      <c r="UJT49" s="468"/>
      <c r="UJU49" s="468"/>
      <c r="UJV49" s="468"/>
      <c r="UJW49" s="468"/>
      <c r="UJX49" s="468"/>
      <c r="UJY49" s="468"/>
      <c r="UJZ49" s="468"/>
      <c r="UKA49" s="468"/>
      <c r="UKB49" s="468"/>
      <c r="UKC49" s="468"/>
      <c r="UKD49" s="468"/>
      <c r="UKE49" s="468"/>
      <c r="UKF49" s="468"/>
      <c r="UKG49" s="468"/>
      <c r="UKH49" s="468"/>
      <c r="UKI49" s="468"/>
      <c r="UKJ49" s="468"/>
      <c r="UKK49" s="468"/>
      <c r="UKL49" s="468"/>
      <c r="UKM49" s="468"/>
      <c r="UKN49" s="468"/>
      <c r="UKO49" s="468"/>
      <c r="UKP49" s="468"/>
      <c r="UKQ49" s="468"/>
      <c r="UKR49" s="468"/>
      <c r="UKS49" s="468"/>
      <c r="UKT49" s="468"/>
      <c r="UKU49" s="468"/>
      <c r="UKV49" s="468"/>
      <c r="UKW49" s="468"/>
      <c r="UKX49" s="468"/>
      <c r="UKY49" s="468"/>
      <c r="UKZ49" s="468"/>
      <c r="ULA49" s="468"/>
      <c r="ULB49" s="468"/>
      <c r="ULC49" s="468"/>
      <c r="ULD49" s="468"/>
      <c r="ULE49" s="468"/>
      <c r="ULF49" s="468"/>
      <c r="ULG49" s="468"/>
      <c r="ULH49" s="468"/>
      <c r="ULI49" s="468"/>
      <c r="ULJ49" s="468"/>
      <c r="ULK49" s="468"/>
      <c r="ULL49" s="468"/>
      <c r="ULM49" s="468"/>
      <c r="ULN49" s="468"/>
      <c r="ULO49" s="468"/>
      <c r="ULP49" s="468"/>
      <c r="ULQ49" s="468"/>
      <c r="ULR49" s="468"/>
      <c r="ULS49" s="468"/>
      <c r="ULT49" s="468"/>
      <c r="ULU49" s="468"/>
      <c r="ULV49" s="468"/>
      <c r="ULW49" s="468"/>
      <c r="ULX49" s="468"/>
      <c r="ULY49" s="468"/>
      <c r="ULZ49" s="468"/>
      <c r="UMA49" s="468"/>
      <c r="UMB49" s="468"/>
      <c r="UMC49" s="468"/>
      <c r="UMD49" s="468"/>
      <c r="UME49" s="468"/>
      <c r="UMF49" s="468"/>
      <c r="UMG49" s="468"/>
      <c r="UMH49" s="468"/>
      <c r="UMI49" s="468"/>
      <c r="UMJ49" s="468"/>
      <c r="UMK49" s="468"/>
      <c r="UML49" s="468"/>
      <c r="UMM49" s="468"/>
      <c r="UMN49" s="468"/>
      <c r="UMO49" s="468"/>
      <c r="UMP49" s="468"/>
      <c r="UMQ49" s="468"/>
      <c r="UMR49" s="468"/>
      <c r="UMS49" s="468"/>
      <c r="UMT49" s="468"/>
      <c r="UMU49" s="468"/>
      <c r="UMV49" s="468"/>
      <c r="UMW49" s="468"/>
      <c r="UMX49" s="468"/>
      <c r="UMY49" s="468"/>
      <c r="UMZ49" s="468"/>
      <c r="UNA49" s="468"/>
      <c r="UNB49" s="468"/>
      <c r="UNC49" s="468"/>
      <c r="UND49" s="468"/>
      <c r="UNE49" s="468"/>
      <c r="UNF49" s="468"/>
      <c r="UNG49" s="468"/>
      <c r="UNH49" s="468"/>
      <c r="UNI49" s="468"/>
      <c r="UNJ49" s="468"/>
      <c r="UNK49" s="468"/>
      <c r="UNL49" s="468"/>
      <c r="UNM49" s="468"/>
      <c r="UNN49" s="468"/>
      <c r="UNO49" s="468"/>
      <c r="UNP49" s="468"/>
      <c r="UNQ49" s="468"/>
      <c r="UNR49" s="468"/>
      <c r="UNS49" s="468"/>
      <c r="UNT49" s="468"/>
      <c r="UNU49" s="468"/>
      <c r="UNV49" s="468"/>
      <c r="UNW49" s="468"/>
      <c r="UNX49" s="468"/>
      <c r="UNY49" s="468"/>
      <c r="UNZ49" s="468"/>
      <c r="UOA49" s="468"/>
      <c r="UOB49" s="468"/>
      <c r="UOC49" s="468"/>
      <c r="UOD49" s="468"/>
      <c r="UOE49" s="468"/>
      <c r="UOF49" s="468"/>
      <c r="UOG49" s="468"/>
      <c r="UOH49" s="468"/>
      <c r="UOI49" s="468"/>
      <c r="UOJ49" s="468"/>
      <c r="UOK49" s="468"/>
      <c r="UOL49" s="468"/>
      <c r="UOM49" s="468"/>
      <c r="UON49" s="468"/>
      <c r="UOO49" s="468"/>
      <c r="UOP49" s="468"/>
      <c r="UOQ49" s="468"/>
      <c r="UOR49" s="468"/>
      <c r="UOS49" s="468"/>
      <c r="UOT49" s="468"/>
      <c r="UOU49" s="468"/>
      <c r="UOV49" s="468"/>
      <c r="UOW49" s="468"/>
      <c r="UOX49" s="468"/>
      <c r="UOY49" s="468"/>
      <c r="UOZ49" s="468"/>
      <c r="UPA49" s="468"/>
      <c r="UPB49" s="468"/>
      <c r="UPC49" s="468"/>
      <c r="UPD49" s="468"/>
      <c r="UPE49" s="468"/>
      <c r="UPF49" s="468"/>
      <c r="UPG49" s="468"/>
      <c r="UPH49" s="468"/>
      <c r="UPI49" s="468"/>
      <c r="UPJ49" s="468"/>
      <c r="UPK49" s="468"/>
      <c r="UPL49" s="468"/>
      <c r="UPM49" s="468"/>
      <c r="UPN49" s="468"/>
      <c r="UPO49" s="468"/>
      <c r="UPP49" s="468"/>
      <c r="UPQ49" s="468"/>
      <c r="UPR49" s="468"/>
      <c r="UPS49" s="468"/>
      <c r="UPT49" s="468"/>
      <c r="UPU49" s="468"/>
      <c r="UPV49" s="468"/>
      <c r="UPW49" s="468"/>
      <c r="UPX49" s="468"/>
      <c r="UPY49" s="468"/>
      <c r="UPZ49" s="468"/>
      <c r="UQA49" s="468"/>
      <c r="UQB49" s="468"/>
      <c r="UQC49" s="468"/>
      <c r="UQD49" s="468"/>
      <c r="UQE49" s="468"/>
      <c r="UQF49" s="468"/>
      <c r="UQG49" s="468"/>
      <c r="UQH49" s="468"/>
      <c r="UQI49" s="468"/>
      <c r="UQJ49" s="468"/>
      <c r="UQK49" s="468"/>
      <c r="UQL49" s="468"/>
      <c r="UQM49" s="468"/>
      <c r="UQN49" s="468"/>
      <c r="UQO49" s="468"/>
      <c r="UQP49" s="468"/>
      <c r="UQQ49" s="468"/>
      <c r="UQR49" s="468"/>
      <c r="UQS49" s="468"/>
      <c r="UQT49" s="468"/>
      <c r="UQU49" s="468"/>
      <c r="UQV49" s="468"/>
      <c r="UQW49" s="468"/>
      <c r="UQX49" s="468"/>
      <c r="UQY49" s="468"/>
      <c r="UQZ49" s="468"/>
      <c r="URA49" s="468"/>
      <c r="URB49" s="468"/>
      <c r="URC49" s="468"/>
      <c r="URD49" s="468"/>
      <c r="URE49" s="468"/>
      <c r="URF49" s="468"/>
      <c r="URG49" s="468"/>
      <c r="URH49" s="468"/>
      <c r="URI49" s="468"/>
      <c r="URJ49" s="468"/>
      <c r="URK49" s="468"/>
      <c r="URL49" s="468"/>
      <c r="URM49" s="468"/>
      <c r="URN49" s="468"/>
      <c r="URO49" s="468"/>
      <c r="URP49" s="468"/>
      <c r="URQ49" s="468"/>
      <c r="URR49" s="468"/>
      <c r="URS49" s="468"/>
      <c r="URT49" s="468"/>
      <c r="URU49" s="468"/>
      <c r="URV49" s="468"/>
      <c r="URW49" s="468"/>
      <c r="URX49" s="468"/>
      <c r="URY49" s="468"/>
      <c r="URZ49" s="468"/>
      <c r="USA49" s="468"/>
      <c r="USB49" s="468"/>
      <c r="USC49" s="468"/>
      <c r="USD49" s="468"/>
      <c r="USE49" s="468"/>
      <c r="USF49" s="468"/>
      <c r="USG49" s="468"/>
      <c r="USH49" s="468"/>
      <c r="USI49" s="468"/>
      <c r="USJ49" s="468"/>
      <c r="USK49" s="468"/>
      <c r="USL49" s="468"/>
      <c r="USM49" s="468"/>
      <c r="USN49" s="468"/>
      <c r="USO49" s="468"/>
      <c r="USP49" s="468"/>
      <c r="USQ49" s="468"/>
      <c r="USR49" s="468"/>
      <c r="USS49" s="468"/>
      <c r="UST49" s="468"/>
      <c r="USU49" s="468"/>
      <c r="USV49" s="468"/>
      <c r="USW49" s="468"/>
      <c r="USX49" s="468"/>
      <c r="USY49" s="468"/>
      <c r="USZ49" s="468"/>
      <c r="UTA49" s="468"/>
      <c r="UTB49" s="468"/>
      <c r="UTC49" s="468"/>
      <c r="UTD49" s="468"/>
      <c r="UTE49" s="468"/>
      <c r="UTF49" s="468"/>
      <c r="UTG49" s="468"/>
      <c r="UTH49" s="468"/>
      <c r="UTI49" s="468"/>
      <c r="UTJ49" s="468"/>
      <c r="UTK49" s="468"/>
      <c r="UTL49" s="468"/>
      <c r="UTM49" s="468"/>
      <c r="UTN49" s="468"/>
      <c r="UTO49" s="468"/>
      <c r="UTP49" s="468"/>
      <c r="UTQ49" s="468"/>
      <c r="UTR49" s="468"/>
      <c r="UTS49" s="468"/>
      <c r="UTT49" s="468"/>
      <c r="UTU49" s="468"/>
      <c r="UTV49" s="468"/>
      <c r="UTW49" s="468"/>
      <c r="UTX49" s="468"/>
      <c r="UTY49" s="468"/>
      <c r="UTZ49" s="468"/>
      <c r="UUA49" s="468"/>
      <c r="UUB49" s="468"/>
      <c r="UUC49" s="468"/>
      <c r="UUD49" s="468"/>
      <c r="UUE49" s="468"/>
      <c r="UUF49" s="468"/>
      <c r="UUG49" s="468"/>
      <c r="UUH49" s="468"/>
      <c r="UUI49" s="468"/>
      <c r="UUJ49" s="468"/>
      <c r="UUK49" s="468"/>
      <c r="UUL49" s="468"/>
      <c r="UUM49" s="468"/>
      <c r="UUN49" s="468"/>
      <c r="UUO49" s="468"/>
      <c r="UUP49" s="468"/>
      <c r="UUQ49" s="468"/>
      <c r="UUR49" s="468"/>
      <c r="UUS49" s="468"/>
      <c r="UUT49" s="468"/>
      <c r="UUU49" s="468"/>
      <c r="UUV49" s="468"/>
      <c r="UUW49" s="468"/>
      <c r="UUX49" s="468"/>
      <c r="UUY49" s="468"/>
      <c r="UUZ49" s="468"/>
      <c r="UVA49" s="468"/>
      <c r="UVB49" s="468"/>
      <c r="UVC49" s="468"/>
      <c r="UVD49" s="468"/>
      <c r="UVE49" s="468"/>
      <c r="UVF49" s="468"/>
      <c r="UVG49" s="468"/>
      <c r="UVH49" s="468"/>
      <c r="UVI49" s="468"/>
      <c r="UVJ49" s="468"/>
      <c r="UVK49" s="468"/>
      <c r="UVL49" s="468"/>
      <c r="UVM49" s="468"/>
      <c r="UVN49" s="468"/>
      <c r="UVO49" s="468"/>
      <c r="UVP49" s="468"/>
      <c r="UVQ49" s="468"/>
      <c r="UVR49" s="468"/>
      <c r="UVS49" s="468"/>
      <c r="UVT49" s="468"/>
      <c r="UVU49" s="468"/>
      <c r="UVV49" s="468"/>
      <c r="UVW49" s="468"/>
      <c r="UVX49" s="468"/>
      <c r="UVY49" s="468"/>
      <c r="UVZ49" s="468"/>
      <c r="UWA49" s="468"/>
      <c r="UWB49" s="468"/>
      <c r="UWC49" s="468"/>
      <c r="UWD49" s="468"/>
      <c r="UWE49" s="468"/>
      <c r="UWF49" s="468"/>
      <c r="UWG49" s="468"/>
      <c r="UWH49" s="468"/>
      <c r="UWI49" s="468"/>
      <c r="UWJ49" s="468"/>
      <c r="UWK49" s="468"/>
      <c r="UWL49" s="468"/>
      <c r="UWM49" s="468"/>
      <c r="UWN49" s="468"/>
      <c r="UWO49" s="468"/>
      <c r="UWP49" s="468"/>
      <c r="UWQ49" s="468"/>
      <c r="UWR49" s="468"/>
      <c r="UWS49" s="468"/>
      <c r="UWT49" s="468"/>
      <c r="UWU49" s="468"/>
      <c r="UWV49" s="468"/>
      <c r="UWW49" s="468"/>
      <c r="UWX49" s="468"/>
      <c r="UWY49" s="468"/>
      <c r="UWZ49" s="468"/>
      <c r="UXA49" s="468"/>
      <c r="UXB49" s="468"/>
      <c r="UXC49" s="468"/>
      <c r="UXD49" s="468"/>
      <c r="UXE49" s="468"/>
      <c r="UXF49" s="468"/>
      <c r="UXG49" s="468"/>
      <c r="UXH49" s="468"/>
      <c r="UXI49" s="468"/>
      <c r="UXJ49" s="468"/>
      <c r="UXK49" s="468"/>
      <c r="UXL49" s="468"/>
      <c r="UXM49" s="468"/>
      <c r="UXN49" s="468"/>
      <c r="UXO49" s="468"/>
      <c r="UXP49" s="468"/>
      <c r="UXQ49" s="468"/>
      <c r="UXR49" s="468"/>
      <c r="UXS49" s="468"/>
      <c r="UXT49" s="468"/>
      <c r="UXU49" s="468"/>
      <c r="UXV49" s="468"/>
      <c r="UXW49" s="468"/>
      <c r="UXX49" s="468"/>
      <c r="UXY49" s="468"/>
      <c r="UXZ49" s="468"/>
      <c r="UYA49" s="468"/>
      <c r="UYB49" s="468"/>
      <c r="UYC49" s="468"/>
      <c r="UYD49" s="468"/>
      <c r="UYE49" s="468"/>
      <c r="UYF49" s="468"/>
      <c r="UYG49" s="468"/>
      <c r="UYH49" s="468"/>
      <c r="UYI49" s="468"/>
      <c r="UYJ49" s="468"/>
      <c r="UYK49" s="468"/>
      <c r="UYL49" s="468"/>
      <c r="UYM49" s="468"/>
      <c r="UYN49" s="468"/>
      <c r="UYO49" s="468"/>
      <c r="UYP49" s="468"/>
      <c r="UYQ49" s="468"/>
      <c r="UYR49" s="468"/>
      <c r="UYS49" s="468"/>
      <c r="UYT49" s="468"/>
      <c r="UYU49" s="468"/>
      <c r="UYV49" s="468"/>
      <c r="UYW49" s="468"/>
      <c r="UYX49" s="468"/>
      <c r="UYY49" s="468"/>
      <c r="UYZ49" s="468"/>
      <c r="UZA49" s="468"/>
      <c r="UZB49" s="468"/>
      <c r="UZC49" s="468"/>
      <c r="UZD49" s="468"/>
      <c r="UZE49" s="468"/>
      <c r="UZF49" s="468"/>
      <c r="UZG49" s="468"/>
      <c r="UZH49" s="468"/>
      <c r="UZI49" s="468"/>
      <c r="UZJ49" s="468"/>
      <c r="UZK49" s="468"/>
      <c r="UZL49" s="468"/>
      <c r="UZM49" s="468"/>
      <c r="UZN49" s="468"/>
      <c r="UZO49" s="468"/>
      <c r="UZP49" s="468"/>
      <c r="UZQ49" s="468"/>
      <c r="UZR49" s="468"/>
      <c r="UZS49" s="468"/>
      <c r="UZT49" s="468"/>
      <c r="UZU49" s="468"/>
      <c r="UZV49" s="468"/>
      <c r="UZW49" s="468"/>
      <c r="UZX49" s="468"/>
      <c r="UZY49" s="468"/>
      <c r="UZZ49" s="468"/>
      <c r="VAA49" s="468"/>
      <c r="VAB49" s="468"/>
      <c r="VAC49" s="468"/>
      <c r="VAD49" s="468"/>
      <c r="VAE49" s="468"/>
      <c r="VAF49" s="468"/>
      <c r="VAG49" s="468"/>
      <c r="VAH49" s="468"/>
      <c r="VAI49" s="468"/>
      <c r="VAJ49" s="468"/>
      <c r="VAK49" s="468"/>
      <c r="VAL49" s="468"/>
      <c r="VAM49" s="468"/>
      <c r="VAN49" s="468"/>
      <c r="VAO49" s="468"/>
      <c r="VAP49" s="468"/>
      <c r="VAQ49" s="468"/>
      <c r="VAR49" s="468"/>
      <c r="VAS49" s="468"/>
      <c r="VAT49" s="468"/>
      <c r="VAU49" s="468"/>
      <c r="VAV49" s="468"/>
      <c r="VAW49" s="468"/>
      <c r="VAX49" s="468"/>
      <c r="VAY49" s="468"/>
      <c r="VAZ49" s="468"/>
      <c r="VBA49" s="468"/>
      <c r="VBB49" s="468"/>
      <c r="VBC49" s="468"/>
      <c r="VBD49" s="468"/>
      <c r="VBE49" s="468"/>
      <c r="VBF49" s="468"/>
      <c r="VBG49" s="468"/>
      <c r="VBH49" s="468"/>
      <c r="VBI49" s="468"/>
      <c r="VBJ49" s="468"/>
      <c r="VBK49" s="468"/>
      <c r="VBL49" s="468"/>
      <c r="VBM49" s="468"/>
      <c r="VBN49" s="468"/>
      <c r="VBO49" s="468"/>
      <c r="VBP49" s="468"/>
      <c r="VBQ49" s="468"/>
      <c r="VBR49" s="468"/>
      <c r="VBS49" s="468"/>
      <c r="VBT49" s="468"/>
      <c r="VBU49" s="468"/>
      <c r="VBV49" s="468"/>
      <c r="VBW49" s="468"/>
      <c r="VBX49" s="468"/>
      <c r="VBY49" s="468"/>
      <c r="VBZ49" s="468"/>
      <c r="VCA49" s="468"/>
      <c r="VCB49" s="468"/>
      <c r="VCC49" s="468"/>
      <c r="VCD49" s="468"/>
      <c r="VCE49" s="468"/>
      <c r="VCF49" s="468"/>
      <c r="VCG49" s="468"/>
      <c r="VCH49" s="468"/>
      <c r="VCI49" s="468"/>
      <c r="VCJ49" s="468"/>
      <c r="VCK49" s="468"/>
      <c r="VCL49" s="468"/>
      <c r="VCM49" s="468"/>
      <c r="VCN49" s="468"/>
      <c r="VCO49" s="468"/>
      <c r="VCP49" s="468"/>
      <c r="VCQ49" s="468"/>
      <c r="VCR49" s="468"/>
      <c r="VCS49" s="468"/>
      <c r="VCT49" s="468"/>
      <c r="VCU49" s="468"/>
      <c r="VCV49" s="468"/>
      <c r="VCW49" s="468"/>
      <c r="VCX49" s="468"/>
      <c r="VCY49" s="468"/>
      <c r="VCZ49" s="468"/>
      <c r="VDA49" s="468"/>
      <c r="VDB49" s="468"/>
      <c r="VDC49" s="468"/>
      <c r="VDD49" s="468"/>
      <c r="VDE49" s="468"/>
      <c r="VDF49" s="468"/>
      <c r="VDG49" s="468"/>
      <c r="VDH49" s="468"/>
      <c r="VDI49" s="468"/>
      <c r="VDJ49" s="468"/>
      <c r="VDK49" s="468"/>
      <c r="VDL49" s="468"/>
      <c r="VDM49" s="468"/>
      <c r="VDN49" s="468"/>
      <c r="VDO49" s="468"/>
      <c r="VDP49" s="468"/>
      <c r="VDQ49" s="468"/>
      <c r="VDR49" s="468"/>
      <c r="VDS49" s="468"/>
      <c r="VDT49" s="468"/>
      <c r="VDU49" s="468"/>
      <c r="VDV49" s="468"/>
      <c r="VDW49" s="468"/>
      <c r="VDX49" s="468"/>
      <c r="VDY49" s="468"/>
      <c r="VDZ49" s="468"/>
      <c r="VEA49" s="468"/>
      <c r="VEB49" s="468"/>
      <c r="VEC49" s="468"/>
      <c r="VED49" s="468"/>
      <c r="VEE49" s="468"/>
      <c r="VEF49" s="468"/>
      <c r="VEG49" s="468"/>
      <c r="VEH49" s="468"/>
      <c r="VEI49" s="468"/>
      <c r="VEJ49" s="468"/>
      <c r="VEK49" s="468"/>
      <c r="VEL49" s="468"/>
      <c r="VEM49" s="468"/>
      <c r="VEN49" s="468"/>
      <c r="VEO49" s="468"/>
      <c r="VEP49" s="468"/>
      <c r="VEQ49" s="468"/>
      <c r="VER49" s="468"/>
      <c r="VES49" s="468"/>
      <c r="VET49" s="468"/>
      <c r="VEU49" s="468"/>
      <c r="VEV49" s="468"/>
      <c r="VEW49" s="468"/>
      <c r="VEX49" s="468"/>
      <c r="VEY49" s="468"/>
      <c r="VEZ49" s="468"/>
      <c r="VFA49" s="468"/>
      <c r="VFB49" s="468"/>
      <c r="VFC49" s="468"/>
      <c r="VFD49" s="468"/>
      <c r="VFE49" s="468"/>
      <c r="VFF49" s="468"/>
      <c r="VFG49" s="468"/>
      <c r="VFH49" s="468"/>
      <c r="VFI49" s="468"/>
      <c r="VFJ49" s="468"/>
      <c r="VFK49" s="468"/>
      <c r="VFL49" s="468"/>
      <c r="VFM49" s="468"/>
      <c r="VFN49" s="468"/>
      <c r="VFO49" s="468"/>
      <c r="VFP49" s="468"/>
      <c r="VFQ49" s="468"/>
      <c r="VFR49" s="468"/>
      <c r="VFS49" s="468"/>
      <c r="VFT49" s="468"/>
      <c r="VFU49" s="468"/>
      <c r="VFV49" s="468"/>
      <c r="VFW49" s="468"/>
      <c r="VFX49" s="468"/>
      <c r="VFY49" s="468"/>
      <c r="VFZ49" s="468"/>
      <c r="VGA49" s="468"/>
      <c r="VGB49" s="468"/>
      <c r="VGC49" s="468"/>
      <c r="VGD49" s="468"/>
      <c r="VGE49" s="468"/>
      <c r="VGF49" s="468"/>
      <c r="VGG49" s="468"/>
      <c r="VGH49" s="468"/>
      <c r="VGI49" s="468"/>
      <c r="VGJ49" s="468"/>
      <c r="VGK49" s="468"/>
      <c r="VGL49" s="468"/>
      <c r="VGM49" s="468"/>
      <c r="VGN49" s="468"/>
      <c r="VGO49" s="468"/>
      <c r="VGP49" s="468"/>
      <c r="VGQ49" s="468"/>
      <c r="VGR49" s="468"/>
      <c r="VGS49" s="468"/>
      <c r="VGT49" s="468"/>
      <c r="VGU49" s="468"/>
      <c r="VGV49" s="468"/>
      <c r="VGW49" s="468"/>
      <c r="VGX49" s="468"/>
      <c r="VGY49" s="468"/>
      <c r="VGZ49" s="468"/>
      <c r="VHA49" s="468"/>
      <c r="VHB49" s="468"/>
      <c r="VHC49" s="468"/>
      <c r="VHD49" s="468"/>
      <c r="VHE49" s="468"/>
      <c r="VHF49" s="468"/>
      <c r="VHG49" s="468"/>
      <c r="VHH49" s="468"/>
      <c r="VHI49" s="468"/>
      <c r="VHJ49" s="468"/>
      <c r="VHK49" s="468"/>
      <c r="VHL49" s="468"/>
      <c r="VHM49" s="468"/>
      <c r="VHN49" s="468"/>
      <c r="VHO49" s="468"/>
      <c r="VHP49" s="468"/>
      <c r="VHQ49" s="468"/>
      <c r="VHR49" s="468"/>
      <c r="VHS49" s="468"/>
      <c r="VHT49" s="468"/>
      <c r="VHU49" s="468"/>
      <c r="VHV49" s="468"/>
      <c r="VHW49" s="468"/>
      <c r="VHX49" s="468"/>
      <c r="VHY49" s="468"/>
      <c r="VHZ49" s="468"/>
      <c r="VIA49" s="468"/>
      <c r="VIB49" s="468"/>
      <c r="VIC49" s="468"/>
      <c r="VID49" s="468"/>
      <c r="VIE49" s="468"/>
      <c r="VIF49" s="468"/>
      <c r="VIG49" s="468"/>
      <c r="VIH49" s="468"/>
      <c r="VII49" s="468"/>
      <c r="VIJ49" s="468"/>
      <c r="VIK49" s="468"/>
      <c r="VIL49" s="468"/>
      <c r="VIM49" s="468"/>
      <c r="VIN49" s="468"/>
      <c r="VIO49" s="468"/>
      <c r="VIP49" s="468"/>
      <c r="VIQ49" s="468"/>
      <c r="VIR49" s="468"/>
      <c r="VIS49" s="468"/>
      <c r="VIT49" s="468"/>
      <c r="VIU49" s="468"/>
      <c r="VIV49" s="468"/>
      <c r="VIW49" s="468"/>
      <c r="VIX49" s="468"/>
      <c r="VIY49" s="468"/>
      <c r="VIZ49" s="468"/>
      <c r="VJA49" s="468"/>
      <c r="VJB49" s="468"/>
      <c r="VJC49" s="468"/>
      <c r="VJD49" s="468"/>
      <c r="VJE49" s="468"/>
      <c r="VJF49" s="468"/>
      <c r="VJG49" s="468"/>
      <c r="VJH49" s="468"/>
      <c r="VJI49" s="468"/>
      <c r="VJJ49" s="468"/>
      <c r="VJK49" s="468"/>
      <c r="VJL49" s="468"/>
      <c r="VJM49" s="468"/>
      <c r="VJN49" s="468"/>
      <c r="VJO49" s="468"/>
      <c r="VJP49" s="468"/>
      <c r="VJQ49" s="468"/>
      <c r="VJR49" s="468"/>
      <c r="VJS49" s="468"/>
      <c r="VJT49" s="468"/>
      <c r="VJU49" s="468"/>
      <c r="VJV49" s="468"/>
      <c r="VJW49" s="468"/>
      <c r="VJX49" s="468"/>
      <c r="VJY49" s="468"/>
      <c r="VJZ49" s="468"/>
      <c r="VKA49" s="468"/>
      <c r="VKB49" s="468"/>
      <c r="VKC49" s="468"/>
      <c r="VKD49" s="468"/>
      <c r="VKE49" s="468"/>
      <c r="VKF49" s="468"/>
      <c r="VKG49" s="468"/>
      <c r="VKH49" s="468"/>
      <c r="VKI49" s="468"/>
      <c r="VKJ49" s="468"/>
      <c r="VKK49" s="468"/>
      <c r="VKL49" s="468"/>
      <c r="VKM49" s="468"/>
      <c r="VKN49" s="468"/>
      <c r="VKO49" s="468"/>
      <c r="VKP49" s="468"/>
      <c r="VKQ49" s="468"/>
      <c r="VKR49" s="468"/>
      <c r="VKS49" s="468"/>
      <c r="VKT49" s="468"/>
      <c r="VKU49" s="468"/>
      <c r="VKV49" s="468"/>
      <c r="VKW49" s="468"/>
      <c r="VKX49" s="468"/>
      <c r="VKY49" s="468"/>
      <c r="VKZ49" s="468"/>
      <c r="VLA49" s="468"/>
      <c r="VLB49" s="468"/>
      <c r="VLC49" s="468"/>
      <c r="VLD49" s="468"/>
      <c r="VLE49" s="468"/>
      <c r="VLF49" s="468"/>
      <c r="VLG49" s="468"/>
      <c r="VLH49" s="468"/>
      <c r="VLI49" s="468"/>
      <c r="VLJ49" s="468"/>
      <c r="VLK49" s="468"/>
      <c r="VLL49" s="468"/>
      <c r="VLM49" s="468"/>
      <c r="VLN49" s="468"/>
      <c r="VLO49" s="468"/>
      <c r="VLP49" s="468"/>
      <c r="VLQ49" s="468"/>
      <c r="VLR49" s="468"/>
      <c r="VLS49" s="468"/>
      <c r="VLT49" s="468"/>
      <c r="VLU49" s="468"/>
      <c r="VLV49" s="468"/>
      <c r="VLW49" s="468"/>
      <c r="VLX49" s="468"/>
      <c r="VLY49" s="468"/>
      <c r="VLZ49" s="468"/>
      <c r="VMA49" s="468"/>
      <c r="VMB49" s="468"/>
      <c r="VMC49" s="468"/>
      <c r="VMD49" s="468"/>
      <c r="VME49" s="468"/>
      <c r="VMF49" s="468"/>
      <c r="VMG49" s="468"/>
      <c r="VMH49" s="468"/>
      <c r="VMI49" s="468"/>
      <c r="VMJ49" s="468"/>
      <c r="VMK49" s="468"/>
      <c r="VML49" s="468"/>
      <c r="VMM49" s="468"/>
      <c r="VMN49" s="468"/>
      <c r="VMO49" s="468"/>
      <c r="VMP49" s="468"/>
      <c r="VMQ49" s="468"/>
      <c r="VMR49" s="468"/>
      <c r="VMS49" s="468"/>
      <c r="VMT49" s="468"/>
      <c r="VMU49" s="468"/>
      <c r="VMV49" s="468"/>
      <c r="VMW49" s="468"/>
      <c r="VMX49" s="468"/>
      <c r="VMY49" s="468"/>
      <c r="VMZ49" s="468"/>
      <c r="VNA49" s="468"/>
      <c r="VNB49" s="468"/>
      <c r="VNC49" s="468"/>
      <c r="VND49" s="468"/>
      <c r="VNE49" s="468"/>
      <c r="VNF49" s="468"/>
      <c r="VNG49" s="468"/>
      <c r="VNH49" s="468"/>
      <c r="VNI49" s="468"/>
      <c r="VNJ49" s="468"/>
      <c r="VNK49" s="468"/>
      <c r="VNL49" s="468"/>
      <c r="VNM49" s="468"/>
      <c r="VNN49" s="468"/>
      <c r="VNO49" s="468"/>
      <c r="VNP49" s="468"/>
      <c r="VNQ49" s="468"/>
      <c r="VNR49" s="468"/>
      <c r="VNS49" s="468"/>
      <c r="VNT49" s="468"/>
      <c r="VNU49" s="468"/>
      <c r="VNV49" s="468"/>
      <c r="VNW49" s="468"/>
      <c r="VNX49" s="468"/>
      <c r="VNY49" s="468"/>
      <c r="VNZ49" s="468"/>
      <c r="VOA49" s="468"/>
      <c r="VOB49" s="468"/>
      <c r="VOC49" s="468"/>
      <c r="VOD49" s="468"/>
      <c r="VOE49" s="468"/>
      <c r="VOF49" s="468"/>
      <c r="VOG49" s="468"/>
      <c r="VOH49" s="468"/>
      <c r="VOI49" s="468"/>
      <c r="VOJ49" s="468"/>
      <c r="VOK49" s="468"/>
      <c r="VOL49" s="468"/>
      <c r="VOM49" s="468"/>
      <c r="VON49" s="468"/>
      <c r="VOO49" s="468"/>
      <c r="VOP49" s="468"/>
      <c r="VOQ49" s="468"/>
      <c r="VOR49" s="468"/>
      <c r="VOS49" s="468"/>
      <c r="VOT49" s="468"/>
      <c r="VOU49" s="468"/>
      <c r="VOV49" s="468"/>
      <c r="VOW49" s="468"/>
      <c r="VOX49" s="468"/>
      <c r="VOY49" s="468"/>
      <c r="VOZ49" s="468"/>
      <c r="VPA49" s="468"/>
      <c r="VPB49" s="468"/>
      <c r="VPC49" s="468"/>
      <c r="VPD49" s="468"/>
      <c r="VPE49" s="468"/>
      <c r="VPF49" s="468"/>
      <c r="VPG49" s="468"/>
      <c r="VPH49" s="468"/>
      <c r="VPI49" s="468"/>
      <c r="VPJ49" s="468"/>
      <c r="VPK49" s="468"/>
      <c r="VPL49" s="468"/>
      <c r="VPM49" s="468"/>
      <c r="VPN49" s="468"/>
      <c r="VPO49" s="468"/>
      <c r="VPP49" s="468"/>
      <c r="VPQ49" s="468"/>
      <c r="VPR49" s="468"/>
      <c r="VPS49" s="468"/>
      <c r="VPT49" s="468"/>
      <c r="VPU49" s="468"/>
      <c r="VPV49" s="468"/>
      <c r="VPW49" s="468"/>
      <c r="VPX49" s="468"/>
      <c r="VPY49" s="468"/>
      <c r="VPZ49" s="468"/>
      <c r="VQA49" s="468"/>
      <c r="VQB49" s="468"/>
      <c r="VQC49" s="468"/>
      <c r="VQD49" s="468"/>
      <c r="VQE49" s="468"/>
      <c r="VQF49" s="468"/>
      <c r="VQG49" s="468"/>
      <c r="VQH49" s="468"/>
      <c r="VQI49" s="468"/>
      <c r="VQJ49" s="468"/>
      <c r="VQK49" s="468"/>
      <c r="VQL49" s="468"/>
      <c r="VQM49" s="468"/>
      <c r="VQN49" s="468"/>
      <c r="VQO49" s="468"/>
      <c r="VQP49" s="468"/>
      <c r="VQQ49" s="468"/>
      <c r="VQR49" s="468"/>
      <c r="VQS49" s="468"/>
      <c r="VQT49" s="468"/>
      <c r="VQU49" s="468"/>
      <c r="VQV49" s="468"/>
      <c r="VQW49" s="468"/>
      <c r="VQX49" s="468"/>
      <c r="VQY49" s="468"/>
      <c r="VQZ49" s="468"/>
      <c r="VRA49" s="468"/>
      <c r="VRB49" s="468"/>
      <c r="VRC49" s="468"/>
      <c r="VRD49" s="468"/>
      <c r="VRE49" s="468"/>
      <c r="VRF49" s="468"/>
      <c r="VRG49" s="468"/>
      <c r="VRH49" s="468"/>
      <c r="VRI49" s="468"/>
      <c r="VRJ49" s="468"/>
      <c r="VRK49" s="468"/>
      <c r="VRL49" s="468"/>
      <c r="VRM49" s="468"/>
      <c r="VRN49" s="468"/>
      <c r="VRO49" s="468"/>
      <c r="VRP49" s="468"/>
      <c r="VRQ49" s="468"/>
      <c r="VRR49" s="468"/>
      <c r="VRS49" s="468"/>
      <c r="VRT49" s="468"/>
      <c r="VRU49" s="468"/>
      <c r="VRV49" s="468"/>
      <c r="VRW49" s="468"/>
      <c r="VRX49" s="468"/>
      <c r="VRY49" s="468"/>
      <c r="VRZ49" s="468"/>
      <c r="VSA49" s="468"/>
      <c r="VSB49" s="468"/>
      <c r="VSC49" s="468"/>
      <c r="VSD49" s="468"/>
      <c r="VSE49" s="468"/>
      <c r="VSF49" s="468"/>
      <c r="VSG49" s="468"/>
      <c r="VSH49" s="468"/>
      <c r="VSI49" s="468"/>
      <c r="VSJ49" s="468"/>
      <c r="VSK49" s="468"/>
      <c r="VSL49" s="468"/>
      <c r="VSM49" s="468"/>
      <c r="VSN49" s="468"/>
      <c r="VSO49" s="468"/>
      <c r="VSP49" s="468"/>
      <c r="VSQ49" s="468"/>
      <c r="VSR49" s="468"/>
      <c r="VSS49" s="468"/>
      <c r="VST49" s="468"/>
      <c r="VSU49" s="468"/>
      <c r="VSV49" s="468"/>
      <c r="VSW49" s="468"/>
      <c r="VSX49" s="468"/>
      <c r="VSY49" s="468"/>
      <c r="VSZ49" s="468"/>
      <c r="VTA49" s="468"/>
      <c r="VTB49" s="468"/>
      <c r="VTC49" s="468"/>
      <c r="VTD49" s="468"/>
      <c r="VTE49" s="468"/>
      <c r="VTF49" s="468"/>
      <c r="VTG49" s="468"/>
      <c r="VTH49" s="468"/>
      <c r="VTI49" s="468"/>
      <c r="VTJ49" s="468"/>
      <c r="VTK49" s="468"/>
      <c r="VTL49" s="468"/>
      <c r="VTM49" s="468"/>
      <c r="VTN49" s="468"/>
      <c r="VTO49" s="468"/>
      <c r="VTP49" s="468"/>
      <c r="VTQ49" s="468"/>
      <c r="VTR49" s="468"/>
      <c r="VTS49" s="468"/>
      <c r="VTT49" s="468"/>
      <c r="VTU49" s="468"/>
      <c r="VTV49" s="468"/>
      <c r="VTW49" s="468"/>
      <c r="VTX49" s="468"/>
      <c r="VTY49" s="468"/>
      <c r="VTZ49" s="468"/>
      <c r="VUA49" s="468"/>
      <c r="VUB49" s="468"/>
      <c r="VUC49" s="468"/>
      <c r="VUD49" s="468"/>
      <c r="VUE49" s="468"/>
      <c r="VUF49" s="468"/>
      <c r="VUG49" s="468"/>
      <c r="VUH49" s="468"/>
      <c r="VUI49" s="468"/>
      <c r="VUJ49" s="468"/>
      <c r="VUK49" s="468"/>
      <c r="VUL49" s="468"/>
      <c r="VUM49" s="468"/>
      <c r="VUN49" s="468"/>
      <c r="VUO49" s="468"/>
      <c r="VUP49" s="468"/>
      <c r="VUQ49" s="468"/>
      <c r="VUR49" s="468"/>
      <c r="VUS49" s="468"/>
      <c r="VUT49" s="468"/>
      <c r="VUU49" s="468"/>
      <c r="VUV49" s="468"/>
      <c r="VUW49" s="468"/>
      <c r="VUX49" s="468"/>
      <c r="VUY49" s="468"/>
      <c r="VUZ49" s="468"/>
      <c r="VVA49" s="468"/>
      <c r="VVB49" s="468"/>
      <c r="VVC49" s="468"/>
      <c r="VVD49" s="468"/>
      <c r="VVE49" s="468"/>
      <c r="VVF49" s="468"/>
      <c r="VVG49" s="468"/>
      <c r="VVH49" s="468"/>
      <c r="VVI49" s="468"/>
      <c r="VVJ49" s="468"/>
      <c r="VVK49" s="468"/>
      <c r="VVL49" s="468"/>
      <c r="VVM49" s="468"/>
      <c r="VVN49" s="468"/>
      <c r="VVO49" s="468"/>
      <c r="VVP49" s="468"/>
      <c r="VVQ49" s="468"/>
      <c r="VVR49" s="468"/>
      <c r="VVS49" s="468"/>
      <c r="VVT49" s="468"/>
      <c r="VVU49" s="468"/>
      <c r="VVV49" s="468"/>
      <c r="VVW49" s="468"/>
      <c r="VVX49" s="468"/>
      <c r="VVY49" s="468"/>
      <c r="VVZ49" s="468"/>
      <c r="VWA49" s="468"/>
      <c r="VWB49" s="468"/>
      <c r="VWC49" s="468"/>
      <c r="VWD49" s="468"/>
      <c r="VWE49" s="468"/>
      <c r="VWF49" s="468"/>
      <c r="VWG49" s="468"/>
      <c r="VWH49" s="468"/>
      <c r="VWI49" s="468"/>
      <c r="VWJ49" s="468"/>
      <c r="VWK49" s="468"/>
      <c r="VWL49" s="468"/>
      <c r="VWM49" s="468"/>
      <c r="VWN49" s="468"/>
      <c r="VWO49" s="468"/>
      <c r="VWP49" s="468"/>
      <c r="VWQ49" s="468"/>
      <c r="VWR49" s="468"/>
      <c r="VWS49" s="468"/>
      <c r="VWT49" s="468"/>
      <c r="VWU49" s="468"/>
      <c r="VWV49" s="468"/>
      <c r="VWW49" s="468"/>
      <c r="VWX49" s="468"/>
      <c r="VWY49" s="468"/>
      <c r="VWZ49" s="468"/>
      <c r="VXA49" s="468"/>
      <c r="VXB49" s="468"/>
      <c r="VXC49" s="468"/>
      <c r="VXD49" s="468"/>
      <c r="VXE49" s="468"/>
      <c r="VXF49" s="468"/>
      <c r="VXG49" s="468"/>
      <c r="VXH49" s="468"/>
      <c r="VXI49" s="468"/>
      <c r="VXJ49" s="468"/>
      <c r="VXK49" s="468"/>
      <c r="VXL49" s="468"/>
      <c r="VXM49" s="468"/>
      <c r="VXN49" s="468"/>
      <c r="VXO49" s="468"/>
      <c r="VXP49" s="468"/>
      <c r="VXQ49" s="468"/>
      <c r="VXR49" s="468"/>
      <c r="VXS49" s="468"/>
      <c r="VXT49" s="468"/>
      <c r="VXU49" s="468"/>
      <c r="VXV49" s="468"/>
      <c r="VXW49" s="468"/>
      <c r="VXX49" s="468"/>
      <c r="VXY49" s="468"/>
      <c r="VXZ49" s="468"/>
      <c r="VYA49" s="468"/>
      <c r="VYB49" s="468"/>
      <c r="VYC49" s="468"/>
      <c r="VYD49" s="468"/>
      <c r="VYE49" s="468"/>
      <c r="VYF49" s="468"/>
      <c r="VYG49" s="468"/>
      <c r="VYH49" s="468"/>
      <c r="VYI49" s="468"/>
      <c r="VYJ49" s="468"/>
      <c r="VYK49" s="468"/>
      <c r="VYL49" s="468"/>
      <c r="VYM49" s="468"/>
      <c r="VYN49" s="468"/>
      <c r="VYO49" s="468"/>
      <c r="VYP49" s="468"/>
      <c r="VYQ49" s="468"/>
      <c r="VYR49" s="468"/>
      <c r="VYS49" s="468"/>
      <c r="VYT49" s="468"/>
      <c r="VYU49" s="468"/>
      <c r="VYV49" s="468"/>
      <c r="VYW49" s="468"/>
      <c r="VYX49" s="468"/>
      <c r="VYY49" s="468"/>
      <c r="VYZ49" s="468"/>
      <c r="VZA49" s="468"/>
      <c r="VZB49" s="468"/>
      <c r="VZC49" s="468"/>
      <c r="VZD49" s="468"/>
      <c r="VZE49" s="468"/>
      <c r="VZF49" s="468"/>
      <c r="VZG49" s="468"/>
      <c r="VZH49" s="468"/>
      <c r="VZI49" s="468"/>
      <c r="VZJ49" s="468"/>
      <c r="VZK49" s="468"/>
      <c r="VZL49" s="468"/>
      <c r="VZM49" s="468"/>
      <c r="VZN49" s="468"/>
      <c r="VZO49" s="468"/>
      <c r="VZP49" s="468"/>
      <c r="VZQ49" s="468"/>
      <c r="VZR49" s="468"/>
      <c r="VZS49" s="468"/>
      <c r="VZT49" s="468"/>
      <c r="VZU49" s="468"/>
      <c r="VZV49" s="468"/>
      <c r="VZW49" s="468"/>
      <c r="VZX49" s="468"/>
      <c r="VZY49" s="468"/>
      <c r="VZZ49" s="468"/>
      <c r="WAA49" s="468"/>
      <c r="WAB49" s="468"/>
      <c r="WAC49" s="468"/>
      <c r="WAD49" s="468"/>
      <c r="WAE49" s="468"/>
      <c r="WAF49" s="468"/>
      <c r="WAG49" s="468"/>
      <c r="WAH49" s="468"/>
      <c r="WAI49" s="468"/>
      <c r="WAJ49" s="468"/>
      <c r="WAK49" s="468"/>
      <c r="WAL49" s="468"/>
      <c r="WAM49" s="468"/>
      <c r="WAN49" s="468"/>
      <c r="WAO49" s="468"/>
      <c r="WAP49" s="468"/>
      <c r="WAQ49" s="468"/>
      <c r="WAR49" s="468"/>
      <c r="WAS49" s="468"/>
      <c r="WAT49" s="468"/>
      <c r="WAU49" s="468"/>
      <c r="WAV49" s="468"/>
      <c r="WAW49" s="468"/>
      <c r="WAX49" s="468"/>
      <c r="WAY49" s="468"/>
      <c r="WAZ49" s="468"/>
      <c r="WBA49" s="468"/>
      <c r="WBB49" s="468"/>
      <c r="WBC49" s="468"/>
      <c r="WBD49" s="468"/>
      <c r="WBE49" s="468"/>
      <c r="WBF49" s="468"/>
      <c r="WBG49" s="468"/>
      <c r="WBH49" s="468"/>
      <c r="WBI49" s="468"/>
      <c r="WBJ49" s="468"/>
      <c r="WBK49" s="468"/>
      <c r="WBL49" s="468"/>
      <c r="WBM49" s="468"/>
      <c r="WBN49" s="468"/>
      <c r="WBO49" s="468"/>
      <c r="WBP49" s="468"/>
      <c r="WBQ49" s="468"/>
      <c r="WBR49" s="468"/>
      <c r="WBS49" s="468"/>
      <c r="WBT49" s="468"/>
      <c r="WBU49" s="468"/>
      <c r="WBV49" s="468"/>
      <c r="WBW49" s="468"/>
      <c r="WBX49" s="468"/>
      <c r="WBY49" s="468"/>
      <c r="WBZ49" s="468"/>
      <c r="WCA49" s="468"/>
      <c r="WCB49" s="468"/>
      <c r="WCC49" s="468"/>
      <c r="WCD49" s="468"/>
      <c r="WCE49" s="468"/>
      <c r="WCF49" s="468"/>
      <c r="WCG49" s="468"/>
      <c r="WCH49" s="468"/>
      <c r="WCI49" s="468"/>
      <c r="WCJ49" s="468"/>
      <c r="WCK49" s="468"/>
      <c r="WCL49" s="468"/>
      <c r="WCM49" s="468"/>
      <c r="WCN49" s="468"/>
      <c r="WCO49" s="468"/>
      <c r="WCP49" s="468"/>
      <c r="WCQ49" s="468"/>
      <c r="WCR49" s="468"/>
      <c r="WCS49" s="468"/>
      <c r="WCT49" s="468"/>
      <c r="WCU49" s="468"/>
      <c r="WCV49" s="468"/>
      <c r="WCW49" s="468"/>
      <c r="WCX49" s="468"/>
      <c r="WCY49" s="468"/>
      <c r="WCZ49" s="468"/>
      <c r="WDA49" s="468"/>
      <c r="WDB49" s="468"/>
      <c r="WDC49" s="468"/>
      <c r="WDD49" s="468"/>
      <c r="WDE49" s="468"/>
      <c r="WDF49" s="468"/>
      <c r="WDG49" s="468"/>
      <c r="WDH49" s="468"/>
      <c r="WDI49" s="468"/>
      <c r="WDJ49" s="468"/>
      <c r="WDK49" s="468"/>
      <c r="WDL49" s="468"/>
      <c r="WDM49" s="468"/>
      <c r="WDN49" s="468"/>
      <c r="WDO49" s="468"/>
      <c r="WDP49" s="468"/>
      <c r="WDQ49" s="468"/>
      <c r="WDR49" s="468"/>
      <c r="WDS49" s="468"/>
      <c r="WDT49" s="468"/>
      <c r="WDU49" s="468"/>
      <c r="WDV49" s="468"/>
      <c r="WDW49" s="468"/>
      <c r="WDX49" s="468"/>
      <c r="WDY49" s="468"/>
      <c r="WDZ49" s="468"/>
      <c r="WEA49" s="468"/>
      <c r="WEB49" s="468"/>
      <c r="WEC49" s="468"/>
      <c r="WED49" s="468"/>
      <c r="WEE49" s="468"/>
      <c r="WEF49" s="468"/>
      <c r="WEG49" s="468"/>
      <c r="WEH49" s="468"/>
      <c r="WEI49" s="468"/>
      <c r="WEJ49" s="468"/>
      <c r="WEK49" s="468"/>
      <c r="WEL49" s="468"/>
      <c r="WEM49" s="468"/>
      <c r="WEN49" s="468"/>
      <c r="WEO49" s="468"/>
      <c r="WEP49" s="468"/>
      <c r="WEQ49" s="468"/>
      <c r="WER49" s="468"/>
      <c r="WES49" s="468"/>
      <c r="WET49" s="468"/>
      <c r="WEU49" s="468"/>
      <c r="WEV49" s="468"/>
      <c r="WEW49" s="468"/>
      <c r="WEX49" s="468"/>
      <c r="WEY49" s="468"/>
      <c r="WEZ49" s="468"/>
      <c r="WFA49" s="468"/>
      <c r="WFB49" s="468"/>
      <c r="WFC49" s="468"/>
      <c r="WFD49" s="468"/>
      <c r="WFE49" s="468"/>
      <c r="WFF49" s="468"/>
      <c r="WFG49" s="468"/>
      <c r="WFH49" s="468"/>
      <c r="WFI49" s="468"/>
      <c r="WFJ49" s="468"/>
      <c r="WFK49" s="468"/>
      <c r="WFL49" s="468"/>
      <c r="WFM49" s="468"/>
      <c r="WFN49" s="468"/>
      <c r="WFO49" s="468"/>
      <c r="WFP49" s="468"/>
      <c r="WFQ49" s="468"/>
      <c r="WFR49" s="468"/>
      <c r="WFS49" s="468"/>
      <c r="WFT49" s="468"/>
      <c r="WFU49" s="468"/>
      <c r="WFV49" s="468"/>
      <c r="WFW49" s="468"/>
      <c r="WFX49" s="468"/>
      <c r="WFY49" s="468"/>
      <c r="WFZ49" s="468"/>
      <c r="WGA49" s="468"/>
      <c r="WGB49" s="468"/>
      <c r="WGC49" s="468"/>
      <c r="WGD49" s="468"/>
      <c r="WGE49" s="468"/>
      <c r="WGF49" s="468"/>
      <c r="WGG49" s="468"/>
      <c r="WGH49" s="468"/>
      <c r="WGI49" s="468"/>
      <c r="WGJ49" s="468"/>
      <c r="WGK49" s="468"/>
      <c r="WGL49" s="468"/>
      <c r="WGM49" s="468"/>
      <c r="WGN49" s="468"/>
      <c r="WGO49" s="468"/>
      <c r="WGP49" s="468"/>
      <c r="WGQ49" s="468"/>
      <c r="WGR49" s="468"/>
      <c r="WGS49" s="468"/>
      <c r="WGT49" s="468"/>
      <c r="WGU49" s="468"/>
      <c r="WGV49" s="468"/>
      <c r="WGW49" s="468"/>
      <c r="WGX49" s="468"/>
      <c r="WGY49" s="468"/>
      <c r="WGZ49" s="468"/>
      <c r="WHA49" s="468"/>
      <c r="WHB49" s="468"/>
      <c r="WHC49" s="468"/>
      <c r="WHD49" s="468"/>
      <c r="WHE49" s="468"/>
      <c r="WHF49" s="468"/>
      <c r="WHG49" s="468"/>
      <c r="WHH49" s="468"/>
      <c r="WHI49" s="468"/>
      <c r="WHJ49" s="468"/>
      <c r="WHK49" s="468"/>
      <c r="WHL49" s="468"/>
      <c r="WHM49" s="468"/>
      <c r="WHN49" s="468"/>
      <c r="WHO49" s="468"/>
      <c r="WHP49" s="468"/>
      <c r="WHQ49" s="468"/>
      <c r="WHR49" s="468"/>
      <c r="WHS49" s="468"/>
      <c r="WHT49" s="468"/>
      <c r="WHU49" s="468"/>
      <c r="WHV49" s="468"/>
      <c r="WHW49" s="468"/>
      <c r="WHX49" s="468"/>
      <c r="WHY49" s="468"/>
      <c r="WHZ49" s="468"/>
      <c r="WIA49" s="468"/>
      <c r="WIB49" s="468"/>
      <c r="WIC49" s="468"/>
      <c r="WID49" s="468"/>
      <c r="WIE49" s="468"/>
      <c r="WIF49" s="468"/>
      <c r="WIG49" s="468"/>
      <c r="WIH49" s="468"/>
      <c r="WII49" s="468"/>
      <c r="WIJ49" s="468"/>
      <c r="WIK49" s="468"/>
      <c r="WIL49" s="468"/>
      <c r="WIM49" s="468"/>
      <c r="WIN49" s="468"/>
      <c r="WIO49" s="468"/>
      <c r="WIP49" s="468"/>
      <c r="WIQ49" s="468"/>
      <c r="WIR49" s="468"/>
      <c r="WIS49" s="468"/>
      <c r="WIT49" s="468"/>
      <c r="WIU49" s="468"/>
      <c r="WIV49" s="468"/>
      <c r="WIW49" s="468"/>
      <c r="WIX49" s="468"/>
      <c r="WIY49" s="468"/>
      <c r="WIZ49" s="468"/>
      <c r="WJA49" s="468"/>
      <c r="WJB49" s="468"/>
      <c r="WJC49" s="468"/>
      <c r="WJD49" s="468"/>
      <c r="WJE49" s="468"/>
      <c r="WJF49" s="468"/>
      <c r="WJG49" s="468"/>
      <c r="WJH49" s="468"/>
      <c r="WJI49" s="468"/>
      <c r="WJJ49" s="468"/>
      <c r="WJK49" s="468"/>
      <c r="WJL49" s="468"/>
      <c r="WJM49" s="468"/>
      <c r="WJN49" s="468"/>
      <c r="WJO49" s="468"/>
      <c r="WJP49" s="468"/>
      <c r="WJQ49" s="468"/>
      <c r="WJR49" s="468"/>
      <c r="WJS49" s="468"/>
      <c r="WJT49" s="468"/>
      <c r="WJU49" s="468"/>
      <c r="WJV49" s="468"/>
      <c r="WJW49" s="468"/>
      <c r="WJX49" s="468"/>
      <c r="WJY49" s="468"/>
      <c r="WJZ49" s="468"/>
      <c r="WKA49" s="468"/>
      <c r="WKB49" s="468"/>
      <c r="WKC49" s="468"/>
      <c r="WKD49" s="468"/>
      <c r="WKE49" s="468"/>
      <c r="WKF49" s="468"/>
      <c r="WKG49" s="468"/>
      <c r="WKH49" s="468"/>
      <c r="WKI49" s="468"/>
      <c r="WKJ49" s="468"/>
      <c r="WKK49" s="468"/>
      <c r="WKL49" s="468"/>
      <c r="WKM49" s="468"/>
      <c r="WKN49" s="468"/>
      <c r="WKO49" s="468"/>
      <c r="WKP49" s="468"/>
      <c r="WKQ49" s="468"/>
      <c r="WKR49" s="468"/>
      <c r="WKS49" s="468"/>
      <c r="WKT49" s="468"/>
      <c r="WKU49" s="468"/>
      <c r="WKV49" s="468"/>
      <c r="WKW49" s="468"/>
      <c r="WKX49" s="468"/>
      <c r="WKY49" s="468"/>
      <c r="WKZ49" s="468"/>
      <c r="WLA49" s="468"/>
      <c r="WLB49" s="468"/>
      <c r="WLC49" s="468"/>
      <c r="WLD49" s="468"/>
      <c r="WLE49" s="468"/>
      <c r="WLF49" s="468"/>
      <c r="WLG49" s="468"/>
      <c r="WLH49" s="468"/>
      <c r="WLI49" s="468"/>
      <c r="WLJ49" s="468"/>
      <c r="WLK49" s="468"/>
      <c r="WLL49" s="468"/>
      <c r="WLM49" s="468"/>
      <c r="WLN49" s="468"/>
      <c r="WLO49" s="468"/>
      <c r="WLP49" s="468"/>
      <c r="WLQ49" s="468"/>
      <c r="WLR49" s="468"/>
      <c r="WLS49" s="468"/>
      <c r="WLT49" s="468"/>
      <c r="WLU49" s="468"/>
      <c r="WLV49" s="468"/>
      <c r="WLW49" s="468"/>
      <c r="WLX49" s="468"/>
      <c r="WLY49" s="468"/>
      <c r="WLZ49" s="468"/>
      <c r="WMA49" s="468"/>
      <c r="WMB49" s="468"/>
      <c r="WMC49" s="468"/>
      <c r="WMD49" s="468"/>
      <c r="WME49" s="468"/>
      <c r="WMF49" s="468"/>
      <c r="WMG49" s="468"/>
      <c r="WMH49" s="468"/>
      <c r="WMI49" s="468"/>
      <c r="WMJ49" s="468"/>
      <c r="WMK49" s="468"/>
      <c r="WML49" s="468"/>
      <c r="WMM49" s="468"/>
      <c r="WMN49" s="468"/>
      <c r="WMO49" s="468"/>
      <c r="WMP49" s="468"/>
      <c r="WMQ49" s="468"/>
      <c r="WMR49" s="468"/>
      <c r="WMS49" s="468"/>
      <c r="WMT49" s="468"/>
      <c r="WMU49" s="468"/>
      <c r="WMV49" s="468"/>
      <c r="WMW49" s="468"/>
      <c r="WMX49" s="468"/>
      <c r="WMY49" s="468"/>
      <c r="WMZ49" s="468"/>
      <c r="WNA49" s="468"/>
      <c r="WNB49" s="468"/>
      <c r="WNC49" s="468"/>
      <c r="WND49" s="468"/>
      <c r="WNE49" s="468"/>
      <c r="WNF49" s="468"/>
      <c r="WNG49" s="468"/>
      <c r="WNH49" s="468"/>
      <c r="WNI49" s="468"/>
      <c r="WNJ49" s="468"/>
      <c r="WNK49" s="468"/>
      <c r="WNL49" s="468"/>
      <c r="WNM49" s="468"/>
      <c r="WNN49" s="468"/>
      <c r="WNO49" s="468"/>
      <c r="WNP49" s="468"/>
      <c r="WNQ49" s="468"/>
      <c r="WNR49" s="468"/>
      <c r="WNS49" s="468"/>
      <c r="WNT49" s="468"/>
      <c r="WNU49" s="468"/>
      <c r="WNV49" s="468"/>
      <c r="WNW49" s="468"/>
      <c r="WNX49" s="468"/>
      <c r="WNY49" s="468"/>
      <c r="WNZ49" s="468"/>
      <c r="WOA49" s="468"/>
      <c r="WOB49" s="468"/>
      <c r="WOC49" s="468"/>
      <c r="WOD49" s="468"/>
      <c r="WOE49" s="468"/>
      <c r="WOF49" s="468"/>
      <c r="WOG49" s="468"/>
      <c r="WOH49" s="468"/>
      <c r="WOI49" s="468"/>
      <c r="WOJ49" s="468"/>
      <c r="WOK49" s="468"/>
      <c r="WOL49" s="468"/>
      <c r="WOM49" s="468"/>
      <c r="WON49" s="468"/>
      <c r="WOO49" s="468"/>
      <c r="WOP49" s="468"/>
      <c r="WOQ49" s="468"/>
      <c r="WOR49" s="468"/>
      <c r="WOS49" s="468"/>
      <c r="WOT49" s="468"/>
      <c r="WOU49" s="468"/>
      <c r="WOV49" s="468"/>
      <c r="WOW49" s="468"/>
      <c r="WOX49" s="468"/>
      <c r="WOY49" s="468"/>
      <c r="WOZ49" s="468"/>
      <c r="WPA49" s="468"/>
      <c r="WPB49" s="468"/>
      <c r="WPC49" s="468"/>
      <c r="WPD49" s="468"/>
      <c r="WPE49" s="468"/>
      <c r="WPF49" s="468"/>
      <c r="WPG49" s="468"/>
      <c r="WPH49" s="468"/>
      <c r="WPI49" s="468"/>
      <c r="WPJ49" s="468"/>
      <c r="WPK49" s="468"/>
      <c r="WPL49" s="468"/>
      <c r="WPM49" s="468"/>
      <c r="WPN49" s="468"/>
      <c r="WPO49" s="468"/>
      <c r="WPP49" s="468"/>
      <c r="WPQ49" s="468"/>
      <c r="WPR49" s="468"/>
      <c r="WPS49" s="468"/>
      <c r="WPT49" s="468"/>
      <c r="WPU49" s="468"/>
      <c r="WPV49" s="468"/>
      <c r="WPW49" s="468"/>
      <c r="WPX49" s="468"/>
      <c r="WPY49" s="468"/>
      <c r="WPZ49" s="468"/>
      <c r="WQA49" s="468"/>
      <c r="WQB49" s="468"/>
      <c r="WQC49" s="468"/>
      <c r="WQD49" s="468"/>
      <c r="WQE49" s="468"/>
      <c r="WQF49" s="468"/>
      <c r="WQG49" s="468"/>
      <c r="WQH49" s="468"/>
      <c r="WQI49" s="468"/>
      <c r="WQJ49" s="468"/>
      <c r="WQK49" s="468"/>
      <c r="WQL49" s="468"/>
      <c r="WQM49" s="468"/>
      <c r="WQN49" s="468"/>
      <c r="WQO49" s="468"/>
      <c r="WQP49" s="468"/>
      <c r="WQQ49" s="468"/>
      <c r="WQR49" s="468"/>
      <c r="WQS49" s="468"/>
      <c r="WQT49" s="468"/>
      <c r="WQU49" s="468"/>
      <c r="WQV49" s="468"/>
      <c r="WQW49" s="468"/>
      <c r="WQX49" s="468"/>
      <c r="WQY49" s="468"/>
      <c r="WQZ49" s="468"/>
      <c r="WRA49" s="468"/>
      <c r="WRB49" s="468"/>
      <c r="WRC49" s="468"/>
      <c r="WRD49" s="468"/>
      <c r="WRE49" s="468"/>
      <c r="WRF49" s="468"/>
      <c r="WRG49" s="468"/>
      <c r="WRH49" s="468"/>
      <c r="WRI49" s="468"/>
      <c r="WRJ49" s="468"/>
      <c r="WRK49" s="468"/>
      <c r="WRL49" s="468"/>
      <c r="WRM49" s="468"/>
      <c r="WRN49" s="468"/>
      <c r="WRO49" s="468"/>
      <c r="WRP49" s="468"/>
      <c r="WRQ49" s="468"/>
      <c r="WRR49" s="468"/>
      <c r="WRS49" s="468"/>
      <c r="WRT49" s="468"/>
      <c r="WRU49" s="468"/>
      <c r="WRV49" s="468"/>
      <c r="WRW49" s="468"/>
      <c r="WRX49" s="468"/>
      <c r="WRY49" s="468"/>
      <c r="WRZ49" s="468"/>
      <c r="WSA49" s="468"/>
      <c r="WSB49" s="468"/>
      <c r="WSC49" s="468"/>
      <c r="WSD49" s="468"/>
      <c r="WSE49" s="468"/>
      <c r="WSF49" s="468"/>
      <c r="WSG49" s="468"/>
      <c r="WSH49" s="468"/>
      <c r="WSI49" s="468"/>
      <c r="WSJ49" s="468"/>
      <c r="WSK49" s="468"/>
      <c r="WSL49" s="468"/>
      <c r="WSM49" s="468"/>
      <c r="WSN49" s="468"/>
      <c r="WSO49" s="468"/>
      <c r="WSP49" s="468"/>
      <c r="WSQ49" s="468"/>
      <c r="WSR49" s="468"/>
      <c r="WSS49" s="468"/>
      <c r="WST49" s="468"/>
      <c r="WSU49" s="468"/>
      <c r="WSV49" s="468"/>
      <c r="WSW49" s="468"/>
      <c r="WSX49" s="468"/>
      <c r="WSY49" s="468"/>
      <c r="WSZ49" s="468"/>
      <c r="WTA49" s="468"/>
      <c r="WTB49" s="468"/>
      <c r="WTC49" s="468"/>
      <c r="WTD49" s="468"/>
      <c r="WTE49" s="468"/>
      <c r="WTF49" s="468"/>
      <c r="WTG49" s="468"/>
      <c r="WTH49" s="468"/>
      <c r="WTI49" s="468"/>
      <c r="WTJ49" s="468"/>
      <c r="WTK49" s="468"/>
      <c r="WTL49" s="468"/>
      <c r="WTM49" s="468"/>
      <c r="WTN49" s="468"/>
      <c r="WTO49" s="468"/>
      <c r="WTP49" s="468"/>
      <c r="WTQ49" s="468"/>
      <c r="WTR49" s="468"/>
      <c r="WTS49" s="468"/>
      <c r="WTT49" s="468"/>
      <c r="WTU49" s="468"/>
      <c r="WTV49" s="468"/>
      <c r="WTW49" s="468"/>
      <c r="WTX49" s="468"/>
      <c r="WTY49" s="468"/>
      <c r="WTZ49" s="468"/>
      <c r="WUA49" s="468"/>
      <c r="WUB49" s="468"/>
      <c r="WUC49" s="468"/>
      <c r="WUD49" s="468"/>
      <c r="WUE49" s="468"/>
      <c r="WUF49" s="468"/>
      <c r="WUG49" s="468"/>
      <c r="WUH49" s="468"/>
      <c r="WUI49" s="468"/>
      <c r="WUJ49" s="468"/>
      <c r="WUK49" s="468"/>
      <c r="WUL49" s="468"/>
      <c r="WUM49" s="468"/>
      <c r="WUN49" s="468"/>
      <c r="WUO49" s="468"/>
      <c r="WUP49" s="468"/>
      <c r="WUQ49" s="468"/>
      <c r="WUR49" s="468"/>
      <c r="WUS49" s="468"/>
      <c r="WUT49" s="468"/>
      <c r="WUU49" s="468"/>
      <c r="WUV49" s="468"/>
      <c r="WUW49" s="468"/>
      <c r="WUX49" s="468"/>
      <c r="WUY49" s="468"/>
      <c r="WUZ49" s="468"/>
      <c r="WVA49" s="468"/>
      <c r="WVB49" s="468"/>
      <c r="WVC49" s="468"/>
      <c r="WVD49" s="468"/>
      <c r="WVE49" s="468"/>
      <c r="WVF49" s="468"/>
      <c r="WVG49" s="468"/>
      <c r="WVH49" s="468"/>
      <c r="WVI49" s="468"/>
      <c r="WVJ49" s="468"/>
      <c r="WVK49" s="468"/>
      <c r="WVL49" s="468"/>
      <c r="WVM49" s="468"/>
      <c r="WVN49" s="468"/>
      <c r="WVO49" s="468"/>
      <c r="WVP49" s="468"/>
      <c r="WVQ49" s="468"/>
      <c r="WVR49" s="468"/>
      <c r="WVS49" s="468"/>
      <c r="WVT49" s="468"/>
      <c r="WVU49" s="468"/>
      <c r="WVV49" s="468"/>
      <c r="WVW49" s="468"/>
      <c r="WVX49" s="468"/>
      <c r="WVY49" s="468"/>
      <c r="WVZ49" s="468"/>
      <c r="WWA49" s="468"/>
      <c r="WWB49" s="468"/>
      <c r="WWC49" s="468"/>
      <c r="WWD49" s="468"/>
      <c r="WWE49" s="468"/>
      <c r="WWF49" s="468"/>
      <c r="WWG49" s="468"/>
      <c r="WWH49" s="468"/>
      <c r="WWI49" s="468"/>
      <c r="WWJ49" s="468"/>
      <c r="WWK49" s="468"/>
      <c r="WWL49" s="468"/>
      <c r="WWM49" s="468"/>
      <c r="WWN49" s="468"/>
      <c r="WWO49" s="468"/>
      <c r="WWP49" s="468"/>
      <c r="WWQ49" s="468"/>
      <c r="WWR49" s="468"/>
      <c r="WWS49" s="468"/>
      <c r="WWT49" s="468"/>
      <c r="WWU49" s="468"/>
      <c r="WWV49" s="468"/>
      <c r="WWW49" s="468"/>
      <c r="WWX49" s="468"/>
      <c r="WWY49" s="468"/>
      <c r="WWZ49" s="468"/>
      <c r="WXA49" s="468"/>
      <c r="WXB49" s="468"/>
      <c r="WXC49" s="468"/>
      <c r="WXD49" s="468"/>
      <c r="WXE49" s="468"/>
      <c r="WXF49" s="468"/>
      <c r="WXG49" s="468"/>
      <c r="WXH49" s="468"/>
      <c r="WXI49" s="468"/>
      <c r="WXJ49" s="468"/>
      <c r="WXK49" s="468"/>
      <c r="WXL49" s="468"/>
      <c r="WXM49" s="468"/>
      <c r="WXN49" s="468"/>
      <c r="WXO49" s="468"/>
      <c r="WXP49" s="468"/>
      <c r="WXQ49" s="468"/>
      <c r="WXR49" s="468"/>
      <c r="WXS49" s="468"/>
      <c r="WXT49" s="468"/>
      <c r="WXU49" s="468"/>
      <c r="WXV49" s="468"/>
      <c r="WXW49" s="468"/>
      <c r="WXX49" s="468"/>
      <c r="WXY49" s="468"/>
      <c r="WXZ49" s="468"/>
      <c r="WYA49" s="468"/>
      <c r="WYB49" s="468"/>
      <c r="WYC49" s="468"/>
      <c r="WYD49" s="468"/>
      <c r="WYE49" s="468"/>
      <c r="WYF49" s="468"/>
      <c r="WYG49" s="468"/>
      <c r="WYH49" s="468"/>
      <c r="WYI49" s="468"/>
      <c r="WYJ49" s="468"/>
      <c r="WYK49" s="468"/>
      <c r="WYL49" s="468"/>
      <c r="WYM49" s="468"/>
      <c r="WYN49" s="468"/>
      <c r="WYO49" s="468"/>
      <c r="WYP49" s="468"/>
      <c r="WYQ49" s="468"/>
      <c r="WYR49" s="468"/>
      <c r="WYS49" s="468"/>
      <c r="WYT49" s="468"/>
      <c r="WYU49" s="468"/>
      <c r="WYV49" s="468"/>
      <c r="WYW49" s="468"/>
      <c r="WYX49" s="468"/>
      <c r="WYY49" s="468"/>
      <c r="WYZ49" s="468"/>
      <c r="WZA49" s="468"/>
      <c r="WZB49" s="468"/>
      <c r="WZC49" s="468"/>
      <c r="WZD49" s="468"/>
      <c r="WZE49" s="468"/>
      <c r="WZF49" s="468"/>
      <c r="WZG49" s="468"/>
      <c r="WZH49" s="468"/>
      <c r="WZI49" s="468"/>
      <c r="WZJ49" s="468"/>
      <c r="WZK49" s="468"/>
      <c r="WZL49" s="468"/>
      <c r="WZM49" s="468"/>
      <c r="WZN49" s="468"/>
      <c r="WZO49" s="468"/>
      <c r="WZP49" s="468"/>
      <c r="WZQ49" s="468"/>
      <c r="WZR49" s="468"/>
      <c r="WZS49" s="468"/>
      <c r="WZT49" s="468"/>
      <c r="WZU49" s="468"/>
      <c r="WZV49" s="468"/>
      <c r="WZW49" s="468"/>
      <c r="WZX49" s="468"/>
      <c r="WZY49" s="468"/>
      <c r="WZZ49" s="468"/>
      <c r="XAA49" s="468"/>
      <c r="XAB49" s="468"/>
      <c r="XAC49" s="468"/>
      <c r="XAD49" s="468"/>
      <c r="XAE49" s="468"/>
      <c r="XAF49" s="468"/>
      <c r="XAG49" s="468"/>
      <c r="XAH49" s="468"/>
      <c r="XAI49" s="468"/>
      <c r="XAJ49" s="468"/>
      <c r="XAK49" s="468"/>
      <c r="XAL49" s="468"/>
      <c r="XAM49" s="468"/>
      <c r="XAN49" s="468"/>
      <c r="XAO49" s="468"/>
      <c r="XAP49" s="468"/>
      <c r="XAQ49" s="468"/>
      <c r="XAR49" s="468"/>
      <c r="XAS49" s="468"/>
      <c r="XAT49" s="468"/>
      <c r="XAU49" s="468"/>
      <c r="XAV49" s="468"/>
      <c r="XAW49" s="468"/>
      <c r="XAX49" s="468"/>
      <c r="XAY49" s="468"/>
      <c r="XAZ49" s="468"/>
      <c r="XBA49" s="468"/>
      <c r="XBB49" s="468"/>
      <c r="XBC49" s="468"/>
      <c r="XBD49" s="468"/>
      <c r="XBE49" s="468"/>
      <c r="XBF49" s="468"/>
      <c r="XBG49" s="468"/>
      <c r="XBH49" s="468"/>
      <c r="XBI49" s="468"/>
      <c r="XBJ49" s="468"/>
      <c r="XBK49" s="468"/>
      <c r="XBL49" s="468"/>
      <c r="XBM49" s="468"/>
      <c r="XBN49" s="468"/>
      <c r="XBO49" s="468"/>
      <c r="XBP49" s="468"/>
      <c r="XBQ49" s="468"/>
      <c r="XBR49" s="468"/>
      <c r="XBS49" s="468"/>
      <c r="XBT49" s="468"/>
      <c r="XBU49" s="468"/>
      <c r="XBV49" s="468"/>
      <c r="XBW49" s="468"/>
      <c r="XBX49" s="468"/>
      <c r="XBY49" s="468"/>
      <c r="XBZ49" s="468"/>
      <c r="XCA49" s="468"/>
      <c r="XCB49" s="468"/>
      <c r="XCC49" s="468"/>
      <c r="XCD49" s="468"/>
      <c r="XCE49" s="468"/>
      <c r="XCF49" s="468"/>
      <c r="XCG49" s="468"/>
      <c r="XCH49" s="468"/>
      <c r="XCI49" s="468"/>
      <c r="XCJ49" s="468"/>
      <c r="XCK49" s="468"/>
      <c r="XCL49" s="468"/>
      <c r="XCM49" s="468"/>
      <c r="XCN49" s="468"/>
      <c r="XCO49" s="468"/>
      <c r="XCP49" s="468"/>
      <c r="XCQ49" s="468"/>
      <c r="XCR49" s="468"/>
      <c r="XCS49" s="468"/>
      <c r="XCT49" s="468"/>
      <c r="XCU49" s="468"/>
      <c r="XCV49" s="468"/>
      <c r="XCW49" s="468"/>
      <c r="XCX49" s="468"/>
      <c r="XCY49" s="468"/>
      <c r="XCZ49" s="468"/>
      <c r="XDA49" s="468"/>
      <c r="XDB49" s="468"/>
      <c r="XDC49" s="468"/>
      <c r="XDD49" s="468"/>
      <c r="XDE49" s="468"/>
      <c r="XDF49" s="468"/>
      <c r="XDG49" s="468"/>
      <c r="XDH49" s="468"/>
    </row>
    <row r="50" spans="1:16336" ht="15.75" x14ac:dyDescent="0.25">
      <c r="A50" s="631" t="s">
        <v>813</v>
      </c>
      <c r="B50" s="468">
        <v>76774</v>
      </c>
      <c r="C50" s="470" t="s">
        <v>940</v>
      </c>
      <c r="D50" s="647">
        <v>4512922513</v>
      </c>
      <c r="E50" s="481">
        <v>46140</v>
      </c>
      <c r="F50" s="468" t="s">
        <v>941</v>
      </c>
      <c r="G50" s="468" t="s">
        <v>831</v>
      </c>
      <c r="H50" s="468" t="s">
        <v>832</v>
      </c>
      <c r="I50" s="468" t="s">
        <v>833</v>
      </c>
      <c r="J50" s="468" t="s">
        <v>162</v>
      </c>
      <c r="K50" s="629">
        <v>2146.42</v>
      </c>
      <c r="L50" s="468"/>
      <c r="M50" s="472">
        <f t="shared" si="14"/>
        <v>2146.42</v>
      </c>
      <c r="N50" s="473">
        <f t="shared" si="15"/>
        <v>386.35559999999998</v>
      </c>
      <c r="O50" s="473">
        <f t="shared" si="16"/>
        <v>2532.7755999999999</v>
      </c>
      <c r="P50" s="473">
        <f>+O50*H5</f>
        <v>164630.41399999999</v>
      </c>
      <c r="Q50" s="468" t="s">
        <v>925</v>
      </c>
      <c r="R50" s="481"/>
      <c r="S50" s="468"/>
      <c r="T50" s="468"/>
      <c r="U50" s="468"/>
      <c r="V50" s="468"/>
      <c r="W50" s="468"/>
      <c r="X50" s="468"/>
      <c r="Y50" s="468"/>
      <c r="Z50" s="468"/>
      <c r="AA50" s="468" t="s">
        <v>942</v>
      </c>
      <c r="AB50" s="468"/>
      <c r="AC50" s="468"/>
      <c r="AD50" s="468"/>
      <c r="AE50" s="468"/>
      <c r="AF50" s="468"/>
      <c r="AG50" s="468"/>
      <c r="AH50" s="468"/>
      <c r="AI50" s="468"/>
      <c r="AJ50" s="468"/>
      <c r="AK50" s="468"/>
      <c r="AL50" s="468"/>
      <c r="AM50" s="468"/>
      <c r="AN50" s="468"/>
      <c r="AO50" s="468"/>
      <c r="AP50" s="468"/>
      <c r="AQ50" s="468"/>
      <c r="AR50" s="468"/>
      <c r="AS50" s="468"/>
      <c r="AT50" s="468"/>
      <c r="AU50" s="468"/>
      <c r="AV50" s="468"/>
      <c r="AW50" s="468"/>
      <c r="AX50" s="468"/>
      <c r="AY50" s="468"/>
      <c r="AZ50" s="468"/>
      <c r="BA50" s="468"/>
      <c r="BB50" s="468"/>
      <c r="BC50" s="468"/>
      <c r="BD50" s="468"/>
      <c r="BE50" s="468"/>
      <c r="BF50" s="468"/>
      <c r="BG50" s="468"/>
      <c r="BH50" s="468"/>
      <c r="BI50" s="468"/>
      <c r="BJ50" s="468"/>
      <c r="BK50" s="468"/>
      <c r="BL50" s="468"/>
      <c r="BM50" s="468"/>
      <c r="BN50" s="468"/>
      <c r="BO50" s="468"/>
      <c r="BP50" s="468"/>
      <c r="BQ50" s="468"/>
      <c r="BR50" s="468"/>
      <c r="BS50" s="468"/>
      <c r="BT50" s="468"/>
      <c r="BU50" s="468"/>
      <c r="BV50" s="468"/>
      <c r="BW50" s="468"/>
      <c r="BX50" s="468"/>
      <c r="BY50" s="468"/>
      <c r="BZ50" s="468"/>
      <c r="CA50" s="468"/>
      <c r="CB50" s="468"/>
      <c r="CC50" s="468"/>
      <c r="CD50" s="468"/>
      <c r="CE50" s="468"/>
      <c r="CF50" s="468"/>
      <c r="CG50" s="468"/>
      <c r="CH50" s="468"/>
      <c r="CI50" s="468"/>
      <c r="CJ50" s="468"/>
      <c r="CK50" s="468"/>
      <c r="CL50" s="468"/>
      <c r="CM50" s="468"/>
      <c r="CN50" s="468"/>
      <c r="CO50" s="468"/>
      <c r="CP50" s="468"/>
      <c r="CQ50" s="468"/>
      <c r="CR50" s="468"/>
      <c r="CS50" s="468"/>
      <c r="CT50" s="468"/>
      <c r="CU50" s="468"/>
      <c r="CV50" s="468"/>
      <c r="CW50" s="468"/>
      <c r="CX50" s="468"/>
      <c r="CY50" s="468"/>
      <c r="CZ50" s="468"/>
      <c r="DA50" s="468"/>
      <c r="DB50" s="468"/>
      <c r="DC50" s="468"/>
      <c r="DD50" s="468"/>
      <c r="DE50" s="468"/>
      <c r="DF50" s="468"/>
      <c r="DG50" s="468"/>
      <c r="DH50" s="468"/>
      <c r="DI50" s="468"/>
      <c r="DJ50" s="468"/>
      <c r="DK50" s="468"/>
      <c r="DL50" s="468"/>
      <c r="DM50" s="468"/>
      <c r="DN50" s="468"/>
      <c r="DO50" s="468"/>
      <c r="DP50" s="468"/>
      <c r="DQ50" s="468"/>
      <c r="DR50" s="468"/>
      <c r="DS50" s="468"/>
      <c r="DT50" s="468"/>
      <c r="DU50" s="468"/>
      <c r="DV50" s="468"/>
      <c r="DW50" s="468"/>
      <c r="DX50" s="468"/>
      <c r="DY50" s="468"/>
      <c r="DZ50" s="468"/>
      <c r="EA50" s="468"/>
      <c r="EB50" s="468"/>
      <c r="EC50" s="468"/>
      <c r="ED50" s="468"/>
      <c r="EE50" s="468"/>
      <c r="EF50" s="468"/>
      <c r="EG50" s="468"/>
      <c r="EH50" s="468"/>
      <c r="EI50" s="468"/>
      <c r="EJ50" s="468"/>
      <c r="EK50" s="468"/>
      <c r="EL50" s="468"/>
      <c r="EM50" s="468"/>
      <c r="EN50" s="468"/>
      <c r="EO50" s="468"/>
      <c r="EP50" s="468"/>
      <c r="EQ50" s="468"/>
      <c r="ER50" s="468"/>
      <c r="ES50" s="468"/>
      <c r="ET50" s="468"/>
      <c r="EU50" s="468"/>
      <c r="EV50" s="468"/>
      <c r="EW50" s="468"/>
      <c r="EX50" s="468"/>
      <c r="EY50" s="468"/>
      <c r="EZ50" s="468"/>
      <c r="FA50" s="468"/>
      <c r="FB50" s="468"/>
      <c r="FC50" s="468"/>
      <c r="FD50" s="468"/>
      <c r="FE50" s="468"/>
      <c r="FF50" s="468"/>
      <c r="FG50" s="468"/>
      <c r="FH50" s="468"/>
      <c r="FI50" s="468"/>
      <c r="FJ50" s="468"/>
      <c r="FK50" s="468"/>
      <c r="FL50" s="468"/>
      <c r="FM50" s="468"/>
      <c r="FN50" s="468"/>
      <c r="FO50" s="468"/>
      <c r="FP50" s="468"/>
      <c r="FQ50" s="468"/>
      <c r="FR50" s="468"/>
      <c r="FS50" s="468"/>
      <c r="FT50" s="468"/>
      <c r="FU50" s="468"/>
      <c r="FV50" s="468"/>
      <c r="FW50" s="468"/>
      <c r="FX50" s="468"/>
      <c r="FY50" s="468"/>
      <c r="FZ50" s="468"/>
      <c r="GA50" s="468"/>
      <c r="GB50" s="468"/>
      <c r="GC50" s="468"/>
      <c r="GD50" s="468"/>
      <c r="GE50" s="468"/>
      <c r="GF50" s="468"/>
      <c r="GG50" s="468"/>
      <c r="GH50" s="468"/>
      <c r="GI50" s="468"/>
      <c r="GJ50" s="468"/>
      <c r="GK50" s="468"/>
      <c r="GL50" s="468"/>
      <c r="GM50" s="468"/>
      <c r="GN50" s="468"/>
      <c r="GO50" s="468"/>
      <c r="GP50" s="468"/>
      <c r="GQ50" s="468"/>
      <c r="GR50" s="468"/>
      <c r="GS50" s="468"/>
      <c r="GT50" s="468"/>
      <c r="GU50" s="468"/>
      <c r="GV50" s="468"/>
      <c r="GW50" s="468"/>
      <c r="GX50" s="468"/>
      <c r="GY50" s="468"/>
      <c r="GZ50" s="468"/>
      <c r="HA50" s="468"/>
      <c r="HB50" s="468"/>
      <c r="HC50" s="468"/>
      <c r="HD50" s="468"/>
      <c r="HE50" s="468"/>
      <c r="HF50" s="468"/>
      <c r="HG50" s="468"/>
      <c r="HH50" s="468"/>
      <c r="HI50" s="468"/>
      <c r="HJ50" s="468"/>
      <c r="HK50" s="468"/>
      <c r="HL50" s="468"/>
      <c r="HM50" s="468"/>
      <c r="HN50" s="468"/>
      <c r="HO50" s="468"/>
      <c r="HP50" s="468"/>
      <c r="HQ50" s="468"/>
      <c r="HR50" s="468"/>
      <c r="HS50" s="468"/>
      <c r="HT50" s="468"/>
      <c r="HU50" s="468"/>
      <c r="HV50" s="468"/>
      <c r="HW50" s="468"/>
      <c r="HX50" s="468"/>
      <c r="HY50" s="468"/>
      <c r="HZ50" s="468"/>
      <c r="IA50" s="468"/>
      <c r="IB50" s="468"/>
      <c r="IC50" s="468"/>
      <c r="ID50" s="468"/>
      <c r="IE50" s="468"/>
      <c r="IF50" s="468"/>
      <c r="IG50" s="468"/>
      <c r="IH50" s="468"/>
      <c r="II50" s="468"/>
      <c r="IJ50" s="468"/>
      <c r="IK50" s="468"/>
      <c r="IL50" s="468"/>
      <c r="IM50" s="468"/>
      <c r="IN50" s="468"/>
      <c r="IO50" s="468"/>
      <c r="IP50" s="468"/>
      <c r="IQ50" s="468"/>
      <c r="IR50" s="468"/>
      <c r="IS50" s="468"/>
      <c r="IT50" s="468"/>
      <c r="IU50" s="468"/>
      <c r="IV50" s="468"/>
      <c r="IW50" s="468"/>
      <c r="IX50" s="468"/>
      <c r="IY50" s="468"/>
      <c r="IZ50" s="468"/>
      <c r="JA50" s="468"/>
      <c r="JB50" s="468"/>
      <c r="JC50" s="468"/>
      <c r="JD50" s="468"/>
      <c r="JE50" s="468"/>
      <c r="JF50" s="468"/>
      <c r="JG50" s="468"/>
      <c r="JH50" s="468"/>
      <c r="JI50" s="468"/>
      <c r="JJ50" s="468"/>
      <c r="JK50" s="468"/>
      <c r="JL50" s="468"/>
      <c r="JM50" s="468"/>
      <c r="JN50" s="468"/>
      <c r="JO50" s="468"/>
      <c r="JP50" s="468"/>
      <c r="JQ50" s="468"/>
      <c r="JR50" s="468"/>
      <c r="JS50" s="468"/>
      <c r="JT50" s="468"/>
      <c r="JU50" s="468"/>
      <c r="JV50" s="468"/>
      <c r="JW50" s="468"/>
      <c r="JX50" s="468"/>
      <c r="JY50" s="468"/>
      <c r="JZ50" s="468"/>
      <c r="KA50" s="468"/>
      <c r="KB50" s="468"/>
      <c r="KC50" s="468"/>
      <c r="KD50" s="468"/>
      <c r="KE50" s="468"/>
      <c r="KF50" s="468"/>
      <c r="KG50" s="468"/>
      <c r="KH50" s="468"/>
      <c r="KI50" s="468"/>
      <c r="KJ50" s="468"/>
      <c r="KK50" s="468"/>
      <c r="KL50" s="468"/>
      <c r="KM50" s="468"/>
      <c r="KN50" s="468"/>
      <c r="KO50" s="468"/>
      <c r="KP50" s="468"/>
      <c r="KQ50" s="468"/>
      <c r="KR50" s="468"/>
      <c r="KS50" s="468"/>
      <c r="KT50" s="468"/>
      <c r="KU50" s="468"/>
      <c r="KV50" s="468"/>
      <c r="KW50" s="468"/>
      <c r="KX50" s="468"/>
      <c r="KY50" s="468"/>
      <c r="KZ50" s="468"/>
      <c r="LA50" s="468"/>
      <c r="LB50" s="468"/>
      <c r="LC50" s="468"/>
      <c r="LD50" s="468"/>
      <c r="LE50" s="468"/>
      <c r="LF50" s="468"/>
      <c r="LG50" s="468"/>
      <c r="LH50" s="468"/>
      <c r="LI50" s="468"/>
      <c r="LJ50" s="468"/>
      <c r="LK50" s="468"/>
      <c r="LL50" s="468"/>
      <c r="LM50" s="468"/>
      <c r="LN50" s="468"/>
      <c r="LO50" s="468"/>
      <c r="LP50" s="468"/>
      <c r="LQ50" s="468"/>
      <c r="LR50" s="468"/>
      <c r="LS50" s="468"/>
      <c r="LT50" s="468"/>
      <c r="LU50" s="468"/>
      <c r="LV50" s="468"/>
      <c r="LW50" s="468"/>
      <c r="LX50" s="468"/>
      <c r="LY50" s="468"/>
      <c r="LZ50" s="468"/>
      <c r="MA50" s="468"/>
      <c r="MB50" s="468"/>
      <c r="MC50" s="468"/>
      <c r="MD50" s="468"/>
      <c r="ME50" s="468"/>
      <c r="MF50" s="468"/>
      <c r="MG50" s="468"/>
      <c r="MH50" s="468"/>
      <c r="MI50" s="468"/>
      <c r="MJ50" s="468"/>
      <c r="MK50" s="468"/>
      <c r="ML50" s="468"/>
      <c r="MM50" s="468"/>
      <c r="MN50" s="468"/>
      <c r="MO50" s="468"/>
      <c r="MP50" s="468"/>
      <c r="MQ50" s="468"/>
      <c r="MR50" s="468"/>
      <c r="MS50" s="468"/>
      <c r="MT50" s="468"/>
      <c r="MU50" s="468"/>
      <c r="MV50" s="468"/>
      <c r="MW50" s="468"/>
      <c r="MX50" s="468"/>
      <c r="MY50" s="468"/>
      <c r="MZ50" s="468"/>
      <c r="NA50" s="468"/>
      <c r="NB50" s="468"/>
      <c r="NC50" s="468"/>
      <c r="ND50" s="468"/>
      <c r="NE50" s="468"/>
      <c r="NF50" s="468"/>
      <c r="NG50" s="468"/>
      <c r="NH50" s="468"/>
      <c r="NI50" s="468"/>
      <c r="NJ50" s="468"/>
      <c r="NK50" s="468"/>
      <c r="NL50" s="468"/>
      <c r="NM50" s="468"/>
      <c r="NN50" s="468"/>
      <c r="NO50" s="468"/>
      <c r="NP50" s="468"/>
      <c r="NQ50" s="468"/>
      <c r="NR50" s="468"/>
      <c r="NS50" s="468"/>
      <c r="NT50" s="468"/>
      <c r="NU50" s="468"/>
      <c r="NV50" s="468"/>
      <c r="NW50" s="468"/>
      <c r="NX50" s="468"/>
      <c r="NY50" s="468"/>
      <c r="NZ50" s="468"/>
      <c r="OA50" s="468"/>
      <c r="OB50" s="468"/>
      <c r="OC50" s="468"/>
      <c r="OD50" s="468"/>
      <c r="OE50" s="468"/>
      <c r="OF50" s="468"/>
      <c r="OG50" s="468"/>
      <c r="OH50" s="468"/>
      <c r="OI50" s="468"/>
      <c r="OJ50" s="468"/>
      <c r="OK50" s="468"/>
      <c r="OL50" s="468"/>
      <c r="OM50" s="468"/>
      <c r="ON50" s="468"/>
      <c r="OO50" s="468"/>
      <c r="OP50" s="468"/>
      <c r="OQ50" s="468"/>
      <c r="OR50" s="468"/>
      <c r="OS50" s="468"/>
      <c r="OT50" s="468"/>
      <c r="OU50" s="468"/>
      <c r="OV50" s="468"/>
      <c r="OW50" s="468"/>
      <c r="OX50" s="468"/>
      <c r="OY50" s="468"/>
      <c r="OZ50" s="468"/>
      <c r="PA50" s="468"/>
      <c r="PB50" s="468"/>
      <c r="PC50" s="468"/>
      <c r="PD50" s="468"/>
      <c r="PE50" s="468"/>
      <c r="PF50" s="468"/>
      <c r="PG50" s="468"/>
      <c r="PH50" s="468"/>
      <c r="PI50" s="468"/>
      <c r="PJ50" s="468"/>
      <c r="PK50" s="468"/>
      <c r="PL50" s="468"/>
      <c r="PM50" s="468"/>
      <c r="PN50" s="468"/>
      <c r="PO50" s="468"/>
      <c r="PP50" s="468"/>
      <c r="PQ50" s="468"/>
      <c r="PR50" s="468"/>
      <c r="PS50" s="468"/>
      <c r="PT50" s="468"/>
      <c r="PU50" s="468"/>
      <c r="PV50" s="468"/>
      <c r="PW50" s="468"/>
      <c r="PX50" s="468"/>
      <c r="PY50" s="468"/>
      <c r="PZ50" s="468"/>
      <c r="QA50" s="468"/>
      <c r="QB50" s="468"/>
      <c r="QC50" s="468"/>
      <c r="QD50" s="468"/>
      <c r="QE50" s="468"/>
      <c r="QF50" s="468"/>
      <c r="QG50" s="468"/>
      <c r="QH50" s="468"/>
      <c r="QI50" s="468"/>
      <c r="QJ50" s="468"/>
      <c r="QK50" s="468"/>
      <c r="QL50" s="468"/>
      <c r="QM50" s="468"/>
      <c r="QN50" s="468"/>
      <c r="QO50" s="468"/>
      <c r="QP50" s="468"/>
      <c r="QQ50" s="468"/>
      <c r="QR50" s="468"/>
      <c r="QS50" s="468"/>
      <c r="QT50" s="468"/>
      <c r="QU50" s="468"/>
      <c r="QV50" s="468"/>
      <c r="QW50" s="468"/>
      <c r="QX50" s="468"/>
      <c r="QY50" s="468"/>
      <c r="QZ50" s="468"/>
      <c r="RA50" s="468"/>
      <c r="RB50" s="468"/>
      <c r="RC50" s="468"/>
      <c r="RD50" s="468"/>
      <c r="RE50" s="468"/>
      <c r="RF50" s="468"/>
      <c r="RG50" s="468"/>
      <c r="RH50" s="468"/>
      <c r="RI50" s="468"/>
      <c r="RJ50" s="468"/>
      <c r="RK50" s="468"/>
      <c r="RL50" s="468"/>
      <c r="RM50" s="468"/>
      <c r="RN50" s="468"/>
      <c r="RO50" s="468"/>
      <c r="RP50" s="468"/>
      <c r="RQ50" s="468"/>
      <c r="RR50" s="468"/>
      <c r="RS50" s="468"/>
      <c r="RT50" s="468"/>
      <c r="RU50" s="468"/>
      <c r="RV50" s="468"/>
      <c r="RW50" s="468"/>
      <c r="RX50" s="468"/>
      <c r="RY50" s="468"/>
      <c r="RZ50" s="468"/>
      <c r="SA50" s="468"/>
      <c r="SB50" s="468"/>
      <c r="SC50" s="468"/>
      <c r="SD50" s="468"/>
      <c r="SE50" s="468"/>
      <c r="SF50" s="468"/>
      <c r="SG50" s="468"/>
      <c r="SH50" s="468"/>
      <c r="SI50" s="468"/>
      <c r="SJ50" s="468"/>
      <c r="SK50" s="468"/>
      <c r="SL50" s="468"/>
      <c r="SM50" s="468"/>
      <c r="SN50" s="468"/>
      <c r="SO50" s="468"/>
      <c r="SP50" s="468"/>
      <c r="SQ50" s="468"/>
      <c r="SR50" s="468"/>
      <c r="SS50" s="468"/>
      <c r="ST50" s="468"/>
      <c r="SU50" s="468"/>
      <c r="SV50" s="468"/>
      <c r="SW50" s="468"/>
      <c r="SX50" s="468"/>
      <c r="SY50" s="468"/>
      <c r="SZ50" s="468"/>
      <c r="TA50" s="468"/>
      <c r="TB50" s="468"/>
      <c r="TC50" s="468"/>
      <c r="TD50" s="468"/>
      <c r="TE50" s="468"/>
      <c r="TF50" s="468"/>
      <c r="TG50" s="468"/>
      <c r="TH50" s="468"/>
      <c r="TI50" s="468"/>
      <c r="TJ50" s="468"/>
      <c r="TK50" s="468"/>
      <c r="TL50" s="468"/>
      <c r="TM50" s="468"/>
      <c r="TN50" s="468"/>
      <c r="TO50" s="468"/>
      <c r="TP50" s="468"/>
      <c r="TQ50" s="468"/>
      <c r="TR50" s="468"/>
      <c r="TS50" s="468"/>
      <c r="TT50" s="468"/>
      <c r="TU50" s="468"/>
      <c r="TV50" s="468"/>
      <c r="TW50" s="468"/>
      <c r="TX50" s="468"/>
      <c r="TY50" s="468"/>
      <c r="TZ50" s="468"/>
      <c r="UA50" s="468"/>
      <c r="UB50" s="468"/>
      <c r="UC50" s="468"/>
      <c r="UD50" s="468"/>
      <c r="UE50" s="468"/>
      <c r="UF50" s="468"/>
      <c r="UG50" s="468"/>
      <c r="UH50" s="468"/>
      <c r="UI50" s="468"/>
      <c r="UJ50" s="468"/>
      <c r="UK50" s="468"/>
      <c r="UL50" s="468"/>
      <c r="UM50" s="468"/>
      <c r="UN50" s="468"/>
      <c r="UO50" s="468"/>
      <c r="UP50" s="468"/>
      <c r="UQ50" s="468"/>
      <c r="UR50" s="468"/>
      <c r="US50" s="468"/>
      <c r="UT50" s="468"/>
      <c r="UU50" s="468"/>
      <c r="UV50" s="468"/>
      <c r="UW50" s="468"/>
      <c r="UX50" s="468"/>
      <c r="UY50" s="468"/>
      <c r="UZ50" s="468"/>
      <c r="VA50" s="468"/>
      <c r="VB50" s="468"/>
      <c r="VC50" s="468"/>
      <c r="VD50" s="468"/>
      <c r="VE50" s="468"/>
      <c r="VF50" s="468"/>
      <c r="VG50" s="468"/>
      <c r="VH50" s="468"/>
      <c r="VI50" s="468"/>
      <c r="VJ50" s="468"/>
      <c r="VK50" s="468"/>
      <c r="VL50" s="468"/>
      <c r="VM50" s="468"/>
      <c r="VN50" s="468"/>
      <c r="VO50" s="468"/>
      <c r="VP50" s="468"/>
      <c r="VQ50" s="468"/>
      <c r="VR50" s="468"/>
      <c r="VS50" s="468"/>
      <c r="VT50" s="468"/>
      <c r="VU50" s="468"/>
      <c r="VV50" s="468"/>
      <c r="VW50" s="468"/>
      <c r="VX50" s="468"/>
      <c r="VY50" s="468"/>
      <c r="VZ50" s="468"/>
      <c r="WA50" s="468"/>
      <c r="WB50" s="468"/>
      <c r="WC50" s="468"/>
      <c r="WD50" s="468"/>
      <c r="WE50" s="468"/>
      <c r="WF50" s="468"/>
      <c r="WG50" s="468"/>
      <c r="WH50" s="468"/>
      <c r="WI50" s="468"/>
      <c r="WJ50" s="468"/>
      <c r="WK50" s="468"/>
      <c r="WL50" s="468"/>
      <c r="WM50" s="468"/>
      <c r="WN50" s="468"/>
      <c r="WO50" s="468"/>
      <c r="WP50" s="468"/>
      <c r="WQ50" s="468"/>
      <c r="WR50" s="468"/>
      <c r="WS50" s="468"/>
      <c r="WT50" s="468"/>
      <c r="WU50" s="468"/>
      <c r="WV50" s="468"/>
      <c r="WW50" s="468"/>
      <c r="WX50" s="468"/>
      <c r="WY50" s="468"/>
      <c r="WZ50" s="468"/>
      <c r="XA50" s="468"/>
      <c r="XB50" s="468"/>
      <c r="XC50" s="468"/>
      <c r="XD50" s="468"/>
      <c r="XE50" s="468"/>
      <c r="XF50" s="468"/>
      <c r="XG50" s="468"/>
      <c r="XH50" s="468"/>
      <c r="XI50" s="468"/>
      <c r="XJ50" s="468"/>
      <c r="XK50" s="468"/>
      <c r="XL50" s="468"/>
      <c r="XM50" s="468"/>
      <c r="XN50" s="468"/>
      <c r="XO50" s="468"/>
      <c r="XP50" s="468"/>
      <c r="XQ50" s="468"/>
      <c r="XR50" s="468"/>
      <c r="XS50" s="468"/>
      <c r="XT50" s="468"/>
      <c r="XU50" s="468"/>
      <c r="XV50" s="468"/>
      <c r="XW50" s="468"/>
      <c r="XX50" s="468"/>
      <c r="XY50" s="468"/>
      <c r="XZ50" s="468"/>
      <c r="YA50" s="468"/>
      <c r="YB50" s="468"/>
      <c r="YC50" s="468"/>
      <c r="YD50" s="468"/>
      <c r="YE50" s="468"/>
      <c r="YF50" s="468"/>
      <c r="YG50" s="468"/>
      <c r="YH50" s="468"/>
      <c r="YI50" s="468"/>
      <c r="YJ50" s="468"/>
      <c r="YK50" s="468"/>
      <c r="YL50" s="468"/>
      <c r="YM50" s="468"/>
      <c r="YN50" s="468"/>
      <c r="YO50" s="468"/>
      <c r="YP50" s="468"/>
      <c r="YQ50" s="468"/>
      <c r="YR50" s="468"/>
      <c r="YS50" s="468"/>
      <c r="YT50" s="468"/>
      <c r="YU50" s="468"/>
      <c r="YV50" s="468"/>
      <c r="YW50" s="468"/>
      <c r="YX50" s="468"/>
      <c r="YY50" s="468"/>
      <c r="YZ50" s="468"/>
      <c r="ZA50" s="468"/>
      <c r="ZB50" s="468"/>
      <c r="ZC50" s="468"/>
      <c r="ZD50" s="468"/>
      <c r="ZE50" s="468"/>
      <c r="ZF50" s="468"/>
      <c r="ZG50" s="468"/>
      <c r="ZH50" s="468"/>
      <c r="ZI50" s="468"/>
      <c r="ZJ50" s="468"/>
      <c r="ZK50" s="468"/>
      <c r="ZL50" s="468"/>
      <c r="ZM50" s="468"/>
      <c r="ZN50" s="468"/>
      <c r="ZO50" s="468"/>
      <c r="ZP50" s="468"/>
      <c r="ZQ50" s="468"/>
      <c r="ZR50" s="468"/>
      <c r="ZS50" s="468"/>
      <c r="ZT50" s="468"/>
      <c r="ZU50" s="468"/>
      <c r="ZV50" s="468"/>
      <c r="ZW50" s="468"/>
      <c r="ZX50" s="468"/>
      <c r="ZY50" s="468"/>
      <c r="ZZ50" s="468"/>
      <c r="AAA50" s="468"/>
      <c r="AAB50" s="468"/>
      <c r="AAC50" s="468"/>
      <c r="AAD50" s="468"/>
      <c r="AAE50" s="468"/>
      <c r="AAF50" s="468"/>
      <c r="AAG50" s="468"/>
      <c r="AAH50" s="468"/>
      <c r="AAI50" s="468"/>
      <c r="AAJ50" s="468"/>
      <c r="AAK50" s="468"/>
      <c r="AAL50" s="468"/>
      <c r="AAM50" s="468"/>
      <c r="AAN50" s="468"/>
      <c r="AAO50" s="468"/>
      <c r="AAP50" s="468"/>
      <c r="AAQ50" s="468"/>
      <c r="AAR50" s="468"/>
      <c r="AAS50" s="468"/>
      <c r="AAT50" s="468"/>
      <c r="AAU50" s="468"/>
      <c r="AAV50" s="468"/>
      <c r="AAW50" s="468"/>
      <c r="AAX50" s="468"/>
      <c r="AAY50" s="468"/>
      <c r="AAZ50" s="468"/>
      <c r="ABA50" s="468"/>
      <c r="ABB50" s="468"/>
      <c r="ABC50" s="468"/>
      <c r="ABD50" s="468"/>
      <c r="ABE50" s="468"/>
      <c r="ABF50" s="468"/>
      <c r="ABG50" s="468"/>
      <c r="ABH50" s="468"/>
      <c r="ABI50" s="468"/>
      <c r="ABJ50" s="468"/>
      <c r="ABK50" s="468"/>
      <c r="ABL50" s="468"/>
      <c r="ABM50" s="468"/>
      <c r="ABN50" s="468"/>
      <c r="ABO50" s="468"/>
      <c r="ABP50" s="468"/>
      <c r="ABQ50" s="468"/>
      <c r="ABR50" s="468"/>
      <c r="ABS50" s="468"/>
      <c r="ABT50" s="468"/>
      <c r="ABU50" s="468"/>
      <c r="ABV50" s="468"/>
      <c r="ABW50" s="468"/>
      <c r="ABX50" s="468"/>
      <c r="ABY50" s="468"/>
      <c r="ABZ50" s="468"/>
      <c r="ACA50" s="468"/>
      <c r="ACB50" s="468"/>
      <c r="ACC50" s="468"/>
      <c r="ACD50" s="468"/>
      <c r="ACE50" s="468"/>
      <c r="ACF50" s="468"/>
      <c r="ACG50" s="468"/>
      <c r="ACH50" s="468"/>
      <c r="ACI50" s="468"/>
      <c r="ACJ50" s="468"/>
      <c r="ACK50" s="468"/>
      <c r="ACL50" s="468"/>
      <c r="ACM50" s="468"/>
      <c r="ACN50" s="468"/>
      <c r="ACO50" s="468"/>
      <c r="ACP50" s="468"/>
      <c r="ACQ50" s="468"/>
      <c r="ACR50" s="468"/>
      <c r="ACS50" s="468"/>
      <c r="ACT50" s="468"/>
      <c r="ACU50" s="468"/>
      <c r="ACV50" s="468"/>
      <c r="ACW50" s="468"/>
      <c r="ACX50" s="468"/>
      <c r="ACY50" s="468"/>
      <c r="ACZ50" s="468"/>
      <c r="ADA50" s="468"/>
      <c r="ADB50" s="468"/>
      <c r="ADC50" s="468"/>
      <c r="ADD50" s="468"/>
      <c r="ADE50" s="468"/>
      <c r="ADF50" s="468"/>
      <c r="ADG50" s="468"/>
      <c r="ADH50" s="468"/>
      <c r="ADI50" s="468"/>
      <c r="ADJ50" s="468"/>
      <c r="ADK50" s="468"/>
      <c r="ADL50" s="468"/>
      <c r="ADM50" s="468"/>
      <c r="ADN50" s="468"/>
      <c r="ADO50" s="468"/>
      <c r="ADP50" s="468"/>
      <c r="ADQ50" s="468"/>
      <c r="ADR50" s="468"/>
      <c r="ADS50" s="468"/>
      <c r="ADT50" s="468"/>
      <c r="ADU50" s="468"/>
      <c r="ADV50" s="468"/>
      <c r="ADW50" s="468"/>
      <c r="ADX50" s="468"/>
      <c r="ADY50" s="468"/>
      <c r="ADZ50" s="468"/>
      <c r="AEA50" s="468"/>
      <c r="AEB50" s="468"/>
      <c r="AEC50" s="468"/>
      <c r="AED50" s="468"/>
      <c r="AEE50" s="468"/>
      <c r="AEF50" s="468"/>
      <c r="AEG50" s="468"/>
      <c r="AEH50" s="468"/>
      <c r="AEI50" s="468"/>
      <c r="AEJ50" s="468"/>
      <c r="AEK50" s="468"/>
      <c r="AEL50" s="468"/>
      <c r="AEM50" s="468"/>
      <c r="AEN50" s="468"/>
      <c r="AEO50" s="468"/>
      <c r="AEP50" s="468"/>
      <c r="AEQ50" s="468"/>
      <c r="AER50" s="468"/>
      <c r="AES50" s="468"/>
      <c r="AET50" s="468"/>
      <c r="AEU50" s="468"/>
      <c r="AEV50" s="468"/>
      <c r="AEW50" s="468"/>
      <c r="AEX50" s="468"/>
      <c r="AEY50" s="468"/>
      <c r="AEZ50" s="468"/>
      <c r="AFA50" s="468"/>
      <c r="AFB50" s="468"/>
      <c r="AFC50" s="468"/>
      <c r="AFD50" s="468"/>
      <c r="AFE50" s="468"/>
      <c r="AFF50" s="468"/>
      <c r="AFG50" s="468"/>
      <c r="AFH50" s="468"/>
      <c r="AFI50" s="468"/>
      <c r="AFJ50" s="468"/>
      <c r="AFK50" s="468"/>
      <c r="AFL50" s="468"/>
      <c r="AFM50" s="468"/>
      <c r="AFN50" s="468"/>
      <c r="AFO50" s="468"/>
      <c r="AFP50" s="468"/>
      <c r="AFQ50" s="468"/>
      <c r="AFR50" s="468"/>
      <c r="AFS50" s="468"/>
      <c r="AFT50" s="468"/>
      <c r="AFU50" s="468"/>
      <c r="AFV50" s="468"/>
      <c r="AFW50" s="468"/>
      <c r="AFX50" s="468"/>
      <c r="AFY50" s="468"/>
      <c r="AFZ50" s="468"/>
      <c r="AGA50" s="468"/>
      <c r="AGB50" s="468"/>
      <c r="AGC50" s="468"/>
      <c r="AGD50" s="468"/>
      <c r="AGE50" s="468"/>
      <c r="AGF50" s="468"/>
      <c r="AGG50" s="468"/>
      <c r="AGH50" s="468"/>
      <c r="AGI50" s="468"/>
      <c r="AGJ50" s="468"/>
      <c r="AGK50" s="468"/>
      <c r="AGL50" s="468"/>
      <c r="AGM50" s="468"/>
      <c r="AGN50" s="468"/>
      <c r="AGO50" s="468"/>
      <c r="AGP50" s="468"/>
      <c r="AGQ50" s="468"/>
      <c r="AGR50" s="468"/>
      <c r="AGS50" s="468"/>
      <c r="AGT50" s="468"/>
      <c r="AGU50" s="468"/>
      <c r="AGV50" s="468"/>
      <c r="AGW50" s="468"/>
      <c r="AGX50" s="468"/>
      <c r="AGY50" s="468"/>
      <c r="AGZ50" s="468"/>
      <c r="AHA50" s="468"/>
      <c r="AHB50" s="468"/>
      <c r="AHC50" s="468"/>
      <c r="AHD50" s="468"/>
      <c r="AHE50" s="468"/>
      <c r="AHF50" s="468"/>
      <c r="AHG50" s="468"/>
      <c r="AHH50" s="468"/>
      <c r="AHI50" s="468"/>
      <c r="AHJ50" s="468"/>
      <c r="AHK50" s="468"/>
      <c r="AHL50" s="468"/>
      <c r="AHM50" s="468"/>
      <c r="AHN50" s="468"/>
      <c r="AHO50" s="468"/>
      <c r="AHP50" s="468"/>
      <c r="AHQ50" s="468"/>
      <c r="AHR50" s="468"/>
      <c r="AHS50" s="468"/>
      <c r="AHT50" s="468"/>
      <c r="AHU50" s="468"/>
      <c r="AHV50" s="468"/>
      <c r="AHW50" s="468"/>
      <c r="AHX50" s="468"/>
      <c r="AHY50" s="468"/>
      <c r="AHZ50" s="468"/>
      <c r="AIA50" s="468"/>
      <c r="AIB50" s="468"/>
      <c r="AIC50" s="468"/>
      <c r="AID50" s="468"/>
      <c r="AIE50" s="468"/>
      <c r="AIF50" s="468"/>
      <c r="AIG50" s="468"/>
      <c r="AIH50" s="468"/>
      <c r="AII50" s="468"/>
      <c r="AIJ50" s="468"/>
      <c r="AIK50" s="468"/>
      <c r="AIL50" s="468"/>
      <c r="AIM50" s="468"/>
      <c r="AIN50" s="468"/>
      <c r="AIO50" s="468"/>
      <c r="AIP50" s="468"/>
      <c r="AIQ50" s="468"/>
      <c r="AIR50" s="468"/>
      <c r="AIS50" s="468"/>
      <c r="AIT50" s="468"/>
      <c r="AIU50" s="468"/>
      <c r="AIV50" s="468"/>
      <c r="AIW50" s="468"/>
      <c r="AIX50" s="468"/>
      <c r="AIY50" s="468"/>
      <c r="AIZ50" s="468"/>
      <c r="AJA50" s="468"/>
      <c r="AJB50" s="468"/>
      <c r="AJC50" s="468"/>
      <c r="AJD50" s="468"/>
      <c r="AJE50" s="468"/>
      <c r="AJF50" s="468"/>
      <c r="AJG50" s="468"/>
      <c r="AJH50" s="468"/>
      <c r="AJI50" s="468"/>
      <c r="AJJ50" s="468"/>
      <c r="AJK50" s="468"/>
      <c r="AJL50" s="468"/>
      <c r="AJM50" s="468"/>
      <c r="AJN50" s="468"/>
      <c r="AJO50" s="468"/>
      <c r="AJP50" s="468"/>
      <c r="AJQ50" s="468"/>
      <c r="AJR50" s="468"/>
      <c r="AJS50" s="468"/>
      <c r="AJT50" s="468"/>
      <c r="AJU50" s="468"/>
      <c r="AJV50" s="468"/>
      <c r="AJW50" s="468"/>
      <c r="AJX50" s="468"/>
      <c r="AJY50" s="468"/>
      <c r="AJZ50" s="468"/>
      <c r="AKA50" s="468"/>
      <c r="AKB50" s="468"/>
      <c r="AKC50" s="468"/>
      <c r="AKD50" s="468"/>
      <c r="AKE50" s="468"/>
      <c r="AKF50" s="468"/>
      <c r="AKG50" s="468"/>
      <c r="AKH50" s="468"/>
      <c r="AKI50" s="468"/>
      <c r="AKJ50" s="468"/>
      <c r="AKK50" s="468"/>
      <c r="AKL50" s="468"/>
      <c r="AKM50" s="468"/>
      <c r="AKN50" s="468"/>
      <c r="AKO50" s="468"/>
      <c r="AKP50" s="468"/>
      <c r="AKQ50" s="468"/>
      <c r="AKR50" s="468"/>
      <c r="AKS50" s="468"/>
      <c r="AKT50" s="468"/>
      <c r="AKU50" s="468"/>
      <c r="AKV50" s="468"/>
      <c r="AKW50" s="468"/>
      <c r="AKX50" s="468"/>
      <c r="AKY50" s="468"/>
      <c r="AKZ50" s="468"/>
      <c r="ALA50" s="468"/>
      <c r="ALB50" s="468"/>
      <c r="ALC50" s="468"/>
      <c r="ALD50" s="468"/>
      <c r="ALE50" s="468"/>
      <c r="ALF50" s="468"/>
      <c r="ALG50" s="468"/>
      <c r="ALH50" s="468"/>
      <c r="ALI50" s="468"/>
      <c r="ALJ50" s="468"/>
      <c r="ALK50" s="468"/>
      <c r="ALL50" s="468"/>
      <c r="ALM50" s="468"/>
      <c r="ALN50" s="468"/>
      <c r="ALO50" s="468"/>
      <c r="ALP50" s="468"/>
      <c r="ALQ50" s="468"/>
      <c r="ALR50" s="468"/>
      <c r="ALS50" s="468"/>
      <c r="ALT50" s="468"/>
      <c r="ALU50" s="468"/>
      <c r="ALV50" s="468"/>
      <c r="ALW50" s="468"/>
      <c r="ALX50" s="468"/>
      <c r="ALY50" s="468"/>
      <c r="ALZ50" s="468"/>
      <c r="AMA50" s="468"/>
      <c r="AMB50" s="468"/>
      <c r="AMC50" s="468"/>
      <c r="AMD50" s="468"/>
      <c r="AME50" s="468"/>
      <c r="AMF50" s="468"/>
      <c r="AMG50" s="468"/>
      <c r="AMH50" s="468"/>
      <c r="AMI50" s="468"/>
      <c r="AMJ50" s="468"/>
      <c r="AMK50" s="468"/>
      <c r="AML50" s="468"/>
      <c r="AMM50" s="468"/>
      <c r="AMN50" s="468"/>
      <c r="AMO50" s="468"/>
      <c r="AMP50" s="468"/>
      <c r="AMQ50" s="468"/>
      <c r="AMR50" s="468"/>
      <c r="AMS50" s="468"/>
      <c r="AMT50" s="468"/>
      <c r="AMU50" s="468"/>
      <c r="AMV50" s="468"/>
      <c r="AMW50" s="468"/>
      <c r="AMX50" s="468"/>
      <c r="AMY50" s="468"/>
      <c r="AMZ50" s="468"/>
      <c r="ANA50" s="468"/>
      <c r="ANB50" s="468"/>
      <c r="ANC50" s="468"/>
      <c r="AND50" s="468"/>
      <c r="ANE50" s="468"/>
      <c r="ANF50" s="468"/>
      <c r="ANG50" s="468"/>
      <c r="ANH50" s="468"/>
      <c r="ANI50" s="468"/>
      <c r="ANJ50" s="468"/>
      <c r="ANK50" s="468"/>
      <c r="ANL50" s="468"/>
      <c r="ANM50" s="468"/>
      <c r="ANN50" s="468"/>
      <c r="ANO50" s="468"/>
      <c r="ANP50" s="468"/>
      <c r="ANQ50" s="468"/>
      <c r="ANR50" s="468"/>
      <c r="ANS50" s="468"/>
      <c r="ANT50" s="468"/>
      <c r="ANU50" s="468"/>
      <c r="ANV50" s="468"/>
      <c r="ANW50" s="468"/>
      <c r="ANX50" s="468"/>
      <c r="ANY50" s="468"/>
      <c r="ANZ50" s="468"/>
      <c r="AOA50" s="468"/>
      <c r="AOB50" s="468"/>
      <c r="AOC50" s="468"/>
      <c r="AOD50" s="468"/>
      <c r="AOE50" s="468"/>
      <c r="AOF50" s="468"/>
      <c r="AOG50" s="468"/>
      <c r="AOH50" s="468"/>
      <c r="AOI50" s="468"/>
      <c r="AOJ50" s="468"/>
      <c r="AOK50" s="468"/>
      <c r="AOL50" s="468"/>
      <c r="AOM50" s="468"/>
      <c r="AON50" s="468"/>
      <c r="AOO50" s="468"/>
      <c r="AOP50" s="468"/>
      <c r="AOQ50" s="468"/>
      <c r="AOR50" s="468"/>
      <c r="AOS50" s="468"/>
      <c r="AOT50" s="468"/>
      <c r="AOU50" s="468"/>
      <c r="AOV50" s="468"/>
      <c r="AOW50" s="468"/>
      <c r="AOX50" s="468"/>
      <c r="AOY50" s="468"/>
      <c r="AOZ50" s="468"/>
      <c r="APA50" s="468"/>
      <c r="APB50" s="468"/>
      <c r="APC50" s="468"/>
      <c r="APD50" s="468"/>
      <c r="APE50" s="468"/>
      <c r="APF50" s="468"/>
      <c r="APG50" s="468"/>
      <c r="APH50" s="468"/>
      <c r="API50" s="468"/>
      <c r="APJ50" s="468"/>
      <c r="APK50" s="468"/>
      <c r="APL50" s="468"/>
      <c r="APM50" s="468"/>
      <c r="APN50" s="468"/>
      <c r="APO50" s="468"/>
      <c r="APP50" s="468"/>
      <c r="APQ50" s="468"/>
      <c r="APR50" s="468"/>
      <c r="APS50" s="468"/>
      <c r="APT50" s="468"/>
      <c r="APU50" s="468"/>
      <c r="APV50" s="468"/>
      <c r="APW50" s="468"/>
      <c r="APX50" s="468"/>
      <c r="APY50" s="468"/>
      <c r="APZ50" s="468"/>
      <c r="AQA50" s="468"/>
      <c r="AQB50" s="468"/>
      <c r="AQC50" s="468"/>
      <c r="AQD50" s="468"/>
      <c r="AQE50" s="468"/>
      <c r="AQF50" s="468"/>
      <c r="AQG50" s="468"/>
      <c r="AQH50" s="468"/>
      <c r="AQI50" s="468"/>
      <c r="AQJ50" s="468"/>
      <c r="AQK50" s="468"/>
      <c r="AQL50" s="468"/>
      <c r="AQM50" s="468"/>
      <c r="AQN50" s="468"/>
      <c r="AQO50" s="468"/>
      <c r="AQP50" s="468"/>
      <c r="AQQ50" s="468"/>
      <c r="AQR50" s="468"/>
      <c r="AQS50" s="468"/>
      <c r="AQT50" s="468"/>
      <c r="AQU50" s="468"/>
      <c r="AQV50" s="468"/>
      <c r="AQW50" s="468"/>
      <c r="AQX50" s="468"/>
      <c r="AQY50" s="468"/>
      <c r="AQZ50" s="468"/>
      <c r="ARA50" s="468"/>
      <c r="ARB50" s="468"/>
      <c r="ARC50" s="468"/>
      <c r="ARD50" s="468"/>
      <c r="ARE50" s="468"/>
      <c r="ARF50" s="468"/>
      <c r="ARG50" s="468"/>
      <c r="ARH50" s="468"/>
      <c r="ARI50" s="468"/>
      <c r="ARJ50" s="468"/>
      <c r="ARK50" s="468"/>
      <c r="ARL50" s="468"/>
      <c r="ARM50" s="468"/>
      <c r="ARN50" s="468"/>
      <c r="ARO50" s="468"/>
      <c r="ARP50" s="468"/>
      <c r="ARQ50" s="468"/>
      <c r="ARR50" s="468"/>
      <c r="ARS50" s="468"/>
      <c r="ART50" s="468"/>
      <c r="ARU50" s="468"/>
      <c r="ARV50" s="468"/>
      <c r="ARW50" s="468"/>
      <c r="ARX50" s="468"/>
      <c r="ARY50" s="468"/>
      <c r="ARZ50" s="468"/>
      <c r="ASA50" s="468"/>
      <c r="ASB50" s="468"/>
      <c r="ASC50" s="468"/>
      <c r="ASD50" s="468"/>
      <c r="ASE50" s="468"/>
      <c r="ASF50" s="468"/>
      <c r="ASG50" s="468"/>
      <c r="ASH50" s="468"/>
      <c r="ASI50" s="468"/>
      <c r="ASJ50" s="468"/>
      <c r="ASK50" s="468"/>
      <c r="ASL50" s="468"/>
      <c r="ASM50" s="468"/>
      <c r="ASN50" s="468"/>
      <c r="ASO50" s="468"/>
      <c r="ASP50" s="468"/>
      <c r="ASQ50" s="468"/>
      <c r="ASR50" s="468"/>
      <c r="ASS50" s="468"/>
      <c r="AST50" s="468"/>
      <c r="ASU50" s="468"/>
      <c r="ASV50" s="468"/>
      <c r="ASW50" s="468"/>
      <c r="ASX50" s="468"/>
      <c r="ASY50" s="468"/>
      <c r="ASZ50" s="468"/>
      <c r="ATA50" s="468"/>
      <c r="ATB50" s="468"/>
      <c r="ATC50" s="468"/>
      <c r="ATD50" s="468"/>
      <c r="ATE50" s="468"/>
      <c r="ATF50" s="468"/>
      <c r="ATG50" s="468"/>
      <c r="ATH50" s="468"/>
      <c r="ATI50" s="468"/>
      <c r="ATJ50" s="468"/>
      <c r="ATK50" s="468"/>
      <c r="ATL50" s="468"/>
      <c r="ATM50" s="468"/>
      <c r="ATN50" s="468"/>
      <c r="ATO50" s="468"/>
      <c r="ATP50" s="468"/>
      <c r="ATQ50" s="468"/>
      <c r="ATR50" s="468"/>
      <c r="ATS50" s="468"/>
      <c r="ATT50" s="468"/>
      <c r="ATU50" s="468"/>
      <c r="ATV50" s="468"/>
      <c r="ATW50" s="468"/>
      <c r="ATX50" s="468"/>
      <c r="ATY50" s="468"/>
      <c r="ATZ50" s="468"/>
      <c r="AUA50" s="468"/>
      <c r="AUB50" s="468"/>
      <c r="AUC50" s="468"/>
      <c r="AUD50" s="468"/>
      <c r="AUE50" s="468"/>
      <c r="AUF50" s="468"/>
      <c r="AUG50" s="468"/>
      <c r="AUH50" s="468"/>
      <c r="AUI50" s="468"/>
      <c r="AUJ50" s="468"/>
      <c r="AUK50" s="468"/>
      <c r="AUL50" s="468"/>
      <c r="AUM50" s="468"/>
      <c r="AUN50" s="468"/>
      <c r="AUO50" s="468"/>
      <c r="AUP50" s="468"/>
      <c r="AUQ50" s="468"/>
      <c r="AUR50" s="468"/>
      <c r="AUS50" s="468"/>
      <c r="AUT50" s="468"/>
      <c r="AUU50" s="468"/>
      <c r="AUV50" s="468"/>
      <c r="AUW50" s="468"/>
      <c r="AUX50" s="468"/>
      <c r="AUY50" s="468"/>
      <c r="AUZ50" s="468"/>
      <c r="AVA50" s="468"/>
      <c r="AVB50" s="468"/>
      <c r="AVC50" s="468"/>
      <c r="AVD50" s="468"/>
      <c r="AVE50" s="468"/>
      <c r="AVF50" s="468"/>
      <c r="AVG50" s="468"/>
      <c r="AVH50" s="468"/>
      <c r="AVI50" s="468"/>
      <c r="AVJ50" s="468"/>
      <c r="AVK50" s="468"/>
      <c r="AVL50" s="468"/>
      <c r="AVM50" s="468"/>
      <c r="AVN50" s="468"/>
      <c r="AVO50" s="468"/>
      <c r="AVP50" s="468"/>
      <c r="AVQ50" s="468"/>
      <c r="AVR50" s="468"/>
      <c r="AVS50" s="468"/>
      <c r="AVT50" s="468"/>
      <c r="AVU50" s="468"/>
      <c r="AVV50" s="468"/>
      <c r="AVW50" s="468"/>
      <c r="AVX50" s="468"/>
      <c r="AVY50" s="468"/>
      <c r="AVZ50" s="468"/>
      <c r="AWA50" s="468"/>
      <c r="AWB50" s="468"/>
      <c r="AWC50" s="468"/>
      <c r="AWD50" s="468"/>
      <c r="AWE50" s="468"/>
      <c r="AWF50" s="468"/>
      <c r="AWG50" s="468"/>
      <c r="AWH50" s="468"/>
      <c r="AWI50" s="468"/>
      <c r="AWJ50" s="468"/>
      <c r="AWK50" s="468"/>
      <c r="AWL50" s="468"/>
      <c r="AWM50" s="468"/>
      <c r="AWN50" s="468"/>
      <c r="AWO50" s="468"/>
      <c r="AWP50" s="468"/>
      <c r="AWQ50" s="468"/>
      <c r="AWR50" s="468"/>
      <c r="AWS50" s="468"/>
      <c r="AWT50" s="468"/>
      <c r="AWU50" s="468"/>
      <c r="AWV50" s="468"/>
      <c r="AWW50" s="468"/>
      <c r="AWX50" s="468"/>
      <c r="AWY50" s="468"/>
      <c r="AWZ50" s="468"/>
      <c r="AXA50" s="468"/>
      <c r="AXB50" s="468"/>
      <c r="AXC50" s="468"/>
      <c r="AXD50" s="468"/>
      <c r="AXE50" s="468"/>
      <c r="AXF50" s="468"/>
      <c r="AXG50" s="468"/>
      <c r="AXH50" s="468"/>
      <c r="AXI50" s="468"/>
      <c r="AXJ50" s="468"/>
      <c r="AXK50" s="468"/>
      <c r="AXL50" s="468"/>
      <c r="AXM50" s="468"/>
      <c r="AXN50" s="468"/>
      <c r="AXO50" s="468"/>
      <c r="AXP50" s="468"/>
      <c r="AXQ50" s="468"/>
      <c r="AXR50" s="468"/>
      <c r="AXS50" s="468"/>
      <c r="AXT50" s="468"/>
      <c r="AXU50" s="468"/>
      <c r="AXV50" s="468"/>
      <c r="AXW50" s="468"/>
      <c r="AXX50" s="468"/>
      <c r="AXY50" s="468"/>
      <c r="AXZ50" s="468"/>
      <c r="AYA50" s="468"/>
      <c r="AYB50" s="468"/>
      <c r="AYC50" s="468"/>
      <c r="AYD50" s="468"/>
      <c r="AYE50" s="468"/>
      <c r="AYF50" s="468"/>
      <c r="AYG50" s="468"/>
      <c r="AYH50" s="468"/>
      <c r="AYI50" s="468"/>
      <c r="AYJ50" s="468"/>
      <c r="AYK50" s="468"/>
      <c r="AYL50" s="468"/>
      <c r="AYM50" s="468"/>
      <c r="AYN50" s="468"/>
      <c r="AYO50" s="468"/>
      <c r="AYP50" s="468"/>
      <c r="AYQ50" s="468"/>
      <c r="AYR50" s="468"/>
      <c r="AYS50" s="468"/>
      <c r="AYT50" s="468"/>
      <c r="AYU50" s="468"/>
      <c r="AYV50" s="468"/>
      <c r="AYW50" s="468"/>
      <c r="AYX50" s="468"/>
      <c r="AYY50" s="468"/>
      <c r="AYZ50" s="468"/>
      <c r="AZA50" s="468"/>
      <c r="AZB50" s="468"/>
      <c r="AZC50" s="468"/>
      <c r="AZD50" s="468"/>
      <c r="AZE50" s="468"/>
      <c r="AZF50" s="468"/>
      <c r="AZG50" s="468"/>
      <c r="AZH50" s="468"/>
      <c r="AZI50" s="468"/>
      <c r="AZJ50" s="468"/>
      <c r="AZK50" s="468"/>
      <c r="AZL50" s="468"/>
      <c r="AZM50" s="468"/>
      <c r="AZN50" s="468"/>
      <c r="AZO50" s="468"/>
      <c r="AZP50" s="468"/>
      <c r="AZQ50" s="468"/>
      <c r="AZR50" s="468"/>
      <c r="AZS50" s="468"/>
      <c r="AZT50" s="468"/>
      <c r="AZU50" s="468"/>
      <c r="AZV50" s="468"/>
      <c r="AZW50" s="468"/>
      <c r="AZX50" s="468"/>
      <c r="AZY50" s="468"/>
      <c r="AZZ50" s="468"/>
      <c r="BAA50" s="468"/>
      <c r="BAB50" s="468"/>
      <c r="BAC50" s="468"/>
      <c r="BAD50" s="468"/>
      <c r="BAE50" s="468"/>
      <c r="BAF50" s="468"/>
      <c r="BAG50" s="468"/>
      <c r="BAH50" s="468"/>
      <c r="BAI50" s="468"/>
      <c r="BAJ50" s="468"/>
      <c r="BAK50" s="468"/>
      <c r="BAL50" s="468"/>
      <c r="BAM50" s="468"/>
      <c r="BAN50" s="468"/>
      <c r="BAO50" s="468"/>
      <c r="BAP50" s="468"/>
      <c r="BAQ50" s="468"/>
      <c r="BAR50" s="468"/>
      <c r="BAS50" s="468"/>
      <c r="BAT50" s="468"/>
      <c r="BAU50" s="468"/>
      <c r="BAV50" s="468"/>
      <c r="BAW50" s="468"/>
      <c r="BAX50" s="468"/>
      <c r="BAY50" s="468"/>
      <c r="BAZ50" s="468"/>
      <c r="BBA50" s="468"/>
      <c r="BBB50" s="468"/>
      <c r="BBC50" s="468"/>
      <c r="BBD50" s="468"/>
      <c r="BBE50" s="468"/>
      <c r="BBF50" s="468"/>
      <c r="BBG50" s="468"/>
      <c r="BBH50" s="468"/>
      <c r="BBI50" s="468"/>
      <c r="BBJ50" s="468"/>
      <c r="BBK50" s="468"/>
      <c r="BBL50" s="468"/>
      <c r="BBM50" s="468"/>
      <c r="BBN50" s="468"/>
      <c r="BBO50" s="468"/>
      <c r="BBP50" s="468"/>
      <c r="BBQ50" s="468"/>
      <c r="BBR50" s="468"/>
      <c r="BBS50" s="468"/>
      <c r="BBT50" s="468"/>
      <c r="BBU50" s="468"/>
      <c r="BBV50" s="468"/>
      <c r="BBW50" s="468"/>
      <c r="BBX50" s="468"/>
      <c r="BBY50" s="468"/>
      <c r="BBZ50" s="468"/>
      <c r="BCA50" s="468"/>
      <c r="BCB50" s="468"/>
      <c r="BCC50" s="468"/>
      <c r="BCD50" s="468"/>
      <c r="BCE50" s="468"/>
      <c r="BCF50" s="468"/>
      <c r="BCG50" s="468"/>
      <c r="BCH50" s="468"/>
      <c r="BCI50" s="468"/>
      <c r="BCJ50" s="468"/>
      <c r="BCK50" s="468"/>
      <c r="BCL50" s="468"/>
      <c r="BCM50" s="468"/>
      <c r="BCN50" s="468"/>
      <c r="BCO50" s="468"/>
      <c r="BCP50" s="468"/>
      <c r="BCQ50" s="468"/>
      <c r="BCR50" s="468"/>
      <c r="BCS50" s="468"/>
      <c r="BCT50" s="468"/>
      <c r="BCU50" s="468"/>
      <c r="BCV50" s="468"/>
      <c r="BCW50" s="468"/>
      <c r="BCX50" s="468"/>
      <c r="BCY50" s="468"/>
      <c r="BCZ50" s="468"/>
      <c r="BDA50" s="468"/>
      <c r="BDB50" s="468"/>
      <c r="BDC50" s="468"/>
      <c r="BDD50" s="468"/>
      <c r="BDE50" s="468"/>
      <c r="BDF50" s="468"/>
      <c r="BDG50" s="468"/>
      <c r="BDH50" s="468"/>
      <c r="BDI50" s="468"/>
      <c r="BDJ50" s="468"/>
      <c r="BDK50" s="468"/>
      <c r="BDL50" s="468"/>
      <c r="BDM50" s="468"/>
      <c r="BDN50" s="468"/>
      <c r="BDO50" s="468"/>
      <c r="BDP50" s="468"/>
      <c r="BDQ50" s="468"/>
      <c r="BDR50" s="468"/>
      <c r="BDS50" s="468"/>
      <c r="BDT50" s="468"/>
      <c r="BDU50" s="468"/>
      <c r="BDV50" s="468"/>
      <c r="BDW50" s="468"/>
      <c r="BDX50" s="468"/>
      <c r="BDY50" s="468"/>
      <c r="BDZ50" s="468"/>
      <c r="BEA50" s="468"/>
      <c r="BEB50" s="468"/>
      <c r="BEC50" s="468"/>
      <c r="BED50" s="468"/>
      <c r="BEE50" s="468"/>
      <c r="BEF50" s="468"/>
      <c r="BEG50" s="468"/>
      <c r="BEH50" s="468"/>
      <c r="BEI50" s="468"/>
      <c r="BEJ50" s="468"/>
      <c r="BEK50" s="468"/>
      <c r="BEL50" s="468"/>
      <c r="BEM50" s="468"/>
      <c r="BEN50" s="468"/>
      <c r="BEO50" s="468"/>
      <c r="BEP50" s="468"/>
      <c r="BEQ50" s="468"/>
      <c r="BER50" s="468"/>
      <c r="BES50" s="468"/>
      <c r="BET50" s="468"/>
      <c r="BEU50" s="468"/>
      <c r="BEV50" s="468"/>
      <c r="BEW50" s="468"/>
      <c r="BEX50" s="468"/>
      <c r="BEY50" s="468"/>
      <c r="BEZ50" s="468"/>
      <c r="BFA50" s="468"/>
      <c r="BFB50" s="468"/>
      <c r="BFC50" s="468"/>
      <c r="BFD50" s="468"/>
      <c r="BFE50" s="468"/>
      <c r="BFF50" s="468"/>
      <c r="BFG50" s="468"/>
      <c r="BFH50" s="468"/>
      <c r="BFI50" s="468"/>
      <c r="BFJ50" s="468"/>
      <c r="BFK50" s="468"/>
      <c r="BFL50" s="468"/>
      <c r="BFM50" s="468"/>
      <c r="BFN50" s="468"/>
      <c r="BFO50" s="468"/>
      <c r="BFP50" s="468"/>
      <c r="BFQ50" s="468"/>
      <c r="BFR50" s="468"/>
      <c r="BFS50" s="468"/>
      <c r="BFT50" s="468"/>
      <c r="BFU50" s="468"/>
      <c r="BFV50" s="468"/>
      <c r="BFW50" s="468"/>
      <c r="BFX50" s="468"/>
      <c r="BFY50" s="468"/>
      <c r="BFZ50" s="468"/>
      <c r="BGA50" s="468"/>
      <c r="BGB50" s="468"/>
      <c r="BGC50" s="468"/>
      <c r="BGD50" s="468"/>
      <c r="BGE50" s="468"/>
      <c r="BGF50" s="468"/>
      <c r="BGG50" s="468"/>
      <c r="BGH50" s="468"/>
      <c r="BGI50" s="468"/>
      <c r="BGJ50" s="468"/>
      <c r="BGK50" s="468"/>
      <c r="BGL50" s="468"/>
      <c r="BGM50" s="468"/>
      <c r="BGN50" s="468"/>
      <c r="BGO50" s="468"/>
      <c r="BGP50" s="468"/>
      <c r="BGQ50" s="468"/>
      <c r="BGR50" s="468"/>
      <c r="BGS50" s="468"/>
      <c r="BGT50" s="468"/>
      <c r="BGU50" s="468"/>
      <c r="BGV50" s="468"/>
      <c r="BGW50" s="468"/>
      <c r="BGX50" s="468"/>
      <c r="BGY50" s="468"/>
      <c r="BGZ50" s="468"/>
      <c r="BHA50" s="468"/>
      <c r="BHB50" s="468"/>
      <c r="BHC50" s="468"/>
      <c r="BHD50" s="468"/>
      <c r="BHE50" s="468"/>
      <c r="BHF50" s="468"/>
      <c r="BHG50" s="468"/>
      <c r="BHH50" s="468"/>
      <c r="BHI50" s="468"/>
      <c r="BHJ50" s="468"/>
      <c r="BHK50" s="468"/>
      <c r="BHL50" s="468"/>
      <c r="BHM50" s="468"/>
      <c r="BHN50" s="468"/>
      <c r="BHO50" s="468"/>
      <c r="BHP50" s="468"/>
      <c r="BHQ50" s="468"/>
      <c r="BHR50" s="468"/>
      <c r="BHS50" s="468"/>
      <c r="BHT50" s="468"/>
      <c r="BHU50" s="468"/>
      <c r="BHV50" s="468"/>
      <c r="BHW50" s="468"/>
      <c r="BHX50" s="468"/>
      <c r="BHY50" s="468"/>
      <c r="BHZ50" s="468"/>
      <c r="BIA50" s="468"/>
      <c r="BIB50" s="468"/>
      <c r="BIC50" s="468"/>
      <c r="BID50" s="468"/>
      <c r="BIE50" s="468"/>
      <c r="BIF50" s="468"/>
      <c r="BIG50" s="468"/>
      <c r="BIH50" s="468"/>
      <c r="BII50" s="468"/>
      <c r="BIJ50" s="468"/>
      <c r="BIK50" s="468"/>
      <c r="BIL50" s="468"/>
      <c r="BIM50" s="468"/>
      <c r="BIN50" s="468"/>
      <c r="BIO50" s="468"/>
      <c r="BIP50" s="468"/>
      <c r="BIQ50" s="468"/>
      <c r="BIR50" s="468"/>
      <c r="BIS50" s="468"/>
      <c r="BIT50" s="468"/>
      <c r="BIU50" s="468"/>
      <c r="BIV50" s="468"/>
      <c r="BIW50" s="468"/>
      <c r="BIX50" s="468"/>
      <c r="BIY50" s="468"/>
      <c r="BIZ50" s="468"/>
      <c r="BJA50" s="468"/>
      <c r="BJB50" s="468"/>
      <c r="BJC50" s="468"/>
      <c r="BJD50" s="468"/>
      <c r="BJE50" s="468"/>
      <c r="BJF50" s="468"/>
      <c r="BJG50" s="468"/>
      <c r="BJH50" s="468"/>
      <c r="BJI50" s="468"/>
      <c r="BJJ50" s="468"/>
      <c r="BJK50" s="468"/>
      <c r="BJL50" s="468"/>
      <c r="BJM50" s="468"/>
      <c r="BJN50" s="468"/>
      <c r="BJO50" s="468"/>
      <c r="BJP50" s="468"/>
      <c r="BJQ50" s="468"/>
      <c r="BJR50" s="468"/>
      <c r="BJS50" s="468"/>
      <c r="BJT50" s="468"/>
      <c r="BJU50" s="468"/>
      <c r="BJV50" s="468"/>
      <c r="BJW50" s="468"/>
      <c r="BJX50" s="468"/>
      <c r="BJY50" s="468"/>
      <c r="BJZ50" s="468"/>
      <c r="BKA50" s="468"/>
      <c r="BKB50" s="468"/>
      <c r="BKC50" s="468"/>
      <c r="BKD50" s="468"/>
      <c r="BKE50" s="468"/>
      <c r="BKF50" s="468"/>
      <c r="BKG50" s="468"/>
      <c r="BKH50" s="468"/>
      <c r="BKI50" s="468"/>
      <c r="BKJ50" s="468"/>
      <c r="BKK50" s="468"/>
      <c r="BKL50" s="468"/>
      <c r="BKM50" s="468"/>
      <c r="BKN50" s="468"/>
      <c r="BKO50" s="468"/>
      <c r="BKP50" s="468"/>
      <c r="BKQ50" s="468"/>
      <c r="BKR50" s="468"/>
      <c r="BKS50" s="468"/>
      <c r="BKT50" s="468"/>
      <c r="BKU50" s="468"/>
      <c r="BKV50" s="468"/>
      <c r="BKW50" s="468"/>
      <c r="BKX50" s="468"/>
      <c r="BKY50" s="468"/>
      <c r="BKZ50" s="468"/>
      <c r="BLA50" s="468"/>
      <c r="BLB50" s="468"/>
      <c r="BLC50" s="468"/>
      <c r="BLD50" s="468"/>
      <c r="BLE50" s="468"/>
      <c r="BLF50" s="468"/>
      <c r="BLG50" s="468"/>
      <c r="BLH50" s="468"/>
      <c r="BLI50" s="468"/>
      <c r="BLJ50" s="468"/>
      <c r="BLK50" s="468"/>
      <c r="BLL50" s="468"/>
      <c r="BLM50" s="468"/>
      <c r="BLN50" s="468"/>
      <c r="BLO50" s="468"/>
      <c r="BLP50" s="468"/>
      <c r="BLQ50" s="468"/>
      <c r="BLR50" s="468"/>
      <c r="BLS50" s="468"/>
      <c r="BLT50" s="468"/>
      <c r="BLU50" s="468"/>
      <c r="BLV50" s="468"/>
      <c r="BLW50" s="468"/>
      <c r="BLX50" s="468"/>
      <c r="BLY50" s="468"/>
      <c r="BLZ50" s="468"/>
      <c r="BMA50" s="468"/>
      <c r="BMB50" s="468"/>
      <c r="BMC50" s="468"/>
      <c r="BMD50" s="468"/>
      <c r="BME50" s="468"/>
      <c r="BMF50" s="468"/>
      <c r="BMG50" s="468"/>
      <c r="BMH50" s="468"/>
      <c r="BMI50" s="468"/>
      <c r="BMJ50" s="468"/>
      <c r="BMK50" s="468"/>
      <c r="BML50" s="468"/>
      <c r="BMM50" s="468"/>
      <c r="BMN50" s="468"/>
      <c r="BMO50" s="468"/>
      <c r="BMP50" s="468"/>
      <c r="BMQ50" s="468"/>
      <c r="BMR50" s="468"/>
      <c r="BMS50" s="468"/>
      <c r="BMT50" s="468"/>
      <c r="BMU50" s="468"/>
      <c r="BMV50" s="468"/>
      <c r="BMW50" s="468"/>
      <c r="BMX50" s="468"/>
      <c r="BMY50" s="468"/>
      <c r="BMZ50" s="468"/>
      <c r="BNA50" s="468"/>
      <c r="BNB50" s="468"/>
      <c r="BNC50" s="468"/>
      <c r="BND50" s="468"/>
      <c r="BNE50" s="468"/>
      <c r="BNF50" s="468"/>
      <c r="BNG50" s="468"/>
      <c r="BNH50" s="468"/>
      <c r="BNI50" s="468"/>
      <c r="BNJ50" s="468"/>
      <c r="BNK50" s="468"/>
      <c r="BNL50" s="468"/>
      <c r="BNM50" s="468"/>
      <c r="BNN50" s="468"/>
      <c r="BNO50" s="468"/>
      <c r="BNP50" s="468"/>
      <c r="BNQ50" s="468"/>
      <c r="BNR50" s="468"/>
      <c r="BNS50" s="468"/>
      <c r="BNT50" s="468"/>
      <c r="BNU50" s="468"/>
      <c r="BNV50" s="468"/>
      <c r="BNW50" s="468"/>
      <c r="BNX50" s="468"/>
      <c r="BNY50" s="468"/>
      <c r="BNZ50" s="468"/>
      <c r="BOA50" s="468"/>
      <c r="BOB50" s="468"/>
      <c r="BOC50" s="468"/>
      <c r="BOD50" s="468"/>
      <c r="BOE50" s="468"/>
      <c r="BOF50" s="468"/>
      <c r="BOG50" s="468"/>
      <c r="BOH50" s="468"/>
      <c r="BOI50" s="468"/>
      <c r="BOJ50" s="468"/>
      <c r="BOK50" s="468"/>
      <c r="BOL50" s="468"/>
      <c r="BOM50" s="468"/>
      <c r="BON50" s="468"/>
      <c r="BOO50" s="468"/>
      <c r="BOP50" s="468"/>
      <c r="BOQ50" s="468"/>
      <c r="BOR50" s="468"/>
      <c r="BOS50" s="468"/>
      <c r="BOT50" s="468"/>
      <c r="BOU50" s="468"/>
      <c r="BOV50" s="468"/>
      <c r="BOW50" s="468"/>
      <c r="BOX50" s="468"/>
      <c r="BOY50" s="468"/>
      <c r="BOZ50" s="468"/>
      <c r="BPA50" s="468"/>
      <c r="BPB50" s="468"/>
      <c r="BPC50" s="468"/>
      <c r="BPD50" s="468"/>
      <c r="BPE50" s="468"/>
      <c r="BPF50" s="468"/>
      <c r="BPG50" s="468"/>
      <c r="BPH50" s="468"/>
      <c r="BPI50" s="468"/>
      <c r="BPJ50" s="468"/>
      <c r="BPK50" s="468"/>
      <c r="BPL50" s="468"/>
      <c r="BPM50" s="468"/>
      <c r="BPN50" s="468"/>
      <c r="BPO50" s="468"/>
      <c r="BPP50" s="468"/>
      <c r="BPQ50" s="468"/>
      <c r="BPR50" s="468"/>
      <c r="BPS50" s="468"/>
      <c r="BPT50" s="468"/>
      <c r="BPU50" s="468"/>
      <c r="BPV50" s="468"/>
      <c r="BPW50" s="468"/>
      <c r="BPX50" s="468"/>
      <c r="BPY50" s="468"/>
      <c r="BPZ50" s="468"/>
      <c r="BQA50" s="468"/>
      <c r="BQB50" s="468"/>
      <c r="BQC50" s="468"/>
      <c r="BQD50" s="468"/>
      <c r="BQE50" s="468"/>
      <c r="BQF50" s="468"/>
      <c r="BQG50" s="468"/>
      <c r="BQH50" s="468"/>
      <c r="BQI50" s="468"/>
      <c r="BQJ50" s="468"/>
      <c r="BQK50" s="468"/>
      <c r="BQL50" s="468"/>
      <c r="BQM50" s="468"/>
      <c r="BQN50" s="468"/>
      <c r="BQO50" s="468"/>
      <c r="BQP50" s="468"/>
      <c r="BQQ50" s="468"/>
      <c r="BQR50" s="468"/>
      <c r="BQS50" s="468"/>
      <c r="BQT50" s="468"/>
      <c r="BQU50" s="468"/>
      <c r="BQV50" s="468"/>
      <c r="BQW50" s="468"/>
      <c r="BQX50" s="468"/>
      <c r="BQY50" s="468"/>
      <c r="BQZ50" s="468"/>
      <c r="BRA50" s="468"/>
      <c r="BRB50" s="468"/>
      <c r="BRC50" s="468"/>
      <c r="BRD50" s="468"/>
      <c r="BRE50" s="468"/>
      <c r="BRF50" s="468"/>
      <c r="BRG50" s="468"/>
      <c r="BRH50" s="468"/>
      <c r="BRI50" s="468"/>
      <c r="BRJ50" s="468"/>
      <c r="BRK50" s="468"/>
      <c r="BRL50" s="468"/>
      <c r="BRM50" s="468"/>
      <c r="BRN50" s="468"/>
      <c r="BRO50" s="468"/>
      <c r="BRP50" s="468"/>
      <c r="BRQ50" s="468"/>
      <c r="BRR50" s="468"/>
      <c r="BRS50" s="468"/>
      <c r="BRT50" s="468"/>
      <c r="BRU50" s="468"/>
      <c r="BRV50" s="468"/>
      <c r="BRW50" s="468"/>
      <c r="BRX50" s="468"/>
      <c r="BRY50" s="468"/>
      <c r="BRZ50" s="468"/>
      <c r="BSA50" s="468"/>
      <c r="BSB50" s="468"/>
      <c r="BSC50" s="468"/>
      <c r="BSD50" s="468"/>
      <c r="BSE50" s="468"/>
      <c r="BSF50" s="468"/>
      <c r="BSG50" s="468"/>
      <c r="BSH50" s="468"/>
      <c r="BSI50" s="468"/>
      <c r="BSJ50" s="468"/>
      <c r="BSK50" s="468"/>
      <c r="BSL50" s="468"/>
      <c r="BSM50" s="468"/>
      <c r="BSN50" s="468"/>
      <c r="BSO50" s="468"/>
      <c r="BSP50" s="468"/>
      <c r="BSQ50" s="468"/>
      <c r="BSR50" s="468"/>
      <c r="BSS50" s="468"/>
      <c r="BST50" s="468"/>
      <c r="BSU50" s="468"/>
      <c r="BSV50" s="468"/>
      <c r="BSW50" s="468"/>
      <c r="BSX50" s="468"/>
      <c r="BSY50" s="468"/>
      <c r="BSZ50" s="468"/>
      <c r="BTA50" s="468"/>
      <c r="BTB50" s="468"/>
      <c r="BTC50" s="468"/>
      <c r="BTD50" s="468"/>
      <c r="BTE50" s="468"/>
      <c r="BTF50" s="468"/>
      <c r="BTG50" s="468"/>
      <c r="BTH50" s="468"/>
      <c r="BTI50" s="468"/>
      <c r="BTJ50" s="468"/>
      <c r="BTK50" s="468"/>
      <c r="BTL50" s="468"/>
      <c r="BTM50" s="468"/>
      <c r="BTN50" s="468"/>
      <c r="BTO50" s="468"/>
      <c r="BTP50" s="468"/>
      <c r="BTQ50" s="468"/>
      <c r="BTR50" s="468"/>
      <c r="BTS50" s="468"/>
      <c r="BTT50" s="468"/>
      <c r="BTU50" s="468"/>
      <c r="BTV50" s="468"/>
      <c r="BTW50" s="468"/>
      <c r="BTX50" s="468"/>
      <c r="BTY50" s="468"/>
      <c r="BTZ50" s="468"/>
      <c r="BUA50" s="468"/>
      <c r="BUB50" s="468"/>
      <c r="BUC50" s="468"/>
      <c r="BUD50" s="468"/>
      <c r="BUE50" s="468"/>
      <c r="BUF50" s="468"/>
      <c r="BUG50" s="468"/>
      <c r="BUH50" s="468"/>
      <c r="BUI50" s="468"/>
      <c r="BUJ50" s="468"/>
      <c r="BUK50" s="468"/>
      <c r="BUL50" s="468"/>
      <c r="BUM50" s="468"/>
      <c r="BUN50" s="468"/>
      <c r="BUO50" s="468"/>
      <c r="BUP50" s="468"/>
      <c r="BUQ50" s="468"/>
      <c r="BUR50" s="468"/>
      <c r="BUS50" s="468"/>
      <c r="BUT50" s="468"/>
      <c r="BUU50" s="468"/>
      <c r="BUV50" s="468"/>
      <c r="BUW50" s="468"/>
      <c r="BUX50" s="468"/>
      <c r="BUY50" s="468"/>
      <c r="BUZ50" s="468"/>
      <c r="BVA50" s="468"/>
      <c r="BVB50" s="468"/>
      <c r="BVC50" s="468"/>
      <c r="BVD50" s="468"/>
      <c r="BVE50" s="468"/>
      <c r="BVF50" s="468"/>
      <c r="BVG50" s="468"/>
      <c r="BVH50" s="468"/>
      <c r="BVI50" s="468"/>
      <c r="BVJ50" s="468"/>
      <c r="BVK50" s="468"/>
      <c r="BVL50" s="468"/>
      <c r="BVM50" s="468"/>
      <c r="BVN50" s="468"/>
      <c r="BVO50" s="468"/>
      <c r="BVP50" s="468"/>
      <c r="BVQ50" s="468"/>
      <c r="BVR50" s="468"/>
      <c r="BVS50" s="468"/>
      <c r="BVT50" s="468"/>
      <c r="BVU50" s="468"/>
      <c r="BVV50" s="468"/>
      <c r="BVW50" s="468"/>
      <c r="BVX50" s="468"/>
      <c r="BVY50" s="468"/>
      <c r="BVZ50" s="468"/>
      <c r="BWA50" s="468"/>
      <c r="BWB50" s="468"/>
      <c r="BWC50" s="468"/>
      <c r="BWD50" s="468"/>
      <c r="BWE50" s="468"/>
      <c r="BWF50" s="468"/>
      <c r="BWG50" s="468"/>
      <c r="BWH50" s="468"/>
      <c r="BWI50" s="468"/>
      <c r="BWJ50" s="468"/>
      <c r="BWK50" s="468"/>
      <c r="BWL50" s="468"/>
      <c r="BWM50" s="468"/>
      <c r="BWN50" s="468"/>
      <c r="BWO50" s="468"/>
      <c r="BWP50" s="468"/>
      <c r="BWQ50" s="468"/>
      <c r="BWR50" s="468"/>
      <c r="BWS50" s="468"/>
      <c r="BWT50" s="468"/>
      <c r="BWU50" s="468"/>
      <c r="BWV50" s="468"/>
      <c r="BWW50" s="468"/>
      <c r="BWX50" s="468"/>
      <c r="BWY50" s="468"/>
      <c r="BWZ50" s="468"/>
      <c r="BXA50" s="468"/>
      <c r="BXB50" s="468"/>
      <c r="BXC50" s="468"/>
      <c r="BXD50" s="468"/>
      <c r="BXE50" s="468"/>
      <c r="BXF50" s="468"/>
      <c r="BXG50" s="468"/>
      <c r="BXH50" s="468"/>
      <c r="BXI50" s="468"/>
      <c r="BXJ50" s="468"/>
      <c r="BXK50" s="468"/>
      <c r="BXL50" s="468"/>
      <c r="BXM50" s="468"/>
      <c r="BXN50" s="468"/>
      <c r="BXO50" s="468"/>
      <c r="BXP50" s="468"/>
      <c r="BXQ50" s="468"/>
      <c r="BXR50" s="468"/>
      <c r="BXS50" s="468"/>
      <c r="BXT50" s="468"/>
      <c r="BXU50" s="468"/>
      <c r="BXV50" s="468"/>
      <c r="BXW50" s="468"/>
      <c r="BXX50" s="468"/>
      <c r="BXY50" s="468"/>
      <c r="BXZ50" s="468"/>
      <c r="BYA50" s="468"/>
      <c r="BYB50" s="468"/>
      <c r="BYC50" s="468"/>
      <c r="BYD50" s="468"/>
      <c r="BYE50" s="468"/>
      <c r="BYF50" s="468"/>
      <c r="BYG50" s="468"/>
      <c r="BYH50" s="468"/>
      <c r="BYI50" s="468"/>
      <c r="BYJ50" s="468"/>
      <c r="BYK50" s="468"/>
      <c r="BYL50" s="468"/>
      <c r="BYM50" s="468"/>
      <c r="BYN50" s="468"/>
      <c r="BYO50" s="468"/>
      <c r="BYP50" s="468"/>
      <c r="BYQ50" s="468"/>
      <c r="BYR50" s="468"/>
      <c r="BYS50" s="468"/>
      <c r="BYT50" s="468"/>
      <c r="BYU50" s="468"/>
      <c r="BYV50" s="468"/>
      <c r="BYW50" s="468"/>
      <c r="BYX50" s="468"/>
      <c r="BYY50" s="468"/>
      <c r="BYZ50" s="468"/>
      <c r="BZA50" s="468"/>
      <c r="BZB50" s="468"/>
      <c r="BZC50" s="468"/>
      <c r="BZD50" s="468"/>
      <c r="BZE50" s="468"/>
      <c r="BZF50" s="468"/>
      <c r="BZG50" s="468"/>
      <c r="BZH50" s="468"/>
      <c r="BZI50" s="468"/>
      <c r="BZJ50" s="468"/>
      <c r="BZK50" s="468"/>
      <c r="BZL50" s="468"/>
      <c r="BZM50" s="468"/>
      <c r="BZN50" s="468"/>
      <c r="BZO50" s="468"/>
      <c r="BZP50" s="468"/>
      <c r="BZQ50" s="468"/>
      <c r="BZR50" s="468"/>
      <c r="BZS50" s="468"/>
      <c r="BZT50" s="468"/>
      <c r="BZU50" s="468"/>
      <c r="BZV50" s="468"/>
      <c r="BZW50" s="468"/>
      <c r="BZX50" s="468"/>
      <c r="BZY50" s="468"/>
      <c r="BZZ50" s="468"/>
      <c r="CAA50" s="468"/>
      <c r="CAB50" s="468"/>
      <c r="CAC50" s="468"/>
      <c r="CAD50" s="468"/>
      <c r="CAE50" s="468"/>
      <c r="CAF50" s="468"/>
      <c r="CAG50" s="468"/>
      <c r="CAH50" s="468"/>
      <c r="CAI50" s="468"/>
      <c r="CAJ50" s="468"/>
      <c r="CAK50" s="468"/>
      <c r="CAL50" s="468"/>
      <c r="CAM50" s="468"/>
      <c r="CAN50" s="468"/>
      <c r="CAO50" s="468"/>
      <c r="CAP50" s="468"/>
      <c r="CAQ50" s="468"/>
      <c r="CAR50" s="468"/>
      <c r="CAS50" s="468"/>
      <c r="CAT50" s="468"/>
      <c r="CAU50" s="468"/>
      <c r="CAV50" s="468"/>
      <c r="CAW50" s="468"/>
      <c r="CAX50" s="468"/>
      <c r="CAY50" s="468"/>
      <c r="CAZ50" s="468"/>
      <c r="CBA50" s="468"/>
      <c r="CBB50" s="468"/>
      <c r="CBC50" s="468"/>
      <c r="CBD50" s="468"/>
      <c r="CBE50" s="468"/>
      <c r="CBF50" s="468"/>
      <c r="CBG50" s="468"/>
      <c r="CBH50" s="468"/>
      <c r="CBI50" s="468"/>
      <c r="CBJ50" s="468"/>
      <c r="CBK50" s="468"/>
      <c r="CBL50" s="468"/>
      <c r="CBM50" s="468"/>
      <c r="CBN50" s="468"/>
      <c r="CBO50" s="468"/>
      <c r="CBP50" s="468"/>
      <c r="CBQ50" s="468"/>
      <c r="CBR50" s="468"/>
      <c r="CBS50" s="468"/>
      <c r="CBT50" s="468"/>
      <c r="CBU50" s="468"/>
      <c r="CBV50" s="468"/>
      <c r="CBW50" s="468"/>
      <c r="CBX50" s="468"/>
      <c r="CBY50" s="468"/>
      <c r="CBZ50" s="468"/>
      <c r="CCA50" s="468"/>
      <c r="CCB50" s="468"/>
      <c r="CCC50" s="468"/>
      <c r="CCD50" s="468"/>
      <c r="CCE50" s="468"/>
      <c r="CCF50" s="468"/>
      <c r="CCG50" s="468"/>
      <c r="CCH50" s="468"/>
      <c r="CCI50" s="468"/>
      <c r="CCJ50" s="468"/>
      <c r="CCK50" s="468"/>
      <c r="CCL50" s="468"/>
      <c r="CCM50" s="468"/>
      <c r="CCN50" s="468"/>
      <c r="CCO50" s="468"/>
      <c r="CCP50" s="468"/>
      <c r="CCQ50" s="468"/>
      <c r="CCR50" s="468"/>
      <c r="CCS50" s="468"/>
      <c r="CCT50" s="468"/>
      <c r="CCU50" s="468"/>
      <c r="CCV50" s="468"/>
      <c r="CCW50" s="468"/>
      <c r="CCX50" s="468"/>
      <c r="CCY50" s="468"/>
      <c r="CCZ50" s="468"/>
      <c r="CDA50" s="468"/>
      <c r="CDB50" s="468"/>
      <c r="CDC50" s="468"/>
      <c r="CDD50" s="468"/>
      <c r="CDE50" s="468"/>
      <c r="CDF50" s="468"/>
      <c r="CDG50" s="468"/>
      <c r="CDH50" s="468"/>
      <c r="CDI50" s="468"/>
      <c r="CDJ50" s="468"/>
      <c r="CDK50" s="468"/>
      <c r="CDL50" s="468"/>
      <c r="CDM50" s="468"/>
      <c r="CDN50" s="468"/>
      <c r="CDO50" s="468"/>
      <c r="CDP50" s="468"/>
      <c r="CDQ50" s="468"/>
      <c r="CDR50" s="468"/>
      <c r="CDS50" s="468"/>
      <c r="CDT50" s="468"/>
      <c r="CDU50" s="468"/>
      <c r="CDV50" s="468"/>
      <c r="CDW50" s="468"/>
      <c r="CDX50" s="468"/>
      <c r="CDY50" s="468"/>
      <c r="CDZ50" s="468"/>
      <c r="CEA50" s="468"/>
      <c r="CEB50" s="468"/>
      <c r="CEC50" s="468"/>
      <c r="CED50" s="468"/>
      <c r="CEE50" s="468"/>
      <c r="CEF50" s="468"/>
      <c r="CEG50" s="468"/>
      <c r="CEH50" s="468"/>
      <c r="CEI50" s="468"/>
      <c r="CEJ50" s="468"/>
      <c r="CEK50" s="468"/>
      <c r="CEL50" s="468"/>
      <c r="CEM50" s="468"/>
      <c r="CEN50" s="468"/>
      <c r="CEO50" s="468"/>
      <c r="CEP50" s="468"/>
      <c r="CEQ50" s="468"/>
      <c r="CER50" s="468"/>
      <c r="CES50" s="468"/>
      <c r="CET50" s="468"/>
      <c r="CEU50" s="468"/>
      <c r="CEV50" s="468"/>
      <c r="CEW50" s="468"/>
      <c r="CEX50" s="468"/>
      <c r="CEY50" s="468"/>
      <c r="CEZ50" s="468"/>
      <c r="CFA50" s="468"/>
      <c r="CFB50" s="468"/>
      <c r="CFC50" s="468"/>
      <c r="CFD50" s="468"/>
      <c r="CFE50" s="468"/>
      <c r="CFF50" s="468"/>
      <c r="CFG50" s="468"/>
      <c r="CFH50" s="468"/>
      <c r="CFI50" s="468"/>
      <c r="CFJ50" s="468"/>
      <c r="CFK50" s="468"/>
      <c r="CFL50" s="468"/>
      <c r="CFM50" s="468"/>
      <c r="CFN50" s="468"/>
      <c r="CFO50" s="468"/>
      <c r="CFP50" s="468"/>
      <c r="CFQ50" s="468"/>
      <c r="CFR50" s="468"/>
      <c r="CFS50" s="468"/>
      <c r="CFT50" s="468"/>
      <c r="CFU50" s="468"/>
      <c r="CFV50" s="468"/>
      <c r="CFW50" s="468"/>
      <c r="CFX50" s="468"/>
      <c r="CFY50" s="468"/>
      <c r="CFZ50" s="468"/>
      <c r="CGA50" s="468"/>
      <c r="CGB50" s="468"/>
      <c r="CGC50" s="468"/>
      <c r="CGD50" s="468"/>
      <c r="CGE50" s="468"/>
      <c r="CGF50" s="468"/>
      <c r="CGG50" s="468"/>
      <c r="CGH50" s="468"/>
      <c r="CGI50" s="468"/>
      <c r="CGJ50" s="468"/>
      <c r="CGK50" s="468"/>
      <c r="CGL50" s="468"/>
      <c r="CGM50" s="468"/>
      <c r="CGN50" s="468"/>
      <c r="CGO50" s="468"/>
      <c r="CGP50" s="468"/>
      <c r="CGQ50" s="468"/>
      <c r="CGR50" s="468"/>
      <c r="CGS50" s="468"/>
      <c r="CGT50" s="468"/>
      <c r="CGU50" s="468"/>
      <c r="CGV50" s="468"/>
      <c r="CGW50" s="468"/>
      <c r="CGX50" s="468"/>
      <c r="CGY50" s="468"/>
      <c r="CGZ50" s="468"/>
      <c r="CHA50" s="468"/>
      <c r="CHB50" s="468"/>
      <c r="CHC50" s="468"/>
      <c r="CHD50" s="468"/>
      <c r="CHE50" s="468"/>
      <c r="CHF50" s="468"/>
      <c r="CHG50" s="468"/>
      <c r="CHH50" s="468"/>
      <c r="CHI50" s="468"/>
      <c r="CHJ50" s="468"/>
      <c r="CHK50" s="468"/>
      <c r="CHL50" s="468"/>
      <c r="CHM50" s="468"/>
      <c r="CHN50" s="468"/>
      <c r="CHO50" s="468"/>
      <c r="CHP50" s="468"/>
      <c r="CHQ50" s="468"/>
      <c r="CHR50" s="468"/>
      <c r="CHS50" s="468"/>
      <c r="CHT50" s="468"/>
      <c r="CHU50" s="468"/>
      <c r="CHV50" s="468"/>
      <c r="CHW50" s="468"/>
      <c r="CHX50" s="468"/>
      <c r="CHY50" s="468"/>
      <c r="CHZ50" s="468"/>
      <c r="CIA50" s="468"/>
      <c r="CIB50" s="468"/>
      <c r="CIC50" s="468"/>
      <c r="CID50" s="468"/>
      <c r="CIE50" s="468"/>
      <c r="CIF50" s="468"/>
      <c r="CIG50" s="468"/>
      <c r="CIH50" s="468"/>
      <c r="CII50" s="468"/>
      <c r="CIJ50" s="468"/>
      <c r="CIK50" s="468"/>
      <c r="CIL50" s="468"/>
      <c r="CIM50" s="468"/>
      <c r="CIN50" s="468"/>
      <c r="CIO50" s="468"/>
      <c r="CIP50" s="468"/>
      <c r="CIQ50" s="468"/>
      <c r="CIR50" s="468"/>
      <c r="CIS50" s="468"/>
      <c r="CIT50" s="468"/>
      <c r="CIU50" s="468"/>
      <c r="CIV50" s="468"/>
      <c r="CIW50" s="468"/>
      <c r="CIX50" s="468"/>
      <c r="CIY50" s="468"/>
      <c r="CIZ50" s="468"/>
      <c r="CJA50" s="468"/>
      <c r="CJB50" s="468"/>
      <c r="CJC50" s="468"/>
      <c r="CJD50" s="468"/>
      <c r="CJE50" s="468"/>
      <c r="CJF50" s="468"/>
      <c r="CJG50" s="468"/>
      <c r="CJH50" s="468"/>
      <c r="CJI50" s="468"/>
      <c r="CJJ50" s="468"/>
      <c r="CJK50" s="468"/>
      <c r="CJL50" s="468"/>
      <c r="CJM50" s="468"/>
      <c r="CJN50" s="468"/>
      <c r="CJO50" s="468"/>
      <c r="CJP50" s="468"/>
      <c r="CJQ50" s="468"/>
      <c r="CJR50" s="468"/>
      <c r="CJS50" s="468"/>
      <c r="CJT50" s="468"/>
      <c r="CJU50" s="468"/>
      <c r="CJV50" s="468"/>
      <c r="CJW50" s="468"/>
      <c r="CJX50" s="468"/>
      <c r="CJY50" s="468"/>
      <c r="CJZ50" s="468"/>
      <c r="CKA50" s="468"/>
      <c r="CKB50" s="468"/>
      <c r="CKC50" s="468"/>
      <c r="CKD50" s="468"/>
      <c r="CKE50" s="468"/>
      <c r="CKF50" s="468"/>
      <c r="CKG50" s="468"/>
      <c r="CKH50" s="468"/>
      <c r="CKI50" s="468"/>
      <c r="CKJ50" s="468"/>
      <c r="CKK50" s="468"/>
      <c r="CKL50" s="468"/>
      <c r="CKM50" s="468"/>
      <c r="CKN50" s="468"/>
      <c r="CKO50" s="468"/>
      <c r="CKP50" s="468"/>
      <c r="CKQ50" s="468"/>
      <c r="CKR50" s="468"/>
      <c r="CKS50" s="468"/>
      <c r="CKT50" s="468"/>
      <c r="CKU50" s="468"/>
      <c r="CKV50" s="468"/>
      <c r="CKW50" s="468"/>
      <c r="CKX50" s="468"/>
      <c r="CKY50" s="468"/>
      <c r="CKZ50" s="468"/>
      <c r="CLA50" s="468"/>
      <c r="CLB50" s="468"/>
      <c r="CLC50" s="468"/>
      <c r="CLD50" s="468"/>
      <c r="CLE50" s="468"/>
      <c r="CLF50" s="468"/>
      <c r="CLG50" s="468"/>
      <c r="CLH50" s="468"/>
      <c r="CLI50" s="468"/>
      <c r="CLJ50" s="468"/>
      <c r="CLK50" s="468"/>
      <c r="CLL50" s="468"/>
      <c r="CLM50" s="468"/>
      <c r="CLN50" s="468"/>
      <c r="CLO50" s="468"/>
      <c r="CLP50" s="468"/>
      <c r="CLQ50" s="468"/>
      <c r="CLR50" s="468"/>
      <c r="CLS50" s="468"/>
      <c r="CLT50" s="468"/>
      <c r="CLU50" s="468"/>
      <c r="CLV50" s="468"/>
      <c r="CLW50" s="468"/>
      <c r="CLX50" s="468"/>
      <c r="CLY50" s="468"/>
      <c r="CLZ50" s="468"/>
      <c r="CMA50" s="468"/>
      <c r="CMB50" s="468"/>
      <c r="CMC50" s="468"/>
      <c r="CMD50" s="468"/>
      <c r="CME50" s="468"/>
      <c r="CMF50" s="468"/>
      <c r="CMG50" s="468"/>
      <c r="CMH50" s="468"/>
      <c r="CMI50" s="468"/>
      <c r="CMJ50" s="468"/>
      <c r="CMK50" s="468"/>
      <c r="CML50" s="468"/>
      <c r="CMM50" s="468"/>
      <c r="CMN50" s="468"/>
      <c r="CMO50" s="468"/>
      <c r="CMP50" s="468"/>
      <c r="CMQ50" s="468"/>
      <c r="CMR50" s="468"/>
      <c r="CMS50" s="468"/>
      <c r="CMT50" s="468"/>
      <c r="CMU50" s="468"/>
      <c r="CMV50" s="468"/>
      <c r="CMW50" s="468"/>
      <c r="CMX50" s="468"/>
      <c r="CMY50" s="468"/>
      <c r="CMZ50" s="468"/>
      <c r="CNA50" s="468"/>
      <c r="CNB50" s="468"/>
      <c r="CNC50" s="468"/>
      <c r="CND50" s="468"/>
      <c r="CNE50" s="468"/>
      <c r="CNF50" s="468"/>
      <c r="CNG50" s="468"/>
      <c r="CNH50" s="468"/>
      <c r="CNI50" s="468"/>
      <c r="CNJ50" s="468"/>
      <c r="CNK50" s="468"/>
      <c r="CNL50" s="468"/>
      <c r="CNM50" s="468"/>
      <c r="CNN50" s="468"/>
      <c r="CNO50" s="468"/>
      <c r="CNP50" s="468"/>
      <c r="CNQ50" s="468"/>
      <c r="CNR50" s="468"/>
      <c r="CNS50" s="468"/>
      <c r="CNT50" s="468"/>
      <c r="CNU50" s="468"/>
      <c r="CNV50" s="468"/>
      <c r="CNW50" s="468"/>
      <c r="CNX50" s="468"/>
      <c r="CNY50" s="468"/>
      <c r="CNZ50" s="468"/>
      <c r="COA50" s="468"/>
      <c r="COB50" s="468"/>
      <c r="COC50" s="468"/>
      <c r="COD50" s="468"/>
      <c r="COE50" s="468"/>
      <c r="COF50" s="468"/>
      <c r="COG50" s="468"/>
      <c r="COH50" s="468"/>
      <c r="COI50" s="468"/>
      <c r="COJ50" s="468"/>
      <c r="COK50" s="468"/>
      <c r="COL50" s="468"/>
      <c r="COM50" s="468"/>
      <c r="CON50" s="468"/>
      <c r="COO50" s="468"/>
      <c r="COP50" s="468"/>
      <c r="COQ50" s="468"/>
      <c r="COR50" s="468"/>
      <c r="COS50" s="468"/>
      <c r="COT50" s="468"/>
      <c r="COU50" s="468"/>
      <c r="COV50" s="468"/>
      <c r="COW50" s="468"/>
      <c r="COX50" s="468"/>
      <c r="COY50" s="468"/>
      <c r="COZ50" s="468"/>
      <c r="CPA50" s="468"/>
      <c r="CPB50" s="468"/>
      <c r="CPC50" s="468"/>
      <c r="CPD50" s="468"/>
      <c r="CPE50" s="468"/>
      <c r="CPF50" s="468"/>
      <c r="CPG50" s="468"/>
      <c r="CPH50" s="468"/>
      <c r="CPI50" s="468"/>
      <c r="CPJ50" s="468"/>
      <c r="CPK50" s="468"/>
      <c r="CPL50" s="468"/>
      <c r="CPM50" s="468"/>
      <c r="CPN50" s="468"/>
      <c r="CPO50" s="468"/>
      <c r="CPP50" s="468"/>
      <c r="CPQ50" s="468"/>
      <c r="CPR50" s="468"/>
      <c r="CPS50" s="468"/>
      <c r="CPT50" s="468"/>
      <c r="CPU50" s="468"/>
      <c r="CPV50" s="468"/>
      <c r="CPW50" s="468"/>
      <c r="CPX50" s="468"/>
      <c r="CPY50" s="468"/>
      <c r="CPZ50" s="468"/>
      <c r="CQA50" s="468"/>
      <c r="CQB50" s="468"/>
      <c r="CQC50" s="468"/>
      <c r="CQD50" s="468"/>
      <c r="CQE50" s="468"/>
      <c r="CQF50" s="468"/>
      <c r="CQG50" s="468"/>
      <c r="CQH50" s="468"/>
      <c r="CQI50" s="468"/>
      <c r="CQJ50" s="468"/>
      <c r="CQK50" s="468"/>
      <c r="CQL50" s="468"/>
      <c r="CQM50" s="468"/>
      <c r="CQN50" s="468"/>
      <c r="CQO50" s="468"/>
      <c r="CQP50" s="468"/>
      <c r="CQQ50" s="468"/>
      <c r="CQR50" s="468"/>
      <c r="CQS50" s="468"/>
      <c r="CQT50" s="468"/>
      <c r="CQU50" s="468"/>
      <c r="CQV50" s="468"/>
      <c r="CQW50" s="468"/>
      <c r="CQX50" s="468"/>
      <c r="CQY50" s="468"/>
      <c r="CQZ50" s="468"/>
      <c r="CRA50" s="468"/>
      <c r="CRB50" s="468"/>
      <c r="CRC50" s="468"/>
      <c r="CRD50" s="468"/>
      <c r="CRE50" s="468"/>
      <c r="CRF50" s="468"/>
      <c r="CRG50" s="468"/>
      <c r="CRH50" s="468"/>
      <c r="CRI50" s="468"/>
      <c r="CRJ50" s="468"/>
      <c r="CRK50" s="468"/>
      <c r="CRL50" s="468"/>
      <c r="CRM50" s="468"/>
      <c r="CRN50" s="468"/>
      <c r="CRO50" s="468"/>
      <c r="CRP50" s="468"/>
      <c r="CRQ50" s="468"/>
      <c r="CRR50" s="468"/>
      <c r="CRS50" s="468"/>
      <c r="CRT50" s="468"/>
      <c r="CRU50" s="468"/>
      <c r="CRV50" s="468"/>
      <c r="CRW50" s="468"/>
      <c r="CRX50" s="468"/>
      <c r="CRY50" s="468"/>
      <c r="CRZ50" s="468"/>
      <c r="CSA50" s="468"/>
      <c r="CSB50" s="468"/>
      <c r="CSC50" s="468"/>
      <c r="CSD50" s="468"/>
      <c r="CSE50" s="468"/>
      <c r="CSF50" s="468"/>
      <c r="CSG50" s="468"/>
      <c r="CSH50" s="468"/>
      <c r="CSI50" s="468"/>
      <c r="CSJ50" s="468"/>
      <c r="CSK50" s="468"/>
      <c r="CSL50" s="468"/>
      <c r="CSM50" s="468"/>
      <c r="CSN50" s="468"/>
      <c r="CSO50" s="468"/>
      <c r="CSP50" s="468"/>
      <c r="CSQ50" s="468"/>
      <c r="CSR50" s="468"/>
      <c r="CSS50" s="468"/>
      <c r="CST50" s="468"/>
      <c r="CSU50" s="468"/>
      <c r="CSV50" s="468"/>
      <c r="CSW50" s="468"/>
      <c r="CSX50" s="468"/>
      <c r="CSY50" s="468"/>
      <c r="CSZ50" s="468"/>
      <c r="CTA50" s="468"/>
      <c r="CTB50" s="468"/>
      <c r="CTC50" s="468"/>
      <c r="CTD50" s="468"/>
      <c r="CTE50" s="468"/>
      <c r="CTF50" s="468"/>
      <c r="CTG50" s="468"/>
      <c r="CTH50" s="468"/>
      <c r="CTI50" s="468"/>
      <c r="CTJ50" s="468"/>
      <c r="CTK50" s="468"/>
      <c r="CTL50" s="468"/>
      <c r="CTM50" s="468"/>
      <c r="CTN50" s="468"/>
      <c r="CTO50" s="468"/>
      <c r="CTP50" s="468"/>
      <c r="CTQ50" s="468"/>
      <c r="CTR50" s="468"/>
      <c r="CTS50" s="468"/>
      <c r="CTT50" s="468"/>
      <c r="CTU50" s="468"/>
      <c r="CTV50" s="468"/>
      <c r="CTW50" s="468"/>
      <c r="CTX50" s="468"/>
      <c r="CTY50" s="468"/>
      <c r="CTZ50" s="468"/>
      <c r="CUA50" s="468"/>
      <c r="CUB50" s="468"/>
      <c r="CUC50" s="468"/>
      <c r="CUD50" s="468"/>
      <c r="CUE50" s="468"/>
      <c r="CUF50" s="468"/>
      <c r="CUG50" s="468"/>
      <c r="CUH50" s="468"/>
      <c r="CUI50" s="468"/>
      <c r="CUJ50" s="468"/>
      <c r="CUK50" s="468"/>
      <c r="CUL50" s="468"/>
      <c r="CUM50" s="468"/>
      <c r="CUN50" s="468"/>
      <c r="CUO50" s="468"/>
      <c r="CUP50" s="468"/>
      <c r="CUQ50" s="468"/>
      <c r="CUR50" s="468"/>
      <c r="CUS50" s="468"/>
      <c r="CUT50" s="468"/>
      <c r="CUU50" s="468"/>
      <c r="CUV50" s="468"/>
      <c r="CUW50" s="468"/>
      <c r="CUX50" s="468"/>
      <c r="CUY50" s="468"/>
      <c r="CUZ50" s="468"/>
      <c r="CVA50" s="468"/>
      <c r="CVB50" s="468"/>
      <c r="CVC50" s="468"/>
      <c r="CVD50" s="468"/>
      <c r="CVE50" s="468"/>
      <c r="CVF50" s="468"/>
      <c r="CVG50" s="468"/>
      <c r="CVH50" s="468"/>
      <c r="CVI50" s="468"/>
      <c r="CVJ50" s="468"/>
      <c r="CVK50" s="468"/>
      <c r="CVL50" s="468"/>
      <c r="CVM50" s="468"/>
      <c r="CVN50" s="468"/>
      <c r="CVO50" s="468"/>
      <c r="CVP50" s="468"/>
      <c r="CVQ50" s="468"/>
      <c r="CVR50" s="468"/>
      <c r="CVS50" s="468"/>
      <c r="CVT50" s="468"/>
      <c r="CVU50" s="468"/>
      <c r="CVV50" s="468"/>
      <c r="CVW50" s="468"/>
      <c r="CVX50" s="468"/>
      <c r="CVY50" s="468"/>
      <c r="CVZ50" s="468"/>
      <c r="CWA50" s="468"/>
      <c r="CWB50" s="468"/>
      <c r="CWC50" s="468"/>
      <c r="CWD50" s="468"/>
      <c r="CWE50" s="468"/>
      <c r="CWF50" s="468"/>
      <c r="CWG50" s="468"/>
      <c r="CWH50" s="468"/>
      <c r="CWI50" s="468"/>
      <c r="CWJ50" s="468"/>
      <c r="CWK50" s="468"/>
      <c r="CWL50" s="468"/>
      <c r="CWM50" s="468"/>
      <c r="CWN50" s="468"/>
      <c r="CWO50" s="468"/>
      <c r="CWP50" s="468"/>
      <c r="CWQ50" s="468"/>
      <c r="CWR50" s="468"/>
      <c r="CWS50" s="468"/>
      <c r="CWT50" s="468"/>
      <c r="CWU50" s="468"/>
      <c r="CWV50" s="468"/>
      <c r="CWW50" s="468"/>
      <c r="CWX50" s="468"/>
      <c r="CWY50" s="468"/>
      <c r="CWZ50" s="468"/>
      <c r="CXA50" s="468"/>
      <c r="CXB50" s="468"/>
      <c r="CXC50" s="468"/>
      <c r="CXD50" s="468"/>
      <c r="CXE50" s="468"/>
      <c r="CXF50" s="468"/>
      <c r="CXG50" s="468"/>
      <c r="CXH50" s="468"/>
      <c r="CXI50" s="468"/>
      <c r="CXJ50" s="468"/>
      <c r="CXK50" s="468"/>
      <c r="CXL50" s="468"/>
      <c r="CXM50" s="468"/>
      <c r="CXN50" s="468"/>
      <c r="CXO50" s="468"/>
      <c r="CXP50" s="468"/>
      <c r="CXQ50" s="468"/>
      <c r="CXR50" s="468"/>
      <c r="CXS50" s="468"/>
      <c r="CXT50" s="468"/>
      <c r="CXU50" s="468"/>
      <c r="CXV50" s="468"/>
      <c r="CXW50" s="468"/>
      <c r="CXX50" s="468"/>
      <c r="CXY50" s="468"/>
      <c r="CXZ50" s="468"/>
      <c r="CYA50" s="468"/>
      <c r="CYB50" s="468"/>
      <c r="CYC50" s="468"/>
      <c r="CYD50" s="468"/>
      <c r="CYE50" s="468"/>
      <c r="CYF50" s="468"/>
      <c r="CYG50" s="468"/>
      <c r="CYH50" s="468"/>
      <c r="CYI50" s="468"/>
      <c r="CYJ50" s="468"/>
      <c r="CYK50" s="468"/>
      <c r="CYL50" s="468"/>
      <c r="CYM50" s="468"/>
      <c r="CYN50" s="468"/>
      <c r="CYO50" s="468"/>
      <c r="CYP50" s="468"/>
      <c r="CYQ50" s="468"/>
      <c r="CYR50" s="468"/>
      <c r="CYS50" s="468"/>
      <c r="CYT50" s="468"/>
      <c r="CYU50" s="468"/>
      <c r="CYV50" s="468"/>
      <c r="CYW50" s="468"/>
      <c r="CYX50" s="468"/>
      <c r="CYY50" s="468"/>
      <c r="CYZ50" s="468"/>
      <c r="CZA50" s="468"/>
      <c r="CZB50" s="468"/>
      <c r="CZC50" s="468"/>
      <c r="CZD50" s="468"/>
      <c r="CZE50" s="468"/>
      <c r="CZF50" s="468"/>
      <c r="CZG50" s="468"/>
      <c r="CZH50" s="468"/>
      <c r="CZI50" s="468"/>
      <c r="CZJ50" s="468"/>
      <c r="CZK50" s="468"/>
      <c r="CZL50" s="468"/>
      <c r="CZM50" s="468"/>
      <c r="CZN50" s="468"/>
      <c r="CZO50" s="468"/>
      <c r="CZP50" s="468"/>
      <c r="CZQ50" s="468"/>
      <c r="CZR50" s="468"/>
      <c r="CZS50" s="468"/>
      <c r="CZT50" s="468"/>
      <c r="CZU50" s="468"/>
      <c r="CZV50" s="468"/>
      <c r="CZW50" s="468"/>
      <c r="CZX50" s="468"/>
      <c r="CZY50" s="468"/>
      <c r="CZZ50" s="468"/>
      <c r="DAA50" s="468"/>
      <c r="DAB50" s="468"/>
      <c r="DAC50" s="468"/>
      <c r="DAD50" s="468"/>
      <c r="DAE50" s="468"/>
      <c r="DAF50" s="468"/>
      <c r="DAG50" s="468"/>
      <c r="DAH50" s="468"/>
      <c r="DAI50" s="468"/>
      <c r="DAJ50" s="468"/>
      <c r="DAK50" s="468"/>
      <c r="DAL50" s="468"/>
      <c r="DAM50" s="468"/>
      <c r="DAN50" s="468"/>
      <c r="DAO50" s="468"/>
      <c r="DAP50" s="468"/>
      <c r="DAQ50" s="468"/>
      <c r="DAR50" s="468"/>
      <c r="DAS50" s="468"/>
      <c r="DAT50" s="468"/>
      <c r="DAU50" s="468"/>
      <c r="DAV50" s="468"/>
      <c r="DAW50" s="468"/>
      <c r="DAX50" s="468"/>
      <c r="DAY50" s="468"/>
      <c r="DAZ50" s="468"/>
      <c r="DBA50" s="468"/>
      <c r="DBB50" s="468"/>
      <c r="DBC50" s="468"/>
      <c r="DBD50" s="468"/>
      <c r="DBE50" s="468"/>
      <c r="DBF50" s="468"/>
      <c r="DBG50" s="468"/>
      <c r="DBH50" s="468"/>
      <c r="DBI50" s="468"/>
      <c r="DBJ50" s="468"/>
      <c r="DBK50" s="468"/>
      <c r="DBL50" s="468"/>
      <c r="DBM50" s="468"/>
      <c r="DBN50" s="468"/>
      <c r="DBO50" s="468"/>
      <c r="DBP50" s="468"/>
      <c r="DBQ50" s="468"/>
      <c r="DBR50" s="468"/>
      <c r="DBS50" s="468"/>
      <c r="DBT50" s="468"/>
      <c r="DBU50" s="468"/>
      <c r="DBV50" s="468"/>
      <c r="DBW50" s="468"/>
      <c r="DBX50" s="468"/>
      <c r="DBY50" s="468"/>
      <c r="DBZ50" s="468"/>
      <c r="DCA50" s="468"/>
      <c r="DCB50" s="468"/>
      <c r="DCC50" s="468"/>
      <c r="DCD50" s="468"/>
      <c r="DCE50" s="468"/>
      <c r="DCF50" s="468"/>
      <c r="DCG50" s="468"/>
      <c r="DCH50" s="468"/>
      <c r="DCI50" s="468"/>
      <c r="DCJ50" s="468"/>
      <c r="DCK50" s="468"/>
      <c r="DCL50" s="468"/>
      <c r="DCM50" s="468"/>
      <c r="DCN50" s="468"/>
      <c r="DCO50" s="468"/>
      <c r="DCP50" s="468"/>
      <c r="DCQ50" s="468"/>
      <c r="DCR50" s="468"/>
      <c r="DCS50" s="468"/>
      <c r="DCT50" s="468"/>
      <c r="DCU50" s="468"/>
      <c r="DCV50" s="468"/>
      <c r="DCW50" s="468"/>
      <c r="DCX50" s="468"/>
      <c r="DCY50" s="468"/>
      <c r="DCZ50" s="468"/>
      <c r="DDA50" s="468"/>
      <c r="DDB50" s="468"/>
      <c r="DDC50" s="468"/>
      <c r="DDD50" s="468"/>
      <c r="DDE50" s="468"/>
      <c r="DDF50" s="468"/>
      <c r="DDG50" s="468"/>
      <c r="DDH50" s="468"/>
      <c r="DDI50" s="468"/>
      <c r="DDJ50" s="468"/>
      <c r="DDK50" s="468"/>
      <c r="DDL50" s="468"/>
      <c r="DDM50" s="468"/>
      <c r="DDN50" s="468"/>
      <c r="DDO50" s="468"/>
      <c r="DDP50" s="468"/>
      <c r="DDQ50" s="468"/>
      <c r="DDR50" s="468"/>
      <c r="DDS50" s="468"/>
      <c r="DDT50" s="468"/>
      <c r="DDU50" s="468"/>
      <c r="DDV50" s="468"/>
      <c r="DDW50" s="468"/>
      <c r="DDX50" s="468"/>
      <c r="DDY50" s="468"/>
      <c r="DDZ50" s="468"/>
      <c r="DEA50" s="468"/>
      <c r="DEB50" s="468"/>
      <c r="DEC50" s="468"/>
      <c r="DED50" s="468"/>
      <c r="DEE50" s="468"/>
      <c r="DEF50" s="468"/>
      <c r="DEG50" s="468"/>
      <c r="DEH50" s="468"/>
      <c r="DEI50" s="468"/>
      <c r="DEJ50" s="468"/>
      <c r="DEK50" s="468"/>
      <c r="DEL50" s="468"/>
      <c r="DEM50" s="468"/>
      <c r="DEN50" s="468"/>
      <c r="DEO50" s="468"/>
      <c r="DEP50" s="468"/>
      <c r="DEQ50" s="468"/>
      <c r="DER50" s="468"/>
      <c r="DES50" s="468"/>
      <c r="DET50" s="468"/>
      <c r="DEU50" s="468"/>
      <c r="DEV50" s="468"/>
      <c r="DEW50" s="468"/>
      <c r="DEX50" s="468"/>
      <c r="DEY50" s="468"/>
      <c r="DEZ50" s="468"/>
      <c r="DFA50" s="468"/>
      <c r="DFB50" s="468"/>
      <c r="DFC50" s="468"/>
      <c r="DFD50" s="468"/>
      <c r="DFE50" s="468"/>
      <c r="DFF50" s="468"/>
      <c r="DFG50" s="468"/>
      <c r="DFH50" s="468"/>
      <c r="DFI50" s="468"/>
      <c r="DFJ50" s="468"/>
      <c r="DFK50" s="468"/>
      <c r="DFL50" s="468"/>
      <c r="DFM50" s="468"/>
      <c r="DFN50" s="468"/>
      <c r="DFO50" s="468"/>
      <c r="DFP50" s="468"/>
      <c r="DFQ50" s="468"/>
      <c r="DFR50" s="468"/>
      <c r="DFS50" s="468"/>
      <c r="DFT50" s="468"/>
      <c r="DFU50" s="468"/>
      <c r="DFV50" s="468"/>
      <c r="DFW50" s="468"/>
      <c r="DFX50" s="468"/>
      <c r="DFY50" s="468"/>
      <c r="DFZ50" s="468"/>
      <c r="DGA50" s="468"/>
      <c r="DGB50" s="468"/>
      <c r="DGC50" s="468"/>
      <c r="DGD50" s="468"/>
      <c r="DGE50" s="468"/>
      <c r="DGF50" s="468"/>
      <c r="DGG50" s="468"/>
      <c r="DGH50" s="468"/>
      <c r="DGI50" s="468"/>
      <c r="DGJ50" s="468"/>
      <c r="DGK50" s="468"/>
      <c r="DGL50" s="468"/>
      <c r="DGM50" s="468"/>
      <c r="DGN50" s="468"/>
      <c r="DGO50" s="468"/>
      <c r="DGP50" s="468"/>
      <c r="DGQ50" s="468"/>
      <c r="DGR50" s="468"/>
      <c r="DGS50" s="468"/>
      <c r="DGT50" s="468"/>
      <c r="DGU50" s="468"/>
      <c r="DGV50" s="468"/>
      <c r="DGW50" s="468"/>
      <c r="DGX50" s="468"/>
      <c r="DGY50" s="468"/>
      <c r="DGZ50" s="468"/>
      <c r="DHA50" s="468"/>
      <c r="DHB50" s="468"/>
      <c r="DHC50" s="468"/>
      <c r="DHD50" s="468"/>
      <c r="DHE50" s="468"/>
      <c r="DHF50" s="468"/>
      <c r="DHG50" s="468"/>
      <c r="DHH50" s="468"/>
      <c r="DHI50" s="468"/>
      <c r="DHJ50" s="468"/>
      <c r="DHK50" s="468"/>
      <c r="DHL50" s="468"/>
      <c r="DHM50" s="468"/>
      <c r="DHN50" s="468"/>
      <c r="DHO50" s="468"/>
      <c r="DHP50" s="468"/>
      <c r="DHQ50" s="468"/>
      <c r="DHR50" s="468"/>
      <c r="DHS50" s="468"/>
      <c r="DHT50" s="468"/>
      <c r="DHU50" s="468"/>
      <c r="DHV50" s="468"/>
      <c r="DHW50" s="468"/>
      <c r="DHX50" s="468"/>
      <c r="DHY50" s="468"/>
      <c r="DHZ50" s="468"/>
      <c r="DIA50" s="468"/>
      <c r="DIB50" s="468"/>
      <c r="DIC50" s="468"/>
      <c r="DID50" s="468"/>
      <c r="DIE50" s="468"/>
      <c r="DIF50" s="468"/>
      <c r="DIG50" s="468"/>
      <c r="DIH50" s="468"/>
      <c r="DII50" s="468"/>
      <c r="DIJ50" s="468"/>
      <c r="DIK50" s="468"/>
      <c r="DIL50" s="468"/>
      <c r="DIM50" s="468"/>
      <c r="DIN50" s="468"/>
      <c r="DIO50" s="468"/>
      <c r="DIP50" s="468"/>
      <c r="DIQ50" s="468"/>
      <c r="DIR50" s="468"/>
      <c r="DIS50" s="468"/>
      <c r="DIT50" s="468"/>
      <c r="DIU50" s="468"/>
      <c r="DIV50" s="468"/>
      <c r="DIW50" s="468"/>
      <c r="DIX50" s="468"/>
      <c r="DIY50" s="468"/>
      <c r="DIZ50" s="468"/>
      <c r="DJA50" s="468"/>
      <c r="DJB50" s="468"/>
      <c r="DJC50" s="468"/>
      <c r="DJD50" s="468"/>
      <c r="DJE50" s="468"/>
      <c r="DJF50" s="468"/>
      <c r="DJG50" s="468"/>
      <c r="DJH50" s="468"/>
      <c r="DJI50" s="468"/>
      <c r="DJJ50" s="468"/>
      <c r="DJK50" s="468"/>
      <c r="DJL50" s="468"/>
      <c r="DJM50" s="468"/>
      <c r="DJN50" s="468"/>
      <c r="DJO50" s="468"/>
      <c r="DJP50" s="468"/>
      <c r="DJQ50" s="468"/>
      <c r="DJR50" s="468"/>
      <c r="DJS50" s="468"/>
      <c r="DJT50" s="468"/>
      <c r="DJU50" s="468"/>
      <c r="DJV50" s="468"/>
      <c r="DJW50" s="468"/>
      <c r="DJX50" s="468"/>
      <c r="DJY50" s="468"/>
      <c r="DJZ50" s="468"/>
      <c r="DKA50" s="468"/>
      <c r="DKB50" s="468"/>
      <c r="DKC50" s="468"/>
      <c r="DKD50" s="468"/>
      <c r="DKE50" s="468"/>
      <c r="DKF50" s="468"/>
      <c r="DKG50" s="468"/>
      <c r="DKH50" s="468"/>
      <c r="DKI50" s="468"/>
      <c r="DKJ50" s="468"/>
      <c r="DKK50" s="468"/>
      <c r="DKL50" s="468"/>
      <c r="DKM50" s="468"/>
      <c r="DKN50" s="468"/>
      <c r="DKO50" s="468"/>
      <c r="DKP50" s="468"/>
      <c r="DKQ50" s="468"/>
      <c r="DKR50" s="468"/>
      <c r="DKS50" s="468"/>
      <c r="DKT50" s="468"/>
      <c r="DKU50" s="468"/>
      <c r="DKV50" s="468"/>
      <c r="DKW50" s="468"/>
      <c r="DKX50" s="468"/>
      <c r="DKY50" s="468"/>
      <c r="DKZ50" s="468"/>
      <c r="DLA50" s="468"/>
      <c r="DLB50" s="468"/>
      <c r="DLC50" s="468"/>
      <c r="DLD50" s="468"/>
      <c r="DLE50" s="468"/>
      <c r="DLF50" s="468"/>
      <c r="DLG50" s="468"/>
      <c r="DLH50" s="468"/>
      <c r="DLI50" s="468"/>
      <c r="DLJ50" s="468"/>
      <c r="DLK50" s="468"/>
      <c r="DLL50" s="468"/>
      <c r="DLM50" s="468"/>
      <c r="DLN50" s="468"/>
      <c r="DLO50" s="468"/>
      <c r="DLP50" s="468"/>
      <c r="DLQ50" s="468"/>
      <c r="DLR50" s="468"/>
      <c r="DLS50" s="468"/>
      <c r="DLT50" s="468"/>
      <c r="DLU50" s="468"/>
      <c r="DLV50" s="468"/>
      <c r="DLW50" s="468"/>
      <c r="DLX50" s="468"/>
      <c r="DLY50" s="468"/>
      <c r="DLZ50" s="468"/>
      <c r="DMA50" s="468"/>
      <c r="DMB50" s="468"/>
      <c r="DMC50" s="468"/>
      <c r="DMD50" s="468"/>
      <c r="DME50" s="468"/>
      <c r="DMF50" s="468"/>
      <c r="DMG50" s="468"/>
      <c r="DMH50" s="468"/>
      <c r="DMI50" s="468"/>
      <c r="DMJ50" s="468"/>
      <c r="DMK50" s="468"/>
      <c r="DML50" s="468"/>
      <c r="DMM50" s="468"/>
      <c r="DMN50" s="468"/>
      <c r="DMO50" s="468"/>
      <c r="DMP50" s="468"/>
      <c r="DMQ50" s="468"/>
      <c r="DMR50" s="468"/>
      <c r="DMS50" s="468"/>
      <c r="DMT50" s="468"/>
      <c r="DMU50" s="468"/>
      <c r="DMV50" s="468"/>
      <c r="DMW50" s="468"/>
      <c r="DMX50" s="468"/>
      <c r="DMY50" s="468"/>
      <c r="DMZ50" s="468"/>
      <c r="DNA50" s="468"/>
      <c r="DNB50" s="468"/>
      <c r="DNC50" s="468"/>
      <c r="DND50" s="468"/>
      <c r="DNE50" s="468"/>
      <c r="DNF50" s="468"/>
      <c r="DNG50" s="468"/>
      <c r="DNH50" s="468"/>
      <c r="DNI50" s="468"/>
      <c r="DNJ50" s="468"/>
      <c r="DNK50" s="468"/>
      <c r="DNL50" s="468"/>
      <c r="DNM50" s="468"/>
      <c r="DNN50" s="468"/>
      <c r="DNO50" s="468"/>
      <c r="DNP50" s="468"/>
      <c r="DNQ50" s="468"/>
      <c r="DNR50" s="468"/>
      <c r="DNS50" s="468"/>
      <c r="DNT50" s="468"/>
      <c r="DNU50" s="468"/>
      <c r="DNV50" s="468"/>
      <c r="DNW50" s="468"/>
      <c r="DNX50" s="468"/>
      <c r="DNY50" s="468"/>
      <c r="DNZ50" s="468"/>
      <c r="DOA50" s="468"/>
      <c r="DOB50" s="468"/>
      <c r="DOC50" s="468"/>
      <c r="DOD50" s="468"/>
      <c r="DOE50" s="468"/>
      <c r="DOF50" s="468"/>
      <c r="DOG50" s="468"/>
      <c r="DOH50" s="468"/>
      <c r="DOI50" s="468"/>
      <c r="DOJ50" s="468"/>
      <c r="DOK50" s="468"/>
      <c r="DOL50" s="468"/>
      <c r="DOM50" s="468"/>
      <c r="DON50" s="468"/>
      <c r="DOO50" s="468"/>
      <c r="DOP50" s="468"/>
      <c r="DOQ50" s="468"/>
      <c r="DOR50" s="468"/>
      <c r="DOS50" s="468"/>
      <c r="DOT50" s="468"/>
      <c r="DOU50" s="468"/>
      <c r="DOV50" s="468"/>
      <c r="DOW50" s="468"/>
      <c r="DOX50" s="468"/>
      <c r="DOY50" s="468"/>
      <c r="DOZ50" s="468"/>
      <c r="DPA50" s="468"/>
      <c r="DPB50" s="468"/>
      <c r="DPC50" s="468"/>
      <c r="DPD50" s="468"/>
      <c r="DPE50" s="468"/>
      <c r="DPF50" s="468"/>
      <c r="DPG50" s="468"/>
      <c r="DPH50" s="468"/>
      <c r="DPI50" s="468"/>
      <c r="DPJ50" s="468"/>
      <c r="DPK50" s="468"/>
      <c r="DPL50" s="468"/>
      <c r="DPM50" s="468"/>
      <c r="DPN50" s="468"/>
      <c r="DPO50" s="468"/>
      <c r="DPP50" s="468"/>
      <c r="DPQ50" s="468"/>
      <c r="DPR50" s="468"/>
      <c r="DPS50" s="468"/>
      <c r="DPT50" s="468"/>
      <c r="DPU50" s="468"/>
      <c r="DPV50" s="468"/>
      <c r="DPW50" s="468"/>
      <c r="DPX50" s="468"/>
      <c r="DPY50" s="468"/>
      <c r="DPZ50" s="468"/>
      <c r="DQA50" s="468"/>
      <c r="DQB50" s="468"/>
      <c r="DQC50" s="468"/>
      <c r="DQD50" s="468"/>
      <c r="DQE50" s="468"/>
      <c r="DQF50" s="468"/>
      <c r="DQG50" s="468"/>
      <c r="DQH50" s="468"/>
      <c r="DQI50" s="468"/>
      <c r="DQJ50" s="468"/>
      <c r="DQK50" s="468"/>
      <c r="DQL50" s="468"/>
      <c r="DQM50" s="468"/>
      <c r="DQN50" s="468"/>
      <c r="DQO50" s="468"/>
      <c r="DQP50" s="468"/>
      <c r="DQQ50" s="468"/>
      <c r="DQR50" s="468"/>
      <c r="DQS50" s="468"/>
      <c r="DQT50" s="468"/>
      <c r="DQU50" s="468"/>
      <c r="DQV50" s="468"/>
      <c r="DQW50" s="468"/>
      <c r="DQX50" s="468"/>
      <c r="DQY50" s="468"/>
      <c r="DQZ50" s="468"/>
      <c r="DRA50" s="468"/>
      <c r="DRB50" s="468"/>
      <c r="DRC50" s="468"/>
      <c r="DRD50" s="468"/>
      <c r="DRE50" s="468"/>
      <c r="DRF50" s="468"/>
      <c r="DRG50" s="468"/>
      <c r="DRH50" s="468"/>
      <c r="DRI50" s="468"/>
      <c r="DRJ50" s="468"/>
      <c r="DRK50" s="468"/>
      <c r="DRL50" s="468"/>
      <c r="DRM50" s="468"/>
      <c r="DRN50" s="468"/>
      <c r="DRO50" s="468"/>
      <c r="DRP50" s="468"/>
      <c r="DRQ50" s="468"/>
      <c r="DRR50" s="468"/>
      <c r="DRS50" s="468"/>
      <c r="DRT50" s="468"/>
      <c r="DRU50" s="468"/>
      <c r="DRV50" s="468"/>
      <c r="DRW50" s="468"/>
      <c r="DRX50" s="468"/>
      <c r="DRY50" s="468"/>
      <c r="DRZ50" s="468"/>
      <c r="DSA50" s="468"/>
      <c r="DSB50" s="468"/>
      <c r="DSC50" s="468"/>
      <c r="DSD50" s="468"/>
      <c r="DSE50" s="468"/>
      <c r="DSF50" s="468"/>
      <c r="DSG50" s="468"/>
      <c r="DSH50" s="468"/>
      <c r="DSI50" s="468"/>
      <c r="DSJ50" s="468"/>
      <c r="DSK50" s="468"/>
      <c r="DSL50" s="468"/>
      <c r="DSM50" s="468"/>
      <c r="DSN50" s="468"/>
      <c r="DSO50" s="468"/>
      <c r="DSP50" s="468"/>
      <c r="DSQ50" s="468"/>
      <c r="DSR50" s="468"/>
      <c r="DSS50" s="468"/>
      <c r="DST50" s="468"/>
      <c r="DSU50" s="468"/>
      <c r="DSV50" s="468"/>
      <c r="DSW50" s="468"/>
      <c r="DSX50" s="468"/>
      <c r="DSY50" s="468"/>
      <c r="DSZ50" s="468"/>
      <c r="DTA50" s="468"/>
      <c r="DTB50" s="468"/>
      <c r="DTC50" s="468"/>
      <c r="DTD50" s="468"/>
      <c r="DTE50" s="468"/>
      <c r="DTF50" s="468"/>
      <c r="DTG50" s="468"/>
      <c r="DTH50" s="468"/>
      <c r="DTI50" s="468"/>
      <c r="DTJ50" s="468"/>
      <c r="DTK50" s="468"/>
      <c r="DTL50" s="468"/>
      <c r="DTM50" s="468"/>
      <c r="DTN50" s="468"/>
      <c r="DTO50" s="468"/>
      <c r="DTP50" s="468"/>
      <c r="DTQ50" s="468"/>
      <c r="DTR50" s="468"/>
      <c r="DTS50" s="468"/>
      <c r="DTT50" s="468"/>
      <c r="DTU50" s="468"/>
      <c r="DTV50" s="468"/>
      <c r="DTW50" s="468"/>
      <c r="DTX50" s="468"/>
      <c r="DTY50" s="468"/>
      <c r="DTZ50" s="468"/>
      <c r="DUA50" s="468"/>
      <c r="DUB50" s="468"/>
      <c r="DUC50" s="468"/>
      <c r="DUD50" s="468"/>
      <c r="DUE50" s="468"/>
      <c r="DUF50" s="468"/>
      <c r="DUG50" s="468"/>
      <c r="DUH50" s="468"/>
      <c r="DUI50" s="468"/>
      <c r="DUJ50" s="468"/>
      <c r="DUK50" s="468"/>
      <c r="DUL50" s="468"/>
      <c r="DUM50" s="468"/>
      <c r="DUN50" s="468"/>
      <c r="DUO50" s="468"/>
      <c r="DUP50" s="468"/>
      <c r="DUQ50" s="468"/>
      <c r="DUR50" s="468"/>
      <c r="DUS50" s="468"/>
      <c r="DUT50" s="468"/>
      <c r="DUU50" s="468"/>
      <c r="DUV50" s="468"/>
      <c r="DUW50" s="468"/>
      <c r="DUX50" s="468"/>
      <c r="DUY50" s="468"/>
      <c r="DUZ50" s="468"/>
      <c r="DVA50" s="468"/>
      <c r="DVB50" s="468"/>
      <c r="DVC50" s="468"/>
      <c r="DVD50" s="468"/>
      <c r="DVE50" s="468"/>
      <c r="DVF50" s="468"/>
      <c r="DVG50" s="468"/>
      <c r="DVH50" s="468"/>
      <c r="DVI50" s="468"/>
      <c r="DVJ50" s="468"/>
      <c r="DVK50" s="468"/>
      <c r="DVL50" s="468"/>
      <c r="DVM50" s="468"/>
      <c r="DVN50" s="468"/>
      <c r="DVO50" s="468"/>
      <c r="DVP50" s="468"/>
      <c r="DVQ50" s="468"/>
      <c r="DVR50" s="468"/>
      <c r="DVS50" s="468"/>
      <c r="DVT50" s="468"/>
      <c r="DVU50" s="468"/>
      <c r="DVV50" s="468"/>
      <c r="DVW50" s="468"/>
      <c r="DVX50" s="468"/>
      <c r="DVY50" s="468"/>
      <c r="DVZ50" s="468"/>
      <c r="DWA50" s="468"/>
      <c r="DWB50" s="468"/>
      <c r="DWC50" s="468"/>
      <c r="DWD50" s="468"/>
      <c r="DWE50" s="468"/>
      <c r="DWF50" s="468"/>
      <c r="DWG50" s="468"/>
      <c r="DWH50" s="468"/>
      <c r="DWI50" s="468"/>
      <c r="DWJ50" s="468"/>
      <c r="DWK50" s="468"/>
      <c r="DWL50" s="468"/>
      <c r="DWM50" s="468"/>
      <c r="DWN50" s="468"/>
      <c r="DWO50" s="468"/>
      <c r="DWP50" s="468"/>
      <c r="DWQ50" s="468"/>
      <c r="DWR50" s="468"/>
      <c r="DWS50" s="468"/>
      <c r="DWT50" s="468"/>
      <c r="DWU50" s="468"/>
      <c r="DWV50" s="468"/>
      <c r="DWW50" s="468"/>
      <c r="DWX50" s="468"/>
      <c r="DWY50" s="468"/>
      <c r="DWZ50" s="468"/>
      <c r="DXA50" s="468"/>
      <c r="DXB50" s="468"/>
      <c r="DXC50" s="468"/>
      <c r="DXD50" s="468"/>
      <c r="DXE50" s="468"/>
      <c r="DXF50" s="468"/>
      <c r="DXG50" s="468"/>
      <c r="DXH50" s="468"/>
      <c r="DXI50" s="468"/>
      <c r="DXJ50" s="468"/>
      <c r="DXK50" s="468"/>
      <c r="DXL50" s="468"/>
      <c r="DXM50" s="468"/>
      <c r="DXN50" s="468"/>
      <c r="DXO50" s="468"/>
      <c r="DXP50" s="468"/>
      <c r="DXQ50" s="468"/>
      <c r="DXR50" s="468"/>
      <c r="DXS50" s="468"/>
      <c r="DXT50" s="468"/>
      <c r="DXU50" s="468"/>
      <c r="DXV50" s="468"/>
      <c r="DXW50" s="468"/>
      <c r="DXX50" s="468"/>
      <c r="DXY50" s="468"/>
      <c r="DXZ50" s="468"/>
      <c r="DYA50" s="468"/>
      <c r="DYB50" s="468"/>
      <c r="DYC50" s="468"/>
      <c r="DYD50" s="468"/>
      <c r="DYE50" s="468"/>
      <c r="DYF50" s="468"/>
      <c r="DYG50" s="468"/>
      <c r="DYH50" s="468"/>
      <c r="DYI50" s="468"/>
      <c r="DYJ50" s="468"/>
      <c r="DYK50" s="468"/>
      <c r="DYL50" s="468"/>
      <c r="DYM50" s="468"/>
      <c r="DYN50" s="468"/>
      <c r="DYO50" s="468"/>
      <c r="DYP50" s="468"/>
      <c r="DYQ50" s="468"/>
      <c r="DYR50" s="468"/>
      <c r="DYS50" s="468"/>
      <c r="DYT50" s="468"/>
      <c r="DYU50" s="468"/>
      <c r="DYV50" s="468"/>
      <c r="DYW50" s="468"/>
      <c r="DYX50" s="468"/>
      <c r="DYY50" s="468"/>
      <c r="DYZ50" s="468"/>
      <c r="DZA50" s="468"/>
      <c r="DZB50" s="468"/>
      <c r="DZC50" s="468"/>
      <c r="DZD50" s="468"/>
      <c r="DZE50" s="468"/>
      <c r="DZF50" s="468"/>
      <c r="DZG50" s="468"/>
      <c r="DZH50" s="468"/>
      <c r="DZI50" s="468"/>
      <c r="DZJ50" s="468"/>
      <c r="DZK50" s="468"/>
      <c r="DZL50" s="468"/>
      <c r="DZM50" s="468"/>
      <c r="DZN50" s="468"/>
      <c r="DZO50" s="468"/>
      <c r="DZP50" s="468"/>
      <c r="DZQ50" s="468"/>
      <c r="DZR50" s="468"/>
      <c r="DZS50" s="468"/>
      <c r="DZT50" s="468"/>
      <c r="DZU50" s="468"/>
      <c r="DZV50" s="468"/>
      <c r="DZW50" s="468"/>
      <c r="DZX50" s="468"/>
      <c r="DZY50" s="468"/>
      <c r="DZZ50" s="468"/>
      <c r="EAA50" s="468"/>
      <c r="EAB50" s="468"/>
      <c r="EAC50" s="468"/>
      <c r="EAD50" s="468"/>
      <c r="EAE50" s="468"/>
      <c r="EAF50" s="468"/>
      <c r="EAG50" s="468"/>
      <c r="EAH50" s="468"/>
      <c r="EAI50" s="468"/>
      <c r="EAJ50" s="468"/>
      <c r="EAK50" s="468"/>
      <c r="EAL50" s="468"/>
      <c r="EAM50" s="468"/>
      <c r="EAN50" s="468"/>
      <c r="EAO50" s="468"/>
      <c r="EAP50" s="468"/>
      <c r="EAQ50" s="468"/>
      <c r="EAR50" s="468"/>
      <c r="EAS50" s="468"/>
      <c r="EAT50" s="468"/>
      <c r="EAU50" s="468"/>
      <c r="EAV50" s="468"/>
      <c r="EAW50" s="468"/>
      <c r="EAX50" s="468"/>
      <c r="EAY50" s="468"/>
      <c r="EAZ50" s="468"/>
      <c r="EBA50" s="468"/>
      <c r="EBB50" s="468"/>
      <c r="EBC50" s="468"/>
      <c r="EBD50" s="468"/>
      <c r="EBE50" s="468"/>
      <c r="EBF50" s="468"/>
      <c r="EBG50" s="468"/>
      <c r="EBH50" s="468"/>
      <c r="EBI50" s="468"/>
      <c r="EBJ50" s="468"/>
      <c r="EBK50" s="468"/>
      <c r="EBL50" s="468"/>
      <c r="EBM50" s="468"/>
      <c r="EBN50" s="468"/>
      <c r="EBO50" s="468"/>
      <c r="EBP50" s="468"/>
      <c r="EBQ50" s="468"/>
      <c r="EBR50" s="468"/>
      <c r="EBS50" s="468"/>
      <c r="EBT50" s="468"/>
      <c r="EBU50" s="468"/>
      <c r="EBV50" s="468"/>
      <c r="EBW50" s="468"/>
      <c r="EBX50" s="468"/>
      <c r="EBY50" s="468"/>
      <c r="EBZ50" s="468"/>
      <c r="ECA50" s="468"/>
      <c r="ECB50" s="468"/>
      <c r="ECC50" s="468"/>
      <c r="ECD50" s="468"/>
      <c r="ECE50" s="468"/>
      <c r="ECF50" s="468"/>
      <c r="ECG50" s="468"/>
      <c r="ECH50" s="468"/>
      <c r="ECI50" s="468"/>
      <c r="ECJ50" s="468"/>
      <c r="ECK50" s="468"/>
      <c r="ECL50" s="468"/>
      <c r="ECM50" s="468"/>
      <c r="ECN50" s="468"/>
      <c r="ECO50" s="468"/>
      <c r="ECP50" s="468"/>
      <c r="ECQ50" s="468"/>
      <c r="ECR50" s="468"/>
      <c r="ECS50" s="468"/>
      <c r="ECT50" s="468"/>
      <c r="ECU50" s="468"/>
      <c r="ECV50" s="468"/>
      <c r="ECW50" s="468"/>
      <c r="ECX50" s="468"/>
      <c r="ECY50" s="468"/>
      <c r="ECZ50" s="468"/>
      <c r="EDA50" s="468"/>
      <c r="EDB50" s="468"/>
      <c r="EDC50" s="468"/>
      <c r="EDD50" s="468"/>
      <c r="EDE50" s="468"/>
      <c r="EDF50" s="468"/>
      <c r="EDG50" s="468"/>
      <c r="EDH50" s="468"/>
      <c r="EDI50" s="468"/>
      <c r="EDJ50" s="468"/>
      <c r="EDK50" s="468"/>
      <c r="EDL50" s="468"/>
      <c r="EDM50" s="468"/>
      <c r="EDN50" s="468"/>
      <c r="EDO50" s="468"/>
      <c r="EDP50" s="468"/>
      <c r="EDQ50" s="468"/>
      <c r="EDR50" s="468"/>
      <c r="EDS50" s="468"/>
      <c r="EDT50" s="468"/>
      <c r="EDU50" s="468"/>
      <c r="EDV50" s="468"/>
      <c r="EDW50" s="468"/>
      <c r="EDX50" s="468"/>
      <c r="EDY50" s="468"/>
      <c r="EDZ50" s="468"/>
      <c r="EEA50" s="468"/>
      <c r="EEB50" s="468"/>
      <c r="EEC50" s="468"/>
      <c r="EED50" s="468"/>
      <c r="EEE50" s="468"/>
      <c r="EEF50" s="468"/>
      <c r="EEG50" s="468"/>
      <c r="EEH50" s="468"/>
      <c r="EEI50" s="468"/>
      <c r="EEJ50" s="468"/>
      <c r="EEK50" s="468"/>
      <c r="EEL50" s="468"/>
      <c r="EEM50" s="468"/>
      <c r="EEN50" s="468"/>
      <c r="EEO50" s="468"/>
      <c r="EEP50" s="468"/>
      <c r="EEQ50" s="468"/>
      <c r="EER50" s="468"/>
      <c r="EES50" s="468"/>
      <c r="EET50" s="468"/>
      <c r="EEU50" s="468"/>
      <c r="EEV50" s="468"/>
      <c r="EEW50" s="468"/>
      <c r="EEX50" s="468"/>
      <c r="EEY50" s="468"/>
      <c r="EEZ50" s="468"/>
      <c r="EFA50" s="468"/>
      <c r="EFB50" s="468"/>
      <c r="EFC50" s="468"/>
      <c r="EFD50" s="468"/>
      <c r="EFE50" s="468"/>
      <c r="EFF50" s="468"/>
      <c r="EFG50" s="468"/>
      <c r="EFH50" s="468"/>
      <c r="EFI50" s="468"/>
      <c r="EFJ50" s="468"/>
      <c r="EFK50" s="468"/>
      <c r="EFL50" s="468"/>
      <c r="EFM50" s="468"/>
      <c r="EFN50" s="468"/>
      <c r="EFO50" s="468"/>
      <c r="EFP50" s="468"/>
      <c r="EFQ50" s="468"/>
      <c r="EFR50" s="468"/>
      <c r="EFS50" s="468"/>
      <c r="EFT50" s="468"/>
      <c r="EFU50" s="468"/>
      <c r="EFV50" s="468"/>
      <c r="EFW50" s="468"/>
      <c r="EFX50" s="468"/>
      <c r="EFY50" s="468"/>
      <c r="EFZ50" s="468"/>
      <c r="EGA50" s="468"/>
      <c r="EGB50" s="468"/>
      <c r="EGC50" s="468"/>
      <c r="EGD50" s="468"/>
      <c r="EGE50" s="468"/>
      <c r="EGF50" s="468"/>
      <c r="EGG50" s="468"/>
      <c r="EGH50" s="468"/>
      <c r="EGI50" s="468"/>
      <c r="EGJ50" s="468"/>
      <c r="EGK50" s="468"/>
      <c r="EGL50" s="468"/>
      <c r="EGM50" s="468"/>
      <c r="EGN50" s="468"/>
      <c r="EGO50" s="468"/>
      <c r="EGP50" s="468"/>
      <c r="EGQ50" s="468"/>
      <c r="EGR50" s="468"/>
      <c r="EGS50" s="468"/>
      <c r="EGT50" s="468"/>
      <c r="EGU50" s="468"/>
      <c r="EGV50" s="468"/>
      <c r="EGW50" s="468"/>
      <c r="EGX50" s="468"/>
      <c r="EGY50" s="468"/>
      <c r="EGZ50" s="468"/>
      <c r="EHA50" s="468"/>
      <c r="EHB50" s="468"/>
      <c r="EHC50" s="468"/>
      <c r="EHD50" s="468"/>
      <c r="EHE50" s="468"/>
      <c r="EHF50" s="468"/>
      <c r="EHG50" s="468"/>
      <c r="EHH50" s="468"/>
      <c r="EHI50" s="468"/>
      <c r="EHJ50" s="468"/>
      <c r="EHK50" s="468"/>
      <c r="EHL50" s="468"/>
      <c r="EHM50" s="468"/>
      <c r="EHN50" s="468"/>
      <c r="EHO50" s="468"/>
      <c r="EHP50" s="468"/>
      <c r="EHQ50" s="468"/>
      <c r="EHR50" s="468"/>
      <c r="EHS50" s="468"/>
      <c r="EHT50" s="468"/>
      <c r="EHU50" s="468"/>
      <c r="EHV50" s="468"/>
      <c r="EHW50" s="468"/>
      <c r="EHX50" s="468"/>
      <c r="EHY50" s="468"/>
      <c r="EHZ50" s="468"/>
      <c r="EIA50" s="468"/>
      <c r="EIB50" s="468"/>
      <c r="EIC50" s="468"/>
      <c r="EID50" s="468"/>
      <c r="EIE50" s="468"/>
      <c r="EIF50" s="468"/>
      <c r="EIG50" s="468"/>
      <c r="EIH50" s="468"/>
      <c r="EII50" s="468"/>
      <c r="EIJ50" s="468"/>
      <c r="EIK50" s="468"/>
      <c r="EIL50" s="468"/>
      <c r="EIM50" s="468"/>
      <c r="EIN50" s="468"/>
      <c r="EIO50" s="468"/>
      <c r="EIP50" s="468"/>
      <c r="EIQ50" s="468"/>
      <c r="EIR50" s="468"/>
      <c r="EIS50" s="468"/>
      <c r="EIT50" s="468"/>
      <c r="EIU50" s="468"/>
      <c r="EIV50" s="468"/>
      <c r="EIW50" s="468"/>
      <c r="EIX50" s="468"/>
      <c r="EIY50" s="468"/>
      <c r="EIZ50" s="468"/>
      <c r="EJA50" s="468"/>
      <c r="EJB50" s="468"/>
      <c r="EJC50" s="468"/>
      <c r="EJD50" s="468"/>
      <c r="EJE50" s="468"/>
      <c r="EJF50" s="468"/>
      <c r="EJG50" s="468"/>
      <c r="EJH50" s="468"/>
      <c r="EJI50" s="468"/>
      <c r="EJJ50" s="468"/>
      <c r="EJK50" s="468"/>
      <c r="EJL50" s="468"/>
      <c r="EJM50" s="468"/>
      <c r="EJN50" s="468"/>
      <c r="EJO50" s="468"/>
      <c r="EJP50" s="468"/>
      <c r="EJQ50" s="468"/>
      <c r="EJR50" s="468"/>
      <c r="EJS50" s="468"/>
      <c r="EJT50" s="468"/>
      <c r="EJU50" s="468"/>
      <c r="EJV50" s="468"/>
      <c r="EJW50" s="468"/>
      <c r="EJX50" s="468"/>
      <c r="EJY50" s="468"/>
      <c r="EJZ50" s="468"/>
      <c r="EKA50" s="468"/>
      <c r="EKB50" s="468"/>
      <c r="EKC50" s="468"/>
      <c r="EKD50" s="468"/>
      <c r="EKE50" s="468"/>
      <c r="EKF50" s="468"/>
      <c r="EKG50" s="468"/>
      <c r="EKH50" s="468"/>
      <c r="EKI50" s="468"/>
      <c r="EKJ50" s="468"/>
      <c r="EKK50" s="468"/>
      <c r="EKL50" s="468"/>
      <c r="EKM50" s="468"/>
      <c r="EKN50" s="468"/>
      <c r="EKO50" s="468"/>
      <c r="EKP50" s="468"/>
      <c r="EKQ50" s="468"/>
      <c r="EKR50" s="468"/>
      <c r="EKS50" s="468"/>
      <c r="EKT50" s="468"/>
      <c r="EKU50" s="468"/>
      <c r="EKV50" s="468"/>
      <c r="EKW50" s="468"/>
      <c r="EKX50" s="468"/>
      <c r="EKY50" s="468"/>
      <c r="EKZ50" s="468"/>
      <c r="ELA50" s="468"/>
      <c r="ELB50" s="468"/>
      <c r="ELC50" s="468"/>
      <c r="ELD50" s="468"/>
      <c r="ELE50" s="468"/>
      <c r="ELF50" s="468"/>
      <c r="ELG50" s="468"/>
      <c r="ELH50" s="468"/>
      <c r="ELI50" s="468"/>
      <c r="ELJ50" s="468"/>
      <c r="ELK50" s="468"/>
      <c r="ELL50" s="468"/>
      <c r="ELM50" s="468"/>
      <c r="ELN50" s="468"/>
      <c r="ELO50" s="468"/>
      <c r="ELP50" s="468"/>
      <c r="ELQ50" s="468"/>
      <c r="ELR50" s="468"/>
      <c r="ELS50" s="468"/>
      <c r="ELT50" s="468"/>
      <c r="ELU50" s="468"/>
      <c r="ELV50" s="468"/>
      <c r="ELW50" s="468"/>
      <c r="ELX50" s="468"/>
      <c r="ELY50" s="468"/>
      <c r="ELZ50" s="468"/>
      <c r="EMA50" s="468"/>
      <c r="EMB50" s="468"/>
      <c r="EMC50" s="468"/>
      <c r="EMD50" s="468"/>
      <c r="EME50" s="468"/>
      <c r="EMF50" s="468"/>
      <c r="EMG50" s="468"/>
      <c r="EMH50" s="468"/>
      <c r="EMI50" s="468"/>
      <c r="EMJ50" s="468"/>
      <c r="EMK50" s="468"/>
      <c r="EML50" s="468"/>
      <c r="EMM50" s="468"/>
      <c r="EMN50" s="468"/>
      <c r="EMO50" s="468"/>
      <c r="EMP50" s="468"/>
      <c r="EMQ50" s="468"/>
      <c r="EMR50" s="468"/>
      <c r="EMS50" s="468"/>
      <c r="EMT50" s="468"/>
      <c r="EMU50" s="468"/>
      <c r="EMV50" s="468"/>
      <c r="EMW50" s="468"/>
      <c r="EMX50" s="468"/>
      <c r="EMY50" s="468"/>
      <c r="EMZ50" s="468"/>
      <c r="ENA50" s="468"/>
      <c r="ENB50" s="468"/>
      <c r="ENC50" s="468"/>
      <c r="END50" s="468"/>
      <c r="ENE50" s="468"/>
      <c r="ENF50" s="468"/>
      <c r="ENG50" s="468"/>
      <c r="ENH50" s="468"/>
      <c r="ENI50" s="468"/>
      <c r="ENJ50" s="468"/>
      <c r="ENK50" s="468"/>
      <c r="ENL50" s="468"/>
      <c r="ENM50" s="468"/>
      <c r="ENN50" s="468"/>
      <c r="ENO50" s="468"/>
      <c r="ENP50" s="468"/>
      <c r="ENQ50" s="468"/>
      <c r="ENR50" s="468"/>
      <c r="ENS50" s="468"/>
      <c r="ENT50" s="468"/>
      <c r="ENU50" s="468"/>
      <c r="ENV50" s="468"/>
      <c r="ENW50" s="468"/>
      <c r="ENX50" s="468"/>
      <c r="ENY50" s="468"/>
      <c r="ENZ50" s="468"/>
      <c r="EOA50" s="468"/>
      <c r="EOB50" s="468"/>
      <c r="EOC50" s="468"/>
      <c r="EOD50" s="468"/>
      <c r="EOE50" s="468"/>
      <c r="EOF50" s="468"/>
      <c r="EOG50" s="468"/>
      <c r="EOH50" s="468"/>
      <c r="EOI50" s="468"/>
      <c r="EOJ50" s="468"/>
      <c r="EOK50" s="468"/>
      <c r="EOL50" s="468"/>
      <c r="EOM50" s="468"/>
      <c r="EON50" s="468"/>
      <c r="EOO50" s="468"/>
      <c r="EOP50" s="468"/>
      <c r="EOQ50" s="468"/>
      <c r="EOR50" s="468"/>
      <c r="EOS50" s="468"/>
      <c r="EOT50" s="468"/>
      <c r="EOU50" s="468"/>
      <c r="EOV50" s="468"/>
      <c r="EOW50" s="468"/>
      <c r="EOX50" s="468"/>
      <c r="EOY50" s="468"/>
      <c r="EOZ50" s="468"/>
      <c r="EPA50" s="468"/>
      <c r="EPB50" s="468"/>
      <c r="EPC50" s="468"/>
      <c r="EPD50" s="468"/>
      <c r="EPE50" s="468"/>
      <c r="EPF50" s="468"/>
      <c r="EPG50" s="468"/>
      <c r="EPH50" s="468"/>
      <c r="EPI50" s="468"/>
      <c r="EPJ50" s="468"/>
      <c r="EPK50" s="468"/>
      <c r="EPL50" s="468"/>
      <c r="EPM50" s="468"/>
      <c r="EPN50" s="468"/>
      <c r="EPO50" s="468"/>
      <c r="EPP50" s="468"/>
      <c r="EPQ50" s="468"/>
      <c r="EPR50" s="468"/>
      <c r="EPS50" s="468"/>
      <c r="EPT50" s="468"/>
      <c r="EPU50" s="468"/>
      <c r="EPV50" s="468"/>
      <c r="EPW50" s="468"/>
      <c r="EPX50" s="468"/>
      <c r="EPY50" s="468"/>
      <c r="EPZ50" s="468"/>
      <c r="EQA50" s="468"/>
      <c r="EQB50" s="468"/>
      <c r="EQC50" s="468"/>
      <c r="EQD50" s="468"/>
      <c r="EQE50" s="468"/>
      <c r="EQF50" s="468"/>
      <c r="EQG50" s="468"/>
      <c r="EQH50" s="468"/>
      <c r="EQI50" s="468"/>
      <c r="EQJ50" s="468"/>
      <c r="EQK50" s="468"/>
      <c r="EQL50" s="468"/>
      <c r="EQM50" s="468"/>
      <c r="EQN50" s="468"/>
      <c r="EQO50" s="468"/>
      <c r="EQP50" s="468"/>
      <c r="EQQ50" s="468"/>
      <c r="EQR50" s="468"/>
      <c r="EQS50" s="468"/>
      <c r="EQT50" s="468"/>
      <c r="EQU50" s="468"/>
      <c r="EQV50" s="468"/>
      <c r="EQW50" s="468"/>
      <c r="EQX50" s="468"/>
      <c r="EQY50" s="468"/>
      <c r="EQZ50" s="468"/>
      <c r="ERA50" s="468"/>
      <c r="ERB50" s="468"/>
      <c r="ERC50" s="468"/>
      <c r="ERD50" s="468"/>
      <c r="ERE50" s="468"/>
      <c r="ERF50" s="468"/>
      <c r="ERG50" s="468"/>
      <c r="ERH50" s="468"/>
      <c r="ERI50" s="468"/>
      <c r="ERJ50" s="468"/>
      <c r="ERK50" s="468"/>
      <c r="ERL50" s="468"/>
      <c r="ERM50" s="468"/>
      <c r="ERN50" s="468"/>
      <c r="ERO50" s="468"/>
      <c r="ERP50" s="468"/>
      <c r="ERQ50" s="468"/>
      <c r="ERR50" s="468"/>
      <c r="ERS50" s="468"/>
      <c r="ERT50" s="468"/>
      <c r="ERU50" s="468"/>
      <c r="ERV50" s="468"/>
      <c r="ERW50" s="468"/>
      <c r="ERX50" s="468"/>
      <c r="ERY50" s="468"/>
      <c r="ERZ50" s="468"/>
      <c r="ESA50" s="468"/>
      <c r="ESB50" s="468"/>
      <c r="ESC50" s="468"/>
      <c r="ESD50" s="468"/>
      <c r="ESE50" s="468"/>
      <c r="ESF50" s="468"/>
      <c r="ESG50" s="468"/>
      <c r="ESH50" s="468"/>
      <c r="ESI50" s="468"/>
      <c r="ESJ50" s="468"/>
      <c r="ESK50" s="468"/>
      <c r="ESL50" s="468"/>
      <c r="ESM50" s="468"/>
      <c r="ESN50" s="468"/>
      <c r="ESO50" s="468"/>
      <c r="ESP50" s="468"/>
      <c r="ESQ50" s="468"/>
      <c r="ESR50" s="468"/>
      <c r="ESS50" s="468"/>
      <c r="EST50" s="468"/>
      <c r="ESU50" s="468"/>
      <c r="ESV50" s="468"/>
      <c r="ESW50" s="468"/>
      <c r="ESX50" s="468"/>
      <c r="ESY50" s="468"/>
      <c r="ESZ50" s="468"/>
      <c r="ETA50" s="468"/>
      <c r="ETB50" s="468"/>
      <c r="ETC50" s="468"/>
      <c r="ETD50" s="468"/>
      <c r="ETE50" s="468"/>
      <c r="ETF50" s="468"/>
      <c r="ETG50" s="468"/>
      <c r="ETH50" s="468"/>
      <c r="ETI50" s="468"/>
      <c r="ETJ50" s="468"/>
      <c r="ETK50" s="468"/>
      <c r="ETL50" s="468"/>
      <c r="ETM50" s="468"/>
      <c r="ETN50" s="468"/>
      <c r="ETO50" s="468"/>
      <c r="ETP50" s="468"/>
      <c r="ETQ50" s="468"/>
      <c r="ETR50" s="468"/>
      <c r="ETS50" s="468"/>
      <c r="ETT50" s="468"/>
      <c r="ETU50" s="468"/>
      <c r="ETV50" s="468"/>
      <c r="ETW50" s="468"/>
      <c r="ETX50" s="468"/>
      <c r="ETY50" s="468"/>
      <c r="ETZ50" s="468"/>
      <c r="EUA50" s="468"/>
      <c r="EUB50" s="468"/>
      <c r="EUC50" s="468"/>
      <c r="EUD50" s="468"/>
      <c r="EUE50" s="468"/>
      <c r="EUF50" s="468"/>
      <c r="EUG50" s="468"/>
      <c r="EUH50" s="468"/>
      <c r="EUI50" s="468"/>
      <c r="EUJ50" s="468"/>
      <c r="EUK50" s="468"/>
      <c r="EUL50" s="468"/>
      <c r="EUM50" s="468"/>
      <c r="EUN50" s="468"/>
      <c r="EUO50" s="468"/>
      <c r="EUP50" s="468"/>
      <c r="EUQ50" s="468"/>
      <c r="EUR50" s="468"/>
      <c r="EUS50" s="468"/>
      <c r="EUT50" s="468"/>
      <c r="EUU50" s="468"/>
      <c r="EUV50" s="468"/>
      <c r="EUW50" s="468"/>
      <c r="EUX50" s="468"/>
      <c r="EUY50" s="468"/>
      <c r="EUZ50" s="468"/>
      <c r="EVA50" s="468"/>
      <c r="EVB50" s="468"/>
      <c r="EVC50" s="468"/>
      <c r="EVD50" s="468"/>
      <c r="EVE50" s="468"/>
      <c r="EVF50" s="468"/>
      <c r="EVG50" s="468"/>
      <c r="EVH50" s="468"/>
      <c r="EVI50" s="468"/>
      <c r="EVJ50" s="468"/>
      <c r="EVK50" s="468"/>
      <c r="EVL50" s="468"/>
      <c r="EVM50" s="468"/>
      <c r="EVN50" s="468"/>
      <c r="EVO50" s="468"/>
      <c r="EVP50" s="468"/>
      <c r="EVQ50" s="468"/>
      <c r="EVR50" s="468"/>
      <c r="EVS50" s="468"/>
      <c r="EVT50" s="468"/>
      <c r="EVU50" s="468"/>
      <c r="EVV50" s="468"/>
      <c r="EVW50" s="468"/>
      <c r="EVX50" s="468"/>
      <c r="EVY50" s="468"/>
      <c r="EVZ50" s="468"/>
      <c r="EWA50" s="468"/>
      <c r="EWB50" s="468"/>
      <c r="EWC50" s="468"/>
      <c r="EWD50" s="468"/>
      <c r="EWE50" s="468"/>
      <c r="EWF50" s="468"/>
      <c r="EWG50" s="468"/>
      <c r="EWH50" s="468"/>
      <c r="EWI50" s="468"/>
      <c r="EWJ50" s="468"/>
      <c r="EWK50" s="468"/>
      <c r="EWL50" s="468"/>
      <c r="EWM50" s="468"/>
      <c r="EWN50" s="468"/>
      <c r="EWO50" s="468"/>
      <c r="EWP50" s="468"/>
      <c r="EWQ50" s="468"/>
      <c r="EWR50" s="468"/>
      <c r="EWS50" s="468"/>
      <c r="EWT50" s="468"/>
      <c r="EWU50" s="468"/>
      <c r="EWV50" s="468"/>
      <c r="EWW50" s="468"/>
      <c r="EWX50" s="468"/>
      <c r="EWY50" s="468"/>
      <c r="EWZ50" s="468"/>
      <c r="EXA50" s="468"/>
      <c r="EXB50" s="468"/>
      <c r="EXC50" s="468"/>
      <c r="EXD50" s="468"/>
      <c r="EXE50" s="468"/>
      <c r="EXF50" s="468"/>
      <c r="EXG50" s="468"/>
      <c r="EXH50" s="468"/>
      <c r="EXI50" s="468"/>
      <c r="EXJ50" s="468"/>
      <c r="EXK50" s="468"/>
      <c r="EXL50" s="468"/>
      <c r="EXM50" s="468"/>
      <c r="EXN50" s="468"/>
      <c r="EXO50" s="468"/>
      <c r="EXP50" s="468"/>
      <c r="EXQ50" s="468"/>
      <c r="EXR50" s="468"/>
      <c r="EXS50" s="468"/>
      <c r="EXT50" s="468"/>
      <c r="EXU50" s="468"/>
      <c r="EXV50" s="468"/>
      <c r="EXW50" s="468"/>
      <c r="EXX50" s="468"/>
      <c r="EXY50" s="468"/>
      <c r="EXZ50" s="468"/>
      <c r="EYA50" s="468"/>
      <c r="EYB50" s="468"/>
      <c r="EYC50" s="468"/>
      <c r="EYD50" s="468"/>
      <c r="EYE50" s="468"/>
      <c r="EYF50" s="468"/>
      <c r="EYG50" s="468"/>
      <c r="EYH50" s="468"/>
      <c r="EYI50" s="468"/>
      <c r="EYJ50" s="468"/>
      <c r="EYK50" s="468"/>
      <c r="EYL50" s="468"/>
      <c r="EYM50" s="468"/>
      <c r="EYN50" s="468"/>
      <c r="EYO50" s="468"/>
      <c r="EYP50" s="468"/>
      <c r="EYQ50" s="468"/>
      <c r="EYR50" s="468"/>
      <c r="EYS50" s="468"/>
      <c r="EYT50" s="468"/>
      <c r="EYU50" s="468"/>
      <c r="EYV50" s="468"/>
      <c r="EYW50" s="468"/>
      <c r="EYX50" s="468"/>
      <c r="EYY50" s="468"/>
      <c r="EYZ50" s="468"/>
      <c r="EZA50" s="468"/>
      <c r="EZB50" s="468"/>
      <c r="EZC50" s="468"/>
      <c r="EZD50" s="468"/>
      <c r="EZE50" s="468"/>
      <c r="EZF50" s="468"/>
      <c r="EZG50" s="468"/>
      <c r="EZH50" s="468"/>
      <c r="EZI50" s="468"/>
      <c r="EZJ50" s="468"/>
      <c r="EZK50" s="468"/>
      <c r="EZL50" s="468"/>
      <c r="EZM50" s="468"/>
      <c r="EZN50" s="468"/>
      <c r="EZO50" s="468"/>
      <c r="EZP50" s="468"/>
      <c r="EZQ50" s="468"/>
      <c r="EZR50" s="468"/>
      <c r="EZS50" s="468"/>
      <c r="EZT50" s="468"/>
      <c r="EZU50" s="468"/>
      <c r="EZV50" s="468"/>
      <c r="EZW50" s="468"/>
      <c r="EZX50" s="468"/>
      <c r="EZY50" s="468"/>
      <c r="EZZ50" s="468"/>
      <c r="FAA50" s="468"/>
      <c r="FAB50" s="468"/>
      <c r="FAC50" s="468"/>
      <c r="FAD50" s="468"/>
      <c r="FAE50" s="468"/>
      <c r="FAF50" s="468"/>
      <c r="FAG50" s="468"/>
      <c r="FAH50" s="468"/>
      <c r="FAI50" s="468"/>
      <c r="FAJ50" s="468"/>
      <c r="FAK50" s="468"/>
      <c r="FAL50" s="468"/>
      <c r="FAM50" s="468"/>
      <c r="FAN50" s="468"/>
      <c r="FAO50" s="468"/>
      <c r="FAP50" s="468"/>
      <c r="FAQ50" s="468"/>
      <c r="FAR50" s="468"/>
      <c r="FAS50" s="468"/>
      <c r="FAT50" s="468"/>
      <c r="FAU50" s="468"/>
      <c r="FAV50" s="468"/>
      <c r="FAW50" s="468"/>
      <c r="FAX50" s="468"/>
      <c r="FAY50" s="468"/>
      <c r="FAZ50" s="468"/>
      <c r="FBA50" s="468"/>
      <c r="FBB50" s="468"/>
      <c r="FBC50" s="468"/>
      <c r="FBD50" s="468"/>
      <c r="FBE50" s="468"/>
      <c r="FBF50" s="468"/>
      <c r="FBG50" s="468"/>
      <c r="FBH50" s="468"/>
      <c r="FBI50" s="468"/>
      <c r="FBJ50" s="468"/>
      <c r="FBK50" s="468"/>
      <c r="FBL50" s="468"/>
      <c r="FBM50" s="468"/>
      <c r="FBN50" s="468"/>
      <c r="FBO50" s="468"/>
      <c r="FBP50" s="468"/>
      <c r="FBQ50" s="468"/>
      <c r="FBR50" s="468"/>
      <c r="FBS50" s="468"/>
      <c r="FBT50" s="468"/>
      <c r="FBU50" s="468"/>
      <c r="FBV50" s="468"/>
      <c r="FBW50" s="468"/>
      <c r="FBX50" s="468"/>
      <c r="FBY50" s="468"/>
      <c r="FBZ50" s="468"/>
      <c r="FCA50" s="468"/>
      <c r="FCB50" s="468"/>
      <c r="FCC50" s="468"/>
      <c r="FCD50" s="468"/>
      <c r="FCE50" s="468"/>
      <c r="FCF50" s="468"/>
      <c r="FCG50" s="468"/>
      <c r="FCH50" s="468"/>
      <c r="FCI50" s="468"/>
      <c r="FCJ50" s="468"/>
      <c r="FCK50" s="468"/>
      <c r="FCL50" s="468"/>
      <c r="FCM50" s="468"/>
      <c r="FCN50" s="468"/>
      <c r="FCO50" s="468"/>
      <c r="FCP50" s="468"/>
      <c r="FCQ50" s="468"/>
      <c r="FCR50" s="468"/>
      <c r="FCS50" s="468"/>
      <c r="FCT50" s="468"/>
      <c r="FCU50" s="468"/>
      <c r="FCV50" s="468"/>
      <c r="FCW50" s="468"/>
      <c r="FCX50" s="468"/>
      <c r="FCY50" s="468"/>
      <c r="FCZ50" s="468"/>
      <c r="FDA50" s="468"/>
      <c r="FDB50" s="468"/>
      <c r="FDC50" s="468"/>
      <c r="FDD50" s="468"/>
      <c r="FDE50" s="468"/>
      <c r="FDF50" s="468"/>
      <c r="FDG50" s="468"/>
      <c r="FDH50" s="468"/>
      <c r="FDI50" s="468"/>
      <c r="FDJ50" s="468"/>
      <c r="FDK50" s="468"/>
      <c r="FDL50" s="468"/>
      <c r="FDM50" s="468"/>
      <c r="FDN50" s="468"/>
      <c r="FDO50" s="468"/>
      <c r="FDP50" s="468"/>
      <c r="FDQ50" s="468"/>
      <c r="FDR50" s="468"/>
      <c r="FDS50" s="468"/>
      <c r="FDT50" s="468"/>
      <c r="FDU50" s="468"/>
      <c r="FDV50" s="468"/>
      <c r="FDW50" s="468"/>
      <c r="FDX50" s="468"/>
      <c r="FDY50" s="468"/>
      <c r="FDZ50" s="468"/>
      <c r="FEA50" s="468"/>
      <c r="FEB50" s="468"/>
      <c r="FEC50" s="468"/>
      <c r="FED50" s="468"/>
      <c r="FEE50" s="468"/>
      <c r="FEF50" s="468"/>
      <c r="FEG50" s="468"/>
      <c r="FEH50" s="468"/>
      <c r="FEI50" s="468"/>
      <c r="FEJ50" s="468"/>
      <c r="FEK50" s="468"/>
      <c r="FEL50" s="468"/>
      <c r="FEM50" s="468"/>
      <c r="FEN50" s="468"/>
      <c r="FEO50" s="468"/>
      <c r="FEP50" s="468"/>
      <c r="FEQ50" s="468"/>
      <c r="FER50" s="468"/>
      <c r="FES50" s="468"/>
      <c r="FET50" s="468"/>
      <c r="FEU50" s="468"/>
      <c r="FEV50" s="468"/>
      <c r="FEW50" s="468"/>
      <c r="FEX50" s="468"/>
      <c r="FEY50" s="468"/>
      <c r="FEZ50" s="468"/>
      <c r="FFA50" s="468"/>
      <c r="FFB50" s="468"/>
      <c r="FFC50" s="468"/>
      <c r="FFD50" s="468"/>
      <c r="FFE50" s="468"/>
      <c r="FFF50" s="468"/>
      <c r="FFG50" s="468"/>
      <c r="FFH50" s="468"/>
      <c r="FFI50" s="468"/>
      <c r="FFJ50" s="468"/>
      <c r="FFK50" s="468"/>
      <c r="FFL50" s="468"/>
      <c r="FFM50" s="468"/>
      <c r="FFN50" s="468"/>
      <c r="FFO50" s="468"/>
      <c r="FFP50" s="468"/>
      <c r="FFQ50" s="468"/>
      <c r="FFR50" s="468"/>
      <c r="FFS50" s="468"/>
      <c r="FFT50" s="468"/>
      <c r="FFU50" s="468"/>
      <c r="FFV50" s="468"/>
      <c r="FFW50" s="468"/>
      <c r="FFX50" s="468"/>
      <c r="FFY50" s="468"/>
      <c r="FFZ50" s="468"/>
      <c r="FGA50" s="468"/>
      <c r="FGB50" s="468"/>
      <c r="FGC50" s="468"/>
      <c r="FGD50" s="468"/>
      <c r="FGE50" s="468"/>
      <c r="FGF50" s="468"/>
      <c r="FGG50" s="468"/>
      <c r="FGH50" s="468"/>
      <c r="FGI50" s="468"/>
      <c r="FGJ50" s="468"/>
      <c r="FGK50" s="468"/>
      <c r="FGL50" s="468"/>
      <c r="FGM50" s="468"/>
      <c r="FGN50" s="468"/>
      <c r="FGO50" s="468"/>
      <c r="FGP50" s="468"/>
      <c r="FGQ50" s="468"/>
      <c r="FGR50" s="468"/>
      <c r="FGS50" s="468"/>
      <c r="FGT50" s="468"/>
      <c r="FGU50" s="468"/>
      <c r="FGV50" s="468"/>
      <c r="FGW50" s="468"/>
      <c r="FGX50" s="468"/>
      <c r="FGY50" s="468"/>
      <c r="FGZ50" s="468"/>
      <c r="FHA50" s="468"/>
      <c r="FHB50" s="468"/>
      <c r="FHC50" s="468"/>
      <c r="FHD50" s="468"/>
      <c r="FHE50" s="468"/>
      <c r="FHF50" s="468"/>
      <c r="FHG50" s="468"/>
      <c r="FHH50" s="468"/>
      <c r="FHI50" s="468"/>
      <c r="FHJ50" s="468"/>
      <c r="FHK50" s="468"/>
      <c r="FHL50" s="468"/>
      <c r="FHM50" s="468"/>
      <c r="FHN50" s="468"/>
      <c r="FHO50" s="468"/>
      <c r="FHP50" s="468"/>
      <c r="FHQ50" s="468"/>
      <c r="FHR50" s="468"/>
      <c r="FHS50" s="468"/>
      <c r="FHT50" s="468"/>
      <c r="FHU50" s="468"/>
      <c r="FHV50" s="468"/>
      <c r="FHW50" s="468"/>
      <c r="FHX50" s="468"/>
      <c r="FHY50" s="468"/>
      <c r="FHZ50" s="468"/>
      <c r="FIA50" s="468"/>
      <c r="FIB50" s="468"/>
      <c r="FIC50" s="468"/>
      <c r="FID50" s="468"/>
      <c r="FIE50" s="468"/>
      <c r="FIF50" s="468"/>
      <c r="FIG50" s="468"/>
      <c r="FIH50" s="468"/>
      <c r="FII50" s="468"/>
      <c r="FIJ50" s="468"/>
      <c r="FIK50" s="468"/>
      <c r="FIL50" s="468"/>
      <c r="FIM50" s="468"/>
      <c r="FIN50" s="468"/>
      <c r="FIO50" s="468"/>
      <c r="FIP50" s="468"/>
      <c r="FIQ50" s="468"/>
      <c r="FIR50" s="468"/>
      <c r="FIS50" s="468"/>
      <c r="FIT50" s="468"/>
      <c r="FIU50" s="468"/>
      <c r="FIV50" s="468"/>
      <c r="FIW50" s="468"/>
      <c r="FIX50" s="468"/>
      <c r="FIY50" s="468"/>
      <c r="FIZ50" s="468"/>
      <c r="FJA50" s="468"/>
      <c r="FJB50" s="468"/>
      <c r="FJC50" s="468"/>
      <c r="FJD50" s="468"/>
      <c r="FJE50" s="468"/>
      <c r="FJF50" s="468"/>
      <c r="FJG50" s="468"/>
      <c r="FJH50" s="468"/>
      <c r="FJI50" s="468"/>
      <c r="FJJ50" s="468"/>
      <c r="FJK50" s="468"/>
      <c r="FJL50" s="468"/>
      <c r="FJM50" s="468"/>
      <c r="FJN50" s="468"/>
      <c r="FJO50" s="468"/>
      <c r="FJP50" s="468"/>
      <c r="FJQ50" s="468"/>
      <c r="FJR50" s="468"/>
      <c r="FJS50" s="468"/>
      <c r="FJT50" s="468"/>
      <c r="FJU50" s="468"/>
      <c r="FJV50" s="468"/>
      <c r="FJW50" s="468"/>
      <c r="FJX50" s="468"/>
      <c r="FJY50" s="468"/>
      <c r="FJZ50" s="468"/>
      <c r="FKA50" s="468"/>
      <c r="FKB50" s="468"/>
      <c r="FKC50" s="468"/>
      <c r="FKD50" s="468"/>
      <c r="FKE50" s="468"/>
      <c r="FKF50" s="468"/>
      <c r="FKG50" s="468"/>
      <c r="FKH50" s="468"/>
      <c r="FKI50" s="468"/>
      <c r="FKJ50" s="468"/>
      <c r="FKK50" s="468"/>
      <c r="FKL50" s="468"/>
      <c r="FKM50" s="468"/>
      <c r="FKN50" s="468"/>
      <c r="FKO50" s="468"/>
      <c r="FKP50" s="468"/>
      <c r="FKQ50" s="468"/>
      <c r="FKR50" s="468"/>
      <c r="FKS50" s="468"/>
      <c r="FKT50" s="468"/>
      <c r="FKU50" s="468"/>
      <c r="FKV50" s="468"/>
      <c r="FKW50" s="468"/>
      <c r="FKX50" s="468"/>
      <c r="FKY50" s="468"/>
      <c r="FKZ50" s="468"/>
      <c r="FLA50" s="468"/>
      <c r="FLB50" s="468"/>
      <c r="FLC50" s="468"/>
      <c r="FLD50" s="468"/>
      <c r="FLE50" s="468"/>
      <c r="FLF50" s="468"/>
      <c r="FLG50" s="468"/>
      <c r="FLH50" s="468"/>
      <c r="FLI50" s="468"/>
      <c r="FLJ50" s="468"/>
      <c r="FLK50" s="468"/>
      <c r="FLL50" s="468"/>
      <c r="FLM50" s="468"/>
      <c r="FLN50" s="468"/>
      <c r="FLO50" s="468"/>
      <c r="FLP50" s="468"/>
      <c r="FLQ50" s="468"/>
      <c r="FLR50" s="468"/>
      <c r="FLS50" s="468"/>
      <c r="FLT50" s="468"/>
      <c r="FLU50" s="468"/>
      <c r="FLV50" s="468"/>
      <c r="FLW50" s="468"/>
      <c r="FLX50" s="468"/>
      <c r="FLY50" s="468"/>
      <c r="FLZ50" s="468"/>
      <c r="FMA50" s="468"/>
      <c r="FMB50" s="468"/>
      <c r="FMC50" s="468"/>
      <c r="FMD50" s="468"/>
      <c r="FME50" s="468"/>
      <c r="FMF50" s="468"/>
      <c r="FMG50" s="468"/>
      <c r="FMH50" s="468"/>
      <c r="FMI50" s="468"/>
      <c r="FMJ50" s="468"/>
      <c r="FMK50" s="468"/>
      <c r="FML50" s="468"/>
      <c r="FMM50" s="468"/>
      <c r="FMN50" s="468"/>
      <c r="FMO50" s="468"/>
      <c r="FMP50" s="468"/>
      <c r="FMQ50" s="468"/>
      <c r="FMR50" s="468"/>
      <c r="FMS50" s="468"/>
      <c r="FMT50" s="468"/>
      <c r="FMU50" s="468"/>
      <c r="FMV50" s="468"/>
      <c r="FMW50" s="468"/>
      <c r="FMX50" s="468"/>
      <c r="FMY50" s="468"/>
      <c r="FMZ50" s="468"/>
      <c r="FNA50" s="468"/>
      <c r="FNB50" s="468"/>
      <c r="FNC50" s="468"/>
      <c r="FND50" s="468"/>
      <c r="FNE50" s="468"/>
      <c r="FNF50" s="468"/>
      <c r="FNG50" s="468"/>
      <c r="FNH50" s="468"/>
      <c r="FNI50" s="468"/>
      <c r="FNJ50" s="468"/>
      <c r="FNK50" s="468"/>
      <c r="FNL50" s="468"/>
      <c r="FNM50" s="468"/>
      <c r="FNN50" s="468"/>
      <c r="FNO50" s="468"/>
      <c r="FNP50" s="468"/>
      <c r="FNQ50" s="468"/>
      <c r="FNR50" s="468"/>
      <c r="FNS50" s="468"/>
      <c r="FNT50" s="468"/>
      <c r="FNU50" s="468"/>
      <c r="FNV50" s="468"/>
      <c r="FNW50" s="468"/>
      <c r="FNX50" s="468"/>
      <c r="FNY50" s="468"/>
      <c r="FNZ50" s="468"/>
      <c r="FOA50" s="468"/>
      <c r="FOB50" s="468"/>
      <c r="FOC50" s="468"/>
      <c r="FOD50" s="468"/>
      <c r="FOE50" s="468"/>
      <c r="FOF50" s="468"/>
      <c r="FOG50" s="468"/>
      <c r="FOH50" s="468"/>
      <c r="FOI50" s="468"/>
      <c r="FOJ50" s="468"/>
      <c r="FOK50" s="468"/>
      <c r="FOL50" s="468"/>
      <c r="FOM50" s="468"/>
      <c r="FON50" s="468"/>
      <c r="FOO50" s="468"/>
      <c r="FOP50" s="468"/>
      <c r="FOQ50" s="468"/>
      <c r="FOR50" s="468"/>
      <c r="FOS50" s="468"/>
      <c r="FOT50" s="468"/>
      <c r="FOU50" s="468"/>
      <c r="FOV50" s="468"/>
      <c r="FOW50" s="468"/>
      <c r="FOX50" s="468"/>
      <c r="FOY50" s="468"/>
      <c r="FOZ50" s="468"/>
      <c r="FPA50" s="468"/>
      <c r="FPB50" s="468"/>
      <c r="FPC50" s="468"/>
      <c r="FPD50" s="468"/>
      <c r="FPE50" s="468"/>
      <c r="FPF50" s="468"/>
      <c r="FPG50" s="468"/>
      <c r="FPH50" s="468"/>
      <c r="FPI50" s="468"/>
      <c r="FPJ50" s="468"/>
      <c r="FPK50" s="468"/>
      <c r="FPL50" s="468"/>
      <c r="FPM50" s="468"/>
      <c r="FPN50" s="468"/>
      <c r="FPO50" s="468"/>
      <c r="FPP50" s="468"/>
      <c r="FPQ50" s="468"/>
      <c r="FPR50" s="468"/>
      <c r="FPS50" s="468"/>
      <c r="FPT50" s="468"/>
      <c r="FPU50" s="468"/>
      <c r="FPV50" s="468"/>
      <c r="FPW50" s="468"/>
      <c r="FPX50" s="468"/>
      <c r="FPY50" s="468"/>
      <c r="FPZ50" s="468"/>
      <c r="FQA50" s="468"/>
      <c r="FQB50" s="468"/>
      <c r="FQC50" s="468"/>
      <c r="FQD50" s="468"/>
      <c r="FQE50" s="468"/>
      <c r="FQF50" s="468"/>
      <c r="FQG50" s="468"/>
      <c r="FQH50" s="468"/>
      <c r="FQI50" s="468"/>
      <c r="FQJ50" s="468"/>
      <c r="FQK50" s="468"/>
      <c r="FQL50" s="468"/>
      <c r="FQM50" s="468"/>
      <c r="FQN50" s="468"/>
      <c r="FQO50" s="468"/>
      <c r="FQP50" s="468"/>
      <c r="FQQ50" s="468"/>
      <c r="FQR50" s="468"/>
      <c r="FQS50" s="468"/>
      <c r="FQT50" s="468"/>
      <c r="FQU50" s="468"/>
      <c r="FQV50" s="468"/>
      <c r="FQW50" s="468"/>
      <c r="FQX50" s="468"/>
      <c r="FQY50" s="468"/>
      <c r="FQZ50" s="468"/>
      <c r="FRA50" s="468"/>
      <c r="FRB50" s="468"/>
      <c r="FRC50" s="468"/>
      <c r="FRD50" s="468"/>
      <c r="FRE50" s="468"/>
      <c r="FRF50" s="468"/>
      <c r="FRG50" s="468"/>
      <c r="FRH50" s="468"/>
      <c r="FRI50" s="468"/>
      <c r="FRJ50" s="468"/>
      <c r="FRK50" s="468"/>
      <c r="FRL50" s="468"/>
      <c r="FRM50" s="468"/>
      <c r="FRN50" s="468"/>
      <c r="FRO50" s="468"/>
      <c r="FRP50" s="468"/>
      <c r="FRQ50" s="468"/>
      <c r="FRR50" s="468"/>
      <c r="FRS50" s="468"/>
      <c r="FRT50" s="468"/>
      <c r="FRU50" s="468"/>
      <c r="FRV50" s="468"/>
      <c r="FRW50" s="468"/>
      <c r="FRX50" s="468"/>
      <c r="FRY50" s="468"/>
      <c r="FRZ50" s="468"/>
      <c r="FSA50" s="468"/>
      <c r="FSB50" s="468"/>
      <c r="FSC50" s="468"/>
      <c r="FSD50" s="468"/>
      <c r="FSE50" s="468"/>
      <c r="FSF50" s="468"/>
      <c r="FSG50" s="468"/>
      <c r="FSH50" s="468"/>
      <c r="FSI50" s="468"/>
      <c r="FSJ50" s="468"/>
      <c r="FSK50" s="468"/>
      <c r="FSL50" s="468"/>
      <c r="FSM50" s="468"/>
      <c r="FSN50" s="468"/>
      <c r="FSO50" s="468"/>
      <c r="FSP50" s="468"/>
      <c r="FSQ50" s="468"/>
      <c r="FSR50" s="468"/>
      <c r="FSS50" s="468"/>
      <c r="FST50" s="468"/>
      <c r="FSU50" s="468"/>
      <c r="FSV50" s="468"/>
      <c r="FSW50" s="468"/>
      <c r="FSX50" s="468"/>
      <c r="FSY50" s="468"/>
      <c r="FSZ50" s="468"/>
      <c r="FTA50" s="468"/>
      <c r="FTB50" s="468"/>
      <c r="FTC50" s="468"/>
      <c r="FTD50" s="468"/>
      <c r="FTE50" s="468"/>
      <c r="FTF50" s="468"/>
      <c r="FTG50" s="468"/>
      <c r="FTH50" s="468"/>
      <c r="FTI50" s="468"/>
      <c r="FTJ50" s="468"/>
      <c r="FTK50" s="468"/>
      <c r="FTL50" s="468"/>
      <c r="FTM50" s="468"/>
      <c r="FTN50" s="468"/>
      <c r="FTO50" s="468"/>
      <c r="FTP50" s="468"/>
      <c r="FTQ50" s="468"/>
      <c r="FTR50" s="468"/>
      <c r="FTS50" s="468"/>
      <c r="FTT50" s="468"/>
      <c r="FTU50" s="468"/>
      <c r="FTV50" s="468"/>
      <c r="FTW50" s="468"/>
      <c r="FTX50" s="468"/>
      <c r="FTY50" s="468"/>
      <c r="FTZ50" s="468"/>
      <c r="FUA50" s="468"/>
      <c r="FUB50" s="468"/>
      <c r="FUC50" s="468"/>
      <c r="FUD50" s="468"/>
      <c r="FUE50" s="468"/>
      <c r="FUF50" s="468"/>
      <c r="FUG50" s="468"/>
      <c r="FUH50" s="468"/>
      <c r="FUI50" s="468"/>
      <c r="FUJ50" s="468"/>
      <c r="FUK50" s="468"/>
      <c r="FUL50" s="468"/>
      <c r="FUM50" s="468"/>
      <c r="FUN50" s="468"/>
      <c r="FUO50" s="468"/>
      <c r="FUP50" s="468"/>
      <c r="FUQ50" s="468"/>
      <c r="FUR50" s="468"/>
      <c r="FUS50" s="468"/>
      <c r="FUT50" s="468"/>
      <c r="FUU50" s="468"/>
      <c r="FUV50" s="468"/>
      <c r="FUW50" s="468"/>
      <c r="FUX50" s="468"/>
      <c r="FUY50" s="468"/>
      <c r="FUZ50" s="468"/>
      <c r="FVA50" s="468"/>
      <c r="FVB50" s="468"/>
      <c r="FVC50" s="468"/>
      <c r="FVD50" s="468"/>
      <c r="FVE50" s="468"/>
      <c r="FVF50" s="468"/>
      <c r="FVG50" s="468"/>
      <c r="FVH50" s="468"/>
      <c r="FVI50" s="468"/>
      <c r="FVJ50" s="468"/>
      <c r="FVK50" s="468"/>
      <c r="FVL50" s="468"/>
      <c r="FVM50" s="468"/>
      <c r="FVN50" s="468"/>
      <c r="FVO50" s="468"/>
      <c r="FVP50" s="468"/>
      <c r="FVQ50" s="468"/>
      <c r="FVR50" s="468"/>
      <c r="FVS50" s="468"/>
      <c r="FVT50" s="468"/>
      <c r="FVU50" s="468"/>
      <c r="FVV50" s="468"/>
      <c r="FVW50" s="468"/>
      <c r="FVX50" s="468"/>
      <c r="FVY50" s="468"/>
      <c r="FVZ50" s="468"/>
      <c r="FWA50" s="468"/>
      <c r="FWB50" s="468"/>
      <c r="FWC50" s="468"/>
      <c r="FWD50" s="468"/>
      <c r="FWE50" s="468"/>
      <c r="FWF50" s="468"/>
      <c r="FWG50" s="468"/>
      <c r="FWH50" s="468"/>
      <c r="FWI50" s="468"/>
      <c r="FWJ50" s="468"/>
      <c r="FWK50" s="468"/>
      <c r="FWL50" s="468"/>
      <c r="FWM50" s="468"/>
      <c r="FWN50" s="468"/>
      <c r="FWO50" s="468"/>
      <c r="FWP50" s="468"/>
      <c r="FWQ50" s="468"/>
      <c r="FWR50" s="468"/>
      <c r="FWS50" s="468"/>
      <c r="FWT50" s="468"/>
      <c r="FWU50" s="468"/>
      <c r="FWV50" s="468"/>
      <c r="FWW50" s="468"/>
      <c r="FWX50" s="468"/>
      <c r="FWY50" s="468"/>
      <c r="FWZ50" s="468"/>
      <c r="FXA50" s="468"/>
      <c r="FXB50" s="468"/>
      <c r="FXC50" s="468"/>
      <c r="FXD50" s="468"/>
      <c r="FXE50" s="468"/>
      <c r="FXF50" s="468"/>
      <c r="FXG50" s="468"/>
      <c r="FXH50" s="468"/>
      <c r="FXI50" s="468"/>
      <c r="FXJ50" s="468"/>
      <c r="FXK50" s="468"/>
      <c r="FXL50" s="468"/>
      <c r="FXM50" s="468"/>
      <c r="FXN50" s="468"/>
      <c r="FXO50" s="468"/>
      <c r="FXP50" s="468"/>
      <c r="FXQ50" s="468"/>
      <c r="FXR50" s="468"/>
      <c r="FXS50" s="468"/>
      <c r="FXT50" s="468"/>
      <c r="FXU50" s="468"/>
      <c r="FXV50" s="468"/>
      <c r="FXW50" s="468"/>
      <c r="FXX50" s="468"/>
      <c r="FXY50" s="468"/>
      <c r="FXZ50" s="468"/>
      <c r="FYA50" s="468"/>
      <c r="FYB50" s="468"/>
      <c r="FYC50" s="468"/>
      <c r="FYD50" s="468"/>
      <c r="FYE50" s="468"/>
      <c r="FYF50" s="468"/>
      <c r="FYG50" s="468"/>
      <c r="FYH50" s="468"/>
      <c r="FYI50" s="468"/>
      <c r="FYJ50" s="468"/>
      <c r="FYK50" s="468"/>
      <c r="FYL50" s="468"/>
      <c r="FYM50" s="468"/>
      <c r="FYN50" s="468"/>
      <c r="FYO50" s="468"/>
      <c r="FYP50" s="468"/>
      <c r="FYQ50" s="468"/>
      <c r="FYR50" s="468"/>
      <c r="FYS50" s="468"/>
      <c r="FYT50" s="468"/>
      <c r="FYU50" s="468"/>
      <c r="FYV50" s="468"/>
      <c r="FYW50" s="468"/>
      <c r="FYX50" s="468"/>
      <c r="FYY50" s="468"/>
      <c r="FYZ50" s="468"/>
      <c r="FZA50" s="468"/>
      <c r="FZB50" s="468"/>
      <c r="FZC50" s="468"/>
      <c r="FZD50" s="468"/>
      <c r="FZE50" s="468"/>
      <c r="FZF50" s="468"/>
      <c r="FZG50" s="468"/>
      <c r="FZH50" s="468"/>
      <c r="FZI50" s="468"/>
      <c r="FZJ50" s="468"/>
      <c r="FZK50" s="468"/>
      <c r="FZL50" s="468"/>
      <c r="FZM50" s="468"/>
      <c r="FZN50" s="468"/>
      <c r="FZO50" s="468"/>
      <c r="FZP50" s="468"/>
      <c r="FZQ50" s="468"/>
      <c r="FZR50" s="468"/>
      <c r="FZS50" s="468"/>
      <c r="FZT50" s="468"/>
      <c r="FZU50" s="468"/>
      <c r="FZV50" s="468"/>
      <c r="FZW50" s="468"/>
      <c r="FZX50" s="468"/>
      <c r="FZY50" s="468"/>
      <c r="FZZ50" s="468"/>
      <c r="GAA50" s="468"/>
      <c r="GAB50" s="468"/>
      <c r="GAC50" s="468"/>
      <c r="GAD50" s="468"/>
      <c r="GAE50" s="468"/>
      <c r="GAF50" s="468"/>
      <c r="GAG50" s="468"/>
      <c r="GAH50" s="468"/>
      <c r="GAI50" s="468"/>
      <c r="GAJ50" s="468"/>
      <c r="GAK50" s="468"/>
      <c r="GAL50" s="468"/>
      <c r="GAM50" s="468"/>
      <c r="GAN50" s="468"/>
      <c r="GAO50" s="468"/>
      <c r="GAP50" s="468"/>
      <c r="GAQ50" s="468"/>
      <c r="GAR50" s="468"/>
      <c r="GAS50" s="468"/>
      <c r="GAT50" s="468"/>
      <c r="GAU50" s="468"/>
      <c r="GAV50" s="468"/>
      <c r="GAW50" s="468"/>
      <c r="GAX50" s="468"/>
      <c r="GAY50" s="468"/>
      <c r="GAZ50" s="468"/>
      <c r="GBA50" s="468"/>
      <c r="GBB50" s="468"/>
      <c r="GBC50" s="468"/>
      <c r="GBD50" s="468"/>
      <c r="GBE50" s="468"/>
      <c r="GBF50" s="468"/>
      <c r="GBG50" s="468"/>
      <c r="GBH50" s="468"/>
      <c r="GBI50" s="468"/>
      <c r="GBJ50" s="468"/>
      <c r="GBK50" s="468"/>
      <c r="GBL50" s="468"/>
      <c r="GBM50" s="468"/>
      <c r="GBN50" s="468"/>
      <c r="GBO50" s="468"/>
      <c r="GBP50" s="468"/>
      <c r="GBQ50" s="468"/>
      <c r="GBR50" s="468"/>
      <c r="GBS50" s="468"/>
      <c r="GBT50" s="468"/>
      <c r="GBU50" s="468"/>
      <c r="GBV50" s="468"/>
      <c r="GBW50" s="468"/>
      <c r="GBX50" s="468"/>
      <c r="GBY50" s="468"/>
      <c r="GBZ50" s="468"/>
      <c r="GCA50" s="468"/>
      <c r="GCB50" s="468"/>
      <c r="GCC50" s="468"/>
      <c r="GCD50" s="468"/>
      <c r="GCE50" s="468"/>
      <c r="GCF50" s="468"/>
      <c r="GCG50" s="468"/>
      <c r="GCH50" s="468"/>
      <c r="GCI50" s="468"/>
      <c r="GCJ50" s="468"/>
      <c r="GCK50" s="468"/>
      <c r="GCL50" s="468"/>
      <c r="GCM50" s="468"/>
      <c r="GCN50" s="468"/>
      <c r="GCO50" s="468"/>
      <c r="GCP50" s="468"/>
      <c r="GCQ50" s="468"/>
      <c r="GCR50" s="468"/>
      <c r="GCS50" s="468"/>
      <c r="GCT50" s="468"/>
      <c r="GCU50" s="468"/>
      <c r="GCV50" s="468"/>
      <c r="GCW50" s="468"/>
      <c r="GCX50" s="468"/>
      <c r="GCY50" s="468"/>
      <c r="GCZ50" s="468"/>
      <c r="GDA50" s="468"/>
      <c r="GDB50" s="468"/>
      <c r="GDC50" s="468"/>
      <c r="GDD50" s="468"/>
      <c r="GDE50" s="468"/>
      <c r="GDF50" s="468"/>
      <c r="GDG50" s="468"/>
      <c r="GDH50" s="468"/>
      <c r="GDI50" s="468"/>
      <c r="GDJ50" s="468"/>
      <c r="GDK50" s="468"/>
      <c r="GDL50" s="468"/>
      <c r="GDM50" s="468"/>
      <c r="GDN50" s="468"/>
      <c r="GDO50" s="468"/>
      <c r="GDP50" s="468"/>
      <c r="GDQ50" s="468"/>
      <c r="GDR50" s="468"/>
      <c r="GDS50" s="468"/>
      <c r="GDT50" s="468"/>
      <c r="GDU50" s="468"/>
      <c r="GDV50" s="468"/>
      <c r="GDW50" s="468"/>
      <c r="GDX50" s="468"/>
      <c r="GDY50" s="468"/>
      <c r="GDZ50" s="468"/>
      <c r="GEA50" s="468"/>
      <c r="GEB50" s="468"/>
      <c r="GEC50" s="468"/>
      <c r="GED50" s="468"/>
      <c r="GEE50" s="468"/>
      <c r="GEF50" s="468"/>
      <c r="GEG50" s="468"/>
      <c r="GEH50" s="468"/>
      <c r="GEI50" s="468"/>
      <c r="GEJ50" s="468"/>
      <c r="GEK50" s="468"/>
      <c r="GEL50" s="468"/>
      <c r="GEM50" s="468"/>
      <c r="GEN50" s="468"/>
      <c r="GEO50" s="468"/>
      <c r="GEP50" s="468"/>
      <c r="GEQ50" s="468"/>
      <c r="GER50" s="468"/>
      <c r="GES50" s="468"/>
      <c r="GET50" s="468"/>
      <c r="GEU50" s="468"/>
      <c r="GEV50" s="468"/>
      <c r="GEW50" s="468"/>
      <c r="GEX50" s="468"/>
      <c r="GEY50" s="468"/>
      <c r="GEZ50" s="468"/>
      <c r="GFA50" s="468"/>
      <c r="GFB50" s="468"/>
      <c r="GFC50" s="468"/>
      <c r="GFD50" s="468"/>
      <c r="GFE50" s="468"/>
      <c r="GFF50" s="468"/>
      <c r="GFG50" s="468"/>
      <c r="GFH50" s="468"/>
      <c r="GFI50" s="468"/>
      <c r="GFJ50" s="468"/>
      <c r="GFK50" s="468"/>
      <c r="GFL50" s="468"/>
      <c r="GFM50" s="468"/>
      <c r="GFN50" s="468"/>
      <c r="GFO50" s="468"/>
      <c r="GFP50" s="468"/>
      <c r="GFQ50" s="468"/>
      <c r="GFR50" s="468"/>
      <c r="GFS50" s="468"/>
      <c r="GFT50" s="468"/>
      <c r="GFU50" s="468"/>
      <c r="GFV50" s="468"/>
      <c r="GFW50" s="468"/>
      <c r="GFX50" s="468"/>
      <c r="GFY50" s="468"/>
      <c r="GFZ50" s="468"/>
      <c r="GGA50" s="468"/>
      <c r="GGB50" s="468"/>
      <c r="GGC50" s="468"/>
      <c r="GGD50" s="468"/>
      <c r="GGE50" s="468"/>
      <c r="GGF50" s="468"/>
      <c r="GGG50" s="468"/>
      <c r="GGH50" s="468"/>
      <c r="GGI50" s="468"/>
      <c r="GGJ50" s="468"/>
      <c r="GGK50" s="468"/>
      <c r="GGL50" s="468"/>
      <c r="GGM50" s="468"/>
      <c r="GGN50" s="468"/>
      <c r="GGO50" s="468"/>
      <c r="GGP50" s="468"/>
      <c r="GGQ50" s="468"/>
      <c r="GGR50" s="468"/>
      <c r="GGS50" s="468"/>
      <c r="GGT50" s="468"/>
      <c r="GGU50" s="468"/>
      <c r="GGV50" s="468"/>
      <c r="GGW50" s="468"/>
      <c r="GGX50" s="468"/>
      <c r="GGY50" s="468"/>
      <c r="GGZ50" s="468"/>
      <c r="GHA50" s="468"/>
      <c r="GHB50" s="468"/>
      <c r="GHC50" s="468"/>
      <c r="GHD50" s="468"/>
      <c r="GHE50" s="468"/>
      <c r="GHF50" s="468"/>
      <c r="GHG50" s="468"/>
      <c r="GHH50" s="468"/>
      <c r="GHI50" s="468"/>
      <c r="GHJ50" s="468"/>
      <c r="GHK50" s="468"/>
      <c r="GHL50" s="468"/>
      <c r="GHM50" s="468"/>
      <c r="GHN50" s="468"/>
      <c r="GHO50" s="468"/>
      <c r="GHP50" s="468"/>
      <c r="GHQ50" s="468"/>
      <c r="GHR50" s="468"/>
      <c r="GHS50" s="468"/>
      <c r="GHT50" s="468"/>
      <c r="GHU50" s="468"/>
      <c r="GHV50" s="468"/>
      <c r="GHW50" s="468"/>
      <c r="GHX50" s="468"/>
      <c r="GHY50" s="468"/>
      <c r="GHZ50" s="468"/>
      <c r="GIA50" s="468"/>
      <c r="GIB50" s="468"/>
      <c r="GIC50" s="468"/>
      <c r="GID50" s="468"/>
      <c r="GIE50" s="468"/>
      <c r="GIF50" s="468"/>
      <c r="GIG50" s="468"/>
      <c r="GIH50" s="468"/>
      <c r="GII50" s="468"/>
      <c r="GIJ50" s="468"/>
      <c r="GIK50" s="468"/>
      <c r="GIL50" s="468"/>
      <c r="GIM50" s="468"/>
      <c r="GIN50" s="468"/>
      <c r="GIO50" s="468"/>
      <c r="GIP50" s="468"/>
      <c r="GIQ50" s="468"/>
      <c r="GIR50" s="468"/>
      <c r="GIS50" s="468"/>
      <c r="GIT50" s="468"/>
      <c r="GIU50" s="468"/>
      <c r="GIV50" s="468"/>
      <c r="GIW50" s="468"/>
      <c r="GIX50" s="468"/>
      <c r="GIY50" s="468"/>
      <c r="GIZ50" s="468"/>
      <c r="GJA50" s="468"/>
      <c r="GJB50" s="468"/>
      <c r="GJC50" s="468"/>
      <c r="GJD50" s="468"/>
      <c r="GJE50" s="468"/>
      <c r="GJF50" s="468"/>
      <c r="GJG50" s="468"/>
      <c r="GJH50" s="468"/>
      <c r="GJI50" s="468"/>
      <c r="GJJ50" s="468"/>
      <c r="GJK50" s="468"/>
      <c r="GJL50" s="468"/>
      <c r="GJM50" s="468"/>
      <c r="GJN50" s="468"/>
      <c r="GJO50" s="468"/>
      <c r="GJP50" s="468"/>
      <c r="GJQ50" s="468"/>
      <c r="GJR50" s="468"/>
      <c r="GJS50" s="468"/>
      <c r="GJT50" s="468"/>
      <c r="GJU50" s="468"/>
      <c r="GJV50" s="468"/>
      <c r="GJW50" s="468"/>
      <c r="GJX50" s="468"/>
      <c r="GJY50" s="468"/>
      <c r="GJZ50" s="468"/>
      <c r="GKA50" s="468"/>
      <c r="GKB50" s="468"/>
      <c r="GKC50" s="468"/>
      <c r="GKD50" s="468"/>
      <c r="GKE50" s="468"/>
      <c r="GKF50" s="468"/>
      <c r="GKG50" s="468"/>
      <c r="GKH50" s="468"/>
      <c r="GKI50" s="468"/>
      <c r="GKJ50" s="468"/>
      <c r="GKK50" s="468"/>
      <c r="GKL50" s="468"/>
      <c r="GKM50" s="468"/>
      <c r="GKN50" s="468"/>
      <c r="GKO50" s="468"/>
      <c r="GKP50" s="468"/>
      <c r="GKQ50" s="468"/>
      <c r="GKR50" s="468"/>
      <c r="GKS50" s="468"/>
      <c r="GKT50" s="468"/>
      <c r="GKU50" s="468"/>
      <c r="GKV50" s="468"/>
      <c r="GKW50" s="468"/>
      <c r="GKX50" s="468"/>
      <c r="GKY50" s="468"/>
      <c r="GKZ50" s="468"/>
      <c r="GLA50" s="468"/>
      <c r="GLB50" s="468"/>
      <c r="GLC50" s="468"/>
      <c r="GLD50" s="468"/>
      <c r="GLE50" s="468"/>
      <c r="GLF50" s="468"/>
      <c r="GLG50" s="468"/>
      <c r="GLH50" s="468"/>
      <c r="GLI50" s="468"/>
      <c r="GLJ50" s="468"/>
      <c r="GLK50" s="468"/>
      <c r="GLL50" s="468"/>
      <c r="GLM50" s="468"/>
      <c r="GLN50" s="468"/>
      <c r="GLO50" s="468"/>
      <c r="GLP50" s="468"/>
      <c r="GLQ50" s="468"/>
      <c r="GLR50" s="468"/>
      <c r="GLS50" s="468"/>
      <c r="GLT50" s="468"/>
      <c r="GLU50" s="468"/>
      <c r="GLV50" s="468"/>
      <c r="GLW50" s="468"/>
      <c r="GLX50" s="468"/>
      <c r="GLY50" s="468"/>
      <c r="GLZ50" s="468"/>
      <c r="GMA50" s="468"/>
      <c r="GMB50" s="468"/>
      <c r="GMC50" s="468"/>
      <c r="GMD50" s="468"/>
      <c r="GME50" s="468"/>
      <c r="GMF50" s="468"/>
      <c r="GMG50" s="468"/>
      <c r="GMH50" s="468"/>
      <c r="GMI50" s="468"/>
      <c r="GMJ50" s="468"/>
      <c r="GMK50" s="468"/>
      <c r="GML50" s="468"/>
      <c r="GMM50" s="468"/>
      <c r="GMN50" s="468"/>
      <c r="GMO50" s="468"/>
      <c r="GMP50" s="468"/>
      <c r="GMQ50" s="468"/>
      <c r="GMR50" s="468"/>
      <c r="GMS50" s="468"/>
      <c r="GMT50" s="468"/>
      <c r="GMU50" s="468"/>
      <c r="GMV50" s="468"/>
      <c r="GMW50" s="468"/>
      <c r="GMX50" s="468"/>
      <c r="GMY50" s="468"/>
      <c r="GMZ50" s="468"/>
      <c r="GNA50" s="468"/>
      <c r="GNB50" s="468"/>
      <c r="GNC50" s="468"/>
      <c r="GND50" s="468"/>
      <c r="GNE50" s="468"/>
      <c r="GNF50" s="468"/>
      <c r="GNG50" s="468"/>
      <c r="GNH50" s="468"/>
      <c r="GNI50" s="468"/>
      <c r="GNJ50" s="468"/>
      <c r="GNK50" s="468"/>
      <c r="GNL50" s="468"/>
      <c r="GNM50" s="468"/>
      <c r="GNN50" s="468"/>
      <c r="GNO50" s="468"/>
      <c r="GNP50" s="468"/>
      <c r="GNQ50" s="468"/>
      <c r="GNR50" s="468"/>
      <c r="GNS50" s="468"/>
      <c r="GNT50" s="468"/>
      <c r="GNU50" s="468"/>
      <c r="GNV50" s="468"/>
      <c r="GNW50" s="468"/>
      <c r="GNX50" s="468"/>
      <c r="GNY50" s="468"/>
      <c r="GNZ50" s="468"/>
      <c r="GOA50" s="468"/>
      <c r="GOB50" s="468"/>
      <c r="GOC50" s="468"/>
      <c r="GOD50" s="468"/>
      <c r="GOE50" s="468"/>
      <c r="GOF50" s="468"/>
      <c r="GOG50" s="468"/>
      <c r="GOH50" s="468"/>
      <c r="GOI50" s="468"/>
      <c r="GOJ50" s="468"/>
      <c r="GOK50" s="468"/>
      <c r="GOL50" s="468"/>
      <c r="GOM50" s="468"/>
      <c r="GON50" s="468"/>
      <c r="GOO50" s="468"/>
      <c r="GOP50" s="468"/>
      <c r="GOQ50" s="468"/>
      <c r="GOR50" s="468"/>
      <c r="GOS50" s="468"/>
      <c r="GOT50" s="468"/>
      <c r="GOU50" s="468"/>
      <c r="GOV50" s="468"/>
      <c r="GOW50" s="468"/>
      <c r="GOX50" s="468"/>
      <c r="GOY50" s="468"/>
      <c r="GOZ50" s="468"/>
      <c r="GPA50" s="468"/>
      <c r="GPB50" s="468"/>
      <c r="GPC50" s="468"/>
      <c r="GPD50" s="468"/>
      <c r="GPE50" s="468"/>
      <c r="GPF50" s="468"/>
      <c r="GPG50" s="468"/>
      <c r="GPH50" s="468"/>
      <c r="GPI50" s="468"/>
      <c r="GPJ50" s="468"/>
      <c r="GPK50" s="468"/>
      <c r="GPL50" s="468"/>
      <c r="GPM50" s="468"/>
      <c r="GPN50" s="468"/>
      <c r="GPO50" s="468"/>
      <c r="GPP50" s="468"/>
      <c r="GPQ50" s="468"/>
      <c r="GPR50" s="468"/>
      <c r="GPS50" s="468"/>
      <c r="GPT50" s="468"/>
      <c r="GPU50" s="468"/>
      <c r="GPV50" s="468"/>
      <c r="GPW50" s="468"/>
      <c r="GPX50" s="468"/>
      <c r="GPY50" s="468"/>
      <c r="GPZ50" s="468"/>
      <c r="GQA50" s="468"/>
      <c r="GQB50" s="468"/>
      <c r="GQC50" s="468"/>
      <c r="GQD50" s="468"/>
      <c r="GQE50" s="468"/>
      <c r="GQF50" s="468"/>
      <c r="GQG50" s="468"/>
      <c r="GQH50" s="468"/>
      <c r="GQI50" s="468"/>
      <c r="GQJ50" s="468"/>
      <c r="GQK50" s="468"/>
      <c r="GQL50" s="468"/>
      <c r="GQM50" s="468"/>
      <c r="GQN50" s="468"/>
      <c r="GQO50" s="468"/>
      <c r="GQP50" s="468"/>
      <c r="GQQ50" s="468"/>
      <c r="GQR50" s="468"/>
      <c r="GQS50" s="468"/>
      <c r="GQT50" s="468"/>
      <c r="GQU50" s="468"/>
      <c r="GQV50" s="468"/>
      <c r="GQW50" s="468"/>
      <c r="GQX50" s="468"/>
      <c r="GQY50" s="468"/>
      <c r="GQZ50" s="468"/>
      <c r="GRA50" s="468"/>
      <c r="GRB50" s="468"/>
      <c r="GRC50" s="468"/>
      <c r="GRD50" s="468"/>
      <c r="GRE50" s="468"/>
      <c r="GRF50" s="468"/>
      <c r="GRG50" s="468"/>
      <c r="GRH50" s="468"/>
      <c r="GRI50" s="468"/>
      <c r="GRJ50" s="468"/>
      <c r="GRK50" s="468"/>
      <c r="GRL50" s="468"/>
      <c r="GRM50" s="468"/>
      <c r="GRN50" s="468"/>
      <c r="GRO50" s="468"/>
      <c r="GRP50" s="468"/>
      <c r="GRQ50" s="468"/>
      <c r="GRR50" s="468"/>
      <c r="GRS50" s="468"/>
      <c r="GRT50" s="468"/>
      <c r="GRU50" s="468"/>
      <c r="GRV50" s="468"/>
      <c r="GRW50" s="468"/>
      <c r="GRX50" s="468"/>
      <c r="GRY50" s="468"/>
      <c r="GRZ50" s="468"/>
      <c r="GSA50" s="468"/>
      <c r="GSB50" s="468"/>
      <c r="GSC50" s="468"/>
      <c r="GSD50" s="468"/>
      <c r="GSE50" s="468"/>
      <c r="GSF50" s="468"/>
      <c r="GSG50" s="468"/>
      <c r="GSH50" s="468"/>
      <c r="GSI50" s="468"/>
      <c r="GSJ50" s="468"/>
      <c r="GSK50" s="468"/>
      <c r="GSL50" s="468"/>
      <c r="GSM50" s="468"/>
      <c r="GSN50" s="468"/>
      <c r="GSO50" s="468"/>
      <c r="GSP50" s="468"/>
      <c r="GSQ50" s="468"/>
      <c r="GSR50" s="468"/>
      <c r="GSS50" s="468"/>
      <c r="GST50" s="468"/>
      <c r="GSU50" s="468"/>
      <c r="GSV50" s="468"/>
      <c r="GSW50" s="468"/>
      <c r="GSX50" s="468"/>
      <c r="GSY50" s="468"/>
      <c r="GSZ50" s="468"/>
      <c r="GTA50" s="468"/>
      <c r="GTB50" s="468"/>
      <c r="GTC50" s="468"/>
      <c r="GTD50" s="468"/>
      <c r="GTE50" s="468"/>
      <c r="GTF50" s="468"/>
      <c r="GTG50" s="468"/>
      <c r="GTH50" s="468"/>
      <c r="GTI50" s="468"/>
      <c r="GTJ50" s="468"/>
      <c r="GTK50" s="468"/>
      <c r="GTL50" s="468"/>
      <c r="GTM50" s="468"/>
      <c r="GTN50" s="468"/>
      <c r="GTO50" s="468"/>
      <c r="GTP50" s="468"/>
      <c r="GTQ50" s="468"/>
      <c r="GTR50" s="468"/>
      <c r="GTS50" s="468"/>
      <c r="GTT50" s="468"/>
      <c r="GTU50" s="468"/>
      <c r="GTV50" s="468"/>
      <c r="GTW50" s="468"/>
      <c r="GTX50" s="468"/>
      <c r="GTY50" s="468"/>
      <c r="GTZ50" s="468"/>
      <c r="GUA50" s="468"/>
      <c r="GUB50" s="468"/>
      <c r="GUC50" s="468"/>
      <c r="GUD50" s="468"/>
      <c r="GUE50" s="468"/>
      <c r="GUF50" s="468"/>
      <c r="GUG50" s="468"/>
      <c r="GUH50" s="468"/>
      <c r="GUI50" s="468"/>
      <c r="GUJ50" s="468"/>
      <c r="GUK50" s="468"/>
      <c r="GUL50" s="468"/>
      <c r="GUM50" s="468"/>
      <c r="GUN50" s="468"/>
      <c r="GUO50" s="468"/>
      <c r="GUP50" s="468"/>
      <c r="GUQ50" s="468"/>
      <c r="GUR50" s="468"/>
      <c r="GUS50" s="468"/>
      <c r="GUT50" s="468"/>
      <c r="GUU50" s="468"/>
      <c r="GUV50" s="468"/>
      <c r="GUW50" s="468"/>
      <c r="GUX50" s="468"/>
      <c r="GUY50" s="468"/>
      <c r="GUZ50" s="468"/>
      <c r="GVA50" s="468"/>
      <c r="GVB50" s="468"/>
      <c r="GVC50" s="468"/>
      <c r="GVD50" s="468"/>
      <c r="GVE50" s="468"/>
      <c r="GVF50" s="468"/>
      <c r="GVG50" s="468"/>
      <c r="GVH50" s="468"/>
      <c r="GVI50" s="468"/>
      <c r="GVJ50" s="468"/>
      <c r="GVK50" s="468"/>
      <c r="GVL50" s="468"/>
      <c r="GVM50" s="468"/>
      <c r="GVN50" s="468"/>
      <c r="GVO50" s="468"/>
      <c r="GVP50" s="468"/>
      <c r="GVQ50" s="468"/>
      <c r="GVR50" s="468"/>
      <c r="GVS50" s="468"/>
      <c r="GVT50" s="468"/>
      <c r="GVU50" s="468"/>
      <c r="GVV50" s="468"/>
      <c r="GVW50" s="468"/>
      <c r="GVX50" s="468"/>
      <c r="GVY50" s="468"/>
      <c r="GVZ50" s="468"/>
      <c r="GWA50" s="468"/>
      <c r="GWB50" s="468"/>
      <c r="GWC50" s="468"/>
      <c r="GWD50" s="468"/>
      <c r="GWE50" s="468"/>
      <c r="GWF50" s="468"/>
      <c r="GWG50" s="468"/>
      <c r="GWH50" s="468"/>
      <c r="GWI50" s="468"/>
      <c r="GWJ50" s="468"/>
      <c r="GWK50" s="468"/>
      <c r="GWL50" s="468"/>
      <c r="GWM50" s="468"/>
      <c r="GWN50" s="468"/>
      <c r="GWO50" s="468"/>
      <c r="GWP50" s="468"/>
      <c r="GWQ50" s="468"/>
      <c r="GWR50" s="468"/>
      <c r="GWS50" s="468"/>
      <c r="GWT50" s="468"/>
      <c r="GWU50" s="468"/>
      <c r="GWV50" s="468"/>
      <c r="GWW50" s="468"/>
      <c r="GWX50" s="468"/>
      <c r="GWY50" s="468"/>
      <c r="GWZ50" s="468"/>
      <c r="GXA50" s="468"/>
      <c r="GXB50" s="468"/>
      <c r="GXC50" s="468"/>
      <c r="GXD50" s="468"/>
      <c r="GXE50" s="468"/>
      <c r="GXF50" s="468"/>
      <c r="GXG50" s="468"/>
      <c r="GXH50" s="468"/>
      <c r="GXI50" s="468"/>
      <c r="GXJ50" s="468"/>
      <c r="GXK50" s="468"/>
      <c r="GXL50" s="468"/>
      <c r="GXM50" s="468"/>
      <c r="GXN50" s="468"/>
      <c r="GXO50" s="468"/>
      <c r="GXP50" s="468"/>
      <c r="GXQ50" s="468"/>
      <c r="GXR50" s="468"/>
      <c r="GXS50" s="468"/>
      <c r="GXT50" s="468"/>
      <c r="GXU50" s="468"/>
      <c r="GXV50" s="468"/>
      <c r="GXW50" s="468"/>
      <c r="GXX50" s="468"/>
      <c r="GXY50" s="468"/>
      <c r="GXZ50" s="468"/>
      <c r="GYA50" s="468"/>
      <c r="GYB50" s="468"/>
      <c r="GYC50" s="468"/>
      <c r="GYD50" s="468"/>
      <c r="GYE50" s="468"/>
      <c r="GYF50" s="468"/>
      <c r="GYG50" s="468"/>
      <c r="GYH50" s="468"/>
      <c r="GYI50" s="468"/>
      <c r="GYJ50" s="468"/>
      <c r="GYK50" s="468"/>
      <c r="GYL50" s="468"/>
      <c r="GYM50" s="468"/>
      <c r="GYN50" s="468"/>
      <c r="GYO50" s="468"/>
      <c r="GYP50" s="468"/>
      <c r="GYQ50" s="468"/>
      <c r="GYR50" s="468"/>
      <c r="GYS50" s="468"/>
      <c r="GYT50" s="468"/>
      <c r="GYU50" s="468"/>
      <c r="GYV50" s="468"/>
      <c r="GYW50" s="468"/>
      <c r="GYX50" s="468"/>
      <c r="GYY50" s="468"/>
      <c r="GYZ50" s="468"/>
      <c r="GZA50" s="468"/>
      <c r="GZB50" s="468"/>
      <c r="GZC50" s="468"/>
      <c r="GZD50" s="468"/>
      <c r="GZE50" s="468"/>
      <c r="GZF50" s="468"/>
      <c r="GZG50" s="468"/>
      <c r="GZH50" s="468"/>
      <c r="GZI50" s="468"/>
      <c r="GZJ50" s="468"/>
      <c r="GZK50" s="468"/>
      <c r="GZL50" s="468"/>
      <c r="GZM50" s="468"/>
      <c r="GZN50" s="468"/>
      <c r="GZO50" s="468"/>
      <c r="GZP50" s="468"/>
      <c r="GZQ50" s="468"/>
      <c r="GZR50" s="468"/>
      <c r="GZS50" s="468"/>
      <c r="GZT50" s="468"/>
      <c r="GZU50" s="468"/>
      <c r="GZV50" s="468"/>
      <c r="GZW50" s="468"/>
      <c r="GZX50" s="468"/>
      <c r="GZY50" s="468"/>
      <c r="GZZ50" s="468"/>
      <c r="HAA50" s="468"/>
      <c r="HAB50" s="468"/>
      <c r="HAC50" s="468"/>
      <c r="HAD50" s="468"/>
      <c r="HAE50" s="468"/>
      <c r="HAF50" s="468"/>
      <c r="HAG50" s="468"/>
      <c r="HAH50" s="468"/>
      <c r="HAI50" s="468"/>
      <c r="HAJ50" s="468"/>
      <c r="HAK50" s="468"/>
      <c r="HAL50" s="468"/>
      <c r="HAM50" s="468"/>
      <c r="HAN50" s="468"/>
      <c r="HAO50" s="468"/>
      <c r="HAP50" s="468"/>
      <c r="HAQ50" s="468"/>
      <c r="HAR50" s="468"/>
      <c r="HAS50" s="468"/>
      <c r="HAT50" s="468"/>
      <c r="HAU50" s="468"/>
      <c r="HAV50" s="468"/>
      <c r="HAW50" s="468"/>
      <c r="HAX50" s="468"/>
      <c r="HAY50" s="468"/>
      <c r="HAZ50" s="468"/>
      <c r="HBA50" s="468"/>
      <c r="HBB50" s="468"/>
      <c r="HBC50" s="468"/>
      <c r="HBD50" s="468"/>
      <c r="HBE50" s="468"/>
      <c r="HBF50" s="468"/>
      <c r="HBG50" s="468"/>
      <c r="HBH50" s="468"/>
      <c r="HBI50" s="468"/>
      <c r="HBJ50" s="468"/>
      <c r="HBK50" s="468"/>
      <c r="HBL50" s="468"/>
      <c r="HBM50" s="468"/>
      <c r="HBN50" s="468"/>
      <c r="HBO50" s="468"/>
      <c r="HBP50" s="468"/>
      <c r="HBQ50" s="468"/>
      <c r="HBR50" s="468"/>
      <c r="HBS50" s="468"/>
      <c r="HBT50" s="468"/>
      <c r="HBU50" s="468"/>
      <c r="HBV50" s="468"/>
      <c r="HBW50" s="468"/>
      <c r="HBX50" s="468"/>
      <c r="HBY50" s="468"/>
      <c r="HBZ50" s="468"/>
      <c r="HCA50" s="468"/>
      <c r="HCB50" s="468"/>
      <c r="HCC50" s="468"/>
      <c r="HCD50" s="468"/>
      <c r="HCE50" s="468"/>
      <c r="HCF50" s="468"/>
      <c r="HCG50" s="468"/>
      <c r="HCH50" s="468"/>
      <c r="HCI50" s="468"/>
      <c r="HCJ50" s="468"/>
      <c r="HCK50" s="468"/>
      <c r="HCL50" s="468"/>
      <c r="HCM50" s="468"/>
      <c r="HCN50" s="468"/>
      <c r="HCO50" s="468"/>
      <c r="HCP50" s="468"/>
      <c r="HCQ50" s="468"/>
      <c r="HCR50" s="468"/>
      <c r="HCS50" s="468"/>
      <c r="HCT50" s="468"/>
      <c r="HCU50" s="468"/>
      <c r="HCV50" s="468"/>
      <c r="HCW50" s="468"/>
      <c r="HCX50" s="468"/>
      <c r="HCY50" s="468"/>
      <c r="HCZ50" s="468"/>
      <c r="HDA50" s="468"/>
      <c r="HDB50" s="468"/>
      <c r="HDC50" s="468"/>
      <c r="HDD50" s="468"/>
      <c r="HDE50" s="468"/>
      <c r="HDF50" s="468"/>
      <c r="HDG50" s="468"/>
      <c r="HDH50" s="468"/>
      <c r="HDI50" s="468"/>
      <c r="HDJ50" s="468"/>
      <c r="HDK50" s="468"/>
      <c r="HDL50" s="468"/>
      <c r="HDM50" s="468"/>
      <c r="HDN50" s="468"/>
      <c r="HDO50" s="468"/>
      <c r="HDP50" s="468"/>
      <c r="HDQ50" s="468"/>
      <c r="HDR50" s="468"/>
      <c r="HDS50" s="468"/>
      <c r="HDT50" s="468"/>
      <c r="HDU50" s="468"/>
      <c r="HDV50" s="468"/>
      <c r="HDW50" s="468"/>
      <c r="HDX50" s="468"/>
      <c r="HDY50" s="468"/>
      <c r="HDZ50" s="468"/>
      <c r="HEA50" s="468"/>
      <c r="HEB50" s="468"/>
      <c r="HEC50" s="468"/>
      <c r="HED50" s="468"/>
      <c r="HEE50" s="468"/>
      <c r="HEF50" s="468"/>
      <c r="HEG50" s="468"/>
      <c r="HEH50" s="468"/>
      <c r="HEI50" s="468"/>
      <c r="HEJ50" s="468"/>
      <c r="HEK50" s="468"/>
      <c r="HEL50" s="468"/>
      <c r="HEM50" s="468"/>
      <c r="HEN50" s="468"/>
      <c r="HEO50" s="468"/>
      <c r="HEP50" s="468"/>
      <c r="HEQ50" s="468"/>
      <c r="HER50" s="468"/>
      <c r="HES50" s="468"/>
      <c r="HET50" s="468"/>
      <c r="HEU50" s="468"/>
      <c r="HEV50" s="468"/>
      <c r="HEW50" s="468"/>
      <c r="HEX50" s="468"/>
      <c r="HEY50" s="468"/>
      <c r="HEZ50" s="468"/>
      <c r="HFA50" s="468"/>
      <c r="HFB50" s="468"/>
      <c r="HFC50" s="468"/>
      <c r="HFD50" s="468"/>
      <c r="HFE50" s="468"/>
      <c r="HFF50" s="468"/>
      <c r="HFG50" s="468"/>
      <c r="HFH50" s="468"/>
      <c r="HFI50" s="468"/>
      <c r="HFJ50" s="468"/>
      <c r="HFK50" s="468"/>
      <c r="HFL50" s="468"/>
      <c r="HFM50" s="468"/>
      <c r="HFN50" s="468"/>
      <c r="HFO50" s="468"/>
      <c r="HFP50" s="468"/>
      <c r="HFQ50" s="468"/>
      <c r="HFR50" s="468"/>
      <c r="HFS50" s="468"/>
      <c r="HFT50" s="468"/>
      <c r="HFU50" s="468"/>
      <c r="HFV50" s="468"/>
      <c r="HFW50" s="468"/>
      <c r="HFX50" s="468"/>
      <c r="HFY50" s="468"/>
      <c r="HFZ50" s="468"/>
      <c r="HGA50" s="468"/>
      <c r="HGB50" s="468"/>
      <c r="HGC50" s="468"/>
      <c r="HGD50" s="468"/>
      <c r="HGE50" s="468"/>
      <c r="HGF50" s="468"/>
      <c r="HGG50" s="468"/>
      <c r="HGH50" s="468"/>
      <c r="HGI50" s="468"/>
      <c r="HGJ50" s="468"/>
      <c r="HGK50" s="468"/>
      <c r="HGL50" s="468"/>
      <c r="HGM50" s="468"/>
      <c r="HGN50" s="468"/>
      <c r="HGO50" s="468"/>
      <c r="HGP50" s="468"/>
      <c r="HGQ50" s="468"/>
      <c r="HGR50" s="468"/>
      <c r="HGS50" s="468"/>
      <c r="HGT50" s="468"/>
      <c r="HGU50" s="468"/>
      <c r="HGV50" s="468"/>
      <c r="HGW50" s="468"/>
      <c r="HGX50" s="468"/>
      <c r="HGY50" s="468"/>
      <c r="HGZ50" s="468"/>
      <c r="HHA50" s="468"/>
      <c r="HHB50" s="468"/>
      <c r="HHC50" s="468"/>
      <c r="HHD50" s="468"/>
      <c r="HHE50" s="468"/>
      <c r="HHF50" s="468"/>
      <c r="HHG50" s="468"/>
      <c r="HHH50" s="468"/>
      <c r="HHI50" s="468"/>
      <c r="HHJ50" s="468"/>
      <c r="HHK50" s="468"/>
      <c r="HHL50" s="468"/>
      <c r="HHM50" s="468"/>
      <c r="HHN50" s="468"/>
      <c r="HHO50" s="468"/>
      <c r="HHP50" s="468"/>
      <c r="HHQ50" s="468"/>
      <c r="HHR50" s="468"/>
      <c r="HHS50" s="468"/>
      <c r="HHT50" s="468"/>
      <c r="HHU50" s="468"/>
      <c r="HHV50" s="468"/>
      <c r="HHW50" s="468"/>
      <c r="HHX50" s="468"/>
      <c r="HHY50" s="468"/>
      <c r="HHZ50" s="468"/>
      <c r="HIA50" s="468"/>
      <c r="HIB50" s="468"/>
      <c r="HIC50" s="468"/>
      <c r="HID50" s="468"/>
      <c r="HIE50" s="468"/>
      <c r="HIF50" s="468"/>
      <c r="HIG50" s="468"/>
      <c r="HIH50" s="468"/>
      <c r="HII50" s="468"/>
      <c r="HIJ50" s="468"/>
      <c r="HIK50" s="468"/>
      <c r="HIL50" s="468"/>
      <c r="HIM50" s="468"/>
      <c r="HIN50" s="468"/>
      <c r="HIO50" s="468"/>
      <c r="HIP50" s="468"/>
      <c r="HIQ50" s="468"/>
      <c r="HIR50" s="468"/>
      <c r="HIS50" s="468"/>
      <c r="HIT50" s="468"/>
      <c r="HIU50" s="468"/>
      <c r="HIV50" s="468"/>
      <c r="HIW50" s="468"/>
      <c r="HIX50" s="468"/>
      <c r="HIY50" s="468"/>
      <c r="HIZ50" s="468"/>
      <c r="HJA50" s="468"/>
      <c r="HJB50" s="468"/>
      <c r="HJC50" s="468"/>
      <c r="HJD50" s="468"/>
      <c r="HJE50" s="468"/>
      <c r="HJF50" s="468"/>
      <c r="HJG50" s="468"/>
      <c r="HJH50" s="468"/>
      <c r="HJI50" s="468"/>
      <c r="HJJ50" s="468"/>
      <c r="HJK50" s="468"/>
      <c r="HJL50" s="468"/>
      <c r="HJM50" s="468"/>
      <c r="HJN50" s="468"/>
      <c r="HJO50" s="468"/>
      <c r="HJP50" s="468"/>
      <c r="HJQ50" s="468"/>
      <c r="HJR50" s="468"/>
      <c r="HJS50" s="468"/>
      <c r="HJT50" s="468"/>
      <c r="HJU50" s="468"/>
      <c r="HJV50" s="468"/>
      <c r="HJW50" s="468"/>
      <c r="HJX50" s="468"/>
      <c r="HJY50" s="468"/>
      <c r="HJZ50" s="468"/>
      <c r="HKA50" s="468"/>
      <c r="HKB50" s="468"/>
      <c r="HKC50" s="468"/>
      <c r="HKD50" s="468"/>
      <c r="HKE50" s="468"/>
      <c r="HKF50" s="468"/>
      <c r="HKG50" s="468"/>
      <c r="HKH50" s="468"/>
      <c r="HKI50" s="468"/>
      <c r="HKJ50" s="468"/>
      <c r="HKK50" s="468"/>
      <c r="HKL50" s="468"/>
      <c r="HKM50" s="468"/>
      <c r="HKN50" s="468"/>
      <c r="HKO50" s="468"/>
      <c r="HKP50" s="468"/>
      <c r="HKQ50" s="468"/>
      <c r="HKR50" s="468"/>
      <c r="HKS50" s="468"/>
      <c r="HKT50" s="468"/>
      <c r="HKU50" s="468"/>
      <c r="HKV50" s="468"/>
      <c r="HKW50" s="468"/>
      <c r="HKX50" s="468"/>
      <c r="HKY50" s="468"/>
      <c r="HKZ50" s="468"/>
      <c r="HLA50" s="468"/>
      <c r="HLB50" s="468"/>
      <c r="HLC50" s="468"/>
      <c r="HLD50" s="468"/>
      <c r="HLE50" s="468"/>
      <c r="HLF50" s="468"/>
      <c r="HLG50" s="468"/>
      <c r="HLH50" s="468"/>
      <c r="HLI50" s="468"/>
      <c r="HLJ50" s="468"/>
      <c r="HLK50" s="468"/>
      <c r="HLL50" s="468"/>
      <c r="HLM50" s="468"/>
      <c r="HLN50" s="468"/>
      <c r="HLO50" s="468"/>
      <c r="HLP50" s="468"/>
      <c r="HLQ50" s="468"/>
      <c r="HLR50" s="468"/>
      <c r="HLS50" s="468"/>
      <c r="HLT50" s="468"/>
      <c r="HLU50" s="468"/>
      <c r="HLV50" s="468"/>
      <c r="HLW50" s="468"/>
      <c r="HLX50" s="468"/>
      <c r="HLY50" s="468"/>
      <c r="HLZ50" s="468"/>
      <c r="HMA50" s="468"/>
      <c r="HMB50" s="468"/>
      <c r="HMC50" s="468"/>
      <c r="HMD50" s="468"/>
      <c r="HME50" s="468"/>
      <c r="HMF50" s="468"/>
      <c r="HMG50" s="468"/>
      <c r="HMH50" s="468"/>
      <c r="HMI50" s="468"/>
      <c r="HMJ50" s="468"/>
      <c r="HMK50" s="468"/>
      <c r="HML50" s="468"/>
      <c r="HMM50" s="468"/>
      <c r="HMN50" s="468"/>
      <c r="HMO50" s="468"/>
      <c r="HMP50" s="468"/>
      <c r="HMQ50" s="468"/>
      <c r="HMR50" s="468"/>
      <c r="HMS50" s="468"/>
      <c r="HMT50" s="468"/>
      <c r="HMU50" s="468"/>
      <c r="HMV50" s="468"/>
      <c r="HMW50" s="468"/>
      <c r="HMX50" s="468"/>
      <c r="HMY50" s="468"/>
      <c r="HMZ50" s="468"/>
      <c r="HNA50" s="468"/>
      <c r="HNB50" s="468"/>
      <c r="HNC50" s="468"/>
      <c r="HND50" s="468"/>
      <c r="HNE50" s="468"/>
      <c r="HNF50" s="468"/>
      <c r="HNG50" s="468"/>
      <c r="HNH50" s="468"/>
      <c r="HNI50" s="468"/>
      <c r="HNJ50" s="468"/>
      <c r="HNK50" s="468"/>
      <c r="HNL50" s="468"/>
      <c r="HNM50" s="468"/>
      <c r="HNN50" s="468"/>
      <c r="HNO50" s="468"/>
      <c r="HNP50" s="468"/>
      <c r="HNQ50" s="468"/>
      <c r="HNR50" s="468"/>
      <c r="HNS50" s="468"/>
      <c r="HNT50" s="468"/>
      <c r="HNU50" s="468"/>
      <c r="HNV50" s="468"/>
      <c r="HNW50" s="468"/>
      <c r="HNX50" s="468"/>
      <c r="HNY50" s="468"/>
      <c r="HNZ50" s="468"/>
      <c r="HOA50" s="468"/>
      <c r="HOB50" s="468"/>
      <c r="HOC50" s="468"/>
      <c r="HOD50" s="468"/>
      <c r="HOE50" s="468"/>
      <c r="HOF50" s="468"/>
      <c r="HOG50" s="468"/>
      <c r="HOH50" s="468"/>
      <c r="HOI50" s="468"/>
      <c r="HOJ50" s="468"/>
      <c r="HOK50" s="468"/>
      <c r="HOL50" s="468"/>
      <c r="HOM50" s="468"/>
      <c r="HON50" s="468"/>
      <c r="HOO50" s="468"/>
      <c r="HOP50" s="468"/>
      <c r="HOQ50" s="468"/>
      <c r="HOR50" s="468"/>
      <c r="HOS50" s="468"/>
      <c r="HOT50" s="468"/>
      <c r="HOU50" s="468"/>
      <c r="HOV50" s="468"/>
      <c r="HOW50" s="468"/>
      <c r="HOX50" s="468"/>
      <c r="HOY50" s="468"/>
      <c r="HOZ50" s="468"/>
      <c r="HPA50" s="468"/>
      <c r="HPB50" s="468"/>
      <c r="HPC50" s="468"/>
      <c r="HPD50" s="468"/>
      <c r="HPE50" s="468"/>
      <c r="HPF50" s="468"/>
      <c r="HPG50" s="468"/>
      <c r="HPH50" s="468"/>
      <c r="HPI50" s="468"/>
      <c r="HPJ50" s="468"/>
      <c r="HPK50" s="468"/>
      <c r="HPL50" s="468"/>
      <c r="HPM50" s="468"/>
      <c r="HPN50" s="468"/>
      <c r="HPO50" s="468"/>
      <c r="HPP50" s="468"/>
      <c r="HPQ50" s="468"/>
      <c r="HPR50" s="468"/>
      <c r="HPS50" s="468"/>
      <c r="HPT50" s="468"/>
      <c r="HPU50" s="468"/>
      <c r="HPV50" s="468"/>
      <c r="HPW50" s="468"/>
      <c r="HPX50" s="468"/>
      <c r="HPY50" s="468"/>
      <c r="HPZ50" s="468"/>
      <c r="HQA50" s="468"/>
      <c r="HQB50" s="468"/>
      <c r="HQC50" s="468"/>
      <c r="HQD50" s="468"/>
      <c r="HQE50" s="468"/>
      <c r="HQF50" s="468"/>
      <c r="HQG50" s="468"/>
      <c r="HQH50" s="468"/>
      <c r="HQI50" s="468"/>
      <c r="HQJ50" s="468"/>
      <c r="HQK50" s="468"/>
      <c r="HQL50" s="468"/>
      <c r="HQM50" s="468"/>
      <c r="HQN50" s="468"/>
      <c r="HQO50" s="468"/>
      <c r="HQP50" s="468"/>
      <c r="HQQ50" s="468"/>
      <c r="HQR50" s="468"/>
      <c r="HQS50" s="468"/>
      <c r="HQT50" s="468"/>
      <c r="HQU50" s="468"/>
      <c r="HQV50" s="468"/>
      <c r="HQW50" s="468"/>
      <c r="HQX50" s="468"/>
      <c r="HQY50" s="468"/>
      <c r="HQZ50" s="468"/>
      <c r="HRA50" s="468"/>
      <c r="HRB50" s="468"/>
      <c r="HRC50" s="468"/>
      <c r="HRD50" s="468"/>
      <c r="HRE50" s="468"/>
      <c r="HRF50" s="468"/>
      <c r="HRG50" s="468"/>
      <c r="HRH50" s="468"/>
      <c r="HRI50" s="468"/>
      <c r="HRJ50" s="468"/>
      <c r="HRK50" s="468"/>
      <c r="HRL50" s="468"/>
      <c r="HRM50" s="468"/>
      <c r="HRN50" s="468"/>
      <c r="HRO50" s="468"/>
      <c r="HRP50" s="468"/>
      <c r="HRQ50" s="468"/>
      <c r="HRR50" s="468"/>
      <c r="HRS50" s="468"/>
      <c r="HRT50" s="468"/>
      <c r="HRU50" s="468"/>
      <c r="HRV50" s="468"/>
      <c r="HRW50" s="468"/>
      <c r="HRX50" s="468"/>
      <c r="HRY50" s="468"/>
      <c r="HRZ50" s="468"/>
      <c r="HSA50" s="468"/>
      <c r="HSB50" s="468"/>
      <c r="HSC50" s="468"/>
      <c r="HSD50" s="468"/>
      <c r="HSE50" s="468"/>
      <c r="HSF50" s="468"/>
      <c r="HSG50" s="468"/>
      <c r="HSH50" s="468"/>
      <c r="HSI50" s="468"/>
      <c r="HSJ50" s="468"/>
      <c r="HSK50" s="468"/>
      <c r="HSL50" s="468"/>
      <c r="HSM50" s="468"/>
      <c r="HSN50" s="468"/>
      <c r="HSO50" s="468"/>
      <c r="HSP50" s="468"/>
      <c r="HSQ50" s="468"/>
      <c r="HSR50" s="468"/>
      <c r="HSS50" s="468"/>
      <c r="HST50" s="468"/>
      <c r="HSU50" s="468"/>
      <c r="HSV50" s="468"/>
      <c r="HSW50" s="468"/>
      <c r="HSX50" s="468"/>
      <c r="HSY50" s="468"/>
      <c r="HSZ50" s="468"/>
      <c r="HTA50" s="468"/>
      <c r="HTB50" s="468"/>
      <c r="HTC50" s="468"/>
      <c r="HTD50" s="468"/>
      <c r="HTE50" s="468"/>
      <c r="HTF50" s="468"/>
      <c r="HTG50" s="468"/>
      <c r="HTH50" s="468"/>
      <c r="HTI50" s="468"/>
      <c r="HTJ50" s="468"/>
      <c r="HTK50" s="468"/>
      <c r="HTL50" s="468"/>
      <c r="HTM50" s="468"/>
      <c r="HTN50" s="468"/>
      <c r="HTO50" s="468"/>
      <c r="HTP50" s="468"/>
      <c r="HTQ50" s="468"/>
      <c r="HTR50" s="468"/>
      <c r="HTS50" s="468"/>
      <c r="HTT50" s="468"/>
      <c r="HTU50" s="468"/>
      <c r="HTV50" s="468"/>
      <c r="HTW50" s="468"/>
      <c r="HTX50" s="468"/>
      <c r="HTY50" s="468"/>
      <c r="HTZ50" s="468"/>
      <c r="HUA50" s="468"/>
      <c r="HUB50" s="468"/>
      <c r="HUC50" s="468"/>
      <c r="HUD50" s="468"/>
      <c r="HUE50" s="468"/>
      <c r="HUF50" s="468"/>
      <c r="HUG50" s="468"/>
      <c r="HUH50" s="468"/>
      <c r="HUI50" s="468"/>
      <c r="HUJ50" s="468"/>
      <c r="HUK50" s="468"/>
      <c r="HUL50" s="468"/>
      <c r="HUM50" s="468"/>
      <c r="HUN50" s="468"/>
      <c r="HUO50" s="468"/>
      <c r="HUP50" s="468"/>
      <c r="HUQ50" s="468"/>
      <c r="HUR50" s="468"/>
      <c r="HUS50" s="468"/>
      <c r="HUT50" s="468"/>
      <c r="HUU50" s="468"/>
      <c r="HUV50" s="468"/>
      <c r="HUW50" s="468"/>
      <c r="HUX50" s="468"/>
      <c r="HUY50" s="468"/>
      <c r="HUZ50" s="468"/>
      <c r="HVA50" s="468"/>
      <c r="HVB50" s="468"/>
      <c r="HVC50" s="468"/>
      <c r="HVD50" s="468"/>
      <c r="HVE50" s="468"/>
      <c r="HVF50" s="468"/>
      <c r="HVG50" s="468"/>
      <c r="HVH50" s="468"/>
      <c r="HVI50" s="468"/>
      <c r="HVJ50" s="468"/>
      <c r="HVK50" s="468"/>
      <c r="HVL50" s="468"/>
      <c r="HVM50" s="468"/>
      <c r="HVN50" s="468"/>
      <c r="HVO50" s="468"/>
      <c r="HVP50" s="468"/>
      <c r="HVQ50" s="468"/>
      <c r="HVR50" s="468"/>
      <c r="HVS50" s="468"/>
      <c r="HVT50" s="468"/>
      <c r="HVU50" s="468"/>
      <c r="HVV50" s="468"/>
      <c r="HVW50" s="468"/>
      <c r="HVX50" s="468"/>
      <c r="HVY50" s="468"/>
      <c r="HVZ50" s="468"/>
      <c r="HWA50" s="468"/>
      <c r="HWB50" s="468"/>
      <c r="HWC50" s="468"/>
      <c r="HWD50" s="468"/>
      <c r="HWE50" s="468"/>
      <c r="HWF50" s="468"/>
      <c r="HWG50" s="468"/>
      <c r="HWH50" s="468"/>
      <c r="HWI50" s="468"/>
      <c r="HWJ50" s="468"/>
      <c r="HWK50" s="468"/>
      <c r="HWL50" s="468"/>
      <c r="HWM50" s="468"/>
      <c r="HWN50" s="468"/>
      <c r="HWO50" s="468"/>
      <c r="HWP50" s="468"/>
      <c r="HWQ50" s="468"/>
      <c r="HWR50" s="468"/>
      <c r="HWS50" s="468"/>
      <c r="HWT50" s="468"/>
      <c r="HWU50" s="468"/>
      <c r="HWV50" s="468"/>
      <c r="HWW50" s="468"/>
      <c r="HWX50" s="468"/>
      <c r="HWY50" s="468"/>
      <c r="HWZ50" s="468"/>
      <c r="HXA50" s="468"/>
      <c r="HXB50" s="468"/>
      <c r="HXC50" s="468"/>
      <c r="HXD50" s="468"/>
      <c r="HXE50" s="468"/>
      <c r="HXF50" s="468"/>
      <c r="HXG50" s="468"/>
      <c r="HXH50" s="468"/>
      <c r="HXI50" s="468"/>
      <c r="HXJ50" s="468"/>
      <c r="HXK50" s="468"/>
      <c r="HXL50" s="468"/>
      <c r="HXM50" s="468"/>
      <c r="HXN50" s="468"/>
      <c r="HXO50" s="468"/>
      <c r="HXP50" s="468"/>
      <c r="HXQ50" s="468"/>
      <c r="HXR50" s="468"/>
      <c r="HXS50" s="468"/>
      <c r="HXT50" s="468"/>
      <c r="HXU50" s="468"/>
      <c r="HXV50" s="468"/>
      <c r="HXW50" s="468"/>
      <c r="HXX50" s="468"/>
      <c r="HXY50" s="468"/>
      <c r="HXZ50" s="468"/>
      <c r="HYA50" s="468"/>
      <c r="HYB50" s="468"/>
      <c r="HYC50" s="468"/>
      <c r="HYD50" s="468"/>
      <c r="HYE50" s="468"/>
      <c r="HYF50" s="468"/>
      <c r="HYG50" s="468"/>
      <c r="HYH50" s="468"/>
      <c r="HYI50" s="468"/>
      <c r="HYJ50" s="468"/>
      <c r="HYK50" s="468"/>
      <c r="HYL50" s="468"/>
      <c r="HYM50" s="468"/>
      <c r="HYN50" s="468"/>
      <c r="HYO50" s="468"/>
      <c r="HYP50" s="468"/>
      <c r="HYQ50" s="468"/>
      <c r="HYR50" s="468"/>
      <c r="HYS50" s="468"/>
      <c r="HYT50" s="468"/>
      <c r="HYU50" s="468"/>
      <c r="HYV50" s="468"/>
      <c r="HYW50" s="468"/>
      <c r="HYX50" s="468"/>
      <c r="HYY50" s="468"/>
      <c r="HYZ50" s="468"/>
      <c r="HZA50" s="468"/>
      <c r="HZB50" s="468"/>
      <c r="HZC50" s="468"/>
      <c r="HZD50" s="468"/>
      <c r="HZE50" s="468"/>
      <c r="HZF50" s="468"/>
      <c r="HZG50" s="468"/>
      <c r="HZH50" s="468"/>
      <c r="HZI50" s="468"/>
      <c r="HZJ50" s="468"/>
      <c r="HZK50" s="468"/>
      <c r="HZL50" s="468"/>
      <c r="HZM50" s="468"/>
      <c r="HZN50" s="468"/>
      <c r="HZO50" s="468"/>
      <c r="HZP50" s="468"/>
      <c r="HZQ50" s="468"/>
      <c r="HZR50" s="468"/>
      <c r="HZS50" s="468"/>
      <c r="HZT50" s="468"/>
      <c r="HZU50" s="468"/>
      <c r="HZV50" s="468"/>
      <c r="HZW50" s="468"/>
      <c r="HZX50" s="468"/>
      <c r="HZY50" s="468"/>
      <c r="HZZ50" s="468"/>
      <c r="IAA50" s="468"/>
      <c r="IAB50" s="468"/>
      <c r="IAC50" s="468"/>
      <c r="IAD50" s="468"/>
      <c r="IAE50" s="468"/>
      <c r="IAF50" s="468"/>
      <c r="IAG50" s="468"/>
      <c r="IAH50" s="468"/>
      <c r="IAI50" s="468"/>
      <c r="IAJ50" s="468"/>
      <c r="IAK50" s="468"/>
      <c r="IAL50" s="468"/>
      <c r="IAM50" s="468"/>
      <c r="IAN50" s="468"/>
      <c r="IAO50" s="468"/>
      <c r="IAP50" s="468"/>
      <c r="IAQ50" s="468"/>
      <c r="IAR50" s="468"/>
      <c r="IAS50" s="468"/>
      <c r="IAT50" s="468"/>
      <c r="IAU50" s="468"/>
      <c r="IAV50" s="468"/>
      <c r="IAW50" s="468"/>
      <c r="IAX50" s="468"/>
      <c r="IAY50" s="468"/>
      <c r="IAZ50" s="468"/>
      <c r="IBA50" s="468"/>
      <c r="IBB50" s="468"/>
      <c r="IBC50" s="468"/>
      <c r="IBD50" s="468"/>
      <c r="IBE50" s="468"/>
      <c r="IBF50" s="468"/>
      <c r="IBG50" s="468"/>
      <c r="IBH50" s="468"/>
      <c r="IBI50" s="468"/>
      <c r="IBJ50" s="468"/>
      <c r="IBK50" s="468"/>
      <c r="IBL50" s="468"/>
      <c r="IBM50" s="468"/>
      <c r="IBN50" s="468"/>
      <c r="IBO50" s="468"/>
      <c r="IBP50" s="468"/>
      <c r="IBQ50" s="468"/>
      <c r="IBR50" s="468"/>
      <c r="IBS50" s="468"/>
      <c r="IBT50" s="468"/>
      <c r="IBU50" s="468"/>
      <c r="IBV50" s="468"/>
      <c r="IBW50" s="468"/>
      <c r="IBX50" s="468"/>
      <c r="IBY50" s="468"/>
      <c r="IBZ50" s="468"/>
      <c r="ICA50" s="468"/>
      <c r="ICB50" s="468"/>
      <c r="ICC50" s="468"/>
      <c r="ICD50" s="468"/>
      <c r="ICE50" s="468"/>
      <c r="ICF50" s="468"/>
      <c r="ICG50" s="468"/>
      <c r="ICH50" s="468"/>
      <c r="ICI50" s="468"/>
      <c r="ICJ50" s="468"/>
      <c r="ICK50" s="468"/>
      <c r="ICL50" s="468"/>
      <c r="ICM50" s="468"/>
      <c r="ICN50" s="468"/>
      <c r="ICO50" s="468"/>
      <c r="ICP50" s="468"/>
      <c r="ICQ50" s="468"/>
      <c r="ICR50" s="468"/>
      <c r="ICS50" s="468"/>
      <c r="ICT50" s="468"/>
      <c r="ICU50" s="468"/>
      <c r="ICV50" s="468"/>
      <c r="ICW50" s="468"/>
      <c r="ICX50" s="468"/>
      <c r="ICY50" s="468"/>
      <c r="ICZ50" s="468"/>
      <c r="IDA50" s="468"/>
      <c r="IDB50" s="468"/>
      <c r="IDC50" s="468"/>
      <c r="IDD50" s="468"/>
      <c r="IDE50" s="468"/>
      <c r="IDF50" s="468"/>
      <c r="IDG50" s="468"/>
      <c r="IDH50" s="468"/>
      <c r="IDI50" s="468"/>
      <c r="IDJ50" s="468"/>
      <c r="IDK50" s="468"/>
      <c r="IDL50" s="468"/>
      <c r="IDM50" s="468"/>
      <c r="IDN50" s="468"/>
      <c r="IDO50" s="468"/>
      <c r="IDP50" s="468"/>
      <c r="IDQ50" s="468"/>
      <c r="IDR50" s="468"/>
      <c r="IDS50" s="468"/>
      <c r="IDT50" s="468"/>
      <c r="IDU50" s="468"/>
      <c r="IDV50" s="468"/>
      <c r="IDW50" s="468"/>
      <c r="IDX50" s="468"/>
      <c r="IDY50" s="468"/>
      <c r="IDZ50" s="468"/>
      <c r="IEA50" s="468"/>
      <c r="IEB50" s="468"/>
      <c r="IEC50" s="468"/>
      <c r="IED50" s="468"/>
      <c r="IEE50" s="468"/>
      <c r="IEF50" s="468"/>
      <c r="IEG50" s="468"/>
      <c r="IEH50" s="468"/>
      <c r="IEI50" s="468"/>
      <c r="IEJ50" s="468"/>
      <c r="IEK50" s="468"/>
      <c r="IEL50" s="468"/>
      <c r="IEM50" s="468"/>
      <c r="IEN50" s="468"/>
      <c r="IEO50" s="468"/>
      <c r="IEP50" s="468"/>
      <c r="IEQ50" s="468"/>
      <c r="IER50" s="468"/>
      <c r="IES50" s="468"/>
      <c r="IET50" s="468"/>
      <c r="IEU50" s="468"/>
      <c r="IEV50" s="468"/>
      <c r="IEW50" s="468"/>
      <c r="IEX50" s="468"/>
      <c r="IEY50" s="468"/>
      <c r="IEZ50" s="468"/>
      <c r="IFA50" s="468"/>
      <c r="IFB50" s="468"/>
      <c r="IFC50" s="468"/>
      <c r="IFD50" s="468"/>
      <c r="IFE50" s="468"/>
      <c r="IFF50" s="468"/>
      <c r="IFG50" s="468"/>
      <c r="IFH50" s="468"/>
      <c r="IFI50" s="468"/>
      <c r="IFJ50" s="468"/>
      <c r="IFK50" s="468"/>
      <c r="IFL50" s="468"/>
      <c r="IFM50" s="468"/>
      <c r="IFN50" s="468"/>
      <c r="IFO50" s="468"/>
      <c r="IFP50" s="468"/>
      <c r="IFQ50" s="468"/>
      <c r="IFR50" s="468"/>
      <c r="IFS50" s="468"/>
      <c r="IFT50" s="468"/>
      <c r="IFU50" s="468"/>
      <c r="IFV50" s="468"/>
      <c r="IFW50" s="468"/>
      <c r="IFX50" s="468"/>
      <c r="IFY50" s="468"/>
      <c r="IFZ50" s="468"/>
      <c r="IGA50" s="468"/>
      <c r="IGB50" s="468"/>
      <c r="IGC50" s="468"/>
      <c r="IGD50" s="468"/>
      <c r="IGE50" s="468"/>
      <c r="IGF50" s="468"/>
      <c r="IGG50" s="468"/>
      <c r="IGH50" s="468"/>
      <c r="IGI50" s="468"/>
      <c r="IGJ50" s="468"/>
      <c r="IGK50" s="468"/>
      <c r="IGL50" s="468"/>
      <c r="IGM50" s="468"/>
      <c r="IGN50" s="468"/>
      <c r="IGO50" s="468"/>
      <c r="IGP50" s="468"/>
      <c r="IGQ50" s="468"/>
      <c r="IGR50" s="468"/>
      <c r="IGS50" s="468"/>
      <c r="IGT50" s="468"/>
      <c r="IGU50" s="468"/>
      <c r="IGV50" s="468"/>
      <c r="IGW50" s="468"/>
      <c r="IGX50" s="468"/>
      <c r="IGY50" s="468"/>
      <c r="IGZ50" s="468"/>
      <c r="IHA50" s="468"/>
      <c r="IHB50" s="468"/>
      <c r="IHC50" s="468"/>
      <c r="IHD50" s="468"/>
      <c r="IHE50" s="468"/>
      <c r="IHF50" s="468"/>
      <c r="IHG50" s="468"/>
      <c r="IHH50" s="468"/>
      <c r="IHI50" s="468"/>
      <c r="IHJ50" s="468"/>
      <c r="IHK50" s="468"/>
      <c r="IHL50" s="468"/>
      <c r="IHM50" s="468"/>
      <c r="IHN50" s="468"/>
      <c r="IHO50" s="468"/>
      <c r="IHP50" s="468"/>
      <c r="IHQ50" s="468"/>
      <c r="IHR50" s="468"/>
      <c r="IHS50" s="468"/>
      <c r="IHT50" s="468"/>
      <c r="IHU50" s="468"/>
      <c r="IHV50" s="468"/>
      <c r="IHW50" s="468"/>
      <c r="IHX50" s="468"/>
      <c r="IHY50" s="468"/>
      <c r="IHZ50" s="468"/>
      <c r="IIA50" s="468"/>
      <c r="IIB50" s="468"/>
      <c r="IIC50" s="468"/>
      <c r="IID50" s="468"/>
      <c r="IIE50" s="468"/>
      <c r="IIF50" s="468"/>
      <c r="IIG50" s="468"/>
      <c r="IIH50" s="468"/>
      <c r="III50" s="468"/>
      <c r="IIJ50" s="468"/>
      <c r="IIK50" s="468"/>
      <c r="IIL50" s="468"/>
      <c r="IIM50" s="468"/>
      <c r="IIN50" s="468"/>
      <c r="IIO50" s="468"/>
      <c r="IIP50" s="468"/>
      <c r="IIQ50" s="468"/>
      <c r="IIR50" s="468"/>
      <c r="IIS50" s="468"/>
      <c r="IIT50" s="468"/>
      <c r="IIU50" s="468"/>
      <c r="IIV50" s="468"/>
      <c r="IIW50" s="468"/>
      <c r="IIX50" s="468"/>
      <c r="IIY50" s="468"/>
      <c r="IIZ50" s="468"/>
      <c r="IJA50" s="468"/>
      <c r="IJB50" s="468"/>
      <c r="IJC50" s="468"/>
      <c r="IJD50" s="468"/>
      <c r="IJE50" s="468"/>
      <c r="IJF50" s="468"/>
      <c r="IJG50" s="468"/>
      <c r="IJH50" s="468"/>
      <c r="IJI50" s="468"/>
      <c r="IJJ50" s="468"/>
      <c r="IJK50" s="468"/>
      <c r="IJL50" s="468"/>
      <c r="IJM50" s="468"/>
      <c r="IJN50" s="468"/>
      <c r="IJO50" s="468"/>
      <c r="IJP50" s="468"/>
      <c r="IJQ50" s="468"/>
      <c r="IJR50" s="468"/>
      <c r="IJS50" s="468"/>
      <c r="IJT50" s="468"/>
      <c r="IJU50" s="468"/>
      <c r="IJV50" s="468"/>
      <c r="IJW50" s="468"/>
      <c r="IJX50" s="468"/>
      <c r="IJY50" s="468"/>
      <c r="IJZ50" s="468"/>
      <c r="IKA50" s="468"/>
      <c r="IKB50" s="468"/>
      <c r="IKC50" s="468"/>
      <c r="IKD50" s="468"/>
      <c r="IKE50" s="468"/>
      <c r="IKF50" s="468"/>
      <c r="IKG50" s="468"/>
      <c r="IKH50" s="468"/>
      <c r="IKI50" s="468"/>
      <c r="IKJ50" s="468"/>
      <c r="IKK50" s="468"/>
      <c r="IKL50" s="468"/>
      <c r="IKM50" s="468"/>
      <c r="IKN50" s="468"/>
      <c r="IKO50" s="468"/>
      <c r="IKP50" s="468"/>
      <c r="IKQ50" s="468"/>
      <c r="IKR50" s="468"/>
      <c r="IKS50" s="468"/>
      <c r="IKT50" s="468"/>
      <c r="IKU50" s="468"/>
      <c r="IKV50" s="468"/>
      <c r="IKW50" s="468"/>
      <c r="IKX50" s="468"/>
      <c r="IKY50" s="468"/>
      <c r="IKZ50" s="468"/>
      <c r="ILA50" s="468"/>
      <c r="ILB50" s="468"/>
      <c r="ILC50" s="468"/>
      <c r="ILD50" s="468"/>
      <c r="ILE50" s="468"/>
      <c r="ILF50" s="468"/>
      <c r="ILG50" s="468"/>
      <c r="ILH50" s="468"/>
      <c r="ILI50" s="468"/>
      <c r="ILJ50" s="468"/>
      <c r="ILK50" s="468"/>
      <c r="ILL50" s="468"/>
      <c r="ILM50" s="468"/>
      <c r="ILN50" s="468"/>
      <c r="ILO50" s="468"/>
      <c r="ILP50" s="468"/>
      <c r="ILQ50" s="468"/>
      <c r="ILR50" s="468"/>
      <c r="ILS50" s="468"/>
      <c r="ILT50" s="468"/>
      <c r="ILU50" s="468"/>
      <c r="ILV50" s="468"/>
      <c r="ILW50" s="468"/>
      <c r="ILX50" s="468"/>
      <c r="ILY50" s="468"/>
      <c r="ILZ50" s="468"/>
      <c r="IMA50" s="468"/>
      <c r="IMB50" s="468"/>
      <c r="IMC50" s="468"/>
      <c r="IMD50" s="468"/>
      <c r="IME50" s="468"/>
      <c r="IMF50" s="468"/>
      <c r="IMG50" s="468"/>
      <c r="IMH50" s="468"/>
      <c r="IMI50" s="468"/>
      <c r="IMJ50" s="468"/>
      <c r="IMK50" s="468"/>
      <c r="IML50" s="468"/>
      <c r="IMM50" s="468"/>
      <c r="IMN50" s="468"/>
      <c r="IMO50" s="468"/>
      <c r="IMP50" s="468"/>
      <c r="IMQ50" s="468"/>
      <c r="IMR50" s="468"/>
      <c r="IMS50" s="468"/>
      <c r="IMT50" s="468"/>
      <c r="IMU50" s="468"/>
      <c r="IMV50" s="468"/>
      <c r="IMW50" s="468"/>
      <c r="IMX50" s="468"/>
      <c r="IMY50" s="468"/>
      <c r="IMZ50" s="468"/>
      <c r="INA50" s="468"/>
      <c r="INB50" s="468"/>
      <c r="INC50" s="468"/>
      <c r="IND50" s="468"/>
      <c r="INE50" s="468"/>
      <c r="INF50" s="468"/>
      <c r="ING50" s="468"/>
      <c r="INH50" s="468"/>
      <c r="INI50" s="468"/>
      <c r="INJ50" s="468"/>
      <c r="INK50" s="468"/>
      <c r="INL50" s="468"/>
      <c r="INM50" s="468"/>
      <c r="INN50" s="468"/>
      <c r="INO50" s="468"/>
      <c r="INP50" s="468"/>
      <c r="INQ50" s="468"/>
      <c r="INR50" s="468"/>
      <c r="INS50" s="468"/>
      <c r="INT50" s="468"/>
      <c r="INU50" s="468"/>
      <c r="INV50" s="468"/>
      <c r="INW50" s="468"/>
      <c r="INX50" s="468"/>
      <c r="INY50" s="468"/>
      <c r="INZ50" s="468"/>
      <c r="IOA50" s="468"/>
      <c r="IOB50" s="468"/>
      <c r="IOC50" s="468"/>
      <c r="IOD50" s="468"/>
      <c r="IOE50" s="468"/>
      <c r="IOF50" s="468"/>
      <c r="IOG50" s="468"/>
      <c r="IOH50" s="468"/>
      <c r="IOI50" s="468"/>
      <c r="IOJ50" s="468"/>
      <c r="IOK50" s="468"/>
      <c r="IOL50" s="468"/>
      <c r="IOM50" s="468"/>
      <c r="ION50" s="468"/>
      <c r="IOO50" s="468"/>
      <c r="IOP50" s="468"/>
      <c r="IOQ50" s="468"/>
      <c r="IOR50" s="468"/>
      <c r="IOS50" s="468"/>
      <c r="IOT50" s="468"/>
      <c r="IOU50" s="468"/>
      <c r="IOV50" s="468"/>
      <c r="IOW50" s="468"/>
      <c r="IOX50" s="468"/>
      <c r="IOY50" s="468"/>
      <c r="IOZ50" s="468"/>
      <c r="IPA50" s="468"/>
      <c r="IPB50" s="468"/>
      <c r="IPC50" s="468"/>
      <c r="IPD50" s="468"/>
      <c r="IPE50" s="468"/>
      <c r="IPF50" s="468"/>
      <c r="IPG50" s="468"/>
      <c r="IPH50" s="468"/>
      <c r="IPI50" s="468"/>
      <c r="IPJ50" s="468"/>
      <c r="IPK50" s="468"/>
      <c r="IPL50" s="468"/>
      <c r="IPM50" s="468"/>
      <c r="IPN50" s="468"/>
      <c r="IPO50" s="468"/>
      <c r="IPP50" s="468"/>
      <c r="IPQ50" s="468"/>
      <c r="IPR50" s="468"/>
      <c r="IPS50" s="468"/>
      <c r="IPT50" s="468"/>
      <c r="IPU50" s="468"/>
      <c r="IPV50" s="468"/>
      <c r="IPW50" s="468"/>
      <c r="IPX50" s="468"/>
      <c r="IPY50" s="468"/>
      <c r="IPZ50" s="468"/>
      <c r="IQA50" s="468"/>
      <c r="IQB50" s="468"/>
      <c r="IQC50" s="468"/>
      <c r="IQD50" s="468"/>
      <c r="IQE50" s="468"/>
      <c r="IQF50" s="468"/>
      <c r="IQG50" s="468"/>
      <c r="IQH50" s="468"/>
      <c r="IQI50" s="468"/>
      <c r="IQJ50" s="468"/>
      <c r="IQK50" s="468"/>
      <c r="IQL50" s="468"/>
      <c r="IQM50" s="468"/>
      <c r="IQN50" s="468"/>
      <c r="IQO50" s="468"/>
      <c r="IQP50" s="468"/>
      <c r="IQQ50" s="468"/>
      <c r="IQR50" s="468"/>
      <c r="IQS50" s="468"/>
      <c r="IQT50" s="468"/>
      <c r="IQU50" s="468"/>
      <c r="IQV50" s="468"/>
      <c r="IQW50" s="468"/>
      <c r="IQX50" s="468"/>
      <c r="IQY50" s="468"/>
      <c r="IQZ50" s="468"/>
      <c r="IRA50" s="468"/>
      <c r="IRB50" s="468"/>
      <c r="IRC50" s="468"/>
      <c r="IRD50" s="468"/>
      <c r="IRE50" s="468"/>
      <c r="IRF50" s="468"/>
      <c r="IRG50" s="468"/>
      <c r="IRH50" s="468"/>
      <c r="IRI50" s="468"/>
      <c r="IRJ50" s="468"/>
      <c r="IRK50" s="468"/>
      <c r="IRL50" s="468"/>
      <c r="IRM50" s="468"/>
      <c r="IRN50" s="468"/>
      <c r="IRO50" s="468"/>
      <c r="IRP50" s="468"/>
      <c r="IRQ50" s="468"/>
      <c r="IRR50" s="468"/>
      <c r="IRS50" s="468"/>
      <c r="IRT50" s="468"/>
      <c r="IRU50" s="468"/>
      <c r="IRV50" s="468"/>
      <c r="IRW50" s="468"/>
      <c r="IRX50" s="468"/>
      <c r="IRY50" s="468"/>
      <c r="IRZ50" s="468"/>
      <c r="ISA50" s="468"/>
      <c r="ISB50" s="468"/>
      <c r="ISC50" s="468"/>
      <c r="ISD50" s="468"/>
      <c r="ISE50" s="468"/>
      <c r="ISF50" s="468"/>
      <c r="ISG50" s="468"/>
      <c r="ISH50" s="468"/>
      <c r="ISI50" s="468"/>
      <c r="ISJ50" s="468"/>
      <c r="ISK50" s="468"/>
      <c r="ISL50" s="468"/>
      <c r="ISM50" s="468"/>
      <c r="ISN50" s="468"/>
      <c r="ISO50" s="468"/>
      <c r="ISP50" s="468"/>
      <c r="ISQ50" s="468"/>
      <c r="ISR50" s="468"/>
      <c r="ISS50" s="468"/>
      <c r="IST50" s="468"/>
      <c r="ISU50" s="468"/>
      <c r="ISV50" s="468"/>
      <c r="ISW50" s="468"/>
      <c r="ISX50" s="468"/>
      <c r="ISY50" s="468"/>
      <c r="ISZ50" s="468"/>
      <c r="ITA50" s="468"/>
      <c r="ITB50" s="468"/>
      <c r="ITC50" s="468"/>
      <c r="ITD50" s="468"/>
      <c r="ITE50" s="468"/>
      <c r="ITF50" s="468"/>
      <c r="ITG50" s="468"/>
      <c r="ITH50" s="468"/>
      <c r="ITI50" s="468"/>
      <c r="ITJ50" s="468"/>
      <c r="ITK50" s="468"/>
      <c r="ITL50" s="468"/>
      <c r="ITM50" s="468"/>
      <c r="ITN50" s="468"/>
      <c r="ITO50" s="468"/>
      <c r="ITP50" s="468"/>
      <c r="ITQ50" s="468"/>
      <c r="ITR50" s="468"/>
      <c r="ITS50" s="468"/>
      <c r="ITT50" s="468"/>
      <c r="ITU50" s="468"/>
      <c r="ITV50" s="468"/>
      <c r="ITW50" s="468"/>
      <c r="ITX50" s="468"/>
      <c r="ITY50" s="468"/>
      <c r="ITZ50" s="468"/>
      <c r="IUA50" s="468"/>
      <c r="IUB50" s="468"/>
      <c r="IUC50" s="468"/>
      <c r="IUD50" s="468"/>
      <c r="IUE50" s="468"/>
      <c r="IUF50" s="468"/>
      <c r="IUG50" s="468"/>
      <c r="IUH50" s="468"/>
      <c r="IUI50" s="468"/>
      <c r="IUJ50" s="468"/>
      <c r="IUK50" s="468"/>
      <c r="IUL50" s="468"/>
      <c r="IUM50" s="468"/>
      <c r="IUN50" s="468"/>
      <c r="IUO50" s="468"/>
      <c r="IUP50" s="468"/>
      <c r="IUQ50" s="468"/>
      <c r="IUR50" s="468"/>
      <c r="IUS50" s="468"/>
      <c r="IUT50" s="468"/>
      <c r="IUU50" s="468"/>
      <c r="IUV50" s="468"/>
      <c r="IUW50" s="468"/>
      <c r="IUX50" s="468"/>
      <c r="IUY50" s="468"/>
      <c r="IUZ50" s="468"/>
      <c r="IVA50" s="468"/>
      <c r="IVB50" s="468"/>
      <c r="IVC50" s="468"/>
      <c r="IVD50" s="468"/>
      <c r="IVE50" s="468"/>
      <c r="IVF50" s="468"/>
      <c r="IVG50" s="468"/>
      <c r="IVH50" s="468"/>
      <c r="IVI50" s="468"/>
      <c r="IVJ50" s="468"/>
      <c r="IVK50" s="468"/>
      <c r="IVL50" s="468"/>
      <c r="IVM50" s="468"/>
      <c r="IVN50" s="468"/>
      <c r="IVO50" s="468"/>
      <c r="IVP50" s="468"/>
      <c r="IVQ50" s="468"/>
      <c r="IVR50" s="468"/>
      <c r="IVS50" s="468"/>
      <c r="IVT50" s="468"/>
      <c r="IVU50" s="468"/>
      <c r="IVV50" s="468"/>
      <c r="IVW50" s="468"/>
      <c r="IVX50" s="468"/>
      <c r="IVY50" s="468"/>
      <c r="IVZ50" s="468"/>
      <c r="IWA50" s="468"/>
      <c r="IWB50" s="468"/>
      <c r="IWC50" s="468"/>
      <c r="IWD50" s="468"/>
      <c r="IWE50" s="468"/>
      <c r="IWF50" s="468"/>
      <c r="IWG50" s="468"/>
      <c r="IWH50" s="468"/>
      <c r="IWI50" s="468"/>
      <c r="IWJ50" s="468"/>
      <c r="IWK50" s="468"/>
      <c r="IWL50" s="468"/>
      <c r="IWM50" s="468"/>
      <c r="IWN50" s="468"/>
      <c r="IWO50" s="468"/>
      <c r="IWP50" s="468"/>
      <c r="IWQ50" s="468"/>
      <c r="IWR50" s="468"/>
      <c r="IWS50" s="468"/>
      <c r="IWT50" s="468"/>
      <c r="IWU50" s="468"/>
      <c r="IWV50" s="468"/>
      <c r="IWW50" s="468"/>
      <c r="IWX50" s="468"/>
      <c r="IWY50" s="468"/>
      <c r="IWZ50" s="468"/>
      <c r="IXA50" s="468"/>
      <c r="IXB50" s="468"/>
      <c r="IXC50" s="468"/>
      <c r="IXD50" s="468"/>
      <c r="IXE50" s="468"/>
      <c r="IXF50" s="468"/>
      <c r="IXG50" s="468"/>
      <c r="IXH50" s="468"/>
      <c r="IXI50" s="468"/>
      <c r="IXJ50" s="468"/>
      <c r="IXK50" s="468"/>
      <c r="IXL50" s="468"/>
      <c r="IXM50" s="468"/>
      <c r="IXN50" s="468"/>
      <c r="IXO50" s="468"/>
      <c r="IXP50" s="468"/>
      <c r="IXQ50" s="468"/>
      <c r="IXR50" s="468"/>
      <c r="IXS50" s="468"/>
      <c r="IXT50" s="468"/>
      <c r="IXU50" s="468"/>
      <c r="IXV50" s="468"/>
      <c r="IXW50" s="468"/>
      <c r="IXX50" s="468"/>
      <c r="IXY50" s="468"/>
      <c r="IXZ50" s="468"/>
      <c r="IYA50" s="468"/>
      <c r="IYB50" s="468"/>
      <c r="IYC50" s="468"/>
      <c r="IYD50" s="468"/>
      <c r="IYE50" s="468"/>
      <c r="IYF50" s="468"/>
      <c r="IYG50" s="468"/>
      <c r="IYH50" s="468"/>
      <c r="IYI50" s="468"/>
      <c r="IYJ50" s="468"/>
      <c r="IYK50" s="468"/>
      <c r="IYL50" s="468"/>
      <c r="IYM50" s="468"/>
      <c r="IYN50" s="468"/>
      <c r="IYO50" s="468"/>
      <c r="IYP50" s="468"/>
      <c r="IYQ50" s="468"/>
      <c r="IYR50" s="468"/>
      <c r="IYS50" s="468"/>
      <c r="IYT50" s="468"/>
      <c r="IYU50" s="468"/>
      <c r="IYV50" s="468"/>
      <c r="IYW50" s="468"/>
      <c r="IYX50" s="468"/>
      <c r="IYY50" s="468"/>
      <c r="IYZ50" s="468"/>
      <c r="IZA50" s="468"/>
      <c r="IZB50" s="468"/>
      <c r="IZC50" s="468"/>
      <c r="IZD50" s="468"/>
      <c r="IZE50" s="468"/>
      <c r="IZF50" s="468"/>
      <c r="IZG50" s="468"/>
      <c r="IZH50" s="468"/>
      <c r="IZI50" s="468"/>
      <c r="IZJ50" s="468"/>
      <c r="IZK50" s="468"/>
      <c r="IZL50" s="468"/>
      <c r="IZM50" s="468"/>
      <c r="IZN50" s="468"/>
      <c r="IZO50" s="468"/>
      <c r="IZP50" s="468"/>
      <c r="IZQ50" s="468"/>
      <c r="IZR50" s="468"/>
      <c r="IZS50" s="468"/>
      <c r="IZT50" s="468"/>
      <c r="IZU50" s="468"/>
      <c r="IZV50" s="468"/>
      <c r="IZW50" s="468"/>
      <c r="IZX50" s="468"/>
      <c r="IZY50" s="468"/>
      <c r="IZZ50" s="468"/>
      <c r="JAA50" s="468"/>
      <c r="JAB50" s="468"/>
      <c r="JAC50" s="468"/>
      <c r="JAD50" s="468"/>
      <c r="JAE50" s="468"/>
      <c r="JAF50" s="468"/>
      <c r="JAG50" s="468"/>
      <c r="JAH50" s="468"/>
      <c r="JAI50" s="468"/>
      <c r="JAJ50" s="468"/>
      <c r="JAK50" s="468"/>
      <c r="JAL50" s="468"/>
      <c r="JAM50" s="468"/>
      <c r="JAN50" s="468"/>
      <c r="JAO50" s="468"/>
      <c r="JAP50" s="468"/>
      <c r="JAQ50" s="468"/>
      <c r="JAR50" s="468"/>
      <c r="JAS50" s="468"/>
      <c r="JAT50" s="468"/>
      <c r="JAU50" s="468"/>
      <c r="JAV50" s="468"/>
      <c r="JAW50" s="468"/>
      <c r="JAX50" s="468"/>
      <c r="JAY50" s="468"/>
      <c r="JAZ50" s="468"/>
      <c r="JBA50" s="468"/>
      <c r="JBB50" s="468"/>
      <c r="JBC50" s="468"/>
      <c r="JBD50" s="468"/>
      <c r="JBE50" s="468"/>
      <c r="JBF50" s="468"/>
      <c r="JBG50" s="468"/>
      <c r="JBH50" s="468"/>
      <c r="JBI50" s="468"/>
      <c r="JBJ50" s="468"/>
      <c r="JBK50" s="468"/>
      <c r="JBL50" s="468"/>
      <c r="JBM50" s="468"/>
      <c r="JBN50" s="468"/>
      <c r="JBO50" s="468"/>
      <c r="JBP50" s="468"/>
      <c r="JBQ50" s="468"/>
      <c r="JBR50" s="468"/>
      <c r="JBS50" s="468"/>
      <c r="JBT50" s="468"/>
      <c r="JBU50" s="468"/>
      <c r="JBV50" s="468"/>
      <c r="JBW50" s="468"/>
      <c r="JBX50" s="468"/>
      <c r="JBY50" s="468"/>
      <c r="JBZ50" s="468"/>
      <c r="JCA50" s="468"/>
      <c r="JCB50" s="468"/>
      <c r="JCC50" s="468"/>
      <c r="JCD50" s="468"/>
      <c r="JCE50" s="468"/>
      <c r="JCF50" s="468"/>
      <c r="JCG50" s="468"/>
      <c r="JCH50" s="468"/>
      <c r="JCI50" s="468"/>
      <c r="JCJ50" s="468"/>
      <c r="JCK50" s="468"/>
      <c r="JCL50" s="468"/>
      <c r="JCM50" s="468"/>
      <c r="JCN50" s="468"/>
      <c r="JCO50" s="468"/>
      <c r="JCP50" s="468"/>
      <c r="JCQ50" s="468"/>
      <c r="JCR50" s="468"/>
      <c r="JCS50" s="468"/>
      <c r="JCT50" s="468"/>
      <c r="JCU50" s="468"/>
      <c r="JCV50" s="468"/>
      <c r="JCW50" s="468"/>
      <c r="JCX50" s="468"/>
      <c r="JCY50" s="468"/>
      <c r="JCZ50" s="468"/>
      <c r="JDA50" s="468"/>
      <c r="JDB50" s="468"/>
      <c r="JDC50" s="468"/>
      <c r="JDD50" s="468"/>
      <c r="JDE50" s="468"/>
      <c r="JDF50" s="468"/>
      <c r="JDG50" s="468"/>
      <c r="JDH50" s="468"/>
      <c r="JDI50" s="468"/>
      <c r="JDJ50" s="468"/>
      <c r="JDK50" s="468"/>
      <c r="JDL50" s="468"/>
      <c r="JDM50" s="468"/>
      <c r="JDN50" s="468"/>
      <c r="JDO50" s="468"/>
      <c r="JDP50" s="468"/>
      <c r="JDQ50" s="468"/>
      <c r="JDR50" s="468"/>
      <c r="JDS50" s="468"/>
      <c r="JDT50" s="468"/>
      <c r="JDU50" s="468"/>
      <c r="JDV50" s="468"/>
      <c r="JDW50" s="468"/>
      <c r="JDX50" s="468"/>
      <c r="JDY50" s="468"/>
      <c r="JDZ50" s="468"/>
      <c r="JEA50" s="468"/>
      <c r="JEB50" s="468"/>
      <c r="JEC50" s="468"/>
      <c r="JED50" s="468"/>
      <c r="JEE50" s="468"/>
      <c r="JEF50" s="468"/>
      <c r="JEG50" s="468"/>
      <c r="JEH50" s="468"/>
      <c r="JEI50" s="468"/>
      <c r="JEJ50" s="468"/>
      <c r="JEK50" s="468"/>
      <c r="JEL50" s="468"/>
      <c r="JEM50" s="468"/>
      <c r="JEN50" s="468"/>
      <c r="JEO50" s="468"/>
      <c r="JEP50" s="468"/>
      <c r="JEQ50" s="468"/>
      <c r="JER50" s="468"/>
      <c r="JES50" s="468"/>
      <c r="JET50" s="468"/>
      <c r="JEU50" s="468"/>
      <c r="JEV50" s="468"/>
      <c r="JEW50" s="468"/>
      <c r="JEX50" s="468"/>
      <c r="JEY50" s="468"/>
      <c r="JEZ50" s="468"/>
      <c r="JFA50" s="468"/>
      <c r="JFB50" s="468"/>
      <c r="JFC50" s="468"/>
      <c r="JFD50" s="468"/>
      <c r="JFE50" s="468"/>
      <c r="JFF50" s="468"/>
      <c r="JFG50" s="468"/>
      <c r="JFH50" s="468"/>
      <c r="JFI50" s="468"/>
      <c r="JFJ50" s="468"/>
      <c r="JFK50" s="468"/>
      <c r="JFL50" s="468"/>
      <c r="JFM50" s="468"/>
      <c r="JFN50" s="468"/>
      <c r="JFO50" s="468"/>
      <c r="JFP50" s="468"/>
      <c r="JFQ50" s="468"/>
      <c r="JFR50" s="468"/>
      <c r="JFS50" s="468"/>
      <c r="JFT50" s="468"/>
      <c r="JFU50" s="468"/>
      <c r="JFV50" s="468"/>
      <c r="JFW50" s="468"/>
      <c r="JFX50" s="468"/>
      <c r="JFY50" s="468"/>
      <c r="JFZ50" s="468"/>
      <c r="JGA50" s="468"/>
      <c r="JGB50" s="468"/>
      <c r="JGC50" s="468"/>
      <c r="JGD50" s="468"/>
      <c r="JGE50" s="468"/>
      <c r="JGF50" s="468"/>
      <c r="JGG50" s="468"/>
      <c r="JGH50" s="468"/>
      <c r="JGI50" s="468"/>
      <c r="JGJ50" s="468"/>
      <c r="JGK50" s="468"/>
      <c r="JGL50" s="468"/>
      <c r="JGM50" s="468"/>
      <c r="JGN50" s="468"/>
      <c r="JGO50" s="468"/>
      <c r="JGP50" s="468"/>
      <c r="JGQ50" s="468"/>
      <c r="JGR50" s="468"/>
      <c r="JGS50" s="468"/>
      <c r="JGT50" s="468"/>
      <c r="JGU50" s="468"/>
      <c r="JGV50" s="468"/>
      <c r="JGW50" s="468"/>
      <c r="JGX50" s="468"/>
      <c r="JGY50" s="468"/>
      <c r="JGZ50" s="468"/>
      <c r="JHA50" s="468"/>
      <c r="JHB50" s="468"/>
      <c r="JHC50" s="468"/>
      <c r="JHD50" s="468"/>
      <c r="JHE50" s="468"/>
      <c r="JHF50" s="468"/>
      <c r="JHG50" s="468"/>
      <c r="JHH50" s="468"/>
      <c r="JHI50" s="468"/>
      <c r="JHJ50" s="468"/>
      <c r="JHK50" s="468"/>
      <c r="JHL50" s="468"/>
      <c r="JHM50" s="468"/>
      <c r="JHN50" s="468"/>
      <c r="JHO50" s="468"/>
      <c r="JHP50" s="468"/>
      <c r="JHQ50" s="468"/>
      <c r="JHR50" s="468"/>
      <c r="JHS50" s="468"/>
      <c r="JHT50" s="468"/>
      <c r="JHU50" s="468"/>
      <c r="JHV50" s="468"/>
      <c r="JHW50" s="468"/>
      <c r="JHX50" s="468"/>
      <c r="JHY50" s="468"/>
      <c r="JHZ50" s="468"/>
      <c r="JIA50" s="468"/>
      <c r="JIB50" s="468"/>
      <c r="JIC50" s="468"/>
      <c r="JID50" s="468"/>
      <c r="JIE50" s="468"/>
      <c r="JIF50" s="468"/>
      <c r="JIG50" s="468"/>
      <c r="JIH50" s="468"/>
      <c r="JII50" s="468"/>
      <c r="JIJ50" s="468"/>
      <c r="JIK50" s="468"/>
      <c r="JIL50" s="468"/>
      <c r="JIM50" s="468"/>
      <c r="JIN50" s="468"/>
      <c r="JIO50" s="468"/>
      <c r="JIP50" s="468"/>
      <c r="JIQ50" s="468"/>
      <c r="JIR50" s="468"/>
      <c r="JIS50" s="468"/>
      <c r="JIT50" s="468"/>
      <c r="JIU50" s="468"/>
      <c r="JIV50" s="468"/>
      <c r="JIW50" s="468"/>
      <c r="JIX50" s="468"/>
      <c r="JIY50" s="468"/>
      <c r="JIZ50" s="468"/>
      <c r="JJA50" s="468"/>
      <c r="JJB50" s="468"/>
      <c r="JJC50" s="468"/>
      <c r="JJD50" s="468"/>
      <c r="JJE50" s="468"/>
      <c r="JJF50" s="468"/>
      <c r="JJG50" s="468"/>
      <c r="JJH50" s="468"/>
      <c r="JJI50" s="468"/>
      <c r="JJJ50" s="468"/>
      <c r="JJK50" s="468"/>
      <c r="JJL50" s="468"/>
      <c r="JJM50" s="468"/>
      <c r="JJN50" s="468"/>
      <c r="JJO50" s="468"/>
      <c r="JJP50" s="468"/>
      <c r="JJQ50" s="468"/>
      <c r="JJR50" s="468"/>
      <c r="JJS50" s="468"/>
      <c r="JJT50" s="468"/>
      <c r="JJU50" s="468"/>
      <c r="JJV50" s="468"/>
      <c r="JJW50" s="468"/>
      <c r="JJX50" s="468"/>
      <c r="JJY50" s="468"/>
      <c r="JJZ50" s="468"/>
      <c r="JKA50" s="468"/>
      <c r="JKB50" s="468"/>
      <c r="JKC50" s="468"/>
      <c r="JKD50" s="468"/>
      <c r="JKE50" s="468"/>
      <c r="JKF50" s="468"/>
      <c r="JKG50" s="468"/>
      <c r="JKH50" s="468"/>
      <c r="JKI50" s="468"/>
      <c r="JKJ50" s="468"/>
      <c r="JKK50" s="468"/>
      <c r="JKL50" s="468"/>
      <c r="JKM50" s="468"/>
      <c r="JKN50" s="468"/>
      <c r="JKO50" s="468"/>
      <c r="JKP50" s="468"/>
      <c r="JKQ50" s="468"/>
      <c r="JKR50" s="468"/>
      <c r="JKS50" s="468"/>
      <c r="JKT50" s="468"/>
      <c r="JKU50" s="468"/>
      <c r="JKV50" s="468"/>
      <c r="JKW50" s="468"/>
      <c r="JKX50" s="468"/>
      <c r="JKY50" s="468"/>
      <c r="JKZ50" s="468"/>
      <c r="JLA50" s="468"/>
      <c r="JLB50" s="468"/>
      <c r="JLC50" s="468"/>
      <c r="JLD50" s="468"/>
      <c r="JLE50" s="468"/>
      <c r="JLF50" s="468"/>
      <c r="JLG50" s="468"/>
      <c r="JLH50" s="468"/>
      <c r="JLI50" s="468"/>
      <c r="JLJ50" s="468"/>
      <c r="JLK50" s="468"/>
      <c r="JLL50" s="468"/>
      <c r="JLM50" s="468"/>
      <c r="JLN50" s="468"/>
      <c r="JLO50" s="468"/>
      <c r="JLP50" s="468"/>
      <c r="JLQ50" s="468"/>
      <c r="JLR50" s="468"/>
      <c r="JLS50" s="468"/>
      <c r="JLT50" s="468"/>
      <c r="JLU50" s="468"/>
      <c r="JLV50" s="468"/>
      <c r="JLW50" s="468"/>
      <c r="JLX50" s="468"/>
      <c r="JLY50" s="468"/>
      <c r="JLZ50" s="468"/>
      <c r="JMA50" s="468"/>
      <c r="JMB50" s="468"/>
      <c r="JMC50" s="468"/>
      <c r="JMD50" s="468"/>
      <c r="JME50" s="468"/>
      <c r="JMF50" s="468"/>
      <c r="JMG50" s="468"/>
      <c r="JMH50" s="468"/>
      <c r="JMI50" s="468"/>
      <c r="JMJ50" s="468"/>
      <c r="JMK50" s="468"/>
      <c r="JML50" s="468"/>
      <c r="JMM50" s="468"/>
      <c r="JMN50" s="468"/>
      <c r="JMO50" s="468"/>
      <c r="JMP50" s="468"/>
      <c r="JMQ50" s="468"/>
      <c r="JMR50" s="468"/>
      <c r="JMS50" s="468"/>
      <c r="JMT50" s="468"/>
      <c r="JMU50" s="468"/>
      <c r="JMV50" s="468"/>
      <c r="JMW50" s="468"/>
      <c r="JMX50" s="468"/>
      <c r="JMY50" s="468"/>
      <c r="JMZ50" s="468"/>
      <c r="JNA50" s="468"/>
      <c r="JNB50" s="468"/>
      <c r="JNC50" s="468"/>
      <c r="JND50" s="468"/>
      <c r="JNE50" s="468"/>
      <c r="JNF50" s="468"/>
      <c r="JNG50" s="468"/>
      <c r="JNH50" s="468"/>
      <c r="JNI50" s="468"/>
      <c r="JNJ50" s="468"/>
      <c r="JNK50" s="468"/>
      <c r="JNL50" s="468"/>
      <c r="JNM50" s="468"/>
      <c r="JNN50" s="468"/>
      <c r="JNO50" s="468"/>
      <c r="JNP50" s="468"/>
      <c r="JNQ50" s="468"/>
      <c r="JNR50" s="468"/>
      <c r="JNS50" s="468"/>
      <c r="JNT50" s="468"/>
      <c r="JNU50" s="468"/>
      <c r="JNV50" s="468"/>
      <c r="JNW50" s="468"/>
      <c r="JNX50" s="468"/>
      <c r="JNY50" s="468"/>
      <c r="JNZ50" s="468"/>
      <c r="JOA50" s="468"/>
      <c r="JOB50" s="468"/>
      <c r="JOC50" s="468"/>
      <c r="JOD50" s="468"/>
      <c r="JOE50" s="468"/>
      <c r="JOF50" s="468"/>
      <c r="JOG50" s="468"/>
      <c r="JOH50" s="468"/>
      <c r="JOI50" s="468"/>
      <c r="JOJ50" s="468"/>
      <c r="JOK50" s="468"/>
      <c r="JOL50" s="468"/>
      <c r="JOM50" s="468"/>
      <c r="JON50" s="468"/>
      <c r="JOO50" s="468"/>
      <c r="JOP50" s="468"/>
      <c r="JOQ50" s="468"/>
      <c r="JOR50" s="468"/>
      <c r="JOS50" s="468"/>
      <c r="JOT50" s="468"/>
      <c r="JOU50" s="468"/>
      <c r="JOV50" s="468"/>
      <c r="JOW50" s="468"/>
      <c r="JOX50" s="468"/>
      <c r="JOY50" s="468"/>
      <c r="JOZ50" s="468"/>
      <c r="JPA50" s="468"/>
      <c r="JPB50" s="468"/>
      <c r="JPC50" s="468"/>
      <c r="JPD50" s="468"/>
      <c r="JPE50" s="468"/>
      <c r="JPF50" s="468"/>
      <c r="JPG50" s="468"/>
      <c r="JPH50" s="468"/>
      <c r="JPI50" s="468"/>
      <c r="JPJ50" s="468"/>
      <c r="JPK50" s="468"/>
      <c r="JPL50" s="468"/>
      <c r="JPM50" s="468"/>
      <c r="JPN50" s="468"/>
      <c r="JPO50" s="468"/>
      <c r="JPP50" s="468"/>
      <c r="JPQ50" s="468"/>
      <c r="JPR50" s="468"/>
      <c r="JPS50" s="468"/>
      <c r="JPT50" s="468"/>
      <c r="JPU50" s="468"/>
      <c r="JPV50" s="468"/>
      <c r="JPW50" s="468"/>
      <c r="JPX50" s="468"/>
      <c r="JPY50" s="468"/>
      <c r="JPZ50" s="468"/>
      <c r="JQA50" s="468"/>
      <c r="JQB50" s="468"/>
      <c r="JQC50" s="468"/>
      <c r="JQD50" s="468"/>
      <c r="JQE50" s="468"/>
      <c r="JQF50" s="468"/>
      <c r="JQG50" s="468"/>
      <c r="JQH50" s="468"/>
      <c r="JQI50" s="468"/>
      <c r="JQJ50" s="468"/>
      <c r="JQK50" s="468"/>
      <c r="JQL50" s="468"/>
      <c r="JQM50" s="468"/>
      <c r="JQN50" s="468"/>
      <c r="JQO50" s="468"/>
      <c r="JQP50" s="468"/>
      <c r="JQQ50" s="468"/>
      <c r="JQR50" s="468"/>
      <c r="JQS50" s="468"/>
      <c r="JQT50" s="468"/>
      <c r="JQU50" s="468"/>
      <c r="JQV50" s="468"/>
      <c r="JQW50" s="468"/>
      <c r="JQX50" s="468"/>
      <c r="JQY50" s="468"/>
      <c r="JQZ50" s="468"/>
      <c r="JRA50" s="468"/>
      <c r="JRB50" s="468"/>
      <c r="JRC50" s="468"/>
      <c r="JRD50" s="468"/>
      <c r="JRE50" s="468"/>
      <c r="JRF50" s="468"/>
      <c r="JRG50" s="468"/>
      <c r="JRH50" s="468"/>
      <c r="JRI50" s="468"/>
      <c r="JRJ50" s="468"/>
      <c r="JRK50" s="468"/>
      <c r="JRL50" s="468"/>
      <c r="JRM50" s="468"/>
      <c r="JRN50" s="468"/>
      <c r="JRO50" s="468"/>
      <c r="JRP50" s="468"/>
      <c r="JRQ50" s="468"/>
      <c r="JRR50" s="468"/>
      <c r="JRS50" s="468"/>
      <c r="JRT50" s="468"/>
      <c r="JRU50" s="468"/>
      <c r="JRV50" s="468"/>
      <c r="JRW50" s="468"/>
      <c r="JRX50" s="468"/>
      <c r="JRY50" s="468"/>
      <c r="JRZ50" s="468"/>
      <c r="JSA50" s="468"/>
      <c r="JSB50" s="468"/>
      <c r="JSC50" s="468"/>
      <c r="JSD50" s="468"/>
      <c r="JSE50" s="468"/>
      <c r="JSF50" s="468"/>
      <c r="JSG50" s="468"/>
      <c r="JSH50" s="468"/>
      <c r="JSI50" s="468"/>
      <c r="JSJ50" s="468"/>
      <c r="JSK50" s="468"/>
      <c r="JSL50" s="468"/>
      <c r="JSM50" s="468"/>
      <c r="JSN50" s="468"/>
      <c r="JSO50" s="468"/>
      <c r="JSP50" s="468"/>
      <c r="JSQ50" s="468"/>
      <c r="JSR50" s="468"/>
      <c r="JSS50" s="468"/>
      <c r="JST50" s="468"/>
      <c r="JSU50" s="468"/>
      <c r="JSV50" s="468"/>
      <c r="JSW50" s="468"/>
      <c r="JSX50" s="468"/>
      <c r="JSY50" s="468"/>
      <c r="JSZ50" s="468"/>
      <c r="JTA50" s="468"/>
      <c r="JTB50" s="468"/>
      <c r="JTC50" s="468"/>
      <c r="JTD50" s="468"/>
      <c r="JTE50" s="468"/>
      <c r="JTF50" s="468"/>
      <c r="JTG50" s="468"/>
      <c r="JTH50" s="468"/>
      <c r="JTI50" s="468"/>
      <c r="JTJ50" s="468"/>
      <c r="JTK50" s="468"/>
      <c r="JTL50" s="468"/>
      <c r="JTM50" s="468"/>
      <c r="JTN50" s="468"/>
      <c r="JTO50" s="468"/>
      <c r="JTP50" s="468"/>
      <c r="JTQ50" s="468"/>
      <c r="JTR50" s="468"/>
      <c r="JTS50" s="468"/>
      <c r="JTT50" s="468"/>
      <c r="JTU50" s="468"/>
      <c r="JTV50" s="468"/>
      <c r="JTW50" s="468"/>
      <c r="JTX50" s="468"/>
      <c r="JTY50" s="468"/>
      <c r="JTZ50" s="468"/>
      <c r="JUA50" s="468"/>
      <c r="JUB50" s="468"/>
      <c r="JUC50" s="468"/>
      <c r="JUD50" s="468"/>
      <c r="JUE50" s="468"/>
      <c r="JUF50" s="468"/>
      <c r="JUG50" s="468"/>
      <c r="JUH50" s="468"/>
      <c r="JUI50" s="468"/>
      <c r="JUJ50" s="468"/>
      <c r="JUK50" s="468"/>
      <c r="JUL50" s="468"/>
      <c r="JUM50" s="468"/>
      <c r="JUN50" s="468"/>
      <c r="JUO50" s="468"/>
      <c r="JUP50" s="468"/>
      <c r="JUQ50" s="468"/>
      <c r="JUR50" s="468"/>
      <c r="JUS50" s="468"/>
      <c r="JUT50" s="468"/>
      <c r="JUU50" s="468"/>
      <c r="JUV50" s="468"/>
      <c r="JUW50" s="468"/>
      <c r="JUX50" s="468"/>
      <c r="JUY50" s="468"/>
      <c r="JUZ50" s="468"/>
      <c r="JVA50" s="468"/>
      <c r="JVB50" s="468"/>
      <c r="JVC50" s="468"/>
      <c r="JVD50" s="468"/>
      <c r="JVE50" s="468"/>
      <c r="JVF50" s="468"/>
      <c r="JVG50" s="468"/>
      <c r="JVH50" s="468"/>
      <c r="JVI50" s="468"/>
      <c r="JVJ50" s="468"/>
      <c r="JVK50" s="468"/>
      <c r="JVL50" s="468"/>
      <c r="JVM50" s="468"/>
      <c r="JVN50" s="468"/>
      <c r="JVO50" s="468"/>
      <c r="JVP50" s="468"/>
      <c r="JVQ50" s="468"/>
      <c r="JVR50" s="468"/>
      <c r="JVS50" s="468"/>
      <c r="JVT50" s="468"/>
      <c r="JVU50" s="468"/>
      <c r="JVV50" s="468"/>
      <c r="JVW50" s="468"/>
      <c r="JVX50" s="468"/>
      <c r="JVY50" s="468"/>
      <c r="JVZ50" s="468"/>
      <c r="JWA50" s="468"/>
      <c r="JWB50" s="468"/>
      <c r="JWC50" s="468"/>
      <c r="JWD50" s="468"/>
      <c r="JWE50" s="468"/>
      <c r="JWF50" s="468"/>
      <c r="JWG50" s="468"/>
      <c r="JWH50" s="468"/>
      <c r="JWI50" s="468"/>
      <c r="JWJ50" s="468"/>
      <c r="JWK50" s="468"/>
      <c r="JWL50" s="468"/>
      <c r="JWM50" s="468"/>
      <c r="JWN50" s="468"/>
      <c r="JWO50" s="468"/>
      <c r="JWP50" s="468"/>
      <c r="JWQ50" s="468"/>
      <c r="JWR50" s="468"/>
      <c r="JWS50" s="468"/>
      <c r="JWT50" s="468"/>
      <c r="JWU50" s="468"/>
      <c r="JWV50" s="468"/>
      <c r="JWW50" s="468"/>
      <c r="JWX50" s="468"/>
      <c r="JWY50" s="468"/>
      <c r="JWZ50" s="468"/>
      <c r="JXA50" s="468"/>
      <c r="JXB50" s="468"/>
      <c r="JXC50" s="468"/>
      <c r="JXD50" s="468"/>
      <c r="JXE50" s="468"/>
      <c r="JXF50" s="468"/>
      <c r="JXG50" s="468"/>
      <c r="JXH50" s="468"/>
      <c r="JXI50" s="468"/>
      <c r="JXJ50" s="468"/>
      <c r="JXK50" s="468"/>
      <c r="JXL50" s="468"/>
      <c r="JXM50" s="468"/>
      <c r="JXN50" s="468"/>
      <c r="JXO50" s="468"/>
      <c r="JXP50" s="468"/>
      <c r="JXQ50" s="468"/>
      <c r="JXR50" s="468"/>
      <c r="JXS50" s="468"/>
      <c r="JXT50" s="468"/>
      <c r="JXU50" s="468"/>
      <c r="JXV50" s="468"/>
      <c r="JXW50" s="468"/>
      <c r="JXX50" s="468"/>
      <c r="JXY50" s="468"/>
      <c r="JXZ50" s="468"/>
      <c r="JYA50" s="468"/>
      <c r="JYB50" s="468"/>
      <c r="JYC50" s="468"/>
      <c r="JYD50" s="468"/>
      <c r="JYE50" s="468"/>
      <c r="JYF50" s="468"/>
      <c r="JYG50" s="468"/>
      <c r="JYH50" s="468"/>
      <c r="JYI50" s="468"/>
      <c r="JYJ50" s="468"/>
      <c r="JYK50" s="468"/>
      <c r="JYL50" s="468"/>
      <c r="JYM50" s="468"/>
      <c r="JYN50" s="468"/>
      <c r="JYO50" s="468"/>
      <c r="JYP50" s="468"/>
      <c r="JYQ50" s="468"/>
      <c r="JYR50" s="468"/>
      <c r="JYS50" s="468"/>
      <c r="JYT50" s="468"/>
      <c r="JYU50" s="468"/>
      <c r="JYV50" s="468"/>
      <c r="JYW50" s="468"/>
      <c r="JYX50" s="468"/>
      <c r="JYY50" s="468"/>
      <c r="JYZ50" s="468"/>
      <c r="JZA50" s="468"/>
      <c r="JZB50" s="468"/>
      <c r="JZC50" s="468"/>
      <c r="JZD50" s="468"/>
      <c r="JZE50" s="468"/>
      <c r="JZF50" s="468"/>
      <c r="JZG50" s="468"/>
      <c r="JZH50" s="468"/>
      <c r="JZI50" s="468"/>
      <c r="JZJ50" s="468"/>
      <c r="JZK50" s="468"/>
      <c r="JZL50" s="468"/>
      <c r="JZM50" s="468"/>
      <c r="JZN50" s="468"/>
      <c r="JZO50" s="468"/>
      <c r="JZP50" s="468"/>
      <c r="JZQ50" s="468"/>
      <c r="JZR50" s="468"/>
      <c r="JZS50" s="468"/>
      <c r="JZT50" s="468"/>
      <c r="JZU50" s="468"/>
      <c r="JZV50" s="468"/>
      <c r="JZW50" s="468"/>
      <c r="JZX50" s="468"/>
      <c r="JZY50" s="468"/>
      <c r="JZZ50" s="468"/>
      <c r="KAA50" s="468"/>
      <c r="KAB50" s="468"/>
      <c r="KAC50" s="468"/>
      <c r="KAD50" s="468"/>
      <c r="KAE50" s="468"/>
      <c r="KAF50" s="468"/>
      <c r="KAG50" s="468"/>
      <c r="KAH50" s="468"/>
      <c r="KAI50" s="468"/>
      <c r="KAJ50" s="468"/>
      <c r="KAK50" s="468"/>
      <c r="KAL50" s="468"/>
      <c r="KAM50" s="468"/>
      <c r="KAN50" s="468"/>
      <c r="KAO50" s="468"/>
      <c r="KAP50" s="468"/>
      <c r="KAQ50" s="468"/>
      <c r="KAR50" s="468"/>
      <c r="KAS50" s="468"/>
      <c r="KAT50" s="468"/>
      <c r="KAU50" s="468"/>
      <c r="KAV50" s="468"/>
      <c r="KAW50" s="468"/>
      <c r="KAX50" s="468"/>
      <c r="KAY50" s="468"/>
      <c r="KAZ50" s="468"/>
      <c r="KBA50" s="468"/>
      <c r="KBB50" s="468"/>
      <c r="KBC50" s="468"/>
      <c r="KBD50" s="468"/>
      <c r="KBE50" s="468"/>
      <c r="KBF50" s="468"/>
      <c r="KBG50" s="468"/>
      <c r="KBH50" s="468"/>
      <c r="KBI50" s="468"/>
      <c r="KBJ50" s="468"/>
      <c r="KBK50" s="468"/>
      <c r="KBL50" s="468"/>
      <c r="KBM50" s="468"/>
      <c r="KBN50" s="468"/>
      <c r="KBO50" s="468"/>
      <c r="KBP50" s="468"/>
      <c r="KBQ50" s="468"/>
      <c r="KBR50" s="468"/>
      <c r="KBS50" s="468"/>
      <c r="KBT50" s="468"/>
      <c r="KBU50" s="468"/>
      <c r="KBV50" s="468"/>
      <c r="KBW50" s="468"/>
      <c r="KBX50" s="468"/>
      <c r="KBY50" s="468"/>
      <c r="KBZ50" s="468"/>
      <c r="KCA50" s="468"/>
      <c r="KCB50" s="468"/>
      <c r="KCC50" s="468"/>
      <c r="KCD50" s="468"/>
      <c r="KCE50" s="468"/>
      <c r="KCF50" s="468"/>
      <c r="KCG50" s="468"/>
      <c r="KCH50" s="468"/>
      <c r="KCI50" s="468"/>
      <c r="KCJ50" s="468"/>
      <c r="KCK50" s="468"/>
      <c r="KCL50" s="468"/>
      <c r="KCM50" s="468"/>
      <c r="KCN50" s="468"/>
      <c r="KCO50" s="468"/>
      <c r="KCP50" s="468"/>
      <c r="KCQ50" s="468"/>
      <c r="KCR50" s="468"/>
      <c r="KCS50" s="468"/>
      <c r="KCT50" s="468"/>
      <c r="KCU50" s="468"/>
      <c r="KCV50" s="468"/>
      <c r="KCW50" s="468"/>
      <c r="KCX50" s="468"/>
      <c r="KCY50" s="468"/>
      <c r="KCZ50" s="468"/>
      <c r="KDA50" s="468"/>
      <c r="KDB50" s="468"/>
      <c r="KDC50" s="468"/>
      <c r="KDD50" s="468"/>
      <c r="KDE50" s="468"/>
      <c r="KDF50" s="468"/>
      <c r="KDG50" s="468"/>
      <c r="KDH50" s="468"/>
      <c r="KDI50" s="468"/>
      <c r="KDJ50" s="468"/>
      <c r="KDK50" s="468"/>
      <c r="KDL50" s="468"/>
      <c r="KDM50" s="468"/>
      <c r="KDN50" s="468"/>
      <c r="KDO50" s="468"/>
      <c r="KDP50" s="468"/>
      <c r="KDQ50" s="468"/>
      <c r="KDR50" s="468"/>
      <c r="KDS50" s="468"/>
      <c r="KDT50" s="468"/>
      <c r="KDU50" s="468"/>
      <c r="KDV50" s="468"/>
      <c r="KDW50" s="468"/>
      <c r="KDX50" s="468"/>
      <c r="KDY50" s="468"/>
      <c r="KDZ50" s="468"/>
      <c r="KEA50" s="468"/>
      <c r="KEB50" s="468"/>
      <c r="KEC50" s="468"/>
      <c r="KED50" s="468"/>
      <c r="KEE50" s="468"/>
      <c r="KEF50" s="468"/>
      <c r="KEG50" s="468"/>
      <c r="KEH50" s="468"/>
      <c r="KEI50" s="468"/>
      <c r="KEJ50" s="468"/>
      <c r="KEK50" s="468"/>
      <c r="KEL50" s="468"/>
      <c r="KEM50" s="468"/>
      <c r="KEN50" s="468"/>
      <c r="KEO50" s="468"/>
      <c r="KEP50" s="468"/>
      <c r="KEQ50" s="468"/>
      <c r="KER50" s="468"/>
      <c r="KES50" s="468"/>
      <c r="KET50" s="468"/>
      <c r="KEU50" s="468"/>
      <c r="KEV50" s="468"/>
      <c r="KEW50" s="468"/>
      <c r="KEX50" s="468"/>
      <c r="KEY50" s="468"/>
      <c r="KEZ50" s="468"/>
      <c r="KFA50" s="468"/>
      <c r="KFB50" s="468"/>
      <c r="KFC50" s="468"/>
      <c r="KFD50" s="468"/>
      <c r="KFE50" s="468"/>
      <c r="KFF50" s="468"/>
      <c r="KFG50" s="468"/>
      <c r="KFH50" s="468"/>
      <c r="KFI50" s="468"/>
      <c r="KFJ50" s="468"/>
      <c r="KFK50" s="468"/>
      <c r="KFL50" s="468"/>
      <c r="KFM50" s="468"/>
      <c r="KFN50" s="468"/>
      <c r="KFO50" s="468"/>
      <c r="KFP50" s="468"/>
      <c r="KFQ50" s="468"/>
      <c r="KFR50" s="468"/>
      <c r="KFS50" s="468"/>
      <c r="KFT50" s="468"/>
      <c r="KFU50" s="468"/>
      <c r="KFV50" s="468"/>
      <c r="KFW50" s="468"/>
      <c r="KFX50" s="468"/>
      <c r="KFY50" s="468"/>
      <c r="KFZ50" s="468"/>
      <c r="KGA50" s="468"/>
      <c r="KGB50" s="468"/>
      <c r="KGC50" s="468"/>
      <c r="KGD50" s="468"/>
      <c r="KGE50" s="468"/>
      <c r="KGF50" s="468"/>
      <c r="KGG50" s="468"/>
      <c r="KGH50" s="468"/>
      <c r="KGI50" s="468"/>
      <c r="KGJ50" s="468"/>
      <c r="KGK50" s="468"/>
      <c r="KGL50" s="468"/>
      <c r="KGM50" s="468"/>
      <c r="KGN50" s="468"/>
      <c r="KGO50" s="468"/>
      <c r="KGP50" s="468"/>
      <c r="KGQ50" s="468"/>
      <c r="KGR50" s="468"/>
      <c r="KGS50" s="468"/>
      <c r="KGT50" s="468"/>
      <c r="KGU50" s="468"/>
      <c r="KGV50" s="468"/>
      <c r="KGW50" s="468"/>
      <c r="KGX50" s="468"/>
      <c r="KGY50" s="468"/>
      <c r="KGZ50" s="468"/>
      <c r="KHA50" s="468"/>
      <c r="KHB50" s="468"/>
      <c r="KHC50" s="468"/>
      <c r="KHD50" s="468"/>
      <c r="KHE50" s="468"/>
      <c r="KHF50" s="468"/>
      <c r="KHG50" s="468"/>
      <c r="KHH50" s="468"/>
      <c r="KHI50" s="468"/>
      <c r="KHJ50" s="468"/>
      <c r="KHK50" s="468"/>
      <c r="KHL50" s="468"/>
      <c r="KHM50" s="468"/>
      <c r="KHN50" s="468"/>
      <c r="KHO50" s="468"/>
      <c r="KHP50" s="468"/>
      <c r="KHQ50" s="468"/>
      <c r="KHR50" s="468"/>
      <c r="KHS50" s="468"/>
      <c r="KHT50" s="468"/>
      <c r="KHU50" s="468"/>
      <c r="KHV50" s="468"/>
      <c r="KHW50" s="468"/>
      <c r="KHX50" s="468"/>
      <c r="KHY50" s="468"/>
      <c r="KHZ50" s="468"/>
      <c r="KIA50" s="468"/>
      <c r="KIB50" s="468"/>
      <c r="KIC50" s="468"/>
      <c r="KID50" s="468"/>
      <c r="KIE50" s="468"/>
      <c r="KIF50" s="468"/>
      <c r="KIG50" s="468"/>
      <c r="KIH50" s="468"/>
      <c r="KII50" s="468"/>
      <c r="KIJ50" s="468"/>
      <c r="KIK50" s="468"/>
      <c r="KIL50" s="468"/>
      <c r="KIM50" s="468"/>
      <c r="KIN50" s="468"/>
      <c r="KIO50" s="468"/>
      <c r="KIP50" s="468"/>
      <c r="KIQ50" s="468"/>
      <c r="KIR50" s="468"/>
      <c r="KIS50" s="468"/>
      <c r="KIT50" s="468"/>
      <c r="KIU50" s="468"/>
      <c r="KIV50" s="468"/>
      <c r="KIW50" s="468"/>
      <c r="KIX50" s="468"/>
      <c r="KIY50" s="468"/>
      <c r="KIZ50" s="468"/>
      <c r="KJA50" s="468"/>
      <c r="KJB50" s="468"/>
      <c r="KJC50" s="468"/>
      <c r="KJD50" s="468"/>
      <c r="KJE50" s="468"/>
      <c r="KJF50" s="468"/>
      <c r="KJG50" s="468"/>
      <c r="KJH50" s="468"/>
      <c r="KJI50" s="468"/>
      <c r="KJJ50" s="468"/>
      <c r="KJK50" s="468"/>
      <c r="KJL50" s="468"/>
      <c r="KJM50" s="468"/>
      <c r="KJN50" s="468"/>
      <c r="KJO50" s="468"/>
      <c r="KJP50" s="468"/>
      <c r="KJQ50" s="468"/>
      <c r="KJR50" s="468"/>
      <c r="KJS50" s="468"/>
      <c r="KJT50" s="468"/>
      <c r="KJU50" s="468"/>
      <c r="KJV50" s="468"/>
      <c r="KJW50" s="468"/>
      <c r="KJX50" s="468"/>
      <c r="KJY50" s="468"/>
      <c r="KJZ50" s="468"/>
      <c r="KKA50" s="468"/>
      <c r="KKB50" s="468"/>
      <c r="KKC50" s="468"/>
      <c r="KKD50" s="468"/>
      <c r="KKE50" s="468"/>
      <c r="KKF50" s="468"/>
      <c r="KKG50" s="468"/>
      <c r="KKH50" s="468"/>
      <c r="KKI50" s="468"/>
      <c r="KKJ50" s="468"/>
      <c r="KKK50" s="468"/>
      <c r="KKL50" s="468"/>
      <c r="KKM50" s="468"/>
      <c r="KKN50" s="468"/>
      <c r="KKO50" s="468"/>
      <c r="KKP50" s="468"/>
      <c r="KKQ50" s="468"/>
      <c r="KKR50" s="468"/>
      <c r="KKS50" s="468"/>
      <c r="KKT50" s="468"/>
      <c r="KKU50" s="468"/>
      <c r="KKV50" s="468"/>
      <c r="KKW50" s="468"/>
      <c r="KKX50" s="468"/>
      <c r="KKY50" s="468"/>
      <c r="KKZ50" s="468"/>
      <c r="KLA50" s="468"/>
      <c r="KLB50" s="468"/>
      <c r="KLC50" s="468"/>
      <c r="KLD50" s="468"/>
      <c r="KLE50" s="468"/>
      <c r="KLF50" s="468"/>
      <c r="KLG50" s="468"/>
      <c r="KLH50" s="468"/>
      <c r="KLI50" s="468"/>
      <c r="KLJ50" s="468"/>
      <c r="KLK50" s="468"/>
      <c r="KLL50" s="468"/>
      <c r="KLM50" s="468"/>
      <c r="KLN50" s="468"/>
      <c r="KLO50" s="468"/>
      <c r="KLP50" s="468"/>
      <c r="KLQ50" s="468"/>
      <c r="KLR50" s="468"/>
      <c r="KLS50" s="468"/>
      <c r="KLT50" s="468"/>
      <c r="KLU50" s="468"/>
      <c r="KLV50" s="468"/>
      <c r="KLW50" s="468"/>
      <c r="KLX50" s="468"/>
      <c r="KLY50" s="468"/>
      <c r="KLZ50" s="468"/>
      <c r="KMA50" s="468"/>
      <c r="KMB50" s="468"/>
      <c r="KMC50" s="468"/>
      <c r="KMD50" s="468"/>
      <c r="KME50" s="468"/>
      <c r="KMF50" s="468"/>
      <c r="KMG50" s="468"/>
      <c r="KMH50" s="468"/>
      <c r="KMI50" s="468"/>
      <c r="KMJ50" s="468"/>
      <c r="KMK50" s="468"/>
      <c r="KML50" s="468"/>
      <c r="KMM50" s="468"/>
      <c r="KMN50" s="468"/>
      <c r="KMO50" s="468"/>
      <c r="KMP50" s="468"/>
      <c r="KMQ50" s="468"/>
      <c r="KMR50" s="468"/>
      <c r="KMS50" s="468"/>
      <c r="KMT50" s="468"/>
      <c r="KMU50" s="468"/>
      <c r="KMV50" s="468"/>
      <c r="KMW50" s="468"/>
      <c r="KMX50" s="468"/>
      <c r="KMY50" s="468"/>
      <c r="KMZ50" s="468"/>
      <c r="KNA50" s="468"/>
      <c r="KNB50" s="468"/>
      <c r="KNC50" s="468"/>
      <c r="KND50" s="468"/>
      <c r="KNE50" s="468"/>
      <c r="KNF50" s="468"/>
      <c r="KNG50" s="468"/>
      <c r="KNH50" s="468"/>
      <c r="KNI50" s="468"/>
      <c r="KNJ50" s="468"/>
      <c r="KNK50" s="468"/>
      <c r="KNL50" s="468"/>
      <c r="KNM50" s="468"/>
      <c r="KNN50" s="468"/>
      <c r="KNO50" s="468"/>
      <c r="KNP50" s="468"/>
      <c r="KNQ50" s="468"/>
      <c r="KNR50" s="468"/>
      <c r="KNS50" s="468"/>
      <c r="KNT50" s="468"/>
      <c r="KNU50" s="468"/>
      <c r="KNV50" s="468"/>
      <c r="KNW50" s="468"/>
      <c r="KNX50" s="468"/>
      <c r="KNY50" s="468"/>
      <c r="KNZ50" s="468"/>
      <c r="KOA50" s="468"/>
      <c r="KOB50" s="468"/>
      <c r="KOC50" s="468"/>
      <c r="KOD50" s="468"/>
      <c r="KOE50" s="468"/>
      <c r="KOF50" s="468"/>
      <c r="KOG50" s="468"/>
      <c r="KOH50" s="468"/>
      <c r="KOI50" s="468"/>
      <c r="KOJ50" s="468"/>
      <c r="KOK50" s="468"/>
      <c r="KOL50" s="468"/>
      <c r="KOM50" s="468"/>
      <c r="KON50" s="468"/>
      <c r="KOO50" s="468"/>
      <c r="KOP50" s="468"/>
      <c r="KOQ50" s="468"/>
      <c r="KOR50" s="468"/>
      <c r="KOS50" s="468"/>
      <c r="KOT50" s="468"/>
      <c r="KOU50" s="468"/>
      <c r="KOV50" s="468"/>
      <c r="KOW50" s="468"/>
      <c r="KOX50" s="468"/>
      <c r="KOY50" s="468"/>
      <c r="KOZ50" s="468"/>
      <c r="KPA50" s="468"/>
      <c r="KPB50" s="468"/>
      <c r="KPC50" s="468"/>
      <c r="KPD50" s="468"/>
      <c r="KPE50" s="468"/>
      <c r="KPF50" s="468"/>
      <c r="KPG50" s="468"/>
      <c r="KPH50" s="468"/>
      <c r="KPI50" s="468"/>
      <c r="KPJ50" s="468"/>
      <c r="KPK50" s="468"/>
      <c r="KPL50" s="468"/>
      <c r="KPM50" s="468"/>
      <c r="KPN50" s="468"/>
      <c r="KPO50" s="468"/>
      <c r="KPP50" s="468"/>
      <c r="KPQ50" s="468"/>
      <c r="KPR50" s="468"/>
      <c r="KPS50" s="468"/>
      <c r="KPT50" s="468"/>
      <c r="KPU50" s="468"/>
      <c r="KPV50" s="468"/>
      <c r="KPW50" s="468"/>
      <c r="KPX50" s="468"/>
      <c r="KPY50" s="468"/>
      <c r="KPZ50" s="468"/>
      <c r="KQA50" s="468"/>
      <c r="KQB50" s="468"/>
      <c r="KQC50" s="468"/>
      <c r="KQD50" s="468"/>
      <c r="KQE50" s="468"/>
      <c r="KQF50" s="468"/>
      <c r="KQG50" s="468"/>
      <c r="KQH50" s="468"/>
      <c r="KQI50" s="468"/>
      <c r="KQJ50" s="468"/>
      <c r="KQK50" s="468"/>
      <c r="KQL50" s="468"/>
      <c r="KQM50" s="468"/>
      <c r="KQN50" s="468"/>
      <c r="KQO50" s="468"/>
      <c r="KQP50" s="468"/>
      <c r="KQQ50" s="468"/>
      <c r="KQR50" s="468"/>
      <c r="KQS50" s="468"/>
      <c r="KQT50" s="468"/>
      <c r="KQU50" s="468"/>
      <c r="KQV50" s="468"/>
      <c r="KQW50" s="468"/>
      <c r="KQX50" s="468"/>
      <c r="KQY50" s="468"/>
      <c r="KQZ50" s="468"/>
      <c r="KRA50" s="468"/>
      <c r="KRB50" s="468"/>
      <c r="KRC50" s="468"/>
      <c r="KRD50" s="468"/>
      <c r="KRE50" s="468"/>
      <c r="KRF50" s="468"/>
      <c r="KRG50" s="468"/>
      <c r="KRH50" s="468"/>
      <c r="KRI50" s="468"/>
      <c r="KRJ50" s="468"/>
      <c r="KRK50" s="468"/>
      <c r="KRL50" s="468"/>
      <c r="KRM50" s="468"/>
      <c r="KRN50" s="468"/>
      <c r="KRO50" s="468"/>
      <c r="KRP50" s="468"/>
      <c r="KRQ50" s="468"/>
      <c r="KRR50" s="468"/>
      <c r="KRS50" s="468"/>
      <c r="KRT50" s="468"/>
      <c r="KRU50" s="468"/>
      <c r="KRV50" s="468"/>
      <c r="KRW50" s="468"/>
      <c r="KRX50" s="468"/>
      <c r="KRY50" s="468"/>
      <c r="KRZ50" s="468"/>
      <c r="KSA50" s="468"/>
      <c r="KSB50" s="468"/>
      <c r="KSC50" s="468"/>
      <c r="KSD50" s="468"/>
      <c r="KSE50" s="468"/>
      <c r="KSF50" s="468"/>
      <c r="KSG50" s="468"/>
      <c r="KSH50" s="468"/>
      <c r="KSI50" s="468"/>
      <c r="KSJ50" s="468"/>
      <c r="KSK50" s="468"/>
      <c r="KSL50" s="468"/>
      <c r="KSM50" s="468"/>
      <c r="KSN50" s="468"/>
      <c r="KSO50" s="468"/>
      <c r="KSP50" s="468"/>
      <c r="KSQ50" s="468"/>
      <c r="KSR50" s="468"/>
      <c r="KSS50" s="468"/>
      <c r="KST50" s="468"/>
      <c r="KSU50" s="468"/>
      <c r="KSV50" s="468"/>
      <c r="KSW50" s="468"/>
      <c r="KSX50" s="468"/>
      <c r="KSY50" s="468"/>
      <c r="KSZ50" s="468"/>
      <c r="KTA50" s="468"/>
      <c r="KTB50" s="468"/>
      <c r="KTC50" s="468"/>
      <c r="KTD50" s="468"/>
      <c r="KTE50" s="468"/>
      <c r="KTF50" s="468"/>
      <c r="KTG50" s="468"/>
      <c r="KTH50" s="468"/>
      <c r="KTI50" s="468"/>
      <c r="KTJ50" s="468"/>
      <c r="KTK50" s="468"/>
      <c r="KTL50" s="468"/>
      <c r="KTM50" s="468"/>
      <c r="KTN50" s="468"/>
      <c r="KTO50" s="468"/>
      <c r="KTP50" s="468"/>
      <c r="KTQ50" s="468"/>
      <c r="KTR50" s="468"/>
      <c r="KTS50" s="468"/>
      <c r="KTT50" s="468"/>
      <c r="KTU50" s="468"/>
      <c r="KTV50" s="468"/>
      <c r="KTW50" s="468"/>
      <c r="KTX50" s="468"/>
      <c r="KTY50" s="468"/>
      <c r="KTZ50" s="468"/>
      <c r="KUA50" s="468"/>
      <c r="KUB50" s="468"/>
      <c r="KUC50" s="468"/>
      <c r="KUD50" s="468"/>
      <c r="KUE50" s="468"/>
      <c r="KUF50" s="468"/>
      <c r="KUG50" s="468"/>
      <c r="KUH50" s="468"/>
      <c r="KUI50" s="468"/>
      <c r="KUJ50" s="468"/>
      <c r="KUK50" s="468"/>
      <c r="KUL50" s="468"/>
      <c r="KUM50" s="468"/>
      <c r="KUN50" s="468"/>
      <c r="KUO50" s="468"/>
      <c r="KUP50" s="468"/>
      <c r="KUQ50" s="468"/>
      <c r="KUR50" s="468"/>
      <c r="KUS50" s="468"/>
      <c r="KUT50" s="468"/>
      <c r="KUU50" s="468"/>
      <c r="KUV50" s="468"/>
      <c r="KUW50" s="468"/>
      <c r="KUX50" s="468"/>
      <c r="KUY50" s="468"/>
      <c r="KUZ50" s="468"/>
      <c r="KVA50" s="468"/>
      <c r="KVB50" s="468"/>
      <c r="KVC50" s="468"/>
      <c r="KVD50" s="468"/>
      <c r="KVE50" s="468"/>
      <c r="KVF50" s="468"/>
      <c r="KVG50" s="468"/>
      <c r="KVH50" s="468"/>
      <c r="KVI50" s="468"/>
      <c r="KVJ50" s="468"/>
      <c r="KVK50" s="468"/>
      <c r="KVL50" s="468"/>
      <c r="KVM50" s="468"/>
      <c r="KVN50" s="468"/>
      <c r="KVO50" s="468"/>
      <c r="KVP50" s="468"/>
      <c r="KVQ50" s="468"/>
      <c r="KVR50" s="468"/>
      <c r="KVS50" s="468"/>
      <c r="KVT50" s="468"/>
      <c r="KVU50" s="468"/>
      <c r="KVV50" s="468"/>
      <c r="KVW50" s="468"/>
      <c r="KVX50" s="468"/>
      <c r="KVY50" s="468"/>
      <c r="KVZ50" s="468"/>
      <c r="KWA50" s="468"/>
      <c r="KWB50" s="468"/>
      <c r="KWC50" s="468"/>
      <c r="KWD50" s="468"/>
      <c r="KWE50" s="468"/>
      <c r="KWF50" s="468"/>
      <c r="KWG50" s="468"/>
      <c r="KWH50" s="468"/>
      <c r="KWI50" s="468"/>
      <c r="KWJ50" s="468"/>
      <c r="KWK50" s="468"/>
      <c r="KWL50" s="468"/>
      <c r="KWM50" s="468"/>
      <c r="KWN50" s="468"/>
      <c r="KWO50" s="468"/>
      <c r="KWP50" s="468"/>
      <c r="KWQ50" s="468"/>
      <c r="KWR50" s="468"/>
      <c r="KWS50" s="468"/>
      <c r="KWT50" s="468"/>
      <c r="KWU50" s="468"/>
      <c r="KWV50" s="468"/>
      <c r="KWW50" s="468"/>
      <c r="KWX50" s="468"/>
      <c r="KWY50" s="468"/>
      <c r="KWZ50" s="468"/>
      <c r="KXA50" s="468"/>
      <c r="KXB50" s="468"/>
      <c r="KXC50" s="468"/>
      <c r="KXD50" s="468"/>
      <c r="KXE50" s="468"/>
      <c r="KXF50" s="468"/>
      <c r="KXG50" s="468"/>
      <c r="KXH50" s="468"/>
      <c r="KXI50" s="468"/>
      <c r="KXJ50" s="468"/>
      <c r="KXK50" s="468"/>
      <c r="KXL50" s="468"/>
      <c r="KXM50" s="468"/>
      <c r="KXN50" s="468"/>
      <c r="KXO50" s="468"/>
      <c r="KXP50" s="468"/>
      <c r="KXQ50" s="468"/>
      <c r="KXR50" s="468"/>
      <c r="KXS50" s="468"/>
      <c r="KXT50" s="468"/>
      <c r="KXU50" s="468"/>
      <c r="KXV50" s="468"/>
      <c r="KXW50" s="468"/>
      <c r="KXX50" s="468"/>
      <c r="KXY50" s="468"/>
      <c r="KXZ50" s="468"/>
      <c r="KYA50" s="468"/>
      <c r="KYB50" s="468"/>
      <c r="KYC50" s="468"/>
      <c r="KYD50" s="468"/>
      <c r="KYE50" s="468"/>
      <c r="KYF50" s="468"/>
      <c r="KYG50" s="468"/>
      <c r="KYH50" s="468"/>
      <c r="KYI50" s="468"/>
      <c r="KYJ50" s="468"/>
      <c r="KYK50" s="468"/>
      <c r="KYL50" s="468"/>
      <c r="KYM50" s="468"/>
      <c r="KYN50" s="468"/>
      <c r="KYO50" s="468"/>
      <c r="KYP50" s="468"/>
      <c r="KYQ50" s="468"/>
      <c r="KYR50" s="468"/>
      <c r="KYS50" s="468"/>
      <c r="KYT50" s="468"/>
      <c r="KYU50" s="468"/>
      <c r="KYV50" s="468"/>
      <c r="KYW50" s="468"/>
      <c r="KYX50" s="468"/>
      <c r="KYY50" s="468"/>
      <c r="KYZ50" s="468"/>
      <c r="KZA50" s="468"/>
      <c r="KZB50" s="468"/>
      <c r="KZC50" s="468"/>
      <c r="KZD50" s="468"/>
      <c r="KZE50" s="468"/>
      <c r="KZF50" s="468"/>
      <c r="KZG50" s="468"/>
      <c r="KZH50" s="468"/>
      <c r="KZI50" s="468"/>
      <c r="KZJ50" s="468"/>
      <c r="KZK50" s="468"/>
      <c r="KZL50" s="468"/>
      <c r="KZM50" s="468"/>
      <c r="KZN50" s="468"/>
      <c r="KZO50" s="468"/>
      <c r="KZP50" s="468"/>
      <c r="KZQ50" s="468"/>
      <c r="KZR50" s="468"/>
      <c r="KZS50" s="468"/>
      <c r="KZT50" s="468"/>
      <c r="KZU50" s="468"/>
      <c r="KZV50" s="468"/>
      <c r="KZW50" s="468"/>
      <c r="KZX50" s="468"/>
      <c r="KZY50" s="468"/>
      <c r="KZZ50" s="468"/>
      <c r="LAA50" s="468"/>
      <c r="LAB50" s="468"/>
      <c r="LAC50" s="468"/>
      <c r="LAD50" s="468"/>
      <c r="LAE50" s="468"/>
      <c r="LAF50" s="468"/>
      <c r="LAG50" s="468"/>
      <c r="LAH50" s="468"/>
      <c r="LAI50" s="468"/>
      <c r="LAJ50" s="468"/>
      <c r="LAK50" s="468"/>
      <c r="LAL50" s="468"/>
      <c r="LAM50" s="468"/>
      <c r="LAN50" s="468"/>
      <c r="LAO50" s="468"/>
      <c r="LAP50" s="468"/>
      <c r="LAQ50" s="468"/>
      <c r="LAR50" s="468"/>
      <c r="LAS50" s="468"/>
      <c r="LAT50" s="468"/>
      <c r="LAU50" s="468"/>
      <c r="LAV50" s="468"/>
      <c r="LAW50" s="468"/>
      <c r="LAX50" s="468"/>
      <c r="LAY50" s="468"/>
      <c r="LAZ50" s="468"/>
      <c r="LBA50" s="468"/>
      <c r="LBB50" s="468"/>
      <c r="LBC50" s="468"/>
      <c r="LBD50" s="468"/>
      <c r="LBE50" s="468"/>
      <c r="LBF50" s="468"/>
      <c r="LBG50" s="468"/>
      <c r="LBH50" s="468"/>
      <c r="LBI50" s="468"/>
      <c r="LBJ50" s="468"/>
      <c r="LBK50" s="468"/>
      <c r="LBL50" s="468"/>
      <c r="LBM50" s="468"/>
      <c r="LBN50" s="468"/>
      <c r="LBO50" s="468"/>
      <c r="LBP50" s="468"/>
      <c r="LBQ50" s="468"/>
      <c r="LBR50" s="468"/>
      <c r="LBS50" s="468"/>
      <c r="LBT50" s="468"/>
      <c r="LBU50" s="468"/>
      <c r="LBV50" s="468"/>
      <c r="LBW50" s="468"/>
      <c r="LBX50" s="468"/>
      <c r="LBY50" s="468"/>
      <c r="LBZ50" s="468"/>
      <c r="LCA50" s="468"/>
      <c r="LCB50" s="468"/>
      <c r="LCC50" s="468"/>
      <c r="LCD50" s="468"/>
      <c r="LCE50" s="468"/>
      <c r="LCF50" s="468"/>
      <c r="LCG50" s="468"/>
      <c r="LCH50" s="468"/>
      <c r="LCI50" s="468"/>
      <c r="LCJ50" s="468"/>
      <c r="LCK50" s="468"/>
      <c r="LCL50" s="468"/>
      <c r="LCM50" s="468"/>
      <c r="LCN50" s="468"/>
      <c r="LCO50" s="468"/>
      <c r="LCP50" s="468"/>
      <c r="LCQ50" s="468"/>
      <c r="LCR50" s="468"/>
      <c r="LCS50" s="468"/>
      <c r="LCT50" s="468"/>
      <c r="LCU50" s="468"/>
      <c r="LCV50" s="468"/>
      <c r="LCW50" s="468"/>
      <c r="LCX50" s="468"/>
      <c r="LCY50" s="468"/>
      <c r="LCZ50" s="468"/>
      <c r="LDA50" s="468"/>
      <c r="LDB50" s="468"/>
      <c r="LDC50" s="468"/>
      <c r="LDD50" s="468"/>
      <c r="LDE50" s="468"/>
      <c r="LDF50" s="468"/>
      <c r="LDG50" s="468"/>
      <c r="LDH50" s="468"/>
      <c r="LDI50" s="468"/>
      <c r="LDJ50" s="468"/>
      <c r="LDK50" s="468"/>
      <c r="LDL50" s="468"/>
      <c r="LDM50" s="468"/>
      <c r="LDN50" s="468"/>
      <c r="LDO50" s="468"/>
      <c r="LDP50" s="468"/>
      <c r="LDQ50" s="468"/>
      <c r="LDR50" s="468"/>
      <c r="LDS50" s="468"/>
      <c r="LDT50" s="468"/>
      <c r="LDU50" s="468"/>
      <c r="LDV50" s="468"/>
      <c r="LDW50" s="468"/>
      <c r="LDX50" s="468"/>
      <c r="LDY50" s="468"/>
      <c r="LDZ50" s="468"/>
      <c r="LEA50" s="468"/>
      <c r="LEB50" s="468"/>
      <c r="LEC50" s="468"/>
      <c r="LED50" s="468"/>
      <c r="LEE50" s="468"/>
      <c r="LEF50" s="468"/>
      <c r="LEG50" s="468"/>
      <c r="LEH50" s="468"/>
      <c r="LEI50" s="468"/>
      <c r="LEJ50" s="468"/>
      <c r="LEK50" s="468"/>
      <c r="LEL50" s="468"/>
      <c r="LEM50" s="468"/>
      <c r="LEN50" s="468"/>
      <c r="LEO50" s="468"/>
      <c r="LEP50" s="468"/>
      <c r="LEQ50" s="468"/>
      <c r="LER50" s="468"/>
      <c r="LES50" s="468"/>
      <c r="LET50" s="468"/>
      <c r="LEU50" s="468"/>
      <c r="LEV50" s="468"/>
      <c r="LEW50" s="468"/>
      <c r="LEX50" s="468"/>
      <c r="LEY50" s="468"/>
      <c r="LEZ50" s="468"/>
      <c r="LFA50" s="468"/>
      <c r="LFB50" s="468"/>
      <c r="LFC50" s="468"/>
      <c r="LFD50" s="468"/>
      <c r="LFE50" s="468"/>
      <c r="LFF50" s="468"/>
      <c r="LFG50" s="468"/>
      <c r="LFH50" s="468"/>
      <c r="LFI50" s="468"/>
      <c r="LFJ50" s="468"/>
      <c r="LFK50" s="468"/>
      <c r="LFL50" s="468"/>
      <c r="LFM50" s="468"/>
      <c r="LFN50" s="468"/>
      <c r="LFO50" s="468"/>
      <c r="LFP50" s="468"/>
      <c r="LFQ50" s="468"/>
      <c r="LFR50" s="468"/>
      <c r="LFS50" s="468"/>
      <c r="LFT50" s="468"/>
      <c r="LFU50" s="468"/>
      <c r="LFV50" s="468"/>
      <c r="LFW50" s="468"/>
      <c r="LFX50" s="468"/>
      <c r="LFY50" s="468"/>
      <c r="LFZ50" s="468"/>
      <c r="LGA50" s="468"/>
      <c r="LGB50" s="468"/>
      <c r="LGC50" s="468"/>
      <c r="LGD50" s="468"/>
      <c r="LGE50" s="468"/>
      <c r="LGF50" s="468"/>
      <c r="LGG50" s="468"/>
      <c r="LGH50" s="468"/>
      <c r="LGI50" s="468"/>
      <c r="LGJ50" s="468"/>
      <c r="LGK50" s="468"/>
      <c r="LGL50" s="468"/>
      <c r="LGM50" s="468"/>
      <c r="LGN50" s="468"/>
      <c r="LGO50" s="468"/>
      <c r="LGP50" s="468"/>
      <c r="LGQ50" s="468"/>
      <c r="LGR50" s="468"/>
      <c r="LGS50" s="468"/>
      <c r="LGT50" s="468"/>
      <c r="LGU50" s="468"/>
      <c r="LGV50" s="468"/>
      <c r="LGW50" s="468"/>
      <c r="LGX50" s="468"/>
      <c r="LGY50" s="468"/>
      <c r="LGZ50" s="468"/>
      <c r="LHA50" s="468"/>
      <c r="LHB50" s="468"/>
      <c r="LHC50" s="468"/>
      <c r="LHD50" s="468"/>
      <c r="LHE50" s="468"/>
      <c r="LHF50" s="468"/>
      <c r="LHG50" s="468"/>
      <c r="LHH50" s="468"/>
      <c r="LHI50" s="468"/>
      <c r="LHJ50" s="468"/>
      <c r="LHK50" s="468"/>
      <c r="LHL50" s="468"/>
      <c r="LHM50" s="468"/>
      <c r="LHN50" s="468"/>
      <c r="LHO50" s="468"/>
      <c r="LHP50" s="468"/>
      <c r="LHQ50" s="468"/>
      <c r="LHR50" s="468"/>
      <c r="LHS50" s="468"/>
      <c r="LHT50" s="468"/>
      <c r="LHU50" s="468"/>
      <c r="LHV50" s="468"/>
      <c r="LHW50" s="468"/>
      <c r="LHX50" s="468"/>
      <c r="LHY50" s="468"/>
      <c r="LHZ50" s="468"/>
      <c r="LIA50" s="468"/>
      <c r="LIB50" s="468"/>
      <c r="LIC50" s="468"/>
      <c r="LID50" s="468"/>
      <c r="LIE50" s="468"/>
      <c r="LIF50" s="468"/>
      <c r="LIG50" s="468"/>
      <c r="LIH50" s="468"/>
      <c r="LII50" s="468"/>
      <c r="LIJ50" s="468"/>
      <c r="LIK50" s="468"/>
      <c r="LIL50" s="468"/>
      <c r="LIM50" s="468"/>
      <c r="LIN50" s="468"/>
      <c r="LIO50" s="468"/>
      <c r="LIP50" s="468"/>
      <c r="LIQ50" s="468"/>
      <c r="LIR50" s="468"/>
      <c r="LIS50" s="468"/>
      <c r="LIT50" s="468"/>
      <c r="LIU50" s="468"/>
      <c r="LIV50" s="468"/>
      <c r="LIW50" s="468"/>
      <c r="LIX50" s="468"/>
      <c r="LIY50" s="468"/>
      <c r="LIZ50" s="468"/>
      <c r="LJA50" s="468"/>
      <c r="LJB50" s="468"/>
      <c r="LJC50" s="468"/>
      <c r="LJD50" s="468"/>
      <c r="LJE50" s="468"/>
      <c r="LJF50" s="468"/>
      <c r="LJG50" s="468"/>
      <c r="LJH50" s="468"/>
      <c r="LJI50" s="468"/>
      <c r="LJJ50" s="468"/>
      <c r="LJK50" s="468"/>
      <c r="LJL50" s="468"/>
      <c r="LJM50" s="468"/>
      <c r="LJN50" s="468"/>
      <c r="LJO50" s="468"/>
      <c r="LJP50" s="468"/>
      <c r="LJQ50" s="468"/>
      <c r="LJR50" s="468"/>
      <c r="LJS50" s="468"/>
      <c r="LJT50" s="468"/>
      <c r="LJU50" s="468"/>
      <c r="LJV50" s="468"/>
      <c r="LJW50" s="468"/>
      <c r="LJX50" s="468"/>
      <c r="LJY50" s="468"/>
      <c r="LJZ50" s="468"/>
      <c r="LKA50" s="468"/>
      <c r="LKB50" s="468"/>
      <c r="LKC50" s="468"/>
      <c r="LKD50" s="468"/>
      <c r="LKE50" s="468"/>
      <c r="LKF50" s="468"/>
      <c r="LKG50" s="468"/>
      <c r="LKH50" s="468"/>
      <c r="LKI50" s="468"/>
      <c r="LKJ50" s="468"/>
      <c r="LKK50" s="468"/>
      <c r="LKL50" s="468"/>
      <c r="LKM50" s="468"/>
      <c r="LKN50" s="468"/>
      <c r="LKO50" s="468"/>
      <c r="LKP50" s="468"/>
      <c r="LKQ50" s="468"/>
      <c r="LKR50" s="468"/>
      <c r="LKS50" s="468"/>
      <c r="LKT50" s="468"/>
      <c r="LKU50" s="468"/>
      <c r="LKV50" s="468"/>
      <c r="LKW50" s="468"/>
      <c r="LKX50" s="468"/>
      <c r="LKY50" s="468"/>
      <c r="LKZ50" s="468"/>
      <c r="LLA50" s="468"/>
      <c r="LLB50" s="468"/>
      <c r="LLC50" s="468"/>
      <c r="LLD50" s="468"/>
      <c r="LLE50" s="468"/>
      <c r="LLF50" s="468"/>
      <c r="LLG50" s="468"/>
      <c r="LLH50" s="468"/>
      <c r="LLI50" s="468"/>
      <c r="LLJ50" s="468"/>
      <c r="LLK50" s="468"/>
      <c r="LLL50" s="468"/>
      <c r="LLM50" s="468"/>
      <c r="LLN50" s="468"/>
      <c r="LLO50" s="468"/>
      <c r="LLP50" s="468"/>
      <c r="LLQ50" s="468"/>
      <c r="LLR50" s="468"/>
      <c r="LLS50" s="468"/>
      <c r="LLT50" s="468"/>
      <c r="LLU50" s="468"/>
      <c r="LLV50" s="468"/>
      <c r="LLW50" s="468"/>
      <c r="LLX50" s="468"/>
      <c r="LLY50" s="468"/>
      <c r="LLZ50" s="468"/>
      <c r="LMA50" s="468"/>
      <c r="LMB50" s="468"/>
      <c r="LMC50" s="468"/>
      <c r="LMD50" s="468"/>
      <c r="LME50" s="468"/>
      <c r="LMF50" s="468"/>
      <c r="LMG50" s="468"/>
      <c r="LMH50" s="468"/>
      <c r="LMI50" s="468"/>
      <c r="LMJ50" s="468"/>
      <c r="LMK50" s="468"/>
      <c r="LML50" s="468"/>
      <c r="LMM50" s="468"/>
      <c r="LMN50" s="468"/>
      <c r="LMO50" s="468"/>
      <c r="LMP50" s="468"/>
      <c r="LMQ50" s="468"/>
      <c r="LMR50" s="468"/>
      <c r="LMS50" s="468"/>
      <c r="LMT50" s="468"/>
      <c r="LMU50" s="468"/>
      <c r="LMV50" s="468"/>
      <c r="LMW50" s="468"/>
      <c r="LMX50" s="468"/>
      <c r="LMY50" s="468"/>
      <c r="LMZ50" s="468"/>
      <c r="LNA50" s="468"/>
      <c r="LNB50" s="468"/>
      <c r="LNC50" s="468"/>
      <c r="LND50" s="468"/>
      <c r="LNE50" s="468"/>
      <c r="LNF50" s="468"/>
      <c r="LNG50" s="468"/>
      <c r="LNH50" s="468"/>
      <c r="LNI50" s="468"/>
      <c r="LNJ50" s="468"/>
      <c r="LNK50" s="468"/>
      <c r="LNL50" s="468"/>
      <c r="LNM50" s="468"/>
      <c r="LNN50" s="468"/>
      <c r="LNO50" s="468"/>
      <c r="LNP50" s="468"/>
      <c r="LNQ50" s="468"/>
      <c r="LNR50" s="468"/>
      <c r="LNS50" s="468"/>
      <c r="LNT50" s="468"/>
      <c r="LNU50" s="468"/>
      <c r="LNV50" s="468"/>
      <c r="LNW50" s="468"/>
      <c r="LNX50" s="468"/>
      <c r="LNY50" s="468"/>
      <c r="LNZ50" s="468"/>
      <c r="LOA50" s="468"/>
      <c r="LOB50" s="468"/>
      <c r="LOC50" s="468"/>
      <c r="LOD50" s="468"/>
      <c r="LOE50" s="468"/>
      <c r="LOF50" s="468"/>
      <c r="LOG50" s="468"/>
      <c r="LOH50" s="468"/>
      <c r="LOI50" s="468"/>
      <c r="LOJ50" s="468"/>
      <c r="LOK50" s="468"/>
      <c r="LOL50" s="468"/>
      <c r="LOM50" s="468"/>
      <c r="LON50" s="468"/>
      <c r="LOO50" s="468"/>
      <c r="LOP50" s="468"/>
      <c r="LOQ50" s="468"/>
      <c r="LOR50" s="468"/>
      <c r="LOS50" s="468"/>
      <c r="LOT50" s="468"/>
      <c r="LOU50" s="468"/>
      <c r="LOV50" s="468"/>
      <c r="LOW50" s="468"/>
      <c r="LOX50" s="468"/>
      <c r="LOY50" s="468"/>
      <c r="LOZ50" s="468"/>
      <c r="LPA50" s="468"/>
      <c r="LPB50" s="468"/>
      <c r="LPC50" s="468"/>
      <c r="LPD50" s="468"/>
      <c r="LPE50" s="468"/>
      <c r="LPF50" s="468"/>
      <c r="LPG50" s="468"/>
      <c r="LPH50" s="468"/>
      <c r="LPI50" s="468"/>
      <c r="LPJ50" s="468"/>
      <c r="LPK50" s="468"/>
      <c r="LPL50" s="468"/>
      <c r="LPM50" s="468"/>
      <c r="LPN50" s="468"/>
      <c r="LPO50" s="468"/>
      <c r="LPP50" s="468"/>
      <c r="LPQ50" s="468"/>
      <c r="LPR50" s="468"/>
      <c r="LPS50" s="468"/>
      <c r="LPT50" s="468"/>
      <c r="LPU50" s="468"/>
      <c r="LPV50" s="468"/>
      <c r="LPW50" s="468"/>
      <c r="LPX50" s="468"/>
      <c r="LPY50" s="468"/>
      <c r="LPZ50" s="468"/>
      <c r="LQA50" s="468"/>
      <c r="LQB50" s="468"/>
      <c r="LQC50" s="468"/>
      <c r="LQD50" s="468"/>
      <c r="LQE50" s="468"/>
      <c r="LQF50" s="468"/>
      <c r="LQG50" s="468"/>
      <c r="LQH50" s="468"/>
      <c r="LQI50" s="468"/>
      <c r="LQJ50" s="468"/>
      <c r="LQK50" s="468"/>
      <c r="LQL50" s="468"/>
      <c r="LQM50" s="468"/>
      <c r="LQN50" s="468"/>
      <c r="LQO50" s="468"/>
      <c r="LQP50" s="468"/>
      <c r="LQQ50" s="468"/>
      <c r="LQR50" s="468"/>
      <c r="LQS50" s="468"/>
      <c r="LQT50" s="468"/>
      <c r="LQU50" s="468"/>
      <c r="LQV50" s="468"/>
      <c r="LQW50" s="468"/>
      <c r="LQX50" s="468"/>
      <c r="LQY50" s="468"/>
      <c r="LQZ50" s="468"/>
      <c r="LRA50" s="468"/>
      <c r="LRB50" s="468"/>
      <c r="LRC50" s="468"/>
      <c r="LRD50" s="468"/>
      <c r="LRE50" s="468"/>
      <c r="LRF50" s="468"/>
      <c r="LRG50" s="468"/>
      <c r="LRH50" s="468"/>
      <c r="LRI50" s="468"/>
      <c r="LRJ50" s="468"/>
      <c r="LRK50" s="468"/>
      <c r="LRL50" s="468"/>
      <c r="LRM50" s="468"/>
      <c r="LRN50" s="468"/>
      <c r="LRO50" s="468"/>
      <c r="LRP50" s="468"/>
      <c r="LRQ50" s="468"/>
      <c r="LRR50" s="468"/>
      <c r="LRS50" s="468"/>
      <c r="LRT50" s="468"/>
      <c r="LRU50" s="468"/>
      <c r="LRV50" s="468"/>
      <c r="LRW50" s="468"/>
      <c r="LRX50" s="468"/>
      <c r="LRY50" s="468"/>
      <c r="LRZ50" s="468"/>
      <c r="LSA50" s="468"/>
      <c r="LSB50" s="468"/>
      <c r="LSC50" s="468"/>
      <c r="LSD50" s="468"/>
      <c r="LSE50" s="468"/>
      <c r="LSF50" s="468"/>
      <c r="LSG50" s="468"/>
      <c r="LSH50" s="468"/>
      <c r="LSI50" s="468"/>
      <c r="LSJ50" s="468"/>
      <c r="LSK50" s="468"/>
      <c r="LSL50" s="468"/>
      <c r="LSM50" s="468"/>
      <c r="LSN50" s="468"/>
      <c r="LSO50" s="468"/>
      <c r="LSP50" s="468"/>
      <c r="LSQ50" s="468"/>
      <c r="LSR50" s="468"/>
      <c r="LSS50" s="468"/>
      <c r="LST50" s="468"/>
      <c r="LSU50" s="468"/>
      <c r="LSV50" s="468"/>
      <c r="LSW50" s="468"/>
      <c r="LSX50" s="468"/>
      <c r="LSY50" s="468"/>
      <c r="LSZ50" s="468"/>
      <c r="LTA50" s="468"/>
      <c r="LTB50" s="468"/>
      <c r="LTC50" s="468"/>
      <c r="LTD50" s="468"/>
      <c r="LTE50" s="468"/>
      <c r="LTF50" s="468"/>
      <c r="LTG50" s="468"/>
      <c r="LTH50" s="468"/>
      <c r="LTI50" s="468"/>
      <c r="LTJ50" s="468"/>
      <c r="LTK50" s="468"/>
      <c r="LTL50" s="468"/>
      <c r="LTM50" s="468"/>
      <c r="LTN50" s="468"/>
      <c r="LTO50" s="468"/>
      <c r="LTP50" s="468"/>
      <c r="LTQ50" s="468"/>
      <c r="LTR50" s="468"/>
      <c r="LTS50" s="468"/>
      <c r="LTT50" s="468"/>
      <c r="LTU50" s="468"/>
      <c r="LTV50" s="468"/>
      <c r="LTW50" s="468"/>
      <c r="LTX50" s="468"/>
      <c r="LTY50" s="468"/>
      <c r="LTZ50" s="468"/>
      <c r="LUA50" s="468"/>
      <c r="LUB50" s="468"/>
      <c r="LUC50" s="468"/>
      <c r="LUD50" s="468"/>
      <c r="LUE50" s="468"/>
      <c r="LUF50" s="468"/>
      <c r="LUG50" s="468"/>
      <c r="LUH50" s="468"/>
      <c r="LUI50" s="468"/>
      <c r="LUJ50" s="468"/>
      <c r="LUK50" s="468"/>
      <c r="LUL50" s="468"/>
      <c r="LUM50" s="468"/>
      <c r="LUN50" s="468"/>
      <c r="LUO50" s="468"/>
      <c r="LUP50" s="468"/>
      <c r="LUQ50" s="468"/>
      <c r="LUR50" s="468"/>
      <c r="LUS50" s="468"/>
      <c r="LUT50" s="468"/>
      <c r="LUU50" s="468"/>
      <c r="LUV50" s="468"/>
      <c r="LUW50" s="468"/>
      <c r="LUX50" s="468"/>
      <c r="LUY50" s="468"/>
      <c r="LUZ50" s="468"/>
      <c r="LVA50" s="468"/>
      <c r="LVB50" s="468"/>
      <c r="LVC50" s="468"/>
      <c r="LVD50" s="468"/>
      <c r="LVE50" s="468"/>
      <c r="LVF50" s="468"/>
      <c r="LVG50" s="468"/>
      <c r="LVH50" s="468"/>
      <c r="LVI50" s="468"/>
      <c r="LVJ50" s="468"/>
      <c r="LVK50" s="468"/>
      <c r="LVL50" s="468"/>
      <c r="LVM50" s="468"/>
      <c r="LVN50" s="468"/>
      <c r="LVO50" s="468"/>
      <c r="LVP50" s="468"/>
      <c r="LVQ50" s="468"/>
      <c r="LVR50" s="468"/>
      <c r="LVS50" s="468"/>
      <c r="LVT50" s="468"/>
      <c r="LVU50" s="468"/>
      <c r="LVV50" s="468"/>
      <c r="LVW50" s="468"/>
      <c r="LVX50" s="468"/>
      <c r="LVY50" s="468"/>
      <c r="LVZ50" s="468"/>
      <c r="LWA50" s="468"/>
      <c r="LWB50" s="468"/>
      <c r="LWC50" s="468"/>
      <c r="LWD50" s="468"/>
      <c r="LWE50" s="468"/>
      <c r="LWF50" s="468"/>
      <c r="LWG50" s="468"/>
      <c r="LWH50" s="468"/>
      <c r="LWI50" s="468"/>
      <c r="LWJ50" s="468"/>
      <c r="LWK50" s="468"/>
      <c r="LWL50" s="468"/>
      <c r="LWM50" s="468"/>
      <c r="LWN50" s="468"/>
      <c r="LWO50" s="468"/>
      <c r="LWP50" s="468"/>
      <c r="LWQ50" s="468"/>
      <c r="LWR50" s="468"/>
      <c r="LWS50" s="468"/>
      <c r="LWT50" s="468"/>
      <c r="LWU50" s="468"/>
      <c r="LWV50" s="468"/>
      <c r="LWW50" s="468"/>
      <c r="LWX50" s="468"/>
      <c r="LWY50" s="468"/>
      <c r="LWZ50" s="468"/>
      <c r="LXA50" s="468"/>
      <c r="LXB50" s="468"/>
      <c r="LXC50" s="468"/>
      <c r="LXD50" s="468"/>
      <c r="LXE50" s="468"/>
      <c r="LXF50" s="468"/>
      <c r="LXG50" s="468"/>
      <c r="LXH50" s="468"/>
      <c r="LXI50" s="468"/>
      <c r="LXJ50" s="468"/>
      <c r="LXK50" s="468"/>
      <c r="LXL50" s="468"/>
      <c r="LXM50" s="468"/>
      <c r="LXN50" s="468"/>
      <c r="LXO50" s="468"/>
      <c r="LXP50" s="468"/>
      <c r="LXQ50" s="468"/>
      <c r="LXR50" s="468"/>
      <c r="LXS50" s="468"/>
      <c r="LXT50" s="468"/>
      <c r="LXU50" s="468"/>
      <c r="LXV50" s="468"/>
      <c r="LXW50" s="468"/>
      <c r="LXX50" s="468"/>
      <c r="LXY50" s="468"/>
      <c r="LXZ50" s="468"/>
      <c r="LYA50" s="468"/>
      <c r="LYB50" s="468"/>
      <c r="LYC50" s="468"/>
      <c r="LYD50" s="468"/>
      <c r="LYE50" s="468"/>
      <c r="LYF50" s="468"/>
      <c r="LYG50" s="468"/>
      <c r="LYH50" s="468"/>
      <c r="LYI50" s="468"/>
      <c r="LYJ50" s="468"/>
      <c r="LYK50" s="468"/>
      <c r="LYL50" s="468"/>
      <c r="LYM50" s="468"/>
      <c r="LYN50" s="468"/>
      <c r="LYO50" s="468"/>
      <c r="LYP50" s="468"/>
      <c r="LYQ50" s="468"/>
      <c r="LYR50" s="468"/>
      <c r="LYS50" s="468"/>
      <c r="LYT50" s="468"/>
      <c r="LYU50" s="468"/>
      <c r="LYV50" s="468"/>
      <c r="LYW50" s="468"/>
      <c r="LYX50" s="468"/>
      <c r="LYY50" s="468"/>
      <c r="LYZ50" s="468"/>
      <c r="LZA50" s="468"/>
      <c r="LZB50" s="468"/>
      <c r="LZC50" s="468"/>
      <c r="LZD50" s="468"/>
      <c r="LZE50" s="468"/>
      <c r="LZF50" s="468"/>
      <c r="LZG50" s="468"/>
      <c r="LZH50" s="468"/>
      <c r="LZI50" s="468"/>
      <c r="LZJ50" s="468"/>
      <c r="LZK50" s="468"/>
      <c r="LZL50" s="468"/>
      <c r="LZM50" s="468"/>
      <c r="LZN50" s="468"/>
      <c r="LZO50" s="468"/>
      <c r="LZP50" s="468"/>
      <c r="LZQ50" s="468"/>
      <c r="LZR50" s="468"/>
      <c r="LZS50" s="468"/>
      <c r="LZT50" s="468"/>
      <c r="LZU50" s="468"/>
      <c r="LZV50" s="468"/>
      <c r="LZW50" s="468"/>
      <c r="LZX50" s="468"/>
      <c r="LZY50" s="468"/>
      <c r="LZZ50" s="468"/>
      <c r="MAA50" s="468"/>
      <c r="MAB50" s="468"/>
      <c r="MAC50" s="468"/>
      <c r="MAD50" s="468"/>
      <c r="MAE50" s="468"/>
      <c r="MAF50" s="468"/>
      <c r="MAG50" s="468"/>
      <c r="MAH50" s="468"/>
      <c r="MAI50" s="468"/>
      <c r="MAJ50" s="468"/>
      <c r="MAK50" s="468"/>
      <c r="MAL50" s="468"/>
      <c r="MAM50" s="468"/>
      <c r="MAN50" s="468"/>
      <c r="MAO50" s="468"/>
      <c r="MAP50" s="468"/>
      <c r="MAQ50" s="468"/>
      <c r="MAR50" s="468"/>
      <c r="MAS50" s="468"/>
      <c r="MAT50" s="468"/>
      <c r="MAU50" s="468"/>
      <c r="MAV50" s="468"/>
      <c r="MAW50" s="468"/>
      <c r="MAX50" s="468"/>
      <c r="MAY50" s="468"/>
      <c r="MAZ50" s="468"/>
      <c r="MBA50" s="468"/>
      <c r="MBB50" s="468"/>
      <c r="MBC50" s="468"/>
      <c r="MBD50" s="468"/>
      <c r="MBE50" s="468"/>
      <c r="MBF50" s="468"/>
      <c r="MBG50" s="468"/>
      <c r="MBH50" s="468"/>
      <c r="MBI50" s="468"/>
      <c r="MBJ50" s="468"/>
      <c r="MBK50" s="468"/>
      <c r="MBL50" s="468"/>
      <c r="MBM50" s="468"/>
      <c r="MBN50" s="468"/>
      <c r="MBO50" s="468"/>
      <c r="MBP50" s="468"/>
      <c r="MBQ50" s="468"/>
      <c r="MBR50" s="468"/>
      <c r="MBS50" s="468"/>
      <c r="MBT50" s="468"/>
      <c r="MBU50" s="468"/>
      <c r="MBV50" s="468"/>
      <c r="MBW50" s="468"/>
      <c r="MBX50" s="468"/>
      <c r="MBY50" s="468"/>
      <c r="MBZ50" s="468"/>
      <c r="MCA50" s="468"/>
      <c r="MCB50" s="468"/>
      <c r="MCC50" s="468"/>
      <c r="MCD50" s="468"/>
      <c r="MCE50" s="468"/>
      <c r="MCF50" s="468"/>
      <c r="MCG50" s="468"/>
      <c r="MCH50" s="468"/>
      <c r="MCI50" s="468"/>
      <c r="MCJ50" s="468"/>
      <c r="MCK50" s="468"/>
      <c r="MCL50" s="468"/>
      <c r="MCM50" s="468"/>
      <c r="MCN50" s="468"/>
      <c r="MCO50" s="468"/>
      <c r="MCP50" s="468"/>
      <c r="MCQ50" s="468"/>
      <c r="MCR50" s="468"/>
      <c r="MCS50" s="468"/>
      <c r="MCT50" s="468"/>
      <c r="MCU50" s="468"/>
      <c r="MCV50" s="468"/>
      <c r="MCW50" s="468"/>
      <c r="MCX50" s="468"/>
      <c r="MCY50" s="468"/>
      <c r="MCZ50" s="468"/>
      <c r="MDA50" s="468"/>
      <c r="MDB50" s="468"/>
      <c r="MDC50" s="468"/>
      <c r="MDD50" s="468"/>
      <c r="MDE50" s="468"/>
      <c r="MDF50" s="468"/>
      <c r="MDG50" s="468"/>
      <c r="MDH50" s="468"/>
      <c r="MDI50" s="468"/>
      <c r="MDJ50" s="468"/>
      <c r="MDK50" s="468"/>
      <c r="MDL50" s="468"/>
      <c r="MDM50" s="468"/>
      <c r="MDN50" s="468"/>
      <c r="MDO50" s="468"/>
      <c r="MDP50" s="468"/>
      <c r="MDQ50" s="468"/>
      <c r="MDR50" s="468"/>
      <c r="MDS50" s="468"/>
      <c r="MDT50" s="468"/>
      <c r="MDU50" s="468"/>
      <c r="MDV50" s="468"/>
      <c r="MDW50" s="468"/>
      <c r="MDX50" s="468"/>
      <c r="MDY50" s="468"/>
      <c r="MDZ50" s="468"/>
      <c r="MEA50" s="468"/>
      <c r="MEB50" s="468"/>
      <c r="MEC50" s="468"/>
      <c r="MED50" s="468"/>
      <c r="MEE50" s="468"/>
      <c r="MEF50" s="468"/>
      <c r="MEG50" s="468"/>
      <c r="MEH50" s="468"/>
      <c r="MEI50" s="468"/>
      <c r="MEJ50" s="468"/>
      <c r="MEK50" s="468"/>
      <c r="MEL50" s="468"/>
      <c r="MEM50" s="468"/>
      <c r="MEN50" s="468"/>
      <c r="MEO50" s="468"/>
      <c r="MEP50" s="468"/>
      <c r="MEQ50" s="468"/>
      <c r="MER50" s="468"/>
      <c r="MES50" s="468"/>
      <c r="MET50" s="468"/>
      <c r="MEU50" s="468"/>
      <c r="MEV50" s="468"/>
      <c r="MEW50" s="468"/>
      <c r="MEX50" s="468"/>
      <c r="MEY50" s="468"/>
      <c r="MEZ50" s="468"/>
      <c r="MFA50" s="468"/>
      <c r="MFB50" s="468"/>
      <c r="MFC50" s="468"/>
      <c r="MFD50" s="468"/>
      <c r="MFE50" s="468"/>
      <c r="MFF50" s="468"/>
      <c r="MFG50" s="468"/>
      <c r="MFH50" s="468"/>
      <c r="MFI50" s="468"/>
      <c r="MFJ50" s="468"/>
      <c r="MFK50" s="468"/>
      <c r="MFL50" s="468"/>
      <c r="MFM50" s="468"/>
      <c r="MFN50" s="468"/>
      <c r="MFO50" s="468"/>
      <c r="MFP50" s="468"/>
      <c r="MFQ50" s="468"/>
      <c r="MFR50" s="468"/>
      <c r="MFS50" s="468"/>
      <c r="MFT50" s="468"/>
      <c r="MFU50" s="468"/>
      <c r="MFV50" s="468"/>
      <c r="MFW50" s="468"/>
      <c r="MFX50" s="468"/>
      <c r="MFY50" s="468"/>
      <c r="MFZ50" s="468"/>
      <c r="MGA50" s="468"/>
      <c r="MGB50" s="468"/>
      <c r="MGC50" s="468"/>
      <c r="MGD50" s="468"/>
      <c r="MGE50" s="468"/>
      <c r="MGF50" s="468"/>
      <c r="MGG50" s="468"/>
      <c r="MGH50" s="468"/>
      <c r="MGI50" s="468"/>
      <c r="MGJ50" s="468"/>
      <c r="MGK50" s="468"/>
      <c r="MGL50" s="468"/>
      <c r="MGM50" s="468"/>
      <c r="MGN50" s="468"/>
      <c r="MGO50" s="468"/>
      <c r="MGP50" s="468"/>
      <c r="MGQ50" s="468"/>
      <c r="MGR50" s="468"/>
      <c r="MGS50" s="468"/>
      <c r="MGT50" s="468"/>
      <c r="MGU50" s="468"/>
      <c r="MGV50" s="468"/>
      <c r="MGW50" s="468"/>
      <c r="MGX50" s="468"/>
      <c r="MGY50" s="468"/>
      <c r="MGZ50" s="468"/>
      <c r="MHA50" s="468"/>
      <c r="MHB50" s="468"/>
      <c r="MHC50" s="468"/>
      <c r="MHD50" s="468"/>
      <c r="MHE50" s="468"/>
      <c r="MHF50" s="468"/>
      <c r="MHG50" s="468"/>
      <c r="MHH50" s="468"/>
      <c r="MHI50" s="468"/>
      <c r="MHJ50" s="468"/>
      <c r="MHK50" s="468"/>
      <c r="MHL50" s="468"/>
      <c r="MHM50" s="468"/>
      <c r="MHN50" s="468"/>
      <c r="MHO50" s="468"/>
      <c r="MHP50" s="468"/>
      <c r="MHQ50" s="468"/>
      <c r="MHR50" s="468"/>
      <c r="MHS50" s="468"/>
      <c r="MHT50" s="468"/>
      <c r="MHU50" s="468"/>
      <c r="MHV50" s="468"/>
      <c r="MHW50" s="468"/>
      <c r="MHX50" s="468"/>
      <c r="MHY50" s="468"/>
      <c r="MHZ50" s="468"/>
      <c r="MIA50" s="468"/>
      <c r="MIB50" s="468"/>
      <c r="MIC50" s="468"/>
      <c r="MID50" s="468"/>
      <c r="MIE50" s="468"/>
      <c r="MIF50" s="468"/>
      <c r="MIG50" s="468"/>
      <c r="MIH50" s="468"/>
      <c r="MII50" s="468"/>
      <c r="MIJ50" s="468"/>
      <c r="MIK50" s="468"/>
      <c r="MIL50" s="468"/>
      <c r="MIM50" s="468"/>
      <c r="MIN50" s="468"/>
      <c r="MIO50" s="468"/>
      <c r="MIP50" s="468"/>
      <c r="MIQ50" s="468"/>
      <c r="MIR50" s="468"/>
      <c r="MIS50" s="468"/>
      <c r="MIT50" s="468"/>
      <c r="MIU50" s="468"/>
      <c r="MIV50" s="468"/>
      <c r="MIW50" s="468"/>
      <c r="MIX50" s="468"/>
      <c r="MIY50" s="468"/>
      <c r="MIZ50" s="468"/>
      <c r="MJA50" s="468"/>
      <c r="MJB50" s="468"/>
      <c r="MJC50" s="468"/>
      <c r="MJD50" s="468"/>
      <c r="MJE50" s="468"/>
      <c r="MJF50" s="468"/>
      <c r="MJG50" s="468"/>
      <c r="MJH50" s="468"/>
      <c r="MJI50" s="468"/>
      <c r="MJJ50" s="468"/>
      <c r="MJK50" s="468"/>
      <c r="MJL50" s="468"/>
      <c r="MJM50" s="468"/>
      <c r="MJN50" s="468"/>
      <c r="MJO50" s="468"/>
      <c r="MJP50" s="468"/>
      <c r="MJQ50" s="468"/>
      <c r="MJR50" s="468"/>
      <c r="MJS50" s="468"/>
      <c r="MJT50" s="468"/>
      <c r="MJU50" s="468"/>
      <c r="MJV50" s="468"/>
      <c r="MJW50" s="468"/>
      <c r="MJX50" s="468"/>
      <c r="MJY50" s="468"/>
      <c r="MJZ50" s="468"/>
      <c r="MKA50" s="468"/>
      <c r="MKB50" s="468"/>
      <c r="MKC50" s="468"/>
      <c r="MKD50" s="468"/>
      <c r="MKE50" s="468"/>
      <c r="MKF50" s="468"/>
      <c r="MKG50" s="468"/>
      <c r="MKH50" s="468"/>
      <c r="MKI50" s="468"/>
      <c r="MKJ50" s="468"/>
      <c r="MKK50" s="468"/>
      <c r="MKL50" s="468"/>
      <c r="MKM50" s="468"/>
      <c r="MKN50" s="468"/>
      <c r="MKO50" s="468"/>
      <c r="MKP50" s="468"/>
      <c r="MKQ50" s="468"/>
      <c r="MKR50" s="468"/>
      <c r="MKS50" s="468"/>
      <c r="MKT50" s="468"/>
      <c r="MKU50" s="468"/>
      <c r="MKV50" s="468"/>
      <c r="MKW50" s="468"/>
      <c r="MKX50" s="468"/>
      <c r="MKY50" s="468"/>
      <c r="MKZ50" s="468"/>
      <c r="MLA50" s="468"/>
      <c r="MLB50" s="468"/>
      <c r="MLC50" s="468"/>
      <c r="MLD50" s="468"/>
      <c r="MLE50" s="468"/>
      <c r="MLF50" s="468"/>
      <c r="MLG50" s="468"/>
      <c r="MLH50" s="468"/>
      <c r="MLI50" s="468"/>
      <c r="MLJ50" s="468"/>
      <c r="MLK50" s="468"/>
      <c r="MLL50" s="468"/>
      <c r="MLM50" s="468"/>
      <c r="MLN50" s="468"/>
      <c r="MLO50" s="468"/>
      <c r="MLP50" s="468"/>
      <c r="MLQ50" s="468"/>
      <c r="MLR50" s="468"/>
      <c r="MLS50" s="468"/>
      <c r="MLT50" s="468"/>
      <c r="MLU50" s="468"/>
      <c r="MLV50" s="468"/>
      <c r="MLW50" s="468"/>
      <c r="MLX50" s="468"/>
      <c r="MLY50" s="468"/>
      <c r="MLZ50" s="468"/>
      <c r="MMA50" s="468"/>
      <c r="MMB50" s="468"/>
      <c r="MMC50" s="468"/>
      <c r="MMD50" s="468"/>
      <c r="MME50" s="468"/>
      <c r="MMF50" s="468"/>
      <c r="MMG50" s="468"/>
      <c r="MMH50" s="468"/>
      <c r="MMI50" s="468"/>
      <c r="MMJ50" s="468"/>
      <c r="MMK50" s="468"/>
      <c r="MML50" s="468"/>
      <c r="MMM50" s="468"/>
      <c r="MMN50" s="468"/>
      <c r="MMO50" s="468"/>
      <c r="MMP50" s="468"/>
      <c r="MMQ50" s="468"/>
      <c r="MMR50" s="468"/>
      <c r="MMS50" s="468"/>
      <c r="MMT50" s="468"/>
      <c r="MMU50" s="468"/>
      <c r="MMV50" s="468"/>
      <c r="MMW50" s="468"/>
      <c r="MMX50" s="468"/>
      <c r="MMY50" s="468"/>
      <c r="MMZ50" s="468"/>
      <c r="MNA50" s="468"/>
      <c r="MNB50" s="468"/>
      <c r="MNC50" s="468"/>
      <c r="MND50" s="468"/>
      <c r="MNE50" s="468"/>
      <c r="MNF50" s="468"/>
      <c r="MNG50" s="468"/>
      <c r="MNH50" s="468"/>
      <c r="MNI50" s="468"/>
      <c r="MNJ50" s="468"/>
      <c r="MNK50" s="468"/>
      <c r="MNL50" s="468"/>
      <c r="MNM50" s="468"/>
      <c r="MNN50" s="468"/>
      <c r="MNO50" s="468"/>
      <c r="MNP50" s="468"/>
      <c r="MNQ50" s="468"/>
      <c r="MNR50" s="468"/>
      <c r="MNS50" s="468"/>
      <c r="MNT50" s="468"/>
      <c r="MNU50" s="468"/>
      <c r="MNV50" s="468"/>
      <c r="MNW50" s="468"/>
      <c r="MNX50" s="468"/>
      <c r="MNY50" s="468"/>
      <c r="MNZ50" s="468"/>
      <c r="MOA50" s="468"/>
      <c r="MOB50" s="468"/>
      <c r="MOC50" s="468"/>
      <c r="MOD50" s="468"/>
      <c r="MOE50" s="468"/>
      <c r="MOF50" s="468"/>
      <c r="MOG50" s="468"/>
      <c r="MOH50" s="468"/>
      <c r="MOI50" s="468"/>
      <c r="MOJ50" s="468"/>
      <c r="MOK50" s="468"/>
      <c r="MOL50" s="468"/>
      <c r="MOM50" s="468"/>
      <c r="MON50" s="468"/>
      <c r="MOO50" s="468"/>
      <c r="MOP50" s="468"/>
      <c r="MOQ50" s="468"/>
      <c r="MOR50" s="468"/>
      <c r="MOS50" s="468"/>
      <c r="MOT50" s="468"/>
      <c r="MOU50" s="468"/>
      <c r="MOV50" s="468"/>
      <c r="MOW50" s="468"/>
      <c r="MOX50" s="468"/>
      <c r="MOY50" s="468"/>
      <c r="MOZ50" s="468"/>
      <c r="MPA50" s="468"/>
      <c r="MPB50" s="468"/>
      <c r="MPC50" s="468"/>
      <c r="MPD50" s="468"/>
      <c r="MPE50" s="468"/>
      <c r="MPF50" s="468"/>
      <c r="MPG50" s="468"/>
      <c r="MPH50" s="468"/>
      <c r="MPI50" s="468"/>
      <c r="MPJ50" s="468"/>
      <c r="MPK50" s="468"/>
      <c r="MPL50" s="468"/>
      <c r="MPM50" s="468"/>
      <c r="MPN50" s="468"/>
      <c r="MPO50" s="468"/>
      <c r="MPP50" s="468"/>
      <c r="MPQ50" s="468"/>
      <c r="MPR50" s="468"/>
      <c r="MPS50" s="468"/>
      <c r="MPT50" s="468"/>
      <c r="MPU50" s="468"/>
      <c r="MPV50" s="468"/>
      <c r="MPW50" s="468"/>
      <c r="MPX50" s="468"/>
      <c r="MPY50" s="468"/>
      <c r="MPZ50" s="468"/>
      <c r="MQA50" s="468"/>
      <c r="MQB50" s="468"/>
      <c r="MQC50" s="468"/>
      <c r="MQD50" s="468"/>
      <c r="MQE50" s="468"/>
      <c r="MQF50" s="468"/>
      <c r="MQG50" s="468"/>
      <c r="MQH50" s="468"/>
      <c r="MQI50" s="468"/>
      <c r="MQJ50" s="468"/>
      <c r="MQK50" s="468"/>
      <c r="MQL50" s="468"/>
      <c r="MQM50" s="468"/>
      <c r="MQN50" s="468"/>
      <c r="MQO50" s="468"/>
      <c r="MQP50" s="468"/>
      <c r="MQQ50" s="468"/>
      <c r="MQR50" s="468"/>
      <c r="MQS50" s="468"/>
      <c r="MQT50" s="468"/>
      <c r="MQU50" s="468"/>
      <c r="MQV50" s="468"/>
      <c r="MQW50" s="468"/>
      <c r="MQX50" s="468"/>
      <c r="MQY50" s="468"/>
      <c r="MQZ50" s="468"/>
      <c r="MRA50" s="468"/>
      <c r="MRB50" s="468"/>
      <c r="MRC50" s="468"/>
      <c r="MRD50" s="468"/>
      <c r="MRE50" s="468"/>
      <c r="MRF50" s="468"/>
      <c r="MRG50" s="468"/>
      <c r="MRH50" s="468"/>
      <c r="MRI50" s="468"/>
      <c r="MRJ50" s="468"/>
      <c r="MRK50" s="468"/>
      <c r="MRL50" s="468"/>
      <c r="MRM50" s="468"/>
      <c r="MRN50" s="468"/>
      <c r="MRO50" s="468"/>
      <c r="MRP50" s="468"/>
      <c r="MRQ50" s="468"/>
      <c r="MRR50" s="468"/>
      <c r="MRS50" s="468"/>
      <c r="MRT50" s="468"/>
      <c r="MRU50" s="468"/>
      <c r="MRV50" s="468"/>
      <c r="MRW50" s="468"/>
      <c r="MRX50" s="468"/>
      <c r="MRY50" s="468"/>
      <c r="MRZ50" s="468"/>
      <c r="MSA50" s="468"/>
      <c r="MSB50" s="468"/>
      <c r="MSC50" s="468"/>
      <c r="MSD50" s="468"/>
      <c r="MSE50" s="468"/>
      <c r="MSF50" s="468"/>
      <c r="MSG50" s="468"/>
      <c r="MSH50" s="468"/>
      <c r="MSI50" s="468"/>
      <c r="MSJ50" s="468"/>
      <c r="MSK50" s="468"/>
      <c r="MSL50" s="468"/>
      <c r="MSM50" s="468"/>
      <c r="MSN50" s="468"/>
      <c r="MSO50" s="468"/>
      <c r="MSP50" s="468"/>
      <c r="MSQ50" s="468"/>
      <c r="MSR50" s="468"/>
      <c r="MSS50" s="468"/>
      <c r="MST50" s="468"/>
      <c r="MSU50" s="468"/>
      <c r="MSV50" s="468"/>
      <c r="MSW50" s="468"/>
      <c r="MSX50" s="468"/>
      <c r="MSY50" s="468"/>
      <c r="MSZ50" s="468"/>
      <c r="MTA50" s="468"/>
      <c r="MTB50" s="468"/>
      <c r="MTC50" s="468"/>
      <c r="MTD50" s="468"/>
      <c r="MTE50" s="468"/>
      <c r="MTF50" s="468"/>
      <c r="MTG50" s="468"/>
      <c r="MTH50" s="468"/>
      <c r="MTI50" s="468"/>
      <c r="MTJ50" s="468"/>
      <c r="MTK50" s="468"/>
      <c r="MTL50" s="468"/>
      <c r="MTM50" s="468"/>
      <c r="MTN50" s="468"/>
      <c r="MTO50" s="468"/>
      <c r="MTP50" s="468"/>
      <c r="MTQ50" s="468"/>
      <c r="MTR50" s="468"/>
      <c r="MTS50" s="468"/>
      <c r="MTT50" s="468"/>
      <c r="MTU50" s="468"/>
      <c r="MTV50" s="468"/>
      <c r="MTW50" s="468"/>
      <c r="MTX50" s="468"/>
      <c r="MTY50" s="468"/>
      <c r="MTZ50" s="468"/>
      <c r="MUA50" s="468"/>
      <c r="MUB50" s="468"/>
      <c r="MUC50" s="468"/>
      <c r="MUD50" s="468"/>
      <c r="MUE50" s="468"/>
      <c r="MUF50" s="468"/>
      <c r="MUG50" s="468"/>
      <c r="MUH50" s="468"/>
      <c r="MUI50" s="468"/>
      <c r="MUJ50" s="468"/>
      <c r="MUK50" s="468"/>
      <c r="MUL50" s="468"/>
      <c r="MUM50" s="468"/>
      <c r="MUN50" s="468"/>
      <c r="MUO50" s="468"/>
      <c r="MUP50" s="468"/>
      <c r="MUQ50" s="468"/>
      <c r="MUR50" s="468"/>
      <c r="MUS50" s="468"/>
      <c r="MUT50" s="468"/>
      <c r="MUU50" s="468"/>
      <c r="MUV50" s="468"/>
      <c r="MUW50" s="468"/>
      <c r="MUX50" s="468"/>
      <c r="MUY50" s="468"/>
      <c r="MUZ50" s="468"/>
      <c r="MVA50" s="468"/>
      <c r="MVB50" s="468"/>
      <c r="MVC50" s="468"/>
      <c r="MVD50" s="468"/>
      <c r="MVE50" s="468"/>
      <c r="MVF50" s="468"/>
      <c r="MVG50" s="468"/>
      <c r="MVH50" s="468"/>
      <c r="MVI50" s="468"/>
      <c r="MVJ50" s="468"/>
      <c r="MVK50" s="468"/>
      <c r="MVL50" s="468"/>
      <c r="MVM50" s="468"/>
      <c r="MVN50" s="468"/>
      <c r="MVO50" s="468"/>
      <c r="MVP50" s="468"/>
      <c r="MVQ50" s="468"/>
      <c r="MVR50" s="468"/>
      <c r="MVS50" s="468"/>
      <c r="MVT50" s="468"/>
      <c r="MVU50" s="468"/>
      <c r="MVV50" s="468"/>
      <c r="MVW50" s="468"/>
      <c r="MVX50" s="468"/>
      <c r="MVY50" s="468"/>
      <c r="MVZ50" s="468"/>
      <c r="MWA50" s="468"/>
      <c r="MWB50" s="468"/>
      <c r="MWC50" s="468"/>
      <c r="MWD50" s="468"/>
      <c r="MWE50" s="468"/>
      <c r="MWF50" s="468"/>
      <c r="MWG50" s="468"/>
      <c r="MWH50" s="468"/>
      <c r="MWI50" s="468"/>
      <c r="MWJ50" s="468"/>
      <c r="MWK50" s="468"/>
      <c r="MWL50" s="468"/>
      <c r="MWM50" s="468"/>
      <c r="MWN50" s="468"/>
      <c r="MWO50" s="468"/>
      <c r="MWP50" s="468"/>
      <c r="MWQ50" s="468"/>
      <c r="MWR50" s="468"/>
      <c r="MWS50" s="468"/>
      <c r="MWT50" s="468"/>
      <c r="MWU50" s="468"/>
      <c r="MWV50" s="468"/>
      <c r="MWW50" s="468"/>
      <c r="MWX50" s="468"/>
      <c r="MWY50" s="468"/>
      <c r="MWZ50" s="468"/>
      <c r="MXA50" s="468"/>
      <c r="MXB50" s="468"/>
      <c r="MXC50" s="468"/>
      <c r="MXD50" s="468"/>
      <c r="MXE50" s="468"/>
      <c r="MXF50" s="468"/>
      <c r="MXG50" s="468"/>
      <c r="MXH50" s="468"/>
      <c r="MXI50" s="468"/>
      <c r="MXJ50" s="468"/>
      <c r="MXK50" s="468"/>
      <c r="MXL50" s="468"/>
      <c r="MXM50" s="468"/>
      <c r="MXN50" s="468"/>
      <c r="MXO50" s="468"/>
      <c r="MXP50" s="468"/>
      <c r="MXQ50" s="468"/>
      <c r="MXR50" s="468"/>
      <c r="MXS50" s="468"/>
      <c r="MXT50" s="468"/>
      <c r="MXU50" s="468"/>
      <c r="MXV50" s="468"/>
      <c r="MXW50" s="468"/>
      <c r="MXX50" s="468"/>
      <c r="MXY50" s="468"/>
      <c r="MXZ50" s="468"/>
      <c r="MYA50" s="468"/>
      <c r="MYB50" s="468"/>
      <c r="MYC50" s="468"/>
      <c r="MYD50" s="468"/>
      <c r="MYE50" s="468"/>
      <c r="MYF50" s="468"/>
      <c r="MYG50" s="468"/>
      <c r="MYH50" s="468"/>
      <c r="MYI50" s="468"/>
      <c r="MYJ50" s="468"/>
      <c r="MYK50" s="468"/>
      <c r="MYL50" s="468"/>
      <c r="MYM50" s="468"/>
      <c r="MYN50" s="468"/>
      <c r="MYO50" s="468"/>
      <c r="MYP50" s="468"/>
      <c r="MYQ50" s="468"/>
      <c r="MYR50" s="468"/>
      <c r="MYS50" s="468"/>
      <c r="MYT50" s="468"/>
      <c r="MYU50" s="468"/>
      <c r="MYV50" s="468"/>
      <c r="MYW50" s="468"/>
      <c r="MYX50" s="468"/>
      <c r="MYY50" s="468"/>
      <c r="MYZ50" s="468"/>
      <c r="MZA50" s="468"/>
      <c r="MZB50" s="468"/>
      <c r="MZC50" s="468"/>
      <c r="MZD50" s="468"/>
      <c r="MZE50" s="468"/>
      <c r="MZF50" s="468"/>
      <c r="MZG50" s="468"/>
      <c r="MZH50" s="468"/>
      <c r="MZI50" s="468"/>
      <c r="MZJ50" s="468"/>
      <c r="MZK50" s="468"/>
      <c r="MZL50" s="468"/>
      <c r="MZM50" s="468"/>
      <c r="MZN50" s="468"/>
      <c r="MZO50" s="468"/>
      <c r="MZP50" s="468"/>
      <c r="MZQ50" s="468"/>
      <c r="MZR50" s="468"/>
      <c r="MZS50" s="468"/>
      <c r="MZT50" s="468"/>
      <c r="MZU50" s="468"/>
      <c r="MZV50" s="468"/>
      <c r="MZW50" s="468"/>
      <c r="MZX50" s="468"/>
      <c r="MZY50" s="468"/>
      <c r="MZZ50" s="468"/>
      <c r="NAA50" s="468"/>
      <c r="NAB50" s="468"/>
      <c r="NAC50" s="468"/>
      <c r="NAD50" s="468"/>
      <c r="NAE50" s="468"/>
      <c r="NAF50" s="468"/>
      <c r="NAG50" s="468"/>
      <c r="NAH50" s="468"/>
      <c r="NAI50" s="468"/>
      <c r="NAJ50" s="468"/>
      <c r="NAK50" s="468"/>
      <c r="NAL50" s="468"/>
      <c r="NAM50" s="468"/>
      <c r="NAN50" s="468"/>
      <c r="NAO50" s="468"/>
      <c r="NAP50" s="468"/>
      <c r="NAQ50" s="468"/>
      <c r="NAR50" s="468"/>
      <c r="NAS50" s="468"/>
      <c r="NAT50" s="468"/>
      <c r="NAU50" s="468"/>
      <c r="NAV50" s="468"/>
      <c r="NAW50" s="468"/>
      <c r="NAX50" s="468"/>
      <c r="NAY50" s="468"/>
      <c r="NAZ50" s="468"/>
      <c r="NBA50" s="468"/>
      <c r="NBB50" s="468"/>
      <c r="NBC50" s="468"/>
      <c r="NBD50" s="468"/>
      <c r="NBE50" s="468"/>
      <c r="NBF50" s="468"/>
      <c r="NBG50" s="468"/>
      <c r="NBH50" s="468"/>
      <c r="NBI50" s="468"/>
      <c r="NBJ50" s="468"/>
      <c r="NBK50" s="468"/>
      <c r="NBL50" s="468"/>
      <c r="NBM50" s="468"/>
      <c r="NBN50" s="468"/>
      <c r="NBO50" s="468"/>
      <c r="NBP50" s="468"/>
      <c r="NBQ50" s="468"/>
      <c r="NBR50" s="468"/>
      <c r="NBS50" s="468"/>
      <c r="NBT50" s="468"/>
      <c r="NBU50" s="468"/>
      <c r="NBV50" s="468"/>
      <c r="NBW50" s="468"/>
      <c r="NBX50" s="468"/>
      <c r="NBY50" s="468"/>
      <c r="NBZ50" s="468"/>
      <c r="NCA50" s="468"/>
      <c r="NCB50" s="468"/>
      <c r="NCC50" s="468"/>
      <c r="NCD50" s="468"/>
      <c r="NCE50" s="468"/>
      <c r="NCF50" s="468"/>
      <c r="NCG50" s="468"/>
      <c r="NCH50" s="468"/>
      <c r="NCI50" s="468"/>
      <c r="NCJ50" s="468"/>
      <c r="NCK50" s="468"/>
      <c r="NCL50" s="468"/>
      <c r="NCM50" s="468"/>
      <c r="NCN50" s="468"/>
      <c r="NCO50" s="468"/>
      <c r="NCP50" s="468"/>
      <c r="NCQ50" s="468"/>
      <c r="NCR50" s="468"/>
      <c r="NCS50" s="468"/>
      <c r="NCT50" s="468"/>
      <c r="NCU50" s="468"/>
      <c r="NCV50" s="468"/>
      <c r="NCW50" s="468"/>
      <c r="NCX50" s="468"/>
      <c r="NCY50" s="468"/>
      <c r="NCZ50" s="468"/>
      <c r="NDA50" s="468"/>
      <c r="NDB50" s="468"/>
      <c r="NDC50" s="468"/>
      <c r="NDD50" s="468"/>
      <c r="NDE50" s="468"/>
      <c r="NDF50" s="468"/>
      <c r="NDG50" s="468"/>
      <c r="NDH50" s="468"/>
      <c r="NDI50" s="468"/>
      <c r="NDJ50" s="468"/>
      <c r="NDK50" s="468"/>
      <c r="NDL50" s="468"/>
      <c r="NDM50" s="468"/>
      <c r="NDN50" s="468"/>
      <c r="NDO50" s="468"/>
      <c r="NDP50" s="468"/>
      <c r="NDQ50" s="468"/>
      <c r="NDR50" s="468"/>
      <c r="NDS50" s="468"/>
      <c r="NDT50" s="468"/>
      <c r="NDU50" s="468"/>
      <c r="NDV50" s="468"/>
      <c r="NDW50" s="468"/>
      <c r="NDX50" s="468"/>
      <c r="NDY50" s="468"/>
      <c r="NDZ50" s="468"/>
      <c r="NEA50" s="468"/>
      <c r="NEB50" s="468"/>
      <c r="NEC50" s="468"/>
      <c r="NED50" s="468"/>
      <c r="NEE50" s="468"/>
      <c r="NEF50" s="468"/>
      <c r="NEG50" s="468"/>
      <c r="NEH50" s="468"/>
      <c r="NEI50" s="468"/>
      <c r="NEJ50" s="468"/>
      <c r="NEK50" s="468"/>
      <c r="NEL50" s="468"/>
      <c r="NEM50" s="468"/>
      <c r="NEN50" s="468"/>
      <c r="NEO50" s="468"/>
      <c r="NEP50" s="468"/>
      <c r="NEQ50" s="468"/>
      <c r="NER50" s="468"/>
      <c r="NES50" s="468"/>
      <c r="NET50" s="468"/>
      <c r="NEU50" s="468"/>
      <c r="NEV50" s="468"/>
      <c r="NEW50" s="468"/>
      <c r="NEX50" s="468"/>
      <c r="NEY50" s="468"/>
      <c r="NEZ50" s="468"/>
      <c r="NFA50" s="468"/>
      <c r="NFB50" s="468"/>
      <c r="NFC50" s="468"/>
      <c r="NFD50" s="468"/>
      <c r="NFE50" s="468"/>
      <c r="NFF50" s="468"/>
      <c r="NFG50" s="468"/>
      <c r="NFH50" s="468"/>
      <c r="NFI50" s="468"/>
      <c r="NFJ50" s="468"/>
      <c r="NFK50" s="468"/>
      <c r="NFL50" s="468"/>
      <c r="NFM50" s="468"/>
      <c r="NFN50" s="468"/>
      <c r="NFO50" s="468"/>
      <c r="NFP50" s="468"/>
      <c r="NFQ50" s="468"/>
      <c r="NFR50" s="468"/>
      <c r="NFS50" s="468"/>
      <c r="NFT50" s="468"/>
      <c r="NFU50" s="468"/>
      <c r="NFV50" s="468"/>
      <c r="NFW50" s="468"/>
      <c r="NFX50" s="468"/>
      <c r="NFY50" s="468"/>
      <c r="NFZ50" s="468"/>
      <c r="NGA50" s="468"/>
      <c r="NGB50" s="468"/>
      <c r="NGC50" s="468"/>
      <c r="NGD50" s="468"/>
      <c r="NGE50" s="468"/>
      <c r="NGF50" s="468"/>
      <c r="NGG50" s="468"/>
      <c r="NGH50" s="468"/>
      <c r="NGI50" s="468"/>
      <c r="NGJ50" s="468"/>
      <c r="NGK50" s="468"/>
      <c r="NGL50" s="468"/>
      <c r="NGM50" s="468"/>
      <c r="NGN50" s="468"/>
      <c r="NGO50" s="468"/>
      <c r="NGP50" s="468"/>
      <c r="NGQ50" s="468"/>
      <c r="NGR50" s="468"/>
      <c r="NGS50" s="468"/>
      <c r="NGT50" s="468"/>
      <c r="NGU50" s="468"/>
      <c r="NGV50" s="468"/>
      <c r="NGW50" s="468"/>
      <c r="NGX50" s="468"/>
      <c r="NGY50" s="468"/>
      <c r="NGZ50" s="468"/>
      <c r="NHA50" s="468"/>
      <c r="NHB50" s="468"/>
      <c r="NHC50" s="468"/>
      <c r="NHD50" s="468"/>
      <c r="NHE50" s="468"/>
      <c r="NHF50" s="468"/>
      <c r="NHG50" s="468"/>
      <c r="NHH50" s="468"/>
      <c r="NHI50" s="468"/>
      <c r="NHJ50" s="468"/>
      <c r="NHK50" s="468"/>
      <c r="NHL50" s="468"/>
      <c r="NHM50" s="468"/>
      <c r="NHN50" s="468"/>
      <c r="NHO50" s="468"/>
      <c r="NHP50" s="468"/>
      <c r="NHQ50" s="468"/>
      <c r="NHR50" s="468"/>
      <c r="NHS50" s="468"/>
      <c r="NHT50" s="468"/>
      <c r="NHU50" s="468"/>
      <c r="NHV50" s="468"/>
      <c r="NHW50" s="468"/>
      <c r="NHX50" s="468"/>
      <c r="NHY50" s="468"/>
      <c r="NHZ50" s="468"/>
      <c r="NIA50" s="468"/>
      <c r="NIB50" s="468"/>
      <c r="NIC50" s="468"/>
      <c r="NID50" s="468"/>
      <c r="NIE50" s="468"/>
      <c r="NIF50" s="468"/>
      <c r="NIG50" s="468"/>
      <c r="NIH50" s="468"/>
      <c r="NII50" s="468"/>
      <c r="NIJ50" s="468"/>
      <c r="NIK50" s="468"/>
      <c r="NIL50" s="468"/>
      <c r="NIM50" s="468"/>
      <c r="NIN50" s="468"/>
      <c r="NIO50" s="468"/>
      <c r="NIP50" s="468"/>
      <c r="NIQ50" s="468"/>
      <c r="NIR50" s="468"/>
      <c r="NIS50" s="468"/>
      <c r="NIT50" s="468"/>
      <c r="NIU50" s="468"/>
      <c r="NIV50" s="468"/>
      <c r="NIW50" s="468"/>
      <c r="NIX50" s="468"/>
      <c r="NIY50" s="468"/>
      <c r="NIZ50" s="468"/>
      <c r="NJA50" s="468"/>
      <c r="NJB50" s="468"/>
      <c r="NJC50" s="468"/>
      <c r="NJD50" s="468"/>
      <c r="NJE50" s="468"/>
      <c r="NJF50" s="468"/>
      <c r="NJG50" s="468"/>
      <c r="NJH50" s="468"/>
      <c r="NJI50" s="468"/>
      <c r="NJJ50" s="468"/>
      <c r="NJK50" s="468"/>
      <c r="NJL50" s="468"/>
      <c r="NJM50" s="468"/>
      <c r="NJN50" s="468"/>
      <c r="NJO50" s="468"/>
      <c r="NJP50" s="468"/>
      <c r="NJQ50" s="468"/>
      <c r="NJR50" s="468"/>
      <c r="NJS50" s="468"/>
      <c r="NJT50" s="468"/>
      <c r="NJU50" s="468"/>
      <c r="NJV50" s="468"/>
      <c r="NJW50" s="468"/>
      <c r="NJX50" s="468"/>
      <c r="NJY50" s="468"/>
      <c r="NJZ50" s="468"/>
      <c r="NKA50" s="468"/>
      <c r="NKB50" s="468"/>
      <c r="NKC50" s="468"/>
      <c r="NKD50" s="468"/>
      <c r="NKE50" s="468"/>
      <c r="NKF50" s="468"/>
      <c r="NKG50" s="468"/>
      <c r="NKH50" s="468"/>
      <c r="NKI50" s="468"/>
      <c r="NKJ50" s="468"/>
      <c r="NKK50" s="468"/>
      <c r="NKL50" s="468"/>
      <c r="NKM50" s="468"/>
      <c r="NKN50" s="468"/>
      <c r="NKO50" s="468"/>
      <c r="NKP50" s="468"/>
      <c r="NKQ50" s="468"/>
      <c r="NKR50" s="468"/>
      <c r="NKS50" s="468"/>
      <c r="NKT50" s="468"/>
      <c r="NKU50" s="468"/>
      <c r="NKV50" s="468"/>
      <c r="NKW50" s="468"/>
      <c r="NKX50" s="468"/>
      <c r="NKY50" s="468"/>
      <c r="NKZ50" s="468"/>
      <c r="NLA50" s="468"/>
      <c r="NLB50" s="468"/>
      <c r="NLC50" s="468"/>
      <c r="NLD50" s="468"/>
      <c r="NLE50" s="468"/>
      <c r="NLF50" s="468"/>
      <c r="NLG50" s="468"/>
      <c r="NLH50" s="468"/>
      <c r="NLI50" s="468"/>
      <c r="NLJ50" s="468"/>
      <c r="NLK50" s="468"/>
      <c r="NLL50" s="468"/>
      <c r="NLM50" s="468"/>
      <c r="NLN50" s="468"/>
      <c r="NLO50" s="468"/>
      <c r="NLP50" s="468"/>
      <c r="NLQ50" s="468"/>
      <c r="NLR50" s="468"/>
      <c r="NLS50" s="468"/>
      <c r="NLT50" s="468"/>
      <c r="NLU50" s="468"/>
      <c r="NLV50" s="468"/>
      <c r="NLW50" s="468"/>
      <c r="NLX50" s="468"/>
      <c r="NLY50" s="468"/>
      <c r="NLZ50" s="468"/>
      <c r="NMA50" s="468"/>
      <c r="NMB50" s="468"/>
      <c r="NMC50" s="468"/>
      <c r="NMD50" s="468"/>
      <c r="NME50" s="468"/>
      <c r="NMF50" s="468"/>
      <c r="NMG50" s="468"/>
      <c r="NMH50" s="468"/>
      <c r="NMI50" s="468"/>
      <c r="NMJ50" s="468"/>
      <c r="NMK50" s="468"/>
      <c r="NML50" s="468"/>
      <c r="NMM50" s="468"/>
      <c r="NMN50" s="468"/>
      <c r="NMO50" s="468"/>
      <c r="NMP50" s="468"/>
      <c r="NMQ50" s="468"/>
      <c r="NMR50" s="468"/>
      <c r="NMS50" s="468"/>
      <c r="NMT50" s="468"/>
      <c r="NMU50" s="468"/>
      <c r="NMV50" s="468"/>
      <c r="NMW50" s="468"/>
      <c r="NMX50" s="468"/>
      <c r="NMY50" s="468"/>
      <c r="NMZ50" s="468"/>
      <c r="NNA50" s="468"/>
      <c r="NNB50" s="468"/>
      <c r="NNC50" s="468"/>
      <c r="NND50" s="468"/>
      <c r="NNE50" s="468"/>
      <c r="NNF50" s="468"/>
      <c r="NNG50" s="468"/>
      <c r="NNH50" s="468"/>
      <c r="NNI50" s="468"/>
      <c r="NNJ50" s="468"/>
      <c r="NNK50" s="468"/>
      <c r="NNL50" s="468"/>
      <c r="NNM50" s="468"/>
      <c r="NNN50" s="468"/>
      <c r="NNO50" s="468"/>
      <c r="NNP50" s="468"/>
      <c r="NNQ50" s="468"/>
      <c r="NNR50" s="468"/>
      <c r="NNS50" s="468"/>
      <c r="NNT50" s="468"/>
      <c r="NNU50" s="468"/>
      <c r="NNV50" s="468"/>
      <c r="NNW50" s="468"/>
      <c r="NNX50" s="468"/>
      <c r="NNY50" s="468"/>
      <c r="NNZ50" s="468"/>
      <c r="NOA50" s="468"/>
      <c r="NOB50" s="468"/>
      <c r="NOC50" s="468"/>
      <c r="NOD50" s="468"/>
      <c r="NOE50" s="468"/>
      <c r="NOF50" s="468"/>
      <c r="NOG50" s="468"/>
      <c r="NOH50" s="468"/>
      <c r="NOI50" s="468"/>
      <c r="NOJ50" s="468"/>
      <c r="NOK50" s="468"/>
      <c r="NOL50" s="468"/>
      <c r="NOM50" s="468"/>
      <c r="NON50" s="468"/>
      <c r="NOO50" s="468"/>
      <c r="NOP50" s="468"/>
      <c r="NOQ50" s="468"/>
      <c r="NOR50" s="468"/>
      <c r="NOS50" s="468"/>
      <c r="NOT50" s="468"/>
      <c r="NOU50" s="468"/>
      <c r="NOV50" s="468"/>
      <c r="NOW50" s="468"/>
      <c r="NOX50" s="468"/>
      <c r="NOY50" s="468"/>
      <c r="NOZ50" s="468"/>
      <c r="NPA50" s="468"/>
      <c r="NPB50" s="468"/>
      <c r="NPC50" s="468"/>
      <c r="NPD50" s="468"/>
      <c r="NPE50" s="468"/>
      <c r="NPF50" s="468"/>
      <c r="NPG50" s="468"/>
      <c r="NPH50" s="468"/>
      <c r="NPI50" s="468"/>
      <c r="NPJ50" s="468"/>
      <c r="NPK50" s="468"/>
      <c r="NPL50" s="468"/>
      <c r="NPM50" s="468"/>
      <c r="NPN50" s="468"/>
      <c r="NPO50" s="468"/>
      <c r="NPP50" s="468"/>
      <c r="NPQ50" s="468"/>
      <c r="NPR50" s="468"/>
      <c r="NPS50" s="468"/>
      <c r="NPT50" s="468"/>
      <c r="NPU50" s="468"/>
      <c r="NPV50" s="468"/>
      <c r="NPW50" s="468"/>
      <c r="NPX50" s="468"/>
      <c r="NPY50" s="468"/>
      <c r="NPZ50" s="468"/>
      <c r="NQA50" s="468"/>
      <c r="NQB50" s="468"/>
      <c r="NQC50" s="468"/>
      <c r="NQD50" s="468"/>
      <c r="NQE50" s="468"/>
      <c r="NQF50" s="468"/>
      <c r="NQG50" s="468"/>
      <c r="NQH50" s="468"/>
      <c r="NQI50" s="468"/>
      <c r="NQJ50" s="468"/>
      <c r="NQK50" s="468"/>
      <c r="NQL50" s="468"/>
      <c r="NQM50" s="468"/>
      <c r="NQN50" s="468"/>
      <c r="NQO50" s="468"/>
      <c r="NQP50" s="468"/>
      <c r="NQQ50" s="468"/>
      <c r="NQR50" s="468"/>
      <c r="NQS50" s="468"/>
      <c r="NQT50" s="468"/>
      <c r="NQU50" s="468"/>
      <c r="NQV50" s="468"/>
      <c r="NQW50" s="468"/>
      <c r="NQX50" s="468"/>
      <c r="NQY50" s="468"/>
      <c r="NQZ50" s="468"/>
      <c r="NRA50" s="468"/>
      <c r="NRB50" s="468"/>
      <c r="NRC50" s="468"/>
      <c r="NRD50" s="468"/>
      <c r="NRE50" s="468"/>
      <c r="NRF50" s="468"/>
      <c r="NRG50" s="468"/>
      <c r="NRH50" s="468"/>
      <c r="NRI50" s="468"/>
      <c r="NRJ50" s="468"/>
      <c r="NRK50" s="468"/>
      <c r="NRL50" s="468"/>
      <c r="NRM50" s="468"/>
      <c r="NRN50" s="468"/>
      <c r="NRO50" s="468"/>
      <c r="NRP50" s="468"/>
      <c r="NRQ50" s="468"/>
      <c r="NRR50" s="468"/>
      <c r="NRS50" s="468"/>
      <c r="NRT50" s="468"/>
      <c r="NRU50" s="468"/>
      <c r="NRV50" s="468"/>
      <c r="NRW50" s="468"/>
      <c r="NRX50" s="468"/>
      <c r="NRY50" s="468"/>
      <c r="NRZ50" s="468"/>
      <c r="NSA50" s="468"/>
      <c r="NSB50" s="468"/>
      <c r="NSC50" s="468"/>
      <c r="NSD50" s="468"/>
      <c r="NSE50" s="468"/>
      <c r="NSF50" s="468"/>
      <c r="NSG50" s="468"/>
      <c r="NSH50" s="468"/>
      <c r="NSI50" s="468"/>
      <c r="NSJ50" s="468"/>
      <c r="NSK50" s="468"/>
      <c r="NSL50" s="468"/>
      <c r="NSM50" s="468"/>
      <c r="NSN50" s="468"/>
      <c r="NSO50" s="468"/>
      <c r="NSP50" s="468"/>
      <c r="NSQ50" s="468"/>
      <c r="NSR50" s="468"/>
      <c r="NSS50" s="468"/>
      <c r="NST50" s="468"/>
      <c r="NSU50" s="468"/>
      <c r="NSV50" s="468"/>
      <c r="NSW50" s="468"/>
      <c r="NSX50" s="468"/>
      <c r="NSY50" s="468"/>
      <c r="NSZ50" s="468"/>
      <c r="NTA50" s="468"/>
      <c r="NTB50" s="468"/>
      <c r="NTC50" s="468"/>
      <c r="NTD50" s="468"/>
      <c r="NTE50" s="468"/>
      <c r="NTF50" s="468"/>
      <c r="NTG50" s="468"/>
      <c r="NTH50" s="468"/>
      <c r="NTI50" s="468"/>
      <c r="NTJ50" s="468"/>
      <c r="NTK50" s="468"/>
      <c r="NTL50" s="468"/>
      <c r="NTM50" s="468"/>
      <c r="NTN50" s="468"/>
      <c r="NTO50" s="468"/>
      <c r="NTP50" s="468"/>
      <c r="NTQ50" s="468"/>
      <c r="NTR50" s="468"/>
      <c r="NTS50" s="468"/>
      <c r="NTT50" s="468"/>
      <c r="NTU50" s="468"/>
      <c r="NTV50" s="468"/>
      <c r="NTW50" s="468"/>
      <c r="NTX50" s="468"/>
      <c r="NTY50" s="468"/>
      <c r="NTZ50" s="468"/>
      <c r="NUA50" s="468"/>
      <c r="NUB50" s="468"/>
      <c r="NUC50" s="468"/>
      <c r="NUD50" s="468"/>
      <c r="NUE50" s="468"/>
      <c r="NUF50" s="468"/>
      <c r="NUG50" s="468"/>
      <c r="NUH50" s="468"/>
      <c r="NUI50" s="468"/>
      <c r="NUJ50" s="468"/>
      <c r="NUK50" s="468"/>
      <c r="NUL50" s="468"/>
      <c r="NUM50" s="468"/>
      <c r="NUN50" s="468"/>
      <c r="NUO50" s="468"/>
      <c r="NUP50" s="468"/>
      <c r="NUQ50" s="468"/>
      <c r="NUR50" s="468"/>
      <c r="NUS50" s="468"/>
      <c r="NUT50" s="468"/>
      <c r="NUU50" s="468"/>
      <c r="NUV50" s="468"/>
      <c r="NUW50" s="468"/>
      <c r="NUX50" s="468"/>
      <c r="NUY50" s="468"/>
      <c r="NUZ50" s="468"/>
      <c r="NVA50" s="468"/>
      <c r="NVB50" s="468"/>
      <c r="NVC50" s="468"/>
      <c r="NVD50" s="468"/>
      <c r="NVE50" s="468"/>
      <c r="NVF50" s="468"/>
      <c r="NVG50" s="468"/>
      <c r="NVH50" s="468"/>
      <c r="NVI50" s="468"/>
      <c r="NVJ50" s="468"/>
      <c r="NVK50" s="468"/>
      <c r="NVL50" s="468"/>
      <c r="NVM50" s="468"/>
      <c r="NVN50" s="468"/>
      <c r="NVO50" s="468"/>
      <c r="NVP50" s="468"/>
      <c r="NVQ50" s="468"/>
      <c r="NVR50" s="468"/>
      <c r="NVS50" s="468"/>
      <c r="NVT50" s="468"/>
      <c r="NVU50" s="468"/>
      <c r="NVV50" s="468"/>
      <c r="NVW50" s="468"/>
      <c r="NVX50" s="468"/>
      <c r="NVY50" s="468"/>
      <c r="NVZ50" s="468"/>
      <c r="NWA50" s="468"/>
      <c r="NWB50" s="468"/>
      <c r="NWC50" s="468"/>
      <c r="NWD50" s="468"/>
      <c r="NWE50" s="468"/>
      <c r="NWF50" s="468"/>
      <c r="NWG50" s="468"/>
      <c r="NWH50" s="468"/>
      <c r="NWI50" s="468"/>
      <c r="NWJ50" s="468"/>
      <c r="NWK50" s="468"/>
      <c r="NWL50" s="468"/>
      <c r="NWM50" s="468"/>
      <c r="NWN50" s="468"/>
      <c r="NWO50" s="468"/>
      <c r="NWP50" s="468"/>
      <c r="NWQ50" s="468"/>
      <c r="NWR50" s="468"/>
      <c r="NWS50" s="468"/>
      <c r="NWT50" s="468"/>
      <c r="NWU50" s="468"/>
      <c r="NWV50" s="468"/>
      <c r="NWW50" s="468"/>
      <c r="NWX50" s="468"/>
      <c r="NWY50" s="468"/>
      <c r="NWZ50" s="468"/>
      <c r="NXA50" s="468"/>
      <c r="NXB50" s="468"/>
      <c r="NXC50" s="468"/>
      <c r="NXD50" s="468"/>
      <c r="NXE50" s="468"/>
      <c r="NXF50" s="468"/>
      <c r="NXG50" s="468"/>
      <c r="NXH50" s="468"/>
      <c r="NXI50" s="468"/>
      <c r="NXJ50" s="468"/>
      <c r="NXK50" s="468"/>
      <c r="NXL50" s="468"/>
      <c r="NXM50" s="468"/>
      <c r="NXN50" s="468"/>
      <c r="NXO50" s="468"/>
      <c r="NXP50" s="468"/>
      <c r="NXQ50" s="468"/>
      <c r="NXR50" s="468"/>
      <c r="NXS50" s="468"/>
      <c r="NXT50" s="468"/>
      <c r="NXU50" s="468"/>
      <c r="NXV50" s="468"/>
      <c r="NXW50" s="468"/>
      <c r="NXX50" s="468"/>
      <c r="NXY50" s="468"/>
      <c r="NXZ50" s="468"/>
      <c r="NYA50" s="468"/>
      <c r="NYB50" s="468"/>
      <c r="NYC50" s="468"/>
      <c r="NYD50" s="468"/>
      <c r="NYE50" s="468"/>
      <c r="NYF50" s="468"/>
      <c r="NYG50" s="468"/>
      <c r="NYH50" s="468"/>
      <c r="NYI50" s="468"/>
      <c r="NYJ50" s="468"/>
      <c r="NYK50" s="468"/>
      <c r="NYL50" s="468"/>
      <c r="NYM50" s="468"/>
      <c r="NYN50" s="468"/>
      <c r="NYO50" s="468"/>
      <c r="NYP50" s="468"/>
      <c r="NYQ50" s="468"/>
      <c r="NYR50" s="468"/>
      <c r="NYS50" s="468"/>
      <c r="NYT50" s="468"/>
      <c r="NYU50" s="468"/>
      <c r="NYV50" s="468"/>
      <c r="NYW50" s="468"/>
      <c r="NYX50" s="468"/>
      <c r="NYY50" s="468"/>
      <c r="NYZ50" s="468"/>
      <c r="NZA50" s="468"/>
      <c r="NZB50" s="468"/>
      <c r="NZC50" s="468"/>
      <c r="NZD50" s="468"/>
      <c r="NZE50" s="468"/>
      <c r="NZF50" s="468"/>
      <c r="NZG50" s="468"/>
      <c r="NZH50" s="468"/>
      <c r="NZI50" s="468"/>
      <c r="NZJ50" s="468"/>
      <c r="NZK50" s="468"/>
      <c r="NZL50" s="468"/>
      <c r="NZM50" s="468"/>
      <c r="NZN50" s="468"/>
      <c r="NZO50" s="468"/>
      <c r="NZP50" s="468"/>
      <c r="NZQ50" s="468"/>
      <c r="NZR50" s="468"/>
      <c r="NZS50" s="468"/>
      <c r="NZT50" s="468"/>
      <c r="NZU50" s="468"/>
      <c r="NZV50" s="468"/>
      <c r="NZW50" s="468"/>
      <c r="NZX50" s="468"/>
      <c r="NZY50" s="468"/>
      <c r="NZZ50" s="468"/>
      <c r="OAA50" s="468"/>
      <c r="OAB50" s="468"/>
      <c r="OAC50" s="468"/>
      <c r="OAD50" s="468"/>
      <c r="OAE50" s="468"/>
      <c r="OAF50" s="468"/>
      <c r="OAG50" s="468"/>
      <c r="OAH50" s="468"/>
      <c r="OAI50" s="468"/>
      <c r="OAJ50" s="468"/>
      <c r="OAK50" s="468"/>
      <c r="OAL50" s="468"/>
      <c r="OAM50" s="468"/>
      <c r="OAN50" s="468"/>
      <c r="OAO50" s="468"/>
      <c r="OAP50" s="468"/>
      <c r="OAQ50" s="468"/>
      <c r="OAR50" s="468"/>
      <c r="OAS50" s="468"/>
      <c r="OAT50" s="468"/>
      <c r="OAU50" s="468"/>
      <c r="OAV50" s="468"/>
      <c r="OAW50" s="468"/>
      <c r="OAX50" s="468"/>
      <c r="OAY50" s="468"/>
      <c r="OAZ50" s="468"/>
      <c r="OBA50" s="468"/>
      <c r="OBB50" s="468"/>
      <c r="OBC50" s="468"/>
      <c r="OBD50" s="468"/>
      <c r="OBE50" s="468"/>
      <c r="OBF50" s="468"/>
      <c r="OBG50" s="468"/>
      <c r="OBH50" s="468"/>
      <c r="OBI50" s="468"/>
      <c r="OBJ50" s="468"/>
      <c r="OBK50" s="468"/>
      <c r="OBL50" s="468"/>
      <c r="OBM50" s="468"/>
      <c r="OBN50" s="468"/>
      <c r="OBO50" s="468"/>
      <c r="OBP50" s="468"/>
      <c r="OBQ50" s="468"/>
      <c r="OBR50" s="468"/>
      <c r="OBS50" s="468"/>
      <c r="OBT50" s="468"/>
      <c r="OBU50" s="468"/>
      <c r="OBV50" s="468"/>
      <c r="OBW50" s="468"/>
      <c r="OBX50" s="468"/>
      <c r="OBY50" s="468"/>
      <c r="OBZ50" s="468"/>
      <c r="OCA50" s="468"/>
      <c r="OCB50" s="468"/>
      <c r="OCC50" s="468"/>
      <c r="OCD50" s="468"/>
      <c r="OCE50" s="468"/>
      <c r="OCF50" s="468"/>
      <c r="OCG50" s="468"/>
      <c r="OCH50" s="468"/>
      <c r="OCI50" s="468"/>
      <c r="OCJ50" s="468"/>
      <c r="OCK50" s="468"/>
      <c r="OCL50" s="468"/>
      <c r="OCM50" s="468"/>
      <c r="OCN50" s="468"/>
      <c r="OCO50" s="468"/>
      <c r="OCP50" s="468"/>
      <c r="OCQ50" s="468"/>
      <c r="OCR50" s="468"/>
      <c r="OCS50" s="468"/>
      <c r="OCT50" s="468"/>
      <c r="OCU50" s="468"/>
      <c r="OCV50" s="468"/>
      <c r="OCW50" s="468"/>
      <c r="OCX50" s="468"/>
      <c r="OCY50" s="468"/>
      <c r="OCZ50" s="468"/>
      <c r="ODA50" s="468"/>
      <c r="ODB50" s="468"/>
      <c r="ODC50" s="468"/>
      <c r="ODD50" s="468"/>
      <c r="ODE50" s="468"/>
      <c r="ODF50" s="468"/>
      <c r="ODG50" s="468"/>
      <c r="ODH50" s="468"/>
      <c r="ODI50" s="468"/>
      <c r="ODJ50" s="468"/>
      <c r="ODK50" s="468"/>
      <c r="ODL50" s="468"/>
      <c r="ODM50" s="468"/>
      <c r="ODN50" s="468"/>
      <c r="ODO50" s="468"/>
      <c r="ODP50" s="468"/>
      <c r="ODQ50" s="468"/>
      <c r="ODR50" s="468"/>
      <c r="ODS50" s="468"/>
      <c r="ODT50" s="468"/>
      <c r="ODU50" s="468"/>
      <c r="ODV50" s="468"/>
      <c r="ODW50" s="468"/>
      <c r="ODX50" s="468"/>
      <c r="ODY50" s="468"/>
      <c r="ODZ50" s="468"/>
      <c r="OEA50" s="468"/>
      <c r="OEB50" s="468"/>
      <c r="OEC50" s="468"/>
      <c r="OED50" s="468"/>
      <c r="OEE50" s="468"/>
      <c r="OEF50" s="468"/>
      <c r="OEG50" s="468"/>
      <c r="OEH50" s="468"/>
      <c r="OEI50" s="468"/>
      <c r="OEJ50" s="468"/>
      <c r="OEK50" s="468"/>
      <c r="OEL50" s="468"/>
      <c r="OEM50" s="468"/>
      <c r="OEN50" s="468"/>
      <c r="OEO50" s="468"/>
      <c r="OEP50" s="468"/>
      <c r="OEQ50" s="468"/>
      <c r="OER50" s="468"/>
      <c r="OES50" s="468"/>
      <c r="OET50" s="468"/>
      <c r="OEU50" s="468"/>
      <c r="OEV50" s="468"/>
      <c r="OEW50" s="468"/>
      <c r="OEX50" s="468"/>
      <c r="OEY50" s="468"/>
      <c r="OEZ50" s="468"/>
      <c r="OFA50" s="468"/>
      <c r="OFB50" s="468"/>
      <c r="OFC50" s="468"/>
      <c r="OFD50" s="468"/>
      <c r="OFE50" s="468"/>
      <c r="OFF50" s="468"/>
      <c r="OFG50" s="468"/>
      <c r="OFH50" s="468"/>
      <c r="OFI50" s="468"/>
      <c r="OFJ50" s="468"/>
      <c r="OFK50" s="468"/>
      <c r="OFL50" s="468"/>
      <c r="OFM50" s="468"/>
      <c r="OFN50" s="468"/>
      <c r="OFO50" s="468"/>
      <c r="OFP50" s="468"/>
      <c r="OFQ50" s="468"/>
      <c r="OFR50" s="468"/>
      <c r="OFS50" s="468"/>
      <c r="OFT50" s="468"/>
      <c r="OFU50" s="468"/>
      <c r="OFV50" s="468"/>
      <c r="OFW50" s="468"/>
      <c r="OFX50" s="468"/>
      <c r="OFY50" s="468"/>
      <c r="OFZ50" s="468"/>
      <c r="OGA50" s="468"/>
      <c r="OGB50" s="468"/>
      <c r="OGC50" s="468"/>
      <c r="OGD50" s="468"/>
      <c r="OGE50" s="468"/>
      <c r="OGF50" s="468"/>
      <c r="OGG50" s="468"/>
      <c r="OGH50" s="468"/>
      <c r="OGI50" s="468"/>
      <c r="OGJ50" s="468"/>
      <c r="OGK50" s="468"/>
      <c r="OGL50" s="468"/>
      <c r="OGM50" s="468"/>
      <c r="OGN50" s="468"/>
      <c r="OGO50" s="468"/>
      <c r="OGP50" s="468"/>
      <c r="OGQ50" s="468"/>
      <c r="OGR50" s="468"/>
      <c r="OGS50" s="468"/>
      <c r="OGT50" s="468"/>
      <c r="OGU50" s="468"/>
      <c r="OGV50" s="468"/>
      <c r="OGW50" s="468"/>
      <c r="OGX50" s="468"/>
      <c r="OGY50" s="468"/>
      <c r="OGZ50" s="468"/>
      <c r="OHA50" s="468"/>
      <c r="OHB50" s="468"/>
      <c r="OHC50" s="468"/>
      <c r="OHD50" s="468"/>
      <c r="OHE50" s="468"/>
      <c r="OHF50" s="468"/>
      <c r="OHG50" s="468"/>
      <c r="OHH50" s="468"/>
      <c r="OHI50" s="468"/>
      <c r="OHJ50" s="468"/>
      <c r="OHK50" s="468"/>
      <c r="OHL50" s="468"/>
      <c r="OHM50" s="468"/>
      <c r="OHN50" s="468"/>
      <c r="OHO50" s="468"/>
      <c r="OHP50" s="468"/>
      <c r="OHQ50" s="468"/>
      <c r="OHR50" s="468"/>
      <c r="OHS50" s="468"/>
      <c r="OHT50" s="468"/>
      <c r="OHU50" s="468"/>
      <c r="OHV50" s="468"/>
      <c r="OHW50" s="468"/>
      <c r="OHX50" s="468"/>
      <c r="OHY50" s="468"/>
      <c r="OHZ50" s="468"/>
      <c r="OIA50" s="468"/>
      <c r="OIB50" s="468"/>
      <c r="OIC50" s="468"/>
      <c r="OID50" s="468"/>
      <c r="OIE50" s="468"/>
      <c r="OIF50" s="468"/>
      <c r="OIG50" s="468"/>
      <c r="OIH50" s="468"/>
      <c r="OII50" s="468"/>
      <c r="OIJ50" s="468"/>
      <c r="OIK50" s="468"/>
      <c r="OIL50" s="468"/>
      <c r="OIM50" s="468"/>
      <c r="OIN50" s="468"/>
      <c r="OIO50" s="468"/>
      <c r="OIP50" s="468"/>
      <c r="OIQ50" s="468"/>
      <c r="OIR50" s="468"/>
      <c r="OIS50" s="468"/>
      <c r="OIT50" s="468"/>
      <c r="OIU50" s="468"/>
      <c r="OIV50" s="468"/>
      <c r="OIW50" s="468"/>
      <c r="OIX50" s="468"/>
      <c r="OIY50" s="468"/>
      <c r="OIZ50" s="468"/>
      <c r="OJA50" s="468"/>
      <c r="OJB50" s="468"/>
      <c r="OJC50" s="468"/>
      <c r="OJD50" s="468"/>
      <c r="OJE50" s="468"/>
      <c r="OJF50" s="468"/>
      <c r="OJG50" s="468"/>
      <c r="OJH50" s="468"/>
      <c r="OJI50" s="468"/>
      <c r="OJJ50" s="468"/>
      <c r="OJK50" s="468"/>
      <c r="OJL50" s="468"/>
      <c r="OJM50" s="468"/>
      <c r="OJN50" s="468"/>
      <c r="OJO50" s="468"/>
      <c r="OJP50" s="468"/>
      <c r="OJQ50" s="468"/>
      <c r="OJR50" s="468"/>
      <c r="OJS50" s="468"/>
      <c r="OJT50" s="468"/>
      <c r="OJU50" s="468"/>
      <c r="OJV50" s="468"/>
      <c r="OJW50" s="468"/>
      <c r="OJX50" s="468"/>
      <c r="OJY50" s="468"/>
      <c r="OJZ50" s="468"/>
      <c r="OKA50" s="468"/>
      <c r="OKB50" s="468"/>
      <c r="OKC50" s="468"/>
      <c r="OKD50" s="468"/>
      <c r="OKE50" s="468"/>
      <c r="OKF50" s="468"/>
      <c r="OKG50" s="468"/>
      <c r="OKH50" s="468"/>
      <c r="OKI50" s="468"/>
      <c r="OKJ50" s="468"/>
      <c r="OKK50" s="468"/>
      <c r="OKL50" s="468"/>
      <c r="OKM50" s="468"/>
      <c r="OKN50" s="468"/>
      <c r="OKO50" s="468"/>
      <c r="OKP50" s="468"/>
      <c r="OKQ50" s="468"/>
      <c r="OKR50" s="468"/>
      <c r="OKS50" s="468"/>
      <c r="OKT50" s="468"/>
      <c r="OKU50" s="468"/>
      <c r="OKV50" s="468"/>
      <c r="OKW50" s="468"/>
      <c r="OKX50" s="468"/>
      <c r="OKY50" s="468"/>
      <c r="OKZ50" s="468"/>
      <c r="OLA50" s="468"/>
      <c r="OLB50" s="468"/>
      <c r="OLC50" s="468"/>
      <c r="OLD50" s="468"/>
      <c r="OLE50" s="468"/>
      <c r="OLF50" s="468"/>
      <c r="OLG50" s="468"/>
      <c r="OLH50" s="468"/>
      <c r="OLI50" s="468"/>
      <c r="OLJ50" s="468"/>
      <c r="OLK50" s="468"/>
      <c r="OLL50" s="468"/>
      <c r="OLM50" s="468"/>
      <c r="OLN50" s="468"/>
      <c r="OLO50" s="468"/>
      <c r="OLP50" s="468"/>
      <c r="OLQ50" s="468"/>
      <c r="OLR50" s="468"/>
      <c r="OLS50" s="468"/>
      <c r="OLT50" s="468"/>
      <c r="OLU50" s="468"/>
      <c r="OLV50" s="468"/>
      <c r="OLW50" s="468"/>
      <c r="OLX50" s="468"/>
      <c r="OLY50" s="468"/>
      <c r="OLZ50" s="468"/>
      <c r="OMA50" s="468"/>
      <c r="OMB50" s="468"/>
      <c r="OMC50" s="468"/>
      <c r="OMD50" s="468"/>
      <c r="OME50" s="468"/>
      <c r="OMF50" s="468"/>
      <c r="OMG50" s="468"/>
      <c r="OMH50" s="468"/>
      <c r="OMI50" s="468"/>
      <c r="OMJ50" s="468"/>
      <c r="OMK50" s="468"/>
      <c r="OML50" s="468"/>
      <c r="OMM50" s="468"/>
      <c r="OMN50" s="468"/>
      <c r="OMO50" s="468"/>
      <c r="OMP50" s="468"/>
      <c r="OMQ50" s="468"/>
      <c r="OMR50" s="468"/>
      <c r="OMS50" s="468"/>
      <c r="OMT50" s="468"/>
      <c r="OMU50" s="468"/>
      <c r="OMV50" s="468"/>
      <c r="OMW50" s="468"/>
      <c r="OMX50" s="468"/>
      <c r="OMY50" s="468"/>
      <c r="OMZ50" s="468"/>
      <c r="ONA50" s="468"/>
      <c r="ONB50" s="468"/>
      <c r="ONC50" s="468"/>
      <c r="OND50" s="468"/>
      <c r="ONE50" s="468"/>
      <c r="ONF50" s="468"/>
      <c r="ONG50" s="468"/>
      <c r="ONH50" s="468"/>
      <c r="ONI50" s="468"/>
      <c r="ONJ50" s="468"/>
      <c r="ONK50" s="468"/>
      <c r="ONL50" s="468"/>
      <c r="ONM50" s="468"/>
      <c r="ONN50" s="468"/>
      <c r="ONO50" s="468"/>
      <c r="ONP50" s="468"/>
      <c r="ONQ50" s="468"/>
      <c r="ONR50" s="468"/>
      <c r="ONS50" s="468"/>
      <c r="ONT50" s="468"/>
      <c r="ONU50" s="468"/>
      <c r="ONV50" s="468"/>
      <c r="ONW50" s="468"/>
      <c r="ONX50" s="468"/>
      <c r="ONY50" s="468"/>
      <c r="ONZ50" s="468"/>
      <c r="OOA50" s="468"/>
      <c r="OOB50" s="468"/>
      <c r="OOC50" s="468"/>
      <c r="OOD50" s="468"/>
      <c r="OOE50" s="468"/>
      <c r="OOF50" s="468"/>
      <c r="OOG50" s="468"/>
      <c r="OOH50" s="468"/>
      <c r="OOI50" s="468"/>
      <c r="OOJ50" s="468"/>
      <c r="OOK50" s="468"/>
      <c r="OOL50" s="468"/>
      <c r="OOM50" s="468"/>
      <c r="OON50" s="468"/>
      <c r="OOO50" s="468"/>
      <c r="OOP50" s="468"/>
      <c r="OOQ50" s="468"/>
      <c r="OOR50" s="468"/>
      <c r="OOS50" s="468"/>
      <c r="OOT50" s="468"/>
      <c r="OOU50" s="468"/>
      <c r="OOV50" s="468"/>
      <c r="OOW50" s="468"/>
      <c r="OOX50" s="468"/>
      <c r="OOY50" s="468"/>
      <c r="OOZ50" s="468"/>
      <c r="OPA50" s="468"/>
      <c r="OPB50" s="468"/>
      <c r="OPC50" s="468"/>
      <c r="OPD50" s="468"/>
      <c r="OPE50" s="468"/>
      <c r="OPF50" s="468"/>
      <c r="OPG50" s="468"/>
      <c r="OPH50" s="468"/>
      <c r="OPI50" s="468"/>
      <c r="OPJ50" s="468"/>
      <c r="OPK50" s="468"/>
      <c r="OPL50" s="468"/>
      <c r="OPM50" s="468"/>
      <c r="OPN50" s="468"/>
      <c r="OPO50" s="468"/>
      <c r="OPP50" s="468"/>
      <c r="OPQ50" s="468"/>
      <c r="OPR50" s="468"/>
      <c r="OPS50" s="468"/>
      <c r="OPT50" s="468"/>
      <c r="OPU50" s="468"/>
      <c r="OPV50" s="468"/>
      <c r="OPW50" s="468"/>
      <c r="OPX50" s="468"/>
      <c r="OPY50" s="468"/>
      <c r="OPZ50" s="468"/>
      <c r="OQA50" s="468"/>
      <c r="OQB50" s="468"/>
      <c r="OQC50" s="468"/>
      <c r="OQD50" s="468"/>
      <c r="OQE50" s="468"/>
      <c r="OQF50" s="468"/>
      <c r="OQG50" s="468"/>
      <c r="OQH50" s="468"/>
      <c r="OQI50" s="468"/>
      <c r="OQJ50" s="468"/>
      <c r="OQK50" s="468"/>
      <c r="OQL50" s="468"/>
      <c r="OQM50" s="468"/>
      <c r="OQN50" s="468"/>
      <c r="OQO50" s="468"/>
      <c r="OQP50" s="468"/>
      <c r="OQQ50" s="468"/>
      <c r="OQR50" s="468"/>
      <c r="OQS50" s="468"/>
      <c r="OQT50" s="468"/>
      <c r="OQU50" s="468"/>
      <c r="OQV50" s="468"/>
      <c r="OQW50" s="468"/>
      <c r="OQX50" s="468"/>
      <c r="OQY50" s="468"/>
      <c r="OQZ50" s="468"/>
      <c r="ORA50" s="468"/>
      <c r="ORB50" s="468"/>
      <c r="ORC50" s="468"/>
      <c r="ORD50" s="468"/>
      <c r="ORE50" s="468"/>
      <c r="ORF50" s="468"/>
      <c r="ORG50" s="468"/>
      <c r="ORH50" s="468"/>
      <c r="ORI50" s="468"/>
      <c r="ORJ50" s="468"/>
      <c r="ORK50" s="468"/>
      <c r="ORL50" s="468"/>
      <c r="ORM50" s="468"/>
      <c r="ORN50" s="468"/>
      <c r="ORO50" s="468"/>
      <c r="ORP50" s="468"/>
      <c r="ORQ50" s="468"/>
      <c r="ORR50" s="468"/>
      <c r="ORS50" s="468"/>
      <c r="ORT50" s="468"/>
      <c r="ORU50" s="468"/>
      <c r="ORV50" s="468"/>
      <c r="ORW50" s="468"/>
      <c r="ORX50" s="468"/>
      <c r="ORY50" s="468"/>
      <c r="ORZ50" s="468"/>
      <c r="OSA50" s="468"/>
      <c r="OSB50" s="468"/>
      <c r="OSC50" s="468"/>
      <c r="OSD50" s="468"/>
      <c r="OSE50" s="468"/>
      <c r="OSF50" s="468"/>
      <c r="OSG50" s="468"/>
      <c r="OSH50" s="468"/>
      <c r="OSI50" s="468"/>
      <c r="OSJ50" s="468"/>
      <c r="OSK50" s="468"/>
      <c r="OSL50" s="468"/>
      <c r="OSM50" s="468"/>
      <c r="OSN50" s="468"/>
      <c r="OSO50" s="468"/>
      <c r="OSP50" s="468"/>
      <c r="OSQ50" s="468"/>
      <c r="OSR50" s="468"/>
      <c r="OSS50" s="468"/>
      <c r="OST50" s="468"/>
      <c r="OSU50" s="468"/>
      <c r="OSV50" s="468"/>
      <c r="OSW50" s="468"/>
      <c r="OSX50" s="468"/>
      <c r="OSY50" s="468"/>
      <c r="OSZ50" s="468"/>
      <c r="OTA50" s="468"/>
      <c r="OTB50" s="468"/>
      <c r="OTC50" s="468"/>
      <c r="OTD50" s="468"/>
      <c r="OTE50" s="468"/>
      <c r="OTF50" s="468"/>
      <c r="OTG50" s="468"/>
      <c r="OTH50" s="468"/>
      <c r="OTI50" s="468"/>
      <c r="OTJ50" s="468"/>
      <c r="OTK50" s="468"/>
      <c r="OTL50" s="468"/>
      <c r="OTM50" s="468"/>
      <c r="OTN50" s="468"/>
      <c r="OTO50" s="468"/>
      <c r="OTP50" s="468"/>
      <c r="OTQ50" s="468"/>
      <c r="OTR50" s="468"/>
      <c r="OTS50" s="468"/>
      <c r="OTT50" s="468"/>
      <c r="OTU50" s="468"/>
      <c r="OTV50" s="468"/>
      <c r="OTW50" s="468"/>
      <c r="OTX50" s="468"/>
      <c r="OTY50" s="468"/>
      <c r="OTZ50" s="468"/>
      <c r="OUA50" s="468"/>
      <c r="OUB50" s="468"/>
      <c r="OUC50" s="468"/>
      <c r="OUD50" s="468"/>
      <c r="OUE50" s="468"/>
      <c r="OUF50" s="468"/>
      <c r="OUG50" s="468"/>
      <c r="OUH50" s="468"/>
      <c r="OUI50" s="468"/>
      <c r="OUJ50" s="468"/>
      <c r="OUK50" s="468"/>
      <c r="OUL50" s="468"/>
      <c r="OUM50" s="468"/>
      <c r="OUN50" s="468"/>
      <c r="OUO50" s="468"/>
      <c r="OUP50" s="468"/>
      <c r="OUQ50" s="468"/>
      <c r="OUR50" s="468"/>
      <c r="OUS50" s="468"/>
      <c r="OUT50" s="468"/>
      <c r="OUU50" s="468"/>
      <c r="OUV50" s="468"/>
      <c r="OUW50" s="468"/>
      <c r="OUX50" s="468"/>
      <c r="OUY50" s="468"/>
      <c r="OUZ50" s="468"/>
      <c r="OVA50" s="468"/>
      <c r="OVB50" s="468"/>
      <c r="OVC50" s="468"/>
      <c r="OVD50" s="468"/>
      <c r="OVE50" s="468"/>
      <c r="OVF50" s="468"/>
      <c r="OVG50" s="468"/>
      <c r="OVH50" s="468"/>
      <c r="OVI50" s="468"/>
      <c r="OVJ50" s="468"/>
      <c r="OVK50" s="468"/>
      <c r="OVL50" s="468"/>
      <c r="OVM50" s="468"/>
      <c r="OVN50" s="468"/>
      <c r="OVO50" s="468"/>
      <c r="OVP50" s="468"/>
      <c r="OVQ50" s="468"/>
      <c r="OVR50" s="468"/>
      <c r="OVS50" s="468"/>
      <c r="OVT50" s="468"/>
      <c r="OVU50" s="468"/>
      <c r="OVV50" s="468"/>
      <c r="OVW50" s="468"/>
      <c r="OVX50" s="468"/>
      <c r="OVY50" s="468"/>
      <c r="OVZ50" s="468"/>
      <c r="OWA50" s="468"/>
      <c r="OWB50" s="468"/>
      <c r="OWC50" s="468"/>
      <c r="OWD50" s="468"/>
      <c r="OWE50" s="468"/>
      <c r="OWF50" s="468"/>
      <c r="OWG50" s="468"/>
      <c r="OWH50" s="468"/>
      <c r="OWI50" s="468"/>
      <c r="OWJ50" s="468"/>
      <c r="OWK50" s="468"/>
      <c r="OWL50" s="468"/>
      <c r="OWM50" s="468"/>
      <c r="OWN50" s="468"/>
      <c r="OWO50" s="468"/>
      <c r="OWP50" s="468"/>
      <c r="OWQ50" s="468"/>
      <c r="OWR50" s="468"/>
      <c r="OWS50" s="468"/>
      <c r="OWT50" s="468"/>
      <c r="OWU50" s="468"/>
      <c r="OWV50" s="468"/>
      <c r="OWW50" s="468"/>
      <c r="OWX50" s="468"/>
      <c r="OWY50" s="468"/>
      <c r="OWZ50" s="468"/>
      <c r="OXA50" s="468"/>
      <c r="OXB50" s="468"/>
      <c r="OXC50" s="468"/>
      <c r="OXD50" s="468"/>
      <c r="OXE50" s="468"/>
      <c r="OXF50" s="468"/>
      <c r="OXG50" s="468"/>
      <c r="OXH50" s="468"/>
      <c r="OXI50" s="468"/>
      <c r="OXJ50" s="468"/>
      <c r="OXK50" s="468"/>
      <c r="OXL50" s="468"/>
      <c r="OXM50" s="468"/>
      <c r="OXN50" s="468"/>
      <c r="OXO50" s="468"/>
      <c r="OXP50" s="468"/>
      <c r="OXQ50" s="468"/>
      <c r="OXR50" s="468"/>
      <c r="OXS50" s="468"/>
      <c r="OXT50" s="468"/>
      <c r="OXU50" s="468"/>
      <c r="OXV50" s="468"/>
      <c r="OXW50" s="468"/>
      <c r="OXX50" s="468"/>
      <c r="OXY50" s="468"/>
      <c r="OXZ50" s="468"/>
      <c r="OYA50" s="468"/>
      <c r="OYB50" s="468"/>
      <c r="OYC50" s="468"/>
      <c r="OYD50" s="468"/>
      <c r="OYE50" s="468"/>
      <c r="OYF50" s="468"/>
      <c r="OYG50" s="468"/>
      <c r="OYH50" s="468"/>
      <c r="OYI50" s="468"/>
      <c r="OYJ50" s="468"/>
      <c r="OYK50" s="468"/>
      <c r="OYL50" s="468"/>
      <c r="OYM50" s="468"/>
      <c r="OYN50" s="468"/>
      <c r="OYO50" s="468"/>
      <c r="OYP50" s="468"/>
      <c r="OYQ50" s="468"/>
      <c r="OYR50" s="468"/>
      <c r="OYS50" s="468"/>
      <c r="OYT50" s="468"/>
      <c r="OYU50" s="468"/>
      <c r="OYV50" s="468"/>
      <c r="OYW50" s="468"/>
      <c r="OYX50" s="468"/>
      <c r="OYY50" s="468"/>
      <c r="OYZ50" s="468"/>
      <c r="OZA50" s="468"/>
      <c r="OZB50" s="468"/>
      <c r="OZC50" s="468"/>
      <c r="OZD50" s="468"/>
      <c r="OZE50" s="468"/>
      <c r="OZF50" s="468"/>
      <c r="OZG50" s="468"/>
      <c r="OZH50" s="468"/>
      <c r="OZI50" s="468"/>
      <c r="OZJ50" s="468"/>
      <c r="OZK50" s="468"/>
      <c r="OZL50" s="468"/>
      <c r="OZM50" s="468"/>
      <c r="OZN50" s="468"/>
      <c r="OZO50" s="468"/>
      <c r="OZP50" s="468"/>
      <c r="OZQ50" s="468"/>
      <c r="OZR50" s="468"/>
      <c r="OZS50" s="468"/>
      <c r="OZT50" s="468"/>
      <c r="OZU50" s="468"/>
      <c r="OZV50" s="468"/>
      <c r="OZW50" s="468"/>
      <c r="OZX50" s="468"/>
      <c r="OZY50" s="468"/>
      <c r="OZZ50" s="468"/>
      <c r="PAA50" s="468"/>
      <c r="PAB50" s="468"/>
      <c r="PAC50" s="468"/>
      <c r="PAD50" s="468"/>
      <c r="PAE50" s="468"/>
      <c r="PAF50" s="468"/>
      <c r="PAG50" s="468"/>
      <c r="PAH50" s="468"/>
      <c r="PAI50" s="468"/>
      <c r="PAJ50" s="468"/>
      <c r="PAK50" s="468"/>
      <c r="PAL50" s="468"/>
      <c r="PAM50" s="468"/>
      <c r="PAN50" s="468"/>
      <c r="PAO50" s="468"/>
      <c r="PAP50" s="468"/>
      <c r="PAQ50" s="468"/>
      <c r="PAR50" s="468"/>
      <c r="PAS50" s="468"/>
      <c r="PAT50" s="468"/>
      <c r="PAU50" s="468"/>
      <c r="PAV50" s="468"/>
      <c r="PAW50" s="468"/>
      <c r="PAX50" s="468"/>
      <c r="PAY50" s="468"/>
      <c r="PAZ50" s="468"/>
      <c r="PBA50" s="468"/>
      <c r="PBB50" s="468"/>
      <c r="PBC50" s="468"/>
      <c r="PBD50" s="468"/>
      <c r="PBE50" s="468"/>
      <c r="PBF50" s="468"/>
      <c r="PBG50" s="468"/>
      <c r="PBH50" s="468"/>
      <c r="PBI50" s="468"/>
      <c r="PBJ50" s="468"/>
      <c r="PBK50" s="468"/>
      <c r="PBL50" s="468"/>
      <c r="PBM50" s="468"/>
      <c r="PBN50" s="468"/>
      <c r="PBO50" s="468"/>
      <c r="PBP50" s="468"/>
      <c r="PBQ50" s="468"/>
      <c r="PBR50" s="468"/>
      <c r="PBS50" s="468"/>
      <c r="PBT50" s="468"/>
      <c r="PBU50" s="468"/>
      <c r="PBV50" s="468"/>
      <c r="PBW50" s="468"/>
      <c r="PBX50" s="468"/>
      <c r="PBY50" s="468"/>
      <c r="PBZ50" s="468"/>
      <c r="PCA50" s="468"/>
      <c r="PCB50" s="468"/>
      <c r="PCC50" s="468"/>
      <c r="PCD50" s="468"/>
      <c r="PCE50" s="468"/>
      <c r="PCF50" s="468"/>
      <c r="PCG50" s="468"/>
      <c r="PCH50" s="468"/>
      <c r="PCI50" s="468"/>
      <c r="PCJ50" s="468"/>
      <c r="PCK50" s="468"/>
      <c r="PCL50" s="468"/>
      <c r="PCM50" s="468"/>
      <c r="PCN50" s="468"/>
      <c r="PCO50" s="468"/>
      <c r="PCP50" s="468"/>
      <c r="PCQ50" s="468"/>
      <c r="PCR50" s="468"/>
      <c r="PCS50" s="468"/>
      <c r="PCT50" s="468"/>
      <c r="PCU50" s="468"/>
      <c r="PCV50" s="468"/>
      <c r="PCW50" s="468"/>
      <c r="PCX50" s="468"/>
      <c r="PCY50" s="468"/>
      <c r="PCZ50" s="468"/>
      <c r="PDA50" s="468"/>
      <c r="PDB50" s="468"/>
      <c r="PDC50" s="468"/>
      <c r="PDD50" s="468"/>
      <c r="PDE50" s="468"/>
      <c r="PDF50" s="468"/>
      <c r="PDG50" s="468"/>
      <c r="PDH50" s="468"/>
      <c r="PDI50" s="468"/>
      <c r="PDJ50" s="468"/>
      <c r="PDK50" s="468"/>
      <c r="PDL50" s="468"/>
      <c r="PDM50" s="468"/>
      <c r="PDN50" s="468"/>
      <c r="PDO50" s="468"/>
      <c r="PDP50" s="468"/>
      <c r="PDQ50" s="468"/>
      <c r="PDR50" s="468"/>
      <c r="PDS50" s="468"/>
      <c r="PDT50" s="468"/>
      <c r="PDU50" s="468"/>
      <c r="PDV50" s="468"/>
      <c r="PDW50" s="468"/>
      <c r="PDX50" s="468"/>
      <c r="PDY50" s="468"/>
      <c r="PDZ50" s="468"/>
      <c r="PEA50" s="468"/>
      <c r="PEB50" s="468"/>
      <c r="PEC50" s="468"/>
      <c r="PED50" s="468"/>
      <c r="PEE50" s="468"/>
      <c r="PEF50" s="468"/>
      <c r="PEG50" s="468"/>
      <c r="PEH50" s="468"/>
      <c r="PEI50" s="468"/>
      <c r="PEJ50" s="468"/>
      <c r="PEK50" s="468"/>
      <c r="PEL50" s="468"/>
      <c r="PEM50" s="468"/>
      <c r="PEN50" s="468"/>
      <c r="PEO50" s="468"/>
      <c r="PEP50" s="468"/>
      <c r="PEQ50" s="468"/>
      <c r="PER50" s="468"/>
      <c r="PES50" s="468"/>
      <c r="PET50" s="468"/>
      <c r="PEU50" s="468"/>
      <c r="PEV50" s="468"/>
      <c r="PEW50" s="468"/>
      <c r="PEX50" s="468"/>
      <c r="PEY50" s="468"/>
      <c r="PEZ50" s="468"/>
      <c r="PFA50" s="468"/>
      <c r="PFB50" s="468"/>
      <c r="PFC50" s="468"/>
      <c r="PFD50" s="468"/>
      <c r="PFE50" s="468"/>
      <c r="PFF50" s="468"/>
      <c r="PFG50" s="468"/>
      <c r="PFH50" s="468"/>
      <c r="PFI50" s="468"/>
      <c r="PFJ50" s="468"/>
      <c r="PFK50" s="468"/>
      <c r="PFL50" s="468"/>
      <c r="PFM50" s="468"/>
      <c r="PFN50" s="468"/>
      <c r="PFO50" s="468"/>
      <c r="PFP50" s="468"/>
      <c r="PFQ50" s="468"/>
      <c r="PFR50" s="468"/>
      <c r="PFS50" s="468"/>
      <c r="PFT50" s="468"/>
      <c r="PFU50" s="468"/>
      <c r="PFV50" s="468"/>
      <c r="PFW50" s="468"/>
      <c r="PFX50" s="468"/>
      <c r="PFY50" s="468"/>
      <c r="PFZ50" s="468"/>
      <c r="PGA50" s="468"/>
      <c r="PGB50" s="468"/>
      <c r="PGC50" s="468"/>
      <c r="PGD50" s="468"/>
      <c r="PGE50" s="468"/>
      <c r="PGF50" s="468"/>
      <c r="PGG50" s="468"/>
      <c r="PGH50" s="468"/>
      <c r="PGI50" s="468"/>
      <c r="PGJ50" s="468"/>
      <c r="PGK50" s="468"/>
      <c r="PGL50" s="468"/>
      <c r="PGM50" s="468"/>
      <c r="PGN50" s="468"/>
      <c r="PGO50" s="468"/>
      <c r="PGP50" s="468"/>
      <c r="PGQ50" s="468"/>
      <c r="PGR50" s="468"/>
      <c r="PGS50" s="468"/>
      <c r="PGT50" s="468"/>
      <c r="PGU50" s="468"/>
      <c r="PGV50" s="468"/>
      <c r="PGW50" s="468"/>
      <c r="PGX50" s="468"/>
      <c r="PGY50" s="468"/>
      <c r="PGZ50" s="468"/>
      <c r="PHA50" s="468"/>
      <c r="PHB50" s="468"/>
      <c r="PHC50" s="468"/>
      <c r="PHD50" s="468"/>
      <c r="PHE50" s="468"/>
      <c r="PHF50" s="468"/>
      <c r="PHG50" s="468"/>
      <c r="PHH50" s="468"/>
      <c r="PHI50" s="468"/>
      <c r="PHJ50" s="468"/>
      <c r="PHK50" s="468"/>
      <c r="PHL50" s="468"/>
      <c r="PHM50" s="468"/>
      <c r="PHN50" s="468"/>
      <c r="PHO50" s="468"/>
      <c r="PHP50" s="468"/>
      <c r="PHQ50" s="468"/>
      <c r="PHR50" s="468"/>
      <c r="PHS50" s="468"/>
      <c r="PHT50" s="468"/>
      <c r="PHU50" s="468"/>
      <c r="PHV50" s="468"/>
      <c r="PHW50" s="468"/>
      <c r="PHX50" s="468"/>
      <c r="PHY50" s="468"/>
      <c r="PHZ50" s="468"/>
      <c r="PIA50" s="468"/>
      <c r="PIB50" s="468"/>
      <c r="PIC50" s="468"/>
      <c r="PID50" s="468"/>
      <c r="PIE50" s="468"/>
      <c r="PIF50" s="468"/>
      <c r="PIG50" s="468"/>
      <c r="PIH50" s="468"/>
      <c r="PII50" s="468"/>
      <c r="PIJ50" s="468"/>
      <c r="PIK50" s="468"/>
      <c r="PIL50" s="468"/>
      <c r="PIM50" s="468"/>
      <c r="PIN50" s="468"/>
      <c r="PIO50" s="468"/>
      <c r="PIP50" s="468"/>
      <c r="PIQ50" s="468"/>
      <c r="PIR50" s="468"/>
      <c r="PIS50" s="468"/>
      <c r="PIT50" s="468"/>
      <c r="PIU50" s="468"/>
      <c r="PIV50" s="468"/>
      <c r="PIW50" s="468"/>
      <c r="PIX50" s="468"/>
      <c r="PIY50" s="468"/>
      <c r="PIZ50" s="468"/>
      <c r="PJA50" s="468"/>
      <c r="PJB50" s="468"/>
      <c r="PJC50" s="468"/>
      <c r="PJD50" s="468"/>
      <c r="PJE50" s="468"/>
      <c r="PJF50" s="468"/>
      <c r="PJG50" s="468"/>
      <c r="PJH50" s="468"/>
      <c r="PJI50" s="468"/>
      <c r="PJJ50" s="468"/>
      <c r="PJK50" s="468"/>
      <c r="PJL50" s="468"/>
      <c r="PJM50" s="468"/>
      <c r="PJN50" s="468"/>
      <c r="PJO50" s="468"/>
      <c r="PJP50" s="468"/>
      <c r="PJQ50" s="468"/>
      <c r="PJR50" s="468"/>
      <c r="PJS50" s="468"/>
      <c r="PJT50" s="468"/>
      <c r="PJU50" s="468"/>
      <c r="PJV50" s="468"/>
      <c r="PJW50" s="468"/>
      <c r="PJX50" s="468"/>
      <c r="PJY50" s="468"/>
      <c r="PJZ50" s="468"/>
      <c r="PKA50" s="468"/>
      <c r="PKB50" s="468"/>
      <c r="PKC50" s="468"/>
      <c r="PKD50" s="468"/>
      <c r="PKE50" s="468"/>
      <c r="PKF50" s="468"/>
      <c r="PKG50" s="468"/>
      <c r="PKH50" s="468"/>
      <c r="PKI50" s="468"/>
      <c r="PKJ50" s="468"/>
      <c r="PKK50" s="468"/>
      <c r="PKL50" s="468"/>
      <c r="PKM50" s="468"/>
      <c r="PKN50" s="468"/>
      <c r="PKO50" s="468"/>
      <c r="PKP50" s="468"/>
      <c r="PKQ50" s="468"/>
      <c r="PKR50" s="468"/>
      <c r="PKS50" s="468"/>
      <c r="PKT50" s="468"/>
      <c r="PKU50" s="468"/>
      <c r="PKV50" s="468"/>
      <c r="PKW50" s="468"/>
      <c r="PKX50" s="468"/>
      <c r="PKY50" s="468"/>
      <c r="PKZ50" s="468"/>
      <c r="PLA50" s="468"/>
      <c r="PLB50" s="468"/>
      <c r="PLC50" s="468"/>
      <c r="PLD50" s="468"/>
      <c r="PLE50" s="468"/>
      <c r="PLF50" s="468"/>
      <c r="PLG50" s="468"/>
      <c r="PLH50" s="468"/>
      <c r="PLI50" s="468"/>
      <c r="PLJ50" s="468"/>
      <c r="PLK50" s="468"/>
      <c r="PLL50" s="468"/>
      <c r="PLM50" s="468"/>
      <c r="PLN50" s="468"/>
      <c r="PLO50" s="468"/>
      <c r="PLP50" s="468"/>
      <c r="PLQ50" s="468"/>
      <c r="PLR50" s="468"/>
      <c r="PLS50" s="468"/>
      <c r="PLT50" s="468"/>
      <c r="PLU50" s="468"/>
      <c r="PLV50" s="468"/>
      <c r="PLW50" s="468"/>
      <c r="PLX50" s="468"/>
      <c r="PLY50" s="468"/>
      <c r="PLZ50" s="468"/>
      <c r="PMA50" s="468"/>
      <c r="PMB50" s="468"/>
      <c r="PMC50" s="468"/>
      <c r="PMD50" s="468"/>
      <c r="PME50" s="468"/>
      <c r="PMF50" s="468"/>
      <c r="PMG50" s="468"/>
      <c r="PMH50" s="468"/>
      <c r="PMI50" s="468"/>
      <c r="PMJ50" s="468"/>
      <c r="PMK50" s="468"/>
      <c r="PML50" s="468"/>
      <c r="PMM50" s="468"/>
      <c r="PMN50" s="468"/>
      <c r="PMO50" s="468"/>
      <c r="PMP50" s="468"/>
      <c r="PMQ50" s="468"/>
      <c r="PMR50" s="468"/>
      <c r="PMS50" s="468"/>
      <c r="PMT50" s="468"/>
      <c r="PMU50" s="468"/>
      <c r="PMV50" s="468"/>
      <c r="PMW50" s="468"/>
      <c r="PMX50" s="468"/>
      <c r="PMY50" s="468"/>
      <c r="PMZ50" s="468"/>
      <c r="PNA50" s="468"/>
      <c r="PNB50" s="468"/>
      <c r="PNC50" s="468"/>
      <c r="PND50" s="468"/>
      <c r="PNE50" s="468"/>
      <c r="PNF50" s="468"/>
      <c r="PNG50" s="468"/>
      <c r="PNH50" s="468"/>
      <c r="PNI50" s="468"/>
      <c r="PNJ50" s="468"/>
      <c r="PNK50" s="468"/>
      <c r="PNL50" s="468"/>
      <c r="PNM50" s="468"/>
      <c r="PNN50" s="468"/>
      <c r="PNO50" s="468"/>
      <c r="PNP50" s="468"/>
      <c r="PNQ50" s="468"/>
      <c r="PNR50" s="468"/>
      <c r="PNS50" s="468"/>
      <c r="PNT50" s="468"/>
      <c r="PNU50" s="468"/>
      <c r="PNV50" s="468"/>
      <c r="PNW50" s="468"/>
      <c r="PNX50" s="468"/>
      <c r="PNY50" s="468"/>
      <c r="PNZ50" s="468"/>
      <c r="POA50" s="468"/>
      <c r="POB50" s="468"/>
      <c r="POC50" s="468"/>
      <c r="POD50" s="468"/>
      <c r="POE50" s="468"/>
      <c r="POF50" s="468"/>
      <c r="POG50" s="468"/>
      <c r="POH50" s="468"/>
      <c r="POI50" s="468"/>
      <c r="POJ50" s="468"/>
      <c r="POK50" s="468"/>
      <c r="POL50" s="468"/>
      <c r="POM50" s="468"/>
      <c r="PON50" s="468"/>
      <c r="POO50" s="468"/>
      <c r="POP50" s="468"/>
      <c r="POQ50" s="468"/>
      <c r="POR50" s="468"/>
      <c r="POS50" s="468"/>
      <c r="POT50" s="468"/>
      <c r="POU50" s="468"/>
      <c r="POV50" s="468"/>
      <c r="POW50" s="468"/>
      <c r="POX50" s="468"/>
      <c r="POY50" s="468"/>
      <c r="POZ50" s="468"/>
      <c r="PPA50" s="468"/>
      <c r="PPB50" s="468"/>
      <c r="PPC50" s="468"/>
      <c r="PPD50" s="468"/>
      <c r="PPE50" s="468"/>
      <c r="PPF50" s="468"/>
      <c r="PPG50" s="468"/>
      <c r="PPH50" s="468"/>
      <c r="PPI50" s="468"/>
      <c r="PPJ50" s="468"/>
      <c r="PPK50" s="468"/>
      <c r="PPL50" s="468"/>
      <c r="PPM50" s="468"/>
      <c r="PPN50" s="468"/>
      <c r="PPO50" s="468"/>
      <c r="PPP50" s="468"/>
      <c r="PPQ50" s="468"/>
      <c r="PPR50" s="468"/>
      <c r="PPS50" s="468"/>
      <c r="PPT50" s="468"/>
      <c r="PPU50" s="468"/>
      <c r="PPV50" s="468"/>
      <c r="PPW50" s="468"/>
      <c r="PPX50" s="468"/>
      <c r="PPY50" s="468"/>
      <c r="PPZ50" s="468"/>
      <c r="PQA50" s="468"/>
      <c r="PQB50" s="468"/>
      <c r="PQC50" s="468"/>
      <c r="PQD50" s="468"/>
      <c r="PQE50" s="468"/>
      <c r="PQF50" s="468"/>
      <c r="PQG50" s="468"/>
      <c r="PQH50" s="468"/>
      <c r="PQI50" s="468"/>
      <c r="PQJ50" s="468"/>
      <c r="PQK50" s="468"/>
      <c r="PQL50" s="468"/>
      <c r="PQM50" s="468"/>
      <c r="PQN50" s="468"/>
      <c r="PQO50" s="468"/>
      <c r="PQP50" s="468"/>
      <c r="PQQ50" s="468"/>
      <c r="PQR50" s="468"/>
      <c r="PQS50" s="468"/>
      <c r="PQT50" s="468"/>
      <c r="PQU50" s="468"/>
      <c r="PQV50" s="468"/>
      <c r="PQW50" s="468"/>
      <c r="PQX50" s="468"/>
      <c r="PQY50" s="468"/>
      <c r="PQZ50" s="468"/>
      <c r="PRA50" s="468"/>
      <c r="PRB50" s="468"/>
      <c r="PRC50" s="468"/>
      <c r="PRD50" s="468"/>
      <c r="PRE50" s="468"/>
      <c r="PRF50" s="468"/>
      <c r="PRG50" s="468"/>
      <c r="PRH50" s="468"/>
      <c r="PRI50" s="468"/>
      <c r="PRJ50" s="468"/>
      <c r="PRK50" s="468"/>
      <c r="PRL50" s="468"/>
      <c r="PRM50" s="468"/>
      <c r="PRN50" s="468"/>
      <c r="PRO50" s="468"/>
      <c r="PRP50" s="468"/>
      <c r="PRQ50" s="468"/>
      <c r="PRR50" s="468"/>
      <c r="PRS50" s="468"/>
      <c r="PRT50" s="468"/>
      <c r="PRU50" s="468"/>
      <c r="PRV50" s="468"/>
      <c r="PRW50" s="468"/>
      <c r="PRX50" s="468"/>
      <c r="PRY50" s="468"/>
      <c r="PRZ50" s="468"/>
      <c r="PSA50" s="468"/>
      <c r="PSB50" s="468"/>
      <c r="PSC50" s="468"/>
      <c r="PSD50" s="468"/>
      <c r="PSE50" s="468"/>
      <c r="PSF50" s="468"/>
      <c r="PSG50" s="468"/>
      <c r="PSH50" s="468"/>
      <c r="PSI50" s="468"/>
      <c r="PSJ50" s="468"/>
      <c r="PSK50" s="468"/>
      <c r="PSL50" s="468"/>
      <c r="PSM50" s="468"/>
      <c r="PSN50" s="468"/>
      <c r="PSO50" s="468"/>
      <c r="PSP50" s="468"/>
      <c r="PSQ50" s="468"/>
      <c r="PSR50" s="468"/>
      <c r="PSS50" s="468"/>
      <c r="PST50" s="468"/>
      <c r="PSU50" s="468"/>
      <c r="PSV50" s="468"/>
      <c r="PSW50" s="468"/>
      <c r="PSX50" s="468"/>
      <c r="PSY50" s="468"/>
      <c r="PSZ50" s="468"/>
      <c r="PTA50" s="468"/>
      <c r="PTB50" s="468"/>
      <c r="PTC50" s="468"/>
      <c r="PTD50" s="468"/>
      <c r="PTE50" s="468"/>
      <c r="PTF50" s="468"/>
      <c r="PTG50" s="468"/>
      <c r="PTH50" s="468"/>
      <c r="PTI50" s="468"/>
      <c r="PTJ50" s="468"/>
      <c r="PTK50" s="468"/>
      <c r="PTL50" s="468"/>
      <c r="PTM50" s="468"/>
      <c r="PTN50" s="468"/>
      <c r="PTO50" s="468"/>
      <c r="PTP50" s="468"/>
      <c r="PTQ50" s="468"/>
      <c r="PTR50" s="468"/>
      <c r="PTS50" s="468"/>
      <c r="PTT50" s="468"/>
      <c r="PTU50" s="468"/>
      <c r="PTV50" s="468"/>
      <c r="PTW50" s="468"/>
      <c r="PTX50" s="468"/>
      <c r="PTY50" s="468"/>
      <c r="PTZ50" s="468"/>
      <c r="PUA50" s="468"/>
      <c r="PUB50" s="468"/>
      <c r="PUC50" s="468"/>
      <c r="PUD50" s="468"/>
      <c r="PUE50" s="468"/>
      <c r="PUF50" s="468"/>
      <c r="PUG50" s="468"/>
      <c r="PUH50" s="468"/>
      <c r="PUI50" s="468"/>
      <c r="PUJ50" s="468"/>
      <c r="PUK50" s="468"/>
      <c r="PUL50" s="468"/>
      <c r="PUM50" s="468"/>
      <c r="PUN50" s="468"/>
      <c r="PUO50" s="468"/>
      <c r="PUP50" s="468"/>
      <c r="PUQ50" s="468"/>
      <c r="PUR50" s="468"/>
      <c r="PUS50" s="468"/>
      <c r="PUT50" s="468"/>
      <c r="PUU50" s="468"/>
      <c r="PUV50" s="468"/>
      <c r="PUW50" s="468"/>
      <c r="PUX50" s="468"/>
      <c r="PUY50" s="468"/>
      <c r="PUZ50" s="468"/>
      <c r="PVA50" s="468"/>
      <c r="PVB50" s="468"/>
      <c r="PVC50" s="468"/>
      <c r="PVD50" s="468"/>
      <c r="PVE50" s="468"/>
      <c r="PVF50" s="468"/>
      <c r="PVG50" s="468"/>
      <c r="PVH50" s="468"/>
      <c r="PVI50" s="468"/>
      <c r="PVJ50" s="468"/>
      <c r="PVK50" s="468"/>
      <c r="PVL50" s="468"/>
      <c r="PVM50" s="468"/>
      <c r="PVN50" s="468"/>
      <c r="PVO50" s="468"/>
      <c r="PVP50" s="468"/>
      <c r="PVQ50" s="468"/>
      <c r="PVR50" s="468"/>
      <c r="PVS50" s="468"/>
      <c r="PVT50" s="468"/>
      <c r="PVU50" s="468"/>
      <c r="PVV50" s="468"/>
      <c r="PVW50" s="468"/>
      <c r="PVX50" s="468"/>
      <c r="PVY50" s="468"/>
      <c r="PVZ50" s="468"/>
      <c r="PWA50" s="468"/>
      <c r="PWB50" s="468"/>
      <c r="PWC50" s="468"/>
      <c r="PWD50" s="468"/>
      <c r="PWE50" s="468"/>
      <c r="PWF50" s="468"/>
      <c r="PWG50" s="468"/>
      <c r="PWH50" s="468"/>
      <c r="PWI50" s="468"/>
      <c r="PWJ50" s="468"/>
      <c r="PWK50" s="468"/>
      <c r="PWL50" s="468"/>
      <c r="PWM50" s="468"/>
      <c r="PWN50" s="468"/>
      <c r="PWO50" s="468"/>
      <c r="PWP50" s="468"/>
      <c r="PWQ50" s="468"/>
      <c r="PWR50" s="468"/>
      <c r="PWS50" s="468"/>
      <c r="PWT50" s="468"/>
      <c r="PWU50" s="468"/>
      <c r="PWV50" s="468"/>
      <c r="PWW50" s="468"/>
      <c r="PWX50" s="468"/>
      <c r="PWY50" s="468"/>
      <c r="PWZ50" s="468"/>
      <c r="PXA50" s="468"/>
      <c r="PXB50" s="468"/>
      <c r="PXC50" s="468"/>
      <c r="PXD50" s="468"/>
      <c r="PXE50" s="468"/>
      <c r="PXF50" s="468"/>
      <c r="PXG50" s="468"/>
      <c r="PXH50" s="468"/>
      <c r="PXI50" s="468"/>
      <c r="PXJ50" s="468"/>
      <c r="PXK50" s="468"/>
      <c r="PXL50" s="468"/>
      <c r="PXM50" s="468"/>
      <c r="PXN50" s="468"/>
      <c r="PXO50" s="468"/>
      <c r="PXP50" s="468"/>
      <c r="PXQ50" s="468"/>
      <c r="PXR50" s="468"/>
      <c r="PXS50" s="468"/>
      <c r="PXT50" s="468"/>
      <c r="PXU50" s="468"/>
      <c r="PXV50" s="468"/>
      <c r="PXW50" s="468"/>
      <c r="PXX50" s="468"/>
      <c r="PXY50" s="468"/>
      <c r="PXZ50" s="468"/>
      <c r="PYA50" s="468"/>
      <c r="PYB50" s="468"/>
      <c r="PYC50" s="468"/>
      <c r="PYD50" s="468"/>
      <c r="PYE50" s="468"/>
      <c r="PYF50" s="468"/>
      <c r="PYG50" s="468"/>
      <c r="PYH50" s="468"/>
      <c r="PYI50" s="468"/>
      <c r="PYJ50" s="468"/>
      <c r="PYK50" s="468"/>
      <c r="PYL50" s="468"/>
      <c r="PYM50" s="468"/>
      <c r="PYN50" s="468"/>
      <c r="PYO50" s="468"/>
      <c r="PYP50" s="468"/>
      <c r="PYQ50" s="468"/>
      <c r="PYR50" s="468"/>
      <c r="PYS50" s="468"/>
      <c r="PYT50" s="468"/>
      <c r="PYU50" s="468"/>
      <c r="PYV50" s="468"/>
      <c r="PYW50" s="468"/>
      <c r="PYX50" s="468"/>
      <c r="PYY50" s="468"/>
      <c r="PYZ50" s="468"/>
      <c r="PZA50" s="468"/>
      <c r="PZB50" s="468"/>
      <c r="PZC50" s="468"/>
      <c r="PZD50" s="468"/>
      <c r="PZE50" s="468"/>
      <c r="PZF50" s="468"/>
      <c r="PZG50" s="468"/>
      <c r="PZH50" s="468"/>
      <c r="PZI50" s="468"/>
      <c r="PZJ50" s="468"/>
      <c r="PZK50" s="468"/>
      <c r="PZL50" s="468"/>
      <c r="PZM50" s="468"/>
      <c r="PZN50" s="468"/>
      <c r="PZO50" s="468"/>
      <c r="PZP50" s="468"/>
      <c r="PZQ50" s="468"/>
      <c r="PZR50" s="468"/>
      <c r="PZS50" s="468"/>
      <c r="PZT50" s="468"/>
      <c r="PZU50" s="468"/>
      <c r="PZV50" s="468"/>
      <c r="PZW50" s="468"/>
      <c r="PZX50" s="468"/>
      <c r="PZY50" s="468"/>
      <c r="PZZ50" s="468"/>
      <c r="QAA50" s="468"/>
      <c r="QAB50" s="468"/>
      <c r="QAC50" s="468"/>
      <c r="QAD50" s="468"/>
      <c r="QAE50" s="468"/>
      <c r="QAF50" s="468"/>
      <c r="QAG50" s="468"/>
      <c r="QAH50" s="468"/>
      <c r="QAI50" s="468"/>
      <c r="QAJ50" s="468"/>
      <c r="QAK50" s="468"/>
      <c r="QAL50" s="468"/>
      <c r="QAM50" s="468"/>
      <c r="QAN50" s="468"/>
      <c r="QAO50" s="468"/>
      <c r="QAP50" s="468"/>
      <c r="QAQ50" s="468"/>
      <c r="QAR50" s="468"/>
      <c r="QAS50" s="468"/>
      <c r="QAT50" s="468"/>
      <c r="QAU50" s="468"/>
      <c r="QAV50" s="468"/>
      <c r="QAW50" s="468"/>
      <c r="QAX50" s="468"/>
      <c r="QAY50" s="468"/>
      <c r="QAZ50" s="468"/>
      <c r="QBA50" s="468"/>
      <c r="QBB50" s="468"/>
      <c r="QBC50" s="468"/>
      <c r="QBD50" s="468"/>
      <c r="QBE50" s="468"/>
      <c r="QBF50" s="468"/>
      <c r="QBG50" s="468"/>
      <c r="QBH50" s="468"/>
      <c r="QBI50" s="468"/>
      <c r="QBJ50" s="468"/>
      <c r="QBK50" s="468"/>
      <c r="QBL50" s="468"/>
      <c r="QBM50" s="468"/>
      <c r="QBN50" s="468"/>
      <c r="QBO50" s="468"/>
      <c r="QBP50" s="468"/>
      <c r="QBQ50" s="468"/>
      <c r="QBR50" s="468"/>
      <c r="QBS50" s="468"/>
      <c r="QBT50" s="468"/>
      <c r="QBU50" s="468"/>
      <c r="QBV50" s="468"/>
      <c r="QBW50" s="468"/>
      <c r="QBX50" s="468"/>
      <c r="QBY50" s="468"/>
      <c r="QBZ50" s="468"/>
      <c r="QCA50" s="468"/>
      <c r="QCB50" s="468"/>
      <c r="QCC50" s="468"/>
      <c r="QCD50" s="468"/>
      <c r="QCE50" s="468"/>
      <c r="QCF50" s="468"/>
      <c r="QCG50" s="468"/>
      <c r="QCH50" s="468"/>
      <c r="QCI50" s="468"/>
      <c r="QCJ50" s="468"/>
      <c r="QCK50" s="468"/>
      <c r="QCL50" s="468"/>
      <c r="QCM50" s="468"/>
      <c r="QCN50" s="468"/>
      <c r="QCO50" s="468"/>
      <c r="QCP50" s="468"/>
      <c r="QCQ50" s="468"/>
      <c r="QCR50" s="468"/>
      <c r="QCS50" s="468"/>
      <c r="QCT50" s="468"/>
      <c r="QCU50" s="468"/>
      <c r="QCV50" s="468"/>
      <c r="QCW50" s="468"/>
      <c r="QCX50" s="468"/>
      <c r="QCY50" s="468"/>
      <c r="QCZ50" s="468"/>
      <c r="QDA50" s="468"/>
      <c r="QDB50" s="468"/>
      <c r="QDC50" s="468"/>
      <c r="QDD50" s="468"/>
      <c r="QDE50" s="468"/>
      <c r="QDF50" s="468"/>
      <c r="QDG50" s="468"/>
      <c r="QDH50" s="468"/>
      <c r="QDI50" s="468"/>
      <c r="QDJ50" s="468"/>
      <c r="QDK50" s="468"/>
      <c r="QDL50" s="468"/>
      <c r="QDM50" s="468"/>
      <c r="QDN50" s="468"/>
      <c r="QDO50" s="468"/>
      <c r="QDP50" s="468"/>
      <c r="QDQ50" s="468"/>
      <c r="QDR50" s="468"/>
      <c r="QDS50" s="468"/>
      <c r="QDT50" s="468"/>
      <c r="QDU50" s="468"/>
      <c r="QDV50" s="468"/>
      <c r="QDW50" s="468"/>
      <c r="QDX50" s="468"/>
      <c r="QDY50" s="468"/>
      <c r="QDZ50" s="468"/>
      <c r="QEA50" s="468"/>
      <c r="QEB50" s="468"/>
      <c r="QEC50" s="468"/>
      <c r="QED50" s="468"/>
      <c r="QEE50" s="468"/>
      <c r="QEF50" s="468"/>
      <c r="QEG50" s="468"/>
      <c r="QEH50" s="468"/>
      <c r="QEI50" s="468"/>
      <c r="QEJ50" s="468"/>
      <c r="QEK50" s="468"/>
      <c r="QEL50" s="468"/>
      <c r="QEM50" s="468"/>
      <c r="QEN50" s="468"/>
      <c r="QEO50" s="468"/>
      <c r="QEP50" s="468"/>
      <c r="QEQ50" s="468"/>
      <c r="QER50" s="468"/>
      <c r="QES50" s="468"/>
      <c r="QET50" s="468"/>
      <c r="QEU50" s="468"/>
      <c r="QEV50" s="468"/>
      <c r="QEW50" s="468"/>
      <c r="QEX50" s="468"/>
      <c r="QEY50" s="468"/>
      <c r="QEZ50" s="468"/>
      <c r="QFA50" s="468"/>
      <c r="QFB50" s="468"/>
      <c r="QFC50" s="468"/>
      <c r="QFD50" s="468"/>
      <c r="QFE50" s="468"/>
      <c r="QFF50" s="468"/>
      <c r="QFG50" s="468"/>
      <c r="QFH50" s="468"/>
      <c r="QFI50" s="468"/>
      <c r="QFJ50" s="468"/>
      <c r="QFK50" s="468"/>
      <c r="QFL50" s="468"/>
      <c r="QFM50" s="468"/>
      <c r="QFN50" s="468"/>
      <c r="QFO50" s="468"/>
      <c r="QFP50" s="468"/>
      <c r="QFQ50" s="468"/>
      <c r="QFR50" s="468"/>
      <c r="QFS50" s="468"/>
      <c r="QFT50" s="468"/>
      <c r="QFU50" s="468"/>
      <c r="QFV50" s="468"/>
      <c r="QFW50" s="468"/>
      <c r="QFX50" s="468"/>
      <c r="QFY50" s="468"/>
      <c r="QFZ50" s="468"/>
      <c r="QGA50" s="468"/>
      <c r="QGB50" s="468"/>
      <c r="QGC50" s="468"/>
      <c r="QGD50" s="468"/>
      <c r="QGE50" s="468"/>
      <c r="QGF50" s="468"/>
      <c r="QGG50" s="468"/>
      <c r="QGH50" s="468"/>
      <c r="QGI50" s="468"/>
      <c r="QGJ50" s="468"/>
      <c r="QGK50" s="468"/>
      <c r="QGL50" s="468"/>
      <c r="QGM50" s="468"/>
      <c r="QGN50" s="468"/>
      <c r="QGO50" s="468"/>
      <c r="QGP50" s="468"/>
      <c r="QGQ50" s="468"/>
      <c r="QGR50" s="468"/>
      <c r="QGS50" s="468"/>
      <c r="QGT50" s="468"/>
      <c r="QGU50" s="468"/>
      <c r="QGV50" s="468"/>
      <c r="QGW50" s="468"/>
      <c r="QGX50" s="468"/>
      <c r="QGY50" s="468"/>
      <c r="QGZ50" s="468"/>
      <c r="QHA50" s="468"/>
      <c r="QHB50" s="468"/>
      <c r="QHC50" s="468"/>
      <c r="QHD50" s="468"/>
      <c r="QHE50" s="468"/>
      <c r="QHF50" s="468"/>
      <c r="QHG50" s="468"/>
      <c r="QHH50" s="468"/>
      <c r="QHI50" s="468"/>
      <c r="QHJ50" s="468"/>
      <c r="QHK50" s="468"/>
      <c r="QHL50" s="468"/>
      <c r="QHM50" s="468"/>
      <c r="QHN50" s="468"/>
      <c r="QHO50" s="468"/>
      <c r="QHP50" s="468"/>
      <c r="QHQ50" s="468"/>
      <c r="QHR50" s="468"/>
      <c r="QHS50" s="468"/>
      <c r="QHT50" s="468"/>
      <c r="QHU50" s="468"/>
      <c r="QHV50" s="468"/>
      <c r="QHW50" s="468"/>
      <c r="QHX50" s="468"/>
      <c r="QHY50" s="468"/>
      <c r="QHZ50" s="468"/>
      <c r="QIA50" s="468"/>
      <c r="QIB50" s="468"/>
      <c r="QIC50" s="468"/>
      <c r="QID50" s="468"/>
      <c r="QIE50" s="468"/>
      <c r="QIF50" s="468"/>
      <c r="QIG50" s="468"/>
      <c r="QIH50" s="468"/>
      <c r="QII50" s="468"/>
      <c r="QIJ50" s="468"/>
      <c r="QIK50" s="468"/>
      <c r="QIL50" s="468"/>
      <c r="QIM50" s="468"/>
      <c r="QIN50" s="468"/>
      <c r="QIO50" s="468"/>
      <c r="QIP50" s="468"/>
      <c r="QIQ50" s="468"/>
      <c r="QIR50" s="468"/>
      <c r="QIS50" s="468"/>
      <c r="QIT50" s="468"/>
      <c r="QIU50" s="468"/>
      <c r="QIV50" s="468"/>
      <c r="QIW50" s="468"/>
      <c r="QIX50" s="468"/>
      <c r="QIY50" s="468"/>
      <c r="QIZ50" s="468"/>
      <c r="QJA50" s="468"/>
      <c r="QJB50" s="468"/>
      <c r="QJC50" s="468"/>
      <c r="QJD50" s="468"/>
      <c r="QJE50" s="468"/>
      <c r="QJF50" s="468"/>
      <c r="QJG50" s="468"/>
      <c r="QJH50" s="468"/>
      <c r="QJI50" s="468"/>
      <c r="QJJ50" s="468"/>
      <c r="QJK50" s="468"/>
      <c r="QJL50" s="468"/>
      <c r="QJM50" s="468"/>
      <c r="QJN50" s="468"/>
      <c r="QJO50" s="468"/>
      <c r="QJP50" s="468"/>
      <c r="QJQ50" s="468"/>
      <c r="QJR50" s="468"/>
      <c r="QJS50" s="468"/>
      <c r="QJT50" s="468"/>
      <c r="QJU50" s="468"/>
      <c r="QJV50" s="468"/>
      <c r="QJW50" s="468"/>
      <c r="QJX50" s="468"/>
      <c r="QJY50" s="468"/>
      <c r="QJZ50" s="468"/>
      <c r="QKA50" s="468"/>
      <c r="QKB50" s="468"/>
      <c r="QKC50" s="468"/>
      <c r="QKD50" s="468"/>
      <c r="QKE50" s="468"/>
      <c r="QKF50" s="468"/>
      <c r="QKG50" s="468"/>
      <c r="QKH50" s="468"/>
      <c r="QKI50" s="468"/>
      <c r="QKJ50" s="468"/>
      <c r="QKK50" s="468"/>
      <c r="QKL50" s="468"/>
      <c r="QKM50" s="468"/>
      <c r="QKN50" s="468"/>
      <c r="QKO50" s="468"/>
      <c r="QKP50" s="468"/>
      <c r="QKQ50" s="468"/>
      <c r="QKR50" s="468"/>
      <c r="QKS50" s="468"/>
      <c r="QKT50" s="468"/>
      <c r="QKU50" s="468"/>
      <c r="QKV50" s="468"/>
      <c r="QKW50" s="468"/>
      <c r="QKX50" s="468"/>
      <c r="QKY50" s="468"/>
      <c r="QKZ50" s="468"/>
      <c r="QLA50" s="468"/>
      <c r="QLB50" s="468"/>
      <c r="QLC50" s="468"/>
      <c r="QLD50" s="468"/>
      <c r="QLE50" s="468"/>
      <c r="QLF50" s="468"/>
      <c r="QLG50" s="468"/>
      <c r="QLH50" s="468"/>
      <c r="QLI50" s="468"/>
      <c r="QLJ50" s="468"/>
      <c r="QLK50" s="468"/>
      <c r="QLL50" s="468"/>
      <c r="QLM50" s="468"/>
      <c r="QLN50" s="468"/>
      <c r="QLO50" s="468"/>
      <c r="QLP50" s="468"/>
      <c r="QLQ50" s="468"/>
      <c r="QLR50" s="468"/>
      <c r="QLS50" s="468"/>
      <c r="QLT50" s="468"/>
      <c r="QLU50" s="468"/>
      <c r="QLV50" s="468"/>
      <c r="QLW50" s="468"/>
      <c r="QLX50" s="468"/>
      <c r="QLY50" s="468"/>
      <c r="QLZ50" s="468"/>
      <c r="QMA50" s="468"/>
      <c r="QMB50" s="468"/>
      <c r="QMC50" s="468"/>
      <c r="QMD50" s="468"/>
      <c r="QME50" s="468"/>
      <c r="QMF50" s="468"/>
      <c r="QMG50" s="468"/>
      <c r="QMH50" s="468"/>
      <c r="QMI50" s="468"/>
      <c r="QMJ50" s="468"/>
      <c r="QMK50" s="468"/>
      <c r="QML50" s="468"/>
      <c r="QMM50" s="468"/>
      <c r="QMN50" s="468"/>
      <c r="QMO50" s="468"/>
      <c r="QMP50" s="468"/>
      <c r="QMQ50" s="468"/>
      <c r="QMR50" s="468"/>
      <c r="QMS50" s="468"/>
      <c r="QMT50" s="468"/>
      <c r="QMU50" s="468"/>
      <c r="QMV50" s="468"/>
      <c r="QMW50" s="468"/>
      <c r="QMX50" s="468"/>
      <c r="QMY50" s="468"/>
      <c r="QMZ50" s="468"/>
      <c r="QNA50" s="468"/>
      <c r="QNB50" s="468"/>
      <c r="QNC50" s="468"/>
      <c r="QND50" s="468"/>
      <c r="QNE50" s="468"/>
      <c r="QNF50" s="468"/>
      <c r="QNG50" s="468"/>
      <c r="QNH50" s="468"/>
      <c r="QNI50" s="468"/>
      <c r="QNJ50" s="468"/>
      <c r="QNK50" s="468"/>
      <c r="QNL50" s="468"/>
      <c r="QNM50" s="468"/>
      <c r="QNN50" s="468"/>
      <c r="QNO50" s="468"/>
      <c r="QNP50" s="468"/>
      <c r="QNQ50" s="468"/>
      <c r="QNR50" s="468"/>
      <c r="QNS50" s="468"/>
      <c r="QNT50" s="468"/>
      <c r="QNU50" s="468"/>
      <c r="QNV50" s="468"/>
      <c r="QNW50" s="468"/>
      <c r="QNX50" s="468"/>
      <c r="QNY50" s="468"/>
      <c r="QNZ50" s="468"/>
      <c r="QOA50" s="468"/>
      <c r="QOB50" s="468"/>
      <c r="QOC50" s="468"/>
      <c r="QOD50" s="468"/>
      <c r="QOE50" s="468"/>
      <c r="QOF50" s="468"/>
      <c r="QOG50" s="468"/>
      <c r="QOH50" s="468"/>
      <c r="QOI50" s="468"/>
      <c r="QOJ50" s="468"/>
      <c r="QOK50" s="468"/>
      <c r="QOL50" s="468"/>
      <c r="QOM50" s="468"/>
      <c r="QON50" s="468"/>
      <c r="QOO50" s="468"/>
      <c r="QOP50" s="468"/>
      <c r="QOQ50" s="468"/>
      <c r="QOR50" s="468"/>
      <c r="QOS50" s="468"/>
      <c r="QOT50" s="468"/>
      <c r="QOU50" s="468"/>
      <c r="QOV50" s="468"/>
      <c r="QOW50" s="468"/>
      <c r="QOX50" s="468"/>
      <c r="QOY50" s="468"/>
      <c r="QOZ50" s="468"/>
      <c r="QPA50" s="468"/>
      <c r="QPB50" s="468"/>
      <c r="QPC50" s="468"/>
      <c r="QPD50" s="468"/>
      <c r="QPE50" s="468"/>
      <c r="QPF50" s="468"/>
      <c r="QPG50" s="468"/>
      <c r="QPH50" s="468"/>
      <c r="QPI50" s="468"/>
      <c r="QPJ50" s="468"/>
      <c r="QPK50" s="468"/>
      <c r="QPL50" s="468"/>
      <c r="QPM50" s="468"/>
      <c r="QPN50" s="468"/>
      <c r="QPO50" s="468"/>
      <c r="QPP50" s="468"/>
      <c r="QPQ50" s="468"/>
      <c r="QPR50" s="468"/>
      <c r="QPS50" s="468"/>
      <c r="QPT50" s="468"/>
      <c r="QPU50" s="468"/>
      <c r="QPV50" s="468"/>
      <c r="QPW50" s="468"/>
      <c r="QPX50" s="468"/>
      <c r="QPY50" s="468"/>
      <c r="QPZ50" s="468"/>
      <c r="QQA50" s="468"/>
      <c r="QQB50" s="468"/>
      <c r="QQC50" s="468"/>
      <c r="QQD50" s="468"/>
      <c r="QQE50" s="468"/>
      <c r="QQF50" s="468"/>
      <c r="QQG50" s="468"/>
      <c r="QQH50" s="468"/>
      <c r="QQI50" s="468"/>
      <c r="QQJ50" s="468"/>
      <c r="QQK50" s="468"/>
      <c r="QQL50" s="468"/>
      <c r="QQM50" s="468"/>
      <c r="QQN50" s="468"/>
      <c r="QQO50" s="468"/>
      <c r="QQP50" s="468"/>
      <c r="QQQ50" s="468"/>
      <c r="QQR50" s="468"/>
      <c r="QQS50" s="468"/>
      <c r="QQT50" s="468"/>
      <c r="QQU50" s="468"/>
      <c r="QQV50" s="468"/>
      <c r="QQW50" s="468"/>
      <c r="QQX50" s="468"/>
      <c r="QQY50" s="468"/>
      <c r="QQZ50" s="468"/>
      <c r="QRA50" s="468"/>
      <c r="QRB50" s="468"/>
      <c r="QRC50" s="468"/>
      <c r="QRD50" s="468"/>
      <c r="QRE50" s="468"/>
      <c r="QRF50" s="468"/>
      <c r="QRG50" s="468"/>
      <c r="QRH50" s="468"/>
      <c r="QRI50" s="468"/>
      <c r="QRJ50" s="468"/>
      <c r="QRK50" s="468"/>
      <c r="QRL50" s="468"/>
      <c r="QRM50" s="468"/>
      <c r="QRN50" s="468"/>
      <c r="QRO50" s="468"/>
      <c r="QRP50" s="468"/>
      <c r="QRQ50" s="468"/>
      <c r="QRR50" s="468"/>
      <c r="QRS50" s="468"/>
      <c r="QRT50" s="468"/>
      <c r="QRU50" s="468"/>
      <c r="QRV50" s="468"/>
      <c r="QRW50" s="468"/>
      <c r="QRX50" s="468"/>
      <c r="QRY50" s="468"/>
      <c r="QRZ50" s="468"/>
      <c r="QSA50" s="468"/>
      <c r="QSB50" s="468"/>
      <c r="QSC50" s="468"/>
      <c r="QSD50" s="468"/>
      <c r="QSE50" s="468"/>
      <c r="QSF50" s="468"/>
      <c r="QSG50" s="468"/>
      <c r="QSH50" s="468"/>
      <c r="QSI50" s="468"/>
      <c r="QSJ50" s="468"/>
      <c r="QSK50" s="468"/>
      <c r="QSL50" s="468"/>
      <c r="QSM50" s="468"/>
      <c r="QSN50" s="468"/>
      <c r="QSO50" s="468"/>
      <c r="QSP50" s="468"/>
      <c r="QSQ50" s="468"/>
      <c r="QSR50" s="468"/>
      <c r="QSS50" s="468"/>
      <c r="QST50" s="468"/>
      <c r="QSU50" s="468"/>
      <c r="QSV50" s="468"/>
      <c r="QSW50" s="468"/>
      <c r="QSX50" s="468"/>
      <c r="QSY50" s="468"/>
      <c r="QSZ50" s="468"/>
      <c r="QTA50" s="468"/>
      <c r="QTB50" s="468"/>
      <c r="QTC50" s="468"/>
      <c r="QTD50" s="468"/>
      <c r="QTE50" s="468"/>
      <c r="QTF50" s="468"/>
      <c r="QTG50" s="468"/>
      <c r="QTH50" s="468"/>
      <c r="QTI50" s="468"/>
      <c r="QTJ50" s="468"/>
      <c r="QTK50" s="468"/>
      <c r="QTL50" s="468"/>
      <c r="QTM50" s="468"/>
      <c r="QTN50" s="468"/>
      <c r="QTO50" s="468"/>
      <c r="QTP50" s="468"/>
      <c r="QTQ50" s="468"/>
      <c r="QTR50" s="468"/>
      <c r="QTS50" s="468"/>
      <c r="QTT50" s="468"/>
      <c r="QTU50" s="468"/>
      <c r="QTV50" s="468"/>
      <c r="QTW50" s="468"/>
      <c r="QTX50" s="468"/>
      <c r="QTY50" s="468"/>
      <c r="QTZ50" s="468"/>
      <c r="QUA50" s="468"/>
      <c r="QUB50" s="468"/>
      <c r="QUC50" s="468"/>
      <c r="QUD50" s="468"/>
      <c r="QUE50" s="468"/>
      <c r="QUF50" s="468"/>
      <c r="QUG50" s="468"/>
      <c r="QUH50" s="468"/>
      <c r="QUI50" s="468"/>
      <c r="QUJ50" s="468"/>
      <c r="QUK50" s="468"/>
      <c r="QUL50" s="468"/>
      <c r="QUM50" s="468"/>
      <c r="QUN50" s="468"/>
      <c r="QUO50" s="468"/>
      <c r="QUP50" s="468"/>
      <c r="QUQ50" s="468"/>
      <c r="QUR50" s="468"/>
      <c r="QUS50" s="468"/>
      <c r="QUT50" s="468"/>
      <c r="QUU50" s="468"/>
      <c r="QUV50" s="468"/>
      <c r="QUW50" s="468"/>
      <c r="QUX50" s="468"/>
      <c r="QUY50" s="468"/>
      <c r="QUZ50" s="468"/>
      <c r="QVA50" s="468"/>
      <c r="QVB50" s="468"/>
      <c r="QVC50" s="468"/>
      <c r="QVD50" s="468"/>
      <c r="QVE50" s="468"/>
      <c r="QVF50" s="468"/>
      <c r="QVG50" s="468"/>
      <c r="QVH50" s="468"/>
      <c r="QVI50" s="468"/>
      <c r="QVJ50" s="468"/>
      <c r="QVK50" s="468"/>
      <c r="QVL50" s="468"/>
      <c r="QVM50" s="468"/>
      <c r="QVN50" s="468"/>
      <c r="QVO50" s="468"/>
      <c r="QVP50" s="468"/>
      <c r="QVQ50" s="468"/>
      <c r="QVR50" s="468"/>
      <c r="QVS50" s="468"/>
      <c r="QVT50" s="468"/>
      <c r="QVU50" s="468"/>
      <c r="QVV50" s="468"/>
      <c r="QVW50" s="468"/>
      <c r="QVX50" s="468"/>
      <c r="QVY50" s="468"/>
      <c r="QVZ50" s="468"/>
      <c r="QWA50" s="468"/>
      <c r="QWB50" s="468"/>
      <c r="QWC50" s="468"/>
      <c r="QWD50" s="468"/>
      <c r="QWE50" s="468"/>
      <c r="QWF50" s="468"/>
      <c r="QWG50" s="468"/>
      <c r="QWH50" s="468"/>
      <c r="QWI50" s="468"/>
      <c r="QWJ50" s="468"/>
      <c r="QWK50" s="468"/>
      <c r="QWL50" s="468"/>
      <c r="QWM50" s="468"/>
      <c r="QWN50" s="468"/>
      <c r="QWO50" s="468"/>
      <c r="QWP50" s="468"/>
      <c r="QWQ50" s="468"/>
      <c r="QWR50" s="468"/>
      <c r="QWS50" s="468"/>
      <c r="QWT50" s="468"/>
      <c r="QWU50" s="468"/>
      <c r="QWV50" s="468"/>
      <c r="QWW50" s="468"/>
      <c r="QWX50" s="468"/>
      <c r="QWY50" s="468"/>
      <c r="QWZ50" s="468"/>
      <c r="QXA50" s="468"/>
      <c r="QXB50" s="468"/>
      <c r="QXC50" s="468"/>
      <c r="QXD50" s="468"/>
      <c r="QXE50" s="468"/>
      <c r="QXF50" s="468"/>
      <c r="QXG50" s="468"/>
      <c r="QXH50" s="468"/>
      <c r="QXI50" s="468"/>
      <c r="QXJ50" s="468"/>
      <c r="QXK50" s="468"/>
      <c r="QXL50" s="468"/>
      <c r="QXM50" s="468"/>
      <c r="QXN50" s="468"/>
      <c r="QXO50" s="468"/>
      <c r="QXP50" s="468"/>
      <c r="QXQ50" s="468"/>
      <c r="QXR50" s="468"/>
      <c r="QXS50" s="468"/>
      <c r="QXT50" s="468"/>
      <c r="QXU50" s="468"/>
      <c r="QXV50" s="468"/>
      <c r="QXW50" s="468"/>
      <c r="QXX50" s="468"/>
      <c r="QXY50" s="468"/>
      <c r="QXZ50" s="468"/>
      <c r="QYA50" s="468"/>
      <c r="QYB50" s="468"/>
      <c r="QYC50" s="468"/>
      <c r="QYD50" s="468"/>
      <c r="QYE50" s="468"/>
      <c r="QYF50" s="468"/>
      <c r="QYG50" s="468"/>
      <c r="QYH50" s="468"/>
      <c r="QYI50" s="468"/>
      <c r="QYJ50" s="468"/>
      <c r="QYK50" s="468"/>
      <c r="QYL50" s="468"/>
      <c r="QYM50" s="468"/>
      <c r="QYN50" s="468"/>
      <c r="QYO50" s="468"/>
      <c r="QYP50" s="468"/>
      <c r="QYQ50" s="468"/>
      <c r="QYR50" s="468"/>
      <c r="QYS50" s="468"/>
      <c r="QYT50" s="468"/>
      <c r="QYU50" s="468"/>
      <c r="QYV50" s="468"/>
      <c r="QYW50" s="468"/>
      <c r="QYX50" s="468"/>
      <c r="QYY50" s="468"/>
      <c r="QYZ50" s="468"/>
      <c r="QZA50" s="468"/>
      <c r="QZB50" s="468"/>
      <c r="QZC50" s="468"/>
      <c r="QZD50" s="468"/>
      <c r="QZE50" s="468"/>
      <c r="QZF50" s="468"/>
      <c r="QZG50" s="468"/>
      <c r="QZH50" s="468"/>
      <c r="QZI50" s="468"/>
      <c r="QZJ50" s="468"/>
      <c r="QZK50" s="468"/>
      <c r="QZL50" s="468"/>
      <c r="QZM50" s="468"/>
      <c r="QZN50" s="468"/>
      <c r="QZO50" s="468"/>
      <c r="QZP50" s="468"/>
      <c r="QZQ50" s="468"/>
      <c r="QZR50" s="468"/>
      <c r="QZS50" s="468"/>
      <c r="QZT50" s="468"/>
      <c r="QZU50" s="468"/>
      <c r="QZV50" s="468"/>
      <c r="QZW50" s="468"/>
      <c r="QZX50" s="468"/>
      <c r="QZY50" s="468"/>
      <c r="QZZ50" s="468"/>
      <c r="RAA50" s="468"/>
      <c r="RAB50" s="468"/>
      <c r="RAC50" s="468"/>
      <c r="RAD50" s="468"/>
      <c r="RAE50" s="468"/>
      <c r="RAF50" s="468"/>
      <c r="RAG50" s="468"/>
      <c r="RAH50" s="468"/>
      <c r="RAI50" s="468"/>
      <c r="RAJ50" s="468"/>
      <c r="RAK50" s="468"/>
      <c r="RAL50" s="468"/>
      <c r="RAM50" s="468"/>
      <c r="RAN50" s="468"/>
      <c r="RAO50" s="468"/>
      <c r="RAP50" s="468"/>
      <c r="RAQ50" s="468"/>
      <c r="RAR50" s="468"/>
      <c r="RAS50" s="468"/>
      <c r="RAT50" s="468"/>
      <c r="RAU50" s="468"/>
      <c r="RAV50" s="468"/>
      <c r="RAW50" s="468"/>
      <c r="RAX50" s="468"/>
      <c r="RAY50" s="468"/>
      <c r="RAZ50" s="468"/>
      <c r="RBA50" s="468"/>
      <c r="RBB50" s="468"/>
      <c r="RBC50" s="468"/>
      <c r="RBD50" s="468"/>
      <c r="RBE50" s="468"/>
      <c r="RBF50" s="468"/>
      <c r="RBG50" s="468"/>
      <c r="RBH50" s="468"/>
      <c r="RBI50" s="468"/>
      <c r="RBJ50" s="468"/>
      <c r="RBK50" s="468"/>
      <c r="RBL50" s="468"/>
      <c r="RBM50" s="468"/>
      <c r="RBN50" s="468"/>
      <c r="RBO50" s="468"/>
      <c r="RBP50" s="468"/>
      <c r="RBQ50" s="468"/>
      <c r="RBR50" s="468"/>
      <c r="RBS50" s="468"/>
      <c r="RBT50" s="468"/>
      <c r="RBU50" s="468"/>
      <c r="RBV50" s="468"/>
      <c r="RBW50" s="468"/>
      <c r="RBX50" s="468"/>
      <c r="RBY50" s="468"/>
      <c r="RBZ50" s="468"/>
      <c r="RCA50" s="468"/>
      <c r="RCB50" s="468"/>
      <c r="RCC50" s="468"/>
      <c r="RCD50" s="468"/>
      <c r="RCE50" s="468"/>
      <c r="RCF50" s="468"/>
      <c r="RCG50" s="468"/>
      <c r="RCH50" s="468"/>
      <c r="RCI50" s="468"/>
      <c r="RCJ50" s="468"/>
      <c r="RCK50" s="468"/>
      <c r="RCL50" s="468"/>
      <c r="RCM50" s="468"/>
      <c r="RCN50" s="468"/>
      <c r="RCO50" s="468"/>
      <c r="RCP50" s="468"/>
      <c r="RCQ50" s="468"/>
      <c r="RCR50" s="468"/>
      <c r="RCS50" s="468"/>
      <c r="RCT50" s="468"/>
      <c r="RCU50" s="468"/>
      <c r="RCV50" s="468"/>
      <c r="RCW50" s="468"/>
      <c r="RCX50" s="468"/>
      <c r="RCY50" s="468"/>
      <c r="RCZ50" s="468"/>
      <c r="RDA50" s="468"/>
      <c r="RDB50" s="468"/>
      <c r="RDC50" s="468"/>
      <c r="RDD50" s="468"/>
      <c r="RDE50" s="468"/>
      <c r="RDF50" s="468"/>
      <c r="RDG50" s="468"/>
      <c r="RDH50" s="468"/>
      <c r="RDI50" s="468"/>
      <c r="RDJ50" s="468"/>
      <c r="RDK50" s="468"/>
      <c r="RDL50" s="468"/>
      <c r="RDM50" s="468"/>
      <c r="RDN50" s="468"/>
      <c r="RDO50" s="468"/>
      <c r="RDP50" s="468"/>
      <c r="RDQ50" s="468"/>
      <c r="RDR50" s="468"/>
      <c r="RDS50" s="468"/>
      <c r="RDT50" s="468"/>
      <c r="RDU50" s="468"/>
      <c r="RDV50" s="468"/>
      <c r="RDW50" s="468"/>
      <c r="RDX50" s="468"/>
      <c r="RDY50" s="468"/>
      <c r="RDZ50" s="468"/>
      <c r="REA50" s="468"/>
      <c r="REB50" s="468"/>
      <c r="REC50" s="468"/>
      <c r="RED50" s="468"/>
      <c r="REE50" s="468"/>
      <c r="REF50" s="468"/>
      <c r="REG50" s="468"/>
      <c r="REH50" s="468"/>
      <c r="REI50" s="468"/>
      <c r="REJ50" s="468"/>
      <c r="REK50" s="468"/>
      <c r="REL50" s="468"/>
      <c r="REM50" s="468"/>
      <c r="REN50" s="468"/>
      <c r="REO50" s="468"/>
      <c r="REP50" s="468"/>
      <c r="REQ50" s="468"/>
      <c r="RER50" s="468"/>
      <c r="RES50" s="468"/>
      <c r="RET50" s="468"/>
      <c r="REU50" s="468"/>
      <c r="REV50" s="468"/>
      <c r="REW50" s="468"/>
      <c r="REX50" s="468"/>
      <c r="REY50" s="468"/>
      <c r="REZ50" s="468"/>
      <c r="RFA50" s="468"/>
      <c r="RFB50" s="468"/>
      <c r="RFC50" s="468"/>
      <c r="RFD50" s="468"/>
      <c r="RFE50" s="468"/>
      <c r="RFF50" s="468"/>
      <c r="RFG50" s="468"/>
      <c r="RFH50" s="468"/>
      <c r="RFI50" s="468"/>
      <c r="RFJ50" s="468"/>
      <c r="RFK50" s="468"/>
      <c r="RFL50" s="468"/>
      <c r="RFM50" s="468"/>
      <c r="RFN50" s="468"/>
      <c r="RFO50" s="468"/>
      <c r="RFP50" s="468"/>
      <c r="RFQ50" s="468"/>
      <c r="RFR50" s="468"/>
      <c r="RFS50" s="468"/>
      <c r="RFT50" s="468"/>
      <c r="RFU50" s="468"/>
      <c r="RFV50" s="468"/>
      <c r="RFW50" s="468"/>
      <c r="RFX50" s="468"/>
      <c r="RFY50" s="468"/>
      <c r="RFZ50" s="468"/>
      <c r="RGA50" s="468"/>
      <c r="RGB50" s="468"/>
      <c r="RGC50" s="468"/>
      <c r="RGD50" s="468"/>
      <c r="RGE50" s="468"/>
      <c r="RGF50" s="468"/>
      <c r="RGG50" s="468"/>
      <c r="RGH50" s="468"/>
      <c r="RGI50" s="468"/>
      <c r="RGJ50" s="468"/>
      <c r="RGK50" s="468"/>
      <c r="RGL50" s="468"/>
      <c r="RGM50" s="468"/>
      <c r="RGN50" s="468"/>
      <c r="RGO50" s="468"/>
      <c r="RGP50" s="468"/>
      <c r="RGQ50" s="468"/>
      <c r="RGR50" s="468"/>
      <c r="RGS50" s="468"/>
      <c r="RGT50" s="468"/>
      <c r="RGU50" s="468"/>
      <c r="RGV50" s="468"/>
      <c r="RGW50" s="468"/>
      <c r="RGX50" s="468"/>
      <c r="RGY50" s="468"/>
      <c r="RGZ50" s="468"/>
      <c r="RHA50" s="468"/>
      <c r="RHB50" s="468"/>
      <c r="RHC50" s="468"/>
      <c r="RHD50" s="468"/>
      <c r="RHE50" s="468"/>
      <c r="RHF50" s="468"/>
      <c r="RHG50" s="468"/>
      <c r="RHH50" s="468"/>
      <c r="RHI50" s="468"/>
      <c r="RHJ50" s="468"/>
      <c r="RHK50" s="468"/>
      <c r="RHL50" s="468"/>
      <c r="RHM50" s="468"/>
      <c r="RHN50" s="468"/>
      <c r="RHO50" s="468"/>
      <c r="RHP50" s="468"/>
      <c r="RHQ50" s="468"/>
      <c r="RHR50" s="468"/>
      <c r="RHS50" s="468"/>
      <c r="RHT50" s="468"/>
      <c r="RHU50" s="468"/>
      <c r="RHV50" s="468"/>
      <c r="RHW50" s="468"/>
      <c r="RHX50" s="468"/>
      <c r="RHY50" s="468"/>
      <c r="RHZ50" s="468"/>
      <c r="RIA50" s="468"/>
      <c r="RIB50" s="468"/>
      <c r="RIC50" s="468"/>
      <c r="RID50" s="468"/>
      <c r="RIE50" s="468"/>
      <c r="RIF50" s="468"/>
      <c r="RIG50" s="468"/>
      <c r="RIH50" s="468"/>
      <c r="RII50" s="468"/>
      <c r="RIJ50" s="468"/>
      <c r="RIK50" s="468"/>
      <c r="RIL50" s="468"/>
      <c r="RIM50" s="468"/>
      <c r="RIN50" s="468"/>
      <c r="RIO50" s="468"/>
      <c r="RIP50" s="468"/>
      <c r="RIQ50" s="468"/>
      <c r="RIR50" s="468"/>
      <c r="RIS50" s="468"/>
      <c r="RIT50" s="468"/>
      <c r="RIU50" s="468"/>
      <c r="RIV50" s="468"/>
      <c r="RIW50" s="468"/>
      <c r="RIX50" s="468"/>
      <c r="RIY50" s="468"/>
      <c r="RIZ50" s="468"/>
      <c r="RJA50" s="468"/>
      <c r="RJB50" s="468"/>
      <c r="RJC50" s="468"/>
      <c r="RJD50" s="468"/>
      <c r="RJE50" s="468"/>
      <c r="RJF50" s="468"/>
      <c r="RJG50" s="468"/>
      <c r="RJH50" s="468"/>
      <c r="RJI50" s="468"/>
      <c r="RJJ50" s="468"/>
      <c r="RJK50" s="468"/>
      <c r="RJL50" s="468"/>
      <c r="RJM50" s="468"/>
      <c r="RJN50" s="468"/>
      <c r="RJO50" s="468"/>
      <c r="RJP50" s="468"/>
      <c r="RJQ50" s="468"/>
      <c r="RJR50" s="468"/>
      <c r="RJS50" s="468"/>
      <c r="RJT50" s="468"/>
      <c r="RJU50" s="468"/>
      <c r="RJV50" s="468"/>
      <c r="RJW50" s="468"/>
      <c r="RJX50" s="468"/>
      <c r="RJY50" s="468"/>
      <c r="RJZ50" s="468"/>
      <c r="RKA50" s="468"/>
      <c r="RKB50" s="468"/>
      <c r="RKC50" s="468"/>
      <c r="RKD50" s="468"/>
      <c r="RKE50" s="468"/>
      <c r="RKF50" s="468"/>
      <c r="RKG50" s="468"/>
      <c r="RKH50" s="468"/>
      <c r="RKI50" s="468"/>
      <c r="RKJ50" s="468"/>
      <c r="RKK50" s="468"/>
      <c r="RKL50" s="468"/>
      <c r="RKM50" s="468"/>
      <c r="RKN50" s="468"/>
      <c r="RKO50" s="468"/>
      <c r="RKP50" s="468"/>
      <c r="RKQ50" s="468"/>
      <c r="RKR50" s="468"/>
      <c r="RKS50" s="468"/>
      <c r="RKT50" s="468"/>
      <c r="RKU50" s="468"/>
      <c r="RKV50" s="468"/>
      <c r="RKW50" s="468"/>
      <c r="RKX50" s="468"/>
      <c r="RKY50" s="468"/>
      <c r="RKZ50" s="468"/>
      <c r="RLA50" s="468"/>
      <c r="RLB50" s="468"/>
      <c r="RLC50" s="468"/>
      <c r="RLD50" s="468"/>
      <c r="RLE50" s="468"/>
      <c r="RLF50" s="468"/>
      <c r="RLG50" s="468"/>
      <c r="RLH50" s="468"/>
      <c r="RLI50" s="468"/>
      <c r="RLJ50" s="468"/>
      <c r="RLK50" s="468"/>
      <c r="RLL50" s="468"/>
      <c r="RLM50" s="468"/>
      <c r="RLN50" s="468"/>
      <c r="RLO50" s="468"/>
      <c r="RLP50" s="468"/>
      <c r="RLQ50" s="468"/>
      <c r="RLR50" s="468"/>
      <c r="RLS50" s="468"/>
      <c r="RLT50" s="468"/>
      <c r="RLU50" s="468"/>
      <c r="RLV50" s="468"/>
      <c r="RLW50" s="468"/>
      <c r="RLX50" s="468"/>
      <c r="RLY50" s="468"/>
      <c r="RLZ50" s="468"/>
      <c r="RMA50" s="468"/>
      <c r="RMB50" s="468"/>
      <c r="RMC50" s="468"/>
      <c r="RMD50" s="468"/>
      <c r="RME50" s="468"/>
      <c r="RMF50" s="468"/>
      <c r="RMG50" s="468"/>
      <c r="RMH50" s="468"/>
      <c r="RMI50" s="468"/>
      <c r="RMJ50" s="468"/>
      <c r="RMK50" s="468"/>
      <c r="RML50" s="468"/>
      <c r="RMM50" s="468"/>
      <c r="RMN50" s="468"/>
      <c r="RMO50" s="468"/>
      <c r="RMP50" s="468"/>
      <c r="RMQ50" s="468"/>
      <c r="RMR50" s="468"/>
      <c r="RMS50" s="468"/>
      <c r="RMT50" s="468"/>
      <c r="RMU50" s="468"/>
      <c r="RMV50" s="468"/>
      <c r="RMW50" s="468"/>
      <c r="RMX50" s="468"/>
      <c r="RMY50" s="468"/>
      <c r="RMZ50" s="468"/>
      <c r="RNA50" s="468"/>
      <c r="RNB50" s="468"/>
      <c r="RNC50" s="468"/>
      <c r="RND50" s="468"/>
      <c r="RNE50" s="468"/>
      <c r="RNF50" s="468"/>
      <c r="RNG50" s="468"/>
      <c r="RNH50" s="468"/>
      <c r="RNI50" s="468"/>
      <c r="RNJ50" s="468"/>
      <c r="RNK50" s="468"/>
      <c r="RNL50" s="468"/>
      <c r="RNM50" s="468"/>
      <c r="RNN50" s="468"/>
      <c r="RNO50" s="468"/>
      <c r="RNP50" s="468"/>
      <c r="RNQ50" s="468"/>
      <c r="RNR50" s="468"/>
      <c r="RNS50" s="468"/>
      <c r="RNT50" s="468"/>
      <c r="RNU50" s="468"/>
      <c r="RNV50" s="468"/>
      <c r="RNW50" s="468"/>
      <c r="RNX50" s="468"/>
      <c r="RNY50" s="468"/>
      <c r="RNZ50" s="468"/>
      <c r="ROA50" s="468"/>
      <c r="ROB50" s="468"/>
      <c r="ROC50" s="468"/>
      <c r="ROD50" s="468"/>
      <c r="ROE50" s="468"/>
      <c r="ROF50" s="468"/>
      <c r="ROG50" s="468"/>
      <c r="ROH50" s="468"/>
      <c r="ROI50" s="468"/>
      <c r="ROJ50" s="468"/>
      <c r="ROK50" s="468"/>
      <c r="ROL50" s="468"/>
      <c r="ROM50" s="468"/>
      <c r="RON50" s="468"/>
      <c r="ROO50" s="468"/>
      <c r="ROP50" s="468"/>
      <c r="ROQ50" s="468"/>
      <c r="ROR50" s="468"/>
      <c r="ROS50" s="468"/>
      <c r="ROT50" s="468"/>
      <c r="ROU50" s="468"/>
      <c r="ROV50" s="468"/>
      <c r="ROW50" s="468"/>
      <c r="ROX50" s="468"/>
      <c r="ROY50" s="468"/>
      <c r="ROZ50" s="468"/>
      <c r="RPA50" s="468"/>
      <c r="RPB50" s="468"/>
      <c r="RPC50" s="468"/>
      <c r="RPD50" s="468"/>
      <c r="RPE50" s="468"/>
      <c r="RPF50" s="468"/>
      <c r="RPG50" s="468"/>
      <c r="RPH50" s="468"/>
      <c r="RPI50" s="468"/>
      <c r="RPJ50" s="468"/>
      <c r="RPK50" s="468"/>
      <c r="RPL50" s="468"/>
      <c r="RPM50" s="468"/>
      <c r="RPN50" s="468"/>
      <c r="RPO50" s="468"/>
      <c r="RPP50" s="468"/>
      <c r="RPQ50" s="468"/>
      <c r="RPR50" s="468"/>
      <c r="RPS50" s="468"/>
      <c r="RPT50" s="468"/>
      <c r="RPU50" s="468"/>
      <c r="RPV50" s="468"/>
      <c r="RPW50" s="468"/>
      <c r="RPX50" s="468"/>
      <c r="RPY50" s="468"/>
      <c r="RPZ50" s="468"/>
      <c r="RQA50" s="468"/>
      <c r="RQB50" s="468"/>
      <c r="RQC50" s="468"/>
      <c r="RQD50" s="468"/>
      <c r="RQE50" s="468"/>
      <c r="RQF50" s="468"/>
      <c r="RQG50" s="468"/>
      <c r="RQH50" s="468"/>
      <c r="RQI50" s="468"/>
      <c r="RQJ50" s="468"/>
      <c r="RQK50" s="468"/>
      <c r="RQL50" s="468"/>
      <c r="RQM50" s="468"/>
      <c r="RQN50" s="468"/>
      <c r="RQO50" s="468"/>
      <c r="RQP50" s="468"/>
      <c r="RQQ50" s="468"/>
      <c r="RQR50" s="468"/>
      <c r="RQS50" s="468"/>
      <c r="RQT50" s="468"/>
      <c r="RQU50" s="468"/>
      <c r="RQV50" s="468"/>
      <c r="RQW50" s="468"/>
      <c r="RQX50" s="468"/>
      <c r="RQY50" s="468"/>
      <c r="RQZ50" s="468"/>
      <c r="RRA50" s="468"/>
      <c r="RRB50" s="468"/>
      <c r="RRC50" s="468"/>
      <c r="RRD50" s="468"/>
      <c r="RRE50" s="468"/>
      <c r="RRF50" s="468"/>
      <c r="RRG50" s="468"/>
      <c r="RRH50" s="468"/>
      <c r="RRI50" s="468"/>
      <c r="RRJ50" s="468"/>
      <c r="RRK50" s="468"/>
      <c r="RRL50" s="468"/>
      <c r="RRM50" s="468"/>
      <c r="RRN50" s="468"/>
      <c r="RRO50" s="468"/>
      <c r="RRP50" s="468"/>
      <c r="RRQ50" s="468"/>
      <c r="RRR50" s="468"/>
      <c r="RRS50" s="468"/>
      <c r="RRT50" s="468"/>
      <c r="RRU50" s="468"/>
      <c r="RRV50" s="468"/>
      <c r="RRW50" s="468"/>
      <c r="RRX50" s="468"/>
      <c r="RRY50" s="468"/>
      <c r="RRZ50" s="468"/>
      <c r="RSA50" s="468"/>
      <c r="RSB50" s="468"/>
      <c r="RSC50" s="468"/>
      <c r="RSD50" s="468"/>
      <c r="RSE50" s="468"/>
      <c r="RSF50" s="468"/>
      <c r="RSG50" s="468"/>
      <c r="RSH50" s="468"/>
      <c r="RSI50" s="468"/>
      <c r="RSJ50" s="468"/>
      <c r="RSK50" s="468"/>
      <c r="RSL50" s="468"/>
      <c r="RSM50" s="468"/>
      <c r="RSN50" s="468"/>
      <c r="RSO50" s="468"/>
      <c r="RSP50" s="468"/>
      <c r="RSQ50" s="468"/>
      <c r="RSR50" s="468"/>
      <c r="RSS50" s="468"/>
      <c r="RST50" s="468"/>
      <c r="RSU50" s="468"/>
      <c r="RSV50" s="468"/>
      <c r="RSW50" s="468"/>
      <c r="RSX50" s="468"/>
      <c r="RSY50" s="468"/>
      <c r="RSZ50" s="468"/>
      <c r="RTA50" s="468"/>
      <c r="RTB50" s="468"/>
      <c r="RTC50" s="468"/>
      <c r="RTD50" s="468"/>
      <c r="RTE50" s="468"/>
      <c r="RTF50" s="468"/>
      <c r="RTG50" s="468"/>
      <c r="RTH50" s="468"/>
      <c r="RTI50" s="468"/>
      <c r="RTJ50" s="468"/>
      <c r="RTK50" s="468"/>
      <c r="RTL50" s="468"/>
      <c r="RTM50" s="468"/>
      <c r="RTN50" s="468"/>
      <c r="RTO50" s="468"/>
      <c r="RTP50" s="468"/>
      <c r="RTQ50" s="468"/>
      <c r="RTR50" s="468"/>
      <c r="RTS50" s="468"/>
      <c r="RTT50" s="468"/>
      <c r="RTU50" s="468"/>
      <c r="RTV50" s="468"/>
      <c r="RTW50" s="468"/>
      <c r="RTX50" s="468"/>
      <c r="RTY50" s="468"/>
      <c r="RTZ50" s="468"/>
      <c r="RUA50" s="468"/>
      <c r="RUB50" s="468"/>
      <c r="RUC50" s="468"/>
      <c r="RUD50" s="468"/>
      <c r="RUE50" s="468"/>
      <c r="RUF50" s="468"/>
      <c r="RUG50" s="468"/>
      <c r="RUH50" s="468"/>
      <c r="RUI50" s="468"/>
      <c r="RUJ50" s="468"/>
      <c r="RUK50" s="468"/>
      <c r="RUL50" s="468"/>
      <c r="RUM50" s="468"/>
      <c r="RUN50" s="468"/>
      <c r="RUO50" s="468"/>
      <c r="RUP50" s="468"/>
      <c r="RUQ50" s="468"/>
      <c r="RUR50" s="468"/>
      <c r="RUS50" s="468"/>
      <c r="RUT50" s="468"/>
      <c r="RUU50" s="468"/>
      <c r="RUV50" s="468"/>
      <c r="RUW50" s="468"/>
      <c r="RUX50" s="468"/>
      <c r="RUY50" s="468"/>
      <c r="RUZ50" s="468"/>
      <c r="RVA50" s="468"/>
      <c r="RVB50" s="468"/>
      <c r="RVC50" s="468"/>
      <c r="RVD50" s="468"/>
      <c r="RVE50" s="468"/>
      <c r="RVF50" s="468"/>
      <c r="RVG50" s="468"/>
      <c r="RVH50" s="468"/>
      <c r="RVI50" s="468"/>
      <c r="RVJ50" s="468"/>
      <c r="RVK50" s="468"/>
      <c r="RVL50" s="468"/>
      <c r="RVM50" s="468"/>
      <c r="RVN50" s="468"/>
      <c r="RVO50" s="468"/>
      <c r="RVP50" s="468"/>
      <c r="RVQ50" s="468"/>
      <c r="RVR50" s="468"/>
      <c r="RVS50" s="468"/>
      <c r="RVT50" s="468"/>
      <c r="RVU50" s="468"/>
      <c r="RVV50" s="468"/>
      <c r="RVW50" s="468"/>
      <c r="RVX50" s="468"/>
      <c r="RVY50" s="468"/>
      <c r="RVZ50" s="468"/>
      <c r="RWA50" s="468"/>
      <c r="RWB50" s="468"/>
      <c r="RWC50" s="468"/>
      <c r="RWD50" s="468"/>
      <c r="RWE50" s="468"/>
      <c r="RWF50" s="468"/>
      <c r="RWG50" s="468"/>
      <c r="RWH50" s="468"/>
      <c r="RWI50" s="468"/>
      <c r="RWJ50" s="468"/>
      <c r="RWK50" s="468"/>
      <c r="RWL50" s="468"/>
      <c r="RWM50" s="468"/>
      <c r="RWN50" s="468"/>
      <c r="RWO50" s="468"/>
      <c r="RWP50" s="468"/>
      <c r="RWQ50" s="468"/>
      <c r="RWR50" s="468"/>
      <c r="RWS50" s="468"/>
      <c r="RWT50" s="468"/>
      <c r="RWU50" s="468"/>
      <c r="RWV50" s="468"/>
      <c r="RWW50" s="468"/>
      <c r="RWX50" s="468"/>
      <c r="RWY50" s="468"/>
      <c r="RWZ50" s="468"/>
      <c r="RXA50" s="468"/>
      <c r="RXB50" s="468"/>
      <c r="RXC50" s="468"/>
      <c r="RXD50" s="468"/>
      <c r="RXE50" s="468"/>
      <c r="RXF50" s="468"/>
      <c r="RXG50" s="468"/>
      <c r="RXH50" s="468"/>
      <c r="RXI50" s="468"/>
      <c r="RXJ50" s="468"/>
      <c r="RXK50" s="468"/>
      <c r="RXL50" s="468"/>
      <c r="RXM50" s="468"/>
      <c r="RXN50" s="468"/>
      <c r="RXO50" s="468"/>
      <c r="RXP50" s="468"/>
      <c r="RXQ50" s="468"/>
      <c r="RXR50" s="468"/>
      <c r="RXS50" s="468"/>
      <c r="RXT50" s="468"/>
      <c r="RXU50" s="468"/>
      <c r="RXV50" s="468"/>
      <c r="RXW50" s="468"/>
      <c r="RXX50" s="468"/>
      <c r="RXY50" s="468"/>
      <c r="RXZ50" s="468"/>
      <c r="RYA50" s="468"/>
      <c r="RYB50" s="468"/>
      <c r="RYC50" s="468"/>
      <c r="RYD50" s="468"/>
      <c r="RYE50" s="468"/>
      <c r="RYF50" s="468"/>
      <c r="RYG50" s="468"/>
      <c r="RYH50" s="468"/>
      <c r="RYI50" s="468"/>
      <c r="RYJ50" s="468"/>
      <c r="RYK50" s="468"/>
      <c r="RYL50" s="468"/>
      <c r="RYM50" s="468"/>
      <c r="RYN50" s="468"/>
      <c r="RYO50" s="468"/>
      <c r="RYP50" s="468"/>
      <c r="RYQ50" s="468"/>
      <c r="RYR50" s="468"/>
      <c r="RYS50" s="468"/>
      <c r="RYT50" s="468"/>
      <c r="RYU50" s="468"/>
      <c r="RYV50" s="468"/>
      <c r="RYW50" s="468"/>
      <c r="RYX50" s="468"/>
      <c r="RYY50" s="468"/>
      <c r="RYZ50" s="468"/>
      <c r="RZA50" s="468"/>
      <c r="RZB50" s="468"/>
      <c r="RZC50" s="468"/>
      <c r="RZD50" s="468"/>
      <c r="RZE50" s="468"/>
      <c r="RZF50" s="468"/>
      <c r="RZG50" s="468"/>
      <c r="RZH50" s="468"/>
      <c r="RZI50" s="468"/>
      <c r="RZJ50" s="468"/>
      <c r="RZK50" s="468"/>
      <c r="RZL50" s="468"/>
      <c r="RZM50" s="468"/>
      <c r="RZN50" s="468"/>
      <c r="RZO50" s="468"/>
      <c r="RZP50" s="468"/>
      <c r="RZQ50" s="468"/>
      <c r="RZR50" s="468"/>
      <c r="RZS50" s="468"/>
      <c r="RZT50" s="468"/>
      <c r="RZU50" s="468"/>
      <c r="RZV50" s="468"/>
      <c r="RZW50" s="468"/>
      <c r="RZX50" s="468"/>
      <c r="RZY50" s="468"/>
      <c r="RZZ50" s="468"/>
      <c r="SAA50" s="468"/>
      <c r="SAB50" s="468"/>
      <c r="SAC50" s="468"/>
      <c r="SAD50" s="468"/>
      <c r="SAE50" s="468"/>
      <c r="SAF50" s="468"/>
      <c r="SAG50" s="468"/>
      <c r="SAH50" s="468"/>
      <c r="SAI50" s="468"/>
      <c r="SAJ50" s="468"/>
      <c r="SAK50" s="468"/>
      <c r="SAL50" s="468"/>
      <c r="SAM50" s="468"/>
      <c r="SAN50" s="468"/>
      <c r="SAO50" s="468"/>
      <c r="SAP50" s="468"/>
      <c r="SAQ50" s="468"/>
      <c r="SAR50" s="468"/>
      <c r="SAS50" s="468"/>
      <c r="SAT50" s="468"/>
      <c r="SAU50" s="468"/>
      <c r="SAV50" s="468"/>
      <c r="SAW50" s="468"/>
      <c r="SAX50" s="468"/>
      <c r="SAY50" s="468"/>
      <c r="SAZ50" s="468"/>
      <c r="SBA50" s="468"/>
      <c r="SBB50" s="468"/>
      <c r="SBC50" s="468"/>
      <c r="SBD50" s="468"/>
      <c r="SBE50" s="468"/>
      <c r="SBF50" s="468"/>
      <c r="SBG50" s="468"/>
      <c r="SBH50" s="468"/>
      <c r="SBI50" s="468"/>
      <c r="SBJ50" s="468"/>
      <c r="SBK50" s="468"/>
      <c r="SBL50" s="468"/>
      <c r="SBM50" s="468"/>
      <c r="SBN50" s="468"/>
      <c r="SBO50" s="468"/>
      <c r="SBP50" s="468"/>
      <c r="SBQ50" s="468"/>
      <c r="SBR50" s="468"/>
      <c r="SBS50" s="468"/>
      <c r="SBT50" s="468"/>
      <c r="SBU50" s="468"/>
      <c r="SBV50" s="468"/>
      <c r="SBW50" s="468"/>
      <c r="SBX50" s="468"/>
      <c r="SBY50" s="468"/>
      <c r="SBZ50" s="468"/>
      <c r="SCA50" s="468"/>
      <c r="SCB50" s="468"/>
      <c r="SCC50" s="468"/>
      <c r="SCD50" s="468"/>
      <c r="SCE50" s="468"/>
      <c r="SCF50" s="468"/>
      <c r="SCG50" s="468"/>
      <c r="SCH50" s="468"/>
      <c r="SCI50" s="468"/>
      <c r="SCJ50" s="468"/>
      <c r="SCK50" s="468"/>
      <c r="SCL50" s="468"/>
      <c r="SCM50" s="468"/>
      <c r="SCN50" s="468"/>
      <c r="SCO50" s="468"/>
      <c r="SCP50" s="468"/>
      <c r="SCQ50" s="468"/>
      <c r="SCR50" s="468"/>
      <c r="SCS50" s="468"/>
      <c r="SCT50" s="468"/>
      <c r="SCU50" s="468"/>
      <c r="SCV50" s="468"/>
      <c r="SCW50" s="468"/>
      <c r="SCX50" s="468"/>
      <c r="SCY50" s="468"/>
      <c r="SCZ50" s="468"/>
      <c r="SDA50" s="468"/>
      <c r="SDB50" s="468"/>
      <c r="SDC50" s="468"/>
      <c r="SDD50" s="468"/>
      <c r="SDE50" s="468"/>
      <c r="SDF50" s="468"/>
      <c r="SDG50" s="468"/>
      <c r="SDH50" s="468"/>
      <c r="SDI50" s="468"/>
      <c r="SDJ50" s="468"/>
      <c r="SDK50" s="468"/>
      <c r="SDL50" s="468"/>
      <c r="SDM50" s="468"/>
      <c r="SDN50" s="468"/>
      <c r="SDO50" s="468"/>
      <c r="SDP50" s="468"/>
      <c r="SDQ50" s="468"/>
      <c r="SDR50" s="468"/>
      <c r="SDS50" s="468"/>
      <c r="SDT50" s="468"/>
      <c r="SDU50" s="468"/>
      <c r="SDV50" s="468"/>
      <c r="SDW50" s="468"/>
      <c r="SDX50" s="468"/>
      <c r="SDY50" s="468"/>
      <c r="SDZ50" s="468"/>
      <c r="SEA50" s="468"/>
      <c r="SEB50" s="468"/>
      <c r="SEC50" s="468"/>
      <c r="SED50" s="468"/>
      <c r="SEE50" s="468"/>
      <c r="SEF50" s="468"/>
      <c r="SEG50" s="468"/>
      <c r="SEH50" s="468"/>
      <c r="SEI50" s="468"/>
      <c r="SEJ50" s="468"/>
      <c r="SEK50" s="468"/>
      <c r="SEL50" s="468"/>
      <c r="SEM50" s="468"/>
      <c r="SEN50" s="468"/>
      <c r="SEO50" s="468"/>
      <c r="SEP50" s="468"/>
      <c r="SEQ50" s="468"/>
      <c r="SER50" s="468"/>
      <c r="SES50" s="468"/>
      <c r="SET50" s="468"/>
      <c r="SEU50" s="468"/>
      <c r="SEV50" s="468"/>
      <c r="SEW50" s="468"/>
      <c r="SEX50" s="468"/>
      <c r="SEY50" s="468"/>
      <c r="SEZ50" s="468"/>
      <c r="SFA50" s="468"/>
      <c r="SFB50" s="468"/>
      <c r="SFC50" s="468"/>
      <c r="SFD50" s="468"/>
      <c r="SFE50" s="468"/>
      <c r="SFF50" s="468"/>
      <c r="SFG50" s="468"/>
      <c r="SFH50" s="468"/>
      <c r="SFI50" s="468"/>
      <c r="SFJ50" s="468"/>
      <c r="SFK50" s="468"/>
      <c r="SFL50" s="468"/>
      <c r="SFM50" s="468"/>
      <c r="SFN50" s="468"/>
      <c r="SFO50" s="468"/>
      <c r="SFP50" s="468"/>
      <c r="SFQ50" s="468"/>
      <c r="SFR50" s="468"/>
      <c r="SFS50" s="468"/>
      <c r="SFT50" s="468"/>
      <c r="SFU50" s="468"/>
      <c r="SFV50" s="468"/>
      <c r="SFW50" s="468"/>
      <c r="SFX50" s="468"/>
      <c r="SFY50" s="468"/>
      <c r="SFZ50" s="468"/>
      <c r="SGA50" s="468"/>
      <c r="SGB50" s="468"/>
      <c r="SGC50" s="468"/>
      <c r="SGD50" s="468"/>
      <c r="SGE50" s="468"/>
      <c r="SGF50" s="468"/>
      <c r="SGG50" s="468"/>
      <c r="SGH50" s="468"/>
      <c r="SGI50" s="468"/>
      <c r="SGJ50" s="468"/>
      <c r="SGK50" s="468"/>
      <c r="SGL50" s="468"/>
      <c r="SGM50" s="468"/>
      <c r="SGN50" s="468"/>
      <c r="SGO50" s="468"/>
      <c r="SGP50" s="468"/>
      <c r="SGQ50" s="468"/>
      <c r="SGR50" s="468"/>
      <c r="SGS50" s="468"/>
      <c r="SGT50" s="468"/>
      <c r="SGU50" s="468"/>
      <c r="SGV50" s="468"/>
      <c r="SGW50" s="468"/>
      <c r="SGX50" s="468"/>
      <c r="SGY50" s="468"/>
      <c r="SGZ50" s="468"/>
      <c r="SHA50" s="468"/>
      <c r="SHB50" s="468"/>
      <c r="SHC50" s="468"/>
      <c r="SHD50" s="468"/>
      <c r="SHE50" s="468"/>
      <c r="SHF50" s="468"/>
      <c r="SHG50" s="468"/>
      <c r="SHH50" s="468"/>
      <c r="SHI50" s="468"/>
      <c r="SHJ50" s="468"/>
      <c r="SHK50" s="468"/>
      <c r="SHL50" s="468"/>
      <c r="SHM50" s="468"/>
      <c r="SHN50" s="468"/>
      <c r="SHO50" s="468"/>
      <c r="SHP50" s="468"/>
      <c r="SHQ50" s="468"/>
      <c r="SHR50" s="468"/>
      <c r="SHS50" s="468"/>
      <c r="SHT50" s="468"/>
      <c r="SHU50" s="468"/>
      <c r="SHV50" s="468"/>
      <c r="SHW50" s="468"/>
      <c r="SHX50" s="468"/>
      <c r="SHY50" s="468"/>
      <c r="SHZ50" s="468"/>
      <c r="SIA50" s="468"/>
      <c r="SIB50" s="468"/>
      <c r="SIC50" s="468"/>
      <c r="SID50" s="468"/>
      <c r="SIE50" s="468"/>
      <c r="SIF50" s="468"/>
      <c r="SIG50" s="468"/>
      <c r="SIH50" s="468"/>
      <c r="SII50" s="468"/>
      <c r="SIJ50" s="468"/>
      <c r="SIK50" s="468"/>
      <c r="SIL50" s="468"/>
      <c r="SIM50" s="468"/>
      <c r="SIN50" s="468"/>
      <c r="SIO50" s="468"/>
      <c r="SIP50" s="468"/>
      <c r="SIQ50" s="468"/>
      <c r="SIR50" s="468"/>
      <c r="SIS50" s="468"/>
      <c r="SIT50" s="468"/>
      <c r="SIU50" s="468"/>
      <c r="SIV50" s="468"/>
      <c r="SIW50" s="468"/>
      <c r="SIX50" s="468"/>
      <c r="SIY50" s="468"/>
      <c r="SIZ50" s="468"/>
      <c r="SJA50" s="468"/>
      <c r="SJB50" s="468"/>
      <c r="SJC50" s="468"/>
      <c r="SJD50" s="468"/>
      <c r="SJE50" s="468"/>
      <c r="SJF50" s="468"/>
      <c r="SJG50" s="468"/>
      <c r="SJH50" s="468"/>
      <c r="SJI50" s="468"/>
      <c r="SJJ50" s="468"/>
      <c r="SJK50" s="468"/>
      <c r="SJL50" s="468"/>
      <c r="SJM50" s="468"/>
      <c r="SJN50" s="468"/>
      <c r="SJO50" s="468"/>
      <c r="SJP50" s="468"/>
      <c r="SJQ50" s="468"/>
      <c r="SJR50" s="468"/>
      <c r="SJS50" s="468"/>
      <c r="SJT50" s="468"/>
      <c r="SJU50" s="468"/>
      <c r="SJV50" s="468"/>
      <c r="SJW50" s="468"/>
      <c r="SJX50" s="468"/>
      <c r="SJY50" s="468"/>
      <c r="SJZ50" s="468"/>
      <c r="SKA50" s="468"/>
      <c r="SKB50" s="468"/>
      <c r="SKC50" s="468"/>
      <c r="SKD50" s="468"/>
      <c r="SKE50" s="468"/>
      <c r="SKF50" s="468"/>
      <c r="SKG50" s="468"/>
      <c r="SKH50" s="468"/>
      <c r="SKI50" s="468"/>
      <c r="SKJ50" s="468"/>
      <c r="SKK50" s="468"/>
      <c r="SKL50" s="468"/>
      <c r="SKM50" s="468"/>
      <c r="SKN50" s="468"/>
      <c r="SKO50" s="468"/>
      <c r="SKP50" s="468"/>
      <c r="SKQ50" s="468"/>
      <c r="SKR50" s="468"/>
      <c r="SKS50" s="468"/>
      <c r="SKT50" s="468"/>
      <c r="SKU50" s="468"/>
      <c r="SKV50" s="468"/>
      <c r="SKW50" s="468"/>
      <c r="SKX50" s="468"/>
      <c r="SKY50" s="468"/>
      <c r="SKZ50" s="468"/>
      <c r="SLA50" s="468"/>
      <c r="SLB50" s="468"/>
      <c r="SLC50" s="468"/>
      <c r="SLD50" s="468"/>
      <c r="SLE50" s="468"/>
      <c r="SLF50" s="468"/>
      <c r="SLG50" s="468"/>
      <c r="SLH50" s="468"/>
      <c r="SLI50" s="468"/>
      <c r="SLJ50" s="468"/>
      <c r="SLK50" s="468"/>
      <c r="SLL50" s="468"/>
      <c r="SLM50" s="468"/>
      <c r="SLN50" s="468"/>
      <c r="SLO50" s="468"/>
      <c r="SLP50" s="468"/>
      <c r="SLQ50" s="468"/>
      <c r="SLR50" s="468"/>
      <c r="SLS50" s="468"/>
      <c r="SLT50" s="468"/>
      <c r="SLU50" s="468"/>
      <c r="SLV50" s="468"/>
      <c r="SLW50" s="468"/>
      <c r="SLX50" s="468"/>
      <c r="SLY50" s="468"/>
      <c r="SLZ50" s="468"/>
      <c r="SMA50" s="468"/>
      <c r="SMB50" s="468"/>
      <c r="SMC50" s="468"/>
      <c r="SMD50" s="468"/>
      <c r="SME50" s="468"/>
      <c r="SMF50" s="468"/>
      <c r="SMG50" s="468"/>
      <c r="SMH50" s="468"/>
      <c r="SMI50" s="468"/>
      <c r="SMJ50" s="468"/>
      <c r="SMK50" s="468"/>
      <c r="SML50" s="468"/>
      <c r="SMM50" s="468"/>
      <c r="SMN50" s="468"/>
      <c r="SMO50" s="468"/>
      <c r="SMP50" s="468"/>
      <c r="SMQ50" s="468"/>
      <c r="SMR50" s="468"/>
      <c r="SMS50" s="468"/>
      <c r="SMT50" s="468"/>
      <c r="SMU50" s="468"/>
      <c r="SMV50" s="468"/>
      <c r="SMW50" s="468"/>
      <c r="SMX50" s="468"/>
      <c r="SMY50" s="468"/>
      <c r="SMZ50" s="468"/>
      <c r="SNA50" s="468"/>
      <c r="SNB50" s="468"/>
      <c r="SNC50" s="468"/>
      <c r="SND50" s="468"/>
      <c r="SNE50" s="468"/>
      <c r="SNF50" s="468"/>
      <c r="SNG50" s="468"/>
      <c r="SNH50" s="468"/>
      <c r="SNI50" s="468"/>
      <c r="SNJ50" s="468"/>
      <c r="SNK50" s="468"/>
      <c r="SNL50" s="468"/>
      <c r="SNM50" s="468"/>
      <c r="SNN50" s="468"/>
      <c r="SNO50" s="468"/>
      <c r="SNP50" s="468"/>
      <c r="SNQ50" s="468"/>
      <c r="SNR50" s="468"/>
      <c r="SNS50" s="468"/>
      <c r="SNT50" s="468"/>
      <c r="SNU50" s="468"/>
      <c r="SNV50" s="468"/>
      <c r="SNW50" s="468"/>
      <c r="SNX50" s="468"/>
      <c r="SNY50" s="468"/>
      <c r="SNZ50" s="468"/>
      <c r="SOA50" s="468"/>
      <c r="SOB50" s="468"/>
      <c r="SOC50" s="468"/>
      <c r="SOD50" s="468"/>
      <c r="SOE50" s="468"/>
      <c r="SOF50" s="468"/>
      <c r="SOG50" s="468"/>
      <c r="SOH50" s="468"/>
      <c r="SOI50" s="468"/>
      <c r="SOJ50" s="468"/>
      <c r="SOK50" s="468"/>
      <c r="SOL50" s="468"/>
      <c r="SOM50" s="468"/>
      <c r="SON50" s="468"/>
      <c r="SOO50" s="468"/>
      <c r="SOP50" s="468"/>
      <c r="SOQ50" s="468"/>
      <c r="SOR50" s="468"/>
      <c r="SOS50" s="468"/>
      <c r="SOT50" s="468"/>
      <c r="SOU50" s="468"/>
      <c r="SOV50" s="468"/>
      <c r="SOW50" s="468"/>
      <c r="SOX50" s="468"/>
      <c r="SOY50" s="468"/>
      <c r="SOZ50" s="468"/>
      <c r="SPA50" s="468"/>
      <c r="SPB50" s="468"/>
      <c r="SPC50" s="468"/>
      <c r="SPD50" s="468"/>
      <c r="SPE50" s="468"/>
      <c r="SPF50" s="468"/>
      <c r="SPG50" s="468"/>
      <c r="SPH50" s="468"/>
      <c r="SPI50" s="468"/>
      <c r="SPJ50" s="468"/>
      <c r="SPK50" s="468"/>
      <c r="SPL50" s="468"/>
      <c r="SPM50" s="468"/>
      <c r="SPN50" s="468"/>
      <c r="SPO50" s="468"/>
      <c r="SPP50" s="468"/>
      <c r="SPQ50" s="468"/>
      <c r="SPR50" s="468"/>
      <c r="SPS50" s="468"/>
      <c r="SPT50" s="468"/>
      <c r="SPU50" s="468"/>
      <c r="SPV50" s="468"/>
      <c r="SPW50" s="468"/>
      <c r="SPX50" s="468"/>
      <c r="SPY50" s="468"/>
      <c r="SPZ50" s="468"/>
      <c r="SQA50" s="468"/>
      <c r="SQB50" s="468"/>
      <c r="SQC50" s="468"/>
      <c r="SQD50" s="468"/>
      <c r="SQE50" s="468"/>
      <c r="SQF50" s="468"/>
      <c r="SQG50" s="468"/>
      <c r="SQH50" s="468"/>
      <c r="SQI50" s="468"/>
      <c r="SQJ50" s="468"/>
      <c r="SQK50" s="468"/>
      <c r="SQL50" s="468"/>
      <c r="SQM50" s="468"/>
      <c r="SQN50" s="468"/>
      <c r="SQO50" s="468"/>
      <c r="SQP50" s="468"/>
      <c r="SQQ50" s="468"/>
      <c r="SQR50" s="468"/>
      <c r="SQS50" s="468"/>
      <c r="SQT50" s="468"/>
      <c r="SQU50" s="468"/>
      <c r="SQV50" s="468"/>
      <c r="SQW50" s="468"/>
      <c r="SQX50" s="468"/>
      <c r="SQY50" s="468"/>
      <c r="SQZ50" s="468"/>
      <c r="SRA50" s="468"/>
      <c r="SRB50" s="468"/>
      <c r="SRC50" s="468"/>
      <c r="SRD50" s="468"/>
      <c r="SRE50" s="468"/>
      <c r="SRF50" s="468"/>
      <c r="SRG50" s="468"/>
      <c r="SRH50" s="468"/>
      <c r="SRI50" s="468"/>
      <c r="SRJ50" s="468"/>
      <c r="SRK50" s="468"/>
      <c r="SRL50" s="468"/>
      <c r="SRM50" s="468"/>
      <c r="SRN50" s="468"/>
      <c r="SRO50" s="468"/>
      <c r="SRP50" s="468"/>
      <c r="SRQ50" s="468"/>
      <c r="SRR50" s="468"/>
      <c r="SRS50" s="468"/>
      <c r="SRT50" s="468"/>
      <c r="SRU50" s="468"/>
      <c r="SRV50" s="468"/>
      <c r="SRW50" s="468"/>
      <c r="SRX50" s="468"/>
      <c r="SRY50" s="468"/>
      <c r="SRZ50" s="468"/>
      <c r="SSA50" s="468"/>
      <c r="SSB50" s="468"/>
      <c r="SSC50" s="468"/>
      <c r="SSD50" s="468"/>
      <c r="SSE50" s="468"/>
      <c r="SSF50" s="468"/>
      <c r="SSG50" s="468"/>
      <c r="SSH50" s="468"/>
      <c r="SSI50" s="468"/>
      <c r="SSJ50" s="468"/>
      <c r="SSK50" s="468"/>
      <c r="SSL50" s="468"/>
      <c r="SSM50" s="468"/>
      <c r="SSN50" s="468"/>
      <c r="SSO50" s="468"/>
      <c r="SSP50" s="468"/>
      <c r="SSQ50" s="468"/>
      <c r="SSR50" s="468"/>
      <c r="SSS50" s="468"/>
      <c r="SST50" s="468"/>
      <c r="SSU50" s="468"/>
      <c r="SSV50" s="468"/>
      <c r="SSW50" s="468"/>
      <c r="SSX50" s="468"/>
      <c r="SSY50" s="468"/>
      <c r="SSZ50" s="468"/>
      <c r="STA50" s="468"/>
      <c r="STB50" s="468"/>
      <c r="STC50" s="468"/>
      <c r="STD50" s="468"/>
      <c r="STE50" s="468"/>
      <c r="STF50" s="468"/>
      <c r="STG50" s="468"/>
      <c r="STH50" s="468"/>
      <c r="STI50" s="468"/>
      <c r="STJ50" s="468"/>
      <c r="STK50" s="468"/>
      <c r="STL50" s="468"/>
      <c r="STM50" s="468"/>
      <c r="STN50" s="468"/>
      <c r="STO50" s="468"/>
      <c r="STP50" s="468"/>
      <c r="STQ50" s="468"/>
      <c r="STR50" s="468"/>
      <c r="STS50" s="468"/>
      <c r="STT50" s="468"/>
      <c r="STU50" s="468"/>
      <c r="STV50" s="468"/>
      <c r="STW50" s="468"/>
      <c r="STX50" s="468"/>
      <c r="STY50" s="468"/>
      <c r="STZ50" s="468"/>
      <c r="SUA50" s="468"/>
      <c r="SUB50" s="468"/>
      <c r="SUC50" s="468"/>
      <c r="SUD50" s="468"/>
      <c r="SUE50" s="468"/>
      <c r="SUF50" s="468"/>
      <c r="SUG50" s="468"/>
      <c r="SUH50" s="468"/>
      <c r="SUI50" s="468"/>
      <c r="SUJ50" s="468"/>
      <c r="SUK50" s="468"/>
      <c r="SUL50" s="468"/>
      <c r="SUM50" s="468"/>
      <c r="SUN50" s="468"/>
      <c r="SUO50" s="468"/>
      <c r="SUP50" s="468"/>
      <c r="SUQ50" s="468"/>
      <c r="SUR50" s="468"/>
      <c r="SUS50" s="468"/>
      <c r="SUT50" s="468"/>
      <c r="SUU50" s="468"/>
      <c r="SUV50" s="468"/>
      <c r="SUW50" s="468"/>
      <c r="SUX50" s="468"/>
      <c r="SUY50" s="468"/>
      <c r="SUZ50" s="468"/>
      <c r="SVA50" s="468"/>
      <c r="SVB50" s="468"/>
      <c r="SVC50" s="468"/>
      <c r="SVD50" s="468"/>
      <c r="SVE50" s="468"/>
      <c r="SVF50" s="468"/>
      <c r="SVG50" s="468"/>
      <c r="SVH50" s="468"/>
      <c r="SVI50" s="468"/>
      <c r="SVJ50" s="468"/>
      <c r="SVK50" s="468"/>
      <c r="SVL50" s="468"/>
      <c r="SVM50" s="468"/>
      <c r="SVN50" s="468"/>
      <c r="SVO50" s="468"/>
      <c r="SVP50" s="468"/>
      <c r="SVQ50" s="468"/>
      <c r="SVR50" s="468"/>
      <c r="SVS50" s="468"/>
      <c r="SVT50" s="468"/>
      <c r="SVU50" s="468"/>
      <c r="SVV50" s="468"/>
      <c r="SVW50" s="468"/>
      <c r="SVX50" s="468"/>
      <c r="SVY50" s="468"/>
      <c r="SVZ50" s="468"/>
      <c r="SWA50" s="468"/>
      <c r="SWB50" s="468"/>
      <c r="SWC50" s="468"/>
      <c r="SWD50" s="468"/>
      <c r="SWE50" s="468"/>
      <c r="SWF50" s="468"/>
      <c r="SWG50" s="468"/>
      <c r="SWH50" s="468"/>
      <c r="SWI50" s="468"/>
      <c r="SWJ50" s="468"/>
      <c r="SWK50" s="468"/>
      <c r="SWL50" s="468"/>
      <c r="SWM50" s="468"/>
      <c r="SWN50" s="468"/>
      <c r="SWO50" s="468"/>
      <c r="SWP50" s="468"/>
      <c r="SWQ50" s="468"/>
      <c r="SWR50" s="468"/>
      <c r="SWS50" s="468"/>
      <c r="SWT50" s="468"/>
      <c r="SWU50" s="468"/>
      <c r="SWV50" s="468"/>
      <c r="SWW50" s="468"/>
      <c r="SWX50" s="468"/>
      <c r="SWY50" s="468"/>
      <c r="SWZ50" s="468"/>
      <c r="SXA50" s="468"/>
      <c r="SXB50" s="468"/>
      <c r="SXC50" s="468"/>
      <c r="SXD50" s="468"/>
      <c r="SXE50" s="468"/>
      <c r="SXF50" s="468"/>
      <c r="SXG50" s="468"/>
      <c r="SXH50" s="468"/>
      <c r="SXI50" s="468"/>
      <c r="SXJ50" s="468"/>
      <c r="SXK50" s="468"/>
      <c r="SXL50" s="468"/>
      <c r="SXM50" s="468"/>
      <c r="SXN50" s="468"/>
      <c r="SXO50" s="468"/>
      <c r="SXP50" s="468"/>
      <c r="SXQ50" s="468"/>
      <c r="SXR50" s="468"/>
      <c r="SXS50" s="468"/>
      <c r="SXT50" s="468"/>
      <c r="SXU50" s="468"/>
      <c r="SXV50" s="468"/>
      <c r="SXW50" s="468"/>
      <c r="SXX50" s="468"/>
      <c r="SXY50" s="468"/>
      <c r="SXZ50" s="468"/>
      <c r="SYA50" s="468"/>
      <c r="SYB50" s="468"/>
      <c r="SYC50" s="468"/>
      <c r="SYD50" s="468"/>
      <c r="SYE50" s="468"/>
      <c r="SYF50" s="468"/>
      <c r="SYG50" s="468"/>
      <c r="SYH50" s="468"/>
      <c r="SYI50" s="468"/>
      <c r="SYJ50" s="468"/>
      <c r="SYK50" s="468"/>
      <c r="SYL50" s="468"/>
      <c r="SYM50" s="468"/>
      <c r="SYN50" s="468"/>
      <c r="SYO50" s="468"/>
      <c r="SYP50" s="468"/>
      <c r="SYQ50" s="468"/>
      <c r="SYR50" s="468"/>
      <c r="SYS50" s="468"/>
      <c r="SYT50" s="468"/>
      <c r="SYU50" s="468"/>
      <c r="SYV50" s="468"/>
      <c r="SYW50" s="468"/>
      <c r="SYX50" s="468"/>
      <c r="SYY50" s="468"/>
      <c r="SYZ50" s="468"/>
      <c r="SZA50" s="468"/>
      <c r="SZB50" s="468"/>
      <c r="SZC50" s="468"/>
      <c r="SZD50" s="468"/>
      <c r="SZE50" s="468"/>
      <c r="SZF50" s="468"/>
      <c r="SZG50" s="468"/>
      <c r="SZH50" s="468"/>
      <c r="SZI50" s="468"/>
      <c r="SZJ50" s="468"/>
      <c r="SZK50" s="468"/>
      <c r="SZL50" s="468"/>
      <c r="SZM50" s="468"/>
      <c r="SZN50" s="468"/>
      <c r="SZO50" s="468"/>
      <c r="SZP50" s="468"/>
      <c r="SZQ50" s="468"/>
      <c r="SZR50" s="468"/>
      <c r="SZS50" s="468"/>
      <c r="SZT50" s="468"/>
      <c r="SZU50" s="468"/>
      <c r="SZV50" s="468"/>
      <c r="SZW50" s="468"/>
      <c r="SZX50" s="468"/>
      <c r="SZY50" s="468"/>
      <c r="SZZ50" s="468"/>
      <c r="TAA50" s="468"/>
      <c r="TAB50" s="468"/>
      <c r="TAC50" s="468"/>
      <c r="TAD50" s="468"/>
      <c r="TAE50" s="468"/>
      <c r="TAF50" s="468"/>
      <c r="TAG50" s="468"/>
      <c r="TAH50" s="468"/>
      <c r="TAI50" s="468"/>
      <c r="TAJ50" s="468"/>
      <c r="TAK50" s="468"/>
      <c r="TAL50" s="468"/>
      <c r="TAM50" s="468"/>
      <c r="TAN50" s="468"/>
      <c r="TAO50" s="468"/>
      <c r="TAP50" s="468"/>
      <c r="TAQ50" s="468"/>
      <c r="TAR50" s="468"/>
      <c r="TAS50" s="468"/>
      <c r="TAT50" s="468"/>
      <c r="TAU50" s="468"/>
      <c r="TAV50" s="468"/>
      <c r="TAW50" s="468"/>
      <c r="TAX50" s="468"/>
      <c r="TAY50" s="468"/>
      <c r="TAZ50" s="468"/>
      <c r="TBA50" s="468"/>
      <c r="TBB50" s="468"/>
      <c r="TBC50" s="468"/>
      <c r="TBD50" s="468"/>
      <c r="TBE50" s="468"/>
      <c r="TBF50" s="468"/>
      <c r="TBG50" s="468"/>
      <c r="TBH50" s="468"/>
      <c r="TBI50" s="468"/>
      <c r="TBJ50" s="468"/>
      <c r="TBK50" s="468"/>
      <c r="TBL50" s="468"/>
      <c r="TBM50" s="468"/>
      <c r="TBN50" s="468"/>
      <c r="TBO50" s="468"/>
      <c r="TBP50" s="468"/>
      <c r="TBQ50" s="468"/>
      <c r="TBR50" s="468"/>
      <c r="TBS50" s="468"/>
      <c r="TBT50" s="468"/>
      <c r="TBU50" s="468"/>
      <c r="TBV50" s="468"/>
      <c r="TBW50" s="468"/>
      <c r="TBX50" s="468"/>
      <c r="TBY50" s="468"/>
      <c r="TBZ50" s="468"/>
      <c r="TCA50" s="468"/>
      <c r="TCB50" s="468"/>
      <c r="TCC50" s="468"/>
      <c r="TCD50" s="468"/>
      <c r="TCE50" s="468"/>
      <c r="TCF50" s="468"/>
      <c r="TCG50" s="468"/>
      <c r="TCH50" s="468"/>
      <c r="TCI50" s="468"/>
      <c r="TCJ50" s="468"/>
      <c r="TCK50" s="468"/>
      <c r="TCL50" s="468"/>
      <c r="TCM50" s="468"/>
      <c r="TCN50" s="468"/>
      <c r="TCO50" s="468"/>
      <c r="TCP50" s="468"/>
      <c r="TCQ50" s="468"/>
      <c r="TCR50" s="468"/>
      <c r="TCS50" s="468"/>
      <c r="TCT50" s="468"/>
      <c r="TCU50" s="468"/>
      <c r="TCV50" s="468"/>
      <c r="TCW50" s="468"/>
      <c r="TCX50" s="468"/>
      <c r="TCY50" s="468"/>
      <c r="TCZ50" s="468"/>
      <c r="TDA50" s="468"/>
      <c r="TDB50" s="468"/>
      <c r="TDC50" s="468"/>
      <c r="TDD50" s="468"/>
      <c r="TDE50" s="468"/>
      <c r="TDF50" s="468"/>
      <c r="TDG50" s="468"/>
      <c r="TDH50" s="468"/>
      <c r="TDI50" s="468"/>
      <c r="TDJ50" s="468"/>
      <c r="TDK50" s="468"/>
      <c r="TDL50" s="468"/>
      <c r="TDM50" s="468"/>
      <c r="TDN50" s="468"/>
      <c r="TDO50" s="468"/>
      <c r="TDP50" s="468"/>
      <c r="TDQ50" s="468"/>
      <c r="TDR50" s="468"/>
      <c r="TDS50" s="468"/>
      <c r="TDT50" s="468"/>
      <c r="TDU50" s="468"/>
      <c r="TDV50" s="468"/>
      <c r="TDW50" s="468"/>
      <c r="TDX50" s="468"/>
      <c r="TDY50" s="468"/>
      <c r="TDZ50" s="468"/>
      <c r="TEA50" s="468"/>
      <c r="TEB50" s="468"/>
      <c r="TEC50" s="468"/>
      <c r="TED50" s="468"/>
      <c r="TEE50" s="468"/>
      <c r="TEF50" s="468"/>
      <c r="TEG50" s="468"/>
      <c r="TEH50" s="468"/>
      <c r="TEI50" s="468"/>
      <c r="TEJ50" s="468"/>
      <c r="TEK50" s="468"/>
      <c r="TEL50" s="468"/>
      <c r="TEM50" s="468"/>
      <c r="TEN50" s="468"/>
      <c r="TEO50" s="468"/>
      <c r="TEP50" s="468"/>
      <c r="TEQ50" s="468"/>
      <c r="TER50" s="468"/>
      <c r="TES50" s="468"/>
      <c r="TET50" s="468"/>
      <c r="TEU50" s="468"/>
      <c r="TEV50" s="468"/>
      <c r="TEW50" s="468"/>
      <c r="TEX50" s="468"/>
      <c r="TEY50" s="468"/>
      <c r="TEZ50" s="468"/>
      <c r="TFA50" s="468"/>
      <c r="TFB50" s="468"/>
      <c r="TFC50" s="468"/>
      <c r="TFD50" s="468"/>
      <c r="TFE50" s="468"/>
      <c r="TFF50" s="468"/>
      <c r="TFG50" s="468"/>
      <c r="TFH50" s="468"/>
      <c r="TFI50" s="468"/>
      <c r="TFJ50" s="468"/>
      <c r="TFK50" s="468"/>
      <c r="TFL50" s="468"/>
      <c r="TFM50" s="468"/>
      <c r="TFN50" s="468"/>
      <c r="TFO50" s="468"/>
      <c r="TFP50" s="468"/>
      <c r="TFQ50" s="468"/>
      <c r="TFR50" s="468"/>
      <c r="TFS50" s="468"/>
      <c r="TFT50" s="468"/>
      <c r="TFU50" s="468"/>
      <c r="TFV50" s="468"/>
      <c r="TFW50" s="468"/>
      <c r="TFX50" s="468"/>
      <c r="TFY50" s="468"/>
      <c r="TFZ50" s="468"/>
      <c r="TGA50" s="468"/>
      <c r="TGB50" s="468"/>
      <c r="TGC50" s="468"/>
      <c r="TGD50" s="468"/>
      <c r="TGE50" s="468"/>
      <c r="TGF50" s="468"/>
      <c r="TGG50" s="468"/>
      <c r="TGH50" s="468"/>
      <c r="TGI50" s="468"/>
      <c r="TGJ50" s="468"/>
      <c r="TGK50" s="468"/>
      <c r="TGL50" s="468"/>
      <c r="TGM50" s="468"/>
      <c r="TGN50" s="468"/>
      <c r="TGO50" s="468"/>
      <c r="TGP50" s="468"/>
      <c r="TGQ50" s="468"/>
      <c r="TGR50" s="468"/>
      <c r="TGS50" s="468"/>
      <c r="TGT50" s="468"/>
      <c r="TGU50" s="468"/>
      <c r="TGV50" s="468"/>
      <c r="TGW50" s="468"/>
      <c r="TGX50" s="468"/>
      <c r="TGY50" s="468"/>
      <c r="TGZ50" s="468"/>
      <c r="THA50" s="468"/>
      <c r="THB50" s="468"/>
      <c r="THC50" s="468"/>
      <c r="THD50" s="468"/>
      <c r="THE50" s="468"/>
      <c r="THF50" s="468"/>
      <c r="THG50" s="468"/>
      <c r="THH50" s="468"/>
      <c r="THI50" s="468"/>
      <c r="THJ50" s="468"/>
      <c r="THK50" s="468"/>
      <c r="THL50" s="468"/>
      <c r="THM50" s="468"/>
      <c r="THN50" s="468"/>
      <c r="THO50" s="468"/>
      <c r="THP50" s="468"/>
      <c r="THQ50" s="468"/>
      <c r="THR50" s="468"/>
      <c r="THS50" s="468"/>
      <c r="THT50" s="468"/>
      <c r="THU50" s="468"/>
      <c r="THV50" s="468"/>
      <c r="THW50" s="468"/>
      <c r="THX50" s="468"/>
      <c r="THY50" s="468"/>
      <c r="THZ50" s="468"/>
      <c r="TIA50" s="468"/>
      <c r="TIB50" s="468"/>
      <c r="TIC50" s="468"/>
      <c r="TID50" s="468"/>
      <c r="TIE50" s="468"/>
      <c r="TIF50" s="468"/>
      <c r="TIG50" s="468"/>
      <c r="TIH50" s="468"/>
      <c r="TII50" s="468"/>
      <c r="TIJ50" s="468"/>
      <c r="TIK50" s="468"/>
      <c r="TIL50" s="468"/>
      <c r="TIM50" s="468"/>
      <c r="TIN50" s="468"/>
      <c r="TIO50" s="468"/>
      <c r="TIP50" s="468"/>
      <c r="TIQ50" s="468"/>
      <c r="TIR50" s="468"/>
      <c r="TIS50" s="468"/>
      <c r="TIT50" s="468"/>
      <c r="TIU50" s="468"/>
      <c r="TIV50" s="468"/>
      <c r="TIW50" s="468"/>
      <c r="TIX50" s="468"/>
      <c r="TIY50" s="468"/>
      <c r="TIZ50" s="468"/>
      <c r="TJA50" s="468"/>
      <c r="TJB50" s="468"/>
      <c r="TJC50" s="468"/>
      <c r="TJD50" s="468"/>
      <c r="TJE50" s="468"/>
      <c r="TJF50" s="468"/>
      <c r="TJG50" s="468"/>
      <c r="TJH50" s="468"/>
      <c r="TJI50" s="468"/>
      <c r="TJJ50" s="468"/>
      <c r="TJK50" s="468"/>
      <c r="TJL50" s="468"/>
      <c r="TJM50" s="468"/>
      <c r="TJN50" s="468"/>
      <c r="TJO50" s="468"/>
      <c r="TJP50" s="468"/>
      <c r="TJQ50" s="468"/>
      <c r="TJR50" s="468"/>
      <c r="TJS50" s="468"/>
      <c r="TJT50" s="468"/>
      <c r="TJU50" s="468"/>
      <c r="TJV50" s="468"/>
      <c r="TJW50" s="468"/>
      <c r="TJX50" s="468"/>
      <c r="TJY50" s="468"/>
      <c r="TJZ50" s="468"/>
      <c r="TKA50" s="468"/>
      <c r="TKB50" s="468"/>
      <c r="TKC50" s="468"/>
      <c r="TKD50" s="468"/>
      <c r="TKE50" s="468"/>
      <c r="TKF50" s="468"/>
      <c r="TKG50" s="468"/>
      <c r="TKH50" s="468"/>
      <c r="TKI50" s="468"/>
      <c r="TKJ50" s="468"/>
      <c r="TKK50" s="468"/>
      <c r="TKL50" s="468"/>
      <c r="TKM50" s="468"/>
      <c r="TKN50" s="468"/>
      <c r="TKO50" s="468"/>
      <c r="TKP50" s="468"/>
      <c r="TKQ50" s="468"/>
      <c r="TKR50" s="468"/>
      <c r="TKS50" s="468"/>
      <c r="TKT50" s="468"/>
      <c r="TKU50" s="468"/>
      <c r="TKV50" s="468"/>
      <c r="TKW50" s="468"/>
      <c r="TKX50" s="468"/>
      <c r="TKY50" s="468"/>
      <c r="TKZ50" s="468"/>
      <c r="TLA50" s="468"/>
      <c r="TLB50" s="468"/>
      <c r="TLC50" s="468"/>
      <c r="TLD50" s="468"/>
      <c r="TLE50" s="468"/>
      <c r="TLF50" s="468"/>
      <c r="TLG50" s="468"/>
      <c r="TLH50" s="468"/>
      <c r="TLI50" s="468"/>
      <c r="TLJ50" s="468"/>
      <c r="TLK50" s="468"/>
      <c r="TLL50" s="468"/>
      <c r="TLM50" s="468"/>
      <c r="TLN50" s="468"/>
      <c r="TLO50" s="468"/>
      <c r="TLP50" s="468"/>
      <c r="TLQ50" s="468"/>
      <c r="TLR50" s="468"/>
      <c r="TLS50" s="468"/>
      <c r="TLT50" s="468"/>
      <c r="TLU50" s="468"/>
      <c r="TLV50" s="468"/>
      <c r="TLW50" s="468"/>
      <c r="TLX50" s="468"/>
      <c r="TLY50" s="468"/>
      <c r="TLZ50" s="468"/>
      <c r="TMA50" s="468"/>
      <c r="TMB50" s="468"/>
      <c r="TMC50" s="468"/>
      <c r="TMD50" s="468"/>
      <c r="TME50" s="468"/>
      <c r="TMF50" s="468"/>
      <c r="TMG50" s="468"/>
      <c r="TMH50" s="468"/>
      <c r="TMI50" s="468"/>
      <c r="TMJ50" s="468"/>
      <c r="TMK50" s="468"/>
      <c r="TML50" s="468"/>
      <c r="TMM50" s="468"/>
      <c r="TMN50" s="468"/>
      <c r="TMO50" s="468"/>
      <c r="TMP50" s="468"/>
      <c r="TMQ50" s="468"/>
      <c r="TMR50" s="468"/>
      <c r="TMS50" s="468"/>
      <c r="TMT50" s="468"/>
      <c r="TMU50" s="468"/>
      <c r="TMV50" s="468"/>
      <c r="TMW50" s="468"/>
      <c r="TMX50" s="468"/>
      <c r="TMY50" s="468"/>
      <c r="TMZ50" s="468"/>
      <c r="TNA50" s="468"/>
      <c r="TNB50" s="468"/>
      <c r="TNC50" s="468"/>
      <c r="TND50" s="468"/>
      <c r="TNE50" s="468"/>
      <c r="TNF50" s="468"/>
      <c r="TNG50" s="468"/>
      <c r="TNH50" s="468"/>
      <c r="TNI50" s="468"/>
      <c r="TNJ50" s="468"/>
      <c r="TNK50" s="468"/>
      <c r="TNL50" s="468"/>
      <c r="TNM50" s="468"/>
      <c r="TNN50" s="468"/>
      <c r="TNO50" s="468"/>
      <c r="TNP50" s="468"/>
      <c r="TNQ50" s="468"/>
      <c r="TNR50" s="468"/>
      <c r="TNS50" s="468"/>
      <c r="TNT50" s="468"/>
      <c r="TNU50" s="468"/>
      <c r="TNV50" s="468"/>
      <c r="TNW50" s="468"/>
      <c r="TNX50" s="468"/>
      <c r="TNY50" s="468"/>
      <c r="TNZ50" s="468"/>
      <c r="TOA50" s="468"/>
      <c r="TOB50" s="468"/>
      <c r="TOC50" s="468"/>
      <c r="TOD50" s="468"/>
      <c r="TOE50" s="468"/>
      <c r="TOF50" s="468"/>
      <c r="TOG50" s="468"/>
      <c r="TOH50" s="468"/>
      <c r="TOI50" s="468"/>
      <c r="TOJ50" s="468"/>
      <c r="TOK50" s="468"/>
      <c r="TOL50" s="468"/>
      <c r="TOM50" s="468"/>
      <c r="TON50" s="468"/>
      <c r="TOO50" s="468"/>
      <c r="TOP50" s="468"/>
      <c r="TOQ50" s="468"/>
      <c r="TOR50" s="468"/>
      <c r="TOS50" s="468"/>
      <c r="TOT50" s="468"/>
      <c r="TOU50" s="468"/>
      <c r="TOV50" s="468"/>
      <c r="TOW50" s="468"/>
      <c r="TOX50" s="468"/>
      <c r="TOY50" s="468"/>
      <c r="TOZ50" s="468"/>
      <c r="TPA50" s="468"/>
      <c r="TPB50" s="468"/>
      <c r="TPC50" s="468"/>
      <c r="TPD50" s="468"/>
      <c r="TPE50" s="468"/>
      <c r="TPF50" s="468"/>
      <c r="TPG50" s="468"/>
      <c r="TPH50" s="468"/>
      <c r="TPI50" s="468"/>
      <c r="TPJ50" s="468"/>
      <c r="TPK50" s="468"/>
      <c r="TPL50" s="468"/>
      <c r="TPM50" s="468"/>
      <c r="TPN50" s="468"/>
      <c r="TPO50" s="468"/>
      <c r="TPP50" s="468"/>
      <c r="TPQ50" s="468"/>
      <c r="TPR50" s="468"/>
      <c r="TPS50" s="468"/>
      <c r="TPT50" s="468"/>
      <c r="TPU50" s="468"/>
      <c r="TPV50" s="468"/>
      <c r="TPW50" s="468"/>
      <c r="TPX50" s="468"/>
      <c r="TPY50" s="468"/>
      <c r="TPZ50" s="468"/>
      <c r="TQA50" s="468"/>
      <c r="TQB50" s="468"/>
      <c r="TQC50" s="468"/>
      <c r="TQD50" s="468"/>
      <c r="TQE50" s="468"/>
      <c r="TQF50" s="468"/>
      <c r="TQG50" s="468"/>
      <c r="TQH50" s="468"/>
      <c r="TQI50" s="468"/>
      <c r="TQJ50" s="468"/>
      <c r="TQK50" s="468"/>
      <c r="TQL50" s="468"/>
      <c r="TQM50" s="468"/>
      <c r="TQN50" s="468"/>
      <c r="TQO50" s="468"/>
      <c r="TQP50" s="468"/>
      <c r="TQQ50" s="468"/>
      <c r="TQR50" s="468"/>
      <c r="TQS50" s="468"/>
      <c r="TQT50" s="468"/>
      <c r="TQU50" s="468"/>
      <c r="TQV50" s="468"/>
      <c r="TQW50" s="468"/>
      <c r="TQX50" s="468"/>
      <c r="TQY50" s="468"/>
      <c r="TQZ50" s="468"/>
      <c r="TRA50" s="468"/>
      <c r="TRB50" s="468"/>
      <c r="TRC50" s="468"/>
      <c r="TRD50" s="468"/>
      <c r="TRE50" s="468"/>
      <c r="TRF50" s="468"/>
      <c r="TRG50" s="468"/>
      <c r="TRH50" s="468"/>
      <c r="TRI50" s="468"/>
      <c r="TRJ50" s="468"/>
      <c r="TRK50" s="468"/>
      <c r="TRL50" s="468"/>
      <c r="TRM50" s="468"/>
      <c r="TRN50" s="468"/>
      <c r="TRO50" s="468"/>
      <c r="TRP50" s="468"/>
      <c r="TRQ50" s="468"/>
      <c r="TRR50" s="468"/>
      <c r="TRS50" s="468"/>
      <c r="TRT50" s="468"/>
      <c r="TRU50" s="468"/>
      <c r="TRV50" s="468"/>
      <c r="TRW50" s="468"/>
      <c r="TRX50" s="468"/>
      <c r="TRY50" s="468"/>
      <c r="TRZ50" s="468"/>
      <c r="TSA50" s="468"/>
      <c r="TSB50" s="468"/>
      <c r="TSC50" s="468"/>
      <c r="TSD50" s="468"/>
      <c r="TSE50" s="468"/>
      <c r="TSF50" s="468"/>
      <c r="TSG50" s="468"/>
      <c r="TSH50" s="468"/>
      <c r="TSI50" s="468"/>
      <c r="TSJ50" s="468"/>
      <c r="TSK50" s="468"/>
      <c r="TSL50" s="468"/>
      <c r="TSM50" s="468"/>
      <c r="TSN50" s="468"/>
      <c r="TSO50" s="468"/>
      <c r="TSP50" s="468"/>
      <c r="TSQ50" s="468"/>
      <c r="TSR50" s="468"/>
      <c r="TSS50" s="468"/>
      <c r="TST50" s="468"/>
      <c r="TSU50" s="468"/>
      <c r="TSV50" s="468"/>
      <c r="TSW50" s="468"/>
      <c r="TSX50" s="468"/>
      <c r="TSY50" s="468"/>
      <c r="TSZ50" s="468"/>
      <c r="TTA50" s="468"/>
      <c r="TTB50" s="468"/>
      <c r="TTC50" s="468"/>
      <c r="TTD50" s="468"/>
      <c r="TTE50" s="468"/>
      <c r="TTF50" s="468"/>
      <c r="TTG50" s="468"/>
      <c r="TTH50" s="468"/>
      <c r="TTI50" s="468"/>
      <c r="TTJ50" s="468"/>
      <c r="TTK50" s="468"/>
      <c r="TTL50" s="468"/>
      <c r="TTM50" s="468"/>
      <c r="TTN50" s="468"/>
      <c r="TTO50" s="468"/>
      <c r="TTP50" s="468"/>
      <c r="TTQ50" s="468"/>
      <c r="TTR50" s="468"/>
      <c r="TTS50" s="468"/>
      <c r="TTT50" s="468"/>
      <c r="TTU50" s="468"/>
      <c r="TTV50" s="468"/>
      <c r="TTW50" s="468"/>
      <c r="TTX50" s="468"/>
      <c r="TTY50" s="468"/>
      <c r="TTZ50" s="468"/>
      <c r="TUA50" s="468"/>
      <c r="TUB50" s="468"/>
      <c r="TUC50" s="468"/>
      <c r="TUD50" s="468"/>
      <c r="TUE50" s="468"/>
      <c r="TUF50" s="468"/>
      <c r="TUG50" s="468"/>
      <c r="TUH50" s="468"/>
      <c r="TUI50" s="468"/>
      <c r="TUJ50" s="468"/>
      <c r="TUK50" s="468"/>
      <c r="TUL50" s="468"/>
      <c r="TUM50" s="468"/>
      <c r="TUN50" s="468"/>
      <c r="TUO50" s="468"/>
      <c r="TUP50" s="468"/>
      <c r="TUQ50" s="468"/>
      <c r="TUR50" s="468"/>
      <c r="TUS50" s="468"/>
      <c r="TUT50" s="468"/>
      <c r="TUU50" s="468"/>
      <c r="TUV50" s="468"/>
      <c r="TUW50" s="468"/>
      <c r="TUX50" s="468"/>
      <c r="TUY50" s="468"/>
      <c r="TUZ50" s="468"/>
      <c r="TVA50" s="468"/>
      <c r="TVB50" s="468"/>
      <c r="TVC50" s="468"/>
      <c r="TVD50" s="468"/>
      <c r="TVE50" s="468"/>
      <c r="TVF50" s="468"/>
      <c r="TVG50" s="468"/>
      <c r="TVH50" s="468"/>
      <c r="TVI50" s="468"/>
      <c r="TVJ50" s="468"/>
      <c r="TVK50" s="468"/>
      <c r="TVL50" s="468"/>
      <c r="TVM50" s="468"/>
      <c r="TVN50" s="468"/>
      <c r="TVO50" s="468"/>
      <c r="TVP50" s="468"/>
      <c r="TVQ50" s="468"/>
      <c r="TVR50" s="468"/>
      <c r="TVS50" s="468"/>
      <c r="TVT50" s="468"/>
      <c r="TVU50" s="468"/>
      <c r="TVV50" s="468"/>
      <c r="TVW50" s="468"/>
      <c r="TVX50" s="468"/>
      <c r="TVY50" s="468"/>
      <c r="TVZ50" s="468"/>
      <c r="TWA50" s="468"/>
      <c r="TWB50" s="468"/>
      <c r="TWC50" s="468"/>
      <c r="TWD50" s="468"/>
      <c r="TWE50" s="468"/>
      <c r="TWF50" s="468"/>
      <c r="TWG50" s="468"/>
      <c r="TWH50" s="468"/>
      <c r="TWI50" s="468"/>
      <c r="TWJ50" s="468"/>
      <c r="TWK50" s="468"/>
      <c r="TWL50" s="468"/>
      <c r="TWM50" s="468"/>
      <c r="TWN50" s="468"/>
      <c r="TWO50" s="468"/>
      <c r="TWP50" s="468"/>
      <c r="TWQ50" s="468"/>
      <c r="TWR50" s="468"/>
      <c r="TWS50" s="468"/>
      <c r="TWT50" s="468"/>
      <c r="TWU50" s="468"/>
      <c r="TWV50" s="468"/>
      <c r="TWW50" s="468"/>
      <c r="TWX50" s="468"/>
      <c r="TWY50" s="468"/>
      <c r="TWZ50" s="468"/>
      <c r="TXA50" s="468"/>
      <c r="TXB50" s="468"/>
      <c r="TXC50" s="468"/>
      <c r="TXD50" s="468"/>
      <c r="TXE50" s="468"/>
      <c r="TXF50" s="468"/>
      <c r="TXG50" s="468"/>
      <c r="TXH50" s="468"/>
      <c r="TXI50" s="468"/>
      <c r="TXJ50" s="468"/>
      <c r="TXK50" s="468"/>
      <c r="TXL50" s="468"/>
      <c r="TXM50" s="468"/>
      <c r="TXN50" s="468"/>
      <c r="TXO50" s="468"/>
      <c r="TXP50" s="468"/>
      <c r="TXQ50" s="468"/>
      <c r="TXR50" s="468"/>
      <c r="TXS50" s="468"/>
      <c r="TXT50" s="468"/>
      <c r="TXU50" s="468"/>
      <c r="TXV50" s="468"/>
      <c r="TXW50" s="468"/>
      <c r="TXX50" s="468"/>
      <c r="TXY50" s="468"/>
      <c r="TXZ50" s="468"/>
      <c r="TYA50" s="468"/>
      <c r="TYB50" s="468"/>
      <c r="TYC50" s="468"/>
      <c r="TYD50" s="468"/>
      <c r="TYE50" s="468"/>
      <c r="TYF50" s="468"/>
      <c r="TYG50" s="468"/>
      <c r="TYH50" s="468"/>
      <c r="TYI50" s="468"/>
      <c r="TYJ50" s="468"/>
      <c r="TYK50" s="468"/>
      <c r="TYL50" s="468"/>
      <c r="TYM50" s="468"/>
      <c r="TYN50" s="468"/>
      <c r="TYO50" s="468"/>
      <c r="TYP50" s="468"/>
      <c r="TYQ50" s="468"/>
      <c r="TYR50" s="468"/>
      <c r="TYS50" s="468"/>
      <c r="TYT50" s="468"/>
      <c r="TYU50" s="468"/>
      <c r="TYV50" s="468"/>
      <c r="TYW50" s="468"/>
      <c r="TYX50" s="468"/>
      <c r="TYY50" s="468"/>
      <c r="TYZ50" s="468"/>
      <c r="TZA50" s="468"/>
      <c r="TZB50" s="468"/>
      <c r="TZC50" s="468"/>
      <c r="TZD50" s="468"/>
      <c r="TZE50" s="468"/>
      <c r="TZF50" s="468"/>
      <c r="TZG50" s="468"/>
      <c r="TZH50" s="468"/>
      <c r="TZI50" s="468"/>
      <c r="TZJ50" s="468"/>
      <c r="TZK50" s="468"/>
      <c r="TZL50" s="468"/>
      <c r="TZM50" s="468"/>
      <c r="TZN50" s="468"/>
      <c r="TZO50" s="468"/>
      <c r="TZP50" s="468"/>
      <c r="TZQ50" s="468"/>
      <c r="TZR50" s="468"/>
      <c r="TZS50" s="468"/>
      <c r="TZT50" s="468"/>
      <c r="TZU50" s="468"/>
      <c r="TZV50" s="468"/>
      <c r="TZW50" s="468"/>
      <c r="TZX50" s="468"/>
      <c r="TZY50" s="468"/>
      <c r="TZZ50" s="468"/>
      <c r="UAA50" s="468"/>
      <c r="UAB50" s="468"/>
      <c r="UAC50" s="468"/>
      <c r="UAD50" s="468"/>
      <c r="UAE50" s="468"/>
      <c r="UAF50" s="468"/>
      <c r="UAG50" s="468"/>
      <c r="UAH50" s="468"/>
      <c r="UAI50" s="468"/>
      <c r="UAJ50" s="468"/>
      <c r="UAK50" s="468"/>
      <c r="UAL50" s="468"/>
      <c r="UAM50" s="468"/>
      <c r="UAN50" s="468"/>
      <c r="UAO50" s="468"/>
      <c r="UAP50" s="468"/>
      <c r="UAQ50" s="468"/>
      <c r="UAR50" s="468"/>
      <c r="UAS50" s="468"/>
      <c r="UAT50" s="468"/>
      <c r="UAU50" s="468"/>
      <c r="UAV50" s="468"/>
      <c r="UAW50" s="468"/>
      <c r="UAX50" s="468"/>
      <c r="UAY50" s="468"/>
      <c r="UAZ50" s="468"/>
      <c r="UBA50" s="468"/>
      <c r="UBB50" s="468"/>
      <c r="UBC50" s="468"/>
      <c r="UBD50" s="468"/>
      <c r="UBE50" s="468"/>
      <c r="UBF50" s="468"/>
      <c r="UBG50" s="468"/>
      <c r="UBH50" s="468"/>
      <c r="UBI50" s="468"/>
      <c r="UBJ50" s="468"/>
      <c r="UBK50" s="468"/>
      <c r="UBL50" s="468"/>
      <c r="UBM50" s="468"/>
      <c r="UBN50" s="468"/>
      <c r="UBO50" s="468"/>
      <c r="UBP50" s="468"/>
      <c r="UBQ50" s="468"/>
      <c r="UBR50" s="468"/>
      <c r="UBS50" s="468"/>
      <c r="UBT50" s="468"/>
      <c r="UBU50" s="468"/>
      <c r="UBV50" s="468"/>
      <c r="UBW50" s="468"/>
      <c r="UBX50" s="468"/>
      <c r="UBY50" s="468"/>
      <c r="UBZ50" s="468"/>
      <c r="UCA50" s="468"/>
      <c r="UCB50" s="468"/>
      <c r="UCC50" s="468"/>
      <c r="UCD50" s="468"/>
      <c r="UCE50" s="468"/>
      <c r="UCF50" s="468"/>
      <c r="UCG50" s="468"/>
      <c r="UCH50" s="468"/>
      <c r="UCI50" s="468"/>
      <c r="UCJ50" s="468"/>
      <c r="UCK50" s="468"/>
      <c r="UCL50" s="468"/>
      <c r="UCM50" s="468"/>
      <c r="UCN50" s="468"/>
      <c r="UCO50" s="468"/>
      <c r="UCP50" s="468"/>
      <c r="UCQ50" s="468"/>
      <c r="UCR50" s="468"/>
      <c r="UCS50" s="468"/>
      <c r="UCT50" s="468"/>
      <c r="UCU50" s="468"/>
      <c r="UCV50" s="468"/>
      <c r="UCW50" s="468"/>
      <c r="UCX50" s="468"/>
      <c r="UCY50" s="468"/>
      <c r="UCZ50" s="468"/>
      <c r="UDA50" s="468"/>
      <c r="UDB50" s="468"/>
      <c r="UDC50" s="468"/>
      <c r="UDD50" s="468"/>
      <c r="UDE50" s="468"/>
      <c r="UDF50" s="468"/>
      <c r="UDG50" s="468"/>
      <c r="UDH50" s="468"/>
      <c r="UDI50" s="468"/>
      <c r="UDJ50" s="468"/>
      <c r="UDK50" s="468"/>
      <c r="UDL50" s="468"/>
      <c r="UDM50" s="468"/>
      <c r="UDN50" s="468"/>
      <c r="UDO50" s="468"/>
      <c r="UDP50" s="468"/>
      <c r="UDQ50" s="468"/>
      <c r="UDR50" s="468"/>
      <c r="UDS50" s="468"/>
      <c r="UDT50" s="468"/>
      <c r="UDU50" s="468"/>
      <c r="UDV50" s="468"/>
      <c r="UDW50" s="468"/>
      <c r="UDX50" s="468"/>
      <c r="UDY50" s="468"/>
      <c r="UDZ50" s="468"/>
      <c r="UEA50" s="468"/>
      <c r="UEB50" s="468"/>
      <c r="UEC50" s="468"/>
      <c r="UED50" s="468"/>
      <c r="UEE50" s="468"/>
      <c r="UEF50" s="468"/>
      <c r="UEG50" s="468"/>
      <c r="UEH50" s="468"/>
      <c r="UEI50" s="468"/>
      <c r="UEJ50" s="468"/>
      <c r="UEK50" s="468"/>
      <c r="UEL50" s="468"/>
      <c r="UEM50" s="468"/>
      <c r="UEN50" s="468"/>
      <c r="UEO50" s="468"/>
      <c r="UEP50" s="468"/>
      <c r="UEQ50" s="468"/>
      <c r="UER50" s="468"/>
      <c r="UES50" s="468"/>
      <c r="UET50" s="468"/>
      <c r="UEU50" s="468"/>
      <c r="UEV50" s="468"/>
      <c r="UEW50" s="468"/>
      <c r="UEX50" s="468"/>
      <c r="UEY50" s="468"/>
      <c r="UEZ50" s="468"/>
      <c r="UFA50" s="468"/>
      <c r="UFB50" s="468"/>
      <c r="UFC50" s="468"/>
      <c r="UFD50" s="468"/>
      <c r="UFE50" s="468"/>
      <c r="UFF50" s="468"/>
      <c r="UFG50" s="468"/>
      <c r="UFH50" s="468"/>
      <c r="UFI50" s="468"/>
      <c r="UFJ50" s="468"/>
      <c r="UFK50" s="468"/>
      <c r="UFL50" s="468"/>
      <c r="UFM50" s="468"/>
      <c r="UFN50" s="468"/>
      <c r="UFO50" s="468"/>
      <c r="UFP50" s="468"/>
      <c r="UFQ50" s="468"/>
      <c r="UFR50" s="468"/>
      <c r="UFS50" s="468"/>
      <c r="UFT50" s="468"/>
      <c r="UFU50" s="468"/>
      <c r="UFV50" s="468"/>
      <c r="UFW50" s="468"/>
      <c r="UFX50" s="468"/>
      <c r="UFY50" s="468"/>
      <c r="UFZ50" s="468"/>
      <c r="UGA50" s="468"/>
      <c r="UGB50" s="468"/>
      <c r="UGC50" s="468"/>
      <c r="UGD50" s="468"/>
      <c r="UGE50" s="468"/>
      <c r="UGF50" s="468"/>
      <c r="UGG50" s="468"/>
      <c r="UGH50" s="468"/>
      <c r="UGI50" s="468"/>
      <c r="UGJ50" s="468"/>
      <c r="UGK50" s="468"/>
      <c r="UGL50" s="468"/>
      <c r="UGM50" s="468"/>
      <c r="UGN50" s="468"/>
      <c r="UGO50" s="468"/>
      <c r="UGP50" s="468"/>
      <c r="UGQ50" s="468"/>
      <c r="UGR50" s="468"/>
      <c r="UGS50" s="468"/>
      <c r="UGT50" s="468"/>
      <c r="UGU50" s="468"/>
      <c r="UGV50" s="468"/>
      <c r="UGW50" s="468"/>
      <c r="UGX50" s="468"/>
      <c r="UGY50" s="468"/>
      <c r="UGZ50" s="468"/>
      <c r="UHA50" s="468"/>
      <c r="UHB50" s="468"/>
      <c r="UHC50" s="468"/>
      <c r="UHD50" s="468"/>
      <c r="UHE50" s="468"/>
      <c r="UHF50" s="468"/>
      <c r="UHG50" s="468"/>
      <c r="UHH50" s="468"/>
      <c r="UHI50" s="468"/>
      <c r="UHJ50" s="468"/>
      <c r="UHK50" s="468"/>
      <c r="UHL50" s="468"/>
      <c r="UHM50" s="468"/>
      <c r="UHN50" s="468"/>
      <c r="UHO50" s="468"/>
      <c r="UHP50" s="468"/>
      <c r="UHQ50" s="468"/>
      <c r="UHR50" s="468"/>
      <c r="UHS50" s="468"/>
      <c r="UHT50" s="468"/>
      <c r="UHU50" s="468"/>
      <c r="UHV50" s="468"/>
      <c r="UHW50" s="468"/>
      <c r="UHX50" s="468"/>
      <c r="UHY50" s="468"/>
      <c r="UHZ50" s="468"/>
      <c r="UIA50" s="468"/>
      <c r="UIB50" s="468"/>
      <c r="UIC50" s="468"/>
      <c r="UID50" s="468"/>
      <c r="UIE50" s="468"/>
      <c r="UIF50" s="468"/>
      <c r="UIG50" s="468"/>
      <c r="UIH50" s="468"/>
      <c r="UII50" s="468"/>
      <c r="UIJ50" s="468"/>
      <c r="UIK50" s="468"/>
      <c r="UIL50" s="468"/>
      <c r="UIM50" s="468"/>
      <c r="UIN50" s="468"/>
      <c r="UIO50" s="468"/>
      <c r="UIP50" s="468"/>
      <c r="UIQ50" s="468"/>
      <c r="UIR50" s="468"/>
      <c r="UIS50" s="468"/>
      <c r="UIT50" s="468"/>
      <c r="UIU50" s="468"/>
      <c r="UIV50" s="468"/>
      <c r="UIW50" s="468"/>
      <c r="UIX50" s="468"/>
      <c r="UIY50" s="468"/>
      <c r="UIZ50" s="468"/>
      <c r="UJA50" s="468"/>
      <c r="UJB50" s="468"/>
      <c r="UJC50" s="468"/>
      <c r="UJD50" s="468"/>
      <c r="UJE50" s="468"/>
      <c r="UJF50" s="468"/>
      <c r="UJG50" s="468"/>
      <c r="UJH50" s="468"/>
      <c r="UJI50" s="468"/>
      <c r="UJJ50" s="468"/>
      <c r="UJK50" s="468"/>
      <c r="UJL50" s="468"/>
      <c r="UJM50" s="468"/>
      <c r="UJN50" s="468"/>
      <c r="UJO50" s="468"/>
      <c r="UJP50" s="468"/>
      <c r="UJQ50" s="468"/>
      <c r="UJR50" s="468"/>
      <c r="UJS50" s="468"/>
      <c r="UJT50" s="468"/>
      <c r="UJU50" s="468"/>
      <c r="UJV50" s="468"/>
      <c r="UJW50" s="468"/>
      <c r="UJX50" s="468"/>
      <c r="UJY50" s="468"/>
      <c r="UJZ50" s="468"/>
      <c r="UKA50" s="468"/>
      <c r="UKB50" s="468"/>
      <c r="UKC50" s="468"/>
      <c r="UKD50" s="468"/>
      <c r="UKE50" s="468"/>
      <c r="UKF50" s="468"/>
      <c r="UKG50" s="468"/>
      <c r="UKH50" s="468"/>
      <c r="UKI50" s="468"/>
      <c r="UKJ50" s="468"/>
      <c r="UKK50" s="468"/>
      <c r="UKL50" s="468"/>
      <c r="UKM50" s="468"/>
      <c r="UKN50" s="468"/>
      <c r="UKO50" s="468"/>
      <c r="UKP50" s="468"/>
      <c r="UKQ50" s="468"/>
      <c r="UKR50" s="468"/>
      <c r="UKS50" s="468"/>
      <c r="UKT50" s="468"/>
      <c r="UKU50" s="468"/>
      <c r="UKV50" s="468"/>
      <c r="UKW50" s="468"/>
      <c r="UKX50" s="468"/>
      <c r="UKY50" s="468"/>
      <c r="UKZ50" s="468"/>
      <c r="ULA50" s="468"/>
      <c r="ULB50" s="468"/>
      <c r="ULC50" s="468"/>
      <c r="ULD50" s="468"/>
      <c r="ULE50" s="468"/>
      <c r="ULF50" s="468"/>
      <c r="ULG50" s="468"/>
      <c r="ULH50" s="468"/>
      <c r="ULI50" s="468"/>
      <c r="ULJ50" s="468"/>
      <c r="ULK50" s="468"/>
      <c r="ULL50" s="468"/>
      <c r="ULM50" s="468"/>
      <c r="ULN50" s="468"/>
      <c r="ULO50" s="468"/>
      <c r="ULP50" s="468"/>
      <c r="ULQ50" s="468"/>
      <c r="ULR50" s="468"/>
      <c r="ULS50" s="468"/>
      <c r="ULT50" s="468"/>
      <c r="ULU50" s="468"/>
      <c r="ULV50" s="468"/>
      <c r="ULW50" s="468"/>
      <c r="ULX50" s="468"/>
      <c r="ULY50" s="468"/>
      <c r="ULZ50" s="468"/>
      <c r="UMA50" s="468"/>
      <c r="UMB50" s="468"/>
      <c r="UMC50" s="468"/>
      <c r="UMD50" s="468"/>
      <c r="UME50" s="468"/>
      <c r="UMF50" s="468"/>
      <c r="UMG50" s="468"/>
      <c r="UMH50" s="468"/>
      <c r="UMI50" s="468"/>
      <c r="UMJ50" s="468"/>
      <c r="UMK50" s="468"/>
      <c r="UML50" s="468"/>
      <c r="UMM50" s="468"/>
      <c r="UMN50" s="468"/>
      <c r="UMO50" s="468"/>
      <c r="UMP50" s="468"/>
      <c r="UMQ50" s="468"/>
      <c r="UMR50" s="468"/>
      <c r="UMS50" s="468"/>
      <c r="UMT50" s="468"/>
      <c r="UMU50" s="468"/>
      <c r="UMV50" s="468"/>
      <c r="UMW50" s="468"/>
      <c r="UMX50" s="468"/>
      <c r="UMY50" s="468"/>
      <c r="UMZ50" s="468"/>
      <c r="UNA50" s="468"/>
      <c r="UNB50" s="468"/>
      <c r="UNC50" s="468"/>
      <c r="UND50" s="468"/>
      <c r="UNE50" s="468"/>
      <c r="UNF50" s="468"/>
      <c r="UNG50" s="468"/>
      <c r="UNH50" s="468"/>
      <c r="UNI50" s="468"/>
      <c r="UNJ50" s="468"/>
      <c r="UNK50" s="468"/>
      <c r="UNL50" s="468"/>
      <c r="UNM50" s="468"/>
      <c r="UNN50" s="468"/>
      <c r="UNO50" s="468"/>
      <c r="UNP50" s="468"/>
      <c r="UNQ50" s="468"/>
      <c r="UNR50" s="468"/>
      <c r="UNS50" s="468"/>
      <c r="UNT50" s="468"/>
      <c r="UNU50" s="468"/>
      <c r="UNV50" s="468"/>
      <c r="UNW50" s="468"/>
      <c r="UNX50" s="468"/>
      <c r="UNY50" s="468"/>
      <c r="UNZ50" s="468"/>
      <c r="UOA50" s="468"/>
      <c r="UOB50" s="468"/>
      <c r="UOC50" s="468"/>
      <c r="UOD50" s="468"/>
      <c r="UOE50" s="468"/>
      <c r="UOF50" s="468"/>
      <c r="UOG50" s="468"/>
      <c r="UOH50" s="468"/>
      <c r="UOI50" s="468"/>
      <c r="UOJ50" s="468"/>
      <c r="UOK50" s="468"/>
      <c r="UOL50" s="468"/>
      <c r="UOM50" s="468"/>
      <c r="UON50" s="468"/>
      <c r="UOO50" s="468"/>
      <c r="UOP50" s="468"/>
      <c r="UOQ50" s="468"/>
      <c r="UOR50" s="468"/>
      <c r="UOS50" s="468"/>
      <c r="UOT50" s="468"/>
      <c r="UOU50" s="468"/>
      <c r="UOV50" s="468"/>
      <c r="UOW50" s="468"/>
      <c r="UOX50" s="468"/>
      <c r="UOY50" s="468"/>
      <c r="UOZ50" s="468"/>
      <c r="UPA50" s="468"/>
      <c r="UPB50" s="468"/>
      <c r="UPC50" s="468"/>
      <c r="UPD50" s="468"/>
      <c r="UPE50" s="468"/>
      <c r="UPF50" s="468"/>
      <c r="UPG50" s="468"/>
      <c r="UPH50" s="468"/>
      <c r="UPI50" s="468"/>
      <c r="UPJ50" s="468"/>
      <c r="UPK50" s="468"/>
      <c r="UPL50" s="468"/>
      <c r="UPM50" s="468"/>
      <c r="UPN50" s="468"/>
      <c r="UPO50" s="468"/>
      <c r="UPP50" s="468"/>
      <c r="UPQ50" s="468"/>
      <c r="UPR50" s="468"/>
      <c r="UPS50" s="468"/>
      <c r="UPT50" s="468"/>
      <c r="UPU50" s="468"/>
      <c r="UPV50" s="468"/>
      <c r="UPW50" s="468"/>
      <c r="UPX50" s="468"/>
      <c r="UPY50" s="468"/>
      <c r="UPZ50" s="468"/>
      <c r="UQA50" s="468"/>
      <c r="UQB50" s="468"/>
      <c r="UQC50" s="468"/>
      <c r="UQD50" s="468"/>
      <c r="UQE50" s="468"/>
      <c r="UQF50" s="468"/>
      <c r="UQG50" s="468"/>
      <c r="UQH50" s="468"/>
      <c r="UQI50" s="468"/>
      <c r="UQJ50" s="468"/>
      <c r="UQK50" s="468"/>
      <c r="UQL50" s="468"/>
      <c r="UQM50" s="468"/>
      <c r="UQN50" s="468"/>
      <c r="UQO50" s="468"/>
      <c r="UQP50" s="468"/>
      <c r="UQQ50" s="468"/>
      <c r="UQR50" s="468"/>
      <c r="UQS50" s="468"/>
      <c r="UQT50" s="468"/>
      <c r="UQU50" s="468"/>
      <c r="UQV50" s="468"/>
      <c r="UQW50" s="468"/>
      <c r="UQX50" s="468"/>
      <c r="UQY50" s="468"/>
      <c r="UQZ50" s="468"/>
      <c r="URA50" s="468"/>
      <c r="URB50" s="468"/>
      <c r="URC50" s="468"/>
      <c r="URD50" s="468"/>
      <c r="URE50" s="468"/>
      <c r="URF50" s="468"/>
      <c r="URG50" s="468"/>
      <c r="URH50" s="468"/>
      <c r="URI50" s="468"/>
      <c r="URJ50" s="468"/>
      <c r="URK50" s="468"/>
      <c r="URL50" s="468"/>
      <c r="URM50" s="468"/>
      <c r="URN50" s="468"/>
      <c r="URO50" s="468"/>
      <c r="URP50" s="468"/>
      <c r="URQ50" s="468"/>
      <c r="URR50" s="468"/>
      <c r="URS50" s="468"/>
      <c r="URT50" s="468"/>
      <c r="URU50" s="468"/>
      <c r="URV50" s="468"/>
      <c r="URW50" s="468"/>
      <c r="URX50" s="468"/>
      <c r="URY50" s="468"/>
      <c r="URZ50" s="468"/>
      <c r="USA50" s="468"/>
      <c r="USB50" s="468"/>
      <c r="USC50" s="468"/>
      <c r="USD50" s="468"/>
      <c r="USE50" s="468"/>
      <c r="USF50" s="468"/>
      <c r="USG50" s="468"/>
      <c r="USH50" s="468"/>
      <c r="USI50" s="468"/>
      <c r="USJ50" s="468"/>
      <c r="USK50" s="468"/>
      <c r="USL50" s="468"/>
      <c r="USM50" s="468"/>
      <c r="USN50" s="468"/>
      <c r="USO50" s="468"/>
      <c r="USP50" s="468"/>
      <c r="USQ50" s="468"/>
      <c r="USR50" s="468"/>
      <c r="USS50" s="468"/>
      <c r="UST50" s="468"/>
      <c r="USU50" s="468"/>
      <c r="USV50" s="468"/>
      <c r="USW50" s="468"/>
      <c r="USX50" s="468"/>
      <c r="USY50" s="468"/>
      <c r="USZ50" s="468"/>
      <c r="UTA50" s="468"/>
      <c r="UTB50" s="468"/>
      <c r="UTC50" s="468"/>
      <c r="UTD50" s="468"/>
      <c r="UTE50" s="468"/>
      <c r="UTF50" s="468"/>
      <c r="UTG50" s="468"/>
      <c r="UTH50" s="468"/>
      <c r="UTI50" s="468"/>
      <c r="UTJ50" s="468"/>
      <c r="UTK50" s="468"/>
      <c r="UTL50" s="468"/>
      <c r="UTM50" s="468"/>
      <c r="UTN50" s="468"/>
      <c r="UTO50" s="468"/>
      <c r="UTP50" s="468"/>
      <c r="UTQ50" s="468"/>
      <c r="UTR50" s="468"/>
      <c r="UTS50" s="468"/>
      <c r="UTT50" s="468"/>
      <c r="UTU50" s="468"/>
      <c r="UTV50" s="468"/>
      <c r="UTW50" s="468"/>
      <c r="UTX50" s="468"/>
      <c r="UTY50" s="468"/>
      <c r="UTZ50" s="468"/>
      <c r="UUA50" s="468"/>
      <c r="UUB50" s="468"/>
      <c r="UUC50" s="468"/>
      <c r="UUD50" s="468"/>
      <c r="UUE50" s="468"/>
      <c r="UUF50" s="468"/>
      <c r="UUG50" s="468"/>
      <c r="UUH50" s="468"/>
      <c r="UUI50" s="468"/>
      <c r="UUJ50" s="468"/>
      <c r="UUK50" s="468"/>
      <c r="UUL50" s="468"/>
      <c r="UUM50" s="468"/>
      <c r="UUN50" s="468"/>
      <c r="UUO50" s="468"/>
      <c r="UUP50" s="468"/>
      <c r="UUQ50" s="468"/>
      <c r="UUR50" s="468"/>
      <c r="UUS50" s="468"/>
      <c r="UUT50" s="468"/>
      <c r="UUU50" s="468"/>
      <c r="UUV50" s="468"/>
      <c r="UUW50" s="468"/>
      <c r="UUX50" s="468"/>
      <c r="UUY50" s="468"/>
      <c r="UUZ50" s="468"/>
      <c r="UVA50" s="468"/>
      <c r="UVB50" s="468"/>
      <c r="UVC50" s="468"/>
      <c r="UVD50" s="468"/>
      <c r="UVE50" s="468"/>
      <c r="UVF50" s="468"/>
      <c r="UVG50" s="468"/>
      <c r="UVH50" s="468"/>
      <c r="UVI50" s="468"/>
      <c r="UVJ50" s="468"/>
      <c r="UVK50" s="468"/>
      <c r="UVL50" s="468"/>
      <c r="UVM50" s="468"/>
      <c r="UVN50" s="468"/>
      <c r="UVO50" s="468"/>
      <c r="UVP50" s="468"/>
      <c r="UVQ50" s="468"/>
      <c r="UVR50" s="468"/>
      <c r="UVS50" s="468"/>
      <c r="UVT50" s="468"/>
      <c r="UVU50" s="468"/>
      <c r="UVV50" s="468"/>
      <c r="UVW50" s="468"/>
      <c r="UVX50" s="468"/>
      <c r="UVY50" s="468"/>
      <c r="UVZ50" s="468"/>
      <c r="UWA50" s="468"/>
      <c r="UWB50" s="468"/>
      <c r="UWC50" s="468"/>
      <c r="UWD50" s="468"/>
      <c r="UWE50" s="468"/>
      <c r="UWF50" s="468"/>
      <c r="UWG50" s="468"/>
      <c r="UWH50" s="468"/>
      <c r="UWI50" s="468"/>
      <c r="UWJ50" s="468"/>
      <c r="UWK50" s="468"/>
      <c r="UWL50" s="468"/>
      <c r="UWM50" s="468"/>
      <c r="UWN50" s="468"/>
      <c r="UWO50" s="468"/>
      <c r="UWP50" s="468"/>
      <c r="UWQ50" s="468"/>
      <c r="UWR50" s="468"/>
      <c r="UWS50" s="468"/>
      <c r="UWT50" s="468"/>
      <c r="UWU50" s="468"/>
      <c r="UWV50" s="468"/>
      <c r="UWW50" s="468"/>
      <c r="UWX50" s="468"/>
      <c r="UWY50" s="468"/>
      <c r="UWZ50" s="468"/>
      <c r="UXA50" s="468"/>
      <c r="UXB50" s="468"/>
      <c r="UXC50" s="468"/>
      <c r="UXD50" s="468"/>
      <c r="UXE50" s="468"/>
      <c r="UXF50" s="468"/>
      <c r="UXG50" s="468"/>
      <c r="UXH50" s="468"/>
      <c r="UXI50" s="468"/>
      <c r="UXJ50" s="468"/>
      <c r="UXK50" s="468"/>
      <c r="UXL50" s="468"/>
      <c r="UXM50" s="468"/>
      <c r="UXN50" s="468"/>
      <c r="UXO50" s="468"/>
      <c r="UXP50" s="468"/>
      <c r="UXQ50" s="468"/>
      <c r="UXR50" s="468"/>
      <c r="UXS50" s="468"/>
      <c r="UXT50" s="468"/>
      <c r="UXU50" s="468"/>
      <c r="UXV50" s="468"/>
      <c r="UXW50" s="468"/>
      <c r="UXX50" s="468"/>
      <c r="UXY50" s="468"/>
      <c r="UXZ50" s="468"/>
      <c r="UYA50" s="468"/>
      <c r="UYB50" s="468"/>
      <c r="UYC50" s="468"/>
      <c r="UYD50" s="468"/>
      <c r="UYE50" s="468"/>
      <c r="UYF50" s="468"/>
      <c r="UYG50" s="468"/>
      <c r="UYH50" s="468"/>
      <c r="UYI50" s="468"/>
      <c r="UYJ50" s="468"/>
      <c r="UYK50" s="468"/>
      <c r="UYL50" s="468"/>
      <c r="UYM50" s="468"/>
      <c r="UYN50" s="468"/>
      <c r="UYO50" s="468"/>
      <c r="UYP50" s="468"/>
      <c r="UYQ50" s="468"/>
      <c r="UYR50" s="468"/>
      <c r="UYS50" s="468"/>
      <c r="UYT50" s="468"/>
      <c r="UYU50" s="468"/>
      <c r="UYV50" s="468"/>
      <c r="UYW50" s="468"/>
      <c r="UYX50" s="468"/>
      <c r="UYY50" s="468"/>
      <c r="UYZ50" s="468"/>
      <c r="UZA50" s="468"/>
      <c r="UZB50" s="468"/>
      <c r="UZC50" s="468"/>
      <c r="UZD50" s="468"/>
      <c r="UZE50" s="468"/>
      <c r="UZF50" s="468"/>
      <c r="UZG50" s="468"/>
      <c r="UZH50" s="468"/>
      <c r="UZI50" s="468"/>
      <c r="UZJ50" s="468"/>
      <c r="UZK50" s="468"/>
      <c r="UZL50" s="468"/>
      <c r="UZM50" s="468"/>
      <c r="UZN50" s="468"/>
      <c r="UZO50" s="468"/>
      <c r="UZP50" s="468"/>
      <c r="UZQ50" s="468"/>
      <c r="UZR50" s="468"/>
      <c r="UZS50" s="468"/>
      <c r="UZT50" s="468"/>
      <c r="UZU50" s="468"/>
      <c r="UZV50" s="468"/>
      <c r="UZW50" s="468"/>
      <c r="UZX50" s="468"/>
      <c r="UZY50" s="468"/>
      <c r="UZZ50" s="468"/>
      <c r="VAA50" s="468"/>
      <c r="VAB50" s="468"/>
      <c r="VAC50" s="468"/>
      <c r="VAD50" s="468"/>
      <c r="VAE50" s="468"/>
      <c r="VAF50" s="468"/>
      <c r="VAG50" s="468"/>
      <c r="VAH50" s="468"/>
      <c r="VAI50" s="468"/>
      <c r="VAJ50" s="468"/>
      <c r="VAK50" s="468"/>
      <c r="VAL50" s="468"/>
      <c r="VAM50" s="468"/>
      <c r="VAN50" s="468"/>
      <c r="VAO50" s="468"/>
      <c r="VAP50" s="468"/>
      <c r="VAQ50" s="468"/>
      <c r="VAR50" s="468"/>
      <c r="VAS50" s="468"/>
      <c r="VAT50" s="468"/>
      <c r="VAU50" s="468"/>
      <c r="VAV50" s="468"/>
      <c r="VAW50" s="468"/>
      <c r="VAX50" s="468"/>
      <c r="VAY50" s="468"/>
      <c r="VAZ50" s="468"/>
      <c r="VBA50" s="468"/>
      <c r="VBB50" s="468"/>
      <c r="VBC50" s="468"/>
      <c r="VBD50" s="468"/>
      <c r="VBE50" s="468"/>
      <c r="VBF50" s="468"/>
      <c r="VBG50" s="468"/>
      <c r="VBH50" s="468"/>
      <c r="VBI50" s="468"/>
      <c r="VBJ50" s="468"/>
      <c r="VBK50" s="468"/>
      <c r="VBL50" s="468"/>
      <c r="VBM50" s="468"/>
      <c r="VBN50" s="468"/>
      <c r="VBO50" s="468"/>
      <c r="VBP50" s="468"/>
      <c r="VBQ50" s="468"/>
      <c r="VBR50" s="468"/>
      <c r="VBS50" s="468"/>
      <c r="VBT50" s="468"/>
      <c r="VBU50" s="468"/>
      <c r="VBV50" s="468"/>
      <c r="VBW50" s="468"/>
      <c r="VBX50" s="468"/>
      <c r="VBY50" s="468"/>
      <c r="VBZ50" s="468"/>
      <c r="VCA50" s="468"/>
      <c r="VCB50" s="468"/>
      <c r="VCC50" s="468"/>
      <c r="VCD50" s="468"/>
      <c r="VCE50" s="468"/>
      <c r="VCF50" s="468"/>
      <c r="VCG50" s="468"/>
      <c r="VCH50" s="468"/>
      <c r="VCI50" s="468"/>
      <c r="VCJ50" s="468"/>
      <c r="VCK50" s="468"/>
      <c r="VCL50" s="468"/>
      <c r="VCM50" s="468"/>
      <c r="VCN50" s="468"/>
      <c r="VCO50" s="468"/>
      <c r="VCP50" s="468"/>
      <c r="VCQ50" s="468"/>
      <c r="VCR50" s="468"/>
      <c r="VCS50" s="468"/>
      <c r="VCT50" s="468"/>
      <c r="VCU50" s="468"/>
      <c r="VCV50" s="468"/>
      <c r="VCW50" s="468"/>
      <c r="VCX50" s="468"/>
      <c r="VCY50" s="468"/>
      <c r="VCZ50" s="468"/>
      <c r="VDA50" s="468"/>
      <c r="VDB50" s="468"/>
      <c r="VDC50" s="468"/>
      <c r="VDD50" s="468"/>
      <c r="VDE50" s="468"/>
      <c r="VDF50" s="468"/>
      <c r="VDG50" s="468"/>
      <c r="VDH50" s="468"/>
      <c r="VDI50" s="468"/>
      <c r="VDJ50" s="468"/>
      <c r="VDK50" s="468"/>
      <c r="VDL50" s="468"/>
      <c r="VDM50" s="468"/>
      <c r="VDN50" s="468"/>
      <c r="VDO50" s="468"/>
      <c r="VDP50" s="468"/>
      <c r="VDQ50" s="468"/>
      <c r="VDR50" s="468"/>
      <c r="VDS50" s="468"/>
      <c r="VDT50" s="468"/>
      <c r="VDU50" s="468"/>
      <c r="VDV50" s="468"/>
      <c r="VDW50" s="468"/>
      <c r="VDX50" s="468"/>
      <c r="VDY50" s="468"/>
      <c r="VDZ50" s="468"/>
      <c r="VEA50" s="468"/>
      <c r="VEB50" s="468"/>
      <c r="VEC50" s="468"/>
      <c r="VED50" s="468"/>
      <c r="VEE50" s="468"/>
      <c r="VEF50" s="468"/>
      <c r="VEG50" s="468"/>
      <c r="VEH50" s="468"/>
      <c r="VEI50" s="468"/>
      <c r="VEJ50" s="468"/>
      <c r="VEK50" s="468"/>
      <c r="VEL50" s="468"/>
      <c r="VEM50" s="468"/>
      <c r="VEN50" s="468"/>
      <c r="VEO50" s="468"/>
      <c r="VEP50" s="468"/>
      <c r="VEQ50" s="468"/>
      <c r="VER50" s="468"/>
      <c r="VES50" s="468"/>
      <c r="VET50" s="468"/>
      <c r="VEU50" s="468"/>
      <c r="VEV50" s="468"/>
      <c r="VEW50" s="468"/>
      <c r="VEX50" s="468"/>
      <c r="VEY50" s="468"/>
      <c r="VEZ50" s="468"/>
      <c r="VFA50" s="468"/>
      <c r="VFB50" s="468"/>
      <c r="VFC50" s="468"/>
      <c r="VFD50" s="468"/>
      <c r="VFE50" s="468"/>
      <c r="VFF50" s="468"/>
      <c r="VFG50" s="468"/>
      <c r="VFH50" s="468"/>
      <c r="VFI50" s="468"/>
      <c r="VFJ50" s="468"/>
      <c r="VFK50" s="468"/>
      <c r="VFL50" s="468"/>
      <c r="VFM50" s="468"/>
      <c r="VFN50" s="468"/>
      <c r="VFO50" s="468"/>
      <c r="VFP50" s="468"/>
      <c r="VFQ50" s="468"/>
      <c r="VFR50" s="468"/>
      <c r="VFS50" s="468"/>
      <c r="VFT50" s="468"/>
      <c r="VFU50" s="468"/>
      <c r="VFV50" s="468"/>
      <c r="VFW50" s="468"/>
      <c r="VFX50" s="468"/>
      <c r="VFY50" s="468"/>
      <c r="VFZ50" s="468"/>
      <c r="VGA50" s="468"/>
      <c r="VGB50" s="468"/>
      <c r="VGC50" s="468"/>
      <c r="VGD50" s="468"/>
      <c r="VGE50" s="468"/>
      <c r="VGF50" s="468"/>
      <c r="VGG50" s="468"/>
      <c r="VGH50" s="468"/>
      <c r="VGI50" s="468"/>
      <c r="VGJ50" s="468"/>
      <c r="VGK50" s="468"/>
      <c r="VGL50" s="468"/>
      <c r="VGM50" s="468"/>
      <c r="VGN50" s="468"/>
      <c r="VGO50" s="468"/>
      <c r="VGP50" s="468"/>
      <c r="VGQ50" s="468"/>
      <c r="VGR50" s="468"/>
      <c r="VGS50" s="468"/>
      <c r="VGT50" s="468"/>
      <c r="VGU50" s="468"/>
      <c r="VGV50" s="468"/>
      <c r="VGW50" s="468"/>
      <c r="VGX50" s="468"/>
      <c r="VGY50" s="468"/>
      <c r="VGZ50" s="468"/>
      <c r="VHA50" s="468"/>
      <c r="VHB50" s="468"/>
      <c r="VHC50" s="468"/>
      <c r="VHD50" s="468"/>
      <c r="VHE50" s="468"/>
      <c r="VHF50" s="468"/>
      <c r="VHG50" s="468"/>
      <c r="VHH50" s="468"/>
      <c r="VHI50" s="468"/>
      <c r="VHJ50" s="468"/>
      <c r="VHK50" s="468"/>
      <c r="VHL50" s="468"/>
      <c r="VHM50" s="468"/>
      <c r="VHN50" s="468"/>
      <c r="VHO50" s="468"/>
      <c r="VHP50" s="468"/>
      <c r="VHQ50" s="468"/>
      <c r="VHR50" s="468"/>
      <c r="VHS50" s="468"/>
      <c r="VHT50" s="468"/>
      <c r="VHU50" s="468"/>
      <c r="VHV50" s="468"/>
      <c r="VHW50" s="468"/>
      <c r="VHX50" s="468"/>
      <c r="VHY50" s="468"/>
      <c r="VHZ50" s="468"/>
      <c r="VIA50" s="468"/>
      <c r="VIB50" s="468"/>
      <c r="VIC50" s="468"/>
      <c r="VID50" s="468"/>
      <c r="VIE50" s="468"/>
      <c r="VIF50" s="468"/>
      <c r="VIG50" s="468"/>
      <c r="VIH50" s="468"/>
      <c r="VII50" s="468"/>
      <c r="VIJ50" s="468"/>
      <c r="VIK50" s="468"/>
      <c r="VIL50" s="468"/>
      <c r="VIM50" s="468"/>
      <c r="VIN50" s="468"/>
      <c r="VIO50" s="468"/>
      <c r="VIP50" s="468"/>
      <c r="VIQ50" s="468"/>
      <c r="VIR50" s="468"/>
      <c r="VIS50" s="468"/>
      <c r="VIT50" s="468"/>
      <c r="VIU50" s="468"/>
      <c r="VIV50" s="468"/>
      <c r="VIW50" s="468"/>
      <c r="VIX50" s="468"/>
      <c r="VIY50" s="468"/>
      <c r="VIZ50" s="468"/>
      <c r="VJA50" s="468"/>
      <c r="VJB50" s="468"/>
      <c r="VJC50" s="468"/>
      <c r="VJD50" s="468"/>
      <c r="VJE50" s="468"/>
      <c r="VJF50" s="468"/>
      <c r="VJG50" s="468"/>
      <c r="VJH50" s="468"/>
      <c r="VJI50" s="468"/>
      <c r="VJJ50" s="468"/>
      <c r="VJK50" s="468"/>
      <c r="VJL50" s="468"/>
      <c r="VJM50" s="468"/>
      <c r="VJN50" s="468"/>
      <c r="VJO50" s="468"/>
      <c r="VJP50" s="468"/>
      <c r="VJQ50" s="468"/>
      <c r="VJR50" s="468"/>
      <c r="VJS50" s="468"/>
      <c r="VJT50" s="468"/>
      <c r="VJU50" s="468"/>
      <c r="VJV50" s="468"/>
      <c r="VJW50" s="468"/>
      <c r="VJX50" s="468"/>
      <c r="VJY50" s="468"/>
      <c r="VJZ50" s="468"/>
      <c r="VKA50" s="468"/>
      <c r="VKB50" s="468"/>
      <c r="VKC50" s="468"/>
      <c r="VKD50" s="468"/>
      <c r="VKE50" s="468"/>
      <c r="VKF50" s="468"/>
      <c r="VKG50" s="468"/>
      <c r="VKH50" s="468"/>
      <c r="VKI50" s="468"/>
      <c r="VKJ50" s="468"/>
      <c r="VKK50" s="468"/>
      <c r="VKL50" s="468"/>
      <c r="VKM50" s="468"/>
      <c r="VKN50" s="468"/>
      <c r="VKO50" s="468"/>
      <c r="VKP50" s="468"/>
      <c r="VKQ50" s="468"/>
      <c r="VKR50" s="468"/>
      <c r="VKS50" s="468"/>
      <c r="VKT50" s="468"/>
      <c r="VKU50" s="468"/>
      <c r="VKV50" s="468"/>
      <c r="VKW50" s="468"/>
      <c r="VKX50" s="468"/>
      <c r="VKY50" s="468"/>
      <c r="VKZ50" s="468"/>
      <c r="VLA50" s="468"/>
      <c r="VLB50" s="468"/>
      <c r="VLC50" s="468"/>
      <c r="VLD50" s="468"/>
      <c r="VLE50" s="468"/>
      <c r="VLF50" s="468"/>
      <c r="VLG50" s="468"/>
      <c r="VLH50" s="468"/>
      <c r="VLI50" s="468"/>
      <c r="VLJ50" s="468"/>
      <c r="VLK50" s="468"/>
      <c r="VLL50" s="468"/>
      <c r="VLM50" s="468"/>
      <c r="VLN50" s="468"/>
      <c r="VLO50" s="468"/>
      <c r="VLP50" s="468"/>
      <c r="VLQ50" s="468"/>
      <c r="VLR50" s="468"/>
      <c r="VLS50" s="468"/>
      <c r="VLT50" s="468"/>
      <c r="VLU50" s="468"/>
      <c r="VLV50" s="468"/>
      <c r="VLW50" s="468"/>
      <c r="VLX50" s="468"/>
      <c r="VLY50" s="468"/>
      <c r="VLZ50" s="468"/>
      <c r="VMA50" s="468"/>
      <c r="VMB50" s="468"/>
      <c r="VMC50" s="468"/>
      <c r="VMD50" s="468"/>
      <c r="VME50" s="468"/>
      <c r="VMF50" s="468"/>
      <c r="VMG50" s="468"/>
      <c r="VMH50" s="468"/>
      <c r="VMI50" s="468"/>
      <c r="VMJ50" s="468"/>
      <c r="VMK50" s="468"/>
      <c r="VML50" s="468"/>
      <c r="VMM50" s="468"/>
      <c r="VMN50" s="468"/>
      <c r="VMO50" s="468"/>
      <c r="VMP50" s="468"/>
      <c r="VMQ50" s="468"/>
      <c r="VMR50" s="468"/>
      <c r="VMS50" s="468"/>
      <c r="VMT50" s="468"/>
      <c r="VMU50" s="468"/>
      <c r="VMV50" s="468"/>
      <c r="VMW50" s="468"/>
      <c r="VMX50" s="468"/>
      <c r="VMY50" s="468"/>
      <c r="VMZ50" s="468"/>
      <c r="VNA50" s="468"/>
      <c r="VNB50" s="468"/>
      <c r="VNC50" s="468"/>
      <c r="VND50" s="468"/>
      <c r="VNE50" s="468"/>
      <c r="VNF50" s="468"/>
      <c r="VNG50" s="468"/>
      <c r="VNH50" s="468"/>
      <c r="VNI50" s="468"/>
      <c r="VNJ50" s="468"/>
      <c r="VNK50" s="468"/>
      <c r="VNL50" s="468"/>
      <c r="VNM50" s="468"/>
      <c r="VNN50" s="468"/>
      <c r="VNO50" s="468"/>
      <c r="VNP50" s="468"/>
      <c r="VNQ50" s="468"/>
      <c r="VNR50" s="468"/>
      <c r="VNS50" s="468"/>
      <c r="VNT50" s="468"/>
      <c r="VNU50" s="468"/>
      <c r="VNV50" s="468"/>
      <c r="VNW50" s="468"/>
      <c r="VNX50" s="468"/>
      <c r="VNY50" s="468"/>
      <c r="VNZ50" s="468"/>
      <c r="VOA50" s="468"/>
      <c r="VOB50" s="468"/>
      <c r="VOC50" s="468"/>
      <c r="VOD50" s="468"/>
      <c r="VOE50" s="468"/>
      <c r="VOF50" s="468"/>
      <c r="VOG50" s="468"/>
      <c r="VOH50" s="468"/>
      <c r="VOI50" s="468"/>
      <c r="VOJ50" s="468"/>
      <c r="VOK50" s="468"/>
      <c r="VOL50" s="468"/>
      <c r="VOM50" s="468"/>
      <c r="VON50" s="468"/>
      <c r="VOO50" s="468"/>
      <c r="VOP50" s="468"/>
      <c r="VOQ50" s="468"/>
      <c r="VOR50" s="468"/>
      <c r="VOS50" s="468"/>
      <c r="VOT50" s="468"/>
      <c r="VOU50" s="468"/>
      <c r="VOV50" s="468"/>
      <c r="VOW50" s="468"/>
      <c r="VOX50" s="468"/>
      <c r="VOY50" s="468"/>
      <c r="VOZ50" s="468"/>
      <c r="VPA50" s="468"/>
      <c r="VPB50" s="468"/>
      <c r="VPC50" s="468"/>
      <c r="VPD50" s="468"/>
      <c r="VPE50" s="468"/>
      <c r="VPF50" s="468"/>
      <c r="VPG50" s="468"/>
      <c r="VPH50" s="468"/>
      <c r="VPI50" s="468"/>
      <c r="VPJ50" s="468"/>
      <c r="VPK50" s="468"/>
      <c r="VPL50" s="468"/>
      <c r="VPM50" s="468"/>
      <c r="VPN50" s="468"/>
      <c r="VPO50" s="468"/>
      <c r="VPP50" s="468"/>
      <c r="VPQ50" s="468"/>
      <c r="VPR50" s="468"/>
      <c r="VPS50" s="468"/>
      <c r="VPT50" s="468"/>
      <c r="VPU50" s="468"/>
      <c r="VPV50" s="468"/>
      <c r="VPW50" s="468"/>
      <c r="VPX50" s="468"/>
      <c r="VPY50" s="468"/>
      <c r="VPZ50" s="468"/>
      <c r="VQA50" s="468"/>
      <c r="VQB50" s="468"/>
      <c r="VQC50" s="468"/>
      <c r="VQD50" s="468"/>
      <c r="VQE50" s="468"/>
      <c r="VQF50" s="468"/>
      <c r="VQG50" s="468"/>
      <c r="VQH50" s="468"/>
      <c r="VQI50" s="468"/>
      <c r="VQJ50" s="468"/>
      <c r="VQK50" s="468"/>
      <c r="VQL50" s="468"/>
      <c r="VQM50" s="468"/>
      <c r="VQN50" s="468"/>
      <c r="VQO50" s="468"/>
      <c r="VQP50" s="468"/>
      <c r="VQQ50" s="468"/>
      <c r="VQR50" s="468"/>
      <c r="VQS50" s="468"/>
      <c r="VQT50" s="468"/>
      <c r="VQU50" s="468"/>
      <c r="VQV50" s="468"/>
      <c r="VQW50" s="468"/>
      <c r="VQX50" s="468"/>
      <c r="VQY50" s="468"/>
      <c r="VQZ50" s="468"/>
      <c r="VRA50" s="468"/>
      <c r="VRB50" s="468"/>
      <c r="VRC50" s="468"/>
      <c r="VRD50" s="468"/>
      <c r="VRE50" s="468"/>
      <c r="VRF50" s="468"/>
      <c r="VRG50" s="468"/>
      <c r="VRH50" s="468"/>
      <c r="VRI50" s="468"/>
      <c r="VRJ50" s="468"/>
      <c r="VRK50" s="468"/>
      <c r="VRL50" s="468"/>
      <c r="VRM50" s="468"/>
      <c r="VRN50" s="468"/>
      <c r="VRO50" s="468"/>
      <c r="VRP50" s="468"/>
      <c r="VRQ50" s="468"/>
      <c r="VRR50" s="468"/>
      <c r="VRS50" s="468"/>
      <c r="VRT50" s="468"/>
      <c r="VRU50" s="468"/>
      <c r="VRV50" s="468"/>
      <c r="VRW50" s="468"/>
      <c r="VRX50" s="468"/>
      <c r="VRY50" s="468"/>
      <c r="VRZ50" s="468"/>
      <c r="VSA50" s="468"/>
      <c r="VSB50" s="468"/>
      <c r="VSC50" s="468"/>
      <c r="VSD50" s="468"/>
      <c r="VSE50" s="468"/>
      <c r="VSF50" s="468"/>
      <c r="VSG50" s="468"/>
      <c r="VSH50" s="468"/>
      <c r="VSI50" s="468"/>
      <c r="VSJ50" s="468"/>
      <c r="VSK50" s="468"/>
      <c r="VSL50" s="468"/>
      <c r="VSM50" s="468"/>
      <c r="VSN50" s="468"/>
      <c r="VSO50" s="468"/>
      <c r="VSP50" s="468"/>
      <c r="VSQ50" s="468"/>
      <c r="VSR50" s="468"/>
      <c r="VSS50" s="468"/>
      <c r="VST50" s="468"/>
      <c r="VSU50" s="468"/>
      <c r="VSV50" s="468"/>
      <c r="VSW50" s="468"/>
      <c r="VSX50" s="468"/>
      <c r="VSY50" s="468"/>
      <c r="VSZ50" s="468"/>
      <c r="VTA50" s="468"/>
      <c r="VTB50" s="468"/>
      <c r="VTC50" s="468"/>
      <c r="VTD50" s="468"/>
      <c r="VTE50" s="468"/>
      <c r="VTF50" s="468"/>
      <c r="VTG50" s="468"/>
      <c r="VTH50" s="468"/>
      <c r="VTI50" s="468"/>
      <c r="VTJ50" s="468"/>
      <c r="VTK50" s="468"/>
      <c r="VTL50" s="468"/>
      <c r="VTM50" s="468"/>
      <c r="VTN50" s="468"/>
      <c r="VTO50" s="468"/>
      <c r="VTP50" s="468"/>
      <c r="VTQ50" s="468"/>
      <c r="VTR50" s="468"/>
      <c r="VTS50" s="468"/>
      <c r="VTT50" s="468"/>
      <c r="VTU50" s="468"/>
      <c r="VTV50" s="468"/>
      <c r="VTW50" s="468"/>
      <c r="VTX50" s="468"/>
      <c r="VTY50" s="468"/>
      <c r="VTZ50" s="468"/>
      <c r="VUA50" s="468"/>
      <c r="VUB50" s="468"/>
      <c r="VUC50" s="468"/>
      <c r="VUD50" s="468"/>
      <c r="VUE50" s="468"/>
      <c r="VUF50" s="468"/>
      <c r="VUG50" s="468"/>
      <c r="VUH50" s="468"/>
      <c r="VUI50" s="468"/>
      <c r="VUJ50" s="468"/>
      <c r="VUK50" s="468"/>
      <c r="VUL50" s="468"/>
      <c r="VUM50" s="468"/>
      <c r="VUN50" s="468"/>
      <c r="VUO50" s="468"/>
      <c r="VUP50" s="468"/>
      <c r="VUQ50" s="468"/>
      <c r="VUR50" s="468"/>
      <c r="VUS50" s="468"/>
      <c r="VUT50" s="468"/>
      <c r="VUU50" s="468"/>
      <c r="VUV50" s="468"/>
      <c r="VUW50" s="468"/>
      <c r="VUX50" s="468"/>
      <c r="VUY50" s="468"/>
      <c r="VUZ50" s="468"/>
      <c r="VVA50" s="468"/>
      <c r="VVB50" s="468"/>
      <c r="VVC50" s="468"/>
      <c r="VVD50" s="468"/>
      <c r="VVE50" s="468"/>
      <c r="VVF50" s="468"/>
      <c r="VVG50" s="468"/>
      <c r="VVH50" s="468"/>
      <c r="VVI50" s="468"/>
      <c r="VVJ50" s="468"/>
      <c r="VVK50" s="468"/>
      <c r="VVL50" s="468"/>
      <c r="VVM50" s="468"/>
      <c r="VVN50" s="468"/>
      <c r="VVO50" s="468"/>
      <c r="VVP50" s="468"/>
      <c r="VVQ50" s="468"/>
      <c r="VVR50" s="468"/>
      <c r="VVS50" s="468"/>
      <c r="VVT50" s="468"/>
      <c r="VVU50" s="468"/>
      <c r="VVV50" s="468"/>
      <c r="VVW50" s="468"/>
      <c r="VVX50" s="468"/>
      <c r="VVY50" s="468"/>
      <c r="VVZ50" s="468"/>
      <c r="VWA50" s="468"/>
      <c r="VWB50" s="468"/>
      <c r="VWC50" s="468"/>
      <c r="VWD50" s="468"/>
      <c r="VWE50" s="468"/>
      <c r="VWF50" s="468"/>
      <c r="VWG50" s="468"/>
      <c r="VWH50" s="468"/>
      <c r="VWI50" s="468"/>
      <c r="VWJ50" s="468"/>
      <c r="VWK50" s="468"/>
      <c r="VWL50" s="468"/>
      <c r="VWM50" s="468"/>
      <c r="VWN50" s="468"/>
      <c r="VWO50" s="468"/>
      <c r="VWP50" s="468"/>
      <c r="VWQ50" s="468"/>
      <c r="VWR50" s="468"/>
      <c r="VWS50" s="468"/>
      <c r="VWT50" s="468"/>
      <c r="VWU50" s="468"/>
      <c r="VWV50" s="468"/>
      <c r="VWW50" s="468"/>
      <c r="VWX50" s="468"/>
      <c r="VWY50" s="468"/>
      <c r="VWZ50" s="468"/>
      <c r="VXA50" s="468"/>
      <c r="VXB50" s="468"/>
      <c r="VXC50" s="468"/>
      <c r="VXD50" s="468"/>
      <c r="VXE50" s="468"/>
      <c r="VXF50" s="468"/>
      <c r="VXG50" s="468"/>
      <c r="VXH50" s="468"/>
      <c r="VXI50" s="468"/>
      <c r="VXJ50" s="468"/>
      <c r="VXK50" s="468"/>
      <c r="VXL50" s="468"/>
      <c r="VXM50" s="468"/>
      <c r="VXN50" s="468"/>
      <c r="VXO50" s="468"/>
      <c r="VXP50" s="468"/>
      <c r="VXQ50" s="468"/>
      <c r="VXR50" s="468"/>
      <c r="VXS50" s="468"/>
      <c r="VXT50" s="468"/>
      <c r="VXU50" s="468"/>
      <c r="VXV50" s="468"/>
      <c r="VXW50" s="468"/>
      <c r="VXX50" s="468"/>
      <c r="VXY50" s="468"/>
      <c r="VXZ50" s="468"/>
      <c r="VYA50" s="468"/>
      <c r="VYB50" s="468"/>
      <c r="VYC50" s="468"/>
      <c r="VYD50" s="468"/>
      <c r="VYE50" s="468"/>
      <c r="VYF50" s="468"/>
      <c r="VYG50" s="468"/>
      <c r="VYH50" s="468"/>
      <c r="VYI50" s="468"/>
      <c r="VYJ50" s="468"/>
      <c r="VYK50" s="468"/>
      <c r="VYL50" s="468"/>
      <c r="VYM50" s="468"/>
      <c r="VYN50" s="468"/>
      <c r="VYO50" s="468"/>
      <c r="VYP50" s="468"/>
      <c r="VYQ50" s="468"/>
      <c r="VYR50" s="468"/>
      <c r="VYS50" s="468"/>
      <c r="VYT50" s="468"/>
      <c r="VYU50" s="468"/>
      <c r="VYV50" s="468"/>
      <c r="VYW50" s="468"/>
      <c r="VYX50" s="468"/>
      <c r="VYY50" s="468"/>
      <c r="VYZ50" s="468"/>
      <c r="VZA50" s="468"/>
      <c r="VZB50" s="468"/>
      <c r="VZC50" s="468"/>
      <c r="VZD50" s="468"/>
      <c r="VZE50" s="468"/>
      <c r="VZF50" s="468"/>
      <c r="VZG50" s="468"/>
      <c r="VZH50" s="468"/>
      <c r="VZI50" s="468"/>
      <c r="VZJ50" s="468"/>
      <c r="VZK50" s="468"/>
      <c r="VZL50" s="468"/>
      <c r="VZM50" s="468"/>
      <c r="VZN50" s="468"/>
      <c r="VZO50" s="468"/>
      <c r="VZP50" s="468"/>
      <c r="VZQ50" s="468"/>
      <c r="VZR50" s="468"/>
      <c r="VZS50" s="468"/>
      <c r="VZT50" s="468"/>
      <c r="VZU50" s="468"/>
      <c r="VZV50" s="468"/>
      <c r="VZW50" s="468"/>
      <c r="VZX50" s="468"/>
      <c r="VZY50" s="468"/>
      <c r="VZZ50" s="468"/>
      <c r="WAA50" s="468"/>
      <c r="WAB50" s="468"/>
      <c r="WAC50" s="468"/>
      <c r="WAD50" s="468"/>
      <c r="WAE50" s="468"/>
      <c r="WAF50" s="468"/>
      <c r="WAG50" s="468"/>
      <c r="WAH50" s="468"/>
      <c r="WAI50" s="468"/>
      <c r="WAJ50" s="468"/>
      <c r="WAK50" s="468"/>
      <c r="WAL50" s="468"/>
      <c r="WAM50" s="468"/>
      <c r="WAN50" s="468"/>
      <c r="WAO50" s="468"/>
      <c r="WAP50" s="468"/>
      <c r="WAQ50" s="468"/>
      <c r="WAR50" s="468"/>
      <c r="WAS50" s="468"/>
      <c r="WAT50" s="468"/>
      <c r="WAU50" s="468"/>
      <c r="WAV50" s="468"/>
      <c r="WAW50" s="468"/>
      <c r="WAX50" s="468"/>
      <c r="WAY50" s="468"/>
      <c r="WAZ50" s="468"/>
      <c r="WBA50" s="468"/>
      <c r="WBB50" s="468"/>
      <c r="WBC50" s="468"/>
      <c r="WBD50" s="468"/>
      <c r="WBE50" s="468"/>
      <c r="WBF50" s="468"/>
      <c r="WBG50" s="468"/>
      <c r="WBH50" s="468"/>
      <c r="WBI50" s="468"/>
      <c r="WBJ50" s="468"/>
      <c r="WBK50" s="468"/>
      <c r="WBL50" s="468"/>
      <c r="WBM50" s="468"/>
      <c r="WBN50" s="468"/>
      <c r="WBO50" s="468"/>
      <c r="WBP50" s="468"/>
      <c r="WBQ50" s="468"/>
      <c r="WBR50" s="468"/>
      <c r="WBS50" s="468"/>
      <c r="WBT50" s="468"/>
      <c r="WBU50" s="468"/>
      <c r="WBV50" s="468"/>
      <c r="WBW50" s="468"/>
      <c r="WBX50" s="468"/>
      <c r="WBY50" s="468"/>
      <c r="WBZ50" s="468"/>
      <c r="WCA50" s="468"/>
      <c r="WCB50" s="468"/>
      <c r="WCC50" s="468"/>
      <c r="WCD50" s="468"/>
      <c r="WCE50" s="468"/>
      <c r="WCF50" s="468"/>
      <c r="WCG50" s="468"/>
      <c r="WCH50" s="468"/>
      <c r="WCI50" s="468"/>
      <c r="WCJ50" s="468"/>
      <c r="WCK50" s="468"/>
      <c r="WCL50" s="468"/>
      <c r="WCM50" s="468"/>
      <c r="WCN50" s="468"/>
      <c r="WCO50" s="468"/>
      <c r="WCP50" s="468"/>
      <c r="WCQ50" s="468"/>
      <c r="WCR50" s="468"/>
      <c r="WCS50" s="468"/>
      <c r="WCT50" s="468"/>
      <c r="WCU50" s="468"/>
      <c r="WCV50" s="468"/>
      <c r="WCW50" s="468"/>
      <c r="WCX50" s="468"/>
      <c r="WCY50" s="468"/>
      <c r="WCZ50" s="468"/>
      <c r="WDA50" s="468"/>
      <c r="WDB50" s="468"/>
      <c r="WDC50" s="468"/>
      <c r="WDD50" s="468"/>
      <c r="WDE50" s="468"/>
      <c r="WDF50" s="468"/>
      <c r="WDG50" s="468"/>
      <c r="WDH50" s="468"/>
      <c r="WDI50" s="468"/>
      <c r="WDJ50" s="468"/>
      <c r="WDK50" s="468"/>
      <c r="WDL50" s="468"/>
      <c r="WDM50" s="468"/>
      <c r="WDN50" s="468"/>
      <c r="WDO50" s="468"/>
      <c r="WDP50" s="468"/>
      <c r="WDQ50" s="468"/>
      <c r="WDR50" s="468"/>
      <c r="WDS50" s="468"/>
      <c r="WDT50" s="468"/>
      <c r="WDU50" s="468"/>
      <c r="WDV50" s="468"/>
      <c r="WDW50" s="468"/>
      <c r="WDX50" s="468"/>
      <c r="WDY50" s="468"/>
      <c r="WDZ50" s="468"/>
      <c r="WEA50" s="468"/>
      <c r="WEB50" s="468"/>
      <c r="WEC50" s="468"/>
      <c r="WED50" s="468"/>
      <c r="WEE50" s="468"/>
      <c r="WEF50" s="468"/>
      <c r="WEG50" s="468"/>
      <c r="WEH50" s="468"/>
      <c r="WEI50" s="468"/>
      <c r="WEJ50" s="468"/>
      <c r="WEK50" s="468"/>
      <c r="WEL50" s="468"/>
      <c r="WEM50" s="468"/>
      <c r="WEN50" s="468"/>
      <c r="WEO50" s="468"/>
      <c r="WEP50" s="468"/>
      <c r="WEQ50" s="468"/>
      <c r="WER50" s="468"/>
      <c r="WES50" s="468"/>
      <c r="WET50" s="468"/>
      <c r="WEU50" s="468"/>
      <c r="WEV50" s="468"/>
      <c r="WEW50" s="468"/>
      <c r="WEX50" s="468"/>
      <c r="WEY50" s="468"/>
      <c r="WEZ50" s="468"/>
      <c r="WFA50" s="468"/>
      <c r="WFB50" s="468"/>
      <c r="WFC50" s="468"/>
      <c r="WFD50" s="468"/>
      <c r="WFE50" s="468"/>
      <c r="WFF50" s="468"/>
      <c r="WFG50" s="468"/>
      <c r="WFH50" s="468"/>
      <c r="WFI50" s="468"/>
      <c r="WFJ50" s="468"/>
      <c r="WFK50" s="468"/>
      <c r="WFL50" s="468"/>
      <c r="WFM50" s="468"/>
      <c r="WFN50" s="468"/>
      <c r="WFO50" s="468"/>
      <c r="WFP50" s="468"/>
      <c r="WFQ50" s="468"/>
      <c r="WFR50" s="468"/>
      <c r="WFS50" s="468"/>
      <c r="WFT50" s="468"/>
      <c r="WFU50" s="468"/>
      <c r="WFV50" s="468"/>
      <c r="WFW50" s="468"/>
      <c r="WFX50" s="468"/>
      <c r="WFY50" s="468"/>
      <c r="WFZ50" s="468"/>
      <c r="WGA50" s="468"/>
      <c r="WGB50" s="468"/>
      <c r="WGC50" s="468"/>
      <c r="WGD50" s="468"/>
      <c r="WGE50" s="468"/>
      <c r="WGF50" s="468"/>
      <c r="WGG50" s="468"/>
      <c r="WGH50" s="468"/>
      <c r="WGI50" s="468"/>
      <c r="WGJ50" s="468"/>
      <c r="WGK50" s="468"/>
      <c r="WGL50" s="468"/>
      <c r="WGM50" s="468"/>
      <c r="WGN50" s="468"/>
      <c r="WGO50" s="468"/>
      <c r="WGP50" s="468"/>
      <c r="WGQ50" s="468"/>
      <c r="WGR50" s="468"/>
      <c r="WGS50" s="468"/>
      <c r="WGT50" s="468"/>
      <c r="WGU50" s="468"/>
      <c r="WGV50" s="468"/>
      <c r="WGW50" s="468"/>
      <c r="WGX50" s="468"/>
      <c r="WGY50" s="468"/>
      <c r="WGZ50" s="468"/>
      <c r="WHA50" s="468"/>
      <c r="WHB50" s="468"/>
      <c r="WHC50" s="468"/>
      <c r="WHD50" s="468"/>
      <c r="WHE50" s="468"/>
      <c r="WHF50" s="468"/>
      <c r="WHG50" s="468"/>
      <c r="WHH50" s="468"/>
      <c r="WHI50" s="468"/>
      <c r="WHJ50" s="468"/>
      <c r="WHK50" s="468"/>
      <c r="WHL50" s="468"/>
      <c r="WHM50" s="468"/>
      <c r="WHN50" s="468"/>
      <c r="WHO50" s="468"/>
      <c r="WHP50" s="468"/>
      <c r="WHQ50" s="468"/>
      <c r="WHR50" s="468"/>
      <c r="WHS50" s="468"/>
      <c r="WHT50" s="468"/>
      <c r="WHU50" s="468"/>
      <c r="WHV50" s="468"/>
      <c r="WHW50" s="468"/>
      <c r="WHX50" s="468"/>
      <c r="WHY50" s="468"/>
      <c r="WHZ50" s="468"/>
      <c r="WIA50" s="468"/>
      <c r="WIB50" s="468"/>
      <c r="WIC50" s="468"/>
      <c r="WID50" s="468"/>
      <c r="WIE50" s="468"/>
      <c r="WIF50" s="468"/>
      <c r="WIG50" s="468"/>
      <c r="WIH50" s="468"/>
      <c r="WII50" s="468"/>
      <c r="WIJ50" s="468"/>
      <c r="WIK50" s="468"/>
      <c r="WIL50" s="468"/>
      <c r="WIM50" s="468"/>
      <c r="WIN50" s="468"/>
      <c r="WIO50" s="468"/>
      <c r="WIP50" s="468"/>
      <c r="WIQ50" s="468"/>
      <c r="WIR50" s="468"/>
      <c r="WIS50" s="468"/>
      <c r="WIT50" s="468"/>
      <c r="WIU50" s="468"/>
      <c r="WIV50" s="468"/>
      <c r="WIW50" s="468"/>
      <c r="WIX50" s="468"/>
      <c r="WIY50" s="468"/>
      <c r="WIZ50" s="468"/>
      <c r="WJA50" s="468"/>
      <c r="WJB50" s="468"/>
      <c r="WJC50" s="468"/>
      <c r="WJD50" s="468"/>
      <c r="WJE50" s="468"/>
      <c r="WJF50" s="468"/>
      <c r="WJG50" s="468"/>
      <c r="WJH50" s="468"/>
      <c r="WJI50" s="468"/>
      <c r="WJJ50" s="468"/>
      <c r="WJK50" s="468"/>
      <c r="WJL50" s="468"/>
      <c r="WJM50" s="468"/>
      <c r="WJN50" s="468"/>
      <c r="WJO50" s="468"/>
      <c r="WJP50" s="468"/>
      <c r="WJQ50" s="468"/>
      <c r="WJR50" s="468"/>
      <c r="WJS50" s="468"/>
      <c r="WJT50" s="468"/>
      <c r="WJU50" s="468"/>
      <c r="WJV50" s="468"/>
      <c r="WJW50" s="468"/>
      <c r="WJX50" s="468"/>
      <c r="WJY50" s="468"/>
      <c r="WJZ50" s="468"/>
      <c r="WKA50" s="468"/>
      <c r="WKB50" s="468"/>
      <c r="WKC50" s="468"/>
      <c r="WKD50" s="468"/>
      <c r="WKE50" s="468"/>
      <c r="WKF50" s="468"/>
      <c r="WKG50" s="468"/>
      <c r="WKH50" s="468"/>
      <c r="WKI50" s="468"/>
      <c r="WKJ50" s="468"/>
      <c r="WKK50" s="468"/>
      <c r="WKL50" s="468"/>
      <c r="WKM50" s="468"/>
      <c r="WKN50" s="468"/>
      <c r="WKO50" s="468"/>
      <c r="WKP50" s="468"/>
      <c r="WKQ50" s="468"/>
      <c r="WKR50" s="468"/>
      <c r="WKS50" s="468"/>
      <c r="WKT50" s="468"/>
      <c r="WKU50" s="468"/>
      <c r="WKV50" s="468"/>
      <c r="WKW50" s="468"/>
      <c r="WKX50" s="468"/>
      <c r="WKY50" s="468"/>
      <c r="WKZ50" s="468"/>
      <c r="WLA50" s="468"/>
      <c r="WLB50" s="468"/>
      <c r="WLC50" s="468"/>
      <c r="WLD50" s="468"/>
      <c r="WLE50" s="468"/>
      <c r="WLF50" s="468"/>
      <c r="WLG50" s="468"/>
      <c r="WLH50" s="468"/>
      <c r="WLI50" s="468"/>
      <c r="WLJ50" s="468"/>
      <c r="WLK50" s="468"/>
      <c r="WLL50" s="468"/>
      <c r="WLM50" s="468"/>
      <c r="WLN50" s="468"/>
      <c r="WLO50" s="468"/>
      <c r="WLP50" s="468"/>
      <c r="WLQ50" s="468"/>
      <c r="WLR50" s="468"/>
      <c r="WLS50" s="468"/>
      <c r="WLT50" s="468"/>
      <c r="WLU50" s="468"/>
      <c r="WLV50" s="468"/>
      <c r="WLW50" s="468"/>
      <c r="WLX50" s="468"/>
      <c r="WLY50" s="468"/>
      <c r="WLZ50" s="468"/>
      <c r="WMA50" s="468"/>
      <c r="WMB50" s="468"/>
      <c r="WMC50" s="468"/>
      <c r="WMD50" s="468"/>
      <c r="WME50" s="468"/>
      <c r="WMF50" s="468"/>
      <c r="WMG50" s="468"/>
      <c r="WMH50" s="468"/>
      <c r="WMI50" s="468"/>
      <c r="WMJ50" s="468"/>
      <c r="WMK50" s="468"/>
      <c r="WML50" s="468"/>
      <c r="WMM50" s="468"/>
      <c r="WMN50" s="468"/>
      <c r="WMO50" s="468"/>
      <c r="WMP50" s="468"/>
      <c r="WMQ50" s="468"/>
      <c r="WMR50" s="468"/>
      <c r="WMS50" s="468"/>
      <c r="WMT50" s="468"/>
      <c r="WMU50" s="468"/>
      <c r="WMV50" s="468"/>
      <c r="WMW50" s="468"/>
      <c r="WMX50" s="468"/>
      <c r="WMY50" s="468"/>
      <c r="WMZ50" s="468"/>
      <c r="WNA50" s="468"/>
      <c r="WNB50" s="468"/>
      <c r="WNC50" s="468"/>
      <c r="WND50" s="468"/>
      <c r="WNE50" s="468"/>
      <c r="WNF50" s="468"/>
      <c r="WNG50" s="468"/>
      <c r="WNH50" s="468"/>
      <c r="WNI50" s="468"/>
      <c r="WNJ50" s="468"/>
      <c r="WNK50" s="468"/>
      <c r="WNL50" s="468"/>
      <c r="WNM50" s="468"/>
      <c r="WNN50" s="468"/>
      <c r="WNO50" s="468"/>
      <c r="WNP50" s="468"/>
      <c r="WNQ50" s="468"/>
      <c r="WNR50" s="468"/>
      <c r="WNS50" s="468"/>
      <c r="WNT50" s="468"/>
      <c r="WNU50" s="468"/>
      <c r="WNV50" s="468"/>
      <c r="WNW50" s="468"/>
      <c r="WNX50" s="468"/>
      <c r="WNY50" s="468"/>
      <c r="WNZ50" s="468"/>
      <c r="WOA50" s="468"/>
      <c r="WOB50" s="468"/>
      <c r="WOC50" s="468"/>
      <c r="WOD50" s="468"/>
      <c r="WOE50" s="468"/>
      <c r="WOF50" s="468"/>
      <c r="WOG50" s="468"/>
      <c r="WOH50" s="468"/>
      <c r="WOI50" s="468"/>
      <c r="WOJ50" s="468"/>
      <c r="WOK50" s="468"/>
      <c r="WOL50" s="468"/>
      <c r="WOM50" s="468"/>
      <c r="WON50" s="468"/>
      <c r="WOO50" s="468"/>
      <c r="WOP50" s="468"/>
      <c r="WOQ50" s="468"/>
      <c r="WOR50" s="468"/>
      <c r="WOS50" s="468"/>
      <c r="WOT50" s="468"/>
      <c r="WOU50" s="468"/>
      <c r="WOV50" s="468"/>
      <c r="WOW50" s="468"/>
      <c r="WOX50" s="468"/>
      <c r="WOY50" s="468"/>
      <c r="WOZ50" s="468"/>
      <c r="WPA50" s="468"/>
      <c r="WPB50" s="468"/>
      <c r="WPC50" s="468"/>
      <c r="WPD50" s="468"/>
      <c r="WPE50" s="468"/>
      <c r="WPF50" s="468"/>
      <c r="WPG50" s="468"/>
      <c r="WPH50" s="468"/>
      <c r="WPI50" s="468"/>
      <c r="WPJ50" s="468"/>
      <c r="WPK50" s="468"/>
      <c r="WPL50" s="468"/>
      <c r="WPM50" s="468"/>
      <c r="WPN50" s="468"/>
      <c r="WPO50" s="468"/>
      <c r="WPP50" s="468"/>
      <c r="WPQ50" s="468"/>
      <c r="WPR50" s="468"/>
      <c r="WPS50" s="468"/>
      <c r="WPT50" s="468"/>
      <c r="WPU50" s="468"/>
      <c r="WPV50" s="468"/>
      <c r="WPW50" s="468"/>
      <c r="WPX50" s="468"/>
      <c r="WPY50" s="468"/>
      <c r="WPZ50" s="468"/>
      <c r="WQA50" s="468"/>
      <c r="WQB50" s="468"/>
      <c r="WQC50" s="468"/>
      <c r="WQD50" s="468"/>
      <c r="WQE50" s="468"/>
      <c r="WQF50" s="468"/>
      <c r="WQG50" s="468"/>
      <c r="WQH50" s="468"/>
      <c r="WQI50" s="468"/>
      <c r="WQJ50" s="468"/>
      <c r="WQK50" s="468"/>
      <c r="WQL50" s="468"/>
      <c r="WQM50" s="468"/>
      <c r="WQN50" s="468"/>
      <c r="WQO50" s="468"/>
      <c r="WQP50" s="468"/>
      <c r="WQQ50" s="468"/>
      <c r="WQR50" s="468"/>
      <c r="WQS50" s="468"/>
      <c r="WQT50" s="468"/>
      <c r="WQU50" s="468"/>
      <c r="WQV50" s="468"/>
      <c r="WQW50" s="468"/>
      <c r="WQX50" s="468"/>
      <c r="WQY50" s="468"/>
      <c r="WQZ50" s="468"/>
      <c r="WRA50" s="468"/>
      <c r="WRB50" s="468"/>
      <c r="WRC50" s="468"/>
      <c r="WRD50" s="468"/>
      <c r="WRE50" s="468"/>
      <c r="WRF50" s="468"/>
      <c r="WRG50" s="468"/>
      <c r="WRH50" s="468"/>
      <c r="WRI50" s="468"/>
      <c r="WRJ50" s="468"/>
      <c r="WRK50" s="468"/>
      <c r="WRL50" s="468"/>
      <c r="WRM50" s="468"/>
      <c r="WRN50" s="468"/>
      <c r="WRO50" s="468"/>
      <c r="WRP50" s="468"/>
      <c r="WRQ50" s="468"/>
      <c r="WRR50" s="468"/>
      <c r="WRS50" s="468"/>
      <c r="WRT50" s="468"/>
      <c r="WRU50" s="468"/>
      <c r="WRV50" s="468"/>
      <c r="WRW50" s="468"/>
      <c r="WRX50" s="468"/>
      <c r="WRY50" s="468"/>
      <c r="WRZ50" s="468"/>
      <c r="WSA50" s="468"/>
      <c r="WSB50" s="468"/>
      <c r="WSC50" s="468"/>
      <c r="WSD50" s="468"/>
      <c r="WSE50" s="468"/>
      <c r="WSF50" s="468"/>
      <c r="WSG50" s="468"/>
      <c r="WSH50" s="468"/>
      <c r="WSI50" s="468"/>
      <c r="WSJ50" s="468"/>
      <c r="WSK50" s="468"/>
      <c r="WSL50" s="468"/>
      <c r="WSM50" s="468"/>
      <c r="WSN50" s="468"/>
      <c r="WSO50" s="468"/>
      <c r="WSP50" s="468"/>
      <c r="WSQ50" s="468"/>
      <c r="WSR50" s="468"/>
      <c r="WSS50" s="468"/>
      <c r="WST50" s="468"/>
      <c r="WSU50" s="468"/>
      <c r="WSV50" s="468"/>
      <c r="WSW50" s="468"/>
      <c r="WSX50" s="468"/>
      <c r="WSY50" s="468"/>
      <c r="WSZ50" s="468"/>
      <c r="WTA50" s="468"/>
      <c r="WTB50" s="468"/>
      <c r="WTC50" s="468"/>
      <c r="WTD50" s="468"/>
      <c r="WTE50" s="468"/>
      <c r="WTF50" s="468"/>
      <c r="WTG50" s="468"/>
      <c r="WTH50" s="468"/>
      <c r="WTI50" s="468"/>
      <c r="WTJ50" s="468"/>
      <c r="WTK50" s="468"/>
      <c r="WTL50" s="468"/>
      <c r="WTM50" s="468"/>
      <c r="WTN50" s="468"/>
      <c r="WTO50" s="468"/>
      <c r="WTP50" s="468"/>
      <c r="WTQ50" s="468"/>
      <c r="WTR50" s="468"/>
      <c r="WTS50" s="468"/>
      <c r="WTT50" s="468"/>
      <c r="WTU50" s="468"/>
      <c r="WTV50" s="468"/>
      <c r="WTW50" s="468"/>
      <c r="WTX50" s="468"/>
      <c r="WTY50" s="468"/>
      <c r="WTZ50" s="468"/>
      <c r="WUA50" s="468"/>
      <c r="WUB50" s="468"/>
      <c r="WUC50" s="468"/>
      <c r="WUD50" s="468"/>
      <c r="WUE50" s="468"/>
      <c r="WUF50" s="468"/>
      <c r="WUG50" s="468"/>
      <c r="WUH50" s="468"/>
      <c r="WUI50" s="468"/>
      <c r="WUJ50" s="468"/>
      <c r="WUK50" s="468"/>
      <c r="WUL50" s="468"/>
      <c r="WUM50" s="468"/>
      <c r="WUN50" s="468"/>
      <c r="WUO50" s="468"/>
      <c r="WUP50" s="468"/>
      <c r="WUQ50" s="468"/>
      <c r="WUR50" s="468"/>
      <c r="WUS50" s="468"/>
      <c r="WUT50" s="468"/>
      <c r="WUU50" s="468"/>
      <c r="WUV50" s="468"/>
      <c r="WUW50" s="468"/>
      <c r="WUX50" s="468"/>
      <c r="WUY50" s="468"/>
      <c r="WUZ50" s="468"/>
      <c r="WVA50" s="468"/>
      <c r="WVB50" s="468"/>
      <c r="WVC50" s="468"/>
      <c r="WVD50" s="468"/>
      <c r="WVE50" s="468"/>
      <c r="WVF50" s="468"/>
      <c r="WVG50" s="468"/>
      <c r="WVH50" s="468"/>
      <c r="WVI50" s="468"/>
      <c r="WVJ50" s="468"/>
      <c r="WVK50" s="468"/>
      <c r="WVL50" s="468"/>
      <c r="WVM50" s="468"/>
      <c r="WVN50" s="468"/>
      <c r="WVO50" s="468"/>
      <c r="WVP50" s="468"/>
      <c r="WVQ50" s="468"/>
      <c r="WVR50" s="468"/>
      <c r="WVS50" s="468"/>
      <c r="WVT50" s="468"/>
      <c r="WVU50" s="468"/>
      <c r="WVV50" s="468"/>
      <c r="WVW50" s="468"/>
      <c r="WVX50" s="468"/>
      <c r="WVY50" s="468"/>
      <c r="WVZ50" s="468"/>
      <c r="WWA50" s="468"/>
      <c r="WWB50" s="468"/>
      <c r="WWC50" s="468"/>
      <c r="WWD50" s="468"/>
      <c r="WWE50" s="468"/>
      <c r="WWF50" s="468"/>
      <c r="WWG50" s="468"/>
      <c r="WWH50" s="468"/>
      <c r="WWI50" s="468"/>
      <c r="WWJ50" s="468"/>
      <c r="WWK50" s="468"/>
      <c r="WWL50" s="468"/>
      <c r="WWM50" s="468"/>
      <c r="WWN50" s="468"/>
      <c r="WWO50" s="468"/>
      <c r="WWP50" s="468"/>
      <c r="WWQ50" s="468"/>
      <c r="WWR50" s="468"/>
      <c r="WWS50" s="468"/>
      <c r="WWT50" s="468"/>
      <c r="WWU50" s="468"/>
      <c r="WWV50" s="468"/>
      <c r="WWW50" s="468"/>
      <c r="WWX50" s="468"/>
      <c r="WWY50" s="468"/>
      <c r="WWZ50" s="468"/>
      <c r="WXA50" s="468"/>
      <c r="WXB50" s="468"/>
      <c r="WXC50" s="468"/>
      <c r="WXD50" s="468"/>
      <c r="WXE50" s="468"/>
      <c r="WXF50" s="468"/>
      <c r="WXG50" s="468"/>
      <c r="WXH50" s="468"/>
      <c r="WXI50" s="468"/>
      <c r="WXJ50" s="468"/>
      <c r="WXK50" s="468"/>
      <c r="WXL50" s="468"/>
      <c r="WXM50" s="468"/>
      <c r="WXN50" s="468"/>
      <c r="WXO50" s="468"/>
      <c r="WXP50" s="468"/>
      <c r="WXQ50" s="468"/>
      <c r="WXR50" s="468"/>
      <c r="WXS50" s="468"/>
      <c r="WXT50" s="468"/>
      <c r="WXU50" s="468"/>
      <c r="WXV50" s="468"/>
      <c r="WXW50" s="468"/>
      <c r="WXX50" s="468"/>
      <c r="WXY50" s="468"/>
      <c r="WXZ50" s="468"/>
      <c r="WYA50" s="468"/>
      <c r="WYB50" s="468"/>
      <c r="WYC50" s="468"/>
      <c r="WYD50" s="468"/>
      <c r="WYE50" s="468"/>
      <c r="WYF50" s="468"/>
      <c r="WYG50" s="468"/>
      <c r="WYH50" s="468"/>
      <c r="WYI50" s="468"/>
      <c r="WYJ50" s="468"/>
      <c r="WYK50" s="468"/>
      <c r="WYL50" s="468"/>
      <c r="WYM50" s="468"/>
      <c r="WYN50" s="468"/>
      <c r="WYO50" s="468"/>
      <c r="WYP50" s="468"/>
      <c r="WYQ50" s="468"/>
      <c r="WYR50" s="468"/>
      <c r="WYS50" s="468"/>
      <c r="WYT50" s="468"/>
      <c r="WYU50" s="468"/>
      <c r="WYV50" s="468"/>
      <c r="WYW50" s="468"/>
      <c r="WYX50" s="468"/>
      <c r="WYY50" s="468"/>
      <c r="WYZ50" s="468"/>
      <c r="WZA50" s="468"/>
      <c r="WZB50" s="468"/>
      <c r="WZC50" s="468"/>
      <c r="WZD50" s="468"/>
      <c r="WZE50" s="468"/>
      <c r="WZF50" s="468"/>
      <c r="WZG50" s="468"/>
      <c r="WZH50" s="468"/>
      <c r="WZI50" s="468"/>
      <c r="WZJ50" s="468"/>
      <c r="WZK50" s="468"/>
      <c r="WZL50" s="468"/>
      <c r="WZM50" s="468"/>
      <c r="WZN50" s="468"/>
      <c r="WZO50" s="468"/>
      <c r="WZP50" s="468"/>
      <c r="WZQ50" s="468"/>
      <c r="WZR50" s="468"/>
      <c r="WZS50" s="468"/>
      <c r="WZT50" s="468"/>
      <c r="WZU50" s="468"/>
      <c r="WZV50" s="468"/>
      <c r="WZW50" s="468"/>
      <c r="WZX50" s="468"/>
      <c r="WZY50" s="468"/>
      <c r="WZZ50" s="468"/>
      <c r="XAA50" s="468"/>
      <c r="XAB50" s="468"/>
      <c r="XAC50" s="468"/>
      <c r="XAD50" s="468"/>
      <c r="XAE50" s="468"/>
      <c r="XAF50" s="468"/>
      <c r="XAG50" s="468"/>
      <c r="XAH50" s="468"/>
      <c r="XAI50" s="468"/>
      <c r="XAJ50" s="468"/>
      <c r="XAK50" s="468"/>
      <c r="XAL50" s="468"/>
      <c r="XAM50" s="468"/>
      <c r="XAN50" s="468"/>
      <c r="XAO50" s="468"/>
      <c r="XAP50" s="468"/>
      <c r="XAQ50" s="468"/>
      <c r="XAR50" s="468"/>
      <c r="XAS50" s="468"/>
      <c r="XAT50" s="468"/>
      <c r="XAU50" s="468"/>
      <c r="XAV50" s="468"/>
      <c r="XAW50" s="468"/>
      <c r="XAX50" s="468"/>
      <c r="XAY50" s="468"/>
      <c r="XAZ50" s="468"/>
      <c r="XBA50" s="468"/>
      <c r="XBB50" s="468"/>
      <c r="XBC50" s="468"/>
      <c r="XBD50" s="468"/>
      <c r="XBE50" s="468"/>
      <c r="XBF50" s="468"/>
      <c r="XBG50" s="468"/>
      <c r="XBH50" s="468"/>
      <c r="XBI50" s="468"/>
      <c r="XBJ50" s="468"/>
      <c r="XBK50" s="468"/>
      <c r="XBL50" s="468"/>
      <c r="XBM50" s="468"/>
      <c r="XBN50" s="468"/>
      <c r="XBO50" s="468"/>
      <c r="XBP50" s="468"/>
      <c r="XBQ50" s="468"/>
      <c r="XBR50" s="468"/>
      <c r="XBS50" s="468"/>
      <c r="XBT50" s="468"/>
      <c r="XBU50" s="468"/>
      <c r="XBV50" s="468"/>
      <c r="XBW50" s="468"/>
      <c r="XBX50" s="468"/>
      <c r="XBY50" s="468"/>
      <c r="XBZ50" s="468"/>
      <c r="XCA50" s="468"/>
      <c r="XCB50" s="468"/>
      <c r="XCC50" s="468"/>
      <c r="XCD50" s="468"/>
      <c r="XCE50" s="468"/>
      <c r="XCF50" s="468"/>
      <c r="XCG50" s="468"/>
      <c r="XCH50" s="468"/>
      <c r="XCI50" s="468"/>
      <c r="XCJ50" s="468"/>
      <c r="XCK50" s="468"/>
      <c r="XCL50" s="468"/>
      <c r="XCM50" s="468"/>
      <c r="XCN50" s="468"/>
      <c r="XCO50" s="468"/>
      <c r="XCP50" s="468"/>
      <c r="XCQ50" s="468"/>
      <c r="XCR50" s="468"/>
      <c r="XCS50" s="468"/>
      <c r="XCT50" s="468"/>
      <c r="XCU50" s="468"/>
      <c r="XCV50" s="468"/>
      <c r="XCW50" s="468"/>
      <c r="XCX50" s="468"/>
      <c r="XCY50" s="468"/>
      <c r="XCZ50" s="468"/>
      <c r="XDA50" s="468"/>
      <c r="XDB50" s="468"/>
      <c r="XDC50" s="468"/>
      <c r="XDD50" s="468"/>
      <c r="XDE50" s="468"/>
      <c r="XDF50" s="468"/>
      <c r="XDG50" s="468"/>
      <c r="XDH50" s="468"/>
    </row>
    <row r="51" spans="1:16336" ht="15.75" x14ac:dyDescent="0.25">
      <c r="A51" s="631" t="s">
        <v>813</v>
      </c>
      <c r="B51" s="468">
        <v>77122</v>
      </c>
      <c r="C51" s="470" t="s">
        <v>943</v>
      </c>
      <c r="D51" s="647">
        <v>4512581649</v>
      </c>
      <c r="E51" s="481">
        <v>45855</v>
      </c>
      <c r="F51" s="468" t="s">
        <v>868</v>
      </c>
      <c r="G51" s="468" t="s">
        <v>831</v>
      </c>
      <c r="H51" s="468" t="s">
        <v>832</v>
      </c>
      <c r="I51" s="468" t="s">
        <v>818</v>
      </c>
      <c r="J51" s="468" t="s">
        <v>343</v>
      </c>
      <c r="K51" s="629">
        <v>624159.14</v>
      </c>
      <c r="L51" s="468"/>
      <c r="M51" s="472">
        <f t="shared" si="14"/>
        <v>624159.14</v>
      </c>
      <c r="N51" s="473">
        <f t="shared" si="15"/>
        <v>112348.6452</v>
      </c>
      <c r="O51" s="473">
        <f t="shared" si="16"/>
        <v>736507.78520000004</v>
      </c>
      <c r="P51" s="473">
        <f>+O51</f>
        <v>736507.78520000004</v>
      </c>
      <c r="Q51" s="468" t="s">
        <v>944</v>
      </c>
      <c r="R51" s="481"/>
      <c r="S51" s="468"/>
      <c r="T51" s="468"/>
      <c r="U51" s="468"/>
      <c r="V51" s="468"/>
      <c r="W51" s="468"/>
      <c r="X51" s="468"/>
      <c r="Y51" s="468"/>
      <c r="Z51" s="468"/>
      <c r="AA51" s="468" t="s">
        <v>945</v>
      </c>
      <c r="AB51" s="468"/>
      <c r="AC51" s="468"/>
      <c r="AD51" s="468"/>
      <c r="AE51" s="468"/>
      <c r="AF51" s="468"/>
      <c r="AG51" s="468"/>
      <c r="AH51" s="468"/>
      <c r="AI51" s="468"/>
      <c r="AJ51" s="468"/>
      <c r="AK51" s="468"/>
      <c r="AL51" s="468"/>
      <c r="AM51" s="468"/>
      <c r="AN51" s="468"/>
      <c r="AO51" s="468"/>
      <c r="AP51" s="468"/>
      <c r="AQ51" s="468"/>
      <c r="AR51" s="468"/>
      <c r="AS51" s="468"/>
      <c r="AT51" s="468"/>
      <c r="AU51" s="468"/>
      <c r="AV51" s="468"/>
      <c r="AW51" s="468"/>
      <c r="AX51" s="468"/>
      <c r="AY51" s="468"/>
      <c r="AZ51" s="468"/>
      <c r="BA51" s="468"/>
      <c r="BB51" s="468"/>
      <c r="BC51" s="468"/>
      <c r="BD51" s="468"/>
      <c r="BE51" s="468"/>
      <c r="BF51" s="468"/>
      <c r="BG51" s="468"/>
      <c r="BH51" s="468"/>
      <c r="BI51" s="468"/>
      <c r="BJ51" s="468"/>
      <c r="BK51" s="468"/>
      <c r="BL51" s="468"/>
      <c r="BM51" s="468"/>
      <c r="BN51" s="468"/>
      <c r="BO51" s="468"/>
      <c r="BP51" s="468"/>
      <c r="BQ51" s="468"/>
      <c r="BR51" s="468"/>
      <c r="BS51" s="468"/>
      <c r="BT51" s="468"/>
      <c r="BU51" s="468"/>
      <c r="BV51" s="468"/>
      <c r="BW51" s="468"/>
      <c r="BX51" s="468"/>
      <c r="BY51" s="468"/>
      <c r="BZ51" s="468"/>
      <c r="CA51" s="468"/>
      <c r="CB51" s="468"/>
      <c r="CC51" s="468"/>
      <c r="CD51" s="468"/>
      <c r="CE51" s="468"/>
      <c r="CF51" s="468"/>
      <c r="CG51" s="468"/>
      <c r="CH51" s="468"/>
      <c r="CI51" s="468"/>
      <c r="CJ51" s="468"/>
      <c r="CK51" s="468"/>
      <c r="CL51" s="468"/>
      <c r="CM51" s="468"/>
      <c r="CN51" s="468"/>
      <c r="CO51" s="468"/>
      <c r="CP51" s="468"/>
      <c r="CQ51" s="468"/>
      <c r="CR51" s="468"/>
      <c r="CS51" s="468"/>
      <c r="CT51" s="468"/>
      <c r="CU51" s="468"/>
      <c r="CV51" s="468"/>
      <c r="CW51" s="468"/>
      <c r="CX51" s="468"/>
      <c r="CY51" s="468"/>
      <c r="CZ51" s="468"/>
      <c r="DA51" s="468"/>
      <c r="DB51" s="468"/>
      <c r="DC51" s="468"/>
      <c r="DD51" s="468"/>
      <c r="DE51" s="468"/>
      <c r="DF51" s="468"/>
      <c r="DG51" s="468"/>
      <c r="DH51" s="468"/>
      <c r="DI51" s="468"/>
      <c r="DJ51" s="468"/>
      <c r="DK51" s="468"/>
      <c r="DL51" s="468"/>
      <c r="DM51" s="468"/>
      <c r="DN51" s="468"/>
      <c r="DO51" s="468"/>
      <c r="DP51" s="468"/>
      <c r="DQ51" s="468"/>
      <c r="DR51" s="468"/>
      <c r="DS51" s="468"/>
      <c r="DT51" s="468"/>
      <c r="DU51" s="468"/>
      <c r="DV51" s="468"/>
      <c r="DW51" s="468"/>
      <c r="DX51" s="468"/>
      <c r="DY51" s="468"/>
      <c r="DZ51" s="468"/>
      <c r="EA51" s="468"/>
      <c r="EB51" s="468"/>
      <c r="EC51" s="468"/>
      <c r="ED51" s="468"/>
      <c r="EE51" s="468"/>
      <c r="EF51" s="468"/>
      <c r="EG51" s="468"/>
      <c r="EH51" s="468"/>
      <c r="EI51" s="468"/>
      <c r="EJ51" s="468"/>
      <c r="EK51" s="468"/>
      <c r="EL51" s="468"/>
      <c r="EM51" s="468"/>
      <c r="EN51" s="468"/>
      <c r="EO51" s="468"/>
      <c r="EP51" s="468"/>
      <c r="EQ51" s="468"/>
      <c r="ER51" s="468"/>
      <c r="ES51" s="468"/>
      <c r="ET51" s="468"/>
      <c r="EU51" s="468"/>
      <c r="EV51" s="468"/>
      <c r="EW51" s="468"/>
      <c r="EX51" s="468"/>
      <c r="EY51" s="468"/>
      <c r="EZ51" s="468"/>
      <c r="FA51" s="468"/>
      <c r="FB51" s="468"/>
      <c r="FC51" s="468"/>
      <c r="FD51" s="468"/>
      <c r="FE51" s="468"/>
      <c r="FF51" s="468"/>
      <c r="FG51" s="468"/>
      <c r="FH51" s="468"/>
      <c r="FI51" s="468"/>
      <c r="FJ51" s="468"/>
      <c r="FK51" s="468"/>
      <c r="FL51" s="468"/>
      <c r="FM51" s="468"/>
      <c r="FN51" s="468"/>
      <c r="FO51" s="468"/>
      <c r="FP51" s="468"/>
      <c r="FQ51" s="468"/>
      <c r="FR51" s="468"/>
      <c r="FS51" s="468"/>
      <c r="FT51" s="468"/>
      <c r="FU51" s="468"/>
      <c r="FV51" s="468"/>
      <c r="FW51" s="468"/>
      <c r="FX51" s="468"/>
      <c r="FY51" s="468"/>
      <c r="FZ51" s="468"/>
      <c r="GA51" s="468"/>
      <c r="GB51" s="468"/>
      <c r="GC51" s="468"/>
      <c r="GD51" s="468"/>
      <c r="GE51" s="468"/>
      <c r="GF51" s="468"/>
      <c r="GG51" s="468"/>
      <c r="GH51" s="468"/>
      <c r="GI51" s="468"/>
      <c r="GJ51" s="468"/>
      <c r="GK51" s="468"/>
      <c r="GL51" s="468"/>
      <c r="GM51" s="468"/>
      <c r="GN51" s="468"/>
      <c r="GO51" s="468"/>
      <c r="GP51" s="468"/>
      <c r="GQ51" s="468"/>
      <c r="GR51" s="468"/>
      <c r="GS51" s="468"/>
      <c r="GT51" s="468"/>
      <c r="GU51" s="468"/>
      <c r="GV51" s="468"/>
      <c r="GW51" s="468"/>
      <c r="GX51" s="468"/>
      <c r="GY51" s="468"/>
      <c r="GZ51" s="468"/>
      <c r="HA51" s="468"/>
      <c r="HB51" s="468"/>
      <c r="HC51" s="468"/>
      <c r="HD51" s="468"/>
      <c r="HE51" s="468"/>
      <c r="HF51" s="468"/>
      <c r="HG51" s="468"/>
      <c r="HH51" s="468"/>
      <c r="HI51" s="468"/>
      <c r="HJ51" s="468"/>
      <c r="HK51" s="468"/>
      <c r="HL51" s="468"/>
      <c r="HM51" s="468"/>
      <c r="HN51" s="468"/>
      <c r="HO51" s="468"/>
      <c r="HP51" s="468"/>
      <c r="HQ51" s="468"/>
      <c r="HR51" s="468"/>
      <c r="HS51" s="468"/>
      <c r="HT51" s="468"/>
      <c r="HU51" s="468"/>
      <c r="HV51" s="468"/>
      <c r="HW51" s="468"/>
      <c r="HX51" s="468"/>
      <c r="HY51" s="468"/>
      <c r="HZ51" s="468"/>
      <c r="IA51" s="468"/>
      <c r="IB51" s="468"/>
      <c r="IC51" s="468"/>
      <c r="ID51" s="468"/>
      <c r="IE51" s="468"/>
      <c r="IF51" s="468"/>
      <c r="IG51" s="468"/>
      <c r="IH51" s="468"/>
      <c r="II51" s="468"/>
      <c r="IJ51" s="468"/>
      <c r="IK51" s="468"/>
      <c r="IL51" s="468"/>
      <c r="IM51" s="468"/>
      <c r="IN51" s="468"/>
      <c r="IO51" s="468"/>
      <c r="IP51" s="468"/>
      <c r="IQ51" s="468"/>
      <c r="IR51" s="468"/>
      <c r="IS51" s="468"/>
      <c r="IT51" s="468"/>
      <c r="IU51" s="468"/>
      <c r="IV51" s="468"/>
      <c r="IW51" s="468"/>
      <c r="IX51" s="468"/>
      <c r="IY51" s="468"/>
      <c r="IZ51" s="468"/>
      <c r="JA51" s="468"/>
      <c r="JB51" s="468"/>
      <c r="JC51" s="468"/>
      <c r="JD51" s="468"/>
      <c r="JE51" s="468"/>
      <c r="JF51" s="468"/>
      <c r="JG51" s="468"/>
      <c r="JH51" s="468"/>
      <c r="JI51" s="468"/>
      <c r="JJ51" s="468"/>
      <c r="JK51" s="468"/>
      <c r="JL51" s="468"/>
      <c r="JM51" s="468"/>
      <c r="JN51" s="468"/>
      <c r="JO51" s="468"/>
      <c r="JP51" s="468"/>
      <c r="JQ51" s="468"/>
      <c r="JR51" s="468"/>
      <c r="JS51" s="468"/>
      <c r="JT51" s="468"/>
      <c r="JU51" s="468"/>
      <c r="JV51" s="468"/>
      <c r="JW51" s="468"/>
      <c r="JX51" s="468"/>
      <c r="JY51" s="468"/>
      <c r="JZ51" s="468"/>
      <c r="KA51" s="468"/>
      <c r="KB51" s="468"/>
      <c r="KC51" s="468"/>
      <c r="KD51" s="468"/>
      <c r="KE51" s="468"/>
      <c r="KF51" s="468"/>
      <c r="KG51" s="468"/>
      <c r="KH51" s="468"/>
      <c r="KI51" s="468"/>
      <c r="KJ51" s="468"/>
      <c r="KK51" s="468"/>
      <c r="KL51" s="468"/>
      <c r="KM51" s="468"/>
      <c r="KN51" s="468"/>
      <c r="KO51" s="468"/>
      <c r="KP51" s="468"/>
      <c r="KQ51" s="468"/>
      <c r="KR51" s="468"/>
      <c r="KS51" s="468"/>
      <c r="KT51" s="468"/>
      <c r="KU51" s="468"/>
      <c r="KV51" s="468"/>
      <c r="KW51" s="468"/>
      <c r="KX51" s="468"/>
      <c r="KY51" s="468"/>
      <c r="KZ51" s="468"/>
      <c r="LA51" s="468"/>
      <c r="LB51" s="468"/>
      <c r="LC51" s="468"/>
      <c r="LD51" s="468"/>
      <c r="LE51" s="468"/>
      <c r="LF51" s="468"/>
      <c r="LG51" s="468"/>
      <c r="LH51" s="468"/>
      <c r="LI51" s="468"/>
      <c r="LJ51" s="468"/>
      <c r="LK51" s="468"/>
      <c r="LL51" s="468"/>
      <c r="LM51" s="468"/>
      <c r="LN51" s="468"/>
      <c r="LO51" s="468"/>
      <c r="LP51" s="468"/>
      <c r="LQ51" s="468"/>
      <c r="LR51" s="468"/>
      <c r="LS51" s="468"/>
      <c r="LT51" s="468"/>
      <c r="LU51" s="468"/>
      <c r="LV51" s="468"/>
      <c r="LW51" s="468"/>
      <c r="LX51" s="468"/>
      <c r="LY51" s="468"/>
      <c r="LZ51" s="468"/>
      <c r="MA51" s="468"/>
      <c r="MB51" s="468"/>
      <c r="MC51" s="468"/>
      <c r="MD51" s="468"/>
      <c r="ME51" s="468"/>
      <c r="MF51" s="468"/>
      <c r="MG51" s="468"/>
      <c r="MH51" s="468"/>
      <c r="MI51" s="468"/>
      <c r="MJ51" s="468"/>
      <c r="MK51" s="468"/>
      <c r="ML51" s="468"/>
      <c r="MM51" s="468"/>
      <c r="MN51" s="468"/>
      <c r="MO51" s="468"/>
      <c r="MP51" s="468"/>
      <c r="MQ51" s="468"/>
      <c r="MR51" s="468"/>
      <c r="MS51" s="468"/>
      <c r="MT51" s="468"/>
      <c r="MU51" s="468"/>
      <c r="MV51" s="468"/>
      <c r="MW51" s="468"/>
      <c r="MX51" s="468"/>
      <c r="MY51" s="468"/>
      <c r="MZ51" s="468"/>
      <c r="NA51" s="468"/>
      <c r="NB51" s="468"/>
      <c r="NC51" s="468"/>
      <c r="ND51" s="468"/>
      <c r="NE51" s="468"/>
      <c r="NF51" s="468"/>
      <c r="NG51" s="468"/>
      <c r="NH51" s="468"/>
      <c r="NI51" s="468"/>
      <c r="NJ51" s="468"/>
      <c r="NK51" s="468"/>
      <c r="NL51" s="468"/>
      <c r="NM51" s="468"/>
      <c r="NN51" s="468"/>
      <c r="NO51" s="468"/>
      <c r="NP51" s="468"/>
      <c r="NQ51" s="468"/>
      <c r="NR51" s="468"/>
      <c r="NS51" s="468"/>
      <c r="NT51" s="468"/>
      <c r="NU51" s="468"/>
      <c r="NV51" s="468"/>
      <c r="NW51" s="468"/>
      <c r="NX51" s="468"/>
      <c r="NY51" s="468"/>
      <c r="NZ51" s="468"/>
      <c r="OA51" s="468"/>
      <c r="OB51" s="468"/>
      <c r="OC51" s="468"/>
      <c r="OD51" s="468"/>
      <c r="OE51" s="468"/>
      <c r="OF51" s="468"/>
      <c r="OG51" s="468"/>
      <c r="OH51" s="468"/>
      <c r="OI51" s="468"/>
      <c r="OJ51" s="468"/>
      <c r="OK51" s="468"/>
      <c r="OL51" s="468"/>
      <c r="OM51" s="468"/>
      <c r="ON51" s="468"/>
      <c r="OO51" s="468"/>
      <c r="OP51" s="468"/>
      <c r="OQ51" s="468"/>
      <c r="OR51" s="468"/>
      <c r="OS51" s="468"/>
      <c r="OT51" s="468"/>
      <c r="OU51" s="468"/>
      <c r="OV51" s="468"/>
      <c r="OW51" s="468"/>
      <c r="OX51" s="468"/>
      <c r="OY51" s="468"/>
      <c r="OZ51" s="468"/>
      <c r="PA51" s="468"/>
      <c r="PB51" s="468"/>
      <c r="PC51" s="468"/>
      <c r="PD51" s="468"/>
      <c r="PE51" s="468"/>
      <c r="PF51" s="468"/>
      <c r="PG51" s="468"/>
      <c r="PH51" s="468"/>
      <c r="PI51" s="468"/>
      <c r="PJ51" s="468"/>
      <c r="PK51" s="468"/>
      <c r="PL51" s="468"/>
      <c r="PM51" s="468"/>
      <c r="PN51" s="468"/>
      <c r="PO51" s="468"/>
      <c r="PP51" s="468"/>
      <c r="PQ51" s="468"/>
      <c r="PR51" s="468"/>
      <c r="PS51" s="468"/>
      <c r="PT51" s="468"/>
      <c r="PU51" s="468"/>
      <c r="PV51" s="468"/>
      <c r="PW51" s="468"/>
      <c r="PX51" s="468"/>
      <c r="PY51" s="468"/>
      <c r="PZ51" s="468"/>
      <c r="QA51" s="468"/>
      <c r="QB51" s="468"/>
      <c r="QC51" s="468"/>
      <c r="QD51" s="468"/>
      <c r="QE51" s="468"/>
      <c r="QF51" s="468"/>
      <c r="QG51" s="468"/>
      <c r="QH51" s="468"/>
      <c r="QI51" s="468"/>
      <c r="QJ51" s="468"/>
      <c r="QK51" s="468"/>
      <c r="QL51" s="468"/>
      <c r="QM51" s="468"/>
      <c r="QN51" s="468"/>
      <c r="QO51" s="468"/>
      <c r="QP51" s="468"/>
      <c r="QQ51" s="468"/>
      <c r="QR51" s="468"/>
      <c r="QS51" s="468"/>
      <c r="QT51" s="468"/>
      <c r="QU51" s="468"/>
      <c r="QV51" s="468"/>
      <c r="QW51" s="468"/>
      <c r="QX51" s="468"/>
      <c r="QY51" s="468"/>
      <c r="QZ51" s="468"/>
      <c r="RA51" s="468"/>
      <c r="RB51" s="468"/>
      <c r="RC51" s="468"/>
      <c r="RD51" s="468"/>
      <c r="RE51" s="468"/>
      <c r="RF51" s="468"/>
      <c r="RG51" s="468"/>
      <c r="RH51" s="468"/>
      <c r="RI51" s="468"/>
      <c r="RJ51" s="468"/>
      <c r="RK51" s="468"/>
      <c r="RL51" s="468"/>
      <c r="RM51" s="468"/>
      <c r="RN51" s="468"/>
      <c r="RO51" s="468"/>
      <c r="RP51" s="468"/>
      <c r="RQ51" s="468"/>
      <c r="RR51" s="468"/>
      <c r="RS51" s="468"/>
      <c r="RT51" s="468"/>
      <c r="RU51" s="468"/>
      <c r="RV51" s="468"/>
      <c r="RW51" s="468"/>
      <c r="RX51" s="468"/>
      <c r="RY51" s="468"/>
      <c r="RZ51" s="468"/>
      <c r="SA51" s="468"/>
      <c r="SB51" s="468"/>
      <c r="SC51" s="468"/>
      <c r="SD51" s="468"/>
      <c r="SE51" s="468"/>
      <c r="SF51" s="468"/>
      <c r="SG51" s="468"/>
      <c r="SH51" s="468"/>
      <c r="SI51" s="468"/>
      <c r="SJ51" s="468"/>
      <c r="SK51" s="468"/>
      <c r="SL51" s="468"/>
      <c r="SM51" s="468"/>
      <c r="SN51" s="468"/>
      <c r="SO51" s="468"/>
      <c r="SP51" s="468"/>
      <c r="SQ51" s="468"/>
      <c r="SR51" s="468"/>
      <c r="SS51" s="468"/>
      <c r="ST51" s="468"/>
      <c r="SU51" s="468"/>
      <c r="SV51" s="468"/>
      <c r="SW51" s="468"/>
      <c r="SX51" s="468"/>
      <c r="SY51" s="468"/>
      <c r="SZ51" s="468"/>
      <c r="TA51" s="468"/>
      <c r="TB51" s="468"/>
      <c r="TC51" s="468"/>
      <c r="TD51" s="468"/>
      <c r="TE51" s="468"/>
      <c r="TF51" s="468"/>
      <c r="TG51" s="468"/>
      <c r="TH51" s="468"/>
      <c r="TI51" s="468"/>
      <c r="TJ51" s="468"/>
      <c r="TK51" s="468"/>
      <c r="TL51" s="468"/>
      <c r="TM51" s="468"/>
      <c r="TN51" s="468"/>
      <c r="TO51" s="468"/>
      <c r="TP51" s="468"/>
      <c r="TQ51" s="468"/>
      <c r="TR51" s="468"/>
      <c r="TS51" s="468"/>
      <c r="TT51" s="468"/>
      <c r="TU51" s="468"/>
      <c r="TV51" s="468"/>
      <c r="TW51" s="468"/>
      <c r="TX51" s="468"/>
      <c r="TY51" s="468"/>
      <c r="TZ51" s="468"/>
      <c r="UA51" s="468"/>
      <c r="UB51" s="468"/>
      <c r="UC51" s="468"/>
      <c r="UD51" s="468"/>
      <c r="UE51" s="468"/>
      <c r="UF51" s="468"/>
      <c r="UG51" s="468"/>
      <c r="UH51" s="468"/>
      <c r="UI51" s="468"/>
      <c r="UJ51" s="468"/>
      <c r="UK51" s="468"/>
      <c r="UL51" s="468"/>
      <c r="UM51" s="468"/>
      <c r="UN51" s="468"/>
      <c r="UO51" s="468"/>
      <c r="UP51" s="468"/>
      <c r="UQ51" s="468"/>
      <c r="UR51" s="468"/>
      <c r="US51" s="468"/>
      <c r="UT51" s="468"/>
      <c r="UU51" s="468"/>
      <c r="UV51" s="468"/>
      <c r="UW51" s="468"/>
      <c r="UX51" s="468"/>
      <c r="UY51" s="468"/>
      <c r="UZ51" s="468"/>
      <c r="VA51" s="468"/>
      <c r="VB51" s="468"/>
      <c r="VC51" s="468"/>
      <c r="VD51" s="468"/>
      <c r="VE51" s="468"/>
      <c r="VF51" s="468"/>
      <c r="VG51" s="468"/>
      <c r="VH51" s="468"/>
      <c r="VI51" s="468"/>
      <c r="VJ51" s="468"/>
      <c r="VK51" s="468"/>
      <c r="VL51" s="468"/>
      <c r="VM51" s="468"/>
      <c r="VN51" s="468"/>
      <c r="VO51" s="468"/>
      <c r="VP51" s="468"/>
      <c r="VQ51" s="468"/>
      <c r="VR51" s="468"/>
      <c r="VS51" s="468"/>
      <c r="VT51" s="468"/>
      <c r="VU51" s="468"/>
      <c r="VV51" s="468"/>
      <c r="VW51" s="468"/>
      <c r="VX51" s="468"/>
      <c r="VY51" s="468"/>
      <c r="VZ51" s="468"/>
      <c r="WA51" s="468"/>
      <c r="WB51" s="468"/>
      <c r="WC51" s="468"/>
      <c r="WD51" s="468"/>
      <c r="WE51" s="468"/>
      <c r="WF51" s="468"/>
      <c r="WG51" s="468"/>
      <c r="WH51" s="468"/>
      <c r="WI51" s="468"/>
      <c r="WJ51" s="468"/>
      <c r="WK51" s="468"/>
      <c r="WL51" s="468"/>
      <c r="WM51" s="468"/>
      <c r="WN51" s="468"/>
      <c r="WO51" s="468"/>
      <c r="WP51" s="468"/>
      <c r="WQ51" s="468"/>
      <c r="WR51" s="468"/>
      <c r="WS51" s="468"/>
      <c r="WT51" s="468"/>
      <c r="WU51" s="468"/>
      <c r="WV51" s="468"/>
      <c r="WW51" s="468"/>
      <c r="WX51" s="468"/>
      <c r="WY51" s="468"/>
      <c r="WZ51" s="468"/>
      <c r="XA51" s="468"/>
      <c r="XB51" s="468"/>
      <c r="XC51" s="468"/>
      <c r="XD51" s="468"/>
      <c r="XE51" s="468"/>
      <c r="XF51" s="468"/>
      <c r="XG51" s="468"/>
      <c r="XH51" s="468"/>
      <c r="XI51" s="468"/>
      <c r="XJ51" s="468"/>
      <c r="XK51" s="468"/>
      <c r="XL51" s="468"/>
      <c r="XM51" s="468"/>
      <c r="XN51" s="468"/>
      <c r="XO51" s="468"/>
      <c r="XP51" s="468"/>
      <c r="XQ51" s="468"/>
      <c r="XR51" s="468"/>
      <c r="XS51" s="468"/>
      <c r="XT51" s="468"/>
      <c r="XU51" s="468"/>
      <c r="XV51" s="468"/>
      <c r="XW51" s="468"/>
      <c r="XX51" s="468"/>
      <c r="XY51" s="468"/>
      <c r="XZ51" s="468"/>
      <c r="YA51" s="468"/>
      <c r="YB51" s="468"/>
      <c r="YC51" s="468"/>
      <c r="YD51" s="468"/>
      <c r="YE51" s="468"/>
      <c r="YF51" s="468"/>
      <c r="YG51" s="468"/>
      <c r="YH51" s="468"/>
      <c r="YI51" s="468"/>
      <c r="YJ51" s="468"/>
      <c r="YK51" s="468"/>
      <c r="YL51" s="468"/>
      <c r="YM51" s="468"/>
      <c r="YN51" s="468"/>
      <c r="YO51" s="468"/>
      <c r="YP51" s="468"/>
      <c r="YQ51" s="468"/>
      <c r="YR51" s="468"/>
      <c r="YS51" s="468"/>
      <c r="YT51" s="468"/>
      <c r="YU51" s="468"/>
      <c r="YV51" s="468"/>
      <c r="YW51" s="468"/>
      <c r="YX51" s="468"/>
      <c r="YY51" s="468"/>
      <c r="YZ51" s="468"/>
      <c r="ZA51" s="468"/>
      <c r="ZB51" s="468"/>
      <c r="ZC51" s="468"/>
      <c r="ZD51" s="468"/>
      <c r="ZE51" s="468"/>
      <c r="ZF51" s="468"/>
      <c r="ZG51" s="468"/>
      <c r="ZH51" s="468"/>
      <c r="ZI51" s="468"/>
      <c r="ZJ51" s="468"/>
      <c r="ZK51" s="468"/>
      <c r="ZL51" s="468"/>
      <c r="ZM51" s="468"/>
      <c r="ZN51" s="468"/>
      <c r="ZO51" s="468"/>
      <c r="ZP51" s="468"/>
      <c r="ZQ51" s="468"/>
      <c r="ZR51" s="468"/>
      <c r="ZS51" s="468"/>
      <c r="ZT51" s="468"/>
      <c r="ZU51" s="468"/>
      <c r="ZV51" s="468"/>
      <c r="ZW51" s="468"/>
      <c r="ZX51" s="468"/>
      <c r="ZY51" s="468"/>
      <c r="ZZ51" s="468"/>
      <c r="AAA51" s="468"/>
      <c r="AAB51" s="468"/>
      <c r="AAC51" s="468"/>
      <c r="AAD51" s="468"/>
      <c r="AAE51" s="468"/>
      <c r="AAF51" s="468"/>
      <c r="AAG51" s="468"/>
      <c r="AAH51" s="468"/>
      <c r="AAI51" s="468"/>
      <c r="AAJ51" s="468"/>
      <c r="AAK51" s="468"/>
      <c r="AAL51" s="468"/>
      <c r="AAM51" s="468"/>
      <c r="AAN51" s="468"/>
      <c r="AAO51" s="468"/>
      <c r="AAP51" s="468"/>
      <c r="AAQ51" s="468"/>
      <c r="AAR51" s="468"/>
      <c r="AAS51" s="468"/>
      <c r="AAT51" s="468"/>
      <c r="AAU51" s="468"/>
      <c r="AAV51" s="468"/>
      <c r="AAW51" s="468"/>
      <c r="AAX51" s="468"/>
      <c r="AAY51" s="468"/>
      <c r="AAZ51" s="468"/>
      <c r="ABA51" s="468"/>
      <c r="ABB51" s="468"/>
      <c r="ABC51" s="468"/>
      <c r="ABD51" s="468"/>
      <c r="ABE51" s="468"/>
      <c r="ABF51" s="468"/>
      <c r="ABG51" s="468"/>
      <c r="ABH51" s="468"/>
      <c r="ABI51" s="468"/>
      <c r="ABJ51" s="468"/>
      <c r="ABK51" s="468"/>
      <c r="ABL51" s="468"/>
      <c r="ABM51" s="468"/>
      <c r="ABN51" s="468"/>
      <c r="ABO51" s="468"/>
      <c r="ABP51" s="468"/>
      <c r="ABQ51" s="468"/>
      <c r="ABR51" s="468"/>
      <c r="ABS51" s="468"/>
      <c r="ABT51" s="468"/>
      <c r="ABU51" s="468"/>
      <c r="ABV51" s="468"/>
      <c r="ABW51" s="468"/>
      <c r="ABX51" s="468"/>
      <c r="ABY51" s="468"/>
      <c r="ABZ51" s="468"/>
      <c r="ACA51" s="468"/>
      <c r="ACB51" s="468"/>
      <c r="ACC51" s="468"/>
      <c r="ACD51" s="468"/>
      <c r="ACE51" s="468"/>
      <c r="ACF51" s="468"/>
      <c r="ACG51" s="468"/>
      <c r="ACH51" s="468"/>
      <c r="ACI51" s="468"/>
      <c r="ACJ51" s="468"/>
      <c r="ACK51" s="468"/>
      <c r="ACL51" s="468"/>
      <c r="ACM51" s="468"/>
      <c r="ACN51" s="468"/>
      <c r="ACO51" s="468"/>
      <c r="ACP51" s="468"/>
      <c r="ACQ51" s="468"/>
      <c r="ACR51" s="468"/>
      <c r="ACS51" s="468"/>
      <c r="ACT51" s="468"/>
      <c r="ACU51" s="468"/>
      <c r="ACV51" s="468"/>
      <c r="ACW51" s="468"/>
      <c r="ACX51" s="468"/>
      <c r="ACY51" s="468"/>
      <c r="ACZ51" s="468"/>
      <c r="ADA51" s="468"/>
      <c r="ADB51" s="468"/>
      <c r="ADC51" s="468"/>
      <c r="ADD51" s="468"/>
      <c r="ADE51" s="468"/>
      <c r="ADF51" s="468"/>
      <c r="ADG51" s="468"/>
      <c r="ADH51" s="468"/>
      <c r="ADI51" s="468"/>
      <c r="ADJ51" s="468"/>
      <c r="ADK51" s="468"/>
      <c r="ADL51" s="468"/>
      <c r="ADM51" s="468"/>
      <c r="ADN51" s="468"/>
      <c r="ADO51" s="468"/>
      <c r="ADP51" s="468"/>
      <c r="ADQ51" s="468"/>
      <c r="ADR51" s="468"/>
      <c r="ADS51" s="468"/>
      <c r="ADT51" s="468"/>
      <c r="ADU51" s="468"/>
      <c r="ADV51" s="468"/>
      <c r="ADW51" s="468"/>
      <c r="ADX51" s="468"/>
      <c r="ADY51" s="468"/>
      <c r="ADZ51" s="468"/>
      <c r="AEA51" s="468"/>
      <c r="AEB51" s="468"/>
      <c r="AEC51" s="468"/>
      <c r="AED51" s="468"/>
      <c r="AEE51" s="468"/>
      <c r="AEF51" s="468"/>
      <c r="AEG51" s="468"/>
      <c r="AEH51" s="468"/>
      <c r="AEI51" s="468"/>
      <c r="AEJ51" s="468"/>
      <c r="AEK51" s="468"/>
      <c r="AEL51" s="468"/>
      <c r="AEM51" s="468"/>
      <c r="AEN51" s="468"/>
      <c r="AEO51" s="468"/>
      <c r="AEP51" s="468"/>
      <c r="AEQ51" s="468"/>
      <c r="AER51" s="468"/>
      <c r="AES51" s="468"/>
      <c r="AET51" s="468"/>
      <c r="AEU51" s="468"/>
      <c r="AEV51" s="468"/>
      <c r="AEW51" s="468"/>
      <c r="AEX51" s="468"/>
      <c r="AEY51" s="468"/>
      <c r="AEZ51" s="468"/>
      <c r="AFA51" s="468"/>
      <c r="AFB51" s="468"/>
      <c r="AFC51" s="468"/>
      <c r="AFD51" s="468"/>
      <c r="AFE51" s="468"/>
      <c r="AFF51" s="468"/>
      <c r="AFG51" s="468"/>
      <c r="AFH51" s="468"/>
      <c r="AFI51" s="468"/>
      <c r="AFJ51" s="468"/>
      <c r="AFK51" s="468"/>
      <c r="AFL51" s="468"/>
      <c r="AFM51" s="468"/>
      <c r="AFN51" s="468"/>
      <c r="AFO51" s="468"/>
      <c r="AFP51" s="468"/>
      <c r="AFQ51" s="468"/>
      <c r="AFR51" s="468"/>
      <c r="AFS51" s="468"/>
      <c r="AFT51" s="468"/>
      <c r="AFU51" s="468"/>
      <c r="AFV51" s="468"/>
      <c r="AFW51" s="468"/>
      <c r="AFX51" s="468"/>
      <c r="AFY51" s="468"/>
      <c r="AFZ51" s="468"/>
      <c r="AGA51" s="468"/>
      <c r="AGB51" s="468"/>
      <c r="AGC51" s="468"/>
      <c r="AGD51" s="468"/>
      <c r="AGE51" s="468"/>
      <c r="AGF51" s="468"/>
      <c r="AGG51" s="468"/>
      <c r="AGH51" s="468"/>
      <c r="AGI51" s="468"/>
      <c r="AGJ51" s="468"/>
      <c r="AGK51" s="468"/>
      <c r="AGL51" s="468"/>
      <c r="AGM51" s="468"/>
      <c r="AGN51" s="468"/>
      <c r="AGO51" s="468"/>
      <c r="AGP51" s="468"/>
      <c r="AGQ51" s="468"/>
      <c r="AGR51" s="468"/>
      <c r="AGS51" s="468"/>
      <c r="AGT51" s="468"/>
      <c r="AGU51" s="468"/>
      <c r="AGV51" s="468"/>
      <c r="AGW51" s="468"/>
      <c r="AGX51" s="468"/>
      <c r="AGY51" s="468"/>
      <c r="AGZ51" s="468"/>
      <c r="AHA51" s="468"/>
      <c r="AHB51" s="468"/>
      <c r="AHC51" s="468"/>
      <c r="AHD51" s="468"/>
      <c r="AHE51" s="468"/>
      <c r="AHF51" s="468"/>
      <c r="AHG51" s="468"/>
      <c r="AHH51" s="468"/>
      <c r="AHI51" s="468"/>
      <c r="AHJ51" s="468"/>
      <c r="AHK51" s="468"/>
      <c r="AHL51" s="468"/>
      <c r="AHM51" s="468"/>
      <c r="AHN51" s="468"/>
      <c r="AHO51" s="468"/>
      <c r="AHP51" s="468"/>
      <c r="AHQ51" s="468"/>
      <c r="AHR51" s="468"/>
      <c r="AHS51" s="468"/>
      <c r="AHT51" s="468"/>
      <c r="AHU51" s="468"/>
      <c r="AHV51" s="468"/>
      <c r="AHW51" s="468"/>
      <c r="AHX51" s="468"/>
      <c r="AHY51" s="468"/>
      <c r="AHZ51" s="468"/>
      <c r="AIA51" s="468"/>
      <c r="AIB51" s="468"/>
      <c r="AIC51" s="468"/>
      <c r="AID51" s="468"/>
      <c r="AIE51" s="468"/>
      <c r="AIF51" s="468"/>
      <c r="AIG51" s="468"/>
      <c r="AIH51" s="468"/>
      <c r="AII51" s="468"/>
      <c r="AIJ51" s="468"/>
      <c r="AIK51" s="468"/>
      <c r="AIL51" s="468"/>
      <c r="AIM51" s="468"/>
      <c r="AIN51" s="468"/>
      <c r="AIO51" s="468"/>
      <c r="AIP51" s="468"/>
      <c r="AIQ51" s="468"/>
      <c r="AIR51" s="468"/>
      <c r="AIS51" s="468"/>
      <c r="AIT51" s="468"/>
      <c r="AIU51" s="468"/>
      <c r="AIV51" s="468"/>
      <c r="AIW51" s="468"/>
      <c r="AIX51" s="468"/>
      <c r="AIY51" s="468"/>
      <c r="AIZ51" s="468"/>
      <c r="AJA51" s="468"/>
      <c r="AJB51" s="468"/>
      <c r="AJC51" s="468"/>
      <c r="AJD51" s="468"/>
      <c r="AJE51" s="468"/>
      <c r="AJF51" s="468"/>
      <c r="AJG51" s="468"/>
      <c r="AJH51" s="468"/>
      <c r="AJI51" s="468"/>
      <c r="AJJ51" s="468"/>
      <c r="AJK51" s="468"/>
      <c r="AJL51" s="468"/>
      <c r="AJM51" s="468"/>
      <c r="AJN51" s="468"/>
      <c r="AJO51" s="468"/>
      <c r="AJP51" s="468"/>
      <c r="AJQ51" s="468"/>
      <c r="AJR51" s="468"/>
      <c r="AJS51" s="468"/>
      <c r="AJT51" s="468"/>
      <c r="AJU51" s="468"/>
      <c r="AJV51" s="468"/>
      <c r="AJW51" s="468"/>
      <c r="AJX51" s="468"/>
      <c r="AJY51" s="468"/>
      <c r="AJZ51" s="468"/>
      <c r="AKA51" s="468"/>
      <c r="AKB51" s="468"/>
      <c r="AKC51" s="468"/>
      <c r="AKD51" s="468"/>
      <c r="AKE51" s="468"/>
      <c r="AKF51" s="468"/>
      <c r="AKG51" s="468"/>
      <c r="AKH51" s="468"/>
      <c r="AKI51" s="468"/>
      <c r="AKJ51" s="468"/>
      <c r="AKK51" s="468"/>
      <c r="AKL51" s="468"/>
      <c r="AKM51" s="468"/>
      <c r="AKN51" s="468"/>
      <c r="AKO51" s="468"/>
      <c r="AKP51" s="468"/>
      <c r="AKQ51" s="468"/>
      <c r="AKR51" s="468"/>
      <c r="AKS51" s="468"/>
      <c r="AKT51" s="468"/>
      <c r="AKU51" s="468"/>
      <c r="AKV51" s="468"/>
      <c r="AKW51" s="468"/>
      <c r="AKX51" s="468"/>
      <c r="AKY51" s="468"/>
      <c r="AKZ51" s="468"/>
      <c r="ALA51" s="468"/>
      <c r="ALB51" s="468"/>
      <c r="ALC51" s="468"/>
      <c r="ALD51" s="468"/>
      <c r="ALE51" s="468"/>
      <c r="ALF51" s="468"/>
      <c r="ALG51" s="468"/>
      <c r="ALH51" s="468"/>
      <c r="ALI51" s="468"/>
      <c r="ALJ51" s="468"/>
      <c r="ALK51" s="468"/>
      <c r="ALL51" s="468"/>
      <c r="ALM51" s="468"/>
      <c r="ALN51" s="468"/>
      <c r="ALO51" s="468"/>
      <c r="ALP51" s="468"/>
      <c r="ALQ51" s="468"/>
      <c r="ALR51" s="468"/>
      <c r="ALS51" s="468"/>
      <c r="ALT51" s="468"/>
      <c r="ALU51" s="468"/>
      <c r="ALV51" s="468"/>
      <c r="ALW51" s="468"/>
      <c r="ALX51" s="468"/>
      <c r="ALY51" s="468"/>
      <c r="ALZ51" s="468"/>
      <c r="AMA51" s="468"/>
      <c r="AMB51" s="468"/>
      <c r="AMC51" s="468"/>
      <c r="AMD51" s="468"/>
      <c r="AME51" s="468"/>
      <c r="AMF51" s="468"/>
      <c r="AMG51" s="468"/>
      <c r="AMH51" s="468"/>
      <c r="AMI51" s="468"/>
      <c r="AMJ51" s="468"/>
      <c r="AMK51" s="468"/>
      <c r="AML51" s="468"/>
      <c r="AMM51" s="468"/>
      <c r="AMN51" s="468"/>
      <c r="AMO51" s="468"/>
      <c r="AMP51" s="468"/>
      <c r="AMQ51" s="468"/>
      <c r="AMR51" s="468"/>
      <c r="AMS51" s="468"/>
      <c r="AMT51" s="468"/>
      <c r="AMU51" s="468"/>
      <c r="AMV51" s="468"/>
      <c r="AMW51" s="468"/>
      <c r="AMX51" s="468"/>
      <c r="AMY51" s="468"/>
      <c r="AMZ51" s="468"/>
      <c r="ANA51" s="468"/>
      <c r="ANB51" s="468"/>
      <c r="ANC51" s="468"/>
      <c r="AND51" s="468"/>
      <c r="ANE51" s="468"/>
      <c r="ANF51" s="468"/>
      <c r="ANG51" s="468"/>
      <c r="ANH51" s="468"/>
      <c r="ANI51" s="468"/>
      <c r="ANJ51" s="468"/>
      <c r="ANK51" s="468"/>
      <c r="ANL51" s="468"/>
      <c r="ANM51" s="468"/>
      <c r="ANN51" s="468"/>
      <c r="ANO51" s="468"/>
      <c r="ANP51" s="468"/>
      <c r="ANQ51" s="468"/>
      <c r="ANR51" s="468"/>
      <c r="ANS51" s="468"/>
      <c r="ANT51" s="468"/>
      <c r="ANU51" s="468"/>
      <c r="ANV51" s="468"/>
      <c r="ANW51" s="468"/>
      <c r="ANX51" s="468"/>
      <c r="ANY51" s="468"/>
      <c r="ANZ51" s="468"/>
      <c r="AOA51" s="468"/>
      <c r="AOB51" s="468"/>
      <c r="AOC51" s="468"/>
      <c r="AOD51" s="468"/>
      <c r="AOE51" s="468"/>
      <c r="AOF51" s="468"/>
      <c r="AOG51" s="468"/>
      <c r="AOH51" s="468"/>
      <c r="AOI51" s="468"/>
      <c r="AOJ51" s="468"/>
      <c r="AOK51" s="468"/>
      <c r="AOL51" s="468"/>
      <c r="AOM51" s="468"/>
      <c r="AON51" s="468"/>
      <c r="AOO51" s="468"/>
      <c r="AOP51" s="468"/>
      <c r="AOQ51" s="468"/>
      <c r="AOR51" s="468"/>
      <c r="AOS51" s="468"/>
      <c r="AOT51" s="468"/>
      <c r="AOU51" s="468"/>
      <c r="AOV51" s="468"/>
      <c r="AOW51" s="468"/>
      <c r="AOX51" s="468"/>
      <c r="AOY51" s="468"/>
      <c r="AOZ51" s="468"/>
      <c r="APA51" s="468"/>
      <c r="APB51" s="468"/>
      <c r="APC51" s="468"/>
      <c r="APD51" s="468"/>
      <c r="APE51" s="468"/>
      <c r="APF51" s="468"/>
      <c r="APG51" s="468"/>
      <c r="APH51" s="468"/>
      <c r="API51" s="468"/>
      <c r="APJ51" s="468"/>
      <c r="APK51" s="468"/>
      <c r="APL51" s="468"/>
      <c r="APM51" s="468"/>
      <c r="APN51" s="468"/>
      <c r="APO51" s="468"/>
      <c r="APP51" s="468"/>
      <c r="APQ51" s="468"/>
      <c r="APR51" s="468"/>
      <c r="APS51" s="468"/>
      <c r="APT51" s="468"/>
      <c r="APU51" s="468"/>
      <c r="APV51" s="468"/>
      <c r="APW51" s="468"/>
      <c r="APX51" s="468"/>
      <c r="APY51" s="468"/>
      <c r="APZ51" s="468"/>
      <c r="AQA51" s="468"/>
      <c r="AQB51" s="468"/>
      <c r="AQC51" s="468"/>
      <c r="AQD51" s="468"/>
      <c r="AQE51" s="468"/>
      <c r="AQF51" s="468"/>
      <c r="AQG51" s="468"/>
      <c r="AQH51" s="468"/>
      <c r="AQI51" s="468"/>
      <c r="AQJ51" s="468"/>
      <c r="AQK51" s="468"/>
      <c r="AQL51" s="468"/>
      <c r="AQM51" s="468"/>
      <c r="AQN51" s="468"/>
      <c r="AQO51" s="468"/>
      <c r="AQP51" s="468"/>
      <c r="AQQ51" s="468"/>
      <c r="AQR51" s="468"/>
      <c r="AQS51" s="468"/>
      <c r="AQT51" s="468"/>
      <c r="AQU51" s="468"/>
      <c r="AQV51" s="468"/>
      <c r="AQW51" s="468"/>
      <c r="AQX51" s="468"/>
      <c r="AQY51" s="468"/>
      <c r="AQZ51" s="468"/>
      <c r="ARA51" s="468"/>
      <c r="ARB51" s="468"/>
      <c r="ARC51" s="468"/>
      <c r="ARD51" s="468"/>
      <c r="ARE51" s="468"/>
      <c r="ARF51" s="468"/>
      <c r="ARG51" s="468"/>
      <c r="ARH51" s="468"/>
      <c r="ARI51" s="468"/>
      <c r="ARJ51" s="468"/>
      <c r="ARK51" s="468"/>
      <c r="ARL51" s="468"/>
      <c r="ARM51" s="468"/>
      <c r="ARN51" s="468"/>
      <c r="ARO51" s="468"/>
      <c r="ARP51" s="468"/>
      <c r="ARQ51" s="468"/>
      <c r="ARR51" s="468"/>
      <c r="ARS51" s="468"/>
      <c r="ART51" s="468"/>
      <c r="ARU51" s="468"/>
      <c r="ARV51" s="468"/>
      <c r="ARW51" s="468"/>
      <c r="ARX51" s="468"/>
      <c r="ARY51" s="468"/>
      <c r="ARZ51" s="468"/>
      <c r="ASA51" s="468"/>
      <c r="ASB51" s="468"/>
      <c r="ASC51" s="468"/>
      <c r="ASD51" s="468"/>
      <c r="ASE51" s="468"/>
      <c r="ASF51" s="468"/>
      <c r="ASG51" s="468"/>
      <c r="ASH51" s="468"/>
      <c r="ASI51" s="468"/>
      <c r="ASJ51" s="468"/>
      <c r="ASK51" s="468"/>
      <c r="ASL51" s="468"/>
      <c r="ASM51" s="468"/>
      <c r="ASN51" s="468"/>
      <c r="ASO51" s="468"/>
      <c r="ASP51" s="468"/>
      <c r="ASQ51" s="468"/>
      <c r="ASR51" s="468"/>
      <c r="ASS51" s="468"/>
      <c r="AST51" s="468"/>
      <c r="ASU51" s="468"/>
      <c r="ASV51" s="468"/>
      <c r="ASW51" s="468"/>
      <c r="ASX51" s="468"/>
      <c r="ASY51" s="468"/>
      <c r="ASZ51" s="468"/>
      <c r="ATA51" s="468"/>
      <c r="ATB51" s="468"/>
      <c r="ATC51" s="468"/>
      <c r="ATD51" s="468"/>
      <c r="ATE51" s="468"/>
      <c r="ATF51" s="468"/>
      <c r="ATG51" s="468"/>
      <c r="ATH51" s="468"/>
      <c r="ATI51" s="468"/>
      <c r="ATJ51" s="468"/>
      <c r="ATK51" s="468"/>
      <c r="ATL51" s="468"/>
      <c r="ATM51" s="468"/>
      <c r="ATN51" s="468"/>
      <c r="ATO51" s="468"/>
      <c r="ATP51" s="468"/>
      <c r="ATQ51" s="468"/>
      <c r="ATR51" s="468"/>
      <c r="ATS51" s="468"/>
      <c r="ATT51" s="468"/>
      <c r="ATU51" s="468"/>
      <c r="ATV51" s="468"/>
      <c r="ATW51" s="468"/>
      <c r="ATX51" s="468"/>
      <c r="ATY51" s="468"/>
      <c r="ATZ51" s="468"/>
      <c r="AUA51" s="468"/>
      <c r="AUB51" s="468"/>
      <c r="AUC51" s="468"/>
      <c r="AUD51" s="468"/>
      <c r="AUE51" s="468"/>
      <c r="AUF51" s="468"/>
      <c r="AUG51" s="468"/>
      <c r="AUH51" s="468"/>
      <c r="AUI51" s="468"/>
      <c r="AUJ51" s="468"/>
      <c r="AUK51" s="468"/>
      <c r="AUL51" s="468"/>
      <c r="AUM51" s="468"/>
      <c r="AUN51" s="468"/>
      <c r="AUO51" s="468"/>
      <c r="AUP51" s="468"/>
      <c r="AUQ51" s="468"/>
      <c r="AUR51" s="468"/>
      <c r="AUS51" s="468"/>
      <c r="AUT51" s="468"/>
      <c r="AUU51" s="468"/>
      <c r="AUV51" s="468"/>
      <c r="AUW51" s="468"/>
      <c r="AUX51" s="468"/>
      <c r="AUY51" s="468"/>
      <c r="AUZ51" s="468"/>
      <c r="AVA51" s="468"/>
      <c r="AVB51" s="468"/>
      <c r="AVC51" s="468"/>
      <c r="AVD51" s="468"/>
      <c r="AVE51" s="468"/>
      <c r="AVF51" s="468"/>
      <c r="AVG51" s="468"/>
      <c r="AVH51" s="468"/>
      <c r="AVI51" s="468"/>
      <c r="AVJ51" s="468"/>
      <c r="AVK51" s="468"/>
      <c r="AVL51" s="468"/>
      <c r="AVM51" s="468"/>
      <c r="AVN51" s="468"/>
      <c r="AVO51" s="468"/>
      <c r="AVP51" s="468"/>
      <c r="AVQ51" s="468"/>
      <c r="AVR51" s="468"/>
      <c r="AVS51" s="468"/>
      <c r="AVT51" s="468"/>
      <c r="AVU51" s="468"/>
      <c r="AVV51" s="468"/>
      <c r="AVW51" s="468"/>
      <c r="AVX51" s="468"/>
      <c r="AVY51" s="468"/>
      <c r="AVZ51" s="468"/>
      <c r="AWA51" s="468"/>
      <c r="AWB51" s="468"/>
      <c r="AWC51" s="468"/>
      <c r="AWD51" s="468"/>
      <c r="AWE51" s="468"/>
      <c r="AWF51" s="468"/>
      <c r="AWG51" s="468"/>
      <c r="AWH51" s="468"/>
      <c r="AWI51" s="468"/>
      <c r="AWJ51" s="468"/>
      <c r="AWK51" s="468"/>
      <c r="AWL51" s="468"/>
      <c r="AWM51" s="468"/>
      <c r="AWN51" s="468"/>
      <c r="AWO51" s="468"/>
      <c r="AWP51" s="468"/>
      <c r="AWQ51" s="468"/>
      <c r="AWR51" s="468"/>
      <c r="AWS51" s="468"/>
      <c r="AWT51" s="468"/>
      <c r="AWU51" s="468"/>
      <c r="AWV51" s="468"/>
      <c r="AWW51" s="468"/>
      <c r="AWX51" s="468"/>
      <c r="AWY51" s="468"/>
      <c r="AWZ51" s="468"/>
      <c r="AXA51" s="468"/>
      <c r="AXB51" s="468"/>
      <c r="AXC51" s="468"/>
      <c r="AXD51" s="468"/>
      <c r="AXE51" s="468"/>
      <c r="AXF51" s="468"/>
      <c r="AXG51" s="468"/>
      <c r="AXH51" s="468"/>
      <c r="AXI51" s="468"/>
      <c r="AXJ51" s="468"/>
      <c r="AXK51" s="468"/>
      <c r="AXL51" s="468"/>
      <c r="AXM51" s="468"/>
      <c r="AXN51" s="468"/>
      <c r="AXO51" s="468"/>
      <c r="AXP51" s="468"/>
      <c r="AXQ51" s="468"/>
      <c r="AXR51" s="468"/>
      <c r="AXS51" s="468"/>
      <c r="AXT51" s="468"/>
      <c r="AXU51" s="468"/>
      <c r="AXV51" s="468"/>
      <c r="AXW51" s="468"/>
      <c r="AXX51" s="468"/>
      <c r="AXY51" s="468"/>
      <c r="AXZ51" s="468"/>
      <c r="AYA51" s="468"/>
      <c r="AYB51" s="468"/>
      <c r="AYC51" s="468"/>
      <c r="AYD51" s="468"/>
      <c r="AYE51" s="468"/>
      <c r="AYF51" s="468"/>
      <c r="AYG51" s="468"/>
      <c r="AYH51" s="468"/>
      <c r="AYI51" s="468"/>
      <c r="AYJ51" s="468"/>
      <c r="AYK51" s="468"/>
      <c r="AYL51" s="468"/>
      <c r="AYM51" s="468"/>
      <c r="AYN51" s="468"/>
      <c r="AYO51" s="468"/>
      <c r="AYP51" s="468"/>
      <c r="AYQ51" s="468"/>
      <c r="AYR51" s="468"/>
      <c r="AYS51" s="468"/>
      <c r="AYT51" s="468"/>
      <c r="AYU51" s="468"/>
      <c r="AYV51" s="468"/>
      <c r="AYW51" s="468"/>
      <c r="AYX51" s="468"/>
      <c r="AYY51" s="468"/>
      <c r="AYZ51" s="468"/>
      <c r="AZA51" s="468"/>
      <c r="AZB51" s="468"/>
      <c r="AZC51" s="468"/>
      <c r="AZD51" s="468"/>
      <c r="AZE51" s="468"/>
      <c r="AZF51" s="468"/>
      <c r="AZG51" s="468"/>
      <c r="AZH51" s="468"/>
      <c r="AZI51" s="468"/>
      <c r="AZJ51" s="468"/>
      <c r="AZK51" s="468"/>
      <c r="AZL51" s="468"/>
      <c r="AZM51" s="468"/>
      <c r="AZN51" s="468"/>
      <c r="AZO51" s="468"/>
      <c r="AZP51" s="468"/>
      <c r="AZQ51" s="468"/>
      <c r="AZR51" s="468"/>
      <c r="AZS51" s="468"/>
      <c r="AZT51" s="468"/>
      <c r="AZU51" s="468"/>
      <c r="AZV51" s="468"/>
      <c r="AZW51" s="468"/>
      <c r="AZX51" s="468"/>
      <c r="AZY51" s="468"/>
      <c r="AZZ51" s="468"/>
      <c r="BAA51" s="468"/>
      <c r="BAB51" s="468"/>
      <c r="BAC51" s="468"/>
      <c r="BAD51" s="468"/>
      <c r="BAE51" s="468"/>
      <c r="BAF51" s="468"/>
      <c r="BAG51" s="468"/>
      <c r="BAH51" s="468"/>
      <c r="BAI51" s="468"/>
      <c r="BAJ51" s="468"/>
      <c r="BAK51" s="468"/>
      <c r="BAL51" s="468"/>
      <c r="BAM51" s="468"/>
      <c r="BAN51" s="468"/>
      <c r="BAO51" s="468"/>
      <c r="BAP51" s="468"/>
      <c r="BAQ51" s="468"/>
      <c r="BAR51" s="468"/>
      <c r="BAS51" s="468"/>
      <c r="BAT51" s="468"/>
      <c r="BAU51" s="468"/>
      <c r="BAV51" s="468"/>
      <c r="BAW51" s="468"/>
      <c r="BAX51" s="468"/>
      <c r="BAY51" s="468"/>
      <c r="BAZ51" s="468"/>
      <c r="BBA51" s="468"/>
      <c r="BBB51" s="468"/>
      <c r="BBC51" s="468"/>
      <c r="BBD51" s="468"/>
      <c r="BBE51" s="468"/>
      <c r="BBF51" s="468"/>
      <c r="BBG51" s="468"/>
      <c r="BBH51" s="468"/>
      <c r="BBI51" s="468"/>
      <c r="BBJ51" s="468"/>
      <c r="BBK51" s="468"/>
      <c r="BBL51" s="468"/>
      <c r="BBM51" s="468"/>
      <c r="BBN51" s="468"/>
      <c r="BBO51" s="468"/>
      <c r="BBP51" s="468"/>
      <c r="BBQ51" s="468"/>
      <c r="BBR51" s="468"/>
      <c r="BBS51" s="468"/>
      <c r="BBT51" s="468"/>
      <c r="BBU51" s="468"/>
      <c r="BBV51" s="468"/>
      <c r="BBW51" s="468"/>
      <c r="BBX51" s="468"/>
      <c r="BBY51" s="468"/>
      <c r="BBZ51" s="468"/>
      <c r="BCA51" s="468"/>
      <c r="BCB51" s="468"/>
      <c r="BCC51" s="468"/>
      <c r="BCD51" s="468"/>
      <c r="BCE51" s="468"/>
      <c r="BCF51" s="468"/>
      <c r="BCG51" s="468"/>
      <c r="BCH51" s="468"/>
      <c r="BCI51" s="468"/>
      <c r="BCJ51" s="468"/>
      <c r="BCK51" s="468"/>
      <c r="BCL51" s="468"/>
      <c r="BCM51" s="468"/>
      <c r="BCN51" s="468"/>
      <c r="BCO51" s="468"/>
      <c r="BCP51" s="468"/>
      <c r="BCQ51" s="468"/>
      <c r="BCR51" s="468"/>
      <c r="BCS51" s="468"/>
      <c r="BCT51" s="468"/>
      <c r="BCU51" s="468"/>
      <c r="BCV51" s="468"/>
      <c r="BCW51" s="468"/>
      <c r="BCX51" s="468"/>
      <c r="BCY51" s="468"/>
      <c r="BCZ51" s="468"/>
      <c r="BDA51" s="468"/>
      <c r="BDB51" s="468"/>
      <c r="BDC51" s="468"/>
      <c r="BDD51" s="468"/>
      <c r="BDE51" s="468"/>
      <c r="BDF51" s="468"/>
      <c r="BDG51" s="468"/>
      <c r="BDH51" s="468"/>
      <c r="BDI51" s="468"/>
      <c r="BDJ51" s="468"/>
      <c r="BDK51" s="468"/>
      <c r="BDL51" s="468"/>
      <c r="BDM51" s="468"/>
      <c r="BDN51" s="468"/>
      <c r="BDO51" s="468"/>
      <c r="BDP51" s="468"/>
      <c r="BDQ51" s="468"/>
      <c r="BDR51" s="468"/>
      <c r="BDS51" s="468"/>
      <c r="BDT51" s="468"/>
      <c r="BDU51" s="468"/>
      <c r="BDV51" s="468"/>
      <c r="BDW51" s="468"/>
      <c r="BDX51" s="468"/>
      <c r="BDY51" s="468"/>
      <c r="BDZ51" s="468"/>
      <c r="BEA51" s="468"/>
      <c r="BEB51" s="468"/>
      <c r="BEC51" s="468"/>
      <c r="BED51" s="468"/>
      <c r="BEE51" s="468"/>
      <c r="BEF51" s="468"/>
      <c r="BEG51" s="468"/>
      <c r="BEH51" s="468"/>
      <c r="BEI51" s="468"/>
      <c r="BEJ51" s="468"/>
      <c r="BEK51" s="468"/>
      <c r="BEL51" s="468"/>
      <c r="BEM51" s="468"/>
      <c r="BEN51" s="468"/>
      <c r="BEO51" s="468"/>
      <c r="BEP51" s="468"/>
      <c r="BEQ51" s="468"/>
      <c r="BER51" s="468"/>
      <c r="BES51" s="468"/>
      <c r="BET51" s="468"/>
      <c r="BEU51" s="468"/>
      <c r="BEV51" s="468"/>
      <c r="BEW51" s="468"/>
      <c r="BEX51" s="468"/>
      <c r="BEY51" s="468"/>
      <c r="BEZ51" s="468"/>
      <c r="BFA51" s="468"/>
      <c r="BFB51" s="468"/>
      <c r="BFC51" s="468"/>
      <c r="BFD51" s="468"/>
      <c r="BFE51" s="468"/>
      <c r="BFF51" s="468"/>
      <c r="BFG51" s="468"/>
      <c r="BFH51" s="468"/>
      <c r="BFI51" s="468"/>
      <c r="BFJ51" s="468"/>
      <c r="BFK51" s="468"/>
      <c r="BFL51" s="468"/>
      <c r="BFM51" s="468"/>
      <c r="BFN51" s="468"/>
      <c r="BFO51" s="468"/>
      <c r="BFP51" s="468"/>
      <c r="BFQ51" s="468"/>
      <c r="BFR51" s="468"/>
      <c r="BFS51" s="468"/>
      <c r="BFT51" s="468"/>
      <c r="BFU51" s="468"/>
      <c r="BFV51" s="468"/>
      <c r="BFW51" s="468"/>
      <c r="BFX51" s="468"/>
      <c r="BFY51" s="468"/>
      <c r="BFZ51" s="468"/>
      <c r="BGA51" s="468"/>
      <c r="BGB51" s="468"/>
      <c r="BGC51" s="468"/>
      <c r="BGD51" s="468"/>
      <c r="BGE51" s="468"/>
      <c r="BGF51" s="468"/>
      <c r="BGG51" s="468"/>
      <c r="BGH51" s="468"/>
      <c r="BGI51" s="468"/>
      <c r="BGJ51" s="468"/>
      <c r="BGK51" s="468"/>
      <c r="BGL51" s="468"/>
      <c r="BGM51" s="468"/>
      <c r="BGN51" s="468"/>
      <c r="BGO51" s="468"/>
      <c r="BGP51" s="468"/>
      <c r="BGQ51" s="468"/>
      <c r="BGR51" s="468"/>
      <c r="BGS51" s="468"/>
      <c r="BGT51" s="468"/>
      <c r="BGU51" s="468"/>
      <c r="BGV51" s="468"/>
      <c r="BGW51" s="468"/>
      <c r="BGX51" s="468"/>
      <c r="BGY51" s="468"/>
      <c r="BGZ51" s="468"/>
      <c r="BHA51" s="468"/>
      <c r="BHB51" s="468"/>
      <c r="BHC51" s="468"/>
      <c r="BHD51" s="468"/>
      <c r="BHE51" s="468"/>
      <c r="BHF51" s="468"/>
      <c r="BHG51" s="468"/>
      <c r="BHH51" s="468"/>
      <c r="BHI51" s="468"/>
      <c r="BHJ51" s="468"/>
      <c r="BHK51" s="468"/>
      <c r="BHL51" s="468"/>
      <c r="BHM51" s="468"/>
      <c r="BHN51" s="468"/>
      <c r="BHO51" s="468"/>
      <c r="BHP51" s="468"/>
      <c r="BHQ51" s="468"/>
      <c r="BHR51" s="468"/>
      <c r="BHS51" s="468"/>
      <c r="BHT51" s="468"/>
      <c r="BHU51" s="468"/>
      <c r="BHV51" s="468"/>
      <c r="BHW51" s="468"/>
      <c r="BHX51" s="468"/>
      <c r="BHY51" s="468"/>
      <c r="BHZ51" s="468"/>
      <c r="BIA51" s="468"/>
      <c r="BIB51" s="468"/>
      <c r="BIC51" s="468"/>
      <c r="BID51" s="468"/>
      <c r="BIE51" s="468"/>
      <c r="BIF51" s="468"/>
      <c r="BIG51" s="468"/>
      <c r="BIH51" s="468"/>
      <c r="BII51" s="468"/>
      <c r="BIJ51" s="468"/>
      <c r="BIK51" s="468"/>
      <c r="BIL51" s="468"/>
      <c r="BIM51" s="468"/>
      <c r="BIN51" s="468"/>
      <c r="BIO51" s="468"/>
      <c r="BIP51" s="468"/>
      <c r="BIQ51" s="468"/>
      <c r="BIR51" s="468"/>
      <c r="BIS51" s="468"/>
      <c r="BIT51" s="468"/>
      <c r="BIU51" s="468"/>
      <c r="BIV51" s="468"/>
      <c r="BIW51" s="468"/>
      <c r="BIX51" s="468"/>
      <c r="BIY51" s="468"/>
      <c r="BIZ51" s="468"/>
      <c r="BJA51" s="468"/>
      <c r="BJB51" s="468"/>
      <c r="BJC51" s="468"/>
      <c r="BJD51" s="468"/>
      <c r="BJE51" s="468"/>
      <c r="BJF51" s="468"/>
      <c r="BJG51" s="468"/>
      <c r="BJH51" s="468"/>
      <c r="BJI51" s="468"/>
      <c r="BJJ51" s="468"/>
      <c r="BJK51" s="468"/>
      <c r="BJL51" s="468"/>
      <c r="BJM51" s="468"/>
      <c r="BJN51" s="468"/>
      <c r="BJO51" s="468"/>
      <c r="BJP51" s="468"/>
      <c r="BJQ51" s="468"/>
      <c r="BJR51" s="468"/>
      <c r="BJS51" s="468"/>
      <c r="BJT51" s="468"/>
      <c r="BJU51" s="468"/>
      <c r="BJV51" s="468"/>
      <c r="BJW51" s="468"/>
      <c r="BJX51" s="468"/>
      <c r="BJY51" s="468"/>
      <c r="BJZ51" s="468"/>
      <c r="BKA51" s="468"/>
      <c r="BKB51" s="468"/>
      <c r="BKC51" s="468"/>
      <c r="BKD51" s="468"/>
      <c r="BKE51" s="468"/>
      <c r="BKF51" s="468"/>
      <c r="BKG51" s="468"/>
      <c r="BKH51" s="468"/>
      <c r="BKI51" s="468"/>
      <c r="BKJ51" s="468"/>
      <c r="BKK51" s="468"/>
      <c r="BKL51" s="468"/>
      <c r="BKM51" s="468"/>
      <c r="BKN51" s="468"/>
      <c r="BKO51" s="468"/>
      <c r="BKP51" s="468"/>
      <c r="BKQ51" s="468"/>
      <c r="BKR51" s="468"/>
      <c r="BKS51" s="468"/>
      <c r="BKT51" s="468"/>
      <c r="BKU51" s="468"/>
      <c r="BKV51" s="468"/>
      <c r="BKW51" s="468"/>
      <c r="BKX51" s="468"/>
      <c r="BKY51" s="468"/>
      <c r="BKZ51" s="468"/>
      <c r="BLA51" s="468"/>
      <c r="BLB51" s="468"/>
      <c r="BLC51" s="468"/>
      <c r="BLD51" s="468"/>
      <c r="BLE51" s="468"/>
      <c r="BLF51" s="468"/>
      <c r="BLG51" s="468"/>
      <c r="BLH51" s="468"/>
      <c r="BLI51" s="468"/>
      <c r="BLJ51" s="468"/>
      <c r="BLK51" s="468"/>
      <c r="BLL51" s="468"/>
      <c r="BLM51" s="468"/>
      <c r="BLN51" s="468"/>
      <c r="BLO51" s="468"/>
      <c r="BLP51" s="468"/>
      <c r="BLQ51" s="468"/>
      <c r="BLR51" s="468"/>
      <c r="BLS51" s="468"/>
      <c r="BLT51" s="468"/>
      <c r="BLU51" s="468"/>
      <c r="BLV51" s="468"/>
      <c r="BLW51" s="468"/>
      <c r="BLX51" s="468"/>
      <c r="BLY51" s="468"/>
      <c r="BLZ51" s="468"/>
      <c r="BMA51" s="468"/>
      <c r="BMB51" s="468"/>
      <c r="BMC51" s="468"/>
      <c r="BMD51" s="468"/>
      <c r="BME51" s="468"/>
      <c r="BMF51" s="468"/>
      <c r="BMG51" s="468"/>
      <c r="BMH51" s="468"/>
      <c r="BMI51" s="468"/>
      <c r="BMJ51" s="468"/>
      <c r="BMK51" s="468"/>
      <c r="BML51" s="468"/>
      <c r="BMM51" s="468"/>
      <c r="BMN51" s="468"/>
      <c r="BMO51" s="468"/>
      <c r="BMP51" s="468"/>
      <c r="BMQ51" s="468"/>
      <c r="BMR51" s="468"/>
      <c r="BMS51" s="468"/>
      <c r="BMT51" s="468"/>
      <c r="BMU51" s="468"/>
      <c r="BMV51" s="468"/>
      <c r="BMW51" s="468"/>
      <c r="BMX51" s="468"/>
      <c r="BMY51" s="468"/>
      <c r="BMZ51" s="468"/>
      <c r="BNA51" s="468"/>
      <c r="BNB51" s="468"/>
      <c r="BNC51" s="468"/>
      <c r="BND51" s="468"/>
      <c r="BNE51" s="468"/>
      <c r="BNF51" s="468"/>
      <c r="BNG51" s="468"/>
      <c r="BNH51" s="468"/>
      <c r="BNI51" s="468"/>
      <c r="BNJ51" s="468"/>
      <c r="BNK51" s="468"/>
      <c r="BNL51" s="468"/>
      <c r="BNM51" s="468"/>
      <c r="BNN51" s="468"/>
      <c r="BNO51" s="468"/>
      <c r="BNP51" s="468"/>
      <c r="BNQ51" s="468"/>
      <c r="BNR51" s="468"/>
      <c r="BNS51" s="468"/>
      <c r="BNT51" s="468"/>
      <c r="BNU51" s="468"/>
      <c r="BNV51" s="468"/>
      <c r="BNW51" s="468"/>
      <c r="BNX51" s="468"/>
      <c r="BNY51" s="468"/>
      <c r="BNZ51" s="468"/>
      <c r="BOA51" s="468"/>
      <c r="BOB51" s="468"/>
      <c r="BOC51" s="468"/>
      <c r="BOD51" s="468"/>
      <c r="BOE51" s="468"/>
      <c r="BOF51" s="468"/>
      <c r="BOG51" s="468"/>
      <c r="BOH51" s="468"/>
      <c r="BOI51" s="468"/>
      <c r="BOJ51" s="468"/>
      <c r="BOK51" s="468"/>
      <c r="BOL51" s="468"/>
      <c r="BOM51" s="468"/>
      <c r="BON51" s="468"/>
      <c r="BOO51" s="468"/>
      <c r="BOP51" s="468"/>
      <c r="BOQ51" s="468"/>
      <c r="BOR51" s="468"/>
      <c r="BOS51" s="468"/>
      <c r="BOT51" s="468"/>
      <c r="BOU51" s="468"/>
      <c r="BOV51" s="468"/>
      <c r="BOW51" s="468"/>
      <c r="BOX51" s="468"/>
      <c r="BOY51" s="468"/>
      <c r="BOZ51" s="468"/>
      <c r="BPA51" s="468"/>
      <c r="BPB51" s="468"/>
      <c r="BPC51" s="468"/>
      <c r="BPD51" s="468"/>
      <c r="BPE51" s="468"/>
      <c r="BPF51" s="468"/>
      <c r="BPG51" s="468"/>
      <c r="BPH51" s="468"/>
      <c r="BPI51" s="468"/>
      <c r="BPJ51" s="468"/>
      <c r="BPK51" s="468"/>
      <c r="BPL51" s="468"/>
      <c r="BPM51" s="468"/>
      <c r="BPN51" s="468"/>
      <c r="BPO51" s="468"/>
      <c r="BPP51" s="468"/>
      <c r="BPQ51" s="468"/>
      <c r="BPR51" s="468"/>
      <c r="BPS51" s="468"/>
      <c r="BPT51" s="468"/>
      <c r="BPU51" s="468"/>
      <c r="BPV51" s="468"/>
      <c r="BPW51" s="468"/>
      <c r="BPX51" s="468"/>
      <c r="BPY51" s="468"/>
      <c r="BPZ51" s="468"/>
      <c r="BQA51" s="468"/>
      <c r="BQB51" s="468"/>
      <c r="BQC51" s="468"/>
      <c r="BQD51" s="468"/>
      <c r="BQE51" s="468"/>
      <c r="BQF51" s="468"/>
      <c r="BQG51" s="468"/>
      <c r="BQH51" s="468"/>
      <c r="BQI51" s="468"/>
      <c r="BQJ51" s="468"/>
      <c r="BQK51" s="468"/>
      <c r="BQL51" s="468"/>
      <c r="BQM51" s="468"/>
      <c r="BQN51" s="468"/>
      <c r="BQO51" s="468"/>
      <c r="BQP51" s="468"/>
      <c r="BQQ51" s="468"/>
      <c r="BQR51" s="468"/>
      <c r="BQS51" s="468"/>
      <c r="BQT51" s="468"/>
      <c r="BQU51" s="468"/>
      <c r="BQV51" s="468"/>
      <c r="BQW51" s="468"/>
      <c r="BQX51" s="468"/>
      <c r="BQY51" s="468"/>
      <c r="BQZ51" s="468"/>
      <c r="BRA51" s="468"/>
      <c r="BRB51" s="468"/>
      <c r="BRC51" s="468"/>
      <c r="BRD51" s="468"/>
      <c r="BRE51" s="468"/>
      <c r="BRF51" s="468"/>
      <c r="BRG51" s="468"/>
      <c r="BRH51" s="468"/>
      <c r="BRI51" s="468"/>
      <c r="BRJ51" s="468"/>
      <c r="BRK51" s="468"/>
      <c r="BRL51" s="468"/>
      <c r="BRM51" s="468"/>
      <c r="BRN51" s="468"/>
      <c r="BRO51" s="468"/>
      <c r="BRP51" s="468"/>
      <c r="BRQ51" s="468"/>
      <c r="BRR51" s="468"/>
      <c r="BRS51" s="468"/>
      <c r="BRT51" s="468"/>
      <c r="BRU51" s="468"/>
      <c r="BRV51" s="468"/>
      <c r="BRW51" s="468"/>
      <c r="BRX51" s="468"/>
      <c r="BRY51" s="468"/>
      <c r="BRZ51" s="468"/>
      <c r="BSA51" s="468"/>
      <c r="BSB51" s="468"/>
      <c r="BSC51" s="468"/>
      <c r="BSD51" s="468"/>
      <c r="BSE51" s="468"/>
      <c r="BSF51" s="468"/>
      <c r="BSG51" s="468"/>
      <c r="BSH51" s="468"/>
      <c r="BSI51" s="468"/>
      <c r="BSJ51" s="468"/>
      <c r="BSK51" s="468"/>
      <c r="BSL51" s="468"/>
      <c r="BSM51" s="468"/>
      <c r="BSN51" s="468"/>
      <c r="BSO51" s="468"/>
      <c r="BSP51" s="468"/>
      <c r="BSQ51" s="468"/>
      <c r="BSR51" s="468"/>
      <c r="BSS51" s="468"/>
      <c r="BST51" s="468"/>
      <c r="BSU51" s="468"/>
      <c r="BSV51" s="468"/>
      <c r="BSW51" s="468"/>
      <c r="BSX51" s="468"/>
      <c r="BSY51" s="468"/>
      <c r="BSZ51" s="468"/>
      <c r="BTA51" s="468"/>
      <c r="BTB51" s="468"/>
      <c r="BTC51" s="468"/>
      <c r="BTD51" s="468"/>
      <c r="BTE51" s="468"/>
      <c r="BTF51" s="468"/>
      <c r="BTG51" s="468"/>
      <c r="BTH51" s="468"/>
      <c r="BTI51" s="468"/>
      <c r="BTJ51" s="468"/>
      <c r="BTK51" s="468"/>
      <c r="BTL51" s="468"/>
      <c r="BTM51" s="468"/>
      <c r="BTN51" s="468"/>
      <c r="BTO51" s="468"/>
      <c r="BTP51" s="468"/>
      <c r="BTQ51" s="468"/>
      <c r="BTR51" s="468"/>
      <c r="BTS51" s="468"/>
      <c r="BTT51" s="468"/>
      <c r="BTU51" s="468"/>
      <c r="BTV51" s="468"/>
      <c r="BTW51" s="468"/>
      <c r="BTX51" s="468"/>
      <c r="BTY51" s="468"/>
      <c r="BTZ51" s="468"/>
      <c r="BUA51" s="468"/>
      <c r="BUB51" s="468"/>
      <c r="BUC51" s="468"/>
      <c r="BUD51" s="468"/>
      <c r="BUE51" s="468"/>
      <c r="BUF51" s="468"/>
      <c r="BUG51" s="468"/>
      <c r="BUH51" s="468"/>
      <c r="BUI51" s="468"/>
      <c r="BUJ51" s="468"/>
      <c r="BUK51" s="468"/>
      <c r="BUL51" s="468"/>
      <c r="BUM51" s="468"/>
      <c r="BUN51" s="468"/>
      <c r="BUO51" s="468"/>
      <c r="BUP51" s="468"/>
      <c r="BUQ51" s="468"/>
      <c r="BUR51" s="468"/>
      <c r="BUS51" s="468"/>
      <c r="BUT51" s="468"/>
      <c r="BUU51" s="468"/>
      <c r="BUV51" s="468"/>
      <c r="BUW51" s="468"/>
      <c r="BUX51" s="468"/>
      <c r="BUY51" s="468"/>
      <c r="BUZ51" s="468"/>
      <c r="BVA51" s="468"/>
      <c r="BVB51" s="468"/>
      <c r="BVC51" s="468"/>
      <c r="BVD51" s="468"/>
      <c r="BVE51" s="468"/>
      <c r="BVF51" s="468"/>
      <c r="BVG51" s="468"/>
      <c r="BVH51" s="468"/>
      <c r="BVI51" s="468"/>
      <c r="BVJ51" s="468"/>
      <c r="BVK51" s="468"/>
      <c r="BVL51" s="468"/>
      <c r="BVM51" s="468"/>
      <c r="BVN51" s="468"/>
      <c r="BVO51" s="468"/>
      <c r="BVP51" s="468"/>
      <c r="BVQ51" s="468"/>
      <c r="BVR51" s="468"/>
      <c r="BVS51" s="468"/>
      <c r="BVT51" s="468"/>
      <c r="BVU51" s="468"/>
      <c r="BVV51" s="468"/>
      <c r="BVW51" s="468"/>
      <c r="BVX51" s="468"/>
      <c r="BVY51" s="468"/>
      <c r="BVZ51" s="468"/>
      <c r="BWA51" s="468"/>
      <c r="BWB51" s="468"/>
      <c r="BWC51" s="468"/>
      <c r="BWD51" s="468"/>
      <c r="BWE51" s="468"/>
      <c r="BWF51" s="468"/>
      <c r="BWG51" s="468"/>
      <c r="BWH51" s="468"/>
      <c r="BWI51" s="468"/>
      <c r="BWJ51" s="468"/>
      <c r="BWK51" s="468"/>
      <c r="BWL51" s="468"/>
      <c r="BWM51" s="468"/>
      <c r="BWN51" s="468"/>
      <c r="BWO51" s="468"/>
      <c r="BWP51" s="468"/>
      <c r="BWQ51" s="468"/>
      <c r="BWR51" s="468"/>
      <c r="BWS51" s="468"/>
      <c r="BWT51" s="468"/>
      <c r="BWU51" s="468"/>
      <c r="BWV51" s="468"/>
      <c r="BWW51" s="468"/>
      <c r="BWX51" s="468"/>
      <c r="BWY51" s="468"/>
      <c r="BWZ51" s="468"/>
      <c r="BXA51" s="468"/>
      <c r="BXB51" s="468"/>
      <c r="BXC51" s="468"/>
      <c r="BXD51" s="468"/>
      <c r="BXE51" s="468"/>
      <c r="BXF51" s="468"/>
      <c r="BXG51" s="468"/>
      <c r="BXH51" s="468"/>
      <c r="BXI51" s="468"/>
      <c r="BXJ51" s="468"/>
      <c r="BXK51" s="468"/>
      <c r="BXL51" s="468"/>
      <c r="BXM51" s="468"/>
      <c r="BXN51" s="468"/>
      <c r="BXO51" s="468"/>
      <c r="BXP51" s="468"/>
      <c r="BXQ51" s="468"/>
      <c r="BXR51" s="468"/>
      <c r="BXS51" s="468"/>
      <c r="BXT51" s="468"/>
      <c r="BXU51" s="468"/>
      <c r="BXV51" s="468"/>
      <c r="BXW51" s="468"/>
      <c r="BXX51" s="468"/>
      <c r="BXY51" s="468"/>
      <c r="BXZ51" s="468"/>
      <c r="BYA51" s="468"/>
      <c r="BYB51" s="468"/>
      <c r="BYC51" s="468"/>
      <c r="BYD51" s="468"/>
      <c r="BYE51" s="468"/>
      <c r="BYF51" s="468"/>
      <c r="BYG51" s="468"/>
      <c r="BYH51" s="468"/>
      <c r="BYI51" s="468"/>
      <c r="BYJ51" s="468"/>
      <c r="BYK51" s="468"/>
      <c r="BYL51" s="468"/>
      <c r="BYM51" s="468"/>
      <c r="BYN51" s="468"/>
      <c r="BYO51" s="468"/>
      <c r="BYP51" s="468"/>
      <c r="BYQ51" s="468"/>
      <c r="BYR51" s="468"/>
      <c r="BYS51" s="468"/>
      <c r="BYT51" s="468"/>
      <c r="BYU51" s="468"/>
      <c r="BYV51" s="468"/>
      <c r="BYW51" s="468"/>
      <c r="BYX51" s="468"/>
      <c r="BYY51" s="468"/>
      <c r="BYZ51" s="468"/>
      <c r="BZA51" s="468"/>
      <c r="BZB51" s="468"/>
      <c r="BZC51" s="468"/>
      <c r="BZD51" s="468"/>
      <c r="BZE51" s="468"/>
      <c r="BZF51" s="468"/>
      <c r="BZG51" s="468"/>
      <c r="BZH51" s="468"/>
      <c r="BZI51" s="468"/>
      <c r="BZJ51" s="468"/>
      <c r="BZK51" s="468"/>
      <c r="BZL51" s="468"/>
      <c r="BZM51" s="468"/>
      <c r="BZN51" s="468"/>
      <c r="BZO51" s="468"/>
      <c r="BZP51" s="468"/>
      <c r="BZQ51" s="468"/>
      <c r="BZR51" s="468"/>
      <c r="BZS51" s="468"/>
      <c r="BZT51" s="468"/>
      <c r="BZU51" s="468"/>
      <c r="BZV51" s="468"/>
      <c r="BZW51" s="468"/>
      <c r="BZX51" s="468"/>
      <c r="BZY51" s="468"/>
      <c r="BZZ51" s="468"/>
      <c r="CAA51" s="468"/>
      <c r="CAB51" s="468"/>
      <c r="CAC51" s="468"/>
      <c r="CAD51" s="468"/>
      <c r="CAE51" s="468"/>
      <c r="CAF51" s="468"/>
      <c r="CAG51" s="468"/>
      <c r="CAH51" s="468"/>
      <c r="CAI51" s="468"/>
      <c r="CAJ51" s="468"/>
      <c r="CAK51" s="468"/>
      <c r="CAL51" s="468"/>
      <c r="CAM51" s="468"/>
      <c r="CAN51" s="468"/>
      <c r="CAO51" s="468"/>
      <c r="CAP51" s="468"/>
      <c r="CAQ51" s="468"/>
      <c r="CAR51" s="468"/>
      <c r="CAS51" s="468"/>
      <c r="CAT51" s="468"/>
      <c r="CAU51" s="468"/>
      <c r="CAV51" s="468"/>
      <c r="CAW51" s="468"/>
      <c r="CAX51" s="468"/>
      <c r="CAY51" s="468"/>
      <c r="CAZ51" s="468"/>
      <c r="CBA51" s="468"/>
      <c r="CBB51" s="468"/>
      <c r="CBC51" s="468"/>
      <c r="CBD51" s="468"/>
      <c r="CBE51" s="468"/>
      <c r="CBF51" s="468"/>
      <c r="CBG51" s="468"/>
      <c r="CBH51" s="468"/>
      <c r="CBI51" s="468"/>
      <c r="CBJ51" s="468"/>
      <c r="CBK51" s="468"/>
      <c r="CBL51" s="468"/>
      <c r="CBM51" s="468"/>
      <c r="CBN51" s="468"/>
      <c r="CBO51" s="468"/>
      <c r="CBP51" s="468"/>
      <c r="CBQ51" s="468"/>
      <c r="CBR51" s="468"/>
      <c r="CBS51" s="468"/>
      <c r="CBT51" s="468"/>
      <c r="CBU51" s="468"/>
      <c r="CBV51" s="468"/>
      <c r="CBW51" s="468"/>
      <c r="CBX51" s="468"/>
      <c r="CBY51" s="468"/>
      <c r="CBZ51" s="468"/>
      <c r="CCA51" s="468"/>
      <c r="CCB51" s="468"/>
      <c r="CCC51" s="468"/>
      <c r="CCD51" s="468"/>
      <c r="CCE51" s="468"/>
      <c r="CCF51" s="468"/>
      <c r="CCG51" s="468"/>
      <c r="CCH51" s="468"/>
      <c r="CCI51" s="468"/>
      <c r="CCJ51" s="468"/>
      <c r="CCK51" s="468"/>
      <c r="CCL51" s="468"/>
      <c r="CCM51" s="468"/>
      <c r="CCN51" s="468"/>
      <c r="CCO51" s="468"/>
      <c r="CCP51" s="468"/>
      <c r="CCQ51" s="468"/>
      <c r="CCR51" s="468"/>
      <c r="CCS51" s="468"/>
      <c r="CCT51" s="468"/>
      <c r="CCU51" s="468"/>
      <c r="CCV51" s="468"/>
      <c r="CCW51" s="468"/>
      <c r="CCX51" s="468"/>
      <c r="CCY51" s="468"/>
      <c r="CCZ51" s="468"/>
      <c r="CDA51" s="468"/>
      <c r="CDB51" s="468"/>
      <c r="CDC51" s="468"/>
      <c r="CDD51" s="468"/>
      <c r="CDE51" s="468"/>
      <c r="CDF51" s="468"/>
      <c r="CDG51" s="468"/>
      <c r="CDH51" s="468"/>
      <c r="CDI51" s="468"/>
      <c r="CDJ51" s="468"/>
      <c r="CDK51" s="468"/>
      <c r="CDL51" s="468"/>
      <c r="CDM51" s="468"/>
      <c r="CDN51" s="468"/>
      <c r="CDO51" s="468"/>
      <c r="CDP51" s="468"/>
      <c r="CDQ51" s="468"/>
      <c r="CDR51" s="468"/>
      <c r="CDS51" s="468"/>
      <c r="CDT51" s="468"/>
      <c r="CDU51" s="468"/>
      <c r="CDV51" s="468"/>
      <c r="CDW51" s="468"/>
      <c r="CDX51" s="468"/>
      <c r="CDY51" s="468"/>
      <c r="CDZ51" s="468"/>
      <c r="CEA51" s="468"/>
      <c r="CEB51" s="468"/>
      <c r="CEC51" s="468"/>
      <c r="CED51" s="468"/>
      <c r="CEE51" s="468"/>
      <c r="CEF51" s="468"/>
      <c r="CEG51" s="468"/>
      <c r="CEH51" s="468"/>
      <c r="CEI51" s="468"/>
      <c r="CEJ51" s="468"/>
      <c r="CEK51" s="468"/>
      <c r="CEL51" s="468"/>
      <c r="CEM51" s="468"/>
      <c r="CEN51" s="468"/>
      <c r="CEO51" s="468"/>
      <c r="CEP51" s="468"/>
      <c r="CEQ51" s="468"/>
      <c r="CER51" s="468"/>
      <c r="CES51" s="468"/>
      <c r="CET51" s="468"/>
      <c r="CEU51" s="468"/>
      <c r="CEV51" s="468"/>
      <c r="CEW51" s="468"/>
      <c r="CEX51" s="468"/>
      <c r="CEY51" s="468"/>
      <c r="CEZ51" s="468"/>
      <c r="CFA51" s="468"/>
      <c r="CFB51" s="468"/>
      <c r="CFC51" s="468"/>
      <c r="CFD51" s="468"/>
      <c r="CFE51" s="468"/>
      <c r="CFF51" s="468"/>
      <c r="CFG51" s="468"/>
      <c r="CFH51" s="468"/>
      <c r="CFI51" s="468"/>
      <c r="CFJ51" s="468"/>
      <c r="CFK51" s="468"/>
      <c r="CFL51" s="468"/>
      <c r="CFM51" s="468"/>
      <c r="CFN51" s="468"/>
      <c r="CFO51" s="468"/>
      <c r="CFP51" s="468"/>
      <c r="CFQ51" s="468"/>
      <c r="CFR51" s="468"/>
      <c r="CFS51" s="468"/>
      <c r="CFT51" s="468"/>
      <c r="CFU51" s="468"/>
      <c r="CFV51" s="468"/>
      <c r="CFW51" s="468"/>
      <c r="CFX51" s="468"/>
      <c r="CFY51" s="468"/>
      <c r="CFZ51" s="468"/>
      <c r="CGA51" s="468"/>
      <c r="CGB51" s="468"/>
      <c r="CGC51" s="468"/>
      <c r="CGD51" s="468"/>
      <c r="CGE51" s="468"/>
      <c r="CGF51" s="468"/>
      <c r="CGG51" s="468"/>
      <c r="CGH51" s="468"/>
      <c r="CGI51" s="468"/>
      <c r="CGJ51" s="468"/>
      <c r="CGK51" s="468"/>
      <c r="CGL51" s="468"/>
      <c r="CGM51" s="468"/>
      <c r="CGN51" s="468"/>
      <c r="CGO51" s="468"/>
      <c r="CGP51" s="468"/>
      <c r="CGQ51" s="468"/>
      <c r="CGR51" s="468"/>
      <c r="CGS51" s="468"/>
      <c r="CGT51" s="468"/>
      <c r="CGU51" s="468"/>
      <c r="CGV51" s="468"/>
      <c r="CGW51" s="468"/>
      <c r="CGX51" s="468"/>
      <c r="CGY51" s="468"/>
      <c r="CGZ51" s="468"/>
      <c r="CHA51" s="468"/>
      <c r="CHB51" s="468"/>
      <c r="CHC51" s="468"/>
      <c r="CHD51" s="468"/>
      <c r="CHE51" s="468"/>
      <c r="CHF51" s="468"/>
      <c r="CHG51" s="468"/>
      <c r="CHH51" s="468"/>
      <c r="CHI51" s="468"/>
      <c r="CHJ51" s="468"/>
      <c r="CHK51" s="468"/>
      <c r="CHL51" s="468"/>
      <c r="CHM51" s="468"/>
      <c r="CHN51" s="468"/>
      <c r="CHO51" s="468"/>
      <c r="CHP51" s="468"/>
      <c r="CHQ51" s="468"/>
      <c r="CHR51" s="468"/>
      <c r="CHS51" s="468"/>
      <c r="CHT51" s="468"/>
      <c r="CHU51" s="468"/>
      <c r="CHV51" s="468"/>
      <c r="CHW51" s="468"/>
      <c r="CHX51" s="468"/>
      <c r="CHY51" s="468"/>
      <c r="CHZ51" s="468"/>
      <c r="CIA51" s="468"/>
      <c r="CIB51" s="468"/>
      <c r="CIC51" s="468"/>
      <c r="CID51" s="468"/>
      <c r="CIE51" s="468"/>
      <c r="CIF51" s="468"/>
      <c r="CIG51" s="468"/>
      <c r="CIH51" s="468"/>
      <c r="CII51" s="468"/>
      <c r="CIJ51" s="468"/>
      <c r="CIK51" s="468"/>
      <c r="CIL51" s="468"/>
      <c r="CIM51" s="468"/>
      <c r="CIN51" s="468"/>
      <c r="CIO51" s="468"/>
      <c r="CIP51" s="468"/>
      <c r="CIQ51" s="468"/>
      <c r="CIR51" s="468"/>
      <c r="CIS51" s="468"/>
      <c r="CIT51" s="468"/>
      <c r="CIU51" s="468"/>
      <c r="CIV51" s="468"/>
      <c r="CIW51" s="468"/>
      <c r="CIX51" s="468"/>
      <c r="CIY51" s="468"/>
      <c r="CIZ51" s="468"/>
      <c r="CJA51" s="468"/>
      <c r="CJB51" s="468"/>
      <c r="CJC51" s="468"/>
      <c r="CJD51" s="468"/>
      <c r="CJE51" s="468"/>
      <c r="CJF51" s="468"/>
      <c r="CJG51" s="468"/>
      <c r="CJH51" s="468"/>
      <c r="CJI51" s="468"/>
      <c r="CJJ51" s="468"/>
      <c r="CJK51" s="468"/>
      <c r="CJL51" s="468"/>
      <c r="CJM51" s="468"/>
      <c r="CJN51" s="468"/>
      <c r="CJO51" s="468"/>
      <c r="CJP51" s="468"/>
      <c r="CJQ51" s="468"/>
      <c r="CJR51" s="468"/>
      <c r="CJS51" s="468"/>
      <c r="CJT51" s="468"/>
      <c r="CJU51" s="468"/>
      <c r="CJV51" s="468"/>
      <c r="CJW51" s="468"/>
      <c r="CJX51" s="468"/>
      <c r="CJY51" s="468"/>
      <c r="CJZ51" s="468"/>
      <c r="CKA51" s="468"/>
      <c r="CKB51" s="468"/>
      <c r="CKC51" s="468"/>
      <c r="CKD51" s="468"/>
      <c r="CKE51" s="468"/>
      <c r="CKF51" s="468"/>
      <c r="CKG51" s="468"/>
      <c r="CKH51" s="468"/>
      <c r="CKI51" s="468"/>
      <c r="CKJ51" s="468"/>
      <c r="CKK51" s="468"/>
      <c r="CKL51" s="468"/>
      <c r="CKM51" s="468"/>
      <c r="CKN51" s="468"/>
      <c r="CKO51" s="468"/>
      <c r="CKP51" s="468"/>
      <c r="CKQ51" s="468"/>
      <c r="CKR51" s="468"/>
      <c r="CKS51" s="468"/>
      <c r="CKT51" s="468"/>
      <c r="CKU51" s="468"/>
      <c r="CKV51" s="468"/>
      <c r="CKW51" s="468"/>
      <c r="CKX51" s="468"/>
      <c r="CKY51" s="468"/>
      <c r="CKZ51" s="468"/>
      <c r="CLA51" s="468"/>
      <c r="CLB51" s="468"/>
      <c r="CLC51" s="468"/>
      <c r="CLD51" s="468"/>
      <c r="CLE51" s="468"/>
      <c r="CLF51" s="468"/>
      <c r="CLG51" s="468"/>
      <c r="CLH51" s="468"/>
      <c r="CLI51" s="468"/>
      <c r="CLJ51" s="468"/>
      <c r="CLK51" s="468"/>
      <c r="CLL51" s="468"/>
      <c r="CLM51" s="468"/>
      <c r="CLN51" s="468"/>
      <c r="CLO51" s="468"/>
      <c r="CLP51" s="468"/>
      <c r="CLQ51" s="468"/>
      <c r="CLR51" s="468"/>
      <c r="CLS51" s="468"/>
      <c r="CLT51" s="468"/>
      <c r="CLU51" s="468"/>
      <c r="CLV51" s="468"/>
      <c r="CLW51" s="468"/>
      <c r="CLX51" s="468"/>
      <c r="CLY51" s="468"/>
      <c r="CLZ51" s="468"/>
      <c r="CMA51" s="468"/>
      <c r="CMB51" s="468"/>
      <c r="CMC51" s="468"/>
      <c r="CMD51" s="468"/>
      <c r="CME51" s="468"/>
      <c r="CMF51" s="468"/>
      <c r="CMG51" s="468"/>
      <c r="CMH51" s="468"/>
      <c r="CMI51" s="468"/>
      <c r="CMJ51" s="468"/>
      <c r="CMK51" s="468"/>
      <c r="CML51" s="468"/>
      <c r="CMM51" s="468"/>
      <c r="CMN51" s="468"/>
      <c r="CMO51" s="468"/>
      <c r="CMP51" s="468"/>
      <c r="CMQ51" s="468"/>
      <c r="CMR51" s="468"/>
      <c r="CMS51" s="468"/>
      <c r="CMT51" s="468"/>
      <c r="CMU51" s="468"/>
      <c r="CMV51" s="468"/>
      <c r="CMW51" s="468"/>
      <c r="CMX51" s="468"/>
      <c r="CMY51" s="468"/>
      <c r="CMZ51" s="468"/>
      <c r="CNA51" s="468"/>
      <c r="CNB51" s="468"/>
      <c r="CNC51" s="468"/>
      <c r="CND51" s="468"/>
      <c r="CNE51" s="468"/>
      <c r="CNF51" s="468"/>
      <c r="CNG51" s="468"/>
      <c r="CNH51" s="468"/>
      <c r="CNI51" s="468"/>
      <c r="CNJ51" s="468"/>
      <c r="CNK51" s="468"/>
      <c r="CNL51" s="468"/>
      <c r="CNM51" s="468"/>
      <c r="CNN51" s="468"/>
      <c r="CNO51" s="468"/>
      <c r="CNP51" s="468"/>
      <c r="CNQ51" s="468"/>
      <c r="CNR51" s="468"/>
      <c r="CNS51" s="468"/>
      <c r="CNT51" s="468"/>
      <c r="CNU51" s="468"/>
      <c r="CNV51" s="468"/>
      <c r="CNW51" s="468"/>
      <c r="CNX51" s="468"/>
      <c r="CNY51" s="468"/>
      <c r="CNZ51" s="468"/>
      <c r="COA51" s="468"/>
      <c r="COB51" s="468"/>
      <c r="COC51" s="468"/>
      <c r="COD51" s="468"/>
      <c r="COE51" s="468"/>
      <c r="COF51" s="468"/>
      <c r="COG51" s="468"/>
      <c r="COH51" s="468"/>
      <c r="COI51" s="468"/>
      <c r="COJ51" s="468"/>
      <c r="COK51" s="468"/>
      <c r="COL51" s="468"/>
      <c r="COM51" s="468"/>
      <c r="CON51" s="468"/>
      <c r="COO51" s="468"/>
      <c r="COP51" s="468"/>
      <c r="COQ51" s="468"/>
      <c r="COR51" s="468"/>
      <c r="COS51" s="468"/>
      <c r="COT51" s="468"/>
      <c r="COU51" s="468"/>
      <c r="COV51" s="468"/>
      <c r="COW51" s="468"/>
      <c r="COX51" s="468"/>
      <c r="COY51" s="468"/>
      <c r="COZ51" s="468"/>
      <c r="CPA51" s="468"/>
      <c r="CPB51" s="468"/>
      <c r="CPC51" s="468"/>
      <c r="CPD51" s="468"/>
      <c r="CPE51" s="468"/>
      <c r="CPF51" s="468"/>
      <c r="CPG51" s="468"/>
      <c r="CPH51" s="468"/>
      <c r="CPI51" s="468"/>
      <c r="CPJ51" s="468"/>
      <c r="CPK51" s="468"/>
      <c r="CPL51" s="468"/>
      <c r="CPM51" s="468"/>
      <c r="CPN51" s="468"/>
      <c r="CPO51" s="468"/>
      <c r="CPP51" s="468"/>
      <c r="CPQ51" s="468"/>
      <c r="CPR51" s="468"/>
      <c r="CPS51" s="468"/>
      <c r="CPT51" s="468"/>
      <c r="CPU51" s="468"/>
      <c r="CPV51" s="468"/>
      <c r="CPW51" s="468"/>
      <c r="CPX51" s="468"/>
      <c r="CPY51" s="468"/>
      <c r="CPZ51" s="468"/>
      <c r="CQA51" s="468"/>
      <c r="CQB51" s="468"/>
      <c r="CQC51" s="468"/>
      <c r="CQD51" s="468"/>
      <c r="CQE51" s="468"/>
      <c r="CQF51" s="468"/>
      <c r="CQG51" s="468"/>
      <c r="CQH51" s="468"/>
      <c r="CQI51" s="468"/>
      <c r="CQJ51" s="468"/>
      <c r="CQK51" s="468"/>
      <c r="CQL51" s="468"/>
      <c r="CQM51" s="468"/>
      <c r="CQN51" s="468"/>
      <c r="CQO51" s="468"/>
      <c r="CQP51" s="468"/>
      <c r="CQQ51" s="468"/>
      <c r="CQR51" s="468"/>
      <c r="CQS51" s="468"/>
      <c r="CQT51" s="468"/>
      <c r="CQU51" s="468"/>
      <c r="CQV51" s="468"/>
      <c r="CQW51" s="468"/>
      <c r="CQX51" s="468"/>
      <c r="CQY51" s="468"/>
      <c r="CQZ51" s="468"/>
      <c r="CRA51" s="468"/>
      <c r="CRB51" s="468"/>
      <c r="CRC51" s="468"/>
      <c r="CRD51" s="468"/>
      <c r="CRE51" s="468"/>
      <c r="CRF51" s="468"/>
      <c r="CRG51" s="468"/>
      <c r="CRH51" s="468"/>
      <c r="CRI51" s="468"/>
      <c r="CRJ51" s="468"/>
      <c r="CRK51" s="468"/>
      <c r="CRL51" s="468"/>
      <c r="CRM51" s="468"/>
      <c r="CRN51" s="468"/>
      <c r="CRO51" s="468"/>
      <c r="CRP51" s="468"/>
      <c r="CRQ51" s="468"/>
      <c r="CRR51" s="468"/>
      <c r="CRS51" s="468"/>
      <c r="CRT51" s="468"/>
      <c r="CRU51" s="468"/>
      <c r="CRV51" s="468"/>
      <c r="CRW51" s="468"/>
      <c r="CRX51" s="468"/>
      <c r="CRY51" s="468"/>
      <c r="CRZ51" s="468"/>
      <c r="CSA51" s="468"/>
      <c r="CSB51" s="468"/>
      <c r="CSC51" s="468"/>
      <c r="CSD51" s="468"/>
      <c r="CSE51" s="468"/>
      <c r="CSF51" s="468"/>
      <c r="CSG51" s="468"/>
      <c r="CSH51" s="468"/>
      <c r="CSI51" s="468"/>
      <c r="CSJ51" s="468"/>
      <c r="CSK51" s="468"/>
      <c r="CSL51" s="468"/>
      <c r="CSM51" s="468"/>
      <c r="CSN51" s="468"/>
      <c r="CSO51" s="468"/>
      <c r="CSP51" s="468"/>
      <c r="CSQ51" s="468"/>
      <c r="CSR51" s="468"/>
      <c r="CSS51" s="468"/>
      <c r="CST51" s="468"/>
      <c r="CSU51" s="468"/>
      <c r="CSV51" s="468"/>
      <c r="CSW51" s="468"/>
      <c r="CSX51" s="468"/>
      <c r="CSY51" s="468"/>
      <c r="CSZ51" s="468"/>
      <c r="CTA51" s="468"/>
      <c r="CTB51" s="468"/>
      <c r="CTC51" s="468"/>
      <c r="CTD51" s="468"/>
      <c r="CTE51" s="468"/>
      <c r="CTF51" s="468"/>
      <c r="CTG51" s="468"/>
      <c r="CTH51" s="468"/>
      <c r="CTI51" s="468"/>
      <c r="CTJ51" s="468"/>
      <c r="CTK51" s="468"/>
      <c r="CTL51" s="468"/>
      <c r="CTM51" s="468"/>
      <c r="CTN51" s="468"/>
      <c r="CTO51" s="468"/>
      <c r="CTP51" s="468"/>
      <c r="CTQ51" s="468"/>
      <c r="CTR51" s="468"/>
      <c r="CTS51" s="468"/>
      <c r="CTT51" s="468"/>
      <c r="CTU51" s="468"/>
      <c r="CTV51" s="468"/>
      <c r="CTW51" s="468"/>
      <c r="CTX51" s="468"/>
      <c r="CTY51" s="468"/>
      <c r="CTZ51" s="468"/>
      <c r="CUA51" s="468"/>
      <c r="CUB51" s="468"/>
      <c r="CUC51" s="468"/>
      <c r="CUD51" s="468"/>
      <c r="CUE51" s="468"/>
      <c r="CUF51" s="468"/>
      <c r="CUG51" s="468"/>
      <c r="CUH51" s="468"/>
      <c r="CUI51" s="468"/>
      <c r="CUJ51" s="468"/>
      <c r="CUK51" s="468"/>
      <c r="CUL51" s="468"/>
      <c r="CUM51" s="468"/>
      <c r="CUN51" s="468"/>
      <c r="CUO51" s="468"/>
      <c r="CUP51" s="468"/>
      <c r="CUQ51" s="468"/>
      <c r="CUR51" s="468"/>
      <c r="CUS51" s="468"/>
      <c r="CUT51" s="468"/>
      <c r="CUU51" s="468"/>
      <c r="CUV51" s="468"/>
      <c r="CUW51" s="468"/>
      <c r="CUX51" s="468"/>
      <c r="CUY51" s="468"/>
      <c r="CUZ51" s="468"/>
      <c r="CVA51" s="468"/>
      <c r="CVB51" s="468"/>
      <c r="CVC51" s="468"/>
      <c r="CVD51" s="468"/>
      <c r="CVE51" s="468"/>
      <c r="CVF51" s="468"/>
      <c r="CVG51" s="468"/>
      <c r="CVH51" s="468"/>
      <c r="CVI51" s="468"/>
      <c r="CVJ51" s="468"/>
      <c r="CVK51" s="468"/>
      <c r="CVL51" s="468"/>
      <c r="CVM51" s="468"/>
      <c r="CVN51" s="468"/>
      <c r="CVO51" s="468"/>
      <c r="CVP51" s="468"/>
      <c r="CVQ51" s="468"/>
      <c r="CVR51" s="468"/>
      <c r="CVS51" s="468"/>
      <c r="CVT51" s="468"/>
      <c r="CVU51" s="468"/>
      <c r="CVV51" s="468"/>
      <c r="CVW51" s="468"/>
      <c r="CVX51" s="468"/>
      <c r="CVY51" s="468"/>
      <c r="CVZ51" s="468"/>
      <c r="CWA51" s="468"/>
      <c r="CWB51" s="468"/>
      <c r="CWC51" s="468"/>
      <c r="CWD51" s="468"/>
      <c r="CWE51" s="468"/>
      <c r="CWF51" s="468"/>
      <c r="CWG51" s="468"/>
      <c r="CWH51" s="468"/>
      <c r="CWI51" s="468"/>
      <c r="CWJ51" s="468"/>
      <c r="CWK51" s="468"/>
      <c r="CWL51" s="468"/>
      <c r="CWM51" s="468"/>
      <c r="CWN51" s="468"/>
      <c r="CWO51" s="468"/>
      <c r="CWP51" s="468"/>
      <c r="CWQ51" s="468"/>
      <c r="CWR51" s="468"/>
      <c r="CWS51" s="468"/>
      <c r="CWT51" s="468"/>
      <c r="CWU51" s="468"/>
      <c r="CWV51" s="468"/>
      <c r="CWW51" s="468"/>
      <c r="CWX51" s="468"/>
      <c r="CWY51" s="468"/>
      <c r="CWZ51" s="468"/>
      <c r="CXA51" s="468"/>
      <c r="CXB51" s="468"/>
      <c r="CXC51" s="468"/>
      <c r="CXD51" s="468"/>
      <c r="CXE51" s="468"/>
      <c r="CXF51" s="468"/>
      <c r="CXG51" s="468"/>
      <c r="CXH51" s="468"/>
      <c r="CXI51" s="468"/>
      <c r="CXJ51" s="468"/>
      <c r="CXK51" s="468"/>
      <c r="CXL51" s="468"/>
      <c r="CXM51" s="468"/>
      <c r="CXN51" s="468"/>
      <c r="CXO51" s="468"/>
      <c r="CXP51" s="468"/>
      <c r="CXQ51" s="468"/>
      <c r="CXR51" s="468"/>
      <c r="CXS51" s="468"/>
      <c r="CXT51" s="468"/>
      <c r="CXU51" s="468"/>
      <c r="CXV51" s="468"/>
      <c r="CXW51" s="468"/>
      <c r="CXX51" s="468"/>
      <c r="CXY51" s="468"/>
      <c r="CXZ51" s="468"/>
      <c r="CYA51" s="468"/>
      <c r="CYB51" s="468"/>
      <c r="CYC51" s="468"/>
      <c r="CYD51" s="468"/>
      <c r="CYE51" s="468"/>
      <c r="CYF51" s="468"/>
      <c r="CYG51" s="468"/>
      <c r="CYH51" s="468"/>
      <c r="CYI51" s="468"/>
      <c r="CYJ51" s="468"/>
      <c r="CYK51" s="468"/>
      <c r="CYL51" s="468"/>
      <c r="CYM51" s="468"/>
      <c r="CYN51" s="468"/>
      <c r="CYO51" s="468"/>
      <c r="CYP51" s="468"/>
      <c r="CYQ51" s="468"/>
      <c r="CYR51" s="468"/>
      <c r="CYS51" s="468"/>
      <c r="CYT51" s="468"/>
      <c r="CYU51" s="468"/>
      <c r="CYV51" s="468"/>
      <c r="CYW51" s="468"/>
      <c r="CYX51" s="468"/>
      <c r="CYY51" s="468"/>
      <c r="CYZ51" s="468"/>
      <c r="CZA51" s="468"/>
      <c r="CZB51" s="468"/>
      <c r="CZC51" s="468"/>
      <c r="CZD51" s="468"/>
      <c r="CZE51" s="468"/>
      <c r="CZF51" s="468"/>
      <c r="CZG51" s="468"/>
      <c r="CZH51" s="468"/>
      <c r="CZI51" s="468"/>
      <c r="CZJ51" s="468"/>
      <c r="CZK51" s="468"/>
      <c r="CZL51" s="468"/>
      <c r="CZM51" s="468"/>
      <c r="CZN51" s="468"/>
      <c r="CZO51" s="468"/>
      <c r="CZP51" s="468"/>
      <c r="CZQ51" s="468"/>
      <c r="CZR51" s="468"/>
      <c r="CZS51" s="468"/>
      <c r="CZT51" s="468"/>
      <c r="CZU51" s="468"/>
      <c r="CZV51" s="468"/>
      <c r="CZW51" s="468"/>
      <c r="CZX51" s="468"/>
      <c r="CZY51" s="468"/>
      <c r="CZZ51" s="468"/>
      <c r="DAA51" s="468"/>
      <c r="DAB51" s="468"/>
      <c r="DAC51" s="468"/>
      <c r="DAD51" s="468"/>
      <c r="DAE51" s="468"/>
      <c r="DAF51" s="468"/>
      <c r="DAG51" s="468"/>
      <c r="DAH51" s="468"/>
      <c r="DAI51" s="468"/>
      <c r="DAJ51" s="468"/>
      <c r="DAK51" s="468"/>
      <c r="DAL51" s="468"/>
      <c r="DAM51" s="468"/>
      <c r="DAN51" s="468"/>
      <c r="DAO51" s="468"/>
      <c r="DAP51" s="468"/>
      <c r="DAQ51" s="468"/>
      <c r="DAR51" s="468"/>
      <c r="DAS51" s="468"/>
      <c r="DAT51" s="468"/>
      <c r="DAU51" s="468"/>
      <c r="DAV51" s="468"/>
      <c r="DAW51" s="468"/>
      <c r="DAX51" s="468"/>
      <c r="DAY51" s="468"/>
      <c r="DAZ51" s="468"/>
      <c r="DBA51" s="468"/>
      <c r="DBB51" s="468"/>
      <c r="DBC51" s="468"/>
      <c r="DBD51" s="468"/>
      <c r="DBE51" s="468"/>
      <c r="DBF51" s="468"/>
      <c r="DBG51" s="468"/>
      <c r="DBH51" s="468"/>
      <c r="DBI51" s="468"/>
      <c r="DBJ51" s="468"/>
      <c r="DBK51" s="468"/>
      <c r="DBL51" s="468"/>
      <c r="DBM51" s="468"/>
      <c r="DBN51" s="468"/>
      <c r="DBO51" s="468"/>
      <c r="DBP51" s="468"/>
      <c r="DBQ51" s="468"/>
      <c r="DBR51" s="468"/>
      <c r="DBS51" s="468"/>
      <c r="DBT51" s="468"/>
      <c r="DBU51" s="468"/>
      <c r="DBV51" s="468"/>
      <c r="DBW51" s="468"/>
      <c r="DBX51" s="468"/>
      <c r="DBY51" s="468"/>
      <c r="DBZ51" s="468"/>
      <c r="DCA51" s="468"/>
      <c r="DCB51" s="468"/>
      <c r="DCC51" s="468"/>
      <c r="DCD51" s="468"/>
      <c r="DCE51" s="468"/>
      <c r="DCF51" s="468"/>
      <c r="DCG51" s="468"/>
      <c r="DCH51" s="468"/>
      <c r="DCI51" s="468"/>
      <c r="DCJ51" s="468"/>
      <c r="DCK51" s="468"/>
      <c r="DCL51" s="468"/>
      <c r="DCM51" s="468"/>
      <c r="DCN51" s="468"/>
      <c r="DCO51" s="468"/>
      <c r="DCP51" s="468"/>
      <c r="DCQ51" s="468"/>
      <c r="DCR51" s="468"/>
      <c r="DCS51" s="468"/>
      <c r="DCT51" s="468"/>
      <c r="DCU51" s="468"/>
      <c r="DCV51" s="468"/>
      <c r="DCW51" s="468"/>
      <c r="DCX51" s="468"/>
      <c r="DCY51" s="468"/>
      <c r="DCZ51" s="468"/>
      <c r="DDA51" s="468"/>
      <c r="DDB51" s="468"/>
      <c r="DDC51" s="468"/>
      <c r="DDD51" s="468"/>
      <c r="DDE51" s="468"/>
      <c r="DDF51" s="468"/>
      <c r="DDG51" s="468"/>
      <c r="DDH51" s="468"/>
      <c r="DDI51" s="468"/>
      <c r="DDJ51" s="468"/>
      <c r="DDK51" s="468"/>
      <c r="DDL51" s="468"/>
      <c r="DDM51" s="468"/>
      <c r="DDN51" s="468"/>
      <c r="DDO51" s="468"/>
      <c r="DDP51" s="468"/>
      <c r="DDQ51" s="468"/>
      <c r="DDR51" s="468"/>
      <c r="DDS51" s="468"/>
      <c r="DDT51" s="468"/>
      <c r="DDU51" s="468"/>
      <c r="DDV51" s="468"/>
      <c r="DDW51" s="468"/>
      <c r="DDX51" s="468"/>
      <c r="DDY51" s="468"/>
      <c r="DDZ51" s="468"/>
      <c r="DEA51" s="468"/>
      <c r="DEB51" s="468"/>
      <c r="DEC51" s="468"/>
      <c r="DED51" s="468"/>
      <c r="DEE51" s="468"/>
      <c r="DEF51" s="468"/>
      <c r="DEG51" s="468"/>
      <c r="DEH51" s="468"/>
      <c r="DEI51" s="468"/>
      <c r="DEJ51" s="468"/>
      <c r="DEK51" s="468"/>
      <c r="DEL51" s="468"/>
      <c r="DEM51" s="468"/>
      <c r="DEN51" s="468"/>
      <c r="DEO51" s="468"/>
      <c r="DEP51" s="468"/>
      <c r="DEQ51" s="468"/>
      <c r="DER51" s="468"/>
      <c r="DES51" s="468"/>
      <c r="DET51" s="468"/>
      <c r="DEU51" s="468"/>
      <c r="DEV51" s="468"/>
      <c r="DEW51" s="468"/>
      <c r="DEX51" s="468"/>
      <c r="DEY51" s="468"/>
      <c r="DEZ51" s="468"/>
      <c r="DFA51" s="468"/>
      <c r="DFB51" s="468"/>
      <c r="DFC51" s="468"/>
      <c r="DFD51" s="468"/>
      <c r="DFE51" s="468"/>
      <c r="DFF51" s="468"/>
      <c r="DFG51" s="468"/>
      <c r="DFH51" s="468"/>
      <c r="DFI51" s="468"/>
      <c r="DFJ51" s="468"/>
      <c r="DFK51" s="468"/>
      <c r="DFL51" s="468"/>
      <c r="DFM51" s="468"/>
      <c r="DFN51" s="468"/>
      <c r="DFO51" s="468"/>
      <c r="DFP51" s="468"/>
      <c r="DFQ51" s="468"/>
      <c r="DFR51" s="468"/>
      <c r="DFS51" s="468"/>
      <c r="DFT51" s="468"/>
      <c r="DFU51" s="468"/>
      <c r="DFV51" s="468"/>
      <c r="DFW51" s="468"/>
      <c r="DFX51" s="468"/>
      <c r="DFY51" s="468"/>
      <c r="DFZ51" s="468"/>
      <c r="DGA51" s="468"/>
      <c r="DGB51" s="468"/>
      <c r="DGC51" s="468"/>
      <c r="DGD51" s="468"/>
      <c r="DGE51" s="468"/>
      <c r="DGF51" s="468"/>
      <c r="DGG51" s="468"/>
      <c r="DGH51" s="468"/>
      <c r="DGI51" s="468"/>
      <c r="DGJ51" s="468"/>
      <c r="DGK51" s="468"/>
      <c r="DGL51" s="468"/>
      <c r="DGM51" s="468"/>
      <c r="DGN51" s="468"/>
      <c r="DGO51" s="468"/>
      <c r="DGP51" s="468"/>
      <c r="DGQ51" s="468"/>
      <c r="DGR51" s="468"/>
      <c r="DGS51" s="468"/>
      <c r="DGT51" s="468"/>
      <c r="DGU51" s="468"/>
      <c r="DGV51" s="468"/>
      <c r="DGW51" s="468"/>
      <c r="DGX51" s="468"/>
      <c r="DGY51" s="468"/>
      <c r="DGZ51" s="468"/>
      <c r="DHA51" s="468"/>
      <c r="DHB51" s="468"/>
      <c r="DHC51" s="468"/>
      <c r="DHD51" s="468"/>
      <c r="DHE51" s="468"/>
      <c r="DHF51" s="468"/>
      <c r="DHG51" s="468"/>
      <c r="DHH51" s="468"/>
      <c r="DHI51" s="468"/>
      <c r="DHJ51" s="468"/>
      <c r="DHK51" s="468"/>
      <c r="DHL51" s="468"/>
      <c r="DHM51" s="468"/>
      <c r="DHN51" s="468"/>
      <c r="DHO51" s="468"/>
      <c r="DHP51" s="468"/>
      <c r="DHQ51" s="468"/>
      <c r="DHR51" s="468"/>
      <c r="DHS51" s="468"/>
      <c r="DHT51" s="468"/>
      <c r="DHU51" s="468"/>
      <c r="DHV51" s="468"/>
      <c r="DHW51" s="468"/>
      <c r="DHX51" s="468"/>
      <c r="DHY51" s="468"/>
      <c r="DHZ51" s="468"/>
      <c r="DIA51" s="468"/>
      <c r="DIB51" s="468"/>
      <c r="DIC51" s="468"/>
      <c r="DID51" s="468"/>
      <c r="DIE51" s="468"/>
      <c r="DIF51" s="468"/>
      <c r="DIG51" s="468"/>
      <c r="DIH51" s="468"/>
      <c r="DII51" s="468"/>
      <c r="DIJ51" s="468"/>
      <c r="DIK51" s="468"/>
      <c r="DIL51" s="468"/>
      <c r="DIM51" s="468"/>
      <c r="DIN51" s="468"/>
      <c r="DIO51" s="468"/>
      <c r="DIP51" s="468"/>
      <c r="DIQ51" s="468"/>
      <c r="DIR51" s="468"/>
      <c r="DIS51" s="468"/>
      <c r="DIT51" s="468"/>
      <c r="DIU51" s="468"/>
      <c r="DIV51" s="468"/>
      <c r="DIW51" s="468"/>
      <c r="DIX51" s="468"/>
      <c r="DIY51" s="468"/>
      <c r="DIZ51" s="468"/>
      <c r="DJA51" s="468"/>
      <c r="DJB51" s="468"/>
      <c r="DJC51" s="468"/>
      <c r="DJD51" s="468"/>
      <c r="DJE51" s="468"/>
      <c r="DJF51" s="468"/>
      <c r="DJG51" s="468"/>
      <c r="DJH51" s="468"/>
      <c r="DJI51" s="468"/>
      <c r="DJJ51" s="468"/>
      <c r="DJK51" s="468"/>
      <c r="DJL51" s="468"/>
      <c r="DJM51" s="468"/>
      <c r="DJN51" s="468"/>
      <c r="DJO51" s="468"/>
      <c r="DJP51" s="468"/>
      <c r="DJQ51" s="468"/>
      <c r="DJR51" s="468"/>
      <c r="DJS51" s="468"/>
      <c r="DJT51" s="468"/>
      <c r="DJU51" s="468"/>
      <c r="DJV51" s="468"/>
      <c r="DJW51" s="468"/>
      <c r="DJX51" s="468"/>
      <c r="DJY51" s="468"/>
      <c r="DJZ51" s="468"/>
      <c r="DKA51" s="468"/>
      <c r="DKB51" s="468"/>
      <c r="DKC51" s="468"/>
      <c r="DKD51" s="468"/>
      <c r="DKE51" s="468"/>
      <c r="DKF51" s="468"/>
      <c r="DKG51" s="468"/>
      <c r="DKH51" s="468"/>
      <c r="DKI51" s="468"/>
      <c r="DKJ51" s="468"/>
      <c r="DKK51" s="468"/>
      <c r="DKL51" s="468"/>
      <c r="DKM51" s="468"/>
      <c r="DKN51" s="468"/>
      <c r="DKO51" s="468"/>
      <c r="DKP51" s="468"/>
      <c r="DKQ51" s="468"/>
      <c r="DKR51" s="468"/>
      <c r="DKS51" s="468"/>
      <c r="DKT51" s="468"/>
      <c r="DKU51" s="468"/>
      <c r="DKV51" s="468"/>
      <c r="DKW51" s="468"/>
      <c r="DKX51" s="468"/>
      <c r="DKY51" s="468"/>
      <c r="DKZ51" s="468"/>
      <c r="DLA51" s="468"/>
      <c r="DLB51" s="468"/>
      <c r="DLC51" s="468"/>
      <c r="DLD51" s="468"/>
      <c r="DLE51" s="468"/>
      <c r="DLF51" s="468"/>
      <c r="DLG51" s="468"/>
      <c r="DLH51" s="468"/>
      <c r="DLI51" s="468"/>
      <c r="DLJ51" s="468"/>
      <c r="DLK51" s="468"/>
      <c r="DLL51" s="468"/>
      <c r="DLM51" s="468"/>
      <c r="DLN51" s="468"/>
      <c r="DLO51" s="468"/>
      <c r="DLP51" s="468"/>
      <c r="DLQ51" s="468"/>
      <c r="DLR51" s="468"/>
      <c r="DLS51" s="468"/>
      <c r="DLT51" s="468"/>
      <c r="DLU51" s="468"/>
      <c r="DLV51" s="468"/>
      <c r="DLW51" s="468"/>
      <c r="DLX51" s="468"/>
      <c r="DLY51" s="468"/>
      <c r="DLZ51" s="468"/>
      <c r="DMA51" s="468"/>
      <c r="DMB51" s="468"/>
      <c r="DMC51" s="468"/>
      <c r="DMD51" s="468"/>
      <c r="DME51" s="468"/>
      <c r="DMF51" s="468"/>
      <c r="DMG51" s="468"/>
      <c r="DMH51" s="468"/>
      <c r="DMI51" s="468"/>
      <c r="DMJ51" s="468"/>
      <c r="DMK51" s="468"/>
      <c r="DML51" s="468"/>
      <c r="DMM51" s="468"/>
      <c r="DMN51" s="468"/>
      <c r="DMO51" s="468"/>
      <c r="DMP51" s="468"/>
      <c r="DMQ51" s="468"/>
      <c r="DMR51" s="468"/>
      <c r="DMS51" s="468"/>
      <c r="DMT51" s="468"/>
      <c r="DMU51" s="468"/>
      <c r="DMV51" s="468"/>
      <c r="DMW51" s="468"/>
      <c r="DMX51" s="468"/>
      <c r="DMY51" s="468"/>
      <c r="DMZ51" s="468"/>
      <c r="DNA51" s="468"/>
      <c r="DNB51" s="468"/>
      <c r="DNC51" s="468"/>
      <c r="DND51" s="468"/>
      <c r="DNE51" s="468"/>
      <c r="DNF51" s="468"/>
      <c r="DNG51" s="468"/>
      <c r="DNH51" s="468"/>
      <c r="DNI51" s="468"/>
      <c r="DNJ51" s="468"/>
      <c r="DNK51" s="468"/>
      <c r="DNL51" s="468"/>
      <c r="DNM51" s="468"/>
      <c r="DNN51" s="468"/>
      <c r="DNO51" s="468"/>
      <c r="DNP51" s="468"/>
      <c r="DNQ51" s="468"/>
      <c r="DNR51" s="468"/>
      <c r="DNS51" s="468"/>
      <c r="DNT51" s="468"/>
      <c r="DNU51" s="468"/>
      <c r="DNV51" s="468"/>
      <c r="DNW51" s="468"/>
      <c r="DNX51" s="468"/>
      <c r="DNY51" s="468"/>
      <c r="DNZ51" s="468"/>
      <c r="DOA51" s="468"/>
      <c r="DOB51" s="468"/>
      <c r="DOC51" s="468"/>
      <c r="DOD51" s="468"/>
      <c r="DOE51" s="468"/>
      <c r="DOF51" s="468"/>
      <c r="DOG51" s="468"/>
      <c r="DOH51" s="468"/>
      <c r="DOI51" s="468"/>
      <c r="DOJ51" s="468"/>
      <c r="DOK51" s="468"/>
      <c r="DOL51" s="468"/>
      <c r="DOM51" s="468"/>
      <c r="DON51" s="468"/>
      <c r="DOO51" s="468"/>
      <c r="DOP51" s="468"/>
      <c r="DOQ51" s="468"/>
      <c r="DOR51" s="468"/>
      <c r="DOS51" s="468"/>
      <c r="DOT51" s="468"/>
      <c r="DOU51" s="468"/>
      <c r="DOV51" s="468"/>
      <c r="DOW51" s="468"/>
      <c r="DOX51" s="468"/>
      <c r="DOY51" s="468"/>
      <c r="DOZ51" s="468"/>
      <c r="DPA51" s="468"/>
      <c r="DPB51" s="468"/>
      <c r="DPC51" s="468"/>
      <c r="DPD51" s="468"/>
      <c r="DPE51" s="468"/>
      <c r="DPF51" s="468"/>
      <c r="DPG51" s="468"/>
      <c r="DPH51" s="468"/>
      <c r="DPI51" s="468"/>
      <c r="DPJ51" s="468"/>
      <c r="DPK51" s="468"/>
      <c r="DPL51" s="468"/>
      <c r="DPM51" s="468"/>
      <c r="DPN51" s="468"/>
      <c r="DPO51" s="468"/>
      <c r="DPP51" s="468"/>
      <c r="DPQ51" s="468"/>
      <c r="DPR51" s="468"/>
      <c r="DPS51" s="468"/>
      <c r="DPT51" s="468"/>
      <c r="DPU51" s="468"/>
      <c r="DPV51" s="468"/>
      <c r="DPW51" s="468"/>
      <c r="DPX51" s="468"/>
      <c r="DPY51" s="468"/>
      <c r="DPZ51" s="468"/>
      <c r="DQA51" s="468"/>
      <c r="DQB51" s="468"/>
      <c r="DQC51" s="468"/>
      <c r="DQD51" s="468"/>
      <c r="DQE51" s="468"/>
      <c r="DQF51" s="468"/>
      <c r="DQG51" s="468"/>
      <c r="DQH51" s="468"/>
      <c r="DQI51" s="468"/>
      <c r="DQJ51" s="468"/>
      <c r="DQK51" s="468"/>
      <c r="DQL51" s="468"/>
      <c r="DQM51" s="468"/>
      <c r="DQN51" s="468"/>
      <c r="DQO51" s="468"/>
      <c r="DQP51" s="468"/>
      <c r="DQQ51" s="468"/>
      <c r="DQR51" s="468"/>
      <c r="DQS51" s="468"/>
      <c r="DQT51" s="468"/>
      <c r="DQU51" s="468"/>
      <c r="DQV51" s="468"/>
      <c r="DQW51" s="468"/>
      <c r="DQX51" s="468"/>
      <c r="DQY51" s="468"/>
      <c r="DQZ51" s="468"/>
      <c r="DRA51" s="468"/>
      <c r="DRB51" s="468"/>
      <c r="DRC51" s="468"/>
      <c r="DRD51" s="468"/>
      <c r="DRE51" s="468"/>
      <c r="DRF51" s="468"/>
      <c r="DRG51" s="468"/>
      <c r="DRH51" s="468"/>
      <c r="DRI51" s="468"/>
      <c r="DRJ51" s="468"/>
      <c r="DRK51" s="468"/>
      <c r="DRL51" s="468"/>
      <c r="DRM51" s="468"/>
      <c r="DRN51" s="468"/>
      <c r="DRO51" s="468"/>
      <c r="DRP51" s="468"/>
      <c r="DRQ51" s="468"/>
      <c r="DRR51" s="468"/>
      <c r="DRS51" s="468"/>
      <c r="DRT51" s="468"/>
      <c r="DRU51" s="468"/>
      <c r="DRV51" s="468"/>
      <c r="DRW51" s="468"/>
      <c r="DRX51" s="468"/>
      <c r="DRY51" s="468"/>
      <c r="DRZ51" s="468"/>
      <c r="DSA51" s="468"/>
      <c r="DSB51" s="468"/>
      <c r="DSC51" s="468"/>
      <c r="DSD51" s="468"/>
      <c r="DSE51" s="468"/>
      <c r="DSF51" s="468"/>
      <c r="DSG51" s="468"/>
      <c r="DSH51" s="468"/>
      <c r="DSI51" s="468"/>
      <c r="DSJ51" s="468"/>
      <c r="DSK51" s="468"/>
      <c r="DSL51" s="468"/>
      <c r="DSM51" s="468"/>
      <c r="DSN51" s="468"/>
      <c r="DSO51" s="468"/>
      <c r="DSP51" s="468"/>
      <c r="DSQ51" s="468"/>
      <c r="DSR51" s="468"/>
      <c r="DSS51" s="468"/>
      <c r="DST51" s="468"/>
      <c r="DSU51" s="468"/>
      <c r="DSV51" s="468"/>
      <c r="DSW51" s="468"/>
      <c r="DSX51" s="468"/>
      <c r="DSY51" s="468"/>
      <c r="DSZ51" s="468"/>
      <c r="DTA51" s="468"/>
      <c r="DTB51" s="468"/>
      <c r="DTC51" s="468"/>
      <c r="DTD51" s="468"/>
      <c r="DTE51" s="468"/>
      <c r="DTF51" s="468"/>
      <c r="DTG51" s="468"/>
      <c r="DTH51" s="468"/>
      <c r="DTI51" s="468"/>
      <c r="DTJ51" s="468"/>
      <c r="DTK51" s="468"/>
      <c r="DTL51" s="468"/>
      <c r="DTM51" s="468"/>
      <c r="DTN51" s="468"/>
      <c r="DTO51" s="468"/>
      <c r="DTP51" s="468"/>
      <c r="DTQ51" s="468"/>
      <c r="DTR51" s="468"/>
      <c r="DTS51" s="468"/>
      <c r="DTT51" s="468"/>
      <c r="DTU51" s="468"/>
      <c r="DTV51" s="468"/>
      <c r="DTW51" s="468"/>
      <c r="DTX51" s="468"/>
      <c r="DTY51" s="468"/>
      <c r="DTZ51" s="468"/>
      <c r="DUA51" s="468"/>
      <c r="DUB51" s="468"/>
      <c r="DUC51" s="468"/>
      <c r="DUD51" s="468"/>
      <c r="DUE51" s="468"/>
      <c r="DUF51" s="468"/>
      <c r="DUG51" s="468"/>
      <c r="DUH51" s="468"/>
      <c r="DUI51" s="468"/>
      <c r="DUJ51" s="468"/>
      <c r="DUK51" s="468"/>
      <c r="DUL51" s="468"/>
      <c r="DUM51" s="468"/>
      <c r="DUN51" s="468"/>
      <c r="DUO51" s="468"/>
      <c r="DUP51" s="468"/>
      <c r="DUQ51" s="468"/>
      <c r="DUR51" s="468"/>
      <c r="DUS51" s="468"/>
      <c r="DUT51" s="468"/>
      <c r="DUU51" s="468"/>
      <c r="DUV51" s="468"/>
      <c r="DUW51" s="468"/>
      <c r="DUX51" s="468"/>
      <c r="DUY51" s="468"/>
      <c r="DUZ51" s="468"/>
      <c r="DVA51" s="468"/>
      <c r="DVB51" s="468"/>
      <c r="DVC51" s="468"/>
      <c r="DVD51" s="468"/>
      <c r="DVE51" s="468"/>
      <c r="DVF51" s="468"/>
      <c r="DVG51" s="468"/>
      <c r="DVH51" s="468"/>
      <c r="DVI51" s="468"/>
      <c r="DVJ51" s="468"/>
      <c r="DVK51" s="468"/>
      <c r="DVL51" s="468"/>
      <c r="DVM51" s="468"/>
      <c r="DVN51" s="468"/>
      <c r="DVO51" s="468"/>
      <c r="DVP51" s="468"/>
      <c r="DVQ51" s="468"/>
      <c r="DVR51" s="468"/>
      <c r="DVS51" s="468"/>
      <c r="DVT51" s="468"/>
      <c r="DVU51" s="468"/>
      <c r="DVV51" s="468"/>
      <c r="DVW51" s="468"/>
      <c r="DVX51" s="468"/>
      <c r="DVY51" s="468"/>
      <c r="DVZ51" s="468"/>
      <c r="DWA51" s="468"/>
      <c r="DWB51" s="468"/>
      <c r="DWC51" s="468"/>
      <c r="DWD51" s="468"/>
      <c r="DWE51" s="468"/>
      <c r="DWF51" s="468"/>
      <c r="DWG51" s="468"/>
      <c r="DWH51" s="468"/>
      <c r="DWI51" s="468"/>
      <c r="DWJ51" s="468"/>
      <c r="DWK51" s="468"/>
      <c r="DWL51" s="468"/>
      <c r="DWM51" s="468"/>
      <c r="DWN51" s="468"/>
      <c r="DWO51" s="468"/>
      <c r="DWP51" s="468"/>
      <c r="DWQ51" s="468"/>
      <c r="DWR51" s="468"/>
      <c r="DWS51" s="468"/>
      <c r="DWT51" s="468"/>
      <c r="DWU51" s="468"/>
      <c r="DWV51" s="468"/>
      <c r="DWW51" s="468"/>
      <c r="DWX51" s="468"/>
      <c r="DWY51" s="468"/>
      <c r="DWZ51" s="468"/>
      <c r="DXA51" s="468"/>
      <c r="DXB51" s="468"/>
      <c r="DXC51" s="468"/>
      <c r="DXD51" s="468"/>
      <c r="DXE51" s="468"/>
      <c r="DXF51" s="468"/>
      <c r="DXG51" s="468"/>
      <c r="DXH51" s="468"/>
      <c r="DXI51" s="468"/>
      <c r="DXJ51" s="468"/>
      <c r="DXK51" s="468"/>
      <c r="DXL51" s="468"/>
      <c r="DXM51" s="468"/>
      <c r="DXN51" s="468"/>
      <c r="DXO51" s="468"/>
      <c r="DXP51" s="468"/>
      <c r="DXQ51" s="468"/>
      <c r="DXR51" s="468"/>
      <c r="DXS51" s="468"/>
      <c r="DXT51" s="468"/>
      <c r="DXU51" s="468"/>
      <c r="DXV51" s="468"/>
      <c r="DXW51" s="468"/>
      <c r="DXX51" s="468"/>
      <c r="DXY51" s="468"/>
      <c r="DXZ51" s="468"/>
      <c r="DYA51" s="468"/>
      <c r="DYB51" s="468"/>
      <c r="DYC51" s="468"/>
      <c r="DYD51" s="468"/>
      <c r="DYE51" s="468"/>
      <c r="DYF51" s="468"/>
      <c r="DYG51" s="468"/>
      <c r="DYH51" s="468"/>
      <c r="DYI51" s="468"/>
      <c r="DYJ51" s="468"/>
      <c r="DYK51" s="468"/>
      <c r="DYL51" s="468"/>
      <c r="DYM51" s="468"/>
      <c r="DYN51" s="468"/>
      <c r="DYO51" s="468"/>
      <c r="DYP51" s="468"/>
      <c r="DYQ51" s="468"/>
      <c r="DYR51" s="468"/>
      <c r="DYS51" s="468"/>
      <c r="DYT51" s="468"/>
      <c r="DYU51" s="468"/>
      <c r="DYV51" s="468"/>
      <c r="DYW51" s="468"/>
      <c r="DYX51" s="468"/>
      <c r="DYY51" s="468"/>
      <c r="DYZ51" s="468"/>
      <c r="DZA51" s="468"/>
      <c r="DZB51" s="468"/>
      <c r="DZC51" s="468"/>
      <c r="DZD51" s="468"/>
      <c r="DZE51" s="468"/>
      <c r="DZF51" s="468"/>
      <c r="DZG51" s="468"/>
      <c r="DZH51" s="468"/>
      <c r="DZI51" s="468"/>
      <c r="DZJ51" s="468"/>
      <c r="DZK51" s="468"/>
      <c r="DZL51" s="468"/>
      <c r="DZM51" s="468"/>
      <c r="DZN51" s="468"/>
      <c r="DZO51" s="468"/>
      <c r="DZP51" s="468"/>
      <c r="DZQ51" s="468"/>
      <c r="DZR51" s="468"/>
      <c r="DZS51" s="468"/>
      <c r="DZT51" s="468"/>
      <c r="DZU51" s="468"/>
      <c r="DZV51" s="468"/>
      <c r="DZW51" s="468"/>
      <c r="DZX51" s="468"/>
      <c r="DZY51" s="468"/>
      <c r="DZZ51" s="468"/>
      <c r="EAA51" s="468"/>
      <c r="EAB51" s="468"/>
      <c r="EAC51" s="468"/>
      <c r="EAD51" s="468"/>
      <c r="EAE51" s="468"/>
      <c r="EAF51" s="468"/>
      <c r="EAG51" s="468"/>
      <c r="EAH51" s="468"/>
      <c r="EAI51" s="468"/>
      <c r="EAJ51" s="468"/>
      <c r="EAK51" s="468"/>
      <c r="EAL51" s="468"/>
      <c r="EAM51" s="468"/>
      <c r="EAN51" s="468"/>
      <c r="EAO51" s="468"/>
      <c r="EAP51" s="468"/>
      <c r="EAQ51" s="468"/>
      <c r="EAR51" s="468"/>
      <c r="EAS51" s="468"/>
      <c r="EAT51" s="468"/>
      <c r="EAU51" s="468"/>
      <c r="EAV51" s="468"/>
      <c r="EAW51" s="468"/>
      <c r="EAX51" s="468"/>
      <c r="EAY51" s="468"/>
      <c r="EAZ51" s="468"/>
      <c r="EBA51" s="468"/>
      <c r="EBB51" s="468"/>
      <c r="EBC51" s="468"/>
      <c r="EBD51" s="468"/>
      <c r="EBE51" s="468"/>
      <c r="EBF51" s="468"/>
      <c r="EBG51" s="468"/>
      <c r="EBH51" s="468"/>
      <c r="EBI51" s="468"/>
      <c r="EBJ51" s="468"/>
      <c r="EBK51" s="468"/>
      <c r="EBL51" s="468"/>
      <c r="EBM51" s="468"/>
      <c r="EBN51" s="468"/>
      <c r="EBO51" s="468"/>
      <c r="EBP51" s="468"/>
      <c r="EBQ51" s="468"/>
      <c r="EBR51" s="468"/>
      <c r="EBS51" s="468"/>
      <c r="EBT51" s="468"/>
      <c r="EBU51" s="468"/>
      <c r="EBV51" s="468"/>
      <c r="EBW51" s="468"/>
      <c r="EBX51" s="468"/>
      <c r="EBY51" s="468"/>
      <c r="EBZ51" s="468"/>
      <c r="ECA51" s="468"/>
      <c r="ECB51" s="468"/>
      <c r="ECC51" s="468"/>
      <c r="ECD51" s="468"/>
      <c r="ECE51" s="468"/>
      <c r="ECF51" s="468"/>
      <c r="ECG51" s="468"/>
      <c r="ECH51" s="468"/>
      <c r="ECI51" s="468"/>
      <c r="ECJ51" s="468"/>
      <c r="ECK51" s="468"/>
      <c r="ECL51" s="468"/>
      <c r="ECM51" s="468"/>
      <c r="ECN51" s="468"/>
      <c r="ECO51" s="468"/>
      <c r="ECP51" s="468"/>
      <c r="ECQ51" s="468"/>
      <c r="ECR51" s="468"/>
      <c r="ECS51" s="468"/>
      <c r="ECT51" s="468"/>
      <c r="ECU51" s="468"/>
      <c r="ECV51" s="468"/>
      <c r="ECW51" s="468"/>
      <c r="ECX51" s="468"/>
      <c r="ECY51" s="468"/>
      <c r="ECZ51" s="468"/>
      <c r="EDA51" s="468"/>
      <c r="EDB51" s="468"/>
      <c r="EDC51" s="468"/>
      <c r="EDD51" s="468"/>
      <c r="EDE51" s="468"/>
      <c r="EDF51" s="468"/>
      <c r="EDG51" s="468"/>
      <c r="EDH51" s="468"/>
      <c r="EDI51" s="468"/>
      <c r="EDJ51" s="468"/>
      <c r="EDK51" s="468"/>
      <c r="EDL51" s="468"/>
      <c r="EDM51" s="468"/>
      <c r="EDN51" s="468"/>
      <c r="EDO51" s="468"/>
      <c r="EDP51" s="468"/>
      <c r="EDQ51" s="468"/>
      <c r="EDR51" s="468"/>
      <c r="EDS51" s="468"/>
      <c r="EDT51" s="468"/>
      <c r="EDU51" s="468"/>
      <c r="EDV51" s="468"/>
      <c r="EDW51" s="468"/>
      <c r="EDX51" s="468"/>
      <c r="EDY51" s="468"/>
      <c r="EDZ51" s="468"/>
      <c r="EEA51" s="468"/>
      <c r="EEB51" s="468"/>
      <c r="EEC51" s="468"/>
      <c r="EED51" s="468"/>
      <c r="EEE51" s="468"/>
      <c r="EEF51" s="468"/>
      <c r="EEG51" s="468"/>
      <c r="EEH51" s="468"/>
      <c r="EEI51" s="468"/>
      <c r="EEJ51" s="468"/>
      <c r="EEK51" s="468"/>
      <c r="EEL51" s="468"/>
      <c r="EEM51" s="468"/>
      <c r="EEN51" s="468"/>
      <c r="EEO51" s="468"/>
      <c r="EEP51" s="468"/>
      <c r="EEQ51" s="468"/>
      <c r="EER51" s="468"/>
      <c r="EES51" s="468"/>
      <c r="EET51" s="468"/>
      <c r="EEU51" s="468"/>
      <c r="EEV51" s="468"/>
      <c r="EEW51" s="468"/>
      <c r="EEX51" s="468"/>
      <c r="EEY51" s="468"/>
      <c r="EEZ51" s="468"/>
      <c r="EFA51" s="468"/>
      <c r="EFB51" s="468"/>
      <c r="EFC51" s="468"/>
      <c r="EFD51" s="468"/>
      <c r="EFE51" s="468"/>
      <c r="EFF51" s="468"/>
      <c r="EFG51" s="468"/>
      <c r="EFH51" s="468"/>
      <c r="EFI51" s="468"/>
      <c r="EFJ51" s="468"/>
      <c r="EFK51" s="468"/>
      <c r="EFL51" s="468"/>
      <c r="EFM51" s="468"/>
      <c r="EFN51" s="468"/>
      <c r="EFO51" s="468"/>
      <c r="EFP51" s="468"/>
      <c r="EFQ51" s="468"/>
      <c r="EFR51" s="468"/>
      <c r="EFS51" s="468"/>
      <c r="EFT51" s="468"/>
      <c r="EFU51" s="468"/>
      <c r="EFV51" s="468"/>
      <c r="EFW51" s="468"/>
      <c r="EFX51" s="468"/>
      <c r="EFY51" s="468"/>
      <c r="EFZ51" s="468"/>
      <c r="EGA51" s="468"/>
      <c r="EGB51" s="468"/>
      <c r="EGC51" s="468"/>
      <c r="EGD51" s="468"/>
      <c r="EGE51" s="468"/>
      <c r="EGF51" s="468"/>
      <c r="EGG51" s="468"/>
      <c r="EGH51" s="468"/>
      <c r="EGI51" s="468"/>
      <c r="EGJ51" s="468"/>
      <c r="EGK51" s="468"/>
      <c r="EGL51" s="468"/>
      <c r="EGM51" s="468"/>
      <c r="EGN51" s="468"/>
      <c r="EGO51" s="468"/>
      <c r="EGP51" s="468"/>
      <c r="EGQ51" s="468"/>
      <c r="EGR51" s="468"/>
      <c r="EGS51" s="468"/>
      <c r="EGT51" s="468"/>
      <c r="EGU51" s="468"/>
      <c r="EGV51" s="468"/>
      <c r="EGW51" s="468"/>
      <c r="EGX51" s="468"/>
      <c r="EGY51" s="468"/>
      <c r="EGZ51" s="468"/>
      <c r="EHA51" s="468"/>
      <c r="EHB51" s="468"/>
      <c r="EHC51" s="468"/>
      <c r="EHD51" s="468"/>
      <c r="EHE51" s="468"/>
      <c r="EHF51" s="468"/>
      <c r="EHG51" s="468"/>
      <c r="EHH51" s="468"/>
      <c r="EHI51" s="468"/>
      <c r="EHJ51" s="468"/>
      <c r="EHK51" s="468"/>
      <c r="EHL51" s="468"/>
      <c r="EHM51" s="468"/>
      <c r="EHN51" s="468"/>
      <c r="EHO51" s="468"/>
      <c r="EHP51" s="468"/>
      <c r="EHQ51" s="468"/>
      <c r="EHR51" s="468"/>
      <c r="EHS51" s="468"/>
      <c r="EHT51" s="468"/>
      <c r="EHU51" s="468"/>
      <c r="EHV51" s="468"/>
      <c r="EHW51" s="468"/>
      <c r="EHX51" s="468"/>
      <c r="EHY51" s="468"/>
      <c r="EHZ51" s="468"/>
      <c r="EIA51" s="468"/>
      <c r="EIB51" s="468"/>
      <c r="EIC51" s="468"/>
      <c r="EID51" s="468"/>
      <c r="EIE51" s="468"/>
      <c r="EIF51" s="468"/>
      <c r="EIG51" s="468"/>
      <c r="EIH51" s="468"/>
      <c r="EII51" s="468"/>
      <c r="EIJ51" s="468"/>
      <c r="EIK51" s="468"/>
      <c r="EIL51" s="468"/>
      <c r="EIM51" s="468"/>
      <c r="EIN51" s="468"/>
      <c r="EIO51" s="468"/>
      <c r="EIP51" s="468"/>
      <c r="EIQ51" s="468"/>
      <c r="EIR51" s="468"/>
      <c r="EIS51" s="468"/>
      <c r="EIT51" s="468"/>
      <c r="EIU51" s="468"/>
      <c r="EIV51" s="468"/>
      <c r="EIW51" s="468"/>
      <c r="EIX51" s="468"/>
      <c r="EIY51" s="468"/>
      <c r="EIZ51" s="468"/>
      <c r="EJA51" s="468"/>
      <c r="EJB51" s="468"/>
      <c r="EJC51" s="468"/>
      <c r="EJD51" s="468"/>
      <c r="EJE51" s="468"/>
      <c r="EJF51" s="468"/>
      <c r="EJG51" s="468"/>
      <c r="EJH51" s="468"/>
      <c r="EJI51" s="468"/>
      <c r="EJJ51" s="468"/>
      <c r="EJK51" s="468"/>
      <c r="EJL51" s="468"/>
      <c r="EJM51" s="468"/>
      <c r="EJN51" s="468"/>
      <c r="EJO51" s="468"/>
      <c r="EJP51" s="468"/>
      <c r="EJQ51" s="468"/>
      <c r="EJR51" s="468"/>
      <c r="EJS51" s="468"/>
      <c r="EJT51" s="468"/>
      <c r="EJU51" s="468"/>
      <c r="EJV51" s="468"/>
      <c r="EJW51" s="468"/>
      <c r="EJX51" s="468"/>
      <c r="EJY51" s="468"/>
      <c r="EJZ51" s="468"/>
      <c r="EKA51" s="468"/>
      <c r="EKB51" s="468"/>
      <c r="EKC51" s="468"/>
      <c r="EKD51" s="468"/>
      <c r="EKE51" s="468"/>
      <c r="EKF51" s="468"/>
      <c r="EKG51" s="468"/>
      <c r="EKH51" s="468"/>
      <c r="EKI51" s="468"/>
      <c r="EKJ51" s="468"/>
      <c r="EKK51" s="468"/>
      <c r="EKL51" s="468"/>
      <c r="EKM51" s="468"/>
      <c r="EKN51" s="468"/>
      <c r="EKO51" s="468"/>
      <c r="EKP51" s="468"/>
      <c r="EKQ51" s="468"/>
      <c r="EKR51" s="468"/>
      <c r="EKS51" s="468"/>
      <c r="EKT51" s="468"/>
      <c r="EKU51" s="468"/>
      <c r="EKV51" s="468"/>
      <c r="EKW51" s="468"/>
      <c r="EKX51" s="468"/>
      <c r="EKY51" s="468"/>
      <c r="EKZ51" s="468"/>
      <c r="ELA51" s="468"/>
      <c r="ELB51" s="468"/>
      <c r="ELC51" s="468"/>
      <c r="ELD51" s="468"/>
      <c r="ELE51" s="468"/>
      <c r="ELF51" s="468"/>
      <c r="ELG51" s="468"/>
      <c r="ELH51" s="468"/>
      <c r="ELI51" s="468"/>
      <c r="ELJ51" s="468"/>
      <c r="ELK51" s="468"/>
      <c r="ELL51" s="468"/>
      <c r="ELM51" s="468"/>
      <c r="ELN51" s="468"/>
      <c r="ELO51" s="468"/>
      <c r="ELP51" s="468"/>
      <c r="ELQ51" s="468"/>
      <c r="ELR51" s="468"/>
      <c r="ELS51" s="468"/>
      <c r="ELT51" s="468"/>
      <c r="ELU51" s="468"/>
      <c r="ELV51" s="468"/>
      <c r="ELW51" s="468"/>
      <c r="ELX51" s="468"/>
      <c r="ELY51" s="468"/>
      <c r="ELZ51" s="468"/>
      <c r="EMA51" s="468"/>
      <c r="EMB51" s="468"/>
      <c r="EMC51" s="468"/>
      <c r="EMD51" s="468"/>
      <c r="EME51" s="468"/>
      <c r="EMF51" s="468"/>
      <c r="EMG51" s="468"/>
      <c r="EMH51" s="468"/>
      <c r="EMI51" s="468"/>
      <c r="EMJ51" s="468"/>
      <c r="EMK51" s="468"/>
      <c r="EML51" s="468"/>
      <c r="EMM51" s="468"/>
      <c r="EMN51" s="468"/>
      <c r="EMO51" s="468"/>
      <c r="EMP51" s="468"/>
      <c r="EMQ51" s="468"/>
      <c r="EMR51" s="468"/>
      <c r="EMS51" s="468"/>
      <c r="EMT51" s="468"/>
      <c r="EMU51" s="468"/>
      <c r="EMV51" s="468"/>
      <c r="EMW51" s="468"/>
      <c r="EMX51" s="468"/>
      <c r="EMY51" s="468"/>
      <c r="EMZ51" s="468"/>
      <c r="ENA51" s="468"/>
      <c r="ENB51" s="468"/>
      <c r="ENC51" s="468"/>
      <c r="END51" s="468"/>
      <c r="ENE51" s="468"/>
      <c r="ENF51" s="468"/>
      <c r="ENG51" s="468"/>
      <c r="ENH51" s="468"/>
      <c r="ENI51" s="468"/>
      <c r="ENJ51" s="468"/>
      <c r="ENK51" s="468"/>
      <c r="ENL51" s="468"/>
      <c r="ENM51" s="468"/>
      <c r="ENN51" s="468"/>
      <c r="ENO51" s="468"/>
      <c r="ENP51" s="468"/>
      <c r="ENQ51" s="468"/>
      <c r="ENR51" s="468"/>
      <c r="ENS51" s="468"/>
      <c r="ENT51" s="468"/>
      <c r="ENU51" s="468"/>
      <c r="ENV51" s="468"/>
      <c r="ENW51" s="468"/>
      <c r="ENX51" s="468"/>
      <c r="ENY51" s="468"/>
      <c r="ENZ51" s="468"/>
      <c r="EOA51" s="468"/>
      <c r="EOB51" s="468"/>
      <c r="EOC51" s="468"/>
      <c r="EOD51" s="468"/>
      <c r="EOE51" s="468"/>
      <c r="EOF51" s="468"/>
      <c r="EOG51" s="468"/>
      <c r="EOH51" s="468"/>
      <c r="EOI51" s="468"/>
      <c r="EOJ51" s="468"/>
      <c r="EOK51" s="468"/>
      <c r="EOL51" s="468"/>
      <c r="EOM51" s="468"/>
      <c r="EON51" s="468"/>
      <c r="EOO51" s="468"/>
      <c r="EOP51" s="468"/>
      <c r="EOQ51" s="468"/>
      <c r="EOR51" s="468"/>
      <c r="EOS51" s="468"/>
      <c r="EOT51" s="468"/>
      <c r="EOU51" s="468"/>
      <c r="EOV51" s="468"/>
      <c r="EOW51" s="468"/>
      <c r="EOX51" s="468"/>
      <c r="EOY51" s="468"/>
      <c r="EOZ51" s="468"/>
      <c r="EPA51" s="468"/>
      <c r="EPB51" s="468"/>
      <c r="EPC51" s="468"/>
      <c r="EPD51" s="468"/>
      <c r="EPE51" s="468"/>
      <c r="EPF51" s="468"/>
      <c r="EPG51" s="468"/>
      <c r="EPH51" s="468"/>
      <c r="EPI51" s="468"/>
      <c r="EPJ51" s="468"/>
      <c r="EPK51" s="468"/>
      <c r="EPL51" s="468"/>
      <c r="EPM51" s="468"/>
      <c r="EPN51" s="468"/>
      <c r="EPO51" s="468"/>
      <c r="EPP51" s="468"/>
      <c r="EPQ51" s="468"/>
      <c r="EPR51" s="468"/>
      <c r="EPS51" s="468"/>
      <c r="EPT51" s="468"/>
      <c r="EPU51" s="468"/>
      <c r="EPV51" s="468"/>
      <c r="EPW51" s="468"/>
      <c r="EPX51" s="468"/>
      <c r="EPY51" s="468"/>
      <c r="EPZ51" s="468"/>
      <c r="EQA51" s="468"/>
      <c r="EQB51" s="468"/>
      <c r="EQC51" s="468"/>
      <c r="EQD51" s="468"/>
      <c r="EQE51" s="468"/>
      <c r="EQF51" s="468"/>
      <c r="EQG51" s="468"/>
      <c r="EQH51" s="468"/>
      <c r="EQI51" s="468"/>
      <c r="EQJ51" s="468"/>
      <c r="EQK51" s="468"/>
      <c r="EQL51" s="468"/>
      <c r="EQM51" s="468"/>
      <c r="EQN51" s="468"/>
      <c r="EQO51" s="468"/>
      <c r="EQP51" s="468"/>
      <c r="EQQ51" s="468"/>
      <c r="EQR51" s="468"/>
      <c r="EQS51" s="468"/>
      <c r="EQT51" s="468"/>
      <c r="EQU51" s="468"/>
      <c r="EQV51" s="468"/>
      <c r="EQW51" s="468"/>
      <c r="EQX51" s="468"/>
      <c r="EQY51" s="468"/>
      <c r="EQZ51" s="468"/>
      <c r="ERA51" s="468"/>
      <c r="ERB51" s="468"/>
      <c r="ERC51" s="468"/>
      <c r="ERD51" s="468"/>
      <c r="ERE51" s="468"/>
      <c r="ERF51" s="468"/>
      <c r="ERG51" s="468"/>
      <c r="ERH51" s="468"/>
      <c r="ERI51" s="468"/>
      <c r="ERJ51" s="468"/>
      <c r="ERK51" s="468"/>
      <c r="ERL51" s="468"/>
      <c r="ERM51" s="468"/>
      <c r="ERN51" s="468"/>
      <c r="ERO51" s="468"/>
      <c r="ERP51" s="468"/>
      <c r="ERQ51" s="468"/>
      <c r="ERR51" s="468"/>
      <c r="ERS51" s="468"/>
      <c r="ERT51" s="468"/>
      <c r="ERU51" s="468"/>
      <c r="ERV51" s="468"/>
      <c r="ERW51" s="468"/>
      <c r="ERX51" s="468"/>
      <c r="ERY51" s="468"/>
      <c r="ERZ51" s="468"/>
      <c r="ESA51" s="468"/>
      <c r="ESB51" s="468"/>
      <c r="ESC51" s="468"/>
      <c r="ESD51" s="468"/>
      <c r="ESE51" s="468"/>
      <c r="ESF51" s="468"/>
      <c r="ESG51" s="468"/>
      <c r="ESH51" s="468"/>
      <c r="ESI51" s="468"/>
      <c r="ESJ51" s="468"/>
      <c r="ESK51" s="468"/>
      <c r="ESL51" s="468"/>
      <c r="ESM51" s="468"/>
      <c r="ESN51" s="468"/>
      <c r="ESO51" s="468"/>
      <c r="ESP51" s="468"/>
      <c r="ESQ51" s="468"/>
      <c r="ESR51" s="468"/>
      <c r="ESS51" s="468"/>
      <c r="EST51" s="468"/>
      <c r="ESU51" s="468"/>
      <c r="ESV51" s="468"/>
      <c r="ESW51" s="468"/>
      <c r="ESX51" s="468"/>
      <c r="ESY51" s="468"/>
      <c r="ESZ51" s="468"/>
      <c r="ETA51" s="468"/>
      <c r="ETB51" s="468"/>
      <c r="ETC51" s="468"/>
      <c r="ETD51" s="468"/>
      <c r="ETE51" s="468"/>
      <c r="ETF51" s="468"/>
      <c r="ETG51" s="468"/>
      <c r="ETH51" s="468"/>
      <c r="ETI51" s="468"/>
      <c r="ETJ51" s="468"/>
      <c r="ETK51" s="468"/>
      <c r="ETL51" s="468"/>
      <c r="ETM51" s="468"/>
      <c r="ETN51" s="468"/>
      <c r="ETO51" s="468"/>
      <c r="ETP51" s="468"/>
      <c r="ETQ51" s="468"/>
      <c r="ETR51" s="468"/>
      <c r="ETS51" s="468"/>
      <c r="ETT51" s="468"/>
      <c r="ETU51" s="468"/>
      <c r="ETV51" s="468"/>
      <c r="ETW51" s="468"/>
      <c r="ETX51" s="468"/>
      <c r="ETY51" s="468"/>
      <c r="ETZ51" s="468"/>
      <c r="EUA51" s="468"/>
      <c r="EUB51" s="468"/>
      <c r="EUC51" s="468"/>
      <c r="EUD51" s="468"/>
      <c r="EUE51" s="468"/>
      <c r="EUF51" s="468"/>
      <c r="EUG51" s="468"/>
      <c r="EUH51" s="468"/>
      <c r="EUI51" s="468"/>
      <c r="EUJ51" s="468"/>
      <c r="EUK51" s="468"/>
      <c r="EUL51" s="468"/>
      <c r="EUM51" s="468"/>
      <c r="EUN51" s="468"/>
      <c r="EUO51" s="468"/>
      <c r="EUP51" s="468"/>
      <c r="EUQ51" s="468"/>
      <c r="EUR51" s="468"/>
      <c r="EUS51" s="468"/>
      <c r="EUT51" s="468"/>
      <c r="EUU51" s="468"/>
      <c r="EUV51" s="468"/>
      <c r="EUW51" s="468"/>
      <c r="EUX51" s="468"/>
      <c r="EUY51" s="468"/>
      <c r="EUZ51" s="468"/>
      <c r="EVA51" s="468"/>
      <c r="EVB51" s="468"/>
      <c r="EVC51" s="468"/>
      <c r="EVD51" s="468"/>
      <c r="EVE51" s="468"/>
      <c r="EVF51" s="468"/>
      <c r="EVG51" s="468"/>
      <c r="EVH51" s="468"/>
      <c r="EVI51" s="468"/>
      <c r="EVJ51" s="468"/>
      <c r="EVK51" s="468"/>
      <c r="EVL51" s="468"/>
      <c r="EVM51" s="468"/>
      <c r="EVN51" s="468"/>
      <c r="EVO51" s="468"/>
      <c r="EVP51" s="468"/>
      <c r="EVQ51" s="468"/>
      <c r="EVR51" s="468"/>
      <c r="EVS51" s="468"/>
      <c r="EVT51" s="468"/>
      <c r="EVU51" s="468"/>
      <c r="EVV51" s="468"/>
      <c r="EVW51" s="468"/>
      <c r="EVX51" s="468"/>
      <c r="EVY51" s="468"/>
      <c r="EVZ51" s="468"/>
      <c r="EWA51" s="468"/>
      <c r="EWB51" s="468"/>
      <c r="EWC51" s="468"/>
      <c r="EWD51" s="468"/>
      <c r="EWE51" s="468"/>
      <c r="EWF51" s="468"/>
      <c r="EWG51" s="468"/>
      <c r="EWH51" s="468"/>
      <c r="EWI51" s="468"/>
      <c r="EWJ51" s="468"/>
      <c r="EWK51" s="468"/>
      <c r="EWL51" s="468"/>
      <c r="EWM51" s="468"/>
      <c r="EWN51" s="468"/>
      <c r="EWO51" s="468"/>
      <c r="EWP51" s="468"/>
      <c r="EWQ51" s="468"/>
      <c r="EWR51" s="468"/>
      <c r="EWS51" s="468"/>
      <c r="EWT51" s="468"/>
      <c r="EWU51" s="468"/>
      <c r="EWV51" s="468"/>
      <c r="EWW51" s="468"/>
      <c r="EWX51" s="468"/>
      <c r="EWY51" s="468"/>
      <c r="EWZ51" s="468"/>
      <c r="EXA51" s="468"/>
      <c r="EXB51" s="468"/>
      <c r="EXC51" s="468"/>
      <c r="EXD51" s="468"/>
      <c r="EXE51" s="468"/>
      <c r="EXF51" s="468"/>
      <c r="EXG51" s="468"/>
      <c r="EXH51" s="468"/>
      <c r="EXI51" s="468"/>
      <c r="EXJ51" s="468"/>
      <c r="EXK51" s="468"/>
      <c r="EXL51" s="468"/>
      <c r="EXM51" s="468"/>
      <c r="EXN51" s="468"/>
      <c r="EXO51" s="468"/>
      <c r="EXP51" s="468"/>
      <c r="EXQ51" s="468"/>
      <c r="EXR51" s="468"/>
      <c r="EXS51" s="468"/>
      <c r="EXT51" s="468"/>
      <c r="EXU51" s="468"/>
      <c r="EXV51" s="468"/>
      <c r="EXW51" s="468"/>
      <c r="EXX51" s="468"/>
      <c r="EXY51" s="468"/>
      <c r="EXZ51" s="468"/>
      <c r="EYA51" s="468"/>
      <c r="EYB51" s="468"/>
      <c r="EYC51" s="468"/>
      <c r="EYD51" s="468"/>
      <c r="EYE51" s="468"/>
      <c r="EYF51" s="468"/>
      <c r="EYG51" s="468"/>
      <c r="EYH51" s="468"/>
      <c r="EYI51" s="468"/>
      <c r="EYJ51" s="468"/>
      <c r="EYK51" s="468"/>
      <c r="EYL51" s="468"/>
      <c r="EYM51" s="468"/>
      <c r="EYN51" s="468"/>
      <c r="EYO51" s="468"/>
      <c r="EYP51" s="468"/>
      <c r="EYQ51" s="468"/>
      <c r="EYR51" s="468"/>
      <c r="EYS51" s="468"/>
      <c r="EYT51" s="468"/>
      <c r="EYU51" s="468"/>
      <c r="EYV51" s="468"/>
      <c r="EYW51" s="468"/>
      <c r="EYX51" s="468"/>
      <c r="EYY51" s="468"/>
      <c r="EYZ51" s="468"/>
      <c r="EZA51" s="468"/>
      <c r="EZB51" s="468"/>
      <c r="EZC51" s="468"/>
      <c r="EZD51" s="468"/>
      <c r="EZE51" s="468"/>
      <c r="EZF51" s="468"/>
      <c r="EZG51" s="468"/>
      <c r="EZH51" s="468"/>
      <c r="EZI51" s="468"/>
      <c r="EZJ51" s="468"/>
      <c r="EZK51" s="468"/>
      <c r="EZL51" s="468"/>
      <c r="EZM51" s="468"/>
      <c r="EZN51" s="468"/>
      <c r="EZO51" s="468"/>
      <c r="EZP51" s="468"/>
      <c r="EZQ51" s="468"/>
      <c r="EZR51" s="468"/>
      <c r="EZS51" s="468"/>
      <c r="EZT51" s="468"/>
      <c r="EZU51" s="468"/>
      <c r="EZV51" s="468"/>
      <c r="EZW51" s="468"/>
      <c r="EZX51" s="468"/>
      <c r="EZY51" s="468"/>
      <c r="EZZ51" s="468"/>
      <c r="FAA51" s="468"/>
      <c r="FAB51" s="468"/>
      <c r="FAC51" s="468"/>
      <c r="FAD51" s="468"/>
      <c r="FAE51" s="468"/>
      <c r="FAF51" s="468"/>
      <c r="FAG51" s="468"/>
      <c r="FAH51" s="468"/>
      <c r="FAI51" s="468"/>
      <c r="FAJ51" s="468"/>
      <c r="FAK51" s="468"/>
      <c r="FAL51" s="468"/>
      <c r="FAM51" s="468"/>
      <c r="FAN51" s="468"/>
      <c r="FAO51" s="468"/>
      <c r="FAP51" s="468"/>
      <c r="FAQ51" s="468"/>
      <c r="FAR51" s="468"/>
      <c r="FAS51" s="468"/>
      <c r="FAT51" s="468"/>
      <c r="FAU51" s="468"/>
      <c r="FAV51" s="468"/>
      <c r="FAW51" s="468"/>
      <c r="FAX51" s="468"/>
      <c r="FAY51" s="468"/>
      <c r="FAZ51" s="468"/>
      <c r="FBA51" s="468"/>
      <c r="FBB51" s="468"/>
      <c r="FBC51" s="468"/>
      <c r="FBD51" s="468"/>
      <c r="FBE51" s="468"/>
      <c r="FBF51" s="468"/>
      <c r="FBG51" s="468"/>
      <c r="FBH51" s="468"/>
      <c r="FBI51" s="468"/>
      <c r="FBJ51" s="468"/>
      <c r="FBK51" s="468"/>
      <c r="FBL51" s="468"/>
      <c r="FBM51" s="468"/>
      <c r="FBN51" s="468"/>
      <c r="FBO51" s="468"/>
      <c r="FBP51" s="468"/>
      <c r="FBQ51" s="468"/>
      <c r="FBR51" s="468"/>
      <c r="FBS51" s="468"/>
      <c r="FBT51" s="468"/>
      <c r="FBU51" s="468"/>
      <c r="FBV51" s="468"/>
      <c r="FBW51" s="468"/>
      <c r="FBX51" s="468"/>
      <c r="FBY51" s="468"/>
      <c r="FBZ51" s="468"/>
      <c r="FCA51" s="468"/>
      <c r="FCB51" s="468"/>
      <c r="FCC51" s="468"/>
      <c r="FCD51" s="468"/>
      <c r="FCE51" s="468"/>
      <c r="FCF51" s="468"/>
      <c r="FCG51" s="468"/>
      <c r="FCH51" s="468"/>
      <c r="FCI51" s="468"/>
      <c r="FCJ51" s="468"/>
      <c r="FCK51" s="468"/>
      <c r="FCL51" s="468"/>
      <c r="FCM51" s="468"/>
      <c r="FCN51" s="468"/>
      <c r="FCO51" s="468"/>
      <c r="FCP51" s="468"/>
      <c r="FCQ51" s="468"/>
      <c r="FCR51" s="468"/>
      <c r="FCS51" s="468"/>
      <c r="FCT51" s="468"/>
      <c r="FCU51" s="468"/>
      <c r="FCV51" s="468"/>
      <c r="FCW51" s="468"/>
      <c r="FCX51" s="468"/>
      <c r="FCY51" s="468"/>
      <c r="FCZ51" s="468"/>
      <c r="FDA51" s="468"/>
      <c r="FDB51" s="468"/>
      <c r="FDC51" s="468"/>
      <c r="FDD51" s="468"/>
      <c r="FDE51" s="468"/>
      <c r="FDF51" s="468"/>
      <c r="FDG51" s="468"/>
      <c r="FDH51" s="468"/>
      <c r="FDI51" s="468"/>
      <c r="FDJ51" s="468"/>
      <c r="FDK51" s="468"/>
      <c r="FDL51" s="468"/>
      <c r="FDM51" s="468"/>
      <c r="FDN51" s="468"/>
      <c r="FDO51" s="468"/>
      <c r="FDP51" s="468"/>
      <c r="FDQ51" s="468"/>
      <c r="FDR51" s="468"/>
      <c r="FDS51" s="468"/>
      <c r="FDT51" s="468"/>
      <c r="FDU51" s="468"/>
      <c r="FDV51" s="468"/>
      <c r="FDW51" s="468"/>
      <c r="FDX51" s="468"/>
      <c r="FDY51" s="468"/>
      <c r="FDZ51" s="468"/>
      <c r="FEA51" s="468"/>
      <c r="FEB51" s="468"/>
      <c r="FEC51" s="468"/>
      <c r="FED51" s="468"/>
      <c r="FEE51" s="468"/>
      <c r="FEF51" s="468"/>
      <c r="FEG51" s="468"/>
      <c r="FEH51" s="468"/>
      <c r="FEI51" s="468"/>
      <c r="FEJ51" s="468"/>
      <c r="FEK51" s="468"/>
      <c r="FEL51" s="468"/>
      <c r="FEM51" s="468"/>
      <c r="FEN51" s="468"/>
      <c r="FEO51" s="468"/>
      <c r="FEP51" s="468"/>
      <c r="FEQ51" s="468"/>
      <c r="FER51" s="468"/>
      <c r="FES51" s="468"/>
      <c r="FET51" s="468"/>
      <c r="FEU51" s="468"/>
      <c r="FEV51" s="468"/>
      <c r="FEW51" s="468"/>
      <c r="FEX51" s="468"/>
      <c r="FEY51" s="468"/>
      <c r="FEZ51" s="468"/>
      <c r="FFA51" s="468"/>
      <c r="FFB51" s="468"/>
      <c r="FFC51" s="468"/>
      <c r="FFD51" s="468"/>
      <c r="FFE51" s="468"/>
      <c r="FFF51" s="468"/>
      <c r="FFG51" s="468"/>
      <c r="FFH51" s="468"/>
      <c r="FFI51" s="468"/>
      <c r="FFJ51" s="468"/>
      <c r="FFK51" s="468"/>
      <c r="FFL51" s="468"/>
      <c r="FFM51" s="468"/>
      <c r="FFN51" s="468"/>
      <c r="FFO51" s="468"/>
      <c r="FFP51" s="468"/>
      <c r="FFQ51" s="468"/>
      <c r="FFR51" s="468"/>
      <c r="FFS51" s="468"/>
      <c r="FFT51" s="468"/>
      <c r="FFU51" s="468"/>
      <c r="FFV51" s="468"/>
      <c r="FFW51" s="468"/>
      <c r="FFX51" s="468"/>
      <c r="FFY51" s="468"/>
      <c r="FFZ51" s="468"/>
      <c r="FGA51" s="468"/>
      <c r="FGB51" s="468"/>
      <c r="FGC51" s="468"/>
      <c r="FGD51" s="468"/>
      <c r="FGE51" s="468"/>
      <c r="FGF51" s="468"/>
      <c r="FGG51" s="468"/>
      <c r="FGH51" s="468"/>
      <c r="FGI51" s="468"/>
      <c r="FGJ51" s="468"/>
      <c r="FGK51" s="468"/>
      <c r="FGL51" s="468"/>
      <c r="FGM51" s="468"/>
      <c r="FGN51" s="468"/>
      <c r="FGO51" s="468"/>
      <c r="FGP51" s="468"/>
      <c r="FGQ51" s="468"/>
      <c r="FGR51" s="468"/>
      <c r="FGS51" s="468"/>
      <c r="FGT51" s="468"/>
      <c r="FGU51" s="468"/>
      <c r="FGV51" s="468"/>
      <c r="FGW51" s="468"/>
      <c r="FGX51" s="468"/>
      <c r="FGY51" s="468"/>
      <c r="FGZ51" s="468"/>
      <c r="FHA51" s="468"/>
      <c r="FHB51" s="468"/>
      <c r="FHC51" s="468"/>
      <c r="FHD51" s="468"/>
      <c r="FHE51" s="468"/>
      <c r="FHF51" s="468"/>
      <c r="FHG51" s="468"/>
      <c r="FHH51" s="468"/>
      <c r="FHI51" s="468"/>
      <c r="FHJ51" s="468"/>
      <c r="FHK51" s="468"/>
      <c r="FHL51" s="468"/>
      <c r="FHM51" s="468"/>
      <c r="FHN51" s="468"/>
      <c r="FHO51" s="468"/>
      <c r="FHP51" s="468"/>
      <c r="FHQ51" s="468"/>
      <c r="FHR51" s="468"/>
      <c r="FHS51" s="468"/>
      <c r="FHT51" s="468"/>
      <c r="FHU51" s="468"/>
      <c r="FHV51" s="468"/>
      <c r="FHW51" s="468"/>
      <c r="FHX51" s="468"/>
      <c r="FHY51" s="468"/>
      <c r="FHZ51" s="468"/>
      <c r="FIA51" s="468"/>
      <c r="FIB51" s="468"/>
      <c r="FIC51" s="468"/>
      <c r="FID51" s="468"/>
      <c r="FIE51" s="468"/>
      <c r="FIF51" s="468"/>
      <c r="FIG51" s="468"/>
      <c r="FIH51" s="468"/>
      <c r="FII51" s="468"/>
      <c r="FIJ51" s="468"/>
      <c r="FIK51" s="468"/>
      <c r="FIL51" s="468"/>
      <c r="FIM51" s="468"/>
      <c r="FIN51" s="468"/>
      <c r="FIO51" s="468"/>
      <c r="FIP51" s="468"/>
      <c r="FIQ51" s="468"/>
      <c r="FIR51" s="468"/>
      <c r="FIS51" s="468"/>
      <c r="FIT51" s="468"/>
      <c r="FIU51" s="468"/>
      <c r="FIV51" s="468"/>
      <c r="FIW51" s="468"/>
      <c r="FIX51" s="468"/>
      <c r="FIY51" s="468"/>
      <c r="FIZ51" s="468"/>
      <c r="FJA51" s="468"/>
      <c r="FJB51" s="468"/>
      <c r="FJC51" s="468"/>
      <c r="FJD51" s="468"/>
      <c r="FJE51" s="468"/>
      <c r="FJF51" s="468"/>
      <c r="FJG51" s="468"/>
      <c r="FJH51" s="468"/>
      <c r="FJI51" s="468"/>
      <c r="FJJ51" s="468"/>
      <c r="FJK51" s="468"/>
      <c r="FJL51" s="468"/>
      <c r="FJM51" s="468"/>
      <c r="FJN51" s="468"/>
      <c r="FJO51" s="468"/>
      <c r="FJP51" s="468"/>
      <c r="FJQ51" s="468"/>
      <c r="FJR51" s="468"/>
      <c r="FJS51" s="468"/>
      <c r="FJT51" s="468"/>
      <c r="FJU51" s="468"/>
      <c r="FJV51" s="468"/>
      <c r="FJW51" s="468"/>
      <c r="FJX51" s="468"/>
      <c r="FJY51" s="468"/>
      <c r="FJZ51" s="468"/>
      <c r="FKA51" s="468"/>
      <c r="FKB51" s="468"/>
      <c r="FKC51" s="468"/>
      <c r="FKD51" s="468"/>
      <c r="FKE51" s="468"/>
      <c r="FKF51" s="468"/>
      <c r="FKG51" s="468"/>
      <c r="FKH51" s="468"/>
      <c r="FKI51" s="468"/>
      <c r="FKJ51" s="468"/>
      <c r="FKK51" s="468"/>
      <c r="FKL51" s="468"/>
      <c r="FKM51" s="468"/>
      <c r="FKN51" s="468"/>
      <c r="FKO51" s="468"/>
      <c r="FKP51" s="468"/>
      <c r="FKQ51" s="468"/>
      <c r="FKR51" s="468"/>
      <c r="FKS51" s="468"/>
      <c r="FKT51" s="468"/>
      <c r="FKU51" s="468"/>
      <c r="FKV51" s="468"/>
      <c r="FKW51" s="468"/>
      <c r="FKX51" s="468"/>
      <c r="FKY51" s="468"/>
      <c r="FKZ51" s="468"/>
      <c r="FLA51" s="468"/>
      <c r="FLB51" s="468"/>
      <c r="FLC51" s="468"/>
      <c r="FLD51" s="468"/>
      <c r="FLE51" s="468"/>
      <c r="FLF51" s="468"/>
      <c r="FLG51" s="468"/>
      <c r="FLH51" s="468"/>
      <c r="FLI51" s="468"/>
      <c r="FLJ51" s="468"/>
      <c r="FLK51" s="468"/>
      <c r="FLL51" s="468"/>
      <c r="FLM51" s="468"/>
      <c r="FLN51" s="468"/>
      <c r="FLO51" s="468"/>
      <c r="FLP51" s="468"/>
      <c r="FLQ51" s="468"/>
      <c r="FLR51" s="468"/>
      <c r="FLS51" s="468"/>
      <c r="FLT51" s="468"/>
      <c r="FLU51" s="468"/>
      <c r="FLV51" s="468"/>
      <c r="FLW51" s="468"/>
      <c r="FLX51" s="468"/>
      <c r="FLY51" s="468"/>
      <c r="FLZ51" s="468"/>
      <c r="FMA51" s="468"/>
      <c r="FMB51" s="468"/>
      <c r="FMC51" s="468"/>
      <c r="FMD51" s="468"/>
      <c r="FME51" s="468"/>
      <c r="FMF51" s="468"/>
      <c r="FMG51" s="468"/>
      <c r="FMH51" s="468"/>
      <c r="FMI51" s="468"/>
      <c r="FMJ51" s="468"/>
      <c r="FMK51" s="468"/>
      <c r="FML51" s="468"/>
      <c r="FMM51" s="468"/>
      <c r="FMN51" s="468"/>
      <c r="FMO51" s="468"/>
      <c r="FMP51" s="468"/>
      <c r="FMQ51" s="468"/>
      <c r="FMR51" s="468"/>
      <c r="FMS51" s="468"/>
      <c r="FMT51" s="468"/>
      <c r="FMU51" s="468"/>
      <c r="FMV51" s="468"/>
      <c r="FMW51" s="468"/>
      <c r="FMX51" s="468"/>
      <c r="FMY51" s="468"/>
      <c r="FMZ51" s="468"/>
      <c r="FNA51" s="468"/>
      <c r="FNB51" s="468"/>
      <c r="FNC51" s="468"/>
      <c r="FND51" s="468"/>
      <c r="FNE51" s="468"/>
      <c r="FNF51" s="468"/>
      <c r="FNG51" s="468"/>
      <c r="FNH51" s="468"/>
      <c r="FNI51" s="468"/>
      <c r="FNJ51" s="468"/>
      <c r="FNK51" s="468"/>
      <c r="FNL51" s="468"/>
      <c r="FNM51" s="468"/>
      <c r="FNN51" s="468"/>
      <c r="FNO51" s="468"/>
      <c r="FNP51" s="468"/>
      <c r="FNQ51" s="468"/>
      <c r="FNR51" s="468"/>
      <c r="FNS51" s="468"/>
      <c r="FNT51" s="468"/>
      <c r="FNU51" s="468"/>
      <c r="FNV51" s="468"/>
      <c r="FNW51" s="468"/>
      <c r="FNX51" s="468"/>
      <c r="FNY51" s="468"/>
      <c r="FNZ51" s="468"/>
      <c r="FOA51" s="468"/>
      <c r="FOB51" s="468"/>
      <c r="FOC51" s="468"/>
      <c r="FOD51" s="468"/>
      <c r="FOE51" s="468"/>
      <c r="FOF51" s="468"/>
      <c r="FOG51" s="468"/>
      <c r="FOH51" s="468"/>
      <c r="FOI51" s="468"/>
      <c r="FOJ51" s="468"/>
      <c r="FOK51" s="468"/>
      <c r="FOL51" s="468"/>
      <c r="FOM51" s="468"/>
      <c r="FON51" s="468"/>
      <c r="FOO51" s="468"/>
      <c r="FOP51" s="468"/>
      <c r="FOQ51" s="468"/>
      <c r="FOR51" s="468"/>
      <c r="FOS51" s="468"/>
      <c r="FOT51" s="468"/>
      <c r="FOU51" s="468"/>
      <c r="FOV51" s="468"/>
      <c r="FOW51" s="468"/>
      <c r="FOX51" s="468"/>
      <c r="FOY51" s="468"/>
      <c r="FOZ51" s="468"/>
      <c r="FPA51" s="468"/>
      <c r="FPB51" s="468"/>
      <c r="FPC51" s="468"/>
      <c r="FPD51" s="468"/>
      <c r="FPE51" s="468"/>
      <c r="FPF51" s="468"/>
      <c r="FPG51" s="468"/>
      <c r="FPH51" s="468"/>
      <c r="FPI51" s="468"/>
      <c r="FPJ51" s="468"/>
      <c r="FPK51" s="468"/>
      <c r="FPL51" s="468"/>
      <c r="FPM51" s="468"/>
      <c r="FPN51" s="468"/>
      <c r="FPO51" s="468"/>
      <c r="FPP51" s="468"/>
      <c r="FPQ51" s="468"/>
      <c r="FPR51" s="468"/>
      <c r="FPS51" s="468"/>
      <c r="FPT51" s="468"/>
      <c r="FPU51" s="468"/>
      <c r="FPV51" s="468"/>
      <c r="FPW51" s="468"/>
      <c r="FPX51" s="468"/>
      <c r="FPY51" s="468"/>
      <c r="FPZ51" s="468"/>
      <c r="FQA51" s="468"/>
      <c r="FQB51" s="468"/>
      <c r="FQC51" s="468"/>
      <c r="FQD51" s="468"/>
      <c r="FQE51" s="468"/>
      <c r="FQF51" s="468"/>
      <c r="FQG51" s="468"/>
      <c r="FQH51" s="468"/>
      <c r="FQI51" s="468"/>
      <c r="FQJ51" s="468"/>
      <c r="FQK51" s="468"/>
      <c r="FQL51" s="468"/>
      <c r="FQM51" s="468"/>
      <c r="FQN51" s="468"/>
      <c r="FQO51" s="468"/>
      <c r="FQP51" s="468"/>
      <c r="FQQ51" s="468"/>
      <c r="FQR51" s="468"/>
      <c r="FQS51" s="468"/>
      <c r="FQT51" s="468"/>
      <c r="FQU51" s="468"/>
      <c r="FQV51" s="468"/>
      <c r="FQW51" s="468"/>
      <c r="FQX51" s="468"/>
      <c r="FQY51" s="468"/>
      <c r="FQZ51" s="468"/>
      <c r="FRA51" s="468"/>
      <c r="FRB51" s="468"/>
      <c r="FRC51" s="468"/>
      <c r="FRD51" s="468"/>
      <c r="FRE51" s="468"/>
      <c r="FRF51" s="468"/>
      <c r="FRG51" s="468"/>
      <c r="FRH51" s="468"/>
      <c r="FRI51" s="468"/>
      <c r="FRJ51" s="468"/>
      <c r="FRK51" s="468"/>
      <c r="FRL51" s="468"/>
      <c r="FRM51" s="468"/>
      <c r="FRN51" s="468"/>
      <c r="FRO51" s="468"/>
      <c r="FRP51" s="468"/>
      <c r="FRQ51" s="468"/>
      <c r="FRR51" s="468"/>
      <c r="FRS51" s="468"/>
      <c r="FRT51" s="468"/>
      <c r="FRU51" s="468"/>
      <c r="FRV51" s="468"/>
      <c r="FRW51" s="468"/>
      <c r="FRX51" s="468"/>
      <c r="FRY51" s="468"/>
      <c r="FRZ51" s="468"/>
      <c r="FSA51" s="468"/>
      <c r="FSB51" s="468"/>
      <c r="FSC51" s="468"/>
      <c r="FSD51" s="468"/>
      <c r="FSE51" s="468"/>
      <c r="FSF51" s="468"/>
      <c r="FSG51" s="468"/>
      <c r="FSH51" s="468"/>
      <c r="FSI51" s="468"/>
      <c r="FSJ51" s="468"/>
      <c r="FSK51" s="468"/>
      <c r="FSL51" s="468"/>
      <c r="FSM51" s="468"/>
      <c r="FSN51" s="468"/>
      <c r="FSO51" s="468"/>
      <c r="FSP51" s="468"/>
      <c r="FSQ51" s="468"/>
      <c r="FSR51" s="468"/>
      <c r="FSS51" s="468"/>
      <c r="FST51" s="468"/>
      <c r="FSU51" s="468"/>
      <c r="FSV51" s="468"/>
      <c r="FSW51" s="468"/>
      <c r="FSX51" s="468"/>
      <c r="FSY51" s="468"/>
      <c r="FSZ51" s="468"/>
      <c r="FTA51" s="468"/>
      <c r="FTB51" s="468"/>
      <c r="FTC51" s="468"/>
      <c r="FTD51" s="468"/>
      <c r="FTE51" s="468"/>
      <c r="FTF51" s="468"/>
      <c r="FTG51" s="468"/>
      <c r="FTH51" s="468"/>
      <c r="FTI51" s="468"/>
      <c r="FTJ51" s="468"/>
      <c r="FTK51" s="468"/>
      <c r="FTL51" s="468"/>
      <c r="FTM51" s="468"/>
      <c r="FTN51" s="468"/>
      <c r="FTO51" s="468"/>
      <c r="FTP51" s="468"/>
      <c r="FTQ51" s="468"/>
      <c r="FTR51" s="468"/>
      <c r="FTS51" s="468"/>
      <c r="FTT51" s="468"/>
      <c r="FTU51" s="468"/>
      <c r="FTV51" s="468"/>
      <c r="FTW51" s="468"/>
      <c r="FTX51" s="468"/>
      <c r="FTY51" s="468"/>
      <c r="FTZ51" s="468"/>
      <c r="FUA51" s="468"/>
      <c r="FUB51" s="468"/>
      <c r="FUC51" s="468"/>
      <c r="FUD51" s="468"/>
      <c r="FUE51" s="468"/>
      <c r="FUF51" s="468"/>
      <c r="FUG51" s="468"/>
      <c r="FUH51" s="468"/>
      <c r="FUI51" s="468"/>
      <c r="FUJ51" s="468"/>
      <c r="FUK51" s="468"/>
      <c r="FUL51" s="468"/>
      <c r="FUM51" s="468"/>
      <c r="FUN51" s="468"/>
      <c r="FUO51" s="468"/>
      <c r="FUP51" s="468"/>
      <c r="FUQ51" s="468"/>
      <c r="FUR51" s="468"/>
      <c r="FUS51" s="468"/>
      <c r="FUT51" s="468"/>
      <c r="FUU51" s="468"/>
      <c r="FUV51" s="468"/>
      <c r="FUW51" s="468"/>
      <c r="FUX51" s="468"/>
      <c r="FUY51" s="468"/>
      <c r="FUZ51" s="468"/>
      <c r="FVA51" s="468"/>
      <c r="FVB51" s="468"/>
      <c r="FVC51" s="468"/>
      <c r="FVD51" s="468"/>
      <c r="FVE51" s="468"/>
      <c r="FVF51" s="468"/>
      <c r="FVG51" s="468"/>
      <c r="FVH51" s="468"/>
      <c r="FVI51" s="468"/>
      <c r="FVJ51" s="468"/>
      <c r="FVK51" s="468"/>
      <c r="FVL51" s="468"/>
      <c r="FVM51" s="468"/>
      <c r="FVN51" s="468"/>
      <c r="FVO51" s="468"/>
      <c r="FVP51" s="468"/>
      <c r="FVQ51" s="468"/>
      <c r="FVR51" s="468"/>
      <c r="FVS51" s="468"/>
      <c r="FVT51" s="468"/>
      <c r="FVU51" s="468"/>
      <c r="FVV51" s="468"/>
      <c r="FVW51" s="468"/>
      <c r="FVX51" s="468"/>
      <c r="FVY51" s="468"/>
      <c r="FVZ51" s="468"/>
      <c r="FWA51" s="468"/>
      <c r="FWB51" s="468"/>
      <c r="FWC51" s="468"/>
      <c r="FWD51" s="468"/>
      <c r="FWE51" s="468"/>
      <c r="FWF51" s="468"/>
      <c r="FWG51" s="468"/>
      <c r="FWH51" s="468"/>
      <c r="FWI51" s="468"/>
      <c r="FWJ51" s="468"/>
      <c r="FWK51" s="468"/>
      <c r="FWL51" s="468"/>
      <c r="FWM51" s="468"/>
      <c r="FWN51" s="468"/>
      <c r="FWO51" s="468"/>
      <c r="FWP51" s="468"/>
      <c r="FWQ51" s="468"/>
      <c r="FWR51" s="468"/>
      <c r="FWS51" s="468"/>
      <c r="FWT51" s="468"/>
      <c r="FWU51" s="468"/>
      <c r="FWV51" s="468"/>
      <c r="FWW51" s="468"/>
      <c r="FWX51" s="468"/>
      <c r="FWY51" s="468"/>
      <c r="FWZ51" s="468"/>
      <c r="FXA51" s="468"/>
      <c r="FXB51" s="468"/>
      <c r="FXC51" s="468"/>
      <c r="FXD51" s="468"/>
      <c r="FXE51" s="468"/>
      <c r="FXF51" s="468"/>
      <c r="FXG51" s="468"/>
      <c r="FXH51" s="468"/>
      <c r="FXI51" s="468"/>
      <c r="FXJ51" s="468"/>
      <c r="FXK51" s="468"/>
      <c r="FXL51" s="468"/>
      <c r="FXM51" s="468"/>
      <c r="FXN51" s="468"/>
      <c r="FXO51" s="468"/>
      <c r="FXP51" s="468"/>
      <c r="FXQ51" s="468"/>
      <c r="FXR51" s="468"/>
      <c r="FXS51" s="468"/>
      <c r="FXT51" s="468"/>
      <c r="FXU51" s="468"/>
      <c r="FXV51" s="468"/>
      <c r="FXW51" s="468"/>
      <c r="FXX51" s="468"/>
      <c r="FXY51" s="468"/>
      <c r="FXZ51" s="468"/>
      <c r="FYA51" s="468"/>
      <c r="FYB51" s="468"/>
      <c r="FYC51" s="468"/>
      <c r="FYD51" s="468"/>
      <c r="FYE51" s="468"/>
      <c r="FYF51" s="468"/>
      <c r="FYG51" s="468"/>
      <c r="FYH51" s="468"/>
      <c r="FYI51" s="468"/>
      <c r="FYJ51" s="468"/>
      <c r="FYK51" s="468"/>
      <c r="FYL51" s="468"/>
      <c r="FYM51" s="468"/>
      <c r="FYN51" s="468"/>
      <c r="FYO51" s="468"/>
      <c r="FYP51" s="468"/>
      <c r="FYQ51" s="468"/>
      <c r="FYR51" s="468"/>
      <c r="FYS51" s="468"/>
      <c r="FYT51" s="468"/>
      <c r="FYU51" s="468"/>
      <c r="FYV51" s="468"/>
      <c r="FYW51" s="468"/>
      <c r="FYX51" s="468"/>
      <c r="FYY51" s="468"/>
      <c r="FYZ51" s="468"/>
      <c r="FZA51" s="468"/>
      <c r="FZB51" s="468"/>
      <c r="FZC51" s="468"/>
      <c r="FZD51" s="468"/>
      <c r="FZE51" s="468"/>
      <c r="FZF51" s="468"/>
      <c r="FZG51" s="468"/>
      <c r="FZH51" s="468"/>
      <c r="FZI51" s="468"/>
      <c r="FZJ51" s="468"/>
      <c r="FZK51" s="468"/>
      <c r="FZL51" s="468"/>
      <c r="FZM51" s="468"/>
      <c r="FZN51" s="468"/>
      <c r="FZO51" s="468"/>
      <c r="FZP51" s="468"/>
      <c r="FZQ51" s="468"/>
      <c r="FZR51" s="468"/>
      <c r="FZS51" s="468"/>
      <c r="FZT51" s="468"/>
      <c r="FZU51" s="468"/>
      <c r="FZV51" s="468"/>
      <c r="FZW51" s="468"/>
      <c r="FZX51" s="468"/>
      <c r="FZY51" s="468"/>
      <c r="FZZ51" s="468"/>
      <c r="GAA51" s="468"/>
      <c r="GAB51" s="468"/>
      <c r="GAC51" s="468"/>
      <c r="GAD51" s="468"/>
      <c r="GAE51" s="468"/>
      <c r="GAF51" s="468"/>
      <c r="GAG51" s="468"/>
      <c r="GAH51" s="468"/>
      <c r="GAI51" s="468"/>
      <c r="GAJ51" s="468"/>
      <c r="GAK51" s="468"/>
      <c r="GAL51" s="468"/>
      <c r="GAM51" s="468"/>
      <c r="GAN51" s="468"/>
      <c r="GAO51" s="468"/>
      <c r="GAP51" s="468"/>
      <c r="GAQ51" s="468"/>
      <c r="GAR51" s="468"/>
      <c r="GAS51" s="468"/>
      <c r="GAT51" s="468"/>
      <c r="GAU51" s="468"/>
      <c r="GAV51" s="468"/>
      <c r="GAW51" s="468"/>
      <c r="GAX51" s="468"/>
      <c r="GAY51" s="468"/>
      <c r="GAZ51" s="468"/>
      <c r="GBA51" s="468"/>
      <c r="GBB51" s="468"/>
      <c r="GBC51" s="468"/>
      <c r="GBD51" s="468"/>
      <c r="GBE51" s="468"/>
      <c r="GBF51" s="468"/>
      <c r="GBG51" s="468"/>
      <c r="GBH51" s="468"/>
      <c r="GBI51" s="468"/>
      <c r="GBJ51" s="468"/>
      <c r="GBK51" s="468"/>
      <c r="GBL51" s="468"/>
      <c r="GBM51" s="468"/>
      <c r="GBN51" s="468"/>
      <c r="GBO51" s="468"/>
      <c r="GBP51" s="468"/>
      <c r="GBQ51" s="468"/>
      <c r="GBR51" s="468"/>
      <c r="GBS51" s="468"/>
      <c r="GBT51" s="468"/>
      <c r="GBU51" s="468"/>
      <c r="GBV51" s="468"/>
      <c r="GBW51" s="468"/>
      <c r="GBX51" s="468"/>
      <c r="GBY51" s="468"/>
      <c r="GBZ51" s="468"/>
      <c r="GCA51" s="468"/>
      <c r="GCB51" s="468"/>
      <c r="GCC51" s="468"/>
      <c r="GCD51" s="468"/>
      <c r="GCE51" s="468"/>
      <c r="GCF51" s="468"/>
      <c r="GCG51" s="468"/>
      <c r="GCH51" s="468"/>
      <c r="GCI51" s="468"/>
      <c r="GCJ51" s="468"/>
      <c r="GCK51" s="468"/>
      <c r="GCL51" s="468"/>
      <c r="GCM51" s="468"/>
      <c r="GCN51" s="468"/>
      <c r="GCO51" s="468"/>
      <c r="GCP51" s="468"/>
      <c r="GCQ51" s="468"/>
      <c r="GCR51" s="468"/>
      <c r="GCS51" s="468"/>
      <c r="GCT51" s="468"/>
      <c r="GCU51" s="468"/>
      <c r="GCV51" s="468"/>
      <c r="GCW51" s="468"/>
      <c r="GCX51" s="468"/>
      <c r="GCY51" s="468"/>
      <c r="GCZ51" s="468"/>
      <c r="GDA51" s="468"/>
      <c r="GDB51" s="468"/>
      <c r="GDC51" s="468"/>
      <c r="GDD51" s="468"/>
      <c r="GDE51" s="468"/>
      <c r="GDF51" s="468"/>
      <c r="GDG51" s="468"/>
      <c r="GDH51" s="468"/>
      <c r="GDI51" s="468"/>
      <c r="GDJ51" s="468"/>
      <c r="GDK51" s="468"/>
      <c r="GDL51" s="468"/>
      <c r="GDM51" s="468"/>
      <c r="GDN51" s="468"/>
      <c r="GDO51" s="468"/>
      <c r="GDP51" s="468"/>
      <c r="GDQ51" s="468"/>
      <c r="GDR51" s="468"/>
      <c r="GDS51" s="468"/>
      <c r="GDT51" s="468"/>
      <c r="GDU51" s="468"/>
      <c r="GDV51" s="468"/>
      <c r="GDW51" s="468"/>
      <c r="GDX51" s="468"/>
      <c r="GDY51" s="468"/>
      <c r="GDZ51" s="468"/>
      <c r="GEA51" s="468"/>
      <c r="GEB51" s="468"/>
      <c r="GEC51" s="468"/>
      <c r="GED51" s="468"/>
      <c r="GEE51" s="468"/>
      <c r="GEF51" s="468"/>
      <c r="GEG51" s="468"/>
      <c r="GEH51" s="468"/>
      <c r="GEI51" s="468"/>
      <c r="GEJ51" s="468"/>
      <c r="GEK51" s="468"/>
      <c r="GEL51" s="468"/>
      <c r="GEM51" s="468"/>
      <c r="GEN51" s="468"/>
      <c r="GEO51" s="468"/>
      <c r="GEP51" s="468"/>
      <c r="GEQ51" s="468"/>
      <c r="GER51" s="468"/>
      <c r="GES51" s="468"/>
      <c r="GET51" s="468"/>
      <c r="GEU51" s="468"/>
      <c r="GEV51" s="468"/>
      <c r="GEW51" s="468"/>
      <c r="GEX51" s="468"/>
      <c r="GEY51" s="468"/>
      <c r="GEZ51" s="468"/>
      <c r="GFA51" s="468"/>
      <c r="GFB51" s="468"/>
      <c r="GFC51" s="468"/>
      <c r="GFD51" s="468"/>
      <c r="GFE51" s="468"/>
      <c r="GFF51" s="468"/>
      <c r="GFG51" s="468"/>
      <c r="GFH51" s="468"/>
      <c r="GFI51" s="468"/>
      <c r="GFJ51" s="468"/>
      <c r="GFK51" s="468"/>
      <c r="GFL51" s="468"/>
      <c r="GFM51" s="468"/>
      <c r="GFN51" s="468"/>
      <c r="GFO51" s="468"/>
      <c r="GFP51" s="468"/>
      <c r="GFQ51" s="468"/>
      <c r="GFR51" s="468"/>
      <c r="GFS51" s="468"/>
      <c r="GFT51" s="468"/>
      <c r="GFU51" s="468"/>
      <c r="GFV51" s="468"/>
      <c r="GFW51" s="468"/>
      <c r="GFX51" s="468"/>
      <c r="GFY51" s="468"/>
      <c r="GFZ51" s="468"/>
      <c r="GGA51" s="468"/>
      <c r="GGB51" s="468"/>
      <c r="GGC51" s="468"/>
      <c r="GGD51" s="468"/>
      <c r="GGE51" s="468"/>
      <c r="GGF51" s="468"/>
      <c r="GGG51" s="468"/>
      <c r="GGH51" s="468"/>
      <c r="GGI51" s="468"/>
      <c r="GGJ51" s="468"/>
      <c r="GGK51" s="468"/>
      <c r="GGL51" s="468"/>
      <c r="GGM51" s="468"/>
      <c r="GGN51" s="468"/>
      <c r="GGO51" s="468"/>
      <c r="GGP51" s="468"/>
      <c r="GGQ51" s="468"/>
      <c r="GGR51" s="468"/>
      <c r="GGS51" s="468"/>
      <c r="GGT51" s="468"/>
      <c r="GGU51" s="468"/>
      <c r="GGV51" s="468"/>
      <c r="GGW51" s="468"/>
      <c r="GGX51" s="468"/>
      <c r="GGY51" s="468"/>
      <c r="GGZ51" s="468"/>
      <c r="GHA51" s="468"/>
      <c r="GHB51" s="468"/>
      <c r="GHC51" s="468"/>
      <c r="GHD51" s="468"/>
      <c r="GHE51" s="468"/>
      <c r="GHF51" s="468"/>
      <c r="GHG51" s="468"/>
      <c r="GHH51" s="468"/>
      <c r="GHI51" s="468"/>
      <c r="GHJ51" s="468"/>
      <c r="GHK51" s="468"/>
      <c r="GHL51" s="468"/>
      <c r="GHM51" s="468"/>
      <c r="GHN51" s="468"/>
      <c r="GHO51" s="468"/>
      <c r="GHP51" s="468"/>
      <c r="GHQ51" s="468"/>
      <c r="GHR51" s="468"/>
      <c r="GHS51" s="468"/>
      <c r="GHT51" s="468"/>
      <c r="GHU51" s="468"/>
      <c r="GHV51" s="468"/>
      <c r="GHW51" s="468"/>
      <c r="GHX51" s="468"/>
      <c r="GHY51" s="468"/>
      <c r="GHZ51" s="468"/>
      <c r="GIA51" s="468"/>
      <c r="GIB51" s="468"/>
      <c r="GIC51" s="468"/>
      <c r="GID51" s="468"/>
      <c r="GIE51" s="468"/>
      <c r="GIF51" s="468"/>
      <c r="GIG51" s="468"/>
      <c r="GIH51" s="468"/>
      <c r="GII51" s="468"/>
      <c r="GIJ51" s="468"/>
      <c r="GIK51" s="468"/>
      <c r="GIL51" s="468"/>
      <c r="GIM51" s="468"/>
      <c r="GIN51" s="468"/>
      <c r="GIO51" s="468"/>
      <c r="GIP51" s="468"/>
      <c r="GIQ51" s="468"/>
      <c r="GIR51" s="468"/>
      <c r="GIS51" s="468"/>
      <c r="GIT51" s="468"/>
      <c r="GIU51" s="468"/>
      <c r="GIV51" s="468"/>
      <c r="GIW51" s="468"/>
      <c r="GIX51" s="468"/>
      <c r="GIY51" s="468"/>
      <c r="GIZ51" s="468"/>
      <c r="GJA51" s="468"/>
      <c r="GJB51" s="468"/>
      <c r="GJC51" s="468"/>
      <c r="GJD51" s="468"/>
      <c r="GJE51" s="468"/>
      <c r="GJF51" s="468"/>
      <c r="GJG51" s="468"/>
      <c r="GJH51" s="468"/>
      <c r="GJI51" s="468"/>
      <c r="GJJ51" s="468"/>
      <c r="GJK51" s="468"/>
      <c r="GJL51" s="468"/>
      <c r="GJM51" s="468"/>
      <c r="GJN51" s="468"/>
      <c r="GJO51" s="468"/>
      <c r="GJP51" s="468"/>
      <c r="GJQ51" s="468"/>
      <c r="GJR51" s="468"/>
      <c r="GJS51" s="468"/>
      <c r="GJT51" s="468"/>
      <c r="GJU51" s="468"/>
      <c r="GJV51" s="468"/>
      <c r="GJW51" s="468"/>
      <c r="GJX51" s="468"/>
      <c r="GJY51" s="468"/>
      <c r="GJZ51" s="468"/>
      <c r="GKA51" s="468"/>
      <c r="GKB51" s="468"/>
      <c r="GKC51" s="468"/>
      <c r="GKD51" s="468"/>
      <c r="GKE51" s="468"/>
      <c r="GKF51" s="468"/>
      <c r="GKG51" s="468"/>
      <c r="GKH51" s="468"/>
      <c r="GKI51" s="468"/>
      <c r="GKJ51" s="468"/>
      <c r="GKK51" s="468"/>
      <c r="GKL51" s="468"/>
      <c r="GKM51" s="468"/>
      <c r="GKN51" s="468"/>
      <c r="GKO51" s="468"/>
      <c r="GKP51" s="468"/>
      <c r="GKQ51" s="468"/>
      <c r="GKR51" s="468"/>
      <c r="GKS51" s="468"/>
      <c r="GKT51" s="468"/>
      <c r="GKU51" s="468"/>
      <c r="GKV51" s="468"/>
      <c r="GKW51" s="468"/>
      <c r="GKX51" s="468"/>
      <c r="GKY51" s="468"/>
      <c r="GKZ51" s="468"/>
      <c r="GLA51" s="468"/>
      <c r="GLB51" s="468"/>
      <c r="GLC51" s="468"/>
      <c r="GLD51" s="468"/>
      <c r="GLE51" s="468"/>
      <c r="GLF51" s="468"/>
      <c r="GLG51" s="468"/>
      <c r="GLH51" s="468"/>
      <c r="GLI51" s="468"/>
      <c r="GLJ51" s="468"/>
      <c r="GLK51" s="468"/>
      <c r="GLL51" s="468"/>
      <c r="GLM51" s="468"/>
      <c r="GLN51" s="468"/>
      <c r="GLO51" s="468"/>
      <c r="GLP51" s="468"/>
      <c r="GLQ51" s="468"/>
      <c r="GLR51" s="468"/>
      <c r="GLS51" s="468"/>
      <c r="GLT51" s="468"/>
      <c r="GLU51" s="468"/>
      <c r="GLV51" s="468"/>
      <c r="GLW51" s="468"/>
      <c r="GLX51" s="468"/>
      <c r="GLY51" s="468"/>
      <c r="GLZ51" s="468"/>
      <c r="GMA51" s="468"/>
      <c r="GMB51" s="468"/>
      <c r="GMC51" s="468"/>
      <c r="GMD51" s="468"/>
      <c r="GME51" s="468"/>
      <c r="GMF51" s="468"/>
      <c r="GMG51" s="468"/>
      <c r="GMH51" s="468"/>
      <c r="GMI51" s="468"/>
      <c r="GMJ51" s="468"/>
      <c r="GMK51" s="468"/>
      <c r="GML51" s="468"/>
      <c r="GMM51" s="468"/>
      <c r="GMN51" s="468"/>
      <c r="GMO51" s="468"/>
      <c r="GMP51" s="468"/>
      <c r="GMQ51" s="468"/>
      <c r="GMR51" s="468"/>
      <c r="GMS51" s="468"/>
      <c r="GMT51" s="468"/>
      <c r="GMU51" s="468"/>
      <c r="GMV51" s="468"/>
      <c r="GMW51" s="468"/>
      <c r="GMX51" s="468"/>
      <c r="GMY51" s="468"/>
      <c r="GMZ51" s="468"/>
      <c r="GNA51" s="468"/>
      <c r="GNB51" s="468"/>
      <c r="GNC51" s="468"/>
      <c r="GND51" s="468"/>
      <c r="GNE51" s="468"/>
      <c r="GNF51" s="468"/>
      <c r="GNG51" s="468"/>
      <c r="GNH51" s="468"/>
      <c r="GNI51" s="468"/>
      <c r="GNJ51" s="468"/>
      <c r="GNK51" s="468"/>
      <c r="GNL51" s="468"/>
      <c r="GNM51" s="468"/>
      <c r="GNN51" s="468"/>
      <c r="GNO51" s="468"/>
      <c r="GNP51" s="468"/>
      <c r="GNQ51" s="468"/>
      <c r="GNR51" s="468"/>
      <c r="GNS51" s="468"/>
      <c r="GNT51" s="468"/>
      <c r="GNU51" s="468"/>
      <c r="GNV51" s="468"/>
      <c r="GNW51" s="468"/>
      <c r="GNX51" s="468"/>
      <c r="GNY51" s="468"/>
      <c r="GNZ51" s="468"/>
      <c r="GOA51" s="468"/>
      <c r="GOB51" s="468"/>
      <c r="GOC51" s="468"/>
      <c r="GOD51" s="468"/>
      <c r="GOE51" s="468"/>
      <c r="GOF51" s="468"/>
      <c r="GOG51" s="468"/>
      <c r="GOH51" s="468"/>
      <c r="GOI51" s="468"/>
      <c r="GOJ51" s="468"/>
      <c r="GOK51" s="468"/>
      <c r="GOL51" s="468"/>
      <c r="GOM51" s="468"/>
      <c r="GON51" s="468"/>
      <c r="GOO51" s="468"/>
      <c r="GOP51" s="468"/>
      <c r="GOQ51" s="468"/>
      <c r="GOR51" s="468"/>
      <c r="GOS51" s="468"/>
      <c r="GOT51" s="468"/>
      <c r="GOU51" s="468"/>
      <c r="GOV51" s="468"/>
      <c r="GOW51" s="468"/>
      <c r="GOX51" s="468"/>
      <c r="GOY51" s="468"/>
      <c r="GOZ51" s="468"/>
      <c r="GPA51" s="468"/>
      <c r="GPB51" s="468"/>
      <c r="GPC51" s="468"/>
      <c r="GPD51" s="468"/>
      <c r="GPE51" s="468"/>
      <c r="GPF51" s="468"/>
      <c r="GPG51" s="468"/>
      <c r="GPH51" s="468"/>
      <c r="GPI51" s="468"/>
      <c r="GPJ51" s="468"/>
      <c r="GPK51" s="468"/>
      <c r="GPL51" s="468"/>
      <c r="GPM51" s="468"/>
      <c r="GPN51" s="468"/>
      <c r="GPO51" s="468"/>
      <c r="GPP51" s="468"/>
      <c r="GPQ51" s="468"/>
      <c r="GPR51" s="468"/>
      <c r="GPS51" s="468"/>
      <c r="GPT51" s="468"/>
      <c r="GPU51" s="468"/>
      <c r="GPV51" s="468"/>
      <c r="GPW51" s="468"/>
      <c r="GPX51" s="468"/>
      <c r="GPY51" s="468"/>
      <c r="GPZ51" s="468"/>
      <c r="GQA51" s="468"/>
      <c r="GQB51" s="468"/>
      <c r="GQC51" s="468"/>
      <c r="GQD51" s="468"/>
      <c r="GQE51" s="468"/>
      <c r="GQF51" s="468"/>
      <c r="GQG51" s="468"/>
      <c r="GQH51" s="468"/>
      <c r="GQI51" s="468"/>
      <c r="GQJ51" s="468"/>
      <c r="GQK51" s="468"/>
      <c r="GQL51" s="468"/>
      <c r="GQM51" s="468"/>
      <c r="GQN51" s="468"/>
      <c r="GQO51" s="468"/>
      <c r="GQP51" s="468"/>
      <c r="GQQ51" s="468"/>
      <c r="GQR51" s="468"/>
      <c r="GQS51" s="468"/>
      <c r="GQT51" s="468"/>
      <c r="GQU51" s="468"/>
      <c r="GQV51" s="468"/>
      <c r="GQW51" s="468"/>
      <c r="GQX51" s="468"/>
      <c r="GQY51" s="468"/>
      <c r="GQZ51" s="468"/>
      <c r="GRA51" s="468"/>
      <c r="GRB51" s="468"/>
      <c r="GRC51" s="468"/>
      <c r="GRD51" s="468"/>
      <c r="GRE51" s="468"/>
      <c r="GRF51" s="468"/>
      <c r="GRG51" s="468"/>
      <c r="GRH51" s="468"/>
      <c r="GRI51" s="468"/>
      <c r="GRJ51" s="468"/>
      <c r="GRK51" s="468"/>
      <c r="GRL51" s="468"/>
      <c r="GRM51" s="468"/>
      <c r="GRN51" s="468"/>
      <c r="GRO51" s="468"/>
      <c r="GRP51" s="468"/>
      <c r="GRQ51" s="468"/>
      <c r="GRR51" s="468"/>
      <c r="GRS51" s="468"/>
      <c r="GRT51" s="468"/>
      <c r="GRU51" s="468"/>
      <c r="GRV51" s="468"/>
      <c r="GRW51" s="468"/>
      <c r="GRX51" s="468"/>
      <c r="GRY51" s="468"/>
      <c r="GRZ51" s="468"/>
      <c r="GSA51" s="468"/>
      <c r="GSB51" s="468"/>
      <c r="GSC51" s="468"/>
      <c r="GSD51" s="468"/>
      <c r="GSE51" s="468"/>
      <c r="GSF51" s="468"/>
      <c r="GSG51" s="468"/>
      <c r="GSH51" s="468"/>
      <c r="GSI51" s="468"/>
      <c r="GSJ51" s="468"/>
      <c r="GSK51" s="468"/>
      <c r="GSL51" s="468"/>
      <c r="GSM51" s="468"/>
      <c r="GSN51" s="468"/>
      <c r="GSO51" s="468"/>
      <c r="GSP51" s="468"/>
      <c r="GSQ51" s="468"/>
      <c r="GSR51" s="468"/>
      <c r="GSS51" s="468"/>
      <c r="GST51" s="468"/>
      <c r="GSU51" s="468"/>
      <c r="GSV51" s="468"/>
      <c r="GSW51" s="468"/>
      <c r="GSX51" s="468"/>
      <c r="GSY51" s="468"/>
      <c r="GSZ51" s="468"/>
      <c r="GTA51" s="468"/>
      <c r="GTB51" s="468"/>
      <c r="GTC51" s="468"/>
      <c r="GTD51" s="468"/>
      <c r="GTE51" s="468"/>
      <c r="GTF51" s="468"/>
      <c r="GTG51" s="468"/>
      <c r="GTH51" s="468"/>
      <c r="GTI51" s="468"/>
      <c r="GTJ51" s="468"/>
      <c r="GTK51" s="468"/>
      <c r="GTL51" s="468"/>
      <c r="GTM51" s="468"/>
      <c r="GTN51" s="468"/>
      <c r="GTO51" s="468"/>
      <c r="GTP51" s="468"/>
      <c r="GTQ51" s="468"/>
      <c r="GTR51" s="468"/>
      <c r="GTS51" s="468"/>
      <c r="GTT51" s="468"/>
      <c r="GTU51" s="468"/>
      <c r="GTV51" s="468"/>
      <c r="GTW51" s="468"/>
      <c r="GTX51" s="468"/>
      <c r="GTY51" s="468"/>
      <c r="GTZ51" s="468"/>
      <c r="GUA51" s="468"/>
      <c r="GUB51" s="468"/>
      <c r="GUC51" s="468"/>
      <c r="GUD51" s="468"/>
      <c r="GUE51" s="468"/>
      <c r="GUF51" s="468"/>
      <c r="GUG51" s="468"/>
      <c r="GUH51" s="468"/>
      <c r="GUI51" s="468"/>
      <c r="GUJ51" s="468"/>
      <c r="GUK51" s="468"/>
      <c r="GUL51" s="468"/>
      <c r="GUM51" s="468"/>
      <c r="GUN51" s="468"/>
      <c r="GUO51" s="468"/>
      <c r="GUP51" s="468"/>
      <c r="GUQ51" s="468"/>
      <c r="GUR51" s="468"/>
      <c r="GUS51" s="468"/>
      <c r="GUT51" s="468"/>
      <c r="GUU51" s="468"/>
      <c r="GUV51" s="468"/>
      <c r="GUW51" s="468"/>
      <c r="GUX51" s="468"/>
      <c r="GUY51" s="468"/>
      <c r="GUZ51" s="468"/>
      <c r="GVA51" s="468"/>
      <c r="GVB51" s="468"/>
      <c r="GVC51" s="468"/>
      <c r="GVD51" s="468"/>
      <c r="GVE51" s="468"/>
      <c r="GVF51" s="468"/>
      <c r="GVG51" s="468"/>
      <c r="GVH51" s="468"/>
      <c r="GVI51" s="468"/>
      <c r="GVJ51" s="468"/>
      <c r="GVK51" s="468"/>
      <c r="GVL51" s="468"/>
      <c r="GVM51" s="468"/>
      <c r="GVN51" s="468"/>
      <c r="GVO51" s="468"/>
      <c r="GVP51" s="468"/>
      <c r="GVQ51" s="468"/>
      <c r="GVR51" s="468"/>
      <c r="GVS51" s="468"/>
      <c r="GVT51" s="468"/>
      <c r="GVU51" s="468"/>
      <c r="GVV51" s="468"/>
      <c r="GVW51" s="468"/>
      <c r="GVX51" s="468"/>
      <c r="GVY51" s="468"/>
      <c r="GVZ51" s="468"/>
      <c r="GWA51" s="468"/>
      <c r="GWB51" s="468"/>
      <c r="GWC51" s="468"/>
      <c r="GWD51" s="468"/>
      <c r="GWE51" s="468"/>
      <c r="GWF51" s="468"/>
      <c r="GWG51" s="468"/>
      <c r="GWH51" s="468"/>
      <c r="GWI51" s="468"/>
      <c r="GWJ51" s="468"/>
      <c r="GWK51" s="468"/>
      <c r="GWL51" s="468"/>
      <c r="GWM51" s="468"/>
      <c r="GWN51" s="468"/>
      <c r="GWO51" s="468"/>
      <c r="GWP51" s="468"/>
      <c r="GWQ51" s="468"/>
      <c r="GWR51" s="468"/>
      <c r="GWS51" s="468"/>
      <c r="GWT51" s="468"/>
      <c r="GWU51" s="468"/>
      <c r="GWV51" s="468"/>
      <c r="GWW51" s="468"/>
      <c r="GWX51" s="468"/>
      <c r="GWY51" s="468"/>
      <c r="GWZ51" s="468"/>
      <c r="GXA51" s="468"/>
      <c r="GXB51" s="468"/>
      <c r="GXC51" s="468"/>
      <c r="GXD51" s="468"/>
      <c r="GXE51" s="468"/>
      <c r="GXF51" s="468"/>
      <c r="GXG51" s="468"/>
      <c r="GXH51" s="468"/>
      <c r="GXI51" s="468"/>
      <c r="GXJ51" s="468"/>
      <c r="GXK51" s="468"/>
      <c r="GXL51" s="468"/>
      <c r="GXM51" s="468"/>
      <c r="GXN51" s="468"/>
      <c r="GXO51" s="468"/>
      <c r="GXP51" s="468"/>
      <c r="GXQ51" s="468"/>
      <c r="GXR51" s="468"/>
      <c r="GXS51" s="468"/>
      <c r="GXT51" s="468"/>
      <c r="GXU51" s="468"/>
      <c r="GXV51" s="468"/>
      <c r="GXW51" s="468"/>
      <c r="GXX51" s="468"/>
      <c r="GXY51" s="468"/>
      <c r="GXZ51" s="468"/>
      <c r="GYA51" s="468"/>
      <c r="GYB51" s="468"/>
      <c r="GYC51" s="468"/>
      <c r="GYD51" s="468"/>
      <c r="GYE51" s="468"/>
      <c r="GYF51" s="468"/>
      <c r="GYG51" s="468"/>
      <c r="GYH51" s="468"/>
      <c r="GYI51" s="468"/>
      <c r="GYJ51" s="468"/>
      <c r="GYK51" s="468"/>
      <c r="GYL51" s="468"/>
      <c r="GYM51" s="468"/>
      <c r="GYN51" s="468"/>
      <c r="GYO51" s="468"/>
      <c r="GYP51" s="468"/>
      <c r="GYQ51" s="468"/>
      <c r="GYR51" s="468"/>
      <c r="GYS51" s="468"/>
      <c r="GYT51" s="468"/>
      <c r="GYU51" s="468"/>
      <c r="GYV51" s="468"/>
      <c r="GYW51" s="468"/>
      <c r="GYX51" s="468"/>
      <c r="GYY51" s="468"/>
      <c r="GYZ51" s="468"/>
      <c r="GZA51" s="468"/>
      <c r="GZB51" s="468"/>
      <c r="GZC51" s="468"/>
      <c r="GZD51" s="468"/>
      <c r="GZE51" s="468"/>
      <c r="GZF51" s="468"/>
      <c r="GZG51" s="468"/>
      <c r="GZH51" s="468"/>
      <c r="GZI51" s="468"/>
      <c r="GZJ51" s="468"/>
      <c r="GZK51" s="468"/>
      <c r="GZL51" s="468"/>
      <c r="GZM51" s="468"/>
      <c r="GZN51" s="468"/>
      <c r="GZO51" s="468"/>
      <c r="GZP51" s="468"/>
      <c r="GZQ51" s="468"/>
      <c r="GZR51" s="468"/>
      <c r="GZS51" s="468"/>
      <c r="GZT51" s="468"/>
      <c r="GZU51" s="468"/>
      <c r="GZV51" s="468"/>
      <c r="GZW51" s="468"/>
      <c r="GZX51" s="468"/>
      <c r="GZY51" s="468"/>
      <c r="GZZ51" s="468"/>
      <c r="HAA51" s="468"/>
      <c r="HAB51" s="468"/>
      <c r="HAC51" s="468"/>
      <c r="HAD51" s="468"/>
      <c r="HAE51" s="468"/>
      <c r="HAF51" s="468"/>
      <c r="HAG51" s="468"/>
      <c r="HAH51" s="468"/>
      <c r="HAI51" s="468"/>
      <c r="HAJ51" s="468"/>
      <c r="HAK51" s="468"/>
      <c r="HAL51" s="468"/>
      <c r="HAM51" s="468"/>
      <c r="HAN51" s="468"/>
      <c r="HAO51" s="468"/>
      <c r="HAP51" s="468"/>
      <c r="HAQ51" s="468"/>
      <c r="HAR51" s="468"/>
      <c r="HAS51" s="468"/>
      <c r="HAT51" s="468"/>
      <c r="HAU51" s="468"/>
      <c r="HAV51" s="468"/>
      <c r="HAW51" s="468"/>
      <c r="HAX51" s="468"/>
      <c r="HAY51" s="468"/>
      <c r="HAZ51" s="468"/>
      <c r="HBA51" s="468"/>
      <c r="HBB51" s="468"/>
      <c r="HBC51" s="468"/>
      <c r="HBD51" s="468"/>
      <c r="HBE51" s="468"/>
      <c r="HBF51" s="468"/>
      <c r="HBG51" s="468"/>
      <c r="HBH51" s="468"/>
      <c r="HBI51" s="468"/>
      <c r="HBJ51" s="468"/>
      <c r="HBK51" s="468"/>
      <c r="HBL51" s="468"/>
      <c r="HBM51" s="468"/>
      <c r="HBN51" s="468"/>
      <c r="HBO51" s="468"/>
      <c r="HBP51" s="468"/>
      <c r="HBQ51" s="468"/>
      <c r="HBR51" s="468"/>
      <c r="HBS51" s="468"/>
      <c r="HBT51" s="468"/>
      <c r="HBU51" s="468"/>
      <c r="HBV51" s="468"/>
      <c r="HBW51" s="468"/>
      <c r="HBX51" s="468"/>
      <c r="HBY51" s="468"/>
      <c r="HBZ51" s="468"/>
      <c r="HCA51" s="468"/>
      <c r="HCB51" s="468"/>
      <c r="HCC51" s="468"/>
      <c r="HCD51" s="468"/>
      <c r="HCE51" s="468"/>
      <c r="HCF51" s="468"/>
      <c r="HCG51" s="468"/>
      <c r="HCH51" s="468"/>
      <c r="HCI51" s="468"/>
      <c r="HCJ51" s="468"/>
      <c r="HCK51" s="468"/>
      <c r="HCL51" s="468"/>
      <c r="HCM51" s="468"/>
      <c r="HCN51" s="468"/>
      <c r="HCO51" s="468"/>
      <c r="HCP51" s="468"/>
      <c r="HCQ51" s="468"/>
      <c r="HCR51" s="468"/>
      <c r="HCS51" s="468"/>
      <c r="HCT51" s="468"/>
      <c r="HCU51" s="468"/>
      <c r="HCV51" s="468"/>
      <c r="HCW51" s="468"/>
      <c r="HCX51" s="468"/>
      <c r="HCY51" s="468"/>
      <c r="HCZ51" s="468"/>
      <c r="HDA51" s="468"/>
      <c r="HDB51" s="468"/>
      <c r="HDC51" s="468"/>
      <c r="HDD51" s="468"/>
      <c r="HDE51" s="468"/>
      <c r="HDF51" s="468"/>
      <c r="HDG51" s="468"/>
      <c r="HDH51" s="468"/>
      <c r="HDI51" s="468"/>
      <c r="HDJ51" s="468"/>
      <c r="HDK51" s="468"/>
      <c r="HDL51" s="468"/>
      <c r="HDM51" s="468"/>
      <c r="HDN51" s="468"/>
      <c r="HDO51" s="468"/>
      <c r="HDP51" s="468"/>
      <c r="HDQ51" s="468"/>
      <c r="HDR51" s="468"/>
      <c r="HDS51" s="468"/>
      <c r="HDT51" s="468"/>
      <c r="HDU51" s="468"/>
      <c r="HDV51" s="468"/>
      <c r="HDW51" s="468"/>
      <c r="HDX51" s="468"/>
      <c r="HDY51" s="468"/>
      <c r="HDZ51" s="468"/>
      <c r="HEA51" s="468"/>
      <c r="HEB51" s="468"/>
      <c r="HEC51" s="468"/>
      <c r="HED51" s="468"/>
      <c r="HEE51" s="468"/>
      <c r="HEF51" s="468"/>
      <c r="HEG51" s="468"/>
      <c r="HEH51" s="468"/>
      <c r="HEI51" s="468"/>
      <c r="HEJ51" s="468"/>
      <c r="HEK51" s="468"/>
      <c r="HEL51" s="468"/>
      <c r="HEM51" s="468"/>
      <c r="HEN51" s="468"/>
      <c r="HEO51" s="468"/>
      <c r="HEP51" s="468"/>
      <c r="HEQ51" s="468"/>
      <c r="HER51" s="468"/>
      <c r="HES51" s="468"/>
      <c r="HET51" s="468"/>
      <c r="HEU51" s="468"/>
      <c r="HEV51" s="468"/>
      <c r="HEW51" s="468"/>
      <c r="HEX51" s="468"/>
      <c r="HEY51" s="468"/>
      <c r="HEZ51" s="468"/>
      <c r="HFA51" s="468"/>
      <c r="HFB51" s="468"/>
      <c r="HFC51" s="468"/>
      <c r="HFD51" s="468"/>
      <c r="HFE51" s="468"/>
      <c r="HFF51" s="468"/>
      <c r="HFG51" s="468"/>
      <c r="HFH51" s="468"/>
      <c r="HFI51" s="468"/>
      <c r="HFJ51" s="468"/>
      <c r="HFK51" s="468"/>
      <c r="HFL51" s="468"/>
      <c r="HFM51" s="468"/>
      <c r="HFN51" s="468"/>
      <c r="HFO51" s="468"/>
      <c r="HFP51" s="468"/>
      <c r="HFQ51" s="468"/>
      <c r="HFR51" s="468"/>
      <c r="HFS51" s="468"/>
      <c r="HFT51" s="468"/>
      <c r="HFU51" s="468"/>
      <c r="HFV51" s="468"/>
      <c r="HFW51" s="468"/>
      <c r="HFX51" s="468"/>
      <c r="HFY51" s="468"/>
      <c r="HFZ51" s="468"/>
      <c r="HGA51" s="468"/>
      <c r="HGB51" s="468"/>
      <c r="HGC51" s="468"/>
      <c r="HGD51" s="468"/>
      <c r="HGE51" s="468"/>
      <c r="HGF51" s="468"/>
      <c r="HGG51" s="468"/>
      <c r="HGH51" s="468"/>
      <c r="HGI51" s="468"/>
      <c r="HGJ51" s="468"/>
      <c r="HGK51" s="468"/>
      <c r="HGL51" s="468"/>
      <c r="HGM51" s="468"/>
      <c r="HGN51" s="468"/>
      <c r="HGO51" s="468"/>
      <c r="HGP51" s="468"/>
      <c r="HGQ51" s="468"/>
      <c r="HGR51" s="468"/>
      <c r="HGS51" s="468"/>
      <c r="HGT51" s="468"/>
      <c r="HGU51" s="468"/>
      <c r="HGV51" s="468"/>
      <c r="HGW51" s="468"/>
      <c r="HGX51" s="468"/>
      <c r="HGY51" s="468"/>
      <c r="HGZ51" s="468"/>
      <c r="HHA51" s="468"/>
      <c r="HHB51" s="468"/>
      <c r="HHC51" s="468"/>
      <c r="HHD51" s="468"/>
      <c r="HHE51" s="468"/>
      <c r="HHF51" s="468"/>
      <c r="HHG51" s="468"/>
      <c r="HHH51" s="468"/>
      <c r="HHI51" s="468"/>
      <c r="HHJ51" s="468"/>
      <c r="HHK51" s="468"/>
      <c r="HHL51" s="468"/>
      <c r="HHM51" s="468"/>
      <c r="HHN51" s="468"/>
      <c r="HHO51" s="468"/>
      <c r="HHP51" s="468"/>
      <c r="HHQ51" s="468"/>
      <c r="HHR51" s="468"/>
      <c r="HHS51" s="468"/>
      <c r="HHT51" s="468"/>
      <c r="HHU51" s="468"/>
      <c r="HHV51" s="468"/>
      <c r="HHW51" s="468"/>
      <c r="HHX51" s="468"/>
      <c r="HHY51" s="468"/>
      <c r="HHZ51" s="468"/>
      <c r="HIA51" s="468"/>
      <c r="HIB51" s="468"/>
      <c r="HIC51" s="468"/>
      <c r="HID51" s="468"/>
      <c r="HIE51" s="468"/>
      <c r="HIF51" s="468"/>
      <c r="HIG51" s="468"/>
      <c r="HIH51" s="468"/>
      <c r="HII51" s="468"/>
      <c r="HIJ51" s="468"/>
      <c r="HIK51" s="468"/>
      <c r="HIL51" s="468"/>
      <c r="HIM51" s="468"/>
      <c r="HIN51" s="468"/>
      <c r="HIO51" s="468"/>
      <c r="HIP51" s="468"/>
      <c r="HIQ51" s="468"/>
      <c r="HIR51" s="468"/>
      <c r="HIS51" s="468"/>
      <c r="HIT51" s="468"/>
      <c r="HIU51" s="468"/>
      <c r="HIV51" s="468"/>
      <c r="HIW51" s="468"/>
      <c r="HIX51" s="468"/>
      <c r="HIY51" s="468"/>
      <c r="HIZ51" s="468"/>
      <c r="HJA51" s="468"/>
      <c r="HJB51" s="468"/>
      <c r="HJC51" s="468"/>
      <c r="HJD51" s="468"/>
      <c r="HJE51" s="468"/>
      <c r="HJF51" s="468"/>
      <c r="HJG51" s="468"/>
      <c r="HJH51" s="468"/>
      <c r="HJI51" s="468"/>
      <c r="HJJ51" s="468"/>
      <c r="HJK51" s="468"/>
      <c r="HJL51" s="468"/>
      <c r="HJM51" s="468"/>
      <c r="HJN51" s="468"/>
      <c r="HJO51" s="468"/>
      <c r="HJP51" s="468"/>
      <c r="HJQ51" s="468"/>
      <c r="HJR51" s="468"/>
      <c r="HJS51" s="468"/>
      <c r="HJT51" s="468"/>
      <c r="HJU51" s="468"/>
      <c r="HJV51" s="468"/>
      <c r="HJW51" s="468"/>
      <c r="HJX51" s="468"/>
      <c r="HJY51" s="468"/>
      <c r="HJZ51" s="468"/>
      <c r="HKA51" s="468"/>
      <c r="HKB51" s="468"/>
      <c r="HKC51" s="468"/>
      <c r="HKD51" s="468"/>
      <c r="HKE51" s="468"/>
      <c r="HKF51" s="468"/>
      <c r="HKG51" s="468"/>
      <c r="HKH51" s="468"/>
      <c r="HKI51" s="468"/>
      <c r="HKJ51" s="468"/>
      <c r="HKK51" s="468"/>
      <c r="HKL51" s="468"/>
      <c r="HKM51" s="468"/>
      <c r="HKN51" s="468"/>
      <c r="HKO51" s="468"/>
      <c r="HKP51" s="468"/>
      <c r="HKQ51" s="468"/>
      <c r="HKR51" s="468"/>
      <c r="HKS51" s="468"/>
      <c r="HKT51" s="468"/>
      <c r="HKU51" s="468"/>
      <c r="HKV51" s="468"/>
      <c r="HKW51" s="468"/>
      <c r="HKX51" s="468"/>
      <c r="HKY51" s="468"/>
      <c r="HKZ51" s="468"/>
      <c r="HLA51" s="468"/>
      <c r="HLB51" s="468"/>
      <c r="HLC51" s="468"/>
      <c r="HLD51" s="468"/>
      <c r="HLE51" s="468"/>
      <c r="HLF51" s="468"/>
      <c r="HLG51" s="468"/>
      <c r="HLH51" s="468"/>
      <c r="HLI51" s="468"/>
      <c r="HLJ51" s="468"/>
      <c r="HLK51" s="468"/>
      <c r="HLL51" s="468"/>
      <c r="HLM51" s="468"/>
      <c r="HLN51" s="468"/>
      <c r="HLO51" s="468"/>
      <c r="HLP51" s="468"/>
      <c r="HLQ51" s="468"/>
      <c r="HLR51" s="468"/>
      <c r="HLS51" s="468"/>
      <c r="HLT51" s="468"/>
      <c r="HLU51" s="468"/>
      <c r="HLV51" s="468"/>
      <c r="HLW51" s="468"/>
      <c r="HLX51" s="468"/>
      <c r="HLY51" s="468"/>
      <c r="HLZ51" s="468"/>
      <c r="HMA51" s="468"/>
      <c r="HMB51" s="468"/>
      <c r="HMC51" s="468"/>
      <c r="HMD51" s="468"/>
      <c r="HME51" s="468"/>
      <c r="HMF51" s="468"/>
      <c r="HMG51" s="468"/>
      <c r="HMH51" s="468"/>
      <c r="HMI51" s="468"/>
      <c r="HMJ51" s="468"/>
      <c r="HMK51" s="468"/>
      <c r="HML51" s="468"/>
      <c r="HMM51" s="468"/>
      <c r="HMN51" s="468"/>
      <c r="HMO51" s="468"/>
      <c r="HMP51" s="468"/>
      <c r="HMQ51" s="468"/>
      <c r="HMR51" s="468"/>
      <c r="HMS51" s="468"/>
      <c r="HMT51" s="468"/>
      <c r="HMU51" s="468"/>
      <c r="HMV51" s="468"/>
      <c r="HMW51" s="468"/>
      <c r="HMX51" s="468"/>
      <c r="HMY51" s="468"/>
      <c r="HMZ51" s="468"/>
      <c r="HNA51" s="468"/>
      <c r="HNB51" s="468"/>
      <c r="HNC51" s="468"/>
      <c r="HND51" s="468"/>
      <c r="HNE51" s="468"/>
      <c r="HNF51" s="468"/>
      <c r="HNG51" s="468"/>
      <c r="HNH51" s="468"/>
      <c r="HNI51" s="468"/>
      <c r="HNJ51" s="468"/>
      <c r="HNK51" s="468"/>
      <c r="HNL51" s="468"/>
      <c r="HNM51" s="468"/>
      <c r="HNN51" s="468"/>
      <c r="HNO51" s="468"/>
      <c r="HNP51" s="468"/>
      <c r="HNQ51" s="468"/>
      <c r="HNR51" s="468"/>
      <c r="HNS51" s="468"/>
      <c r="HNT51" s="468"/>
      <c r="HNU51" s="468"/>
      <c r="HNV51" s="468"/>
      <c r="HNW51" s="468"/>
      <c r="HNX51" s="468"/>
      <c r="HNY51" s="468"/>
      <c r="HNZ51" s="468"/>
      <c r="HOA51" s="468"/>
      <c r="HOB51" s="468"/>
      <c r="HOC51" s="468"/>
      <c r="HOD51" s="468"/>
      <c r="HOE51" s="468"/>
      <c r="HOF51" s="468"/>
      <c r="HOG51" s="468"/>
      <c r="HOH51" s="468"/>
      <c r="HOI51" s="468"/>
      <c r="HOJ51" s="468"/>
      <c r="HOK51" s="468"/>
      <c r="HOL51" s="468"/>
      <c r="HOM51" s="468"/>
      <c r="HON51" s="468"/>
      <c r="HOO51" s="468"/>
      <c r="HOP51" s="468"/>
      <c r="HOQ51" s="468"/>
      <c r="HOR51" s="468"/>
      <c r="HOS51" s="468"/>
      <c r="HOT51" s="468"/>
      <c r="HOU51" s="468"/>
      <c r="HOV51" s="468"/>
      <c r="HOW51" s="468"/>
      <c r="HOX51" s="468"/>
      <c r="HOY51" s="468"/>
      <c r="HOZ51" s="468"/>
      <c r="HPA51" s="468"/>
      <c r="HPB51" s="468"/>
      <c r="HPC51" s="468"/>
      <c r="HPD51" s="468"/>
      <c r="HPE51" s="468"/>
      <c r="HPF51" s="468"/>
      <c r="HPG51" s="468"/>
      <c r="HPH51" s="468"/>
      <c r="HPI51" s="468"/>
      <c r="HPJ51" s="468"/>
      <c r="HPK51" s="468"/>
      <c r="HPL51" s="468"/>
      <c r="HPM51" s="468"/>
      <c r="HPN51" s="468"/>
      <c r="HPO51" s="468"/>
      <c r="HPP51" s="468"/>
      <c r="HPQ51" s="468"/>
      <c r="HPR51" s="468"/>
      <c r="HPS51" s="468"/>
      <c r="HPT51" s="468"/>
      <c r="HPU51" s="468"/>
      <c r="HPV51" s="468"/>
      <c r="HPW51" s="468"/>
      <c r="HPX51" s="468"/>
      <c r="HPY51" s="468"/>
      <c r="HPZ51" s="468"/>
      <c r="HQA51" s="468"/>
      <c r="HQB51" s="468"/>
      <c r="HQC51" s="468"/>
      <c r="HQD51" s="468"/>
      <c r="HQE51" s="468"/>
      <c r="HQF51" s="468"/>
      <c r="HQG51" s="468"/>
      <c r="HQH51" s="468"/>
      <c r="HQI51" s="468"/>
      <c r="HQJ51" s="468"/>
      <c r="HQK51" s="468"/>
      <c r="HQL51" s="468"/>
      <c r="HQM51" s="468"/>
      <c r="HQN51" s="468"/>
      <c r="HQO51" s="468"/>
      <c r="HQP51" s="468"/>
      <c r="HQQ51" s="468"/>
      <c r="HQR51" s="468"/>
      <c r="HQS51" s="468"/>
      <c r="HQT51" s="468"/>
      <c r="HQU51" s="468"/>
      <c r="HQV51" s="468"/>
      <c r="HQW51" s="468"/>
      <c r="HQX51" s="468"/>
      <c r="HQY51" s="468"/>
      <c r="HQZ51" s="468"/>
      <c r="HRA51" s="468"/>
      <c r="HRB51" s="468"/>
      <c r="HRC51" s="468"/>
      <c r="HRD51" s="468"/>
      <c r="HRE51" s="468"/>
      <c r="HRF51" s="468"/>
      <c r="HRG51" s="468"/>
      <c r="HRH51" s="468"/>
      <c r="HRI51" s="468"/>
      <c r="HRJ51" s="468"/>
      <c r="HRK51" s="468"/>
      <c r="HRL51" s="468"/>
      <c r="HRM51" s="468"/>
      <c r="HRN51" s="468"/>
      <c r="HRO51" s="468"/>
      <c r="HRP51" s="468"/>
      <c r="HRQ51" s="468"/>
      <c r="HRR51" s="468"/>
      <c r="HRS51" s="468"/>
      <c r="HRT51" s="468"/>
      <c r="HRU51" s="468"/>
      <c r="HRV51" s="468"/>
      <c r="HRW51" s="468"/>
      <c r="HRX51" s="468"/>
      <c r="HRY51" s="468"/>
      <c r="HRZ51" s="468"/>
      <c r="HSA51" s="468"/>
      <c r="HSB51" s="468"/>
      <c r="HSC51" s="468"/>
      <c r="HSD51" s="468"/>
      <c r="HSE51" s="468"/>
      <c r="HSF51" s="468"/>
      <c r="HSG51" s="468"/>
      <c r="HSH51" s="468"/>
      <c r="HSI51" s="468"/>
      <c r="HSJ51" s="468"/>
      <c r="HSK51" s="468"/>
      <c r="HSL51" s="468"/>
      <c r="HSM51" s="468"/>
      <c r="HSN51" s="468"/>
      <c r="HSO51" s="468"/>
      <c r="HSP51" s="468"/>
      <c r="HSQ51" s="468"/>
      <c r="HSR51" s="468"/>
      <c r="HSS51" s="468"/>
      <c r="HST51" s="468"/>
      <c r="HSU51" s="468"/>
      <c r="HSV51" s="468"/>
      <c r="HSW51" s="468"/>
      <c r="HSX51" s="468"/>
      <c r="HSY51" s="468"/>
      <c r="HSZ51" s="468"/>
      <c r="HTA51" s="468"/>
      <c r="HTB51" s="468"/>
      <c r="HTC51" s="468"/>
      <c r="HTD51" s="468"/>
      <c r="HTE51" s="468"/>
      <c r="HTF51" s="468"/>
      <c r="HTG51" s="468"/>
      <c r="HTH51" s="468"/>
      <c r="HTI51" s="468"/>
      <c r="HTJ51" s="468"/>
      <c r="HTK51" s="468"/>
      <c r="HTL51" s="468"/>
      <c r="HTM51" s="468"/>
      <c r="HTN51" s="468"/>
      <c r="HTO51" s="468"/>
      <c r="HTP51" s="468"/>
      <c r="HTQ51" s="468"/>
      <c r="HTR51" s="468"/>
      <c r="HTS51" s="468"/>
      <c r="HTT51" s="468"/>
      <c r="HTU51" s="468"/>
      <c r="HTV51" s="468"/>
      <c r="HTW51" s="468"/>
      <c r="HTX51" s="468"/>
      <c r="HTY51" s="468"/>
      <c r="HTZ51" s="468"/>
      <c r="HUA51" s="468"/>
      <c r="HUB51" s="468"/>
      <c r="HUC51" s="468"/>
      <c r="HUD51" s="468"/>
      <c r="HUE51" s="468"/>
      <c r="HUF51" s="468"/>
      <c r="HUG51" s="468"/>
      <c r="HUH51" s="468"/>
      <c r="HUI51" s="468"/>
      <c r="HUJ51" s="468"/>
      <c r="HUK51" s="468"/>
      <c r="HUL51" s="468"/>
      <c r="HUM51" s="468"/>
      <c r="HUN51" s="468"/>
      <c r="HUO51" s="468"/>
      <c r="HUP51" s="468"/>
      <c r="HUQ51" s="468"/>
      <c r="HUR51" s="468"/>
      <c r="HUS51" s="468"/>
      <c r="HUT51" s="468"/>
      <c r="HUU51" s="468"/>
      <c r="HUV51" s="468"/>
      <c r="HUW51" s="468"/>
      <c r="HUX51" s="468"/>
      <c r="HUY51" s="468"/>
      <c r="HUZ51" s="468"/>
      <c r="HVA51" s="468"/>
      <c r="HVB51" s="468"/>
      <c r="HVC51" s="468"/>
      <c r="HVD51" s="468"/>
      <c r="HVE51" s="468"/>
      <c r="HVF51" s="468"/>
      <c r="HVG51" s="468"/>
      <c r="HVH51" s="468"/>
      <c r="HVI51" s="468"/>
      <c r="HVJ51" s="468"/>
      <c r="HVK51" s="468"/>
      <c r="HVL51" s="468"/>
      <c r="HVM51" s="468"/>
      <c r="HVN51" s="468"/>
      <c r="HVO51" s="468"/>
      <c r="HVP51" s="468"/>
      <c r="HVQ51" s="468"/>
      <c r="HVR51" s="468"/>
      <c r="HVS51" s="468"/>
      <c r="HVT51" s="468"/>
      <c r="HVU51" s="468"/>
      <c r="HVV51" s="468"/>
      <c r="HVW51" s="468"/>
      <c r="HVX51" s="468"/>
      <c r="HVY51" s="468"/>
      <c r="HVZ51" s="468"/>
      <c r="HWA51" s="468"/>
      <c r="HWB51" s="468"/>
      <c r="HWC51" s="468"/>
      <c r="HWD51" s="468"/>
      <c r="HWE51" s="468"/>
      <c r="HWF51" s="468"/>
      <c r="HWG51" s="468"/>
      <c r="HWH51" s="468"/>
      <c r="HWI51" s="468"/>
      <c r="HWJ51" s="468"/>
      <c r="HWK51" s="468"/>
      <c r="HWL51" s="468"/>
      <c r="HWM51" s="468"/>
      <c r="HWN51" s="468"/>
      <c r="HWO51" s="468"/>
      <c r="HWP51" s="468"/>
      <c r="HWQ51" s="468"/>
      <c r="HWR51" s="468"/>
      <c r="HWS51" s="468"/>
      <c r="HWT51" s="468"/>
      <c r="HWU51" s="468"/>
      <c r="HWV51" s="468"/>
      <c r="HWW51" s="468"/>
      <c r="HWX51" s="468"/>
      <c r="HWY51" s="468"/>
      <c r="HWZ51" s="468"/>
      <c r="HXA51" s="468"/>
      <c r="HXB51" s="468"/>
      <c r="HXC51" s="468"/>
      <c r="HXD51" s="468"/>
      <c r="HXE51" s="468"/>
      <c r="HXF51" s="468"/>
      <c r="HXG51" s="468"/>
      <c r="HXH51" s="468"/>
      <c r="HXI51" s="468"/>
      <c r="HXJ51" s="468"/>
      <c r="HXK51" s="468"/>
      <c r="HXL51" s="468"/>
      <c r="HXM51" s="468"/>
      <c r="HXN51" s="468"/>
      <c r="HXO51" s="468"/>
      <c r="HXP51" s="468"/>
      <c r="HXQ51" s="468"/>
      <c r="HXR51" s="468"/>
      <c r="HXS51" s="468"/>
      <c r="HXT51" s="468"/>
      <c r="HXU51" s="468"/>
      <c r="HXV51" s="468"/>
      <c r="HXW51" s="468"/>
      <c r="HXX51" s="468"/>
      <c r="HXY51" s="468"/>
      <c r="HXZ51" s="468"/>
      <c r="HYA51" s="468"/>
      <c r="HYB51" s="468"/>
      <c r="HYC51" s="468"/>
      <c r="HYD51" s="468"/>
      <c r="HYE51" s="468"/>
      <c r="HYF51" s="468"/>
      <c r="HYG51" s="468"/>
      <c r="HYH51" s="468"/>
      <c r="HYI51" s="468"/>
      <c r="HYJ51" s="468"/>
      <c r="HYK51" s="468"/>
      <c r="HYL51" s="468"/>
      <c r="HYM51" s="468"/>
      <c r="HYN51" s="468"/>
      <c r="HYO51" s="468"/>
      <c r="HYP51" s="468"/>
      <c r="HYQ51" s="468"/>
      <c r="HYR51" s="468"/>
      <c r="HYS51" s="468"/>
      <c r="HYT51" s="468"/>
      <c r="HYU51" s="468"/>
      <c r="HYV51" s="468"/>
      <c r="HYW51" s="468"/>
      <c r="HYX51" s="468"/>
      <c r="HYY51" s="468"/>
      <c r="HYZ51" s="468"/>
      <c r="HZA51" s="468"/>
      <c r="HZB51" s="468"/>
      <c r="HZC51" s="468"/>
      <c r="HZD51" s="468"/>
      <c r="HZE51" s="468"/>
      <c r="HZF51" s="468"/>
      <c r="HZG51" s="468"/>
      <c r="HZH51" s="468"/>
      <c r="HZI51" s="468"/>
      <c r="HZJ51" s="468"/>
      <c r="HZK51" s="468"/>
      <c r="HZL51" s="468"/>
      <c r="HZM51" s="468"/>
      <c r="HZN51" s="468"/>
      <c r="HZO51" s="468"/>
      <c r="HZP51" s="468"/>
      <c r="HZQ51" s="468"/>
      <c r="HZR51" s="468"/>
      <c r="HZS51" s="468"/>
      <c r="HZT51" s="468"/>
      <c r="HZU51" s="468"/>
      <c r="HZV51" s="468"/>
      <c r="HZW51" s="468"/>
      <c r="HZX51" s="468"/>
      <c r="HZY51" s="468"/>
      <c r="HZZ51" s="468"/>
      <c r="IAA51" s="468"/>
      <c r="IAB51" s="468"/>
      <c r="IAC51" s="468"/>
      <c r="IAD51" s="468"/>
      <c r="IAE51" s="468"/>
      <c r="IAF51" s="468"/>
      <c r="IAG51" s="468"/>
      <c r="IAH51" s="468"/>
      <c r="IAI51" s="468"/>
      <c r="IAJ51" s="468"/>
      <c r="IAK51" s="468"/>
      <c r="IAL51" s="468"/>
      <c r="IAM51" s="468"/>
      <c r="IAN51" s="468"/>
      <c r="IAO51" s="468"/>
      <c r="IAP51" s="468"/>
      <c r="IAQ51" s="468"/>
      <c r="IAR51" s="468"/>
      <c r="IAS51" s="468"/>
      <c r="IAT51" s="468"/>
      <c r="IAU51" s="468"/>
      <c r="IAV51" s="468"/>
      <c r="IAW51" s="468"/>
      <c r="IAX51" s="468"/>
      <c r="IAY51" s="468"/>
      <c r="IAZ51" s="468"/>
      <c r="IBA51" s="468"/>
      <c r="IBB51" s="468"/>
      <c r="IBC51" s="468"/>
      <c r="IBD51" s="468"/>
      <c r="IBE51" s="468"/>
      <c r="IBF51" s="468"/>
      <c r="IBG51" s="468"/>
      <c r="IBH51" s="468"/>
      <c r="IBI51" s="468"/>
      <c r="IBJ51" s="468"/>
      <c r="IBK51" s="468"/>
      <c r="IBL51" s="468"/>
      <c r="IBM51" s="468"/>
      <c r="IBN51" s="468"/>
      <c r="IBO51" s="468"/>
      <c r="IBP51" s="468"/>
      <c r="IBQ51" s="468"/>
      <c r="IBR51" s="468"/>
      <c r="IBS51" s="468"/>
      <c r="IBT51" s="468"/>
      <c r="IBU51" s="468"/>
      <c r="IBV51" s="468"/>
      <c r="IBW51" s="468"/>
      <c r="IBX51" s="468"/>
      <c r="IBY51" s="468"/>
      <c r="IBZ51" s="468"/>
      <c r="ICA51" s="468"/>
      <c r="ICB51" s="468"/>
      <c r="ICC51" s="468"/>
      <c r="ICD51" s="468"/>
      <c r="ICE51" s="468"/>
      <c r="ICF51" s="468"/>
      <c r="ICG51" s="468"/>
      <c r="ICH51" s="468"/>
      <c r="ICI51" s="468"/>
      <c r="ICJ51" s="468"/>
      <c r="ICK51" s="468"/>
      <c r="ICL51" s="468"/>
      <c r="ICM51" s="468"/>
      <c r="ICN51" s="468"/>
      <c r="ICO51" s="468"/>
      <c r="ICP51" s="468"/>
      <c r="ICQ51" s="468"/>
      <c r="ICR51" s="468"/>
      <c r="ICS51" s="468"/>
      <c r="ICT51" s="468"/>
      <c r="ICU51" s="468"/>
      <c r="ICV51" s="468"/>
      <c r="ICW51" s="468"/>
      <c r="ICX51" s="468"/>
      <c r="ICY51" s="468"/>
      <c r="ICZ51" s="468"/>
      <c r="IDA51" s="468"/>
      <c r="IDB51" s="468"/>
      <c r="IDC51" s="468"/>
      <c r="IDD51" s="468"/>
      <c r="IDE51" s="468"/>
      <c r="IDF51" s="468"/>
      <c r="IDG51" s="468"/>
      <c r="IDH51" s="468"/>
      <c r="IDI51" s="468"/>
      <c r="IDJ51" s="468"/>
      <c r="IDK51" s="468"/>
      <c r="IDL51" s="468"/>
      <c r="IDM51" s="468"/>
      <c r="IDN51" s="468"/>
      <c r="IDO51" s="468"/>
      <c r="IDP51" s="468"/>
      <c r="IDQ51" s="468"/>
      <c r="IDR51" s="468"/>
      <c r="IDS51" s="468"/>
      <c r="IDT51" s="468"/>
      <c r="IDU51" s="468"/>
      <c r="IDV51" s="468"/>
      <c r="IDW51" s="468"/>
      <c r="IDX51" s="468"/>
      <c r="IDY51" s="468"/>
      <c r="IDZ51" s="468"/>
      <c r="IEA51" s="468"/>
      <c r="IEB51" s="468"/>
      <c r="IEC51" s="468"/>
      <c r="IED51" s="468"/>
      <c r="IEE51" s="468"/>
      <c r="IEF51" s="468"/>
      <c r="IEG51" s="468"/>
      <c r="IEH51" s="468"/>
      <c r="IEI51" s="468"/>
      <c r="IEJ51" s="468"/>
      <c r="IEK51" s="468"/>
      <c r="IEL51" s="468"/>
      <c r="IEM51" s="468"/>
      <c r="IEN51" s="468"/>
      <c r="IEO51" s="468"/>
      <c r="IEP51" s="468"/>
      <c r="IEQ51" s="468"/>
      <c r="IER51" s="468"/>
      <c r="IES51" s="468"/>
      <c r="IET51" s="468"/>
      <c r="IEU51" s="468"/>
      <c r="IEV51" s="468"/>
      <c r="IEW51" s="468"/>
      <c r="IEX51" s="468"/>
      <c r="IEY51" s="468"/>
      <c r="IEZ51" s="468"/>
      <c r="IFA51" s="468"/>
      <c r="IFB51" s="468"/>
      <c r="IFC51" s="468"/>
      <c r="IFD51" s="468"/>
      <c r="IFE51" s="468"/>
      <c r="IFF51" s="468"/>
      <c r="IFG51" s="468"/>
      <c r="IFH51" s="468"/>
      <c r="IFI51" s="468"/>
      <c r="IFJ51" s="468"/>
      <c r="IFK51" s="468"/>
      <c r="IFL51" s="468"/>
      <c r="IFM51" s="468"/>
      <c r="IFN51" s="468"/>
      <c r="IFO51" s="468"/>
      <c r="IFP51" s="468"/>
      <c r="IFQ51" s="468"/>
      <c r="IFR51" s="468"/>
      <c r="IFS51" s="468"/>
      <c r="IFT51" s="468"/>
      <c r="IFU51" s="468"/>
      <c r="IFV51" s="468"/>
      <c r="IFW51" s="468"/>
      <c r="IFX51" s="468"/>
      <c r="IFY51" s="468"/>
      <c r="IFZ51" s="468"/>
      <c r="IGA51" s="468"/>
      <c r="IGB51" s="468"/>
      <c r="IGC51" s="468"/>
      <c r="IGD51" s="468"/>
      <c r="IGE51" s="468"/>
      <c r="IGF51" s="468"/>
      <c r="IGG51" s="468"/>
      <c r="IGH51" s="468"/>
      <c r="IGI51" s="468"/>
      <c r="IGJ51" s="468"/>
      <c r="IGK51" s="468"/>
      <c r="IGL51" s="468"/>
      <c r="IGM51" s="468"/>
      <c r="IGN51" s="468"/>
      <c r="IGO51" s="468"/>
      <c r="IGP51" s="468"/>
      <c r="IGQ51" s="468"/>
      <c r="IGR51" s="468"/>
      <c r="IGS51" s="468"/>
      <c r="IGT51" s="468"/>
      <c r="IGU51" s="468"/>
      <c r="IGV51" s="468"/>
      <c r="IGW51" s="468"/>
      <c r="IGX51" s="468"/>
      <c r="IGY51" s="468"/>
      <c r="IGZ51" s="468"/>
      <c r="IHA51" s="468"/>
      <c r="IHB51" s="468"/>
      <c r="IHC51" s="468"/>
      <c r="IHD51" s="468"/>
      <c r="IHE51" s="468"/>
      <c r="IHF51" s="468"/>
      <c r="IHG51" s="468"/>
      <c r="IHH51" s="468"/>
      <c r="IHI51" s="468"/>
      <c r="IHJ51" s="468"/>
      <c r="IHK51" s="468"/>
      <c r="IHL51" s="468"/>
      <c r="IHM51" s="468"/>
      <c r="IHN51" s="468"/>
      <c r="IHO51" s="468"/>
      <c r="IHP51" s="468"/>
      <c r="IHQ51" s="468"/>
      <c r="IHR51" s="468"/>
      <c r="IHS51" s="468"/>
      <c r="IHT51" s="468"/>
      <c r="IHU51" s="468"/>
      <c r="IHV51" s="468"/>
      <c r="IHW51" s="468"/>
      <c r="IHX51" s="468"/>
      <c r="IHY51" s="468"/>
      <c r="IHZ51" s="468"/>
      <c r="IIA51" s="468"/>
      <c r="IIB51" s="468"/>
      <c r="IIC51" s="468"/>
      <c r="IID51" s="468"/>
      <c r="IIE51" s="468"/>
      <c r="IIF51" s="468"/>
      <c r="IIG51" s="468"/>
      <c r="IIH51" s="468"/>
      <c r="III51" s="468"/>
      <c r="IIJ51" s="468"/>
      <c r="IIK51" s="468"/>
      <c r="IIL51" s="468"/>
      <c r="IIM51" s="468"/>
      <c r="IIN51" s="468"/>
      <c r="IIO51" s="468"/>
      <c r="IIP51" s="468"/>
      <c r="IIQ51" s="468"/>
      <c r="IIR51" s="468"/>
      <c r="IIS51" s="468"/>
      <c r="IIT51" s="468"/>
      <c r="IIU51" s="468"/>
      <c r="IIV51" s="468"/>
      <c r="IIW51" s="468"/>
      <c r="IIX51" s="468"/>
      <c r="IIY51" s="468"/>
      <c r="IIZ51" s="468"/>
      <c r="IJA51" s="468"/>
      <c r="IJB51" s="468"/>
      <c r="IJC51" s="468"/>
      <c r="IJD51" s="468"/>
      <c r="IJE51" s="468"/>
      <c r="IJF51" s="468"/>
      <c r="IJG51" s="468"/>
      <c r="IJH51" s="468"/>
      <c r="IJI51" s="468"/>
      <c r="IJJ51" s="468"/>
      <c r="IJK51" s="468"/>
      <c r="IJL51" s="468"/>
      <c r="IJM51" s="468"/>
      <c r="IJN51" s="468"/>
      <c r="IJO51" s="468"/>
      <c r="IJP51" s="468"/>
      <c r="IJQ51" s="468"/>
      <c r="IJR51" s="468"/>
      <c r="IJS51" s="468"/>
      <c r="IJT51" s="468"/>
      <c r="IJU51" s="468"/>
      <c r="IJV51" s="468"/>
      <c r="IJW51" s="468"/>
      <c r="IJX51" s="468"/>
      <c r="IJY51" s="468"/>
      <c r="IJZ51" s="468"/>
      <c r="IKA51" s="468"/>
      <c r="IKB51" s="468"/>
      <c r="IKC51" s="468"/>
      <c r="IKD51" s="468"/>
      <c r="IKE51" s="468"/>
      <c r="IKF51" s="468"/>
      <c r="IKG51" s="468"/>
      <c r="IKH51" s="468"/>
      <c r="IKI51" s="468"/>
      <c r="IKJ51" s="468"/>
      <c r="IKK51" s="468"/>
      <c r="IKL51" s="468"/>
      <c r="IKM51" s="468"/>
      <c r="IKN51" s="468"/>
      <c r="IKO51" s="468"/>
      <c r="IKP51" s="468"/>
      <c r="IKQ51" s="468"/>
      <c r="IKR51" s="468"/>
      <c r="IKS51" s="468"/>
      <c r="IKT51" s="468"/>
      <c r="IKU51" s="468"/>
      <c r="IKV51" s="468"/>
      <c r="IKW51" s="468"/>
      <c r="IKX51" s="468"/>
      <c r="IKY51" s="468"/>
      <c r="IKZ51" s="468"/>
      <c r="ILA51" s="468"/>
      <c r="ILB51" s="468"/>
      <c r="ILC51" s="468"/>
      <c r="ILD51" s="468"/>
      <c r="ILE51" s="468"/>
      <c r="ILF51" s="468"/>
      <c r="ILG51" s="468"/>
      <c r="ILH51" s="468"/>
      <c r="ILI51" s="468"/>
      <c r="ILJ51" s="468"/>
      <c r="ILK51" s="468"/>
      <c r="ILL51" s="468"/>
      <c r="ILM51" s="468"/>
      <c r="ILN51" s="468"/>
      <c r="ILO51" s="468"/>
      <c r="ILP51" s="468"/>
      <c r="ILQ51" s="468"/>
      <c r="ILR51" s="468"/>
      <c r="ILS51" s="468"/>
      <c r="ILT51" s="468"/>
      <c r="ILU51" s="468"/>
      <c r="ILV51" s="468"/>
      <c r="ILW51" s="468"/>
      <c r="ILX51" s="468"/>
      <c r="ILY51" s="468"/>
      <c r="ILZ51" s="468"/>
      <c r="IMA51" s="468"/>
      <c r="IMB51" s="468"/>
      <c r="IMC51" s="468"/>
      <c r="IMD51" s="468"/>
      <c r="IME51" s="468"/>
      <c r="IMF51" s="468"/>
      <c r="IMG51" s="468"/>
      <c r="IMH51" s="468"/>
      <c r="IMI51" s="468"/>
      <c r="IMJ51" s="468"/>
      <c r="IMK51" s="468"/>
      <c r="IML51" s="468"/>
      <c r="IMM51" s="468"/>
      <c r="IMN51" s="468"/>
      <c r="IMO51" s="468"/>
      <c r="IMP51" s="468"/>
      <c r="IMQ51" s="468"/>
      <c r="IMR51" s="468"/>
      <c r="IMS51" s="468"/>
      <c r="IMT51" s="468"/>
      <c r="IMU51" s="468"/>
      <c r="IMV51" s="468"/>
      <c r="IMW51" s="468"/>
      <c r="IMX51" s="468"/>
      <c r="IMY51" s="468"/>
      <c r="IMZ51" s="468"/>
      <c r="INA51" s="468"/>
      <c r="INB51" s="468"/>
      <c r="INC51" s="468"/>
      <c r="IND51" s="468"/>
      <c r="INE51" s="468"/>
      <c r="INF51" s="468"/>
      <c r="ING51" s="468"/>
      <c r="INH51" s="468"/>
      <c r="INI51" s="468"/>
      <c r="INJ51" s="468"/>
      <c r="INK51" s="468"/>
      <c r="INL51" s="468"/>
      <c r="INM51" s="468"/>
      <c r="INN51" s="468"/>
      <c r="INO51" s="468"/>
      <c r="INP51" s="468"/>
      <c r="INQ51" s="468"/>
      <c r="INR51" s="468"/>
      <c r="INS51" s="468"/>
      <c r="INT51" s="468"/>
      <c r="INU51" s="468"/>
      <c r="INV51" s="468"/>
      <c r="INW51" s="468"/>
      <c r="INX51" s="468"/>
      <c r="INY51" s="468"/>
      <c r="INZ51" s="468"/>
      <c r="IOA51" s="468"/>
      <c r="IOB51" s="468"/>
      <c r="IOC51" s="468"/>
      <c r="IOD51" s="468"/>
      <c r="IOE51" s="468"/>
      <c r="IOF51" s="468"/>
      <c r="IOG51" s="468"/>
      <c r="IOH51" s="468"/>
      <c r="IOI51" s="468"/>
      <c r="IOJ51" s="468"/>
      <c r="IOK51" s="468"/>
      <c r="IOL51" s="468"/>
      <c r="IOM51" s="468"/>
      <c r="ION51" s="468"/>
      <c r="IOO51" s="468"/>
      <c r="IOP51" s="468"/>
      <c r="IOQ51" s="468"/>
      <c r="IOR51" s="468"/>
      <c r="IOS51" s="468"/>
      <c r="IOT51" s="468"/>
      <c r="IOU51" s="468"/>
      <c r="IOV51" s="468"/>
      <c r="IOW51" s="468"/>
      <c r="IOX51" s="468"/>
      <c r="IOY51" s="468"/>
      <c r="IOZ51" s="468"/>
      <c r="IPA51" s="468"/>
      <c r="IPB51" s="468"/>
      <c r="IPC51" s="468"/>
      <c r="IPD51" s="468"/>
      <c r="IPE51" s="468"/>
      <c r="IPF51" s="468"/>
      <c r="IPG51" s="468"/>
      <c r="IPH51" s="468"/>
      <c r="IPI51" s="468"/>
      <c r="IPJ51" s="468"/>
      <c r="IPK51" s="468"/>
      <c r="IPL51" s="468"/>
      <c r="IPM51" s="468"/>
      <c r="IPN51" s="468"/>
      <c r="IPO51" s="468"/>
      <c r="IPP51" s="468"/>
      <c r="IPQ51" s="468"/>
      <c r="IPR51" s="468"/>
      <c r="IPS51" s="468"/>
      <c r="IPT51" s="468"/>
      <c r="IPU51" s="468"/>
      <c r="IPV51" s="468"/>
      <c r="IPW51" s="468"/>
      <c r="IPX51" s="468"/>
      <c r="IPY51" s="468"/>
      <c r="IPZ51" s="468"/>
      <c r="IQA51" s="468"/>
      <c r="IQB51" s="468"/>
      <c r="IQC51" s="468"/>
      <c r="IQD51" s="468"/>
      <c r="IQE51" s="468"/>
      <c r="IQF51" s="468"/>
      <c r="IQG51" s="468"/>
      <c r="IQH51" s="468"/>
      <c r="IQI51" s="468"/>
      <c r="IQJ51" s="468"/>
      <c r="IQK51" s="468"/>
      <c r="IQL51" s="468"/>
      <c r="IQM51" s="468"/>
      <c r="IQN51" s="468"/>
      <c r="IQO51" s="468"/>
      <c r="IQP51" s="468"/>
      <c r="IQQ51" s="468"/>
      <c r="IQR51" s="468"/>
      <c r="IQS51" s="468"/>
      <c r="IQT51" s="468"/>
      <c r="IQU51" s="468"/>
      <c r="IQV51" s="468"/>
      <c r="IQW51" s="468"/>
      <c r="IQX51" s="468"/>
      <c r="IQY51" s="468"/>
      <c r="IQZ51" s="468"/>
      <c r="IRA51" s="468"/>
      <c r="IRB51" s="468"/>
      <c r="IRC51" s="468"/>
      <c r="IRD51" s="468"/>
      <c r="IRE51" s="468"/>
      <c r="IRF51" s="468"/>
      <c r="IRG51" s="468"/>
      <c r="IRH51" s="468"/>
      <c r="IRI51" s="468"/>
      <c r="IRJ51" s="468"/>
      <c r="IRK51" s="468"/>
      <c r="IRL51" s="468"/>
      <c r="IRM51" s="468"/>
      <c r="IRN51" s="468"/>
      <c r="IRO51" s="468"/>
      <c r="IRP51" s="468"/>
      <c r="IRQ51" s="468"/>
      <c r="IRR51" s="468"/>
      <c r="IRS51" s="468"/>
      <c r="IRT51" s="468"/>
      <c r="IRU51" s="468"/>
      <c r="IRV51" s="468"/>
      <c r="IRW51" s="468"/>
      <c r="IRX51" s="468"/>
      <c r="IRY51" s="468"/>
      <c r="IRZ51" s="468"/>
      <c r="ISA51" s="468"/>
      <c r="ISB51" s="468"/>
      <c r="ISC51" s="468"/>
      <c r="ISD51" s="468"/>
      <c r="ISE51" s="468"/>
      <c r="ISF51" s="468"/>
      <c r="ISG51" s="468"/>
      <c r="ISH51" s="468"/>
      <c r="ISI51" s="468"/>
      <c r="ISJ51" s="468"/>
      <c r="ISK51" s="468"/>
      <c r="ISL51" s="468"/>
      <c r="ISM51" s="468"/>
      <c r="ISN51" s="468"/>
      <c r="ISO51" s="468"/>
      <c r="ISP51" s="468"/>
      <c r="ISQ51" s="468"/>
      <c r="ISR51" s="468"/>
      <c r="ISS51" s="468"/>
      <c r="IST51" s="468"/>
      <c r="ISU51" s="468"/>
      <c r="ISV51" s="468"/>
      <c r="ISW51" s="468"/>
      <c r="ISX51" s="468"/>
      <c r="ISY51" s="468"/>
      <c r="ISZ51" s="468"/>
      <c r="ITA51" s="468"/>
      <c r="ITB51" s="468"/>
      <c r="ITC51" s="468"/>
      <c r="ITD51" s="468"/>
      <c r="ITE51" s="468"/>
      <c r="ITF51" s="468"/>
      <c r="ITG51" s="468"/>
      <c r="ITH51" s="468"/>
      <c r="ITI51" s="468"/>
      <c r="ITJ51" s="468"/>
      <c r="ITK51" s="468"/>
      <c r="ITL51" s="468"/>
      <c r="ITM51" s="468"/>
      <c r="ITN51" s="468"/>
      <c r="ITO51" s="468"/>
      <c r="ITP51" s="468"/>
      <c r="ITQ51" s="468"/>
      <c r="ITR51" s="468"/>
      <c r="ITS51" s="468"/>
      <c r="ITT51" s="468"/>
      <c r="ITU51" s="468"/>
      <c r="ITV51" s="468"/>
      <c r="ITW51" s="468"/>
      <c r="ITX51" s="468"/>
      <c r="ITY51" s="468"/>
      <c r="ITZ51" s="468"/>
      <c r="IUA51" s="468"/>
      <c r="IUB51" s="468"/>
      <c r="IUC51" s="468"/>
      <c r="IUD51" s="468"/>
      <c r="IUE51" s="468"/>
      <c r="IUF51" s="468"/>
      <c r="IUG51" s="468"/>
      <c r="IUH51" s="468"/>
      <c r="IUI51" s="468"/>
      <c r="IUJ51" s="468"/>
      <c r="IUK51" s="468"/>
      <c r="IUL51" s="468"/>
      <c r="IUM51" s="468"/>
      <c r="IUN51" s="468"/>
      <c r="IUO51" s="468"/>
      <c r="IUP51" s="468"/>
      <c r="IUQ51" s="468"/>
      <c r="IUR51" s="468"/>
      <c r="IUS51" s="468"/>
      <c r="IUT51" s="468"/>
      <c r="IUU51" s="468"/>
      <c r="IUV51" s="468"/>
      <c r="IUW51" s="468"/>
      <c r="IUX51" s="468"/>
      <c r="IUY51" s="468"/>
      <c r="IUZ51" s="468"/>
      <c r="IVA51" s="468"/>
      <c r="IVB51" s="468"/>
      <c r="IVC51" s="468"/>
      <c r="IVD51" s="468"/>
      <c r="IVE51" s="468"/>
      <c r="IVF51" s="468"/>
      <c r="IVG51" s="468"/>
      <c r="IVH51" s="468"/>
      <c r="IVI51" s="468"/>
      <c r="IVJ51" s="468"/>
      <c r="IVK51" s="468"/>
      <c r="IVL51" s="468"/>
      <c r="IVM51" s="468"/>
      <c r="IVN51" s="468"/>
      <c r="IVO51" s="468"/>
      <c r="IVP51" s="468"/>
      <c r="IVQ51" s="468"/>
      <c r="IVR51" s="468"/>
      <c r="IVS51" s="468"/>
      <c r="IVT51" s="468"/>
      <c r="IVU51" s="468"/>
      <c r="IVV51" s="468"/>
      <c r="IVW51" s="468"/>
      <c r="IVX51" s="468"/>
      <c r="IVY51" s="468"/>
      <c r="IVZ51" s="468"/>
      <c r="IWA51" s="468"/>
      <c r="IWB51" s="468"/>
      <c r="IWC51" s="468"/>
      <c r="IWD51" s="468"/>
      <c r="IWE51" s="468"/>
      <c r="IWF51" s="468"/>
      <c r="IWG51" s="468"/>
      <c r="IWH51" s="468"/>
      <c r="IWI51" s="468"/>
      <c r="IWJ51" s="468"/>
      <c r="IWK51" s="468"/>
      <c r="IWL51" s="468"/>
      <c r="IWM51" s="468"/>
      <c r="IWN51" s="468"/>
      <c r="IWO51" s="468"/>
      <c r="IWP51" s="468"/>
      <c r="IWQ51" s="468"/>
      <c r="IWR51" s="468"/>
      <c r="IWS51" s="468"/>
      <c r="IWT51" s="468"/>
      <c r="IWU51" s="468"/>
      <c r="IWV51" s="468"/>
      <c r="IWW51" s="468"/>
      <c r="IWX51" s="468"/>
      <c r="IWY51" s="468"/>
      <c r="IWZ51" s="468"/>
      <c r="IXA51" s="468"/>
      <c r="IXB51" s="468"/>
      <c r="IXC51" s="468"/>
      <c r="IXD51" s="468"/>
      <c r="IXE51" s="468"/>
      <c r="IXF51" s="468"/>
      <c r="IXG51" s="468"/>
      <c r="IXH51" s="468"/>
      <c r="IXI51" s="468"/>
      <c r="IXJ51" s="468"/>
      <c r="IXK51" s="468"/>
      <c r="IXL51" s="468"/>
      <c r="IXM51" s="468"/>
      <c r="IXN51" s="468"/>
      <c r="IXO51" s="468"/>
      <c r="IXP51" s="468"/>
      <c r="IXQ51" s="468"/>
      <c r="IXR51" s="468"/>
      <c r="IXS51" s="468"/>
      <c r="IXT51" s="468"/>
      <c r="IXU51" s="468"/>
      <c r="IXV51" s="468"/>
      <c r="IXW51" s="468"/>
      <c r="IXX51" s="468"/>
      <c r="IXY51" s="468"/>
      <c r="IXZ51" s="468"/>
      <c r="IYA51" s="468"/>
      <c r="IYB51" s="468"/>
      <c r="IYC51" s="468"/>
      <c r="IYD51" s="468"/>
      <c r="IYE51" s="468"/>
      <c r="IYF51" s="468"/>
      <c r="IYG51" s="468"/>
      <c r="IYH51" s="468"/>
      <c r="IYI51" s="468"/>
      <c r="IYJ51" s="468"/>
      <c r="IYK51" s="468"/>
      <c r="IYL51" s="468"/>
      <c r="IYM51" s="468"/>
      <c r="IYN51" s="468"/>
      <c r="IYO51" s="468"/>
      <c r="IYP51" s="468"/>
      <c r="IYQ51" s="468"/>
      <c r="IYR51" s="468"/>
      <c r="IYS51" s="468"/>
      <c r="IYT51" s="468"/>
      <c r="IYU51" s="468"/>
      <c r="IYV51" s="468"/>
      <c r="IYW51" s="468"/>
      <c r="IYX51" s="468"/>
      <c r="IYY51" s="468"/>
      <c r="IYZ51" s="468"/>
      <c r="IZA51" s="468"/>
      <c r="IZB51" s="468"/>
      <c r="IZC51" s="468"/>
      <c r="IZD51" s="468"/>
      <c r="IZE51" s="468"/>
      <c r="IZF51" s="468"/>
      <c r="IZG51" s="468"/>
      <c r="IZH51" s="468"/>
      <c r="IZI51" s="468"/>
      <c r="IZJ51" s="468"/>
      <c r="IZK51" s="468"/>
      <c r="IZL51" s="468"/>
      <c r="IZM51" s="468"/>
      <c r="IZN51" s="468"/>
      <c r="IZO51" s="468"/>
      <c r="IZP51" s="468"/>
      <c r="IZQ51" s="468"/>
      <c r="IZR51" s="468"/>
      <c r="IZS51" s="468"/>
      <c r="IZT51" s="468"/>
      <c r="IZU51" s="468"/>
      <c r="IZV51" s="468"/>
      <c r="IZW51" s="468"/>
      <c r="IZX51" s="468"/>
      <c r="IZY51" s="468"/>
      <c r="IZZ51" s="468"/>
      <c r="JAA51" s="468"/>
      <c r="JAB51" s="468"/>
      <c r="JAC51" s="468"/>
      <c r="JAD51" s="468"/>
      <c r="JAE51" s="468"/>
      <c r="JAF51" s="468"/>
      <c r="JAG51" s="468"/>
      <c r="JAH51" s="468"/>
      <c r="JAI51" s="468"/>
      <c r="JAJ51" s="468"/>
      <c r="JAK51" s="468"/>
      <c r="JAL51" s="468"/>
      <c r="JAM51" s="468"/>
      <c r="JAN51" s="468"/>
      <c r="JAO51" s="468"/>
      <c r="JAP51" s="468"/>
      <c r="JAQ51" s="468"/>
      <c r="JAR51" s="468"/>
      <c r="JAS51" s="468"/>
      <c r="JAT51" s="468"/>
      <c r="JAU51" s="468"/>
      <c r="JAV51" s="468"/>
      <c r="JAW51" s="468"/>
      <c r="JAX51" s="468"/>
      <c r="JAY51" s="468"/>
      <c r="JAZ51" s="468"/>
      <c r="JBA51" s="468"/>
      <c r="JBB51" s="468"/>
      <c r="JBC51" s="468"/>
      <c r="JBD51" s="468"/>
      <c r="JBE51" s="468"/>
      <c r="JBF51" s="468"/>
      <c r="JBG51" s="468"/>
      <c r="JBH51" s="468"/>
      <c r="JBI51" s="468"/>
      <c r="JBJ51" s="468"/>
      <c r="JBK51" s="468"/>
      <c r="JBL51" s="468"/>
      <c r="JBM51" s="468"/>
      <c r="JBN51" s="468"/>
      <c r="JBO51" s="468"/>
      <c r="JBP51" s="468"/>
      <c r="JBQ51" s="468"/>
      <c r="JBR51" s="468"/>
      <c r="JBS51" s="468"/>
      <c r="JBT51" s="468"/>
      <c r="JBU51" s="468"/>
      <c r="JBV51" s="468"/>
      <c r="JBW51" s="468"/>
      <c r="JBX51" s="468"/>
      <c r="JBY51" s="468"/>
      <c r="JBZ51" s="468"/>
      <c r="JCA51" s="468"/>
      <c r="JCB51" s="468"/>
      <c r="JCC51" s="468"/>
      <c r="JCD51" s="468"/>
      <c r="JCE51" s="468"/>
      <c r="JCF51" s="468"/>
      <c r="JCG51" s="468"/>
      <c r="JCH51" s="468"/>
      <c r="JCI51" s="468"/>
      <c r="JCJ51" s="468"/>
      <c r="JCK51" s="468"/>
      <c r="JCL51" s="468"/>
      <c r="JCM51" s="468"/>
      <c r="JCN51" s="468"/>
      <c r="JCO51" s="468"/>
      <c r="JCP51" s="468"/>
      <c r="JCQ51" s="468"/>
      <c r="JCR51" s="468"/>
      <c r="JCS51" s="468"/>
      <c r="JCT51" s="468"/>
      <c r="JCU51" s="468"/>
      <c r="JCV51" s="468"/>
      <c r="JCW51" s="468"/>
      <c r="JCX51" s="468"/>
      <c r="JCY51" s="468"/>
      <c r="JCZ51" s="468"/>
      <c r="JDA51" s="468"/>
      <c r="JDB51" s="468"/>
      <c r="JDC51" s="468"/>
      <c r="JDD51" s="468"/>
      <c r="JDE51" s="468"/>
      <c r="JDF51" s="468"/>
      <c r="JDG51" s="468"/>
      <c r="JDH51" s="468"/>
      <c r="JDI51" s="468"/>
      <c r="JDJ51" s="468"/>
      <c r="JDK51" s="468"/>
      <c r="JDL51" s="468"/>
      <c r="JDM51" s="468"/>
      <c r="JDN51" s="468"/>
      <c r="JDO51" s="468"/>
      <c r="JDP51" s="468"/>
      <c r="JDQ51" s="468"/>
      <c r="JDR51" s="468"/>
      <c r="JDS51" s="468"/>
      <c r="JDT51" s="468"/>
      <c r="JDU51" s="468"/>
      <c r="JDV51" s="468"/>
      <c r="JDW51" s="468"/>
      <c r="JDX51" s="468"/>
      <c r="JDY51" s="468"/>
      <c r="JDZ51" s="468"/>
      <c r="JEA51" s="468"/>
      <c r="JEB51" s="468"/>
      <c r="JEC51" s="468"/>
      <c r="JED51" s="468"/>
      <c r="JEE51" s="468"/>
      <c r="JEF51" s="468"/>
      <c r="JEG51" s="468"/>
      <c r="JEH51" s="468"/>
      <c r="JEI51" s="468"/>
      <c r="JEJ51" s="468"/>
      <c r="JEK51" s="468"/>
      <c r="JEL51" s="468"/>
      <c r="JEM51" s="468"/>
      <c r="JEN51" s="468"/>
      <c r="JEO51" s="468"/>
      <c r="JEP51" s="468"/>
      <c r="JEQ51" s="468"/>
      <c r="JER51" s="468"/>
      <c r="JES51" s="468"/>
      <c r="JET51" s="468"/>
      <c r="JEU51" s="468"/>
      <c r="JEV51" s="468"/>
      <c r="JEW51" s="468"/>
      <c r="JEX51" s="468"/>
      <c r="JEY51" s="468"/>
      <c r="JEZ51" s="468"/>
      <c r="JFA51" s="468"/>
      <c r="JFB51" s="468"/>
      <c r="JFC51" s="468"/>
      <c r="JFD51" s="468"/>
      <c r="JFE51" s="468"/>
      <c r="JFF51" s="468"/>
      <c r="JFG51" s="468"/>
      <c r="JFH51" s="468"/>
      <c r="JFI51" s="468"/>
      <c r="JFJ51" s="468"/>
      <c r="JFK51" s="468"/>
      <c r="JFL51" s="468"/>
      <c r="JFM51" s="468"/>
      <c r="JFN51" s="468"/>
      <c r="JFO51" s="468"/>
      <c r="JFP51" s="468"/>
      <c r="JFQ51" s="468"/>
      <c r="JFR51" s="468"/>
      <c r="JFS51" s="468"/>
      <c r="JFT51" s="468"/>
      <c r="JFU51" s="468"/>
      <c r="JFV51" s="468"/>
      <c r="JFW51" s="468"/>
      <c r="JFX51" s="468"/>
      <c r="JFY51" s="468"/>
      <c r="JFZ51" s="468"/>
      <c r="JGA51" s="468"/>
      <c r="JGB51" s="468"/>
      <c r="JGC51" s="468"/>
      <c r="JGD51" s="468"/>
      <c r="JGE51" s="468"/>
      <c r="JGF51" s="468"/>
      <c r="JGG51" s="468"/>
      <c r="JGH51" s="468"/>
      <c r="JGI51" s="468"/>
      <c r="JGJ51" s="468"/>
      <c r="JGK51" s="468"/>
      <c r="JGL51" s="468"/>
      <c r="JGM51" s="468"/>
      <c r="JGN51" s="468"/>
      <c r="JGO51" s="468"/>
      <c r="JGP51" s="468"/>
      <c r="JGQ51" s="468"/>
      <c r="JGR51" s="468"/>
      <c r="JGS51" s="468"/>
      <c r="JGT51" s="468"/>
      <c r="JGU51" s="468"/>
      <c r="JGV51" s="468"/>
      <c r="JGW51" s="468"/>
      <c r="JGX51" s="468"/>
      <c r="JGY51" s="468"/>
      <c r="JGZ51" s="468"/>
      <c r="JHA51" s="468"/>
      <c r="JHB51" s="468"/>
      <c r="JHC51" s="468"/>
      <c r="JHD51" s="468"/>
      <c r="JHE51" s="468"/>
      <c r="JHF51" s="468"/>
      <c r="JHG51" s="468"/>
      <c r="JHH51" s="468"/>
      <c r="JHI51" s="468"/>
      <c r="JHJ51" s="468"/>
      <c r="JHK51" s="468"/>
      <c r="JHL51" s="468"/>
      <c r="JHM51" s="468"/>
      <c r="JHN51" s="468"/>
      <c r="JHO51" s="468"/>
      <c r="JHP51" s="468"/>
      <c r="JHQ51" s="468"/>
      <c r="JHR51" s="468"/>
      <c r="JHS51" s="468"/>
      <c r="JHT51" s="468"/>
      <c r="JHU51" s="468"/>
      <c r="JHV51" s="468"/>
      <c r="JHW51" s="468"/>
      <c r="JHX51" s="468"/>
      <c r="JHY51" s="468"/>
      <c r="JHZ51" s="468"/>
      <c r="JIA51" s="468"/>
      <c r="JIB51" s="468"/>
      <c r="JIC51" s="468"/>
      <c r="JID51" s="468"/>
      <c r="JIE51" s="468"/>
      <c r="JIF51" s="468"/>
      <c r="JIG51" s="468"/>
      <c r="JIH51" s="468"/>
      <c r="JII51" s="468"/>
      <c r="JIJ51" s="468"/>
      <c r="JIK51" s="468"/>
      <c r="JIL51" s="468"/>
      <c r="JIM51" s="468"/>
      <c r="JIN51" s="468"/>
      <c r="JIO51" s="468"/>
      <c r="JIP51" s="468"/>
      <c r="JIQ51" s="468"/>
      <c r="JIR51" s="468"/>
      <c r="JIS51" s="468"/>
      <c r="JIT51" s="468"/>
      <c r="JIU51" s="468"/>
      <c r="JIV51" s="468"/>
      <c r="JIW51" s="468"/>
      <c r="JIX51" s="468"/>
      <c r="JIY51" s="468"/>
      <c r="JIZ51" s="468"/>
      <c r="JJA51" s="468"/>
      <c r="JJB51" s="468"/>
      <c r="JJC51" s="468"/>
      <c r="JJD51" s="468"/>
      <c r="JJE51" s="468"/>
      <c r="JJF51" s="468"/>
      <c r="JJG51" s="468"/>
      <c r="JJH51" s="468"/>
      <c r="JJI51" s="468"/>
      <c r="JJJ51" s="468"/>
      <c r="JJK51" s="468"/>
      <c r="JJL51" s="468"/>
      <c r="JJM51" s="468"/>
      <c r="JJN51" s="468"/>
      <c r="JJO51" s="468"/>
      <c r="JJP51" s="468"/>
      <c r="JJQ51" s="468"/>
      <c r="JJR51" s="468"/>
      <c r="JJS51" s="468"/>
      <c r="JJT51" s="468"/>
      <c r="JJU51" s="468"/>
      <c r="JJV51" s="468"/>
      <c r="JJW51" s="468"/>
      <c r="JJX51" s="468"/>
      <c r="JJY51" s="468"/>
      <c r="JJZ51" s="468"/>
      <c r="JKA51" s="468"/>
      <c r="JKB51" s="468"/>
      <c r="JKC51" s="468"/>
      <c r="JKD51" s="468"/>
      <c r="JKE51" s="468"/>
      <c r="JKF51" s="468"/>
      <c r="JKG51" s="468"/>
      <c r="JKH51" s="468"/>
      <c r="JKI51" s="468"/>
      <c r="JKJ51" s="468"/>
      <c r="JKK51" s="468"/>
      <c r="JKL51" s="468"/>
      <c r="JKM51" s="468"/>
      <c r="JKN51" s="468"/>
      <c r="JKO51" s="468"/>
      <c r="JKP51" s="468"/>
      <c r="JKQ51" s="468"/>
      <c r="JKR51" s="468"/>
      <c r="JKS51" s="468"/>
      <c r="JKT51" s="468"/>
      <c r="JKU51" s="468"/>
      <c r="JKV51" s="468"/>
      <c r="JKW51" s="468"/>
      <c r="JKX51" s="468"/>
      <c r="JKY51" s="468"/>
      <c r="JKZ51" s="468"/>
      <c r="JLA51" s="468"/>
      <c r="JLB51" s="468"/>
      <c r="JLC51" s="468"/>
      <c r="JLD51" s="468"/>
      <c r="JLE51" s="468"/>
      <c r="JLF51" s="468"/>
      <c r="JLG51" s="468"/>
      <c r="JLH51" s="468"/>
      <c r="JLI51" s="468"/>
      <c r="JLJ51" s="468"/>
      <c r="JLK51" s="468"/>
      <c r="JLL51" s="468"/>
      <c r="JLM51" s="468"/>
      <c r="JLN51" s="468"/>
      <c r="JLO51" s="468"/>
      <c r="JLP51" s="468"/>
      <c r="JLQ51" s="468"/>
      <c r="JLR51" s="468"/>
      <c r="JLS51" s="468"/>
      <c r="JLT51" s="468"/>
      <c r="JLU51" s="468"/>
      <c r="JLV51" s="468"/>
      <c r="JLW51" s="468"/>
      <c r="JLX51" s="468"/>
      <c r="JLY51" s="468"/>
      <c r="JLZ51" s="468"/>
      <c r="JMA51" s="468"/>
      <c r="JMB51" s="468"/>
      <c r="JMC51" s="468"/>
      <c r="JMD51" s="468"/>
      <c r="JME51" s="468"/>
      <c r="JMF51" s="468"/>
      <c r="JMG51" s="468"/>
      <c r="JMH51" s="468"/>
      <c r="JMI51" s="468"/>
      <c r="JMJ51" s="468"/>
      <c r="JMK51" s="468"/>
      <c r="JML51" s="468"/>
      <c r="JMM51" s="468"/>
      <c r="JMN51" s="468"/>
      <c r="JMO51" s="468"/>
      <c r="JMP51" s="468"/>
      <c r="JMQ51" s="468"/>
      <c r="JMR51" s="468"/>
      <c r="JMS51" s="468"/>
      <c r="JMT51" s="468"/>
      <c r="JMU51" s="468"/>
      <c r="JMV51" s="468"/>
      <c r="JMW51" s="468"/>
      <c r="JMX51" s="468"/>
      <c r="JMY51" s="468"/>
      <c r="JMZ51" s="468"/>
      <c r="JNA51" s="468"/>
      <c r="JNB51" s="468"/>
      <c r="JNC51" s="468"/>
      <c r="JND51" s="468"/>
      <c r="JNE51" s="468"/>
      <c r="JNF51" s="468"/>
      <c r="JNG51" s="468"/>
      <c r="JNH51" s="468"/>
      <c r="JNI51" s="468"/>
      <c r="JNJ51" s="468"/>
      <c r="JNK51" s="468"/>
      <c r="JNL51" s="468"/>
      <c r="JNM51" s="468"/>
      <c r="JNN51" s="468"/>
      <c r="JNO51" s="468"/>
      <c r="JNP51" s="468"/>
      <c r="JNQ51" s="468"/>
      <c r="JNR51" s="468"/>
      <c r="JNS51" s="468"/>
      <c r="JNT51" s="468"/>
      <c r="JNU51" s="468"/>
      <c r="JNV51" s="468"/>
      <c r="JNW51" s="468"/>
      <c r="JNX51" s="468"/>
      <c r="JNY51" s="468"/>
      <c r="JNZ51" s="468"/>
      <c r="JOA51" s="468"/>
      <c r="JOB51" s="468"/>
      <c r="JOC51" s="468"/>
      <c r="JOD51" s="468"/>
      <c r="JOE51" s="468"/>
      <c r="JOF51" s="468"/>
      <c r="JOG51" s="468"/>
      <c r="JOH51" s="468"/>
      <c r="JOI51" s="468"/>
      <c r="JOJ51" s="468"/>
      <c r="JOK51" s="468"/>
      <c r="JOL51" s="468"/>
      <c r="JOM51" s="468"/>
      <c r="JON51" s="468"/>
      <c r="JOO51" s="468"/>
      <c r="JOP51" s="468"/>
      <c r="JOQ51" s="468"/>
      <c r="JOR51" s="468"/>
      <c r="JOS51" s="468"/>
      <c r="JOT51" s="468"/>
      <c r="JOU51" s="468"/>
      <c r="JOV51" s="468"/>
      <c r="JOW51" s="468"/>
      <c r="JOX51" s="468"/>
      <c r="JOY51" s="468"/>
      <c r="JOZ51" s="468"/>
      <c r="JPA51" s="468"/>
      <c r="JPB51" s="468"/>
      <c r="JPC51" s="468"/>
      <c r="JPD51" s="468"/>
      <c r="JPE51" s="468"/>
      <c r="JPF51" s="468"/>
      <c r="JPG51" s="468"/>
      <c r="JPH51" s="468"/>
      <c r="JPI51" s="468"/>
      <c r="JPJ51" s="468"/>
      <c r="JPK51" s="468"/>
      <c r="JPL51" s="468"/>
      <c r="JPM51" s="468"/>
      <c r="JPN51" s="468"/>
      <c r="JPO51" s="468"/>
      <c r="JPP51" s="468"/>
      <c r="JPQ51" s="468"/>
      <c r="JPR51" s="468"/>
      <c r="JPS51" s="468"/>
      <c r="JPT51" s="468"/>
      <c r="JPU51" s="468"/>
      <c r="JPV51" s="468"/>
      <c r="JPW51" s="468"/>
      <c r="JPX51" s="468"/>
      <c r="JPY51" s="468"/>
      <c r="JPZ51" s="468"/>
      <c r="JQA51" s="468"/>
      <c r="JQB51" s="468"/>
      <c r="JQC51" s="468"/>
      <c r="JQD51" s="468"/>
      <c r="JQE51" s="468"/>
      <c r="JQF51" s="468"/>
      <c r="JQG51" s="468"/>
      <c r="JQH51" s="468"/>
      <c r="JQI51" s="468"/>
      <c r="JQJ51" s="468"/>
      <c r="JQK51" s="468"/>
      <c r="JQL51" s="468"/>
      <c r="JQM51" s="468"/>
      <c r="JQN51" s="468"/>
      <c r="JQO51" s="468"/>
      <c r="JQP51" s="468"/>
      <c r="JQQ51" s="468"/>
      <c r="JQR51" s="468"/>
      <c r="JQS51" s="468"/>
      <c r="JQT51" s="468"/>
      <c r="JQU51" s="468"/>
      <c r="JQV51" s="468"/>
      <c r="JQW51" s="468"/>
      <c r="JQX51" s="468"/>
      <c r="JQY51" s="468"/>
      <c r="JQZ51" s="468"/>
      <c r="JRA51" s="468"/>
      <c r="JRB51" s="468"/>
      <c r="JRC51" s="468"/>
      <c r="JRD51" s="468"/>
      <c r="JRE51" s="468"/>
      <c r="JRF51" s="468"/>
      <c r="JRG51" s="468"/>
      <c r="JRH51" s="468"/>
      <c r="JRI51" s="468"/>
      <c r="JRJ51" s="468"/>
      <c r="JRK51" s="468"/>
      <c r="JRL51" s="468"/>
      <c r="JRM51" s="468"/>
      <c r="JRN51" s="468"/>
      <c r="JRO51" s="468"/>
      <c r="JRP51" s="468"/>
      <c r="JRQ51" s="468"/>
      <c r="JRR51" s="468"/>
      <c r="JRS51" s="468"/>
      <c r="JRT51" s="468"/>
      <c r="JRU51" s="468"/>
      <c r="JRV51" s="468"/>
      <c r="JRW51" s="468"/>
      <c r="JRX51" s="468"/>
      <c r="JRY51" s="468"/>
      <c r="JRZ51" s="468"/>
      <c r="JSA51" s="468"/>
      <c r="JSB51" s="468"/>
      <c r="JSC51" s="468"/>
      <c r="JSD51" s="468"/>
      <c r="JSE51" s="468"/>
      <c r="JSF51" s="468"/>
      <c r="JSG51" s="468"/>
      <c r="JSH51" s="468"/>
      <c r="JSI51" s="468"/>
      <c r="JSJ51" s="468"/>
      <c r="JSK51" s="468"/>
      <c r="JSL51" s="468"/>
      <c r="JSM51" s="468"/>
      <c r="JSN51" s="468"/>
      <c r="JSO51" s="468"/>
      <c r="JSP51" s="468"/>
      <c r="JSQ51" s="468"/>
      <c r="JSR51" s="468"/>
      <c r="JSS51" s="468"/>
      <c r="JST51" s="468"/>
      <c r="JSU51" s="468"/>
      <c r="JSV51" s="468"/>
      <c r="JSW51" s="468"/>
      <c r="JSX51" s="468"/>
      <c r="JSY51" s="468"/>
      <c r="JSZ51" s="468"/>
      <c r="JTA51" s="468"/>
      <c r="JTB51" s="468"/>
      <c r="JTC51" s="468"/>
      <c r="JTD51" s="468"/>
      <c r="JTE51" s="468"/>
      <c r="JTF51" s="468"/>
      <c r="JTG51" s="468"/>
      <c r="JTH51" s="468"/>
      <c r="JTI51" s="468"/>
      <c r="JTJ51" s="468"/>
      <c r="JTK51" s="468"/>
      <c r="JTL51" s="468"/>
      <c r="JTM51" s="468"/>
      <c r="JTN51" s="468"/>
      <c r="JTO51" s="468"/>
      <c r="JTP51" s="468"/>
      <c r="JTQ51" s="468"/>
      <c r="JTR51" s="468"/>
      <c r="JTS51" s="468"/>
      <c r="JTT51" s="468"/>
      <c r="JTU51" s="468"/>
      <c r="JTV51" s="468"/>
      <c r="JTW51" s="468"/>
      <c r="JTX51" s="468"/>
      <c r="JTY51" s="468"/>
      <c r="JTZ51" s="468"/>
      <c r="JUA51" s="468"/>
      <c r="JUB51" s="468"/>
      <c r="JUC51" s="468"/>
      <c r="JUD51" s="468"/>
      <c r="JUE51" s="468"/>
      <c r="JUF51" s="468"/>
      <c r="JUG51" s="468"/>
      <c r="JUH51" s="468"/>
      <c r="JUI51" s="468"/>
      <c r="JUJ51" s="468"/>
      <c r="JUK51" s="468"/>
      <c r="JUL51" s="468"/>
      <c r="JUM51" s="468"/>
      <c r="JUN51" s="468"/>
      <c r="JUO51" s="468"/>
      <c r="JUP51" s="468"/>
      <c r="JUQ51" s="468"/>
      <c r="JUR51" s="468"/>
      <c r="JUS51" s="468"/>
      <c r="JUT51" s="468"/>
      <c r="JUU51" s="468"/>
      <c r="JUV51" s="468"/>
      <c r="JUW51" s="468"/>
      <c r="JUX51" s="468"/>
      <c r="JUY51" s="468"/>
      <c r="JUZ51" s="468"/>
      <c r="JVA51" s="468"/>
      <c r="JVB51" s="468"/>
      <c r="JVC51" s="468"/>
      <c r="JVD51" s="468"/>
      <c r="JVE51" s="468"/>
      <c r="JVF51" s="468"/>
      <c r="JVG51" s="468"/>
      <c r="JVH51" s="468"/>
      <c r="JVI51" s="468"/>
      <c r="JVJ51" s="468"/>
      <c r="JVK51" s="468"/>
      <c r="JVL51" s="468"/>
      <c r="JVM51" s="468"/>
      <c r="JVN51" s="468"/>
      <c r="JVO51" s="468"/>
      <c r="JVP51" s="468"/>
      <c r="JVQ51" s="468"/>
      <c r="JVR51" s="468"/>
      <c r="JVS51" s="468"/>
      <c r="JVT51" s="468"/>
      <c r="JVU51" s="468"/>
      <c r="JVV51" s="468"/>
      <c r="JVW51" s="468"/>
      <c r="JVX51" s="468"/>
      <c r="JVY51" s="468"/>
      <c r="JVZ51" s="468"/>
      <c r="JWA51" s="468"/>
      <c r="JWB51" s="468"/>
      <c r="JWC51" s="468"/>
      <c r="JWD51" s="468"/>
      <c r="JWE51" s="468"/>
      <c r="JWF51" s="468"/>
      <c r="JWG51" s="468"/>
      <c r="JWH51" s="468"/>
      <c r="JWI51" s="468"/>
      <c r="JWJ51" s="468"/>
      <c r="JWK51" s="468"/>
      <c r="JWL51" s="468"/>
      <c r="JWM51" s="468"/>
      <c r="JWN51" s="468"/>
      <c r="JWO51" s="468"/>
      <c r="JWP51" s="468"/>
      <c r="JWQ51" s="468"/>
      <c r="JWR51" s="468"/>
      <c r="JWS51" s="468"/>
      <c r="JWT51" s="468"/>
      <c r="JWU51" s="468"/>
      <c r="JWV51" s="468"/>
      <c r="JWW51" s="468"/>
      <c r="JWX51" s="468"/>
      <c r="JWY51" s="468"/>
      <c r="JWZ51" s="468"/>
      <c r="JXA51" s="468"/>
      <c r="JXB51" s="468"/>
      <c r="JXC51" s="468"/>
      <c r="JXD51" s="468"/>
      <c r="JXE51" s="468"/>
      <c r="JXF51" s="468"/>
      <c r="JXG51" s="468"/>
      <c r="JXH51" s="468"/>
      <c r="JXI51" s="468"/>
      <c r="JXJ51" s="468"/>
      <c r="JXK51" s="468"/>
      <c r="JXL51" s="468"/>
      <c r="JXM51" s="468"/>
      <c r="JXN51" s="468"/>
      <c r="JXO51" s="468"/>
      <c r="JXP51" s="468"/>
      <c r="JXQ51" s="468"/>
      <c r="JXR51" s="468"/>
      <c r="JXS51" s="468"/>
      <c r="JXT51" s="468"/>
      <c r="JXU51" s="468"/>
      <c r="JXV51" s="468"/>
      <c r="JXW51" s="468"/>
      <c r="JXX51" s="468"/>
      <c r="JXY51" s="468"/>
      <c r="JXZ51" s="468"/>
      <c r="JYA51" s="468"/>
      <c r="JYB51" s="468"/>
      <c r="JYC51" s="468"/>
      <c r="JYD51" s="468"/>
      <c r="JYE51" s="468"/>
      <c r="JYF51" s="468"/>
      <c r="JYG51" s="468"/>
      <c r="JYH51" s="468"/>
      <c r="JYI51" s="468"/>
      <c r="JYJ51" s="468"/>
      <c r="JYK51" s="468"/>
      <c r="JYL51" s="468"/>
      <c r="JYM51" s="468"/>
      <c r="JYN51" s="468"/>
      <c r="JYO51" s="468"/>
      <c r="JYP51" s="468"/>
      <c r="JYQ51" s="468"/>
      <c r="JYR51" s="468"/>
      <c r="JYS51" s="468"/>
      <c r="JYT51" s="468"/>
      <c r="JYU51" s="468"/>
      <c r="JYV51" s="468"/>
      <c r="JYW51" s="468"/>
      <c r="JYX51" s="468"/>
      <c r="JYY51" s="468"/>
      <c r="JYZ51" s="468"/>
      <c r="JZA51" s="468"/>
      <c r="JZB51" s="468"/>
      <c r="JZC51" s="468"/>
      <c r="JZD51" s="468"/>
      <c r="JZE51" s="468"/>
      <c r="JZF51" s="468"/>
      <c r="JZG51" s="468"/>
      <c r="JZH51" s="468"/>
      <c r="JZI51" s="468"/>
      <c r="JZJ51" s="468"/>
      <c r="JZK51" s="468"/>
      <c r="JZL51" s="468"/>
      <c r="JZM51" s="468"/>
      <c r="JZN51" s="468"/>
      <c r="JZO51" s="468"/>
      <c r="JZP51" s="468"/>
      <c r="JZQ51" s="468"/>
      <c r="JZR51" s="468"/>
      <c r="JZS51" s="468"/>
      <c r="JZT51" s="468"/>
      <c r="JZU51" s="468"/>
      <c r="JZV51" s="468"/>
      <c r="JZW51" s="468"/>
      <c r="JZX51" s="468"/>
      <c r="JZY51" s="468"/>
      <c r="JZZ51" s="468"/>
      <c r="KAA51" s="468"/>
      <c r="KAB51" s="468"/>
      <c r="KAC51" s="468"/>
      <c r="KAD51" s="468"/>
      <c r="KAE51" s="468"/>
      <c r="KAF51" s="468"/>
      <c r="KAG51" s="468"/>
      <c r="KAH51" s="468"/>
      <c r="KAI51" s="468"/>
      <c r="KAJ51" s="468"/>
      <c r="KAK51" s="468"/>
      <c r="KAL51" s="468"/>
      <c r="KAM51" s="468"/>
      <c r="KAN51" s="468"/>
      <c r="KAO51" s="468"/>
      <c r="KAP51" s="468"/>
      <c r="KAQ51" s="468"/>
      <c r="KAR51" s="468"/>
      <c r="KAS51" s="468"/>
      <c r="KAT51" s="468"/>
      <c r="KAU51" s="468"/>
      <c r="KAV51" s="468"/>
      <c r="KAW51" s="468"/>
      <c r="KAX51" s="468"/>
      <c r="KAY51" s="468"/>
      <c r="KAZ51" s="468"/>
      <c r="KBA51" s="468"/>
      <c r="KBB51" s="468"/>
      <c r="KBC51" s="468"/>
      <c r="KBD51" s="468"/>
      <c r="KBE51" s="468"/>
      <c r="KBF51" s="468"/>
      <c r="KBG51" s="468"/>
      <c r="KBH51" s="468"/>
      <c r="KBI51" s="468"/>
      <c r="KBJ51" s="468"/>
      <c r="KBK51" s="468"/>
      <c r="KBL51" s="468"/>
      <c r="KBM51" s="468"/>
      <c r="KBN51" s="468"/>
      <c r="KBO51" s="468"/>
      <c r="KBP51" s="468"/>
      <c r="KBQ51" s="468"/>
      <c r="KBR51" s="468"/>
      <c r="KBS51" s="468"/>
      <c r="KBT51" s="468"/>
      <c r="KBU51" s="468"/>
      <c r="KBV51" s="468"/>
      <c r="KBW51" s="468"/>
      <c r="KBX51" s="468"/>
      <c r="KBY51" s="468"/>
      <c r="KBZ51" s="468"/>
      <c r="KCA51" s="468"/>
      <c r="KCB51" s="468"/>
      <c r="KCC51" s="468"/>
      <c r="KCD51" s="468"/>
      <c r="KCE51" s="468"/>
      <c r="KCF51" s="468"/>
      <c r="KCG51" s="468"/>
      <c r="KCH51" s="468"/>
      <c r="KCI51" s="468"/>
      <c r="KCJ51" s="468"/>
      <c r="KCK51" s="468"/>
      <c r="KCL51" s="468"/>
      <c r="KCM51" s="468"/>
      <c r="KCN51" s="468"/>
      <c r="KCO51" s="468"/>
      <c r="KCP51" s="468"/>
      <c r="KCQ51" s="468"/>
      <c r="KCR51" s="468"/>
      <c r="KCS51" s="468"/>
      <c r="KCT51" s="468"/>
      <c r="KCU51" s="468"/>
      <c r="KCV51" s="468"/>
      <c r="KCW51" s="468"/>
      <c r="KCX51" s="468"/>
      <c r="KCY51" s="468"/>
      <c r="KCZ51" s="468"/>
      <c r="KDA51" s="468"/>
      <c r="KDB51" s="468"/>
      <c r="KDC51" s="468"/>
      <c r="KDD51" s="468"/>
      <c r="KDE51" s="468"/>
      <c r="KDF51" s="468"/>
      <c r="KDG51" s="468"/>
      <c r="KDH51" s="468"/>
      <c r="KDI51" s="468"/>
      <c r="KDJ51" s="468"/>
      <c r="KDK51" s="468"/>
      <c r="KDL51" s="468"/>
      <c r="KDM51" s="468"/>
      <c r="KDN51" s="468"/>
      <c r="KDO51" s="468"/>
      <c r="KDP51" s="468"/>
      <c r="KDQ51" s="468"/>
      <c r="KDR51" s="468"/>
      <c r="KDS51" s="468"/>
      <c r="KDT51" s="468"/>
      <c r="KDU51" s="468"/>
      <c r="KDV51" s="468"/>
      <c r="KDW51" s="468"/>
      <c r="KDX51" s="468"/>
      <c r="KDY51" s="468"/>
      <c r="KDZ51" s="468"/>
      <c r="KEA51" s="468"/>
      <c r="KEB51" s="468"/>
      <c r="KEC51" s="468"/>
      <c r="KED51" s="468"/>
      <c r="KEE51" s="468"/>
      <c r="KEF51" s="468"/>
      <c r="KEG51" s="468"/>
      <c r="KEH51" s="468"/>
      <c r="KEI51" s="468"/>
      <c r="KEJ51" s="468"/>
      <c r="KEK51" s="468"/>
      <c r="KEL51" s="468"/>
      <c r="KEM51" s="468"/>
      <c r="KEN51" s="468"/>
      <c r="KEO51" s="468"/>
      <c r="KEP51" s="468"/>
      <c r="KEQ51" s="468"/>
      <c r="KER51" s="468"/>
      <c r="KES51" s="468"/>
      <c r="KET51" s="468"/>
      <c r="KEU51" s="468"/>
      <c r="KEV51" s="468"/>
      <c r="KEW51" s="468"/>
      <c r="KEX51" s="468"/>
      <c r="KEY51" s="468"/>
      <c r="KEZ51" s="468"/>
      <c r="KFA51" s="468"/>
      <c r="KFB51" s="468"/>
      <c r="KFC51" s="468"/>
      <c r="KFD51" s="468"/>
      <c r="KFE51" s="468"/>
      <c r="KFF51" s="468"/>
      <c r="KFG51" s="468"/>
      <c r="KFH51" s="468"/>
      <c r="KFI51" s="468"/>
      <c r="KFJ51" s="468"/>
      <c r="KFK51" s="468"/>
      <c r="KFL51" s="468"/>
      <c r="KFM51" s="468"/>
      <c r="KFN51" s="468"/>
      <c r="KFO51" s="468"/>
      <c r="KFP51" s="468"/>
      <c r="KFQ51" s="468"/>
      <c r="KFR51" s="468"/>
      <c r="KFS51" s="468"/>
      <c r="KFT51" s="468"/>
      <c r="KFU51" s="468"/>
      <c r="KFV51" s="468"/>
      <c r="KFW51" s="468"/>
      <c r="KFX51" s="468"/>
      <c r="KFY51" s="468"/>
      <c r="KFZ51" s="468"/>
      <c r="KGA51" s="468"/>
      <c r="KGB51" s="468"/>
      <c r="KGC51" s="468"/>
      <c r="KGD51" s="468"/>
      <c r="KGE51" s="468"/>
      <c r="KGF51" s="468"/>
      <c r="KGG51" s="468"/>
      <c r="KGH51" s="468"/>
      <c r="KGI51" s="468"/>
      <c r="KGJ51" s="468"/>
      <c r="KGK51" s="468"/>
      <c r="KGL51" s="468"/>
      <c r="KGM51" s="468"/>
      <c r="KGN51" s="468"/>
      <c r="KGO51" s="468"/>
      <c r="KGP51" s="468"/>
      <c r="KGQ51" s="468"/>
      <c r="KGR51" s="468"/>
      <c r="KGS51" s="468"/>
      <c r="KGT51" s="468"/>
      <c r="KGU51" s="468"/>
      <c r="KGV51" s="468"/>
      <c r="KGW51" s="468"/>
      <c r="KGX51" s="468"/>
      <c r="KGY51" s="468"/>
      <c r="KGZ51" s="468"/>
      <c r="KHA51" s="468"/>
      <c r="KHB51" s="468"/>
      <c r="KHC51" s="468"/>
      <c r="KHD51" s="468"/>
      <c r="KHE51" s="468"/>
      <c r="KHF51" s="468"/>
      <c r="KHG51" s="468"/>
      <c r="KHH51" s="468"/>
      <c r="KHI51" s="468"/>
      <c r="KHJ51" s="468"/>
      <c r="KHK51" s="468"/>
      <c r="KHL51" s="468"/>
      <c r="KHM51" s="468"/>
      <c r="KHN51" s="468"/>
      <c r="KHO51" s="468"/>
      <c r="KHP51" s="468"/>
      <c r="KHQ51" s="468"/>
      <c r="KHR51" s="468"/>
      <c r="KHS51" s="468"/>
      <c r="KHT51" s="468"/>
      <c r="KHU51" s="468"/>
      <c r="KHV51" s="468"/>
      <c r="KHW51" s="468"/>
      <c r="KHX51" s="468"/>
      <c r="KHY51" s="468"/>
      <c r="KHZ51" s="468"/>
      <c r="KIA51" s="468"/>
      <c r="KIB51" s="468"/>
      <c r="KIC51" s="468"/>
      <c r="KID51" s="468"/>
      <c r="KIE51" s="468"/>
      <c r="KIF51" s="468"/>
      <c r="KIG51" s="468"/>
      <c r="KIH51" s="468"/>
      <c r="KII51" s="468"/>
      <c r="KIJ51" s="468"/>
      <c r="KIK51" s="468"/>
      <c r="KIL51" s="468"/>
      <c r="KIM51" s="468"/>
      <c r="KIN51" s="468"/>
      <c r="KIO51" s="468"/>
      <c r="KIP51" s="468"/>
      <c r="KIQ51" s="468"/>
      <c r="KIR51" s="468"/>
      <c r="KIS51" s="468"/>
      <c r="KIT51" s="468"/>
      <c r="KIU51" s="468"/>
      <c r="KIV51" s="468"/>
      <c r="KIW51" s="468"/>
      <c r="KIX51" s="468"/>
      <c r="KIY51" s="468"/>
      <c r="KIZ51" s="468"/>
      <c r="KJA51" s="468"/>
      <c r="KJB51" s="468"/>
      <c r="KJC51" s="468"/>
      <c r="KJD51" s="468"/>
      <c r="KJE51" s="468"/>
      <c r="KJF51" s="468"/>
      <c r="KJG51" s="468"/>
      <c r="KJH51" s="468"/>
      <c r="KJI51" s="468"/>
      <c r="KJJ51" s="468"/>
      <c r="KJK51" s="468"/>
      <c r="KJL51" s="468"/>
      <c r="KJM51" s="468"/>
      <c r="KJN51" s="468"/>
      <c r="KJO51" s="468"/>
      <c r="KJP51" s="468"/>
      <c r="KJQ51" s="468"/>
      <c r="KJR51" s="468"/>
      <c r="KJS51" s="468"/>
      <c r="KJT51" s="468"/>
      <c r="KJU51" s="468"/>
      <c r="KJV51" s="468"/>
      <c r="KJW51" s="468"/>
      <c r="KJX51" s="468"/>
      <c r="KJY51" s="468"/>
      <c r="KJZ51" s="468"/>
      <c r="KKA51" s="468"/>
      <c r="KKB51" s="468"/>
      <c r="KKC51" s="468"/>
      <c r="KKD51" s="468"/>
      <c r="KKE51" s="468"/>
      <c r="KKF51" s="468"/>
      <c r="KKG51" s="468"/>
      <c r="KKH51" s="468"/>
      <c r="KKI51" s="468"/>
      <c r="KKJ51" s="468"/>
      <c r="KKK51" s="468"/>
      <c r="KKL51" s="468"/>
      <c r="KKM51" s="468"/>
      <c r="KKN51" s="468"/>
      <c r="KKO51" s="468"/>
      <c r="KKP51" s="468"/>
      <c r="KKQ51" s="468"/>
      <c r="KKR51" s="468"/>
      <c r="KKS51" s="468"/>
      <c r="KKT51" s="468"/>
      <c r="KKU51" s="468"/>
      <c r="KKV51" s="468"/>
      <c r="KKW51" s="468"/>
      <c r="KKX51" s="468"/>
      <c r="KKY51" s="468"/>
      <c r="KKZ51" s="468"/>
      <c r="KLA51" s="468"/>
      <c r="KLB51" s="468"/>
      <c r="KLC51" s="468"/>
      <c r="KLD51" s="468"/>
      <c r="KLE51" s="468"/>
      <c r="KLF51" s="468"/>
      <c r="KLG51" s="468"/>
      <c r="KLH51" s="468"/>
      <c r="KLI51" s="468"/>
      <c r="KLJ51" s="468"/>
      <c r="KLK51" s="468"/>
      <c r="KLL51" s="468"/>
      <c r="KLM51" s="468"/>
      <c r="KLN51" s="468"/>
      <c r="KLO51" s="468"/>
      <c r="KLP51" s="468"/>
      <c r="KLQ51" s="468"/>
      <c r="KLR51" s="468"/>
      <c r="KLS51" s="468"/>
      <c r="KLT51" s="468"/>
      <c r="KLU51" s="468"/>
      <c r="KLV51" s="468"/>
      <c r="KLW51" s="468"/>
      <c r="KLX51" s="468"/>
      <c r="KLY51" s="468"/>
      <c r="KLZ51" s="468"/>
      <c r="KMA51" s="468"/>
      <c r="KMB51" s="468"/>
      <c r="KMC51" s="468"/>
      <c r="KMD51" s="468"/>
      <c r="KME51" s="468"/>
      <c r="KMF51" s="468"/>
      <c r="KMG51" s="468"/>
      <c r="KMH51" s="468"/>
      <c r="KMI51" s="468"/>
      <c r="KMJ51" s="468"/>
      <c r="KMK51" s="468"/>
      <c r="KML51" s="468"/>
      <c r="KMM51" s="468"/>
      <c r="KMN51" s="468"/>
      <c r="KMO51" s="468"/>
      <c r="KMP51" s="468"/>
      <c r="KMQ51" s="468"/>
      <c r="KMR51" s="468"/>
      <c r="KMS51" s="468"/>
      <c r="KMT51" s="468"/>
      <c r="KMU51" s="468"/>
      <c r="KMV51" s="468"/>
      <c r="KMW51" s="468"/>
      <c r="KMX51" s="468"/>
      <c r="KMY51" s="468"/>
      <c r="KMZ51" s="468"/>
      <c r="KNA51" s="468"/>
      <c r="KNB51" s="468"/>
      <c r="KNC51" s="468"/>
      <c r="KND51" s="468"/>
      <c r="KNE51" s="468"/>
      <c r="KNF51" s="468"/>
      <c r="KNG51" s="468"/>
      <c r="KNH51" s="468"/>
      <c r="KNI51" s="468"/>
      <c r="KNJ51" s="468"/>
      <c r="KNK51" s="468"/>
      <c r="KNL51" s="468"/>
      <c r="KNM51" s="468"/>
      <c r="KNN51" s="468"/>
      <c r="KNO51" s="468"/>
      <c r="KNP51" s="468"/>
      <c r="KNQ51" s="468"/>
      <c r="KNR51" s="468"/>
      <c r="KNS51" s="468"/>
      <c r="KNT51" s="468"/>
      <c r="KNU51" s="468"/>
      <c r="KNV51" s="468"/>
      <c r="KNW51" s="468"/>
      <c r="KNX51" s="468"/>
      <c r="KNY51" s="468"/>
      <c r="KNZ51" s="468"/>
      <c r="KOA51" s="468"/>
      <c r="KOB51" s="468"/>
      <c r="KOC51" s="468"/>
      <c r="KOD51" s="468"/>
      <c r="KOE51" s="468"/>
      <c r="KOF51" s="468"/>
      <c r="KOG51" s="468"/>
      <c r="KOH51" s="468"/>
      <c r="KOI51" s="468"/>
      <c r="KOJ51" s="468"/>
      <c r="KOK51" s="468"/>
      <c r="KOL51" s="468"/>
      <c r="KOM51" s="468"/>
      <c r="KON51" s="468"/>
      <c r="KOO51" s="468"/>
      <c r="KOP51" s="468"/>
      <c r="KOQ51" s="468"/>
      <c r="KOR51" s="468"/>
      <c r="KOS51" s="468"/>
      <c r="KOT51" s="468"/>
      <c r="KOU51" s="468"/>
      <c r="KOV51" s="468"/>
      <c r="KOW51" s="468"/>
      <c r="KOX51" s="468"/>
      <c r="KOY51" s="468"/>
      <c r="KOZ51" s="468"/>
      <c r="KPA51" s="468"/>
      <c r="KPB51" s="468"/>
      <c r="KPC51" s="468"/>
      <c r="KPD51" s="468"/>
      <c r="KPE51" s="468"/>
      <c r="KPF51" s="468"/>
      <c r="KPG51" s="468"/>
      <c r="KPH51" s="468"/>
      <c r="KPI51" s="468"/>
      <c r="KPJ51" s="468"/>
      <c r="KPK51" s="468"/>
      <c r="KPL51" s="468"/>
      <c r="KPM51" s="468"/>
      <c r="KPN51" s="468"/>
      <c r="KPO51" s="468"/>
      <c r="KPP51" s="468"/>
      <c r="KPQ51" s="468"/>
      <c r="KPR51" s="468"/>
      <c r="KPS51" s="468"/>
      <c r="KPT51" s="468"/>
      <c r="KPU51" s="468"/>
      <c r="KPV51" s="468"/>
      <c r="KPW51" s="468"/>
      <c r="KPX51" s="468"/>
      <c r="KPY51" s="468"/>
      <c r="KPZ51" s="468"/>
      <c r="KQA51" s="468"/>
      <c r="KQB51" s="468"/>
      <c r="KQC51" s="468"/>
      <c r="KQD51" s="468"/>
      <c r="KQE51" s="468"/>
      <c r="KQF51" s="468"/>
      <c r="KQG51" s="468"/>
      <c r="KQH51" s="468"/>
      <c r="KQI51" s="468"/>
      <c r="KQJ51" s="468"/>
      <c r="KQK51" s="468"/>
      <c r="KQL51" s="468"/>
      <c r="KQM51" s="468"/>
      <c r="KQN51" s="468"/>
      <c r="KQO51" s="468"/>
      <c r="KQP51" s="468"/>
      <c r="KQQ51" s="468"/>
      <c r="KQR51" s="468"/>
      <c r="KQS51" s="468"/>
      <c r="KQT51" s="468"/>
      <c r="KQU51" s="468"/>
      <c r="KQV51" s="468"/>
      <c r="KQW51" s="468"/>
      <c r="KQX51" s="468"/>
      <c r="KQY51" s="468"/>
      <c r="KQZ51" s="468"/>
      <c r="KRA51" s="468"/>
      <c r="KRB51" s="468"/>
      <c r="KRC51" s="468"/>
      <c r="KRD51" s="468"/>
      <c r="KRE51" s="468"/>
      <c r="KRF51" s="468"/>
      <c r="KRG51" s="468"/>
      <c r="KRH51" s="468"/>
      <c r="KRI51" s="468"/>
      <c r="KRJ51" s="468"/>
      <c r="KRK51" s="468"/>
      <c r="KRL51" s="468"/>
      <c r="KRM51" s="468"/>
      <c r="KRN51" s="468"/>
      <c r="KRO51" s="468"/>
      <c r="KRP51" s="468"/>
      <c r="KRQ51" s="468"/>
      <c r="KRR51" s="468"/>
      <c r="KRS51" s="468"/>
      <c r="KRT51" s="468"/>
      <c r="KRU51" s="468"/>
      <c r="KRV51" s="468"/>
      <c r="KRW51" s="468"/>
      <c r="KRX51" s="468"/>
      <c r="KRY51" s="468"/>
      <c r="KRZ51" s="468"/>
      <c r="KSA51" s="468"/>
      <c r="KSB51" s="468"/>
      <c r="KSC51" s="468"/>
      <c r="KSD51" s="468"/>
      <c r="KSE51" s="468"/>
      <c r="KSF51" s="468"/>
      <c r="KSG51" s="468"/>
      <c r="KSH51" s="468"/>
      <c r="KSI51" s="468"/>
      <c r="KSJ51" s="468"/>
      <c r="KSK51" s="468"/>
      <c r="KSL51" s="468"/>
      <c r="KSM51" s="468"/>
      <c r="KSN51" s="468"/>
      <c r="KSO51" s="468"/>
      <c r="KSP51" s="468"/>
      <c r="KSQ51" s="468"/>
      <c r="KSR51" s="468"/>
      <c r="KSS51" s="468"/>
      <c r="KST51" s="468"/>
      <c r="KSU51" s="468"/>
      <c r="KSV51" s="468"/>
      <c r="KSW51" s="468"/>
      <c r="KSX51" s="468"/>
      <c r="KSY51" s="468"/>
      <c r="KSZ51" s="468"/>
      <c r="KTA51" s="468"/>
      <c r="KTB51" s="468"/>
      <c r="KTC51" s="468"/>
      <c r="KTD51" s="468"/>
      <c r="KTE51" s="468"/>
      <c r="KTF51" s="468"/>
      <c r="KTG51" s="468"/>
      <c r="KTH51" s="468"/>
      <c r="KTI51" s="468"/>
      <c r="KTJ51" s="468"/>
      <c r="KTK51" s="468"/>
      <c r="KTL51" s="468"/>
      <c r="KTM51" s="468"/>
      <c r="KTN51" s="468"/>
      <c r="KTO51" s="468"/>
      <c r="KTP51" s="468"/>
      <c r="KTQ51" s="468"/>
      <c r="KTR51" s="468"/>
      <c r="KTS51" s="468"/>
      <c r="KTT51" s="468"/>
      <c r="KTU51" s="468"/>
      <c r="KTV51" s="468"/>
      <c r="KTW51" s="468"/>
      <c r="KTX51" s="468"/>
      <c r="KTY51" s="468"/>
      <c r="KTZ51" s="468"/>
      <c r="KUA51" s="468"/>
      <c r="KUB51" s="468"/>
      <c r="KUC51" s="468"/>
      <c r="KUD51" s="468"/>
      <c r="KUE51" s="468"/>
      <c r="KUF51" s="468"/>
      <c r="KUG51" s="468"/>
      <c r="KUH51" s="468"/>
      <c r="KUI51" s="468"/>
      <c r="KUJ51" s="468"/>
      <c r="KUK51" s="468"/>
      <c r="KUL51" s="468"/>
      <c r="KUM51" s="468"/>
      <c r="KUN51" s="468"/>
      <c r="KUO51" s="468"/>
      <c r="KUP51" s="468"/>
      <c r="KUQ51" s="468"/>
      <c r="KUR51" s="468"/>
      <c r="KUS51" s="468"/>
      <c r="KUT51" s="468"/>
      <c r="KUU51" s="468"/>
      <c r="KUV51" s="468"/>
      <c r="KUW51" s="468"/>
      <c r="KUX51" s="468"/>
      <c r="KUY51" s="468"/>
      <c r="KUZ51" s="468"/>
      <c r="KVA51" s="468"/>
      <c r="KVB51" s="468"/>
      <c r="KVC51" s="468"/>
      <c r="KVD51" s="468"/>
      <c r="KVE51" s="468"/>
      <c r="KVF51" s="468"/>
      <c r="KVG51" s="468"/>
      <c r="KVH51" s="468"/>
      <c r="KVI51" s="468"/>
      <c r="KVJ51" s="468"/>
      <c r="KVK51" s="468"/>
      <c r="KVL51" s="468"/>
      <c r="KVM51" s="468"/>
      <c r="KVN51" s="468"/>
      <c r="KVO51" s="468"/>
      <c r="KVP51" s="468"/>
      <c r="KVQ51" s="468"/>
      <c r="KVR51" s="468"/>
      <c r="KVS51" s="468"/>
      <c r="KVT51" s="468"/>
      <c r="KVU51" s="468"/>
      <c r="KVV51" s="468"/>
      <c r="KVW51" s="468"/>
      <c r="KVX51" s="468"/>
      <c r="KVY51" s="468"/>
      <c r="KVZ51" s="468"/>
      <c r="KWA51" s="468"/>
      <c r="KWB51" s="468"/>
      <c r="KWC51" s="468"/>
      <c r="KWD51" s="468"/>
      <c r="KWE51" s="468"/>
      <c r="KWF51" s="468"/>
      <c r="KWG51" s="468"/>
      <c r="KWH51" s="468"/>
      <c r="KWI51" s="468"/>
      <c r="KWJ51" s="468"/>
      <c r="KWK51" s="468"/>
      <c r="KWL51" s="468"/>
      <c r="KWM51" s="468"/>
      <c r="KWN51" s="468"/>
      <c r="KWO51" s="468"/>
      <c r="KWP51" s="468"/>
      <c r="KWQ51" s="468"/>
      <c r="KWR51" s="468"/>
      <c r="KWS51" s="468"/>
      <c r="KWT51" s="468"/>
      <c r="KWU51" s="468"/>
      <c r="KWV51" s="468"/>
      <c r="KWW51" s="468"/>
      <c r="KWX51" s="468"/>
      <c r="KWY51" s="468"/>
      <c r="KWZ51" s="468"/>
      <c r="KXA51" s="468"/>
      <c r="KXB51" s="468"/>
      <c r="KXC51" s="468"/>
      <c r="KXD51" s="468"/>
      <c r="KXE51" s="468"/>
      <c r="KXF51" s="468"/>
      <c r="KXG51" s="468"/>
      <c r="KXH51" s="468"/>
      <c r="KXI51" s="468"/>
      <c r="KXJ51" s="468"/>
      <c r="KXK51" s="468"/>
      <c r="KXL51" s="468"/>
      <c r="KXM51" s="468"/>
      <c r="KXN51" s="468"/>
      <c r="KXO51" s="468"/>
      <c r="KXP51" s="468"/>
      <c r="KXQ51" s="468"/>
      <c r="KXR51" s="468"/>
      <c r="KXS51" s="468"/>
      <c r="KXT51" s="468"/>
      <c r="KXU51" s="468"/>
      <c r="KXV51" s="468"/>
      <c r="KXW51" s="468"/>
      <c r="KXX51" s="468"/>
      <c r="KXY51" s="468"/>
      <c r="KXZ51" s="468"/>
      <c r="KYA51" s="468"/>
      <c r="KYB51" s="468"/>
      <c r="KYC51" s="468"/>
      <c r="KYD51" s="468"/>
      <c r="KYE51" s="468"/>
      <c r="KYF51" s="468"/>
      <c r="KYG51" s="468"/>
      <c r="KYH51" s="468"/>
      <c r="KYI51" s="468"/>
      <c r="KYJ51" s="468"/>
      <c r="KYK51" s="468"/>
      <c r="KYL51" s="468"/>
      <c r="KYM51" s="468"/>
      <c r="KYN51" s="468"/>
      <c r="KYO51" s="468"/>
      <c r="KYP51" s="468"/>
      <c r="KYQ51" s="468"/>
      <c r="KYR51" s="468"/>
      <c r="KYS51" s="468"/>
      <c r="KYT51" s="468"/>
      <c r="KYU51" s="468"/>
      <c r="KYV51" s="468"/>
      <c r="KYW51" s="468"/>
      <c r="KYX51" s="468"/>
      <c r="KYY51" s="468"/>
      <c r="KYZ51" s="468"/>
      <c r="KZA51" s="468"/>
      <c r="KZB51" s="468"/>
      <c r="KZC51" s="468"/>
      <c r="KZD51" s="468"/>
      <c r="KZE51" s="468"/>
      <c r="KZF51" s="468"/>
      <c r="KZG51" s="468"/>
      <c r="KZH51" s="468"/>
      <c r="KZI51" s="468"/>
      <c r="KZJ51" s="468"/>
      <c r="KZK51" s="468"/>
      <c r="KZL51" s="468"/>
      <c r="KZM51" s="468"/>
      <c r="KZN51" s="468"/>
      <c r="KZO51" s="468"/>
      <c r="KZP51" s="468"/>
      <c r="KZQ51" s="468"/>
      <c r="KZR51" s="468"/>
      <c r="KZS51" s="468"/>
      <c r="KZT51" s="468"/>
      <c r="KZU51" s="468"/>
      <c r="KZV51" s="468"/>
      <c r="KZW51" s="468"/>
      <c r="KZX51" s="468"/>
      <c r="KZY51" s="468"/>
      <c r="KZZ51" s="468"/>
      <c r="LAA51" s="468"/>
      <c r="LAB51" s="468"/>
      <c r="LAC51" s="468"/>
      <c r="LAD51" s="468"/>
      <c r="LAE51" s="468"/>
      <c r="LAF51" s="468"/>
      <c r="LAG51" s="468"/>
      <c r="LAH51" s="468"/>
      <c r="LAI51" s="468"/>
      <c r="LAJ51" s="468"/>
      <c r="LAK51" s="468"/>
      <c r="LAL51" s="468"/>
      <c r="LAM51" s="468"/>
      <c r="LAN51" s="468"/>
      <c r="LAO51" s="468"/>
      <c r="LAP51" s="468"/>
      <c r="LAQ51" s="468"/>
      <c r="LAR51" s="468"/>
      <c r="LAS51" s="468"/>
      <c r="LAT51" s="468"/>
      <c r="LAU51" s="468"/>
      <c r="LAV51" s="468"/>
      <c r="LAW51" s="468"/>
      <c r="LAX51" s="468"/>
      <c r="LAY51" s="468"/>
      <c r="LAZ51" s="468"/>
      <c r="LBA51" s="468"/>
      <c r="LBB51" s="468"/>
      <c r="LBC51" s="468"/>
      <c r="LBD51" s="468"/>
      <c r="LBE51" s="468"/>
      <c r="LBF51" s="468"/>
      <c r="LBG51" s="468"/>
      <c r="LBH51" s="468"/>
      <c r="LBI51" s="468"/>
      <c r="LBJ51" s="468"/>
      <c r="LBK51" s="468"/>
      <c r="LBL51" s="468"/>
      <c r="LBM51" s="468"/>
      <c r="LBN51" s="468"/>
      <c r="LBO51" s="468"/>
      <c r="LBP51" s="468"/>
      <c r="LBQ51" s="468"/>
      <c r="LBR51" s="468"/>
      <c r="LBS51" s="468"/>
      <c r="LBT51" s="468"/>
      <c r="LBU51" s="468"/>
      <c r="LBV51" s="468"/>
      <c r="LBW51" s="468"/>
      <c r="LBX51" s="468"/>
      <c r="LBY51" s="468"/>
      <c r="LBZ51" s="468"/>
      <c r="LCA51" s="468"/>
      <c r="LCB51" s="468"/>
      <c r="LCC51" s="468"/>
      <c r="LCD51" s="468"/>
      <c r="LCE51" s="468"/>
      <c r="LCF51" s="468"/>
      <c r="LCG51" s="468"/>
      <c r="LCH51" s="468"/>
      <c r="LCI51" s="468"/>
      <c r="LCJ51" s="468"/>
      <c r="LCK51" s="468"/>
      <c r="LCL51" s="468"/>
      <c r="LCM51" s="468"/>
      <c r="LCN51" s="468"/>
      <c r="LCO51" s="468"/>
      <c r="LCP51" s="468"/>
      <c r="LCQ51" s="468"/>
      <c r="LCR51" s="468"/>
      <c r="LCS51" s="468"/>
      <c r="LCT51" s="468"/>
      <c r="LCU51" s="468"/>
      <c r="LCV51" s="468"/>
      <c r="LCW51" s="468"/>
      <c r="LCX51" s="468"/>
      <c r="LCY51" s="468"/>
      <c r="LCZ51" s="468"/>
      <c r="LDA51" s="468"/>
      <c r="LDB51" s="468"/>
      <c r="LDC51" s="468"/>
      <c r="LDD51" s="468"/>
      <c r="LDE51" s="468"/>
      <c r="LDF51" s="468"/>
      <c r="LDG51" s="468"/>
      <c r="LDH51" s="468"/>
      <c r="LDI51" s="468"/>
      <c r="LDJ51" s="468"/>
      <c r="LDK51" s="468"/>
      <c r="LDL51" s="468"/>
      <c r="LDM51" s="468"/>
      <c r="LDN51" s="468"/>
      <c r="LDO51" s="468"/>
      <c r="LDP51" s="468"/>
      <c r="LDQ51" s="468"/>
      <c r="LDR51" s="468"/>
      <c r="LDS51" s="468"/>
      <c r="LDT51" s="468"/>
      <c r="LDU51" s="468"/>
      <c r="LDV51" s="468"/>
      <c r="LDW51" s="468"/>
      <c r="LDX51" s="468"/>
      <c r="LDY51" s="468"/>
      <c r="LDZ51" s="468"/>
      <c r="LEA51" s="468"/>
      <c r="LEB51" s="468"/>
      <c r="LEC51" s="468"/>
      <c r="LED51" s="468"/>
      <c r="LEE51" s="468"/>
      <c r="LEF51" s="468"/>
      <c r="LEG51" s="468"/>
      <c r="LEH51" s="468"/>
      <c r="LEI51" s="468"/>
      <c r="LEJ51" s="468"/>
      <c r="LEK51" s="468"/>
      <c r="LEL51" s="468"/>
      <c r="LEM51" s="468"/>
      <c r="LEN51" s="468"/>
      <c r="LEO51" s="468"/>
      <c r="LEP51" s="468"/>
      <c r="LEQ51" s="468"/>
      <c r="LER51" s="468"/>
      <c r="LES51" s="468"/>
      <c r="LET51" s="468"/>
      <c r="LEU51" s="468"/>
      <c r="LEV51" s="468"/>
      <c r="LEW51" s="468"/>
      <c r="LEX51" s="468"/>
      <c r="LEY51" s="468"/>
      <c r="LEZ51" s="468"/>
      <c r="LFA51" s="468"/>
      <c r="LFB51" s="468"/>
      <c r="LFC51" s="468"/>
      <c r="LFD51" s="468"/>
      <c r="LFE51" s="468"/>
      <c r="LFF51" s="468"/>
      <c r="LFG51" s="468"/>
      <c r="LFH51" s="468"/>
      <c r="LFI51" s="468"/>
      <c r="LFJ51" s="468"/>
      <c r="LFK51" s="468"/>
      <c r="LFL51" s="468"/>
      <c r="LFM51" s="468"/>
      <c r="LFN51" s="468"/>
      <c r="LFO51" s="468"/>
      <c r="LFP51" s="468"/>
      <c r="LFQ51" s="468"/>
      <c r="LFR51" s="468"/>
      <c r="LFS51" s="468"/>
      <c r="LFT51" s="468"/>
      <c r="LFU51" s="468"/>
      <c r="LFV51" s="468"/>
      <c r="LFW51" s="468"/>
      <c r="LFX51" s="468"/>
      <c r="LFY51" s="468"/>
      <c r="LFZ51" s="468"/>
      <c r="LGA51" s="468"/>
      <c r="LGB51" s="468"/>
      <c r="LGC51" s="468"/>
      <c r="LGD51" s="468"/>
      <c r="LGE51" s="468"/>
      <c r="LGF51" s="468"/>
      <c r="LGG51" s="468"/>
      <c r="LGH51" s="468"/>
      <c r="LGI51" s="468"/>
      <c r="LGJ51" s="468"/>
      <c r="LGK51" s="468"/>
      <c r="LGL51" s="468"/>
      <c r="LGM51" s="468"/>
      <c r="LGN51" s="468"/>
      <c r="LGO51" s="468"/>
      <c r="LGP51" s="468"/>
      <c r="LGQ51" s="468"/>
      <c r="LGR51" s="468"/>
      <c r="LGS51" s="468"/>
      <c r="LGT51" s="468"/>
      <c r="LGU51" s="468"/>
      <c r="LGV51" s="468"/>
      <c r="LGW51" s="468"/>
      <c r="LGX51" s="468"/>
      <c r="LGY51" s="468"/>
      <c r="LGZ51" s="468"/>
      <c r="LHA51" s="468"/>
      <c r="LHB51" s="468"/>
      <c r="LHC51" s="468"/>
      <c r="LHD51" s="468"/>
      <c r="LHE51" s="468"/>
      <c r="LHF51" s="468"/>
      <c r="LHG51" s="468"/>
      <c r="LHH51" s="468"/>
      <c r="LHI51" s="468"/>
      <c r="LHJ51" s="468"/>
      <c r="LHK51" s="468"/>
      <c r="LHL51" s="468"/>
      <c r="LHM51" s="468"/>
      <c r="LHN51" s="468"/>
      <c r="LHO51" s="468"/>
      <c r="LHP51" s="468"/>
      <c r="LHQ51" s="468"/>
      <c r="LHR51" s="468"/>
      <c r="LHS51" s="468"/>
      <c r="LHT51" s="468"/>
      <c r="LHU51" s="468"/>
      <c r="LHV51" s="468"/>
      <c r="LHW51" s="468"/>
      <c r="LHX51" s="468"/>
      <c r="LHY51" s="468"/>
      <c r="LHZ51" s="468"/>
      <c r="LIA51" s="468"/>
      <c r="LIB51" s="468"/>
      <c r="LIC51" s="468"/>
      <c r="LID51" s="468"/>
      <c r="LIE51" s="468"/>
      <c r="LIF51" s="468"/>
      <c r="LIG51" s="468"/>
      <c r="LIH51" s="468"/>
      <c r="LII51" s="468"/>
      <c r="LIJ51" s="468"/>
      <c r="LIK51" s="468"/>
      <c r="LIL51" s="468"/>
      <c r="LIM51" s="468"/>
      <c r="LIN51" s="468"/>
      <c r="LIO51" s="468"/>
      <c r="LIP51" s="468"/>
      <c r="LIQ51" s="468"/>
      <c r="LIR51" s="468"/>
      <c r="LIS51" s="468"/>
      <c r="LIT51" s="468"/>
      <c r="LIU51" s="468"/>
      <c r="LIV51" s="468"/>
      <c r="LIW51" s="468"/>
      <c r="LIX51" s="468"/>
      <c r="LIY51" s="468"/>
      <c r="LIZ51" s="468"/>
      <c r="LJA51" s="468"/>
      <c r="LJB51" s="468"/>
      <c r="LJC51" s="468"/>
      <c r="LJD51" s="468"/>
      <c r="LJE51" s="468"/>
      <c r="LJF51" s="468"/>
      <c r="LJG51" s="468"/>
      <c r="LJH51" s="468"/>
      <c r="LJI51" s="468"/>
      <c r="LJJ51" s="468"/>
      <c r="LJK51" s="468"/>
      <c r="LJL51" s="468"/>
      <c r="LJM51" s="468"/>
      <c r="LJN51" s="468"/>
      <c r="LJO51" s="468"/>
      <c r="LJP51" s="468"/>
      <c r="LJQ51" s="468"/>
      <c r="LJR51" s="468"/>
      <c r="LJS51" s="468"/>
      <c r="LJT51" s="468"/>
      <c r="LJU51" s="468"/>
      <c r="LJV51" s="468"/>
      <c r="LJW51" s="468"/>
      <c r="LJX51" s="468"/>
      <c r="LJY51" s="468"/>
      <c r="LJZ51" s="468"/>
      <c r="LKA51" s="468"/>
      <c r="LKB51" s="468"/>
      <c r="LKC51" s="468"/>
      <c r="LKD51" s="468"/>
      <c r="LKE51" s="468"/>
      <c r="LKF51" s="468"/>
      <c r="LKG51" s="468"/>
      <c r="LKH51" s="468"/>
      <c r="LKI51" s="468"/>
      <c r="LKJ51" s="468"/>
      <c r="LKK51" s="468"/>
      <c r="LKL51" s="468"/>
      <c r="LKM51" s="468"/>
      <c r="LKN51" s="468"/>
      <c r="LKO51" s="468"/>
      <c r="LKP51" s="468"/>
      <c r="LKQ51" s="468"/>
      <c r="LKR51" s="468"/>
      <c r="LKS51" s="468"/>
      <c r="LKT51" s="468"/>
      <c r="LKU51" s="468"/>
      <c r="LKV51" s="468"/>
      <c r="LKW51" s="468"/>
      <c r="LKX51" s="468"/>
      <c r="LKY51" s="468"/>
      <c r="LKZ51" s="468"/>
      <c r="LLA51" s="468"/>
      <c r="LLB51" s="468"/>
      <c r="LLC51" s="468"/>
      <c r="LLD51" s="468"/>
      <c r="LLE51" s="468"/>
      <c r="LLF51" s="468"/>
      <c r="LLG51" s="468"/>
      <c r="LLH51" s="468"/>
      <c r="LLI51" s="468"/>
      <c r="LLJ51" s="468"/>
      <c r="LLK51" s="468"/>
      <c r="LLL51" s="468"/>
      <c r="LLM51" s="468"/>
      <c r="LLN51" s="468"/>
      <c r="LLO51" s="468"/>
      <c r="LLP51" s="468"/>
      <c r="LLQ51" s="468"/>
      <c r="LLR51" s="468"/>
      <c r="LLS51" s="468"/>
      <c r="LLT51" s="468"/>
      <c r="LLU51" s="468"/>
      <c r="LLV51" s="468"/>
      <c r="LLW51" s="468"/>
      <c r="LLX51" s="468"/>
      <c r="LLY51" s="468"/>
      <c r="LLZ51" s="468"/>
      <c r="LMA51" s="468"/>
      <c r="LMB51" s="468"/>
      <c r="LMC51" s="468"/>
      <c r="LMD51" s="468"/>
      <c r="LME51" s="468"/>
      <c r="LMF51" s="468"/>
      <c r="LMG51" s="468"/>
      <c r="LMH51" s="468"/>
      <c r="LMI51" s="468"/>
      <c r="LMJ51" s="468"/>
      <c r="LMK51" s="468"/>
      <c r="LML51" s="468"/>
      <c r="LMM51" s="468"/>
      <c r="LMN51" s="468"/>
      <c r="LMO51" s="468"/>
      <c r="LMP51" s="468"/>
      <c r="LMQ51" s="468"/>
      <c r="LMR51" s="468"/>
      <c r="LMS51" s="468"/>
      <c r="LMT51" s="468"/>
      <c r="LMU51" s="468"/>
      <c r="LMV51" s="468"/>
      <c r="LMW51" s="468"/>
      <c r="LMX51" s="468"/>
      <c r="LMY51" s="468"/>
      <c r="LMZ51" s="468"/>
      <c r="LNA51" s="468"/>
      <c r="LNB51" s="468"/>
      <c r="LNC51" s="468"/>
      <c r="LND51" s="468"/>
      <c r="LNE51" s="468"/>
      <c r="LNF51" s="468"/>
      <c r="LNG51" s="468"/>
      <c r="LNH51" s="468"/>
      <c r="LNI51" s="468"/>
      <c r="LNJ51" s="468"/>
      <c r="LNK51" s="468"/>
      <c r="LNL51" s="468"/>
      <c r="LNM51" s="468"/>
      <c r="LNN51" s="468"/>
      <c r="LNO51" s="468"/>
      <c r="LNP51" s="468"/>
      <c r="LNQ51" s="468"/>
      <c r="LNR51" s="468"/>
      <c r="LNS51" s="468"/>
      <c r="LNT51" s="468"/>
      <c r="LNU51" s="468"/>
      <c r="LNV51" s="468"/>
      <c r="LNW51" s="468"/>
      <c r="LNX51" s="468"/>
      <c r="LNY51" s="468"/>
      <c r="LNZ51" s="468"/>
      <c r="LOA51" s="468"/>
      <c r="LOB51" s="468"/>
      <c r="LOC51" s="468"/>
      <c r="LOD51" s="468"/>
      <c r="LOE51" s="468"/>
      <c r="LOF51" s="468"/>
      <c r="LOG51" s="468"/>
      <c r="LOH51" s="468"/>
      <c r="LOI51" s="468"/>
      <c r="LOJ51" s="468"/>
      <c r="LOK51" s="468"/>
      <c r="LOL51" s="468"/>
      <c r="LOM51" s="468"/>
      <c r="LON51" s="468"/>
      <c r="LOO51" s="468"/>
      <c r="LOP51" s="468"/>
      <c r="LOQ51" s="468"/>
      <c r="LOR51" s="468"/>
      <c r="LOS51" s="468"/>
      <c r="LOT51" s="468"/>
      <c r="LOU51" s="468"/>
      <c r="LOV51" s="468"/>
      <c r="LOW51" s="468"/>
      <c r="LOX51" s="468"/>
      <c r="LOY51" s="468"/>
      <c r="LOZ51" s="468"/>
      <c r="LPA51" s="468"/>
      <c r="LPB51" s="468"/>
      <c r="LPC51" s="468"/>
      <c r="LPD51" s="468"/>
      <c r="LPE51" s="468"/>
      <c r="LPF51" s="468"/>
      <c r="LPG51" s="468"/>
      <c r="LPH51" s="468"/>
      <c r="LPI51" s="468"/>
      <c r="LPJ51" s="468"/>
      <c r="LPK51" s="468"/>
      <c r="LPL51" s="468"/>
      <c r="LPM51" s="468"/>
      <c r="LPN51" s="468"/>
      <c r="LPO51" s="468"/>
      <c r="LPP51" s="468"/>
      <c r="LPQ51" s="468"/>
      <c r="LPR51" s="468"/>
      <c r="LPS51" s="468"/>
      <c r="LPT51" s="468"/>
      <c r="LPU51" s="468"/>
      <c r="LPV51" s="468"/>
      <c r="LPW51" s="468"/>
      <c r="LPX51" s="468"/>
      <c r="LPY51" s="468"/>
      <c r="LPZ51" s="468"/>
      <c r="LQA51" s="468"/>
      <c r="LQB51" s="468"/>
      <c r="LQC51" s="468"/>
      <c r="LQD51" s="468"/>
      <c r="LQE51" s="468"/>
      <c r="LQF51" s="468"/>
      <c r="LQG51" s="468"/>
      <c r="LQH51" s="468"/>
      <c r="LQI51" s="468"/>
      <c r="LQJ51" s="468"/>
      <c r="LQK51" s="468"/>
      <c r="LQL51" s="468"/>
      <c r="LQM51" s="468"/>
      <c r="LQN51" s="468"/>
      <c r="LQO51" s="468"/>
      <c r="LQP51" s="468"/>
      <c r="LQQ51" s="468"/>
      <c r="LQR51" s="468"/>
      <c r="LQS51" s="468"/>
      <c r="LQT51" s="468"/>
      <c r="LQU51" s="468"/>
      <c r="LQV51" s="468"/>
      <c r="LQW51" s="468"/>
      <c r="LQX51" s="468"/>
      <c r="LQY51" s="468"/>
      <c r="LQZ51" s="468"/>
      <c r="LRA51" s="468"/>
      <c r="LRB51" s="468"/>
      <c r="LRC51" s="468"/>
      <c r="LRD51" s="468"/>
      <c r="LRE51" s="468"/>
      <c r="LRF51" s="468"/>
      <c r="LRG51" s="468"/>
      <c r="LRH51" s="468"/>
      <c r="LRI51" s="468"/>
      <c r="LRJ51" s="468"/>
      <c r="LRK51" s="468"/>
      <c r="LRL51" s="468"/>
      <c r="LRM51" s="468"/>
      <c r="LRN51" s="468"/>
      <c r="LRO51" s="468"/>
      <c r="LRP51" s="468"/>
      <c r="LRQ51" s="468"/>
      <c r="LRR51" s="468"/>
      <c r="LRS51" s="468"/>
      <c r="LRT51" s="468"/>
      <c r="LRU51" s="468"/>
      <c r="LRV51" s="468"/>
      <c r="LRW51" s="468"/>
      <c r="LRX51" s="468"/>
      <c r="LRY51" s="468"/>
      <c r="LRZ51" s="468"/>
      <c r="LSA51" s="468"/>
      <c r="LSB51" s="468"/>
      <c r="LSC51" s="468"/>
      <c r="LSD51" s="468"/>
      <c r="LSE51" s="468"/>
      <c r="LSF51" s="468"/>
      <c r="LSG51" s="468"/>
      <c r="LSH51" s="468"/>
      <c r="LSI51" s="468"/>
      <c r="LSJ51" s="468"/>
      <c r="LSK51" s="468"/>
      <c r="LSL51" s="468"/>
      <c r="LSM51" s="468"/>
      <c r="LSN51" s="468"/>
      <c r="LSO51" s="468"/>
      <c r="LSP51" s="468"/>
      <c r="LSQ51" s="468"/>
      <c r="LSR51" s="468"/>
      <c r="LSS51" s="468"/>
      <c r="LST51" s="468"/>
      <c r="LSU51" s="468"/>
      <c r="LSV51" s="468"/>
      <c r="LSW51" s="468"/>
      <c r="LSX51" s="468"/>
      <c r="LSY51" s="468"/>
      <c r="LSZ51" s="468"/>
      <c r="LTA51" s="468"/>
      <c r="LTB51" s="468"/>
      <c r="LTC51" s="468"/>
      <c r="LTD51" s="468"/>
      <c r="LTE51" s="468"/>
      <c r="LTF51" s="468"/>
      <c r="LTG51" s="468"/>
      <c r="LTH51" s="468"/>
      <c r="LTI51" s="468"/>
      <c r="LTJ51" s="468"/>
      <c r="LTK51" s="468"/>
      <c r="LTL51" s="468"/>
      <c r="LTM51" s="468"/>
      <c r="LTN51" s="468"/>
      <c r="LTO51" s="468"/>
      <c r="LTP51" s="468"/>
      <c r="LTQ51" s="468"/>
      <c r="LTR51" s="468"/>
      <c r="LTS51" s="468"/>
      <c r="LTT51" s="468"/>
      <c r="LTU51" s="468"/>
      <c r="LTV51" s="468"/>
      <c r="LTW51" s="468"/>
      <c r="LTX51" s="468"/>
      <c r="LTY51" s="468"/>
      <c r="LTZ51" s="468"/>
      <c r="LUA51" s="468"/>
      <c r="LUB51" s="468"/>
      <c r="LUC51" s="468"/>
      <c r="LUD51" s="468"/>
      <c r="LUE51" s="468"/>
      <c r="LUF51" s="468"/>
      <c r="LUG51" s="468"/>
      <c r="LUH51" s="468"/>
      <c r="LUI51" s="468"/>
      <c r="LUJ51" s="468"/>
      <c r="LUK51" s="468"/>
      <c r="LUL51" s="468"/>
      <c r="LUM51" s="468"/>
      <c r="LUN51" s="468"/>
      <c r="LUO51" s="468"/>
      <c r="LUP51" s="468"/>
      <c r="LUQ51" s="468"/>
      <c r="LUR51" s="468"/>
      <c r="LUS51" s="468"/>
      <c r="LUT51" s="468"/>
      <c r="LUU51" s="468"/>
      <c r="LUV51" s="468"/>
      <c r="LUW51" s="468"/>
      <c r="LUX51" s="468"/>
      <c r="LUY51" s="468"/>
      <c r="LUZ51" s="468"/>
      <c r="LVA51" s="468"/>
      <c r="LVB51" s="468"/>
      <c r="LVC51" s="468"/>
      <c r="LVD51" s="468"/>
      <c r="LVE51" s="468"/>
      <c r="LVF51" s="468"/>
      <c r="LVG51" s="468"/>
      <c r="LVH51" s="468"/>
      <c r="LVI51" s="468"/>
      <c r="LVJ51" s="468"/>
      <c r="LVK51" s="468"/>
      <c r="LVL51" s="468"/>
      <c r="LVM51" s="468"/>
      <c r="LVN51" s="468"/>
      <c r="LVO51" s="468"/>
      <c r="LVP51" s="468"/>
      <c r="LVQ51" s="468"/>
      <c r="LVR51" s="468"/>
      <c r="LVS51" s="468"/>
      <c r="LVT51" s="468"/>
      <c r="LVU51" s="468"/>
      <c r="LVV51" s="468"/>
      <c r="LVW51" s="468"/>
      <c r="LVX51" s="468"/>
      <c r="LVY51" s="468"/>
      <c r="LVZ51" s="468"/>
      <c r="LWA51" s="468"/>
      <c r="LWB51" s="468"/>
      <c r="LWC51" s="468"/>
      <c r="LWD51" s="468"/>
      <c r="LWE51" s="468"/>
      <c r="LWF51" s="468"/>
      <c r="LWG51" s="468"/>
      <c r="LWH51" s="468"/>
      <c r="LWI51" s="468"/>
      <c r="LWJ51" s="468"/>
      <c r="LWK51" s="468"/>
      <c r="LWL51" s="468"/>
      <c r="LWM51" s="468"/>
      <c r="LWN51" s="468"/>
      <c r="LWO51" s="468"/>
      <c r="LWP51" s="468"/>
      <c r="LWQ51" s="468"/>
      <c r="LWR51" s="468"/>
      <c r="LWS51" s="468"/>
      <c r="LWT51" s="468"/>
      <c r="LWU51" s="468"/>
      <c r="LWV51" s="468"/>
      <c r="LWW51" s="468"/>
      <c r="LWX51" s="468"/>
      <c r="LWY51" s="468"/>
      <c r="LWZ51" s="468"/>
      <c r="LXA51" s="468"/>
      <c r="LXB51" s="468"/>
      <c r="LXC51" s="468"/>
      <c r="LXD51" s="468"/>
      <c r="LXE51" s="468"/>
      <c r="LXF51" s="468"/>
      <c r="LXG51" s="468"/>
      <c r="LXH51" s="468"/>
      <c r="LXI51" s="468"/>
      <c r="LXJ51" s="468"/>
      <c r="LXK51" s="468"/>
      <c r="LXL51" s="468"/>
      <c r="LXM51" s="468"/>
      <c r="LXN51" s="468"/>
      <c r="LXO51" s="468"/>
      <c r="LXP51" s="468"/>
      <c r="LXQ51" s="468"/>
      <c r="LXR51" s="468"/>
      <c r="LXS51" s="468"/>
      <c r="LXT51" s="468"/>
      <c r="LXU51" s="468"/>
      <c r="LXV51" s="468"/>
      <c r="LXW51" s="468"/>
      <c r="LXX51" s="468"/>
      <c r="LXY51" s="468"/>
      <c r="LXZ51" s="468"/>
      <c r="LYA51" s="468"/>
      <c r="LYB51" s="468"/>
      <c r="LYC51" s="468"/>
      <c r="LYD51" s="468"/>
      <c r="LYE51" s="468"/>
      <c r="LYF51" s="468"/>
      <c r="LYG51" s="468"/>
      <c r="LYH51" s="468"/>
      <c r="LYI51" s="468"/>
      <c r="LYJ51" s="468"/>
      <c r="LYK51" s="468"/>
      <c r="LYL51" s="468"/>
      <c r="LYM51" s="468"/>
      <c r="LYN51" s="468"/>
      <c r="LYO51" s="468"/>
      <c r="LYP51" s="468"/>
      <c r="LYQ51" s="468"/>
      <c r="LYR51" s="468"/>
      <c r="LYS51" s="468"/>
      <c r="LYT51" s="468"/>
      <c r="LYU51" s="468"/>
      <c r="LYV51" s="468"/>
      <c r="LYW51" s="468"/>
      <c r="LYX51" s="468"/>
      <c r="LYY51" s="468"/>
      <c r="LYZ51" s="468"/>
      <c r="LZA51" s="468"/>
      <c r="LZB51" s="468"/>
      <c r="LZC51" s="468"/>
      <c r="LZD51" s="468"/>
      <c r="LZE51" s="468"/>
      <c r="LZF51" s="468"/>
      <c r="LZG51" s="468"/>
      <c r="LZH51" s="468"/>
      <c r="LZI51" s="468"/>
      <c r="LZJ51" s="468"/>
      <c r="LZK51" s="468"/>
      <c r="LZL51" s="468"/>
      <c r="LZM51" s="468"/>
      <c r="LZN51" s="468"/>
      <c r="LZO51" s="468"/>
      <c r="LZP51" s="468"/>
      <c r="LZQ51" s="468"/>
      <c r="LZR51" s="468"/>
      <c r="LZS51" s="468"/>
      <c r="LZT51" s="468"/>
      <c r="LZU51" s="468"/>
      <c r="LZV51" s="468"/>
      <c r="LZW51" s="468"/>
      <c r="LZX51" s="468"/>
      <c r="LZY51" s="468"/>
      <c r="LZZ51" s="468"/>
      <c r="MAA51" s="468"/>
      <c r="MAB51" s="468"/>
      <c r="MAC51" s="468"/>
      <c r="MAD51" s="468"/>
      <c r="MAE51" s="468"/>
      <c r="MAF51" s="468"/>
      <c r="MAG51" s="468"/>
      <c r="MAH51" s="468"/>
      <c r="MAI51" s="468"/>
      <c r="MAJ51" s="468"/>
      <c r="MAK51" s="468"/>
      <c r="MAL51" s="468"/>
      <c r="MAM51" s="468"/>
      <c r="MAN51" s="468"/>
      <c r="MAO51" s="468"/>
      <c r="MAP51" s="468"/>
      <c r="MAQ51" s="468"/>
      <c r="MAR51" s="468"/>
      <c r="MAS51" s="468"/>
      <c r="MAT51" s="468"/>
      <c r="MAU51" s="468"/>
      <c r="MAV51" s="468"/>
      <c r="MAW51" s="468"/>
      <c r="MAX51" s="468"/>
      <c r="MAY51" s="468"/>
      <c r="MAZ51" s="468"/>
      <c r="MBA51" s="468"/>
      <c r="MBB51" s="468"/>
      <c r="MBC51" s="468"/>
      <c r="MBD51" s="468"/>
      <c r="MBE51" s="468"/>
      <c r="MBF51" s="468"/>
      <c r="MBG51" s="468"/>
      <c r="MBH51" s="468"/>
      <c r="MBI51" s="468"/>
      <c r="MBJ51" s="468"/>
      <c r="MBK51" s="468"/>
      <c r="MBL51" s="468"/>
      <c r="MBM51" s="468"/>
      <c r="MBN51" s="468"/>
      <c r="MBO51" s="468"/>
      <c r="MBP51" s="468"/>
      <c r="MBQ51" s="468"/>
      <c r="MBR51" s="468"/>
      <c r="MBS51" s="468"/>
      <c r="MBT51" s="468"/>
      <c r="MBU51" s="468"/>
      <c r="MBV51" s="468"/>
      <c r="MBW51" s="468"/>
      <c r="MBX51" s="468"/>
      <c r="MBY51" s="468"/>
      <c r="MBZ51" s="468"/>
      <c r="MCA51" s="468"/>
      <c r="MCB51" s="468"/>
      <c r="MCC51" s="468"/>
      <c r="MCD51" s="468"/>
      <c r="MCE51" s="468"/>
      <c r="MCF51" s="468"/>
      <c r="MCG51" s="468"/>
      <c r="MCH51" s="468"/>
      <c r="MCI51" s="468"/>
      <c r="MCJ51" s="468"/>
      <c r="MCK51" s="468"/>
      <c r="MCL51" s="468"/>
      <c r="MCM51" s="468"/>
      <c r="MCN51" s="468"/>
      <c r="MCO51" s="468"/>
      <c r="MCP51" s="468"/>
      <c r="MCQ51" s="468"/>
      <c r="MCR51" s="468"/>
      <c r="MCS51" s="468"/>
      <c r="MCT51" s="468"/>
      <c r="MCU51" s="468"/>
      <c r="MCV51" s="468"/>
      <c r="MCW51" s="468"/>
      <c r="MCX51" s="468"/>
      <c r="MCY51" s="468"/>
      <c r="MCZ51" s="468"/>
      <c r="MDA51" s="468"/>
      <c r="MDB51" s="468"/>
      <c r="MDC51" s="468"/>
      <c r="MDD51" s="468"/>
      <c r="MDE51" s="468"/>
      <c r="MDF51" s="468"/>
      <c r="MDG51" s="468"/>
      <c r="MDH51" s="468"/>
      <c r="MDI51" s="468"/>
      <c r="MDJ51" s="468"/>
      <c r="MDK51" s="468"/>
      <c r="MDL51" s="468"/>
      <c r="MDM51" s="468"/>
      <c r="MDN51" s="468"/>
      <c r="MDO51" s="468"/>
      <c r="MDP51" s="468"/>
      <c r="MDQ51" s="468"/>
      <c r="MDR51" s="468"/>
      <c r="MDS51" s="468"/>
      <c r="MDT51" s="468"/>
      <c r="MDU51" s="468"/>
      <c r="MDV51" s="468"/>
      <c r="MDW51" s="468"/>
      <c r="MDX51" s="468"/>
      <c r="MDY51" s="468"/>
      <c r="MDZ51" s="468"/>
      <c r="MEA51" s="468"/>
      <c r="MEB51" s="468"/>
      <c r="MEC51" s="468"/>
      <c r="MED51" s="468"/>
      <c r="MEE51" s="468"/>
      <c r="MEF51" s="468"/>
      <c r="MEG51" s="468"/>
      <c r="MEH51" s="468"/>
      <c r="MEI51" s="468"/>
      <c r="MEJ51" s="468"/>
      <c r="MEK51" s="468"/>
      <c r="MEL51" s="468"/>
      <c r="MEM51" s="468"/>
      <c r="MEN51" s="468"/>
      <c r="MEO51" s="468"/>
      <c r="MEP51" s="468"/>
      <c r="MEQ51" s="468"/>
      <c r="MER51" s="468"/>
      <c r="MES51" s="468"/>
      <c r="MET51" s="468"/>
      <c r="MEU51" s="468"/>
      <c r="MEV51" s="468"/>
      <c r="MEW51" s="468"/>
      <c r="MEX51" s="468"/>
      <c r="MEY51" s="468"/>
      <c r="MEZ51" s="468"/>
      <c r="MFA51" s="468"/>
      <c r="MFB51" s="468"/>
      <c r="MFC51" s="468"/>
      <c r="MFD51" s="468"/>
      <c r="MFE51" s="468"/>
      <c r="MFF51" s="468"/>
      <c r="MFG51" s="468"/>
      <c r="MFH51" s="468"/>
      <c r="MFI51" s="468"/>
      <c r="MFJ51" s="468"/>
      <c r="MFK51" s="468"/>
      <c r="MFL51" s="468"/>
      <c r="MFM51" s="468"/>
      <c r="MFN51" s="468"/>
      <c r="MFO51" s="468"/>
      <c r="MFP51" s="468"/>
      <c r="MFQ51" s="468"/>
      <c r="MFR51" s="468"/>
      <c r="MFS51" s="468"/>
      <c r="MFT51" s="468"/>
      <c r="MFU51" s="468"/>
      <c r="MFV51" s="468"/>
      <c r="MFW51" s="468"/>
      <c r="MFX51" s="468"/>
      <c r="MFY51" s="468"/>
      <c r="MFZ51" s="468"/>
      <c r="MGA51" s="468"/>
      <c r="MGB51" s="468"/>
      <c r="MGC51" s="468"/>
      <c r="MGD51" s="468"/>
      <c r="MGE51" s="468"/>
      <c r="MGF51" s="468"/>
      <c r="MGG51" s="468"/>
      <c r="MGH51" s="468"/>
      <c r="MGI51" s="468"/>
      <c r="MGJ51" s="468"/>
      <c r="MGK51" s="468"/>
      <c r="MGL51" s="468"/>
      <c r="MGM51" s="468"/>
      <c r="MGN51" s="468"/>
      <c r="MGO51" s="468"/>
      <c r="MGP51" s="468"/>
      <c r="MGQ51" s="468"/>
      <c r="MGR51" s="468"/>
      <c r="MGS51" s="468"/>
      <c r="MGT51" s="468"/>
      <c r="MGU51" s="468"/>
      <c r="MGV51" s="468"/>
      <c r="MGW51" s="468"/>
      <c r="MGX51" s="468"/>
      <c r="MGY51" s="468"/>
      <c r="MGZ51" s="468"/>
      <c r="MHA51" s="468"/>
      <c r="MHB51" s="468"/>
      <c r="MHC51" s="468"/>
      <c r="MHD51" s="468"/>
      <c r="MHE51" s="468"/>
      <c r="MHF51" s="468"/>
      <c r="MHG51" s="468"/>
      <c r="MHH51" s="468"/>
      <c r="MHI51" s="468"/>
      <c r="MHJ51" s="468"/>
      <c r="MHK51" s="468"/>
      <c r="MHL51" s="468"/>
      <c r="MHM51" s="468"/>
      <c r="MHN51" s="468"/>
      <c r="MHO51" s="468"/>
      <c r="MHP51" s="468"/>
      <c r="MHQ51" s="468"/>
      <c r="MHR51" s="468"/>
      <c r="MHS51" s="468"/>
      <c r="MHT51" s="468"/>
      <c r="MHU51" s="468"/>
      <c r="MHV51" s="468"/>
      <c r="MHW51" s="468"/>
      <c r="MHX51" s="468"/>
      <c r="MHY51" s="468"/>
      <c r="MHZ51" s="468"/>
      <c r="MIA51" s="468"/>
      <c r="MIB51" s="468"/>
      <c r="MIC51" s="468"/>
      <c r="MID51" s="468"/>
      <c r="MIE51" s="468"/>
      <c r="MIF51" s="468"/>
      <c r="MIG51" s="468"/>
      <c r="MIH51" s="468"/>
      <c r="MII51" s="468"/>
      <c r="MIJ51" s="468"/>
      <c r="MIK51" s="468"/>
      <c r="MIL51" s="468"/>
      <c r="MIM51" s="468"/>
      <c r="MIN51" s="468"/>
      <c r="MIO51" s="468"/>
      <c r="MIP51" s="468"/>
      <c r="MIQ51" s="468"/>
      <c r="MIR51" s="468"/>
      <c r="MIS51" s="468"/>
      <c r="MIT51" s="468"/>
      <c r="MIU51" s="468"/>
      <c r="MIV51" s="468"/>
      <c r="MIW51" s="468"/>
      <c r="MIX51" s="468"/>
      <c r="MIY51" s="468"/>
      <c r="MIZ51" s="468"/>
      <c r="MJA51" s="468"/>
      <c r="MJB51" s="468"/>
      <c r="MJC51" s="468"/>
      <c r="MJD51" s="468"/>
      <c r="MJE51" s="468"/>
      <c r="MJF51" s="468"/>
      <c r="MJG51" s="468"/>
      <c r="MJH51" s="468"/>
      <c r="MJI51" s="468"/>
      <c r="MJJ51" s="468"/>
      <c r="MJK51" s="468"/>
      <c r="MJL51" s="468"/>
      <c r="MJM51" s="468"/>
      <c r="MJN51" s="468"/>
      <c r="MJO51" s="468"/>
      <c r="MJP51" s="468"/>
      <c r="MJQ51" s="468"/>
      <c r="MJR51" s="468"/>
      <c r="MJS51" s="468"/>
      <c r="MJT51" s="468"/>
      <c r="MJU51" s="468"/>
      <c r="MJV51" s="468"/>
      <c r="MJW51" s="468"/>
      <c r="MJX51" s="468"/>
      <c r="MJY51" s="468"/>
      <c r="MJZ51" s="468"/>
      <c r="MKA51" s="468"/>
      <c r="MKB51" s="468"/>
      <c r="MKC51" s="468"/>
      <c r="MKD51" s="468"/>
      <c r="MKE51" s="468"/>
      <c r="MKF51" s="468"/>
      <c r="MKG51" s="468"/>
      <c r="MKH51" s="468"/>
      <c r="MKI51" s="468"/>
      <c r="MKJ51" s="468"/>
      <c r="MKK51" s="468"/>
      <c r="MKL51" s="468"/>
      <c r="MKM51" s="468"/>
      <c r="MKN51" s="468"/>
      <c r="MKO51" s="468"/>
      <c r="MKP51" s="468"/>
      <c r="MKQ51" s="468"/>
      <c r="MKR51" s="468"/>
      <c r="MKS51" s="468"/>
      <c r="MKT51" s="468"/>
      <c r="MKU51" s="468"/>
      <c r="MKV51" s="468"/>
      <c r="MKW51" s="468"/>
      <c r="MKX51" s="468"/>
      <c r="MKY51" s="468"/>
      <c r="MKZ51" s="468"/>
      <c r="MLA51" s="468"/>
      <c r="MLB51" s="468"/>
      <c r="MLC51" s="468"/>
      <c r="MLD51" s="468"/>
      <c r="MLE51" s="468"/>
      <c r="MLF51" s="468"/>
      <c r="MLG51" s="468"/>
      <c r="MLH51" s="468"/>
      <c r="MLI51" s="468"/>
      <c r="MLJ51" s="468"/>
      <c r="MLK51" s="468"/>
      <c r="MLL51" s="468"/>
      <c r="MLM51" s="468"/>
      <c r="MLN51" s="468"/>
      <c r="MLO51" s="468"/>
      <c r="MLP51" s="468"/>
      <c r="MLQ51" s="468"/>
      <c r="MLR51" s="468"/>
      <c r="MLS51" s="468"/>
      <c r="MLT51" s="468"/>
      <c r="MLU51" s="468"/>
      <c r="MLV51" s="468"/>
      <c r="MLW51" s="468"/>
      <c r="MLX51" s="468"/>
      <c r="MLY51" s="468"/>
      <c r="MLZ51" s="468"/>
      <c r="MMA51" s="468"/>
      <c r="MMB51" s="468"/>
      <c r="MMC51" s="468"/>
      <c r="MMD51" s="468"/>
      <c r="MME51" s="468"/>
      <c r="MMF51" s="468"/>
      <c r="MMG51" s="468"/>
      <c r="MMH51" s="468"/>
      <c r="MMI51" s="468"/>
      <c r="MMJ51" s="468"/>
      <c r="MMK51" s="468"/>
      <c r="MML51" s="468"/>
      <c r="MMM51" s="468"/>
      <c r="MMN51" s="468"/>
      <c r="MMO51" s="468"/>
      <c r="MMP51" s="468"/>
      <c r="MMQ51" s="468"/>
      <c r="MMR51" s="468"/>
      <c r="MMS51" s="468"/>
      <c r="MMT51" s="468"/>
      <c r="MMU51" s="468"/>
      <c r="MMV51" s="468"/>
      <c r="MMW51" s="468"/>
      <c r="MMX51" s="468"/>
      <c r="MMY51" s="468"/>
      <c r="MMZ51" s="468"/>
      <c r="MNA51" s="468"/>
      <c r="MNB51" s="468"/>
      <c r="MNC51" s="468"/>
      <c r="MND51" s="468"/>
      <c r="MNE51" s="468"/>
      <c r="MNF51" s="468"/>
      <c r="MNG51" s="468"/>
      <c r="MNH51" s="468"/>
      <c r="MNI51" s="468"/>
      <c r="MNJ51" s="468"/>
      <c r="MNK51" s="468"/>
      <c r="MNL51" s="468"/>
      <c r="MNM51" s="468"/>
      <c r="MNN51" s="468"/>
      <c r="MNO51" s="468"/>
      <c r="MNP51" s="468"/>
      <c r="MNQ51" s="468"/>
      <c r="MNR51" s="468"/>
      <c r="MNS51" s="468"/>
      <c r="MNT51" s="468"/>
      <c r="MNU51" s="468"/>
      <c r="MNV51" s="468"/>
      <c r="MNW51" s="468"/>
      <c r="MNX51" s="468"/>
      <c r="MNY51" s="468"/>
      <c r="MNZ51" s="468"/>
      <c r="MOA51" s="468"/>
      <c r="MOB51" s="468"/>
      <c r="MOC51" s="468"/>
      <c r="MOD51" s="468"/>
      <c r="MOE51" s="468"/>
      <c r="MOF51" s="468"/>
      <c r="MOG51" s="468"/>
      <c r="MOH51" s="468"/>
      <c r="MOI51" s="468"/>
      <c r="MOJ51" s="468"/>
      <c r="MOK51" s="468"/>
      <c r="MOL51" s="468"/>
      <c r="MOM51" s="468"/>
      <c r="MON51" s="468"/>
      <c r="MOO51" s="468"/>
      <c r="MOP51" s="468"/>
      <c r="MOQ51" s="468"/>
      <c r="MOR51" s="468"/>
      <c r="MOS51" s="468"/>
      <c r="MOT51" s="468"/>
      <c r="MOU51" s="468"/>
      <c r="MOV51" s="468"/>
      <c r="MOW51" s="468"/>
      <c r="MOX51" s="468"/>
      <c r="MOY51" s="468"/>
      <c r="MOZ51" s="468"/>
      <c r="MPA51" s="468"/>
      <c r="MPB51" s="468"/>
      <c r="MPC51" s="468"/>
      <c r="MPD51" s="468"/>
      <c r="MPE51" s="468"/>
      <c r="MPF51" s="468"/>
      <c r="MPG51" s="468"/>
      <c r="MPH51" s="468"/>
      <c r="MPI51" s="468"/>
      <c r="MPJ51" s="468"/>
      <c r="MPK51" s="468"/>
      <c r="MPL51" s="468"/>
      <c r="MPM51" s="468"/>
      <c r="MPN51" s="468"/>
      <c r="MPO51" s="468"/>
      <c r="MPP51" s="468"/>
      <c r="MPQ51" s="468"/>
      <c r="MPR51" s="468"/>
      <c r="MPS51" s="468"/>
      <c r="MPT51" s="468"/>
      <c r="MPU51" s="468"/>
      <c r="MPV51" s="468"/>
      <c r="MPW51" s="468"/>
      <c r="MPX51" s="468"/>
      <c r="MPY51" s="468"/>
      <c r="MPZ51" s="468"/>
      <c r="MQA51" s="468"/>
      <c r="MQB51" s="468"/>
      <c r="MQC51" s="468"/>
      <c r="MQD51" s="468"/>
      <c r="MQE51" s="468"/>
      <c r="MQF51" s="468"/>
      <c r="MQG51" s="468"/>
      <c r="MQH51" s="468"/>
      <c r="MQI51" s="468"/>
      <c r="MQJ51" s="468"/>
      <c r="MQK51" s="468"/>
      <c r="MQL51" s="468"/>
      <c r="MQM51" s="468"/>
      <c r="MQN51" s="468"/>
      <c r="MQO51" s="468"/>
      <c r="MQP51" s="468"/>
      <c r="MQQ51" s="468"/>
      <c r="MQR51" s="468"/>
      <c r="MQS51" s="468"/>
      <c r="MQT51" s="468"/>
      <c r="MQU51" s="468"/>
      <c r="MQV51" s="468"/>
      <c r="MQW51" s="468"/>
      <c r="MQX51" s="468"/>
      <c r="MQY51" s="468"/>
      <c r="MQZ51" s="468"/>
      <c r="MRA51" s="468"/>
      <c r="MRB51" s="468"/>
      <c r="MRC51" s="468"/>
      <c r="MRD51" s="468"/>
      <c r="MRE51" s="468"/>
      <c r="MRF51" s="468"/>
      <c r="MRG51" s="468"/>
      <c r="MRH51" s="468"/>
      <c r="MRI51" s="468"/>
      <c r="MRJ51" s="468"/>
      <c r="MRK51" s="468"/>
      <c r="MRL51" s="468"/>
      <c r="MRM51" s="468"/>
      <c r="MRN51" s="468"/>
      <c r="MRO51" s="468"/>
      <c r="MRP51" s="468"/>
      <c r="MRQ51" s="468"/>
      <c r="MRR51" s="468"/>
      <c r="MRS51" s="468"/>
      <c r="MRT51" s="468"/>
      <c r="MRU51" s="468"/>
      <c r="MRV51" s="468"/>
      <c r="MRW51" s="468"/>
      <c r="MRX51" s="468"/>
      <c r="MRY51" s="468"/>
      <c r="MRZ51" s="468"/>
      <c r="MSA51" s="468"/>
      <c r="MSB51" s="468"/>
      <c r="MSC51" s="468"/>
      <c r="MSD51" s="468"/>
      <c r="MSE51" s="468"/>
      <c r="MSF51" s="468"/>
      <c r="MSG51" s="468"/>
      <c r="MSH51" s="468"/>
      <c r="MSI51" s="468"/>
      <c r="MSJ51" s="468"/>
      <c r="MSK51" s="468"/>
      <c r="MSL51" s="468"/>
      <c r="MSM51" s="468"/>
      <c r="MSN51" s="468"/>
      <c r="MSO51" s="468"/>
      <c r="MSP51" s="468"/>
      <c r="MSQ51" s="468"/>
      <c r="MSR51" s="468"/>
      <c r="MSS51" s="468"/>
      <c r="MST51" s="468"/>
      <c r="MSU51" s="468"/>
      <c r="MSV51" s="468"/>
      <c r="MSW51" s="468"/>
      <c r="MSX51" s="468"/>
      <c r="MSY51" s="468"/>
      <c r="MSZ51" s="468"/>
      <c r="MTA51" s="468"/>
      <c r="MTB51" s="468"/>
      <c r="MTC51" s="468"/>
      <c r="MTD51" s="468"/>
      <c r="MTE51" s="468"/>
      <c r="MTF51" s="468"/>
      <c r="MTG51" s="468"/>
      <c r="MTH51" s="468"/>
      <c r="MTI51" s="468"/>
      <c r="MTJ51" s="468"/>
      <c r="MTK51" s="468"/>
      <c r="MTL51" s="468"/>
      <c r="MTM51" s="468"/>
      <c r="MTN51" s="468"/>
      <c r="MTO51" s="468"/>
      <c r="MTP51" s="468"/>
      <c r="MTQ51" s="468"/>
      <c r="MTR51" s="468"/>
      <c r="MTS51" s="468"/>
      <c r="MTT51" s="468"/>
      <c r="MTU51" s="468"/>
      <c r="MTV51" s="468"/>
      <c r="MTW51" s="468"/>
      <c r="MTX51" s="468"/>
      <c r="MTY51" s="468"/>
      <c r="MTZ51" s="468"/>
      <c r="MUA51" s="468"/>
      <c r="MUB51" s="468"/>
      <c r="MUC51" s="468"/>
      <c r="MUD51" s="468"/>
      <c r="MUE51" s="468"/>
      <c r="MUF51" s="468"/>
      <c r="MUG51" s="468"/>
      <c r="MUH51" s="468"/>
      <c r="MUI51" s="468"/>
      <c r="MUJ51" s="468"/>
      <c r="MUK51" s="468"/>
      <c r="MUL51" s="468"/>
      <c r="MUM51" s="468"/>
      <c r="MUN51" s="468"/>
      <c r="MUO51" s="468"/>
      <c r="MUP51" s="468"/>
      <c r="MUQ51" s="468"/>
      <c r="MUR51" s="468"/>
      <c r="MUS51" s="468"/>
      <c r="MUT51" s="468"/>
      <c r="MUU51" s="468"/>
      <c r="MUV51" s="468"/>
      <c r="MUW51" s="468"/>
      <c r="MUX51" s="468"/>
      <c r="MUY51" s="468"/>
      <c r="MUZ51" s="468"/>
      <c r="MVA51" s="468"/>
      <c r="MVB51" s="468"/>
      <c r="MVC51" s="468"/>
      <c r="MVD51" s="468"/>
      <c r="MVE51" s="468"/>
      <c r="MVF51" s="468"/>
      <c r="MVG51" s="468"/>
      <c r="MVH51" s="468"/>
      <c r="MVI51" s="468"/>
      <c r="MVJ51" s="468"/>
      <c r="MVK51" s="468"/>
      <c r="MVL51" s="468"/>
      <c r="MVM51" s="468"/>
      <c r="MVN51" s="468"/>
      <c r="MVO51" s="468"/>
      <c r="MVP51" s="468"/>
      <c r="MVQ51" s="468"/>
      <c r="MVR51" s="468"/>
      <c r="MVS51" s="468"/>
      <c r="MVT51" s="468"/>
      <c r="MVU51" s="468"/>
      <c r="MVV51" s="468"/>
      <c r="MVW51" s="468"/>
      <c r="MVX51" s="468"/>
      <c r="MVY51" s="468"/>
      <c r="MVZ51" s="468"/>
      <c r="MWA51" s="468"/>
      <c r="MWB51" s="468"/>
      <c r="MWC51" s="468"/>
      <c r="MWD51" s="468"/>
      <c r="MWE51" s="468"/>
      <c r="MWF51" s="468"/>
      <c r="MWG51" s="468"/>
      <c r="MWH51" s="468"/>
      <c r="MWI51" s="468"/>
      <c r="MWJ51" s="468"/>
      <c r="MWK51" s="468"/>
      <c r="MWL51" s="468"/>
      <c r="MWM51" s="468"/>
      <c r="MWN51" s="468"/>
      <c r="MWO51" s="468"/>
      <c r="MWP51" s="468"/>
      <c r="MWQ51" s="468"/>
      <c r="MWR51" s="468"/>
      <c r="MWS51" s="468"/>
      <c r="MWT51" s="468"/>
      <c r="MWU51" s="468"/>
      <c r="MWV51" s="468"/>
      <c r="MWW51" s="468"/>
      <c r="MWX51" s="468"/>
      <c r="MWY51" s="468"/>
      <c r="MWZ51" s="468"/>
      <c r="MXA51" s="468"/>
      <c r="MXB51" s="468"/>
      <c r="MXC51" s="468"/>
      <c r="MXD51" s="468"/>
      <c r="MXE51" s="468"/>
      <c r="MXF51" s="468"/>
      <c r="MXG51" s="468"/>
      <c r="MXH51" s="468"/>
      <c r="MXI51" s="468"/>
      <c r="MXJ51" s="468"/>
      <c r="MXK51" s="468"/>
      <c r="MXL51" s="468"/>
      <c r="MXM51" s="468"/>
      <c r="MXN51" s="468"/>
      <c r="MXO51" s="468"/>
      <c r="MXP51" s="468"/>
      <c r="MXQ51" s="468"/>
      <c r="MXR51" s="468"/>
      <c r="MXS51" s="468"/>
      <c r="MXT51" s="468"/>
      <c r="MXU51" s="468"/>
      <c r="MXV51" s="468"/>
      <c r="MXW51" s="468"/>
      <c r="MXX51" s="468"/>
      <c r="MXY51" s="468"/>
      <c r="MXZ51" s="468"/>
      <c r="MYA51" s="468"/>
      <c r="MYB51" s="468"/>
      <c r="MYC51" s="468"/>
      <c r="MYD51" s="468"/>
      <c r="MYE51" s="468"/>
      <c r="MYF51" s="468"/>
      <c r="MYG51" s="468"/>
      <c r="MYH51" s="468"/>
      <c r="MYI51" s="468"/>
      <c r="MYJ51" s="468"/>
      <c r="MYK51" s="468"/>
      <c r="MYL51" s="468"/>
      <c r="MYM51" s="468"/>
      <c r="MYN51" s="468"/>
      <c r="MYO51" s="468"/>
      <c r="MYP51" s="468"/>
      <c r="MYQ51" s="468"/>
      <c r="MYR51" s="468"/>
      <c r="MYS51" s="468"/>
      <c r="MYT51" s="468"/>
      <c r="MYU51" s="468"/>
      <c r="MYV51" s="468"/>
      <c r="MYW51" s="468"/>
      <c r="MYX51" s="468"/>
      <c r="MYY51" s="468"/>
      <c r="MYZ51" s="468"/>
      <c r="MZA51" s="468"/>
      <c r="MZB51" s="468"/>
      <c r="MZC51" s="468"/>
      <c r="MZD51" s="468"/>
      <c r="MZE51" s="468"/>
      <c r="MZF51" s="468"/>
      <c r="MZG51" s="468"/>
      <c r="MZH51" s="468"/>
      <c r="MZI51" s="468"/>
      <c r="MZJ51" s="468"/>
      <c r="MZK51" s="468"/>
      <c r="MZL51" s="468"/>
      <c r="MZM51" s="468"/>
      <c r="MZN51" s="468"/>
      <c r="MZO51" s="468"/>
      <c r="MZP51" s="468"/>
      <c r="MZQ51" s="468"/>
      <c r="MZR51" s="468"/>
      <c r="MZS51" s="468"/>
      <c r="MZT51" s="468"/>
      <c r="MZU51" s="468"/>
      <c r="MZV51" s="468"/>
      <c r="MZW51" s="468"/>
      <c r="MZX51" s="468"/>
      <c r="MZY51" s="468"/>
      <c r="MZZ51" s="468"/>
      <c r="NAA51" s="468"/>
      <c r="NAB51" s="468"/>
      <c r="NAC51" s="468"/>
      <c r="NAD51" s="468"/>
      <c r="NAE51" s="468"/>
      <c r="NAF51" s="468"/>
      <c r="NAG51" s="468"/>
      <c r="NAH51" s="468"/>
      <c r="NAI51" s="468"/>
      <c r="NAJ51" s="468"/>
      <c r="NAK51" s="468"/>
      <c r="NAL51" s="468"/>
      <c r="NAM51" s="468"/>
      <c r="NAN51" s="468"/>
      <c r="NAO51" s="468"/>
      <c r="NAP51" s="468"/>
      <c r="NAQ51" s="468"/>
      <c r="NAR51" s="468"/>
      <c r="NAS51" s="468"/>
      <c r="NAT51" s="468"/>
      <c r="NAU51" s="468"/>
      <c r="NAV51" s="468"/>
      <c r="NAW51" s="468"/>
      <c r="NAX51" s="468"/>
      <c r="NAY51" s="468"/>
      <c r="NAZ51" s="468"/>
      <c r="NBA51" s="468"/>
      <c r="NBB51" s="468"/>
      <c r="NBC51" s="468"/>
      <c r="NBD51" s="468"/>
      <c r="NBE51" s="468"/>
      <c r="NBF51" s="468"/>
      <c r="NBG51" s="468"/>
      <c r="NBH51" s="468"/>
      <c r="NBI51" s="468"/>
      <c r="NBJ51" s="468"/>
      <c r="NBK51" s="468"/>
      <c r="NBL51" s="468"/>
      <c r="NBM51" s="468"/>
      <c r="NBN51" s="468"/>
      <c r="NBO51" s="468"/>
      <c r="NBP51" s="468"/>
      <c r="NBQ51" s="468"/>
      <c r="NBR51" s="468"/>
      <c r="NBS51" s="468"/>
      <c r="NBT51" s="468"/>
      <c r="NBU51" s="468"/>
      <c r="NBV51" s="468"/>
      <c r="NBW51" s="468"/>
      <c r="NBX51" s="468"/>
      <c r="NBY51" s="468"/>
      <c r="NBZ51" s="468"/>
      <c r="NCA51" s="468"/>
      <c r="NCB51" s="468"/>
      <c r="NCC51" s="468"/>
      <c r="NCD51" s="468"/>
      <c r="NCE51" s="468"/>
      <c r="NCF51" s="468"/>
      <c r="NCG51" s="468"/>
      <c r="NCH51" s="468"/>
      <c r="NCI51" s="468"/>
      <c r="NCJ51" s="468"/>
      <c r="NCK51" s="468"/>
      <c r="NCL51" s="468"/>
      <c r="NCM51" s="468"/>
      <c r="NCN51" s="468"/>
      <c r="NCO51" s="468"/>
      <c r="NCP51" s="468"/>
      <c r="NCQ51" s="468"/>
      <c r="NCR51" s="468"/>
      <c r="NCS51" s="468"/>
      <c r="NCT51" s="468"/>
      <c r="NCU51" s="468"/>
      <c r="NCV51" s="468"/>
      <c r="NCW51" s="468"/>
      <c r="NCX51" s="468"/>
      <c r="NCY51" s="468"/>
      <c r="NCZ51" s="468"/>
      <c r="NDA51" s="468"/>
      <c r="NDB51" s="468"/>
      <c r="NDC51" s="468"/>
      <c r="NDD51" s="468"/>
      <c r="NDE51" s="468"/>
      <c r="NDF51" s="468"/>
      <c r="NDG51" s="468"/>
      <c r="NDH51" s="468"/>
      <c r="NDI51" s="468"/>
      <c r="NDJ51" s="468"/>
      <c r="NDK51" s="468"/>
      <c r="NDL51" s="468"/>
      <c r="NDM51" s="468"/>
      <c r="NDN51" s="468"/>
      <c r="NDO51" s="468"/>
      <c r="NDP51" s="468"/>
      <c r="NDQ51" s="468"/>
      <c r="NDR51" s="468"/>
      <c r="NDS51" s="468"/>
      <c r="NDT51" s="468"/>
      <c r="NDU51" s="468"/>
      <c r="NDV51" s="468"/>
      <c r="NDW51" s="468"/>
      <c r="NDX51" s="468"/>
      <c r="NDY51" s="468"/>
      <c r="NDZ51" s="468"/>
      <c r="NEA51" s="468"/>
      <c r="NEB51" s="468"/>
      <c r="NEC51" s="468"/>
      <c r="NED51" s="468"/>
      <c r="NEE51" s="468"/>
      <c r="NEF51" s="468"/>
      <c r="NEG51" s="468"/>
      <c r="NEH51" s="468"/>
      <c r="NEI51" s="468"/>
      <c r="NEJ51" s="468"/>
      <c r="NEK51" s="468"/>
      <c r="NEL51" s="468"/>
      <c r="NEM51" s="468"/>
      <c r="NEN51" s="468"/>
      <c r="NEO51" s="468"/>
      <c r="NEP51" s="468"/>
      <c r="NEQ51" s="468"/>
      <c r="NER51" s="468"/>
      <c r="NES51" s="468"/>
      <c r="NET51" s="468"/>
      <c r="NEU51" s="468"/>
      <c r="NEV51" s="468"/>
      <c r="NEW51" s="468"/>
      <c r="NEX51" s="468"/>
      <c r="NEY51" s="468"/>
      <c r="NEZ51" s="468"/>
      <c r="NFA51" s="468"/>
      <c r="NFB51" s="468"/>
      <c r="NFC51" s="468"/>
      <c r="NFD51" s="468"/>
      <c r="NFE51" s="468"/>
      <c r="NFF51" s="468"/>
      <c r="NFG51" s="468"/>
      <c r="NFH51" s="468"/>
      <c r="NFI51" s="468"/>
      <c r="NFJ51" s="468"/>
      <c r="NFK51" s="468"/>
      <c r="NFL51" s="468"/>
      <c r="NFM51" s="468"/>
      <c r="NFN51" s="468"/>
      <c r="NFO51" s="468"/>
      <c r="NFP51" s="468"/>
      <c r="NFQ51" s="468"/>
      <c r="NFR51" s="468"/>
      <c r="NFS51" s="468"/>
      <c r="NFT51" s="468"/>
      <c r="NFU51" s="468"/>
      <c r="NFV51" s="468"/>
      <c r="NFW51" s="468"/>
      <c r="NFX51" s="468"/>
      <c r="NFY51" s="468"/>
      <c r="NFZ51" s="468"/>
      <c r="NGA51" s="468"/>
      <c r="NGB51" s="468"/>
      <c r="NGC51" s="468"/>
      <c r="NGD51" s="468"/>
      <c r="NGE51" s="468"/>
      <c r="NGF51" s="468"/>
      <c r="NGG51" s="468"/>
      <c r="NGH51" s="468"/>
      <c r="NGI51" s="468"/>
      <c r="NGJ51" s="468"/>
      <c r="NGK51" s="468"/>
      <c r="NGL51" s="468"/>
      <c r="NGM51" s="468"/>
      <c r="NGN51" s="468"/>
      <c r="NGO51" s="468"/>
      <c r="NGP51" s="468"/>
      <c r="NGQ51" s="468"/>
      <c r="NGR51" s="468"/>
      <c r="NGS51" s="468"/>
      <c r="NGT51" s="468"/>
      <c r="NGU51" s="468"/>
      <c r="NGV51" s="468"/>
      <c r="NGW51" s="468"/>
      <c r="NGX51" s="468"/>
      <c r="NGY51" s="468"/>
      <c r="NGZ51" s="468"/>
      <c r="NHA51" s="468"/>
      <c r="NHB51" s="468"/>
      <c r="NHC51" s="468"/>
      <c r="NHD51" s="468"/>
      <c r="NHE51" s="468"/>
      <c r="NHF51" s="468"/>
      <c r="NHG51" s="468"/>
      <c r="NHH51" s="468"/>
      <c r="NHI51" s="468"/>
      <c r="NHJ51" s="468"/>
      <c r="NHK51" s="468"/>
      <c r="NHL51" s="468"/>
      <c r="NHM51" s="468"/>
      <c r="NHN51" s="468"/>
      <c r="NHO51" s="468"/>
      <c r="NHP51" s="468"/>
      <c r="NHQ51" s="468"/>
      <c r="NHR51" s="468"/>
      <c r="NHS51" s="468"/>
      <c r="NHT51" s="468"/>
      <c r="NHU51" s="468"/>
      <c r="NHV51" s="468"/>
      <c r="NHW51" s="468"/>
      <c r="NHX51" s="468"/>
      <c r="NHY51" s="468"/>
      <c r="NHZ51" s="468"/>
      <c r="NIA51" s="468"/>
      <c r="NIB51" s="468"/>
      <c r="NIC51" s="468"/>
      <c r="NID51" s="468"/>
      <c r="NIE51" s="468"/>
      <c r="NIF51" s="468"/>
      <c r="NIG51" s="468"/>
      <c r="NIH51" s="468"/>
      <c r="NII51" s="468"/>
      <c r="NIJ51" s="468"/>
      <c r="NIK51" s="468"/>
      <c r="NIL51" s="468"/>
      <c r="NIM51" s="468"/>
      <c r="NIN51" s="468"/>
      <c r="NIO51" s="468"/>
      <c r="NIP51" s="468"/>
      <c r="NIQ51" s="468"/>
      <c r="NIR51" s="468"/>
      <c r="NIS51" s="468"/>
      <c r="NIT51" s="468"/>
      <c r="NIU51" s="468"/>
      <c r="NIV51" s="468"/>
      <c r="NIW51" s="468"/>
      <c r="NIX51" s="468"/>
      <c r="NIY51" s="468"/>
      <c r="NIZ51" s="468"/>
      <c r="NJA51" s="468"/>
      <c r="NJB51" s="468"/>
      <c r="NJC51" s="468"/>
      <c r="NJD51" s="468"/>
      <c r="NJE51" s="468"/>
      <c r="NJF51" s="468"/>
      <c r="NJG51" s="468"/>
      <c r="NJH51" s="468"/>
      <c r="NJI51" s="468"/>
      <c r="NJJ51" s="468"/>
      <c r="NJK51" s="468"/>
      <c r="NJL51" s="468"/>
      <c r="NJM51" s="468"/>
      <c r="NJN51" s="468"/>
      <c r="NJO51" s="468"/>
      <c r="NJP51" s="468"/>
      <c r="NJQ51" s="468"/>
      <c r="NJR51" s="468"/>
      <c r="NJS51" s="468"/>
      <c r="NJT51" s="468"/>
      <c r="NJU51" s="468"/>
      <c r="NJV51" s="468"/>
      <c r="NJW51" s="468"/>
      <c r="NJX51" s="468"/>
      <c r="NJY51" s="468"/>
      <c r="NJZ51" s="468"/>
      <c r="NKA51" s="468"/>
      <c r="NKB51" s="468"/>
      <c r="NKC51" s="468"/>
      <c r="NKD51" s="468"/>
      <c r="NKE51" s="468"/>
      <c r="NKF51" s="468"/>
      <c r="NKG51" s="468"/>
      <c r="NKH51" s="468"/>
      <c r="NKI51" s="468"/>
      <c r="NKJ51" s="468"/>
      <c r="NKK51" s="468"/>
      <c r="NKL51" s="468"/>
      <c r="NKM51" s="468"/>
      <c r="NKN51" s="468"/>
      <c r="NKO51" s="468"/>
      <c r="NKP51" s="468"/>
      <c r="NKQ51" s="468"/>
      <c r="NKR51" s="468"/>
      <c r="NKS51" s="468"/>
      <c r="NKT51" s="468"/>
      <c r="NKU51" s="468"/>
      <c r="NKV51" s="468"/>
      <c r="NKW51" s="468"/>
      <c r="NKX51" s="468"/>
      <c r="NKY51" s="468"/>
      <c r="NKZ51" s="468"/>
      <c r="NLA51" s="468"/>
      <c r="NLB51" s="468"/>
      <c r="NLC51" s="468"/>
      <c r="NLD51" s="468"/>
      <c r="NLE51" s="468"/>
      <c r="NLF51" s="468"/>
      <c r="NLG51" s="468"/>
      <c r="NLH51" s="468"/>
      <c r="NLI51" s="468"/>
      <c r="NLJ51" s="468"/>
      <c r="NLK51" s="468"/>
      <c r="NLL51" s="468"/>
      <c r="NLM51" s="468"/>
      <c r="NLN51" s="468"/>
      <c r="NLO51" s="468"/>
      <c r="NLP51" s="468"/>
      <c r="NLQ51" s="468"/>
      <c r="NLR51" s="468"/>
      <c r="NLS51" s="468"/>
      <c r="NLT51" s="468"/>
      <c r="NLU51" s="468"/>
      <c r="NLV51" s="468"/>
      <c r="NLW51" s="468"/>
      <c r="NLX51" s="468"/>
      <c r="NLY51" s="468"/>
      <c r="NLZ51" s="468"/>
      <c r="NMA51" s="468"/>
      <c r="NMB51" s="468"/>
      <c r="NMC51" s="468"/>
      <c r="NMD51" s="468"/>
      <c r="NME51" s="468"/>
      <c r="NMF51" s="468"/>
      <c r="NMG51" s="468"/>
      <c r="NMH51" s="468"/>
      <c r="NMI51" s="468"/>
      <c r="NMJ51" s="468"/>
      <c r="NMK51" s="468"/>
      <c r="NML51" s="468"/>
      <c r="NMM51" s="468"/>
      <c r="NMN51" s="468"/>
      <c r="NMO51" s="468"/>
      <c r="NMP51" s="468"/>
      <c r="NMQ51" s="468"/>
      <c r="NMR51" s="468"/>
      <c r="NMS51" s="468"/>
      <c r="NMT51" s="468"/>
      <c r="NMU51" s="468"/>
      <c r="NMV51" s="468"/>
      <c r="NMW51" s="468"/>
      <c r="NMX51" s="468"/>
      <c r="NMY51" s="468"/>
      <c r="NMZ51" s="468"/>
      <c r="NNA51" s="468"/>
      <c r="NNB51" s="468"/>
      <c r="NNC51" s="468"/>
      <c r="NND51" s="468"/>
      <c r="NNE51" s="468"/>
      <c r="NNF51" s="468"/>
      <c r="NNG51" s="468"/>
      <c r="NNH51" s="468"/>
      <c r="NNI51" s="468"/>
      <c r="NNJ51" s="468"/>
      <c r="NNK51" s="468"/>
      <c r="NNL51" s="468"/>
      <c r="NNM51" s="468"/>
      <c r="NNN51" s="468"/>
      <c r="NNO51" s="468"/>
      <c r="NNP51" s="468"/>
      <c r="NNQ51" s="468"/>
      <c r="NNR51" s="468"/>
      <c r="NNS51" s="468"/>
      <c r="NNT51" s="468"/>
      <c r="NNU51" s="468"/>
      <c r="NNV51" s="468"/>
      <c r="NNW51" s="468"/>
      <c r="NNX51" s="468"/>
      <c r="NNY51" s="468"/>
      <c r="NNZ51" s="468"/>
      <c r="NOA51" s="468"/>
      <c r="NOB51" s="468"/>
      <c r="NOC51" s="468"/>
      <c r="NOD51" s="468"/>
      <c r="NOE51" s="468"/>
      <c r="NOF51" s="468"/>
      <c r="NOG51" s="468"/>
      <c r="NOH51" s="468"/>
      <c r="NOI51" s="468"/>
      <c r="NOJ51" s="468"/>
      <c r="NOK51" s="468"/>
      <c r="NOL51" s="468"/>
      <c r="NOM51" s="468"/>
      <c r="NON51" s="468"/>
      <c r="NOO51" s="468"/>
      <c r="NOP51" s="468"/>
      <c r="NOQ51" s="468"/>
      <c r="NOR51" s="468"/>
      <c r="NOS51" s="468"/>
      <c r="NOT51" s="468"/>
      <c r="NOU51" s="468"/>
      <c r="NOV51" s="468"/>
      <c r="NOW51" s="468"/>
      <c r="NOX51" s="468"/>
      <c r="NOY51" s="468"/>
      <c r="NOZ51" s="468"/>
      <c r="NPA51" s="468"/>
      <c r="NPB51" s="468"/>
      <c r="NPC51" s="468"/>
      <c r="NPD51" s="468"/>
      <c r="NPE51" s="468"/>
      <c r="NPF51" s="468"/>
      <c r="NPG51" s="468"/>
      <c r="NPH51" s="468"/>
      <c r="NPI51" s="468"/>
      <c r="NPJ51" s="468"/>
      <c r="NPK51" s="468"/>
      <c r="NPL51" s="468"/>
      <c r="NPM51" s="468"/>
      <c r="NPN51" s="468"/>
      <c r="NPO51" s="468"/>
      <c r="NPP51" s="468"/>
      <c r="NPQ51" s="468"/>
      <c r="NPR51" s="468"/>
      <c r="NPS51" s="468"/>
      <c r="NPT51" s="468"/>
      <c r="NPU51" s="468"/>
      <c r="NPV51" s="468"/>
      <c r="NPW51" s="468"/>
      <c r="NPX51" s="468"/>
      <c r="NPY51" s="468"/>
      <c r="NPZ51" s="468"/>
      <c r="NQA51" s="468"/>
      <c r="NQB51" s="468"/>
      <c r="NQC51" s="468"/>
      <c r="NQD51" s="468"/>
      <c r="NQE51" s="468"/>
      <c r="NQF51" s="468"/>
      <c r="NQG51" s="468"/>
      <c r="NQH51" s="468"/>
      <c r="NQI51" s="468"/>
      <c r="NQJ51" s="468"/>
      <c r="NQK51" s="468"/>
      <c r="NQL51" s="468"/>
      <c r="NQM51" s="468"/>
      <c r="NQN51" s="468"/>
      <c r="NQO51" s="468"/>
      <c r="NQP51" s="468"/>
      <c r="NQQ51" s="468"/>
      <c r="NQR51" s="468"/>
      <c r="NQS51" s="468"/>
      <c r="NQT51" s="468"/>
      <c r="NQU51" s="468"/>
      <c r="NQV51" s="468"/>
      <c r="NQW51" s="468"/>
      <c r="NQX51" s="468"/>
      <c r="NQY51" s="468"/>
      <c r="NQZ51" s="468"/>
      <c r="NRA51" s="468"/>
      <c r="NRB51" s="468"/>
      <c r="NRC51" s="468"/>
      <c r="NRD51" s="468"/>
      <c r="NRE51" s="468"/>
      <c r="NRF51" s="468"/>
      <c r="NRG51" s="468"/>
      <c r="NRH51" s="468"/>
      <c r="NRI51" s="468"/>
      <c r="NRJ51" s="468"/>
      <c r="NRK51" s="468"/>
      <c r="NRL51" s="468"/>
      <c r="NRM51" s="468"/>
      <c r="NRN51" s="468"/>
      <c r="NRO51" s="468"/>
      <c r="NRP51" s="468"/>
      <c r="NRQ51" s="468"/>
      <c r="NRR51" s="468"/>
      <c r="NRS51" s="468"/>
      <c r="NRT51" s="468"/>
      <c r="NRU51" s="468"/>
      <c r="NRV51" s="468"/>
      <c r="NRW51" s="468"/>
      <c r="NRX51" s="468"/>
      <c r="NRY51" s="468"/>
      <c r="NRZ51" s="468"/>
      <c r="NSA51" s="468"/>
      <c r="NSB51" s="468"/>
      <c r="NSC51" s="468"/>
      <c r="NSD51" s="468"/>
      <c r="NSE51" s="468"/>
      <c r="NSF51" s="468"/>
      <c r="NSG51" s="468"/>
      <c r="NSH51" s="468"/>
      <c r="NSI51" s="468"/>
      <c r="NSJ51" s="468"/>
      <c r="NSK51" s="468"/>
      <c r="NSL51" s="468"/>
      <c r="NSM51" s="468"/>
      <c r="NSN51" s="468"/>
      <c r="NSO51" s="468"/>
      <c r="NSP51" s="468"/>
      <c r="NSQ51" s="468"/>
      <c r="NSR51" s="468"/>
      <c r="NSS51" s="468"/>
      <c r="NST51" s="468"/>
      <c r="NSU51" s="468"/>
      <c r="NSV51" s="468"/>
      <c r="NSW51" s="468"/>
      <c r="NSX51" s="468"/>
      <c r="NSY51" s="468"/>
      <c r="NSZ51" s="468"/>
      <c r="NTA51" s="468"/>
      <c r="NTB51" s="468"/>
      <c r="NTC51" s="468"/>
      <c r="NTD51" s="468"/>
      <c r="NTE51" s="468"/>
      <c r="NTF51" s="468"/>
      <c r="NTG51" s="468"/>
      <c r="NTH51" s="468"/>
      <c r="NTI51" s="468"/>
      <c r="NTJ51" s="468"/>
      <c r="NTK51" s="468"/>
      <c r="NTL51" s="468"/>
      <c r="NTM51" s="468"/>
      <c r="NTN51" s="468"/>
      <c r="NTO51" s="468"/>
      <c r="NTP51" s="468"/>
      <c r="NTQ51" s="468"/>
      <c r="NTR51" s="468"/>
      <c r="NTS51" s="468"/>
      <c r="NTT51" s="468"/>
      <c r="NTU51" s="468"/>
      <c r="NTV51" s="468"/>
      <c r="NTW51" s="468"/>
      <c r="NTX51" s="468"/>
      <c r="NTY51" s="468"/>
      <c r="NTZ51" s="468"/>
      <c r="NUA51" s="468"/>
      <c r="NUB51" s="468"/>
      <c r="NUC51" s="468"/>
      <c r="NUD51" s="468"/>
      <c r="NUE51" s="468"/>
      <c r="NUF51" s="468"/>
      <c r="NUG51" s="468"/>
      <c r="NUH51" s="468"/>
      <c r="NUI51" s="468"/>
      <c r="NUJ51" s="468"/>
      <c r="NUK51" s="468"/>
      <c r="NUL51" s="468"/>
      <c r="NUM51" s="468"/>
      <c r="NUN51" s="468"/>
      <c r="NUO51" s="468"/>
      <c r="NUP51" s="468"/>
      <c r="NUQ51" s="468"/>
      <c r="NUR51" s="468"/>
      <c r="NUS51" s="468"/>
      <c r="NUT51" s="468"/>
      <c r="NUU51" s="468"/>
      <c r="NUV51" s="468"/>
      <c r="NUW51" s="468"/>
      <c r="NUX51" s="468"/>
      <c r="NUY51" s="468"/>
      <c r="NUZ51" s="468"/>
      <c r="NVA51" s="468"/>
      <c r="NVB51" s="468"/>
      <c r="NVC51" s="468"/>
      <c r="NVD51" s="468"/>
      <c r="NVE51" s="468"/>
      <c r="NVF51" s="468"/>
      <c r="NVG51" s="468"/>
      <c r="NVH51" s="468"/>
      <c r="NVI51" s="468"/>
      <c r="NVJ51" s="468"/>
      <c r="NVK51" s="468"/>
      <c r="NVL51" s="468"/>
      <c r="NVM51" s="468"/>
      <c r="NVN51" s="468"/>
      <c r="NVO51" s="468"/>
      <c r="NVP51" s="468"/>
      <c r="NVQ51" s="468"/>
      <c r="NVR51" s="468"/>
      <c r="NVS51" s="468"/>
      <c r="NVT51" s="468"/>
      <c r="NVU51" s="468"/>
      <c r="NVV51" s="468"/>
      <c r="NVW51" s="468"/>
      <c r="NVX51" s="468"/>
      <c r="NVY51" s="468"/>
      <c r="NVZ51" s="468"/>
      <c r="NWA51" s="468"/>
      <c r="NWB51" s="468"/>
      <c r="NWC51" s="468"/>
      <c r="NWD51" s="468"/>
      <c r="NWE51" s="468"/>
      <c r="NWF51" s="468"/>
      <c r="NWG51" s="468"/>
      <c r="NWH51" s="468"/>
      <c r="NWI51" s="468"/>
      <c r="NWJ51" s="468"/>
      <c r="NWK51" s="468"/>
      <c r="NWL51" s="468"/>
      <c r="NWM51" s="468"/>
      <c r="NWN51" s="468"/>
      <c r="NWO51" s="468"/>
      <c r="NWP51" s="468"/>
      <c r="NWQ51" s="468"/>
      <c r="NWR51" s="468"/>
      <c r="NWS51" s="468"/>
      <c r="NWT51" s="468"/>
      <c r="NWU51" s="468"/>
      <c r="NWV51" s="468"/>
      <c r="NWW51" s="468"/>
      <c r="NWX51" s="468"/>
      <c r="NWY51" s="468"/>
      <c r="NWZ51" s="468"/>
      <c r="NXA51" s="468"/>
      <c r="NXB51" s="468"/>
      <c r="NXC51" s="468"/>
      <c r="NXD51" s="468"/>
      <c r="NXE51" s="468"/>
      <c r="NXF51" s="468"/>
      <c r="NXG51" s="468"/>
      <c r="NXH51" s="468"/>
      <c r="NXI51" s="468"/>
      <c r="NXJ51" s="468"/>
      <c r="NXK51" s="468"/>
      <c r="NXL51" s="468"/>
      <c r="NXM51" s="468"/>
      <c r="NXN51" s="468"/>
      <c r="NXO51" s="468"/>
      <c r="NXP51" s="468"/>
      <c r="NXQ51" s="468"/>
      <c r="NXR51" s="468"/>
      <c r="NXS51" s="468"/>
      <c r="NXT51" s="468"/>
      <c r="NXU51" s="468"/>
      <c r="NXV51" s="468"/>
      <c r="NXW51" s="468"/>
      <c r="NXX51" s="468"/>
      <c r="NXY51" s="468"/>
      <c r="NXZ51" s="468"/>
      <c r="NYA51" s="468"/>
      <c r="NYB51" s="468"/>
      <c r="NYC51" s="468"/>
      <c r="NYD51" s="468"/>
      <c r="NYE51" s="468"/>
      <c r="NYF51" s="468"/>
      <c r="NYG51" s="468"/>
      <c r="NYH51" s="468"/>
      <c r="NYI51" s="468"/>
      <c r="NYJ51" s="468"/>
      <c r="NYK51" s="468"/>
      <c r="NYL51" s="468"/>
      <c r="NYM51" s="468"/>
      <c r="NYN51" s="468"/>
      <c r="NYO51" s="468"/>
      <c r="NYP51" s="468"/>
      <c r="NYQ51" s="468"/>
      <c r="NYR51" s="468"/>
      <c r="NYS51" s="468"/>
      <c r="NYT51" s="468"/>
      <c r="NYU51" s="468"/>
      <c r="NYV51" s="468"/>
      <c r="NYW51" s="468"/>
      <c r="NYX51" s="468"/>
      <c r="NYY51" s="468"/>
      <c r="NYZ51" s="468"/>
      <c r="NZA51" s="468"/>
      <c r="NZB51" s="468"/>
      <c r="NZC51" s="468"/>
      <c r="NZD51" s="468"/>
      <c r="NZE51" s="468"/>
      <c r="NZF51" s="468"/>
      <c r="NZG51" s="468"/>
      <c r="NZH51" s="468"/>
      <c r="NZI51" s="468"/>
      <c r="NZJ51" s="468"/>
      <c r="NZK51" s="468"/>
      <c r="NZL51" s="468"/>
      <c r="NZM51" s="468"/>
      <c r="NZN51" s="468"/>
      <c r="NZO51" s="468"/>
      <c r="NZP51" s="468"/>
      <c r="NZQ51" s="468"/>
      <c r="NZR51" s="468"/>
      <c r="NZS51" s="468"/>
      <c r="NZT51" s="468"/>
      <c r="NZU51" s="468"/>
      <c r="NZV51" s="468"/>
      <c r="NZW51" s="468"/>
      <c r="NZX51" s="468"/>
      <c r="NZY51" s="468"/>
      <c r="NZZ51" s="468"/>
      <c r="OAA51" s="468"/>
      <c r="OAB51" s="468"/>
      <c r="OAC51" s="468"/>
      <c r="OAD51" s="468"/>
      <c r="OAE51" s="468"/>
      <c r="OAF51" s="468"/>
      <c r="OAG51" s="468"/>
      <c r="OAH51" s="468"/>
      <c r="OAI51" s="468"/>
      <c r="OAJ51" s="468"/>
      <c r="OAK51" s="468"/>
      <c r="OAL51" s="468"/>
      <c r="OAM51" s="468"/>
      <c r="OAN51" s="468"/>
      <c r="OAO51" s="468"/>
      <c r="OAP51" s="468"/>
      <c r="OAQ51" s="468"/>
      <c r="OAR51" s="468"/>
      <c r="OAS51" s="468"/>
      <c r="OAT51" s="468"/>
      <c r="OAU51" s="468"/>
      <c r="OAV51" s="468"/>
      <c r="OAW51" s="468"/>
      <c r="OAX51" s="468"/>
      <c r="OAY51" s="468"/>
      <c r="OAZ51" s="468"/>
      <c r="OBA51" s="468"/>
      <c r="OBB51" s="468"/>
      <c r="OBC51" s="468"/>
      <c r="OBD51" s="468"/>
      <c r="OBE51" s="468"/>
      <c r="OBF51" s="468"/>
      <c r="OBG51" s="468"/>
      <c r="OBH51" s="468"/>
      <c r="OBI51" s="468"/>
      <c r="OBJ51" s="468"/>
      <c r="OBK51" s="468"/>
      <c r="OBL51" s="468"/>
      <c r="OBM51" s="468"/>
      <c r="OBN51" s="468"/>
      <c r="OBO51" s="468"/>
      <c r="OBP51" s="468"/>
      <c r="OBQ51" s="468"/>
      <c r="OBR51" s="468"/>
      <c r="OBS51" s="468"/>
      <c r="OBT51" s="468"/>
      <c r="OBU51" s="468"/>
      <c r="OBV51" s="468"/>
      <c r="OBW51" s="468"/>
      <c r="OBX51" s="468"/>
      <c r="OBY51" s="468"/>
      <c r="OBZ51" s="468"/>
      <c r="OCA51" s="468"/>
      <c r="OCB51" s="468"/>
      <c r="OCC51" s="468"/>
      <c r="OCD51" s="468"/>
      <c r="OCE51" s="468"/>
      <c r="OCF51" s="468"/>
      <c r="OCG51" s="468"/>
      <c r="OCH51" s="468"/>
      <c r="OCI51" s="468"/>
      <c r="OCJ51" s="468"/>
      <c r="OCK51" s="468"/>
      <c r="OCL51" s="468"/>
      <c r="OCM51" s="468"/>
      <c r="OCN51" s="468"/>
      <c r="OCO51" s="468"/>
      <c r="OCP51" s="468"/>
      <c r="OCQ51" s="468"/>
      <c r="OCR51" s="468"/>
      <c r="OCS51" s="468"/>
      <c r="OCT51" s="468"/>
      <c r="OCU51" s="468"/>
      <c r="OCV51" s="468"/>
      <c r="OCW51" s="468"/>
      <c r="OCX51" s="468"/>
      <c r="OCY51" s="468"/>
      <c r="OCZ51" s="468"/>
      <c r="ODA51" s="468"/>
      <c r="ODB51" s="468"/>
      <c r="ODC51" s="468"/>
      <c r="ODD51" s="468"/>
      <c r="ODE51" s="468"/>
      <c r="ODF51" s="468"/>
      <c r="ODG51" s="468"/>
      <c r="ODH51" s="468"/>
      <c r="ODI51" s="468"/>
      <c r="ODJ51" s="468"/>
      <c r="ODK51" s="468"/>
      <c r="ODL51" s="468"/>
      <c r="ODM51" s="468"/>
      <c r="ODN51" s="468"/>
      <c r="ODO51" s="468"/>
      <c r="ODP51" s="468"/>
      <c r="ODQ51" s="468"/>
      <c r="ODR51" s="468"/>
      <c r="ODS51" s="468"/>
      <c r="ODT51" s="468"/>
      <c r="ODU51" s="468"/>
      <c r="ODV51" s="468"/>
      <c r="ODW51" s="468"/>
      <c r="ODX51" s="468"/>
      <c r="ODY51" s="468"/>
      <c r="ODZ51" s="468"/>
      <c r="OEA51" s="468"/>
      <c r="OEB51" s="468"/>
      <c r="OEC51" s="468"/>
      <c r="OED51" s="468"/>
      <c r="OEE51" s="468"/>
      <c r="OEF51" s="468"/>
      <c r="OEG51" s="468"/>
      <c r="OEH51" s="468"/>
      <c r="OEI51" s="468"/>
      <c r="OEJ51" s="468"/>
      <c r="OEK51" s="468"/>
      <c r="OEL51" s="468"/>
      <c r="OEM51" s="468"/>
      <c r="OEN51" s="468"/>
      <c r="OEO51" s="468"/>
      <c r="OEP51" s="468"/>
      <c r="OEQ51" s="468"/>
      <c r="OER51" s="468"/>
      <c r="OES51" s="468"/>
      <c r="OET51" s="468"/>
      <c r="OEU51" s="468"/>
      <c r="OEV51" s="468"/>
      <c r="OEW51" s="468"/>
      <c r="OEX51" s="468"/>
      <c r="OEY51" s="468"/>
      <c r="OEZ51" s="468"/>
      <c r="OFA51" s="468"/>
      <c r="OFB51" s="468"/>
      <c r="OFC51" s="468"/>
      <c r="OFD51" s="468"/>
      <c r="OFE51" s="468"/>
      <c r="OFF51" s="468"/>
      <c r="OFG51" s="468"/>
      <c r="OFH51" s="468"/>
      <c r="OFI51" s="468"/>
      <c r="OFJ51" s="468"/>
      <c r="OFK51" s="468"/>
      <c r="OFL51" s="468"/>
      <c r="OFM51" s="468"/>
      <c r="OFN51" s="468"/>
      <c r="OFO51" s="468"/>
      <c r="OFP51" s="468"/>
      <c r="OFQ51" s="468"/>
      <c r="OFR51" s="468"/>
      <c r="OFS51" s="468"/>
      <c r="OFT51" s="468"/>
      <c r="OFU51" s="468"/>
      <c r="OFV51" s="468"/>
      <c r="OFW51" s="468"/>
      <c r="OFX51" s="468"/>
      <c r="OFY51" s="468"/>
      <c r="OFZ51" s="468"/>
      <c r="OGA51" s="468"/>
      <c r="OGB51" s="468"/>
      <c r="OGC51" s="468"/>
      <c r="OGD51" s="468"/>
      <c r="OGE51" s="468"/>
      <c r="OGF51" s="468"/>
      <c r="OGG51" s="468"/>
      <c r="OGH51" s="468"/>
      <c r="OGI51" s="468"/>
      <c r="OGJ51" s="468"/>
      <c r="OGK51" s="468"/>
      <c r="OGL51" s="468"/>
      <c r="OGM51" s="468"/>
      <c r="OGN51" s="468"/>
      <c r="OGO51" s="468"/>
      <c r="OGP51" s="468"/>
      <c r="OGQ51" s="468"/>
      <c r="OGR51" s="468"/>
      <c r="OGS51" s="468"/>
      <c r="OGT51" s="468"/>
      <c r="OGU51" s="468"/>
      <c r="OGV51" s="468"/>
      <c r="OGW51" s="468"/>
      <c r="OGX51" s="468"/>
      <c r="OGY51" s="468"/>
      <c r="OGZ51" s="468"/>
      <c r="OHA51" s="468"/>
      <c r="OHB51" s="468"/>
      <c r="OHC51" s="468"/>
      <c r="OHD51" s="468"/>
      <c r="OHE51" s="468"/>
      <c r="OHF51" s="468"/>
      <c r="OHG51" s="468"/>
      <c r="OHH51" s="468"/>
      <c r="OHI51" s="468"/>
      <c r="OHJ51" s="468"/>
      <c r="OHK51" s="468"/>
      <c r="OHL51" s="468"/>
      <c r="OHM51" s="468"/>
      <c r="OHN51" s="468"/>
      <c r="OHO51" s="468"/>
      <c r="OHP51" s="468"/>
      <c r="OHQ51" s="468"/>
      <c r="OHR51" s="468"/>
      <c r="OHS51" s="468"/>
      <c r="OHT51" s="468"/>
      <c r="OHU51" s="468"/>
      <c r="OHV51" s="468"/>
      <c r="OHW51" s="468"/>
      <c r="OHX51" s="468"/>
      <c r="OHY51" s="468"/>
      <c r="OHZ51" s="468"/>
      <c r="OIA51" s="468"/>
      <c r="OIB51" s="468"/>
      <c r="OIC51" s="468"/>
      <c r="OID51" s="468"/>
      <c r="OIE51" s="468"/>
      <c r="OIF51" s="468"/>
      <c r="OIG51" s="468"/>
      <c r="OIH51" s="468"/>
      <c r="OII51" s="468"/>
      <c r="OIJ51" s="468"/>
      <c r="OIK51" s="468"/>
      <c r="OIL51" s="468"/>
      <c r="OIM51" s="468"/>
      <c r="OIN51" s="468"/>
      <c r="OIO51" s="468"/>
      <c r="OIP51" s="468"/>
      <c r="OIQ51" s="468"/>
      <c r="OIR51" s="468"/>
      <c r="OIS51" s="468"/>
      <c r="OIT51" s="468"/>
      <c r="OIU51" s="468"/>
      <c r="OIV51" s="468"/>
      <c r="OIW51" s="468"/>
      <c r="OIX51" s="468"/>
      <c r="OIY51" s="468"/>
      <c r="OIZ51" s="468"/>
      <c r="OJA51" s="468"/>
      <c r="OJB51" s="468"/>
      <c r="OJC51" s="468"/>
      <c r="OJD51" s="468"/>
      <c r="OJE51" s="468"/>
      <c r="OJF51" s="468"/>
      <c r="OJG51" s="468"/>
      <c r="OJH51" s="468"/>
      <c r="OJI51" s="468"/>
      <c r="OJJ51" s="468"/>
      <c r="OJK51" s="468"/>
      <c r="OJL51" s="468"/>
      <c r="OJM51" s="468"/>
      <c r="OJN51" s="468"/>
      <c r="OJO51" s="468"/>
      <c r="OJP51" s="468"/>
      <c r="OJQ51" s="468"/>
      <c r="OJR51" s="468"/>
      <c r="OJS51" s="468"/>
      <c r="OJT51" s="468"/>
      <c r="OJU51" s="468"/>
      <c r="OJV51" s="468"/>
      <c r="OJW51" s="468"/>
      <c r="OJX51" s="468"/>
      <c r="OJY51" s="468"/>
      <c r="OJZ51" s="468"/>
      <c r="OKA51" s="468"/>
      <c r="OKB51" s="468"/>
      <c r="OKC51" s="468"/>
      <c r="OKD51" s="468"/>
      <c r="OKE51" s="468"/>
      <c r="OKF51" s="468"/>
      <c r="OKG51" s="468"/>
      <c r="OKH51" s="468"/>
      <c r="OKI51" s="468"/>
      <c r="OKJ51" s="468"/>
      <c r="OKK51" s="468"/>
      <c r="OKL51" s="468"/>
      <c r="OKM51" s="468"/>
      <c r="OKN51" s="468"/>
      <c r="OKO51" s="468"/>
      <c r="OKP51" s="468"/>
      <c r="OKQ51" s="468"/>
      <c r="OKR51" s="468"/>
      <c r="OKS51" s="468"/>
      <c r="OKT51" s="468"/>
      <c r="OKU51" s="468"/>
      <c r="OKV51" s="468"/>
      <c r="OKW51" s="468"/>
      <c r="OKX51" s="468"/>
      <c r="OKY51" s="468"/>
      <c r="OKZ51" s="468"/>
      <c r="OLA51" s="468"/>
      <c r="OLB51" s="468"/>
      <c r="OLC51" s="468"/>
      <c r="OLD51" s="468"/>
      <c r="OLE51" s="468"/>
      <c r="OLF51" s="468"/>
      <c r="OLG51" s="468"/>
      <c r="OLH51" s="468"/>
      <c r="OLI51" s="468"/>
      <c r="OLJ51" s="468"/>
      <c r="OLK51" s="468"/>
      <c r="OLL51" s="468"/>
      <c r="OLM51" s="468"/>
      <c r="OLN51" s="468"/>
      <c r="OLO51" s="468"/>
      <c r="OLP51" s="468"/>
      <c r="OLQ51" s="468"/>
      <c r="OLR51" s="468"/>
      <c r="OLS51" s="468"/>
      <c r="OLT51" s="468"/>
      <c r="OLU51" s="468"/>
      <c r="OLV51" s="468"/>
      <c r="OLW51" s="468"/>
      <c r="OLX51" s="468"/>
      <c r="OLY51" s="468"/>
      <c r="OLZ51" s="468"/>
      <c r="OMA51" s="468"/>
      <c r="OMB51" s="468"/>
      <c r="OMC51" s="468"/>
      <c r="OMD51" s="468"/>
      <c r="OME51" s="468"/>
      <c r="OMF51" s="468"/>
      <c r="OMG51" s="468"/>
      <c r="OMH51" s="468"/>
      <c r="OMI51" s="468"/>
      <c r="OMJ51" s="468"/>
      <c r="OMK51" s="468"/>
      <c r="OML51" s="468"/>
      <c r="OMM51" s="468"/>
      <c r="OMN51" s="468"/>
      <c r="OMO51" s="468"/>
      <c r="OMP51" s="468"/>
      <c r="OMQ51" s="468"/>
      <c r="OMR51" s="468"/>
      <c r="OMS51" s="468"/>
      <c r="OMT51" s="468"/>
      <c r="OMU51" s="468"/>
      <c r="OMV51" s="468"/>
      <c r="OMW51" s="468"/>
      <c r="OMX51" s="468"/>
      <c r="OMY51" s="468"/>
      <c r="OMZ51" s="468"/>
      <c r="ONA51" s="468"/>
      <c r="ONB51" s="468"/>
      <c r="ONC51" s="468"/>
      <c r="OND51" s="468"/>
      <c r="ONE51" s="468"/>
      <c r="ONF51" s="468"/>
      <c r="ONG51" s="468"/>
      <c r="ONH51" s="468"/>
      <c r="ONI51" s="468"/>
      <c r="ONJ51" s="468"/>
      <c r="ONK51" s="468"/>
      <c r="ONL51" s="468"/>
      <c r="ONM51" s="468"/>
      <c r="ONN51" s="468"/>
      <c r="ONO51" s="468"/>
      <c r="ONP51" s="468"/>
      <c r="ONQ51" s="468"/>
      <c r="ONR51" s="468"/>
      <c r="ONS51" s="468"/>
      <c r="ONT51" s="468"/>
      <c r="ONU51" s="468"/>
      <c r="ONV51" s="468"/>
      <c r="ONW51" s="468"/>
      <c r="ONX51" s="468"/>
      <c r="ONY51" s="468"/>
      <c r="ONZ51" s="468"/>
      <c r="OOA51" s="468"/>
      <c r="OOB51" s="468"/>
      <c r="OOC51" s="468"/>
      <c r="OOD51" s="468"/>
      <c r="OOE51" s="468"/>
      <c r="OOF51" s="468"/>
      <c r="OOG51" s="468"/>
      <c r="OOH51" s="468"/>
      <c r="OOI51" s="468"/>
      <c r="OOJ51" s="468"/>
      <c r="OOK51" s="468"/>
      <c r="OOL51" s="468"/>
      <c r="OOM51" s="468"/>
      <c r="OON51" s="468"/>
      <c r="OOO51" s="468"/>
      <c r="OOP51" s="468"/>
      <c r="OOQ51" s="468"/>
      <c r="OOR51" s="468"/>
      <c r="OOS51" s="468"/>
      <c r="OOT51" s="468"/>
      <c r="OOU51" s="468"/>
      <c r="OOV51" s="468"/>
      <c r="OOW51" s="468"/>
      <c r="OOX51" s="468"/>
      <c r="OOY51" s="468"/>
      <c r="OOZ51" s="468"/>
      <c r="OPA51" s="468"/>
      <c r="OPB51" s="468"/>
      <c r="OPC51" s="468"/>
      <c r="OPD51" s="468"/>
      <c r="OPE51" s="468"/>
      <c r="OPF51" s="468"/>
      <c r="OPG51" s="468"/>
      <c r="OPH51" s="468"/>
      <c r="OPI51" s="468"/>
      <c r="OPJ51" s="468"/>
      <c r="OPK51" s="468"/>
      <c r="OPL51" s="468"/>
      <c r="OPM51" s="468"/>
      <c r="OPN51" s="468"/>
      <c r="OPO51" s="468"/>
      <c r="OPP51" s="468"/>
      <c r="OPQ51" s="468"/>
      <c r="OPR51" s="468"/>
      <c r="OPS51" s="468"/>
      <c r="OPT51" s="468"/>
      <c r="OPU51" s="468"/>
      <c r="OPV51" s="468"/>
      <c r="OPW51" s="468"/>
      <c r="OPX51" s="468"/>
      <c r="OPY51" s="468"/>
      <c r="OPZ51" s="468"/>
      <c r="OQA51" s="468"/>
      <c r="OQB51" s="468"/>
      <c r="OQC51" s="468"/>
      <c r="OQD51" s="468"/>
      <c r="OQE51" s="468"/>
      <c r="OQF51" s="468"/>
      <c r="OQG51" s="468"/>
      <c r="OQH51" s="468"/>
      <c r="OQI51" s="468"/>
      <c r="OQJ51" s="468"/>
      <c r="OQK51" s="468"/>
      <c r="OQL51" s="468"/>
      <c r="OQM51" s="468"/>
      <c r="OQN51" s="468"/>
      <c r="OQO51" s="468"/>
      <c r="OQP51" s="468"/>
      <c r="OQQ51" s="468"/>
      <c r="OQR51" s="468"/>
      <c r="OQS51" s="468"/>
      <c r="OQT51" s="468"/>
      <c r="OQU51" s="468"/>
      <c r="OQV51" s="468"/>
      <c r="OQW51" s="468"/>
      <c r="OQX51" s="468"/>
      <c r="OQY51" s="468"/>
      <c r="OQZ51" s="468"/>
      <c r="ORA51" s="468"/>
      <c r="ORB51" s="468"/>
      <c r="ORC51" s="468"/>
      <c r="ORD51" s="468"/>
      <c r="ORE51" s="468"/>
      <c r="ORF51" s="468"/>
      <c r="ORG51" s="468"/>
      <c r="ORH51" s="468"/>
      <c r="ORI51" s="468"/>
      <c r="ORJ51" s="468"/>
      <c r="ORK51" s="468"/>
      <c r="ORL51" s="468"/>
      <c r="ORM51" s="468"/>
      <c r="ORN51" s="468"/>
      <c r="ORO51" s="468"/>
      <c r="ORP51" s="468"/>
      <c r="ORQ51" s="468"/>
      <c r="ORR51" s="468"/>
      <c r="ORS51" s="468"/>
      <c r="ORT51" s="468"/>
      <c r="ORU51" s="468"/>
      <c r="ORV51" s="468"/>
      <c r="ORW51" s="468"/>
      <c r="ORX51" s="468"/>
      <c r="ORY51" s="468"/>
      <c r="ORZ51" s="468"/>
      <c r="OSA51" s="468"/>
      <c r="OSB51" s="468"/>
      <c r="OSC51" s="468"/>
      <c r="OSD51" s="468"/>
      <c r="OSE51" s="468"/>
      <c r="OSF51" s="468"/>
      <c r="OSG51" s="468"/>
      <c r="OSH51" s="468"/>
      <c r="OSI51" s="468"/>
      <c r="OSJ51" s="468"/>
      <c r="OSK51" s="468"/>
      <c r="OSL51" s="468"/>
      <c r="OSM51" s="468"/>
      <c r="OSN51" s="468"/>
      <c r="OSO51" s="468"/>
      <c r="OSP51" s="468"/>
      <c r="OSQ51" s="468"/>
      <c r="OSR51" s="468"/>
      <c r="OSS51" s="468"/>
      <c r="OST51" s="468"/>
      <c r="OSU51" s="468"/>
      <c r="OSV51" s="468"/>
      <c r="OSW51" s="468"/>
      <c r="OSX51" s="468"/>
      <c r="OSY51" s="468"/>
      <c r="OSZ51" s="468"/>
      <c r="OTA51" s="468"/>
      <c r="OTB51" s="468"/>
      <c r="OTC51" s="468"/>
      <c r="OTD51" s="468"/>
      <c r="OTE51" s="468"/>
      <c r="OTF51" s="468"/>
      <c r="OTG51" s="468"/>
      <c r="OTH51" s="468"/>
      <c r="OTI51" s="468"/>
      <c r="OTJ51" s="468"/>
      <c r="OTK51" s="468"/>
      <c r="OTL51" s="468"/>
      <c r="OTM51" s="468"/>
      <c r="OTN51" s="468"/>
      <c r="OTO51" s="468"/>
      <c r="OTP51" s="468"/>
      <c r="OTQ51" s="468"/>
      <c r="OTR51" s="468"/>
      <c r="OTS51" s="468"/>
      <c r="OTT51" s="468"/>
      <c r="OTU51" s="468"/>
      <c r="OTV51" s="468"/>
      <c r="OTW51" s="468"/>
      <c r="OTX51" s="468"/>
      <c r="OTY51" s="468"/>
      <c r="OTZ51" s="468"/>
      <c r="OUA51" s="468"/>
      <c r="OUB51" s="468"/>
      <c r="OUC51" s="468"/>
      <c r="OUD51" s="468"/>
      <c r="OUE51" s="468"/>
      <c r="OUF51" s="468"/>
      <c r="OUG51" s="468"/>
      <c r="OUH51" s="468"/>
      <c r="OUI51" s="468"/>
      <c r="OUJ51" s="468"/>
      <c r="OUK51" s="468"/>
      <c r="OUL51" s="468"/>
      <c r="OUM51" s="468"/>
      <c r="OUN51" s="468"/>
      <c r="OUO51" s="468"/>
      <c r="OUP51" s="468"/>
      <c r="OUQ51" s="468"/>
      <c r="OUR51" s="468"/>
      <c r="OUS51" s="468"/>
      <c r="OUT51" s="468"/>
      <c r="OUU51" s="468"/>
      <c r="OUV51" s="468"/>
      <c r="OUW51" s="468"/>
      <c r="OUX51" s="468"/>
      <c r="OUY51" s="468"/>
      <c r="OUZ51" s="468"/>
      <c r="OVA51" s="468"/>
      <c r="OVB51" s="468"/>
      <c r="OVC51" s="468"/>
      <c r="OVD51" s="468"/>
      <c r="OVE51" s="468"/>
      <c r="OVF51" s="468"/>
      <c r="OVG51" s="468"/>
      <c r="OVH51" s="468"/>
      <c r="OVI51" s="468"/>
      <c r="OVJ51" s="468"/>
      <c r="OVK51" s="468"/>
      <c r="OVL51" s="468"/>
      <c r="OVM51" s="468"/>
      <c r="OVN51" s="468"/>
      <c r="OVO51" s="468"/>
      <c r="OVP51" s="468"/>
      <c r="OVQ51" s="468"/>
      <c r="OVR51" s="468"/>
      <c r="OVS51" s="468"/>
      <c r="OVT51" s="468"/>
      <c r="OVU51" s="468"/>
      <c r="OVV51" s="468"/>
      <c r="OVW51" s="468"/>
      <c r="OVX51" s="468"/>
      <c r="OVY51" s="468"/>
      <c r="OVZ51" s="468"/>
      <c r="OWA51" s="468"/>
      <c r="OWB51" s="468"/>
      <c r="OWC51" s="468"/>
      <c r="OWD51" s="468"/>
      <c r="OWE51" s="468"/>
      <c r="OWF51" s="468"/>
      <c r="OWG51" s="468"/>
      <c r="OWH51" s="468"/>
      <c r="OWI51" s="468"/>
      <c r="OWJ51" s="468"/>
      <c r="OWK51" s="468"/>
      <c r="OWL51" s="468"/>
      <c r="OWM51" s="468"/>
      <c r="OWN51" s="468"/>
      <c r="OWO51" s="468"/>
      <c r="OWP51" s="468"/>
      <c r="OWQ51" s="468"/>
      <c r="OWR51" s="468"/>
      <c r="OWS51" s="468"/>
      <c r="OWT51" s="468"/>
      <c r="OWU51" s="468"/>
      <c r="OWV51" s="468"/>
      <c r="OWW51" s="468"/>
      <c r="OWX51" s="468"/>
      <c r="OWY51" s="468"/>
      <c r="OWZ51" s="468"/>
      <c r="OXA51" s="468"/>
      <c r="OXB51" s="468"/>
      <c r="OXC51" s="468"/>
      <c r="OXD51" s="468"/>
      <c r="OXE51" s="468"/>
      <c r="OXF51" s="468"/>
      <c r="OXG51" s="468"/>
      <c r="OXH51" s="468"/>
      <c r="OXI51" s="468"/>
      <c r="OXJ51" s="468"/>
      <c r="OXK51" s="468"/>
      <c r="OXL51" s="468"/>
      <c r="OXM51" s="468"/>
      <c r="OXN51" s="468"/>
      <c r="OXO51" s="468"/>
      <c r="OXP51" s="468"/>
      <c r="OXQ51" s="468"/>
      <c r="OXR51" s="468"/>
      <c r="OXS51" s="468"/>
      <c r="OXT51" s="468"/>
      <c r="OXU51" s="468"/>
      <c r="OXV51" s="468"/>
      <c r="OXW51" s="468"/>
      <c r="OXX51" s="468"/>
      <c r="OXY51" s="468"/>
      <c r="OXZ51" s="468"/>
      <c r="OYA51" s="468"/>
      <c r="OYB51" s="468"/>
      <c r="OYC51" s="468"/>
      <c r="OYD51" s="468"/>
      <c r="OYE51" s="468"/>
      <c r="OYF51" s="468"/>
      <c r="OYG51" s="468"/>
      <c r="OYH51" s="468"/>
      <c r="OYI51" s="468"/>
      <c r="OYJ51" s="468"/>
      <c r="OYK51" s="468"/>
      <c r="OYL51" s="468"/>
      <c r="OYM51" s="468"/>
      <c r="OYN51" s="468"/>
      <c r="OYO51" s="468"/>
      <c r="OYP51" s="468"/>
      <c r="OYQ51" s="468"/>
      <c r="OYR51" s="468"/>
      <c r="OYS51" s="468"/>
      <c r="OYT51" s="468"/>
      <c r="OYU51" s="468"/>
      <c r="OYV51" s="468"/>
      <c r="OYW51" s="468"/>
      <c r="OYX51" s="468"/>
      <c r="OYY51" s="468"/>
      <c r="OYZ51" s="468"/>
      <c r="OZA51" s="468"/>
      <c r="OZB51" s="468"/>
      <c r="OZC51" s="468"/>
      <c r="OZD51" s="468"/>
      <c r="OZE51" s="468"/>
      <c r="OZF51" s="468"/>
      <c r="OZG51" s="468"/>
      <c r="OZH51" s="468"/>
      <c r="OZI51" s="468"/>
      <c r="OZJ51" s="468"/>
      <c r="OZK51" s="468"/>
      <c r="OZL51" s="468"/>
      <c r="OZM51" s="468"/>
      <c r="OZN51" s="468"/>
      <c r="OZO51" s="468"/>
      <c r="OZP51" s="468"/>
      <c r="OZQ51" s="468"/>
      <c r="OZR51" s="468"/>
      <c r="OZS51" s="468"/>
      <c r="OZT51" s="468"/>
      <c r="OZU51" s="468"/>
      <c r="OZV51" s="468"/>
      <c r="OZW51" s="468"/>
      <c r="OZX51" s="468"/>
      <c r="OZY51" s="468"/>
      <c r="OZZ51" s="468"/>
      <c r="PAA51" s="468"/>
      <c r="PAB51" s="468"/>
      <c r="PAC51" s="468"/>
      <c r="PAD51" s="468"/>
      <c r="PAE51" s="468"/>
      <c r="PAF51" s="468"/>
      <c r="PAG51" s="468"/>
      <c r="PAH51" s="468"/>
      <c r="PAI51" s="468"/>
      <c r="PAJ51" s="468"/>
      <c r="PAK51" s="468"/>
      <c r="PAL51" s="468"/>
      <c r="PAM51" s="468"/>
      <c r="PAN51" s="468"/>
      <c r="PAO51" s="468"/>
      <c r="PAP51" s="468"/>
      <c r="PAQ51" s="468"/>
      <c r="PAR51" s="468"/>
      <c r="PAS51" s="468"/>
      <c r="PAT51" s="468"/>
      <c r="PAU51" s="468"/>
      <c r="PAV51" s="468"/>
      <c r="PAW51" s="468"/>
      <c r="PAX51" s="468"/>
      <c r="PAY51" s="468"/>
      <c r="PAZ51" s="468"/>
      <c r="PBA51" s="468"/>
      <c r="PBB51" s="468"/>
      <c r="PBC51" s="468"/>
      <c r="PBD51" s="468"/>
      <c r="PBE51" s="468"/>
      <c r="PBF51" s="468"/>
      <c r="PBG51" s="468"/>
      <c r="PBH51" s="468"/>
      <c r="PBI51" s="468"/>
      <c r="PBJ51" s="468"/>
      <c r="PBK51" s="468"/>
      <c r="PBL51" s="468"/>
      <c r="PBM51" s="468"/>
      <c r="PBN51" s="468"/>
      <c r="PBO51" s="468"/>
      <c r="PBP51" s="468"/>
      <c r="PBQ51" s="468"/>
      <c r="PBR51" s="468"/>
      <c r="PBS51" s="468"/>
      <c r="PBT51" s="468"/>
      <c r="PBU51" s="468"/>
      <c r="PBV51" s="468"/>
      <c r="PBW51" s="468"/>
      <c r="PBX51" s="468"/>
      <c r="PBY51" s="468"/>
      <c r="PBZ51" s="468"/>
      <c r="PCA51" s="468"/>
      <c r="PCB51" s="468"/>
      <c r="PCC51" s="468"/>
      <c r="PCD51" s="468"/>
      <c r="PCE51" s="468"/>
      <c r="PCF51" s="468"/>
      <c r="PCG51" s="468"/>
      <c r="PCH51" s="468"/>
      <c r="PCI51" s="468"/>
      <c r="PCJ51" s="468"/>
      <c r="PCK51" s="468"/>
      <c r="PCL51" s="468"/>
      <c r="PCM51" s="468"/>
      <c r="PCN51" s="468"/>
      <c r="PCO51" s="468"/>
      <c r="PCP51" s="468"/>
      <c r="PCQ51" s="468"/>
      <c r="PCR51" s="468"/>
      <c r="PCS51" s="468"/>
      <c r="PCT51" s="468"/>
      <c r="PCU51" s="468"/>
      <c r="PCV51" s="468"/>
      <c r="PCW51" s="468"/>
      <c r="PCX51" s="468"/>
      <c r="PCY51" s="468"/>
      <c r="PCZ51" s="468"/>
      <c r="PDA51" s="468"/>
      <c r="PDB51" s="468"/>
      <c r="PDC51" s="468"/>
      <c r="PDD51" s="468"/>
      <c r="PDE51" s="468"/>
      <c r="PDF51" s="468"/>
      <c r="PDG51" s="468"/>
      <c r="PDH51" s="468"/>
      <c r="PDI51" s="468"/>
      <c r="PDJ51" s="468"/>
      <c r="PDK51" s="468"/>
      <c r="PDL51" s="468"/>
      <c r="PDM51" s="468"/>
      <c r="PDN51" s="468"/>
      <c r="PDO51" s="468"/>
      <c r="PDP51" s="468"/>
      <c r="PDQ51" s="468"/>
      <c r="PDR51" s="468"/>
      <c r="PDS51" s="468"/>
      <c r="PDT51" s="468"/>
      <c r="PDU51" s="468"/>
      <c r="PDV51" s="468"/>
      <c r="PDW51" s="468"/>
      <c r="PDX51" s="468"/>
      <c r="PDY51" s="468"/>
      <c r="PDZ51" s="468"/>
      <c r="PEA51" s="468"/>
      <c r="PEB51" s="468"/>
      <c r="PEC51" s="468"/>
      <c r="PED51" s="468"/>
      <c r="PEE51" s="468"/>
      <c r="PEF51" s="468"/>
      <c r="PEG51" s="468"/>
      <c r="PEH51" s="468"/>
      <c r="PEI51" s="468"/>
      <c r="PEJ51" s="468"/>
      <c r="PEK51" s="468"/>
      <c r="PEL51" s="468"/>
      <c r="PEM51" s="468"/>
      <c r="PEN51" s="468"/>
      <c r="PEO51" s="468"/>
      <c r="PEP51" s="468"/>
      <c r="PEQ51" s="468"/>
      <c r="PER51" s="468"/>
      <c r="PES51" s="468"/>
      <c r="PET51" s="468"/>
      <c r="PEU51" s="468"/>
      <c r="PEV51" s="468"/>
      <c r="PEW51" s="468"/>
      <c r="PEX51" s="468"/>
      <c r="PEY51" s="468"/>
      <c r="PEZ51" s="468"/>
      <c r="PFA51" s="468"/>
      <c r="PFB51" s="468"/>
      <c r="PFC51" s="468"/>
      <c r="PFD51" s="468"/>
      <c r="PFE51" s="468"/>
      <c r="PFF51" s="468"/>
      <c r="PFG51" s="468"/>
      <c r="PFH51" s="468"/>
      <c r="PFI51" s="468"/>
      <c r="PFJ51" s="468"/>
      <c r="PFK51" s="468"/>
      <c r="PFL51" s="468"/>
      <c r="PFM51" s="468"/>
      <c r="PFN51" s="468"/>
      <c r="PFO51" s="468"/>
      <c r="PFP51" s="468"/>
      <c r="PFQ51" s="468"/>
      <c r="PFR51" s="468"/>
      <c r="PFS51" s="468"/>
      <c r="PFT51" s="468"/>
      <c r="PFU51" s="468"/>
      <c r="PFV51" s="468"/>
      <c r="PFW51" s="468"/>
      <c r="PFX51" s="468"/>
      <c r="PFY51" s="468"/>
      <c r="PFZ51" s="468"/>
      <c r="PGA51" s="468"/>
      <c r="PGB51" s="468"/>
      <c r="PGC51" s="468"/>
      <c r="PGD51" s="468"/>
      <c r="PGE51" s="468"/>
      <c r="PGF51" s="468"/>
      <c r="PGG51" s="468"/>
      <c r="PGH51" s="468"/>
      <c r="PGI51" s="468"/>
      <c r="PGJ51" s="468"/>
      <c r="PGK51" s="468"/>
      <c r="PGL51" s="468"/>
      <c r="PGM51" s="468"/>
      <c r="PGN51" s="468"/>
      <c r="PGO51" s="468"/>
      <c r="PGP51" s="468"/>
      <c r="PGQ51" s="468"/>
      <c r="PGR51" s="468"/>
      <c r="PGS51" s="468"/>
      <c r="PGT51" s="468"/>
      <c r="PGU51" s="468"/>
      <c r="PGV51" s="468"/>
      <c r="PGW51" s="468"/>
      <c r="PGX51" s="468"/>
      <c r="PGY51" s="468"/>
      <c r="PGZ51" s="468"/>
      <c r="PHA51" s="468"/>
      <c r="PHB51" s="468"/>
      <c r="PHC51" s="468"/>
      <c r="PHD51" s="468"/>
      <c r="PHE51" s="468"/>
      <c r="PHF51" s="468"/>
      <c r="PHG51" s="468"/>
      <c r="PHH51" s="468"/>
      <c r="PHI51" s="468"/>
      <c r="PHJ51" s="468"/>
      <c r="PHK51" s="468"/>
      <c r="PHL51" s="468"/>
      <c r="PHM51" s="468"/>
      <c r="PHN51" s="468"/>
      <c r="PHO51" s="468"/>
      <c r="PHP51" s="468"/>
      <c r="PHQ51" s="468"/>
      <c r="PHR51" s="468"/>
      <c r="PHS51" s="468"/>
      <c r="PHT51" s="468"/>
      <c r="PHU51" s="468"/>
      <c r="PHV51" s="468"/>
      <c r="PHW51" s="468"/>
      <c r="PHX51" s="468"/>
      <c r="PHY51" s="468"/>
      <c r="PHZ51" s="468"/>
      <c r="PIA51" s="468"/>
      <c r="PIB51" s="468"/>
      <c r="PIC51" s="468"/>
      <c r="PID51" s="468"/>
      <c r="PIE51" s="468"/>
      <c r="PIF51" s="468"/>
      <c r="PIG51" s="468"/>
      <c r="PIH51" s="468"/>
      <c r="PII51" s="468"/>
      <c r="PIJ51" s="468"/>
      <c r="PIK51" s="468"/>
      <c r="PIL51" s="468"/>
      <c r="PIM51" s="468"/>
      <c r="PIN51" s="468"/>
      <c r="PIO51" s="468"/>
      <c r="PIP51" s="468"/>
      <c r="PIQ51" s="468"/>
      <c r="PIR51" s="468"/>
      <c r="PIS51" s="468"/>
      <c r="PIT51" s="468"/>
      <c r="PIU51" s="468"/>
      <c r="PIV51" s="468"/>
      <c r="PIW51" s="468"/>
      <c r="PIX51" s="468"/>
      <c r="PIY51" s="468"/>
      <c r="PIZ51" s="468"/>
      <c r="PJA51" s="468"/>
      <c r="PJB51" s="468"/>
      <c r="PJC51" s="468"/>
      <c r="PJD51" s="468"/>
      <c r="PJE51" s="468"/>
      <c r="PJF51" s="468"/>
      <c r="PJG51" s="468"/>
      <c r="PJH51" s="468"/>
      <c r="PJI51" s="468"/>
      <c r="PJJ51" s="468"/>
      <c r="PJK51" s="468"/>
      <c r="PJL51" s="468"/>
      <c r="PJM51" s="468"/>
      <c r="PJN51" s="468"/>
      <c r="PJO51" s="468"/>
      <c r="PJP51" s="468"/>
      <c r="PJQ51" s="468"/>
      <c r="PJR51" s="468"/>
      <c r="PJS51" s="468"/>
      <c r="PJT51" s="468"/>
      <c r="PJU51" s="468"/>
      <c r="PJV51" s="468"/>
      <c r="PJW51" s="468"/>
      <c r="PJX51" s="468"/>
      <c r="PJY51" s="468"/>
      <c r="PJZ51" s="468"/>
      <c r="PKA51" s="468"/>
      <c r="PKB51" s="468"/>
      <c r="PKC51" s="468"/>
      <c r="PKD51" s="468"/>
      <c r="PKE51" s="468"/>
      <c r="PKF51" s="468"/>
      <c r="PKG51" s="468"/>
      <c r="PKH51" s="468"/>
      <c r="PKI51" s="468"/>
      <c r="PKJ51" s="468"/>
      <c r="PKK51" s="468"/>
      <c r="PKL51" s="468"/>
      <c r="PKM51" s="468"/>
      <c r="PKN51" s="468"/>
      <c r="PKO51" s="468"/>
      <c r="PKP51" s="468"/>
      <c r="PKQ51" s="468"/>
      <c r="PKR51" s="468"/>
      <c r="PKS51" s="468"/>
      <c r="PKT51" s="468"/>
      <c r="PKU51" s="468"/>
      <c r="PKV51" s="468"/>
      <c r="PKW51" s="468"/>
      <c r="PKX51" s="468"/>
      <c r="PKY51" s="468"/>
      <c r="PKZ51" s="468"/>
      <c r="PLA51" s="468"/>
      <c r="PLB51" s="468"/>
      <c r="PLC51" s="468"/>
      <c r="PLD51" s="468"/>
      <c r="PLE51" s="468"/>
      <c r="PLF51" s="468"/>
      <c r="PLG51" s="468"/>
      <c r="PLH51" s="468"/>
      <c r="PLI51" s="468"/>
      <c r="PLJ51" s="468"/>
      <c r="PLK51" s="468"/>
      <c r="PLL51" s="468"/>
      <c r="PLM51" s="468"/>
      <c r="PLN51" s="468"/>
      <c r="PLO51" s="468"/>
      <c r="PLP51" s="468"/>
      <c r="PLQ51" s="468"/>
      <c r="PLR51" s="468"/>
      <c r="PLS51" s="468"/>
      <c r="PLT51" s="468"/>
      <c r="PLU51" s="468"/>
      <c r="PLV51" s="468"/>
      <c r="PLW51" s="468"/>
      <c r="PLX51" s="468"/>
      <c r="PLY51" s="468"/>
      <c r="PLZ51" s="468"/>
      <c r="PMA51" s="468"/>
      <c r="PMB51" s="468"/>
      <c r="PMC51" s="468"/>
      <c r="PMD51" s="468"/>
      <c r="PME51" s="468"/>
      <c r="PMF51" s="468"/>
      <c r="PMG51" s="468"/>
      <c r="PMH51" s="468"/>
      <c r="PMI51" s="468"/>
      <c r="PMJ51" s="468"/>
      <c r="PMK51" s="468"/>
      <c r="PML51" s="468"/>
      <c r="PMM51" s="468"/>
      <c r="PMN51" s="468"/>
      <c r="PMO51" s="468"/>
      <c r="PMP51" s="468"/>
      <c r="PMQ51" s="468"/>
      <c r="PMR51" s="468"/>
      <c r="PMS51" s="468"/>
      <c r="PMT51" s="468"/>
      <c r="PMU51" s="468"/>
      <c r="PMV51" s="468"/>
      <c r="PMW51" s="468"/>
      <c r="PMX51" s="468"/>
      <c r="PMY51" s="468"/>
      <c r="PMZ51" s="468"/>
      <c r="PNA51" s="468"/>
      <c r="PNB51" s="468"/>
      <c r="PNC51" s="468"/>
      <c r="PND51" s="468"/>
      <c r="PNE51" s="468"/>
      <c r="PNF51" s="468"/>
      <c r="PNG51" s="468"/>
      <c r="PNH51" s="468"/>
      <c r="PNI51" s="468"/>
      <c r="PNJ51" s="468"/>
      <c r="PNK51" s="468"/>
      <c r="PNL51" s="468"/>
      <c r="PNM51" s="468"/>
      <c r="PNN51" s="468"/>
      <c r="PNO51" s="468"/>
      <c r="PNP51" s="468"/>
      <c r="PNQ51" s="468"/>
      <c r="PNR51" s="468"/>
      <c r="PNS51" s="468"/>
      <c r="PNT51" s="468"/>
      <c r="PNU51" s="468"/>
      <c r="PNV51" s="468"/>
      <c r="PNW51" s="468"/>
      <c r="PNX51" s="468"/>
      <c r="PNY51" s="468"/>
      <c r="PNZ51" s="468"/>
      <c r="POA51" s="468"/>
      <c r="POB51" s="468"/>
      <c r="POC51" s="468"/>
      <c r="POD51" s="468"/>
      <c r="POE51" s="468"/>
      <c r="POF51" s="468"/>
      <c r="POG51" s="468"/>
      <c r="POH51" s="468"/>
      <c r="POI51" s="468"/>
      <c r="POJ51" s="468"/>
      <c r="POK51" s="468"/>
      <c r="POL51" s="468"/>
      <c r="POM51" s="468"/>
      <c r="PON51" s="468"/>
      <c r="POO51" s="468"/>
      <c r="POP51" s="468"/>
      <c r="POQ51" s="468"/>
      <c r="POR51" s="468"/>
      <c r="POS51" s="468"/>
      <c r="POT51" s="468"/>
      <c r="POU51" s="468"/>
      <c r="POV51" s="468"/>
      <c r="POW51" s="468"/>
      <c r="POX51" s="468"/>
      <c r="POY51" s="468"/>
      <c r="POZ51" s="468"/>
      <c r="PPA51" s="468"/>
      <c r="PPB51" s="468"/>
      <c r="PPC51" s="468"/>
      <c r="PPD51" s="468"/>
      <c r="PPE51" s="468"/>
      <c r="PPF51" s="468"/>
      <c r="PPG51" s="468"/>
      <c r="PPH51" s="468"/>
      <c r="PPI51" s="468"/>
      <c r="PPJ51" s="468"/>
      <c r="PPK51" s="468"/>
      <c r="PPL51" s="468"/>
      <c r="PPM51" s="468"/>
      <c r="PPN51" s="468"/>
      <c r="PPO51" s="468"/>
      <c r="PPP51" s="468"/>
      <c r="PPQ51" s="468"/>
      <c r="PPR51" s="468"/>
      <c r="PPS51" s="468"/>
      <c r="PPT51" s="468"/>
      <c r="PPU51" s="468"/>
      <c r="PPV51" s="468"/>
      <c r="PPW51" s="468"/>
      <c r="PPX51" s="468"/>
      <c r="PPY51" s="468"/>
      <c r="PPZ51" s="468"/>
      <c r="PQA51" s="468"/>
      <c r="PQB51" s="468"/>
      <c r="PQC51" s="468"/>
      <c r="PQD51" s="468"/>
      <c r="PQE51" s="468"/>
      <c r="PQF51" s="468"/>
      <c r="PQG51" s="468"/>
      <c r="PQH51" s="468"/>
      <c r="PQI51" s="468"/>
      <c r="PQJ51" s="468"/>
      <c r="PQK51" s="468"/>
      <c r="PQL51" s="468"/>
      <c r="PQM51" s="468"/>
      <c r="PQN51" s="468"/>
      <c r="PQO51" s="468"/>
      <c r="PQP51" s="468"/>
      <c r="PQQ51" s="468"/>
      <c r="PQR51" s="468"/>
      <c r="PQS51" s="468"/>
      <c r="PQT51" s="468"/>
      <c r="PQU51" s="468"/>
      <c r="PQV51" s="468"/>
      <c r="PQW51" s="468"/>
      <c r="PQX51" s="468"/>
      <c r="PQY51" s="468"/>
      <c r="PQZ51" s="468"/>
      <c r="PRA51" s="468"/>
      <c r="PRB51" s="468"/>
      <c r="PRC51" s="468"/>
      <c r="PRD51" s="468"/>
      <c r="PRE51" s="468"/>
      <c r="PRF51" s="468"/>
      <c r="PRG51" s="468"/>
      <c r="PRH51" s="468"/>
      <c r="PRI51" s="468"/>
      <c r="PRJ51" s="468"/>
      <c r="PRK51" s="468"/>
      <c r="PRL51" s="468"/>
      <c r="PRM51" s="468"/>
      <c r="PRN51" s="468"/>
      <c r="PRO51" s="468"/>
      <c r="PRP51" s="468"/>
      <c r="PRQ51" s="468"/>
      <c r="PRR51" s="468"/>
      <c r="PRS51" s="468"/>
      <c r="PRT51" s="468"/>
      <c r="PRU51" s="468"/>
      <c r="PRV51" s="468"/>
      <c r="PRW51" s="468"/>
      <c r="PRX51" s="468"/>
      <c r="PRY51" s="468"/>
      <c r="PRZ51" s="468"/>
      <c r="PSA51" s="468"/>
      <c r="PSB51" s="468"/>
      <c r="PSC51" s="468"/>
      <c r="PSD51" s="468"/>
      <c r="PSE51" s="468"/>
      <c r="PSF51" s="468"/>
      <c r="PSG51" s="468"/>
      <c r="PSH51" s="468"/>
      <c r="PSI51" s="468"/>
      <c r="PSJ51" s="468"/>
      <c r="PSK51" s="468"/>
      <c r="PSL51" s="468"/>
      <c r="PSM51" s="468"/>
      <c r="PSN51" s="468"/>
      <c r="PSO51" s="468"/>
      <c r="PSP51" s="468"/>
      <c r="PSQ51" s="468"/>
      <c r="PSR51" s="468"/>
      <c r="PSS51" s="468"/>
      <c r="PST51" s="468"/>
      <c r="PSU51" s="468"/>
      <c r="PSV51" s="468"/>
      <c r="PSW51" s="468"/>
      <c r="PSX51" s="468"/>
      <c r="PSY51" s="468"/>
      <c r="PSZ51" s="468"/>
      <c r="PTA51" s="468"/>
      <c r="PTB51" s="468"/>
      <c r="PTC51" s="468"/>
      <c r="PTD51" s="468"/>
      <c r="PTE51" s="468"/>
      <c r="PTF51" s="468"/>
      <c r="PTG51" s="468"/>
      <c r="PTH51" s="468"/>
      <c r="PTI51" s="468"/>
      <c r="PTJ51" s="468"/>
      <c r="PTK51" s="468"/>
      <c r="PTL51" s="468"/>
      <c r="PTM51" s="468"/>
      <c r="PTN51" s="468"/>
      <c r="PTO51" s="468"/>
      <c r="PTP51" s="468"/>
      <c r="PTQ51" s="468"/>
      <c r="PTR51" s="468"/>
      <c r="PTS51" s="468"/>
      <c r="PTT51" s="468"/>
      <c r="PTU51" s="468"/>
      <c r="PTV51" s="468"/>
      <c r="PTW51" s="468"/>
      <c r="PTX51" s="468"/>
      <c r="PTY51" s="468"/>
      <c r="PTZ51" s="468"/>
      <c r="PUA51" s="468"/>
      <c r="PUB51" s="468"/>
      <c r="PUC51" s="468"/>
      <c r="PUD51" s="468"/>
      <c r="PUE51" s="468"/>
      <c r="PUF51" s="468"/>
      <c r="PUG51" s="468"/>
      <c r="PUH51" s="468"/>
      <c r="PUI51" s="468"/>
      <c r="PUJ51" s="468"/>
      <c r="PUK51" s="468"/>
      <c r="PUL51" s="468"/>
      <c r="PUM51" s="468"/>
      <c r="PUN51" s="468"/>
      <c r="PUO51" s="468"/>
      <c r="PUP51" s="468"/>
      <c r="PUQ51" s="468"/>
      <c r="PUR51" s="468"/>
      <c r="PUS51" s="468"/>
      <c r="PUT51" s="468"/>
      <c r="PUU51" s="468"/>
      <c r="PUV51" s="468"/>
      <c r="PUW51" s="468"/>
      <c r="PUX51" s="468"/>
      <c r="PUY51" s="468"/>
      <c r="PUZ51" s="468"/>
      <c r="PVA51" s="468"/>
      <c r="PVB51" s="468"/>
      <c r="PVC51" s="468"/>
      <c r="PVD51" s="468"/>
      <c r="PVE51" s="468"/>
      <c r="PVF51" s="468"/>
      <c r="PVG51" s="468"/>
      <c r="PVH51" s="468"/>
      <c r="PVI51" s="468"/>
      <c r="PVJ51" s="468"/>
      <c r="PVK51" s="468"/>
      <c r="PVL51" s="468"/>
      <c r="PVM51" s="468"/>
      <c r="PVN51" s="468"/>
      <c r="PVO51" s="468"/>
      <c r="PVP51" s="468"/>
      <c r="PVQ51" s="468"/>
      <c r="PVR51" s="468"/>
      <c r="PVS51" s="468"/>
      <c r="PVT51" s="468"/>
      <c r="PVU51" s="468"/>
      <c r="PVV51" s="468"/>
      <c r="PVW51" s="468"/>
      <c r="PVX51" s="468"/>
      <c r="PVY51" s="468"/>
      <c r="PVZ51" s="468"/>
      <c r="PWA51" s="468"/>
      <c r="PWB51" s="468"/>
      <c r="PWC51" s="468"/>
      <c r="PWD51" s="468"/>
      <c r="PWE51" s="468"/>
      <c r="PWF51" s="468"/>
      <c r="PWG51" s="468"/>
      <c r="PWH51" s="468"/>
      <c r="PWI51" s="468"/>
      <c r="PWJ51" s="468"/>
      <c r="PWK51" s="468"/>
      <c r="PWL51" s="468"/>
      <c r="PWM51" s="468"/>
      <c r="PWN51" s="468"/>
      <c r="PWO51" s="468"/>
      <c r="PWP51" s="468"/>
      <c r="PWQ51" s="468"/>
      <c r="PWR51" s="468"/>
      <c r="PWS51" s="468"/>
      <c r="PWT51" s="468"/>
      <c r="PWU51" s="468"/>
      <c r="PWV51" s="468"/>
      <c r="PWW51" s="468"/>
      <c r="PWX51" s="468"/>
      <c r="PWY51" s="468"/>
      <c r="PWZ51" s="468"/>
      <c r="PXA51" s="468"/>
      <c r="PXB51" s="468"/>
      <c r="PXC51" s="468"/>
      <c r="PXD51" s="468"/>
      <c r="PXE51" s="468"/>
      <c r="PXF51" s="468"/>
      <c r="PXG51" s="468"/>
      <c r="PXH51" s="468"/>
      <c r="PXI51" s="468"/>
      <c r="PXJ51" s="468"/>
      <c r="PXK51" s="468"/>
      <c r="PXL51" s="468"/>
      <c r="PXM51" s="468"/>
      <c r="PXN51" s="468"/>
      <c r="PXO51" s="468"/>
      <c r="PXP51" s="468"/>
      <c r="PXQ51" s="468"/>
      <c r="PXR51" s="468"/>
      <c r="PXS51" s="468"/>
      <c r="PXT51" s="468"/>
      <c r="PXU51" s="468"/>
      <c r="PXV51" s="468"/>
      <c r="PXW51" s="468"/>
      <c r="PXX51" s="468"/>
      <c r="PXY51" s="468"/>
      <c r="PXZ51" s="468"/>
      <c r="PYA51" s="468"/>
      <c r="PYB51" s="468"/>
      <c r="PYC51" s="468"/>
      <c r="PYD51" s="468"/>
      <c r="PYE51" s="468"/>
      <c r="PYF51" s="468"/>
      <c r="PYG51" s="468"/>
      <c r="PYH51" s="468"/>
      <c r="PYI51" s="468"/>
      <c r="PYJ51" s="468"/>
      <c r="PYK51" s="468"/>
      <c r="PYL51" s="468"/>
      <c r="PYM51" s="468"/>
      <c r="PYN51" s="468"/>
      <c r="PYO51" s="468"/>
      <c r="PYP51" s="468"/>
      <c r="PYQ51" s="468"/>
      <c r="PYR51" s="468"/>
      <c r="PYS51" s="468"/>
      <c r="PYT51" s="468"/>
      <c r="PYU51" s="468"/>
      <c r="PYV51" s="468"/>
      <c r="PYW51" s="468"/>
      <c r="PYX51" s="468"/>
      <c r="PYY51" s="468"/>
      <c r="PYZ51" s="468"/>
      <c r="PZA51" s="468"/>
      <c r="PZB51" s="468"/>
      <c r="PZC51" s="468"/>
      <c r="PZD51" s="468"/>
      <c r="PZE51" s="468"/>
      <c r="PZF51" s="468"/>
      <c r="PZG51" s="468"/>
      <c r="PZH51" s="468"/>
      <c r="PZI51" s="468"/>
      <c r="PZJ51" s="468"/>
      <c r="PZK51" s="468"/>
      <c r="PZL51" s="468"/>
      <c r="PZM51" s="468"/>
      <c r="PZN51" s="468"/>
      <c r="PZO51" s="468"/>
      <c r="PZP51" s="468"/>
      <c r="PZQ51" s="468"/>
      <c r="PZR51" s="468"/>
      <c r="PZS51" s="468"/>
      <c r="PZT51" s="468"/>
      <c r="PZU51" s="468"/>
      <c r="PZV51" s="468"/>
      <c r="PZW51" s="468"/>
      <c r="PZX51" s="468"/>
      <c r="PZY51" s="468"/>
      <c r="PZZ51" s="468"/>
      <c r="QAA51" s="468"/>
      <c r="QAB51" s="468"/>
      <c r="QAC51" s="468"/>
      <c r="QAD51" s="468"/>
      <c r="QAE51" s="468"/>
      <c r="QAF51" s="468"/>
      <c r="QAG51" s="468"/>
      <c r="QAH51" s="468"/>
      <c r="QAI51" s="468"/>
      <c r="QAJ51" s="468"/>
      <c r="QAK51" s="468"/>
      <c r="QAL51" s="468"/>
      <c r="QAM51" s="468"/>
      <c r="QAN51" s="468"/>
      <c r="QAO51" s="468"/>
      <c r="QAP51" s="468"/>
      <c r="QAQ51" s="468"/>
      <c r="QAR51" s="468"/>
      <c r="QAS51" s="468"/>
      <c r="QAT51" s="468"/>
      <c r="QAU51" s="468"/>
      <c r="QAV51" s="468"/>
      <c r="QAW51" s="468"/>
      <c r="QAX51" s="468"/>
      <c r="QAY51" s="468"/>
      <c r="QAZ51" s="468"/>
      <c r="QBA51" s="468"/>
      <c r="QBB51" s="468"/>
      <c r="QBC51" s="468"/>
      <c r="QBD51" s="468"/>
      <c r="QBE51" s="468"/>
      <c r="QBF51" s="468"/>
      <c r="QBG51" s="468"/>
      <c r="QBH51" s="468"/>
      <c r="QBI51" s="468"/>
      <c r="QBJ51" s="468"/>
      <c r="QBK51" s="468"/>
      <c r="QBL51" s="468"/>
      <c r="QBM51" s="468"/>
      <c r="QBN51" s="468"/>
      <c r="QBO51" s="468"/>
      <c r="QBP51" s="468"/>
      <c r="QBQ51" s="468"/>
      <c r="QBR51" s="468"/>
      <c r="QBS51" s="468"/>
      <c r="QBT51" s="468"/>
      <c r="QBU51" s="468"/>
      <c r="QBV51" s="468"/>
      <c r="QBW51" s="468"/>
      <c r="QBX51" s="468"/>
      <c r="QBY51" s="468"/>
      <c r="QBZ51" s="468"/>
      <c r="QCA51" s="468"/>
      <c r="QCB51" s="468"/>
      <c r="QCC51" s="468"/>
      <c r="QCD51" s="468"/>
      <c r="QCE51" s="468"/>
      <c r="QCF51" s="468"/>
      <c r="QCG51" s="468"/>
      <c r="QCH51" s="468"/>
      <c r="QCI51" s="468"/>
      <c r="QCJ51" s="468"/>
      <c r="QCK51" s="468"/>
      <c r="QCL51" s="468"/>
      <c r="QCM51" s="468"/>
      <c r="QCN51" s="468"/>
      <c r="QCO51" s="468"/>
      <c r="QCP51" s="468"/>
      <c r="QCQ51" s="468"/>
      <c r="QCR51" s="468"/>
      <c r="QCS51" s="468"/>
      <c r="QCT51" s="468"/>
      <c r="QCU51" s="468"/>
      <c r="QCV51" s="468"/>
      <c r="QCW51" s="468"/>
      <c r="QCX51" s="468"/>
      <c r="QCY51" s="468"/>
      <c r="QCZ51" s="468"/>
      <c r="QDA51" s="468"/>
      <c r="QDB51" s="468"/>
      <c r="QDC51" s="468"/>
      <c r="QDD51" s="468"/>
      <c r="QDE51" s="468"/>
      <c r="QDF51" s="468"/>
      <c r="QDG51" s="468"/>
      <c r="QDH51" s="468"/>
      <c r="QDI51" s="468"/>
      <c r="QDJ51" s="468"/>
      <c r="QDK51" s="468"/>
      <c r="QDL51" s="468"/>
      <c r="QDM51" s="468"/>
      <c r="QDN51" s="468"/>
      <c r="QDO51" s="468"/>
      <c r="QDP51" s="468"/>
      <c r="QDQ51" s="468"/>
      <c r="QDR51" s="468"/>
      <c r="QDS51" s="468"/>
      <c r="QDT51" s="468"/>
      <c r="QDU51" s="468"/>
      <c r="QDV51" s="468"/>
      <c r="QDW51" s="468"/>
      <c r="QDX51" s="468"/>
      <c r="QDY51" s="468"/>
      <c r="QDZ51" s="468"/>
      <c r="QEA51" s="468"/>
      <c r="QEB51" s="468"/>
      <c r="QEC51" s="468"/>
      <c r="QED51" s="468"/>
      <c r="QEE51" s="468"/>
      <c r="QEF51" s="468"/>
      <c r="QEG51" s="468"/>
      <c r="QEH51" s="468"/>
      <c r="QEI51" s="468"/>
      <c r="QEJ51" s="468"/>
      <c r="QEK51" s="468"/>
      <c r="QEL51" s="468"/>
      <c r="QEM51" s="468"/>
      <c r="QEN51" s="468"/>
      <c r="QEO51" s="468"/>
      <c r="QEP51" s="468"/>
      <c r="QEQ51" s="468"/>
      <c r="QER51" s="468"/>
      <c r="QES51" s="468"/>
      <c r="QET51" s="468"/>
      <c r="QEU51" s="468"/>
      <c r="QEV51" s="468"/>
      <c r="QEW51" s="468"/>
      <c r="QEX51" s="468"/>
      <c r="QEY51" s="468"/>
      <c r="QEZ51" s="468"/>
      <c r="QFA51" s="468"/>
      <c r="QFB51" s="468"/>
      <c r="QFC51" s="468"/>
      <c r="QFD51" s="468"/>
      <c r="QFE51" s="468"/>
      <c r="QFF51" s="468"/>
      <c r="QFG51" s="468"/>
      <c r="QFH51" s="468"/>
      <c r="QFI51" s="468"/>
      <c r="QFJ51" s="468"/>
      <c r="QFK51" s="468"/>
      <c r="QFL51" s="468"/>
      <c r="QFM51" s="468"/>
      <c r="QFN51" s="468"/>
      <c r="QFO51" s="468"/>
      <c r="QFP51" s="468"/>
      <c r="QFQ51" s="468"/>
      <c r="QFR51" s="468"/>
      <c r="QFS51" s="468"/>
      <c r="QFT51" s="468"/>
      <c r="QFU51" s="468"/>
      <c r="QFV51" s="468"/>
      <c r="QFW51" s="468"/>
      <c r="QFX51" s="468"/>
      <c r="QFY51" s="468"/>
      <c r="QFZ51" s="468"/>
      <c r="QGA51" s="468"/>
      <c r="QGB51" s="468"/>
      <c r="QGC51" s="468"/>
      <c r="QGD51" s="468"/>
      <c r="QGE51" s="468"/>
      <c r="QGF51" s="468"/>
      <c r="QGG51" s="468"/>
      <c r="QGH51" s="468"/>
      <c r="QGI51" s="468"/>
      <c r="QGJ51" s="468"/>
      <c r="QGK51" s="468"/>
      <c r="QGL51" s="468"/>
      <c r="QGM51" s="468"/>
      <c r="QGN51" s="468"/>
      <c r="QGO51" s="468"/>
      <c r="QGP51" s="468"/>
      <c r="QGQ51" s="468"/>
      <c r="QGR51" s="468"/>
      <c r="QGS51" s="468"/>
      <c r="QGT51" s="468"/>
      <c r="QGU51" s="468"/>
      <c r="QGV51" s="468"/>
      <c r="QGW51" s="468"/>
      <c r="QGX51" s="468"/>
      <c r="QGY51" s="468"/>
      <c r="QGZ51" s="468"/>
      <c r="QHA51" s="468"/>
      <c r="QHB51" s="468"/>
      <c r="QHC51" s="468"/>
      <c r="QHD51" s="468"/>
      <c r="QHE51" s="468"/>
      <c r="QHF51" s="468"/>
      <c r="QHG51" s="468"/>
      <c r="QHH51" s="468"/>
      <c r="QHI51" s="468"/>
      <c r="QHJ51" s="468"/>
      <c r="QHK51" s="468"/>
      <c r="QHL51" s="468"/>
      <c r="QHM51" s="468"/>
      <c r="QHN51" s="468"/>
      <c r="QHO51" s="468"/>
      <c r="QHP51" s="468"/>
      <c r="QHQ51" s="468"/>
      <c r="QHR51" s="468"/>
      <c r="QHS51" s="468"/>
      <c r="QHT51" s="468"/>
      <c r="QHU51" s="468"/>
      <c r="QHV51" s="468"/>
      <c r="QHW51" s="468"/>
      <c r="QHX51" s="468"/>
      <c r="QHY51" s="468"/>
      <c r="QHZ51" s="468"/>
      <c r="QIA51" s="468"/>
      <c r="QIB51" s="468"/>
      <c r="QIC51" s="468"/>
      <c r="QID51" s="468"/>
      <c r="QIE51" s="468"/>
      <c r="QIF51" s="468"/>
      <c r="QIG51" s="468"/>
      <c r="QIH51" s="468"/>
      <c r="QII51" s="468"/>
      <c r="QIJ51" s="468"/>
      <c r="QIK51" s="468"/>
      <c r="QIL51" s="468"/>
      <c r="QIM51" s="468"/>
      <c r="QIN51" s="468"/>
      <c r="QIO51" s="468"/>
      <c r="QIP51" s="468"/>
      <c r="QIQ51" s="468"/>
      <c r="QIR51" s="468"/>
      <c r="QIS51" s="468"/>
      <c r="QIT51" s="468"/>
      <c r="QIU51" s="468"/>
      <c r="QIV51" s="468"/>
      <c r="QIW51" s="468"/>
      <c r="QIX51" s="468"/>
      <c r="QIY51" s="468"/>
      <c r="QIZ51" s="468"/>
      <c r="QJA51" s="468"/>
      <c r="QJB51" s="468"/>
      <c r="QJC51" s="468"/>
      <c r="QJD51" s="468"/>
      <c r="QJE51" s="468"/>
      <c r="QJF51" s="468"/>
      <c r="QJG51" s="468"/>
      <c r="QJH51" s="468"/>
      <c r="QJI51" s="468"/>
      <c r="QJJ51" s="468"/>
      <c r="QJK51" s="468"/>
      <c r="QJL51" s="468"/>
      <c r="QJM51" s="468"/>
      <c r="QJN51" s="468"/>
      <c r="QJO51" s="468"/>
      <c r="QJP51" s="468"/>
      <c r="QJQ51" s="468"/>
      <c r="QJR51" s="468"/>
      <c r="QJS51" s="468"/>
      <c r="QJT51" s="468"/>
      <c r="QJU51" s="468"/>
      <c r="QJV51" s="468"/>
      <c r="QJW51" s="468"/>
      <c r="QJX51" s="468"/>
      <c r="QJY51" s="468"/>
      <c r="QJZ51" s="468"/>
      <c r="QKA51" s="468"/>
      <c r="QKB51" s="468"/>
      <c r="QKC51" s="468"/>
      <c r="QKD51" s="468"/>
      <c r="QKE51" s="468"/>
      <c r="QKF51" s="468"/>
      <c r="QKG51" s="468"/>
      <c r="QKH51" s="468"/>
      <c r="QKI51" s="468"/>
      <c r="QKJ51" s="468"/>
      <c r="QKK51" s="468"/>
      <c r="QKL51" s="468"/>
      <c r="QKM51" s="468"/>
      <c r="QKN51" s="468"/>
      <c r="QKO51" s="468"/>
      <c r="QKP51" s="468"/>
      <c r="QKQ51" s="468"/>
      <c r="QKR51" s="468"/>
      <c r="QKS51" s="468"/>
      <c r="QKT51" s="468"/>
      <c r="QKU51" s="468"/>
      <c r="QKV51" s="468"/>
      <c r="QKW51" s="468"/>
      <c r="QKX51" s="468"/>
      <c r="QKY51" s="468"/>
      <c r="QKZ51" s="468"/>
      <c r="QLA51" s="468"/>
      <c r="QLB51" s="468"/>
      <c r="QLC51" s="468"/>
      <c r="QLD51" s="468"/>
      <c r="QLE51" s="468"/>
      <c r="QLF51" s="468"/>
      <c r="QLG51" s="468"/>
      <c r="QLH51" s="468"/>
      <c r="QLI51" s="468"/>
      <c r="QLJ51" s="468"/>
      <c r="QLK51" s="468"/>
      <c r="QLL51" s="468"/>
      <c r="QLM51" s="468"/>
      <c r="QLN51" s="468"/>
      <c r="QLO51" s="468"/>
      <c r="QLP51" s="468"/>
      <c r="QLQ51" s="468"/>
      <c r="QLR51" s="468"/>
      <c r="QLS51" s="468"/>
      <c r="QLT51" s="468"/>
      <c r="QLU51" s="468"/>
      <c r="QLV51" s="468"/>
      <c r="QLW51" s="468"/>
      <c r="QLX51" s="468"/>
      <c r="QLY51" s="468"/>
      <c r="QLZ51" s="468"/>
      <c r="QMA51" s="468"/>
      <c r="QMB51" s="468"/>
      <c r="QMC51" s="468"/>
      <c r="QMD51" s="468"/>
      <c r="QME51" s="468"/>
      <c r="QMF51" s="468"/>
      <c r="QMG51" s="468"/>
      <c r="QMH51" s="468"/>
      <c r="QMI51" s="468"/>
      <c r="QMJ51" s="468"/>
      <c r="QMK51" s="468"/>
      <c r="QML51" s="468"/>
      <c r="QMM51" s="468"/>
      <c r="QMN51" s="468"/>
      <c r="QMO51" s="468"/>
      <c r="QMP51" s="468"/>
      <c r="QMQ51" s="468"/>
      <c r="QMR51" s="468"/>
      <c r="QMS51" s="468"/>
      <c r="QMT51" s="468"/>
      <c r="QMU51" s="468"/>
      <c r="QMV51" s="468"/>
      <c r="QMW51" s="468"/>
      <c r="QMX51" s="468"/>
      <c r="QMY51" s="468"/>
      <c r="QMZ51" s="468"/>
      <c r="QNA51" s="468"/>
      <c r="QNB51" s="468"/>
      <c r="QNC51" s="468"/>
      <c r="QND51" s="468"/>
      <c r="QNE51" s="468"/>
      <c r="QNF51" s="468"/>
      <c r="QNG51" s="468"/>
      <c r="QNH51" s="468"/>
      <c r="QNI51" s="468"/>
      <c r="QNJ51" s="468"/>
      <c r="QNK51" s="468"/>
      <c r="QNL51" s="468"/>
      <c r="QNM51" s="468"/>
      <c r="QNN51" s="468"/>
      <c r="QNO51" s="468"/>
      <c r="QNP51" s="468"/>
      <c r="QNQ51" s="468"/>
      <c r="QNR51" s="468"/>
      <c r="QNS51" s="468"/>
      <c r="QNT51" s="468"/>
      <c r="QNU51" s="468"/>
      <c r="QNV51" s="468"/>
      <c r="QNW51" s="468"/>
      <c r="QNX51" s="468"/>
      <c r="QNY51" s="468"/>
      <c r="QNZ51" s="468"/>
      <c r="QOA51" s="468"/>
      <c r="QOB51" s="468"/>
      <c r="QOC51" s="468"/>
      <c r="QOD51" s="468"/>
      <c r="QOE51" s="468"/>
      <c r="QOF51" s="468"/>
      <c r="QOG51" s="468"/>
      <c r="QOH51" s="468"/>
      <c r="QOI51" s="468"/>
      <c r="QOJ51" s="468"/>
      <c r="QOK51" s="468"/>
      <c r="QOL51" s="468"/>
      <c r="QOM51" s="468"/>
      <c r="QON51" s="468"/>
      <c r="QOO51" s="468"/>
      <c r="QOP51" s="468"/>
      <c r="QOQ51" s="468"/>
      <c r="QOR51" s="468"/>
      <c r="QOS51" s="468"/>
      <c r="QOT51" s="468"/>
      <c r="QOU51" s="468"/>
      <c r="QOV51" s="468"/>
      <c r="QOW51" s="468"/>
      <c r="QOX51" s="468"/>
      <c r="QOY51" s="468"/>
      <c r="QOZ51" s="468"/>
      <c r="QPA51" s="468"/>
      <c r="QPB51" s="468"/>
      <c r="QPC51" s="468"/>
      <c r="QPD51" s="468"/>
      <c r="QPE51" s="468"/>
      <c r="QPF51" s="468"/>
      <c r="QPG51" s="468"/>
      <c r="QPH51" s="468"/>
      <c r="QPI51" s="468"/>
      <c r="QPJ51" s="468"/>
      <c r="QPK51" s="468"/>
      <c r="QPL51" s="468"/>
      <c r="QPM51" s="468"/>
      <c r="QPN51" s="468"/>
      <c r="QPO51" s="468"/>
      <c r="QPP51" s="468"/>
      <c r="QPQ51" s="468"/>
      <c r="QPR51" s="468"/>
      <c r="QPS51" s="468"/>
      <c r="QPT51" s="468"/>
      <c r="QPU51" s="468"/>
      <c r="QPV51" s="468"/>
      <c r="QPW51" s="468"/>
      <c r="QPX51" s="468"/>
      <c r="QPY51" s="468"/>
      <c r="QPZ51" s="468"/>
      <c r="QQA51" s="468"/>
      <c r="QQB51" s="468"/>
      <c r="QQC51" s="468"/>
      <c r="QQD51" s="468"/>
      <c r="QQE51" s="468"/>
      <c r="QQF51" s="468"/>
      <c r="QQG51" s="468"/>
      <c r="QQH51" s="468"/>
      <c r="QQI51" s="468"/>
      <c r="QQJ51" s="468"/>
      <c r="QQK51" s="468"/>
      <c r="QQL51" s="468"/>
      <c r="QQM51" s="468"/>
      <c r="QQN51" s="468"/>
      <c r="QQO51" s="468"/>
      <c r="QQP51" s="468"/>
      <c r="QQQ51" s="468"/>
      <c r="QQR51" s="468"/>
      <c r="QQS51" s="468"/>
      <c r="QQT51" s="468"/>
      <c r="QQU51" s="468"/>
      <c r="QQV51" s="468"/>
      <c r="QQW51" s="468"/>
      <c r="QQX51" s="468"/>
      <c r="QQY51" s="468"/>
      <c r="QQZ51" s="468"/>
      <c r="QRA51" s="468"/>
      <c r="QRB51" s="468"/>
      <c r="QRC51" s="468"/>
      <c r="QRD51" s="468"/>
      <c r="QRE51" s="468"/>
      <c r="QRF51" s="468"/>
      <c r="QRG51" s="468"/>
      <c r="QRH51" s="468"/>
      <c r="QRI51" s="468"/>
      <c r="QRJ51" s="468"/>
      <c r="QRK51" s="468"/>
      <c r="QRL51" s="468"/>
      <c r="QRM51" s="468"/>
      <c r="QRN51" s="468"/>
      <c r="QRO51" s="468"/>
      <c r="QRP51" s="468"/>
      <c r="QRQ51" s="468"/>
      <c r="QRR51" s="468"/>
      <c r="QRS51" s="468"/>
      <c r="QRT51" s="468"/>
      <c r="QRU51" s="468"/>
      <c r="QRV51" s="468"/>
      <c r="QRW51" s="468"/>
      <c r="QRX51" s="468"/>
      <c r="QRY51" s="468"/>
      <c r="QRZ51" s="468"/>
      <c r="QSA51" s="468"/>
      <c r="QSB51" s="468"/>
      <c r="QSC51" s="468"/>
      <c r="QSD51" s="468"/>
      <c r="QSE51" s="468"/>
      <c r="QSF51" s="468"/>
      <c r="QSG51" s="468"/>
      <c r="QSH51" s="468"/>
      <c r="QSI51" s="468"/>
      <c r="QSJ51" s="468"/>
      <c r="QSK51" s="468"/>
      <c r="QSL51" s="468"/>
      <c r="QSM51" s="468"/>
      <c r="QSN51" s="468"/>
      <c r="QSO51" s="468"/>
      <c r="QSP51" s="468"/>
      <c r="QSQ51" s="468"/>
      <c r="QSR51" s="468"/>
      <c r="QSS51" s="468"/>
      <c r="QST51" s="468"/>
      <c r="QSU51" s="468"/>
      <c r="QSV51" s="468"/>
      <c r="QSW51" s="468"/>
      <c r="QSX51" s="468"/>
      <c r="QSY51" s="468"/>
      <c r="QSZ51" s="468"/>
      <c r="QTA51" s="468"/>
      <c r="QTB51" s="468"/>
      <c r="QTC51" s="468"/>
      <c r="QTD51" s="468"/>
      <c r="QTE51" s="468"/>
      <c r="QTF51" s="468"/>
      <c r="QTG51" s="468"/>
      <c r="QTH51" s="468"/>
      <c r="QTI51" s="468"/>
      <c r="QTJ51" s="468"/>
      <c r="QTK51" s="468"/>
      <c r="QTL51" s="468"/>
      <c r="QTM51" s="468"/>
      <c r="QTN51" s="468"/>
      <c r="QTO51" s="468"/>
      <c r="QTP51" s="468"/>
      <c r="QTQ51" s="468"/>
      <c r="QTR51" s="468"/>
      <c r="QTS51" s="468"/>
      <c r="QTT51" s="468"/>
      <c r="QTU51" s="468"/>
      <c r="QTV51" s="468"/>
      <c r="QTW51" s="468"/>
      <c r="QTX51" s="468"/>
      <c r="QTY51" s="468"/>
      <c r="QTZ51" s="468"/>
      <c r="QUA51" s="468"/>
      <c r="QUB51" s="468"/>
      <c r="QUC51" s="468"/>
      <c r="QUD51" s="468"/>
      <c r="QUE51" s="468"/>
      <c r="QUF51" s="468"/>
      <c r="QUG51" s="468"/>
      <c r="QUH51" s="468"/>
      <c r="QUI51" s="468"/>
      <c r="QUJ51" s="468"/>
      <c r="QUK51" s="468"/>
      <c r="QUL51" s="468"/>
      <c r="QUM51" s="468"/>
      <c r="QUN51" s="468"/>
      <c r="QUO51" s="468"/>
      <c r="QUP51" s="468"/>
      <c r="QUQ51" s="468"/>
      <c r="QUR51" s="468"/>
      <c r="QUS51" s="468"/>
      <c r="QUT51" s="468"/>
      <c r="QUU51" s="468"/>
      <c r="QUV51" s="468"/>
      <c r="QUW51" s="468"/>
      <c r="QUX51" s="468"/>
      <c r="QUY51" s="468"/>
      <c r="QUZ51" s="468"/>
      <c r="QVA51" s="468"/>
      <c r="QVB51" s="468"/>
      <c r="QVC51" s="468"/>
      <c r="QVD51" s="468"/>
      <c r="QVE51" s="468"/>
      <c r="QVF51" s="468"/>
      <c r="QVG51" s="468"/>
      <c r="QVH51" s="468"/>
      <c r="QVI51" s="468"/>
      <c r="QVJ51" s="468"/>
      <c r="QVK51" s="468"/>
      <c r="QVL51" s="468"/>
      <c r="QVM51" s="468"/>
      <c r="QVN51" s="468"/>
      <c r="QVO51" s="468"/>
      <c r="QVP51" s="468"/>
      <c r="QVQ51" s="468"/>
      <c r="QVR51" s="468"/>
      <c r="QVS51" s="468"/>
      <c r="QVT51" s="468"/>
      <c r="QVU51" s="468"/>
      <c r="QVV51" s="468"/>
      <c r="QVW51" s="468"/>
      <c r="QVX51" s="468"/>
      <c r="QVY51" s="468"/>
      <c r="QVZ51" s="468"/>
      <c r="QWA51" s="468"/>
      <c r="QWB51" s="468"/>
      <c r="QWC51" s="468"/>
      <c r="QWD51" s="468"/>
      <c r="QWE51" s="468"/>
      <c r="QWF51" s="468"/>
      <c r="QWG51" s="468"/>
      <c r="QWH51" s="468"/>
      <c r="QWI51" s="468"/>
      <c r="QWJ51" s="468"/>
      <c r="QWK51" s="468"/>
      <c r="QWL51" s="468"/>
      <c r="QWM51" s="468"/>
      <c r="QWN51" s="468"/>
      <c r="QWO51" s="468"/>
      <c r="QWP51" s="468"/>
      <c r="QWQ51" s="468"/>
      <c r="QWR51" s="468"/>
      <c r="QWS51" s="468"/>
      <c r="QWT51" s="468"/>
      <c r="QWU51" s="468"/>
      <c r="QWV51" s="468"/>
      <c r="QWW51" s="468"/>
      <c r="QWX51" s="468"/>
      <c r="QWY51" s="468"/>
      <c r="QWZ51" s="468"/>
      <c r="QXA51" s="468"/>
      <c r="QXB51" s="468"/>
      <c r="QXC51" s="468"/>
      <c r="QXD51" s="468"/>
      <c r="QXE51" s="468"/>
      <c r="QXF51" s="468"/>
      <c r="QXG51" s="468"/>
      <c r="QXH51" s="468"/>
      <c r="QXI51" s="468"/>
      <c r="QXJ51" s="468"/>
      <c r="QXK51" s="468"/>
      <c r="QXL51" s="468"/>
      <c r="QXM51" s="468"/>
      <c r="QXN51" s="468"/>
      <c r="QXO51" s="468"/>
      <c r="QXP51" s="468"/>
      <c r="QXQ51" s="468"/>
      <c r="QXR51" s="468"/>
      <c r="QXS51" s="468"/>
      <c r="QXT51" s="468"/>
      <c r="QXU51" s="468"/>
      <c r="QXV51" s="468"/>
      <c r="QXW51" s="468"/>
      <c r="QXX51" s="468"/>
      <c r="QXY51" s="468"/>
      <c r="QXZ51" s="468"/>
      <c r="QYA51" s="468"/>
      <c r="QYB51" s="468"/>
      <c r="QYC51" s="468"/>
      <c r="QYD51" s="468"/>
      <c r="QYE51" s="468"/>
      <c r="QYF51" s="468"/>
      <c r="QYG51" s="468"/>
      <c r="QYH51" s="468"/>
      <c r="QYI51" s="468"/>
      <c r="QYJ51" s="468"/>
      <c r="QYK51" s="468"/>
      <c r="QYL51" s="468"/>
      <c r="QYM51" s="468"/>
      <c r="QYN51" s="468"/>
      <c r="QYO51" s="468"/>
      <c r="QYP51" s="468"/>
      <c r="QYQ51" s="468"/>
      <c r="QYR51" s="468"/>
      <c r="QYS51" s="468"/>
      <c r="QYT51" s="468"/>
      <c r="QYU51" s="468"/>
      <c r="QYV51" s="468"/>
      <c r="QYW51" s="468"/>
      <c r="QYX51" s="468"/>
      <c r="QYY51" s="468"/>
      <c r="QYZ51" s="468"/>
      <c r="QZA51" s="468"/>
      <c r="QZB51" s="468"/>
      <c r="QZC51" s="468"/>
      <c r="QZD51" s="468"/>
      <c r="QZE51" s="468"/>
      <c r="QZF51" s="468"/>
      <c r="QZG51" s="468"/>
      <c r="QZH51" s="468"/>
      <c r="QZI51" s="468"/>
      <c r="QZJ51" s="468"/>
      <c r="QZK51" s="468"/>
      <c r="QZL51" s="468"/>
      <c r="QZM51" s="468"/>
      <c r="QZN51" s="468"/>
      <c r="QZO51" s="468"/>
      <c r="QZP51" s="468"/>
      <c r="QZQ51" s="468"/>
      <c r="QZR51" s="468"/>
      <c r="QZS51" s="468"/>
      <c r="QZT51" s="468"/>
      <c r="QZU51" s="468"/>
      <c r="QZV51" s="468"/>
      <c r="QZW51" s="468"/>
      <c r="QZX51" s="468"/>
      <c r="QZY51" s="468"/>
      <c r="QZZ51" s="468"/>
      <c r="RAA51" s="468"/>
      <c r="RAB51" s="468"/>
      <c r="RAC51" s="468"/>
      <c r="RAD51" s="468"/>
      <c r="RAE51" s="468"/>
      <c r="RAF51" s="468"/>
      <c r="RAG51" s="468"/>
      <c r="RAH51" s="468"/>
      <c r="RAI51" s="468"/>
      <c r="RAJ51" s="468"/>
      <c r="RAK51" s="468"/>
      <c r="RAL51" s="468"/>
      <c r="RAM51" s="468"/>
      <c r="RAN51" s="468"/>
      <c r="RAO51" s="468"/>
      <c r="RAP51" s="468"/>
      <c r="RAQ51" s="468"/>
      <c r="RAR51" s="468"/>
      <c r="RAS51" s="468"/>
      <c r="RAT51" s="468"/>
      <c r="RAU51" s="468"/>
      <c r="RAV51" s="468"/>
      <c r="RAW51" s="468"/>
      <c r="RAX51" s="468"/>
      <c r="RAY51" s="468"/>
      <c r="RAZ51" s="468"/>
      <c r="RBA51" s="468"/>
      <c r="RBB51" s="468"/>
      <c r="RBC51" s="468"/>
      <c r="RBD51" s="468"/>
      <c r="RBE51" s="468"/>
      <c r="RBF51" s="468"/>
      <c r="RBG51" s="468"/>
      <c r="RBH51" s="468"/>
      <c r="RBI51" s="468"/>
      <c r="RBJ51" s="468"/>
      <c r="RBK51" s="468"/>
      <c r="RBL51" s="468"/>
      <c r="RBM51" s="468"/>
      <c r="RBN51" s="468"/>
      <c r="RBO51" s="468"/>
      <c r="RBP51" s="468"/>
      <c r="RBQ51" s="468"/>
      <c r="RBR51" s="468"/>
      <c r="RBS51" s="468"/>
      <c r="RBT51" s="468"/>
      <c r="RBU51" s="468"/>
      <c r="RBV51" s="468"/>
      <c r="RBW51" s="468"/>
      <c r="RBX51" s="468"/>
      <c r="RBY51" s="468"/>
      <c r="RBZ51" s="468"/>
      <c r="RCA51" s="468"/>
      <c r="RCB51" s="468"/>
      <c r="RCC51" s="468"/>
      <c r="RCD51" s="468"/>
      <c r="RCE51" s="468"/>
      <c r="RCF51" s="468"/>
      <c r="RCG51" s="468"/>
      <c r="RCH51" s="468"/>
      <c r="RCI51" s="468"/>
      <c r="RCJ51" s="468"/>
      <c r="RCK51" s="468"/>
      <c r="RCL51" s="468"/>
      <c r="RCM51" s="468"/>
      <c r="RCN51" s="468"/>
      <c r="RCO51" s="468"/>
      <c r="RCP51" s="468"/>
      <c r="RCQ51" s="468"/>
      <c r="RCR51" s="468"/>
      <c r="RCS51" s="468"/>
      <c r="RCT51" s="468"/>
      <c r="RCU51" s="468"/>
      <c r="RCV51" s="468"/>
      <c r="RCW51" s="468"/>
      <c r="RCX51" s="468"/>
      <c r="RCY51" s="468"/>
      <c r="RCZ51" s="468"/>
      <c r="RDA51" s="468"/>
      <c r="RDB51" s="468"/>
      <c r="RDC51" s="468"/>
      <c r="RDD51" s="468"/>
      <c r="RDE51" s="468"/>
      <c r="RDF51" s="468"/>
      <c r="RDG51" s="468"/>
      <c r="RDH51" s="468"/>
      <c r="RDI51" s="468"/>
      <c r="RDJ51" s="468"/>
      <c r="RDK51" s="468"/>
      <c r="RDL51" s="468"/>
      <c r="RDM51" s="468"/>
      <c r="RDN51" s="468"/>
      <c r="RDO51" s="468"/>
      <c r="RDP51" s="468"/>
      <c r="RDQ51" s="468"/>
      <c r="RDR51" s="468"/>
      <c r="RDS51" s="468"/>
      <c r="RDT51" s="468"/>
      <c r="RDU51" s="468"/>
      <c r="RDV51" s="468"/>
      <c r="RDW51" s="468"/>
      <c r="RDX51" s="468"/>
      <c r="RDY51" s="468"/>
      <c r="RDZ51" s="468"/>
      <c r="REA51" s="468"/>
      <c r="REB51" s="468"/>
      <c r="REC51" s="468"/>
      <c r="RED51" s="468"/>
      <c r="REE51" s="468"/>
      <c r="REF51" s="468"/>
      <c r="REG51" s="468"/>
      <c r="REH51" s="468"/>
      <c r="REI51" s="468"/>
      <c r="REJ51" s="468"/>
      <c r="REK51" s="468"/>
      <c r="REL51" s="468"/>
      <c r="REM51" s="468"/>
      <c r="REN51" s="468"/>
      <c r="REO51" s="468"/>
      <c r="REP51" s="468"/>
      <c r="REQ51" s="468"/>
      <c r="RER51" s="468"/>
      <c r="RES51" s="468"/>
      <c r="RET51" s="468"/>
      <c r="REU51" s="468"/>
      <c r="REV51" s="468"/>
      <c r="REW51" s="468"/>
      <c r="REX51" s="468"/>
      <c r="REY51" s="468"/>
      <c r="REZ51" s="468"/>
      <c r="RFA51" s="468"/>
      <c r="RFB51" s="468"/>
      <c r="RFC51" s="468"/>
      <c r="RFD51" s="468"/>
      <c r="RFE51" s="468"/>
      <c r="RFF51" s="468"/>
      <c r="RFG51" s="468"/>
      <c r="RFH51" s="468"/>
      <c r="RFI51" s="468"/>
      <c r="RFJ51" s="468"/>
      <c r="RFK51" s="468"/>
      <c r="RFL51" s="468"/>
      <c r="RFM51" s="468"/>
      <c r="RFN51" s="468"/>
      <c r="RFO51" s="468"/>
      <c r="RFP51" s="468"/>
      <c r="RFQ51" s="468"/>
      <c r="RFR51" s="468"/>
      <c r="RFS51" s="468"/>
      <c r="RFT51" s="468"/>
      <c r="RFU51" s="468"/>
      <c r="RFV51" s="468"/>
      <c r="RFW51" s="468"/>
      <c r="RFX51" s="468"/>
      <c r="RFY51" s="468"/>
      <c r="RFZ51" s="468"/>
      <c r="RGA51" s="468"/>
      <c r="RGB51" s="468"/>
      <c r="RGC51" s="468"/>
      <c r="RGD51" s="468"/>
      <c r="RGE51" s="468"/>
      <c r="RGF51" s="468"/>
      <c r="RGG51" s="468"/>
      <c r="RGH51" s="468"/>
      <c r="RGI51" s="468"/>
      <c r="RGJ51" s="468"/>
      <c r="RGK51" s="468"/>
      <c r="RGL51" s="468"/>
      <c r="RGM51" s="468"/>
      <c r="RGN51" s="468"/>
      <c r="RGO51" s="468"/>
      <c r="RGP51" s="468"/>
      <c r="RGQ51" s="468"/>
      <c r="RGR51" s="468"/>
      <c r="RGS51" s="468"/>
      <c r="RGT51" s="468"/>
      <c r="RGU51" s="468"/>
      <c r="RGV51" s="468"/>
      <c r="RGW51" s="468"/>
      <c r="RGX51" s="468"/>
      <c r="RGY51" s="468"/>
      <c r="RGZ51" s="468"/>
      <c r="RHA51" s="468"/>
      <c r="RHB51" s="468"/>
      <c r="RHC51" s="468"/>
      <c r="RHD51" s="468"/>
      <c r="RHE51" s="468"/>
      <c r="RHF51" s="468"/>
      <c r="RHG51" s="468"/>
      <c r="RHH51" s="468"/>
      <c r="RHI51" s="468"/>
      <c r="RHJ51" s="468"/>
      <c r="RHK51" s="468"/>
      <c r="RHL51" s="468"/>
      <c r="RHM51" s="468"/>
      <c r="RHN51" s="468"/>
      <c r="RHO51" s="468"/>
      <c r="RHP51" s="468"/>
      <c r="RHQ51" s="468"/>
      <c r="RHR51" s="468"/>
      <c r="RHS51" s="468"/>
      <c r="RHT51" s="468"/>
      <c r="RHU51" s="468"/>
      <c r="RHV51" s="468"/>
      <c r="RHW51" s="468"/>
      <c r="RHX51" s="468"/>
      <c r="RHY51" s="468"/>
      <c r="RHZ51" s="468"/>
      <c r="RIA51" s="468"/>
      <c r="RIB51" s="468"/>
      <c r="RIC51" s="468"/>
      <c r="RID51" s="468"/>
      <c r="RIE51" s="468"/>
      <c r="RIF51" s="468"/>
      <c r="RIG51" s="468"/>
      <c r="RIH51" s="468"/>
      <c r="RII51" s="468"/>
      <c r="RIJ51" s="468"/>
      <c r="RIK51" s="468"/>
      <c r="RIL51" s="468"/>
      <c r="RIM51" s="468"/>
      <c r="RIN51" s="468"/>
      <c r="RIO51" s="468"/>
      <c r="RIP51" s="468"/>
      <c r="RIQ51" s="468"/>
      <c r="RIR51" s="468"/>
      <c r="RIS51" s="468"/>
      <c r="RIT51" s="468"/>
      <c r="RIU51" s="468"/>
      <c r="RIV51" s="468"/>
      <c r="RIW51" s="468"/>
      <c r="RIX51" s="468"/>
      <c r="RIY51" s="468"/>
      <c r="RIZ51" s="468"/>
      <c r="RJA51" s="468"/>
      <c r="RJB51" s="468"/>
      <c r="RJC51" s="468"/>
      <c r="RJD51" s="468"/>
      <c r="RJE51" s="468"/>
      <c r="RJF51" s="468"/>
      <c r="RJG51" s="468"/>
      <c r="RJH51" s="468"/>
      <c r="RJI51" s="468"/>
      <c r="RJJ51" s="468"/>
      <c r="RJK51" s="468"/>
      <c r="RJL51" s="468"/>
      <c r="RJM51" s="468"/>
      <c r="RJN51" s="468"/>
      <c r="RJO51" s="468"/>
      <c r="RJP51" s="468"/>
      <c r="RJQ51" s="468"/>
      <c r="RJR51" s="468"/>
      <c r="RJS51" s="468"/>
      <c r="RJT51" s="468"/>
      <c r="RJU51" s="468"/>
      <c r="RJV51" s="468"/>
      <c r="RJW51" s="468"/>
      <c r="RJX51" s="468"/>
      <c r="RJY51" s="468"/>
      <c r="RJZ51" s="468"/>
      <c r="RKA51" s="468"/>
      <c r="RKB51" s="468"/>
      <c r="RKC51" s="468"/>
      <c r="RKD51" s="468"/>
      <c r="RKE51" s="468"/>
      <c r="RKF51" s="468"/>
      <c r="RKG51" s="468"/>
      <c r="RKH51" s="468"/>
      <c r="RKI51" s="468"/>
      <c r="RKJ51" s="468"/>
      <c r="RKK51" s="468"/>
      <c r="RKL51" s="468"/>
      <c r="RKM51" s="468"/>
      <c r="RKN51" s="468"/>
      <c r="RKO51" s="468"/>
      <c r="RKP51" s="468"/>
      <c r="RKQ51" s="468"/>
      <c r="RKR51" s="468"/>
      <c r="RKS51" s="468"/>
      <c r="RKT51" s="468"/>
      <c r="RKU51" s="468"/>
      <c r="RKV51" s="468"/>
      <c r="RKW51" s="468"/>
      <c r="RKX51" s="468"/>
      <c r="RKY51" s="468"/>
      <c r="RKZ51" s="468"/>
      <c r="RLA51" s="468"/>
      <c r="RLB51" s="468"/>
      <c r="RLC51" s="468"/>
      <c r="RLD51" s="468"/>
      <c r="RLE51" s="468"/>
      <c r="RLF51" s="468"/>
      <c r="RLG51" s="468"/>
      <c r="RLH51" s="468"/>
      <c r="RLI51" s="468"/>
      <c r="RLJ51" s="468"/>
      <c r="RLK51" s="468"/>
      <c r="RLL51" s="468"/>
      <c r="RLM51" s="468"/>
      <c r="RLN51" s="468"/>
      <c r="RLO51" s="468"/>
      <c r="RLP51" s="468"/>
      <c r="RLQ51" s="468"/>
      <c r="RLR51" s="468"/>
      <c r="RLS51" s="468"/>
      <c r="RLT51" s="468"/>
      <c r="RLU51" s="468"/>
      <c r="RLV51" s="468"/>
      <c r="RLW51" s="468"/>
      <c r="RLX51" s="468"/>
      <c r="RLY51" s="468"/>
      <c r="RLZ51" s="468"/>
      <c r="RMA51" s="468"/>
      <c r="RMB51" s="468"/>
      <c r="RMC51" s="468"/>
      <c r="RMD51" s="468"/>
      <c r="RME51" s="468"/>
      <c r="RMF51" s="468"/>
      <c r="RMG51" s="468"/>
      <c r="RMH51" s="468"/>
      <c r="RMI51" s="468"/>
      <c r="RMJ51" s="468"/>
      <c r="RMK51" s="468"/>
      <c r="RML51" s="468"/>
      <c r="RMM51" s="468"/>
      <c r="RMN51" s="468"/>
      <c r="RMO51" s="468"/>
      <c r="RMP51" s="468"/>
      <c r="RMQ51" s="468"/>
      <c r="RMR51" s="468"/>
      <c r="RMS51" s="468"/>
      <c r="RMT51" s="468"/>
      <c r="RMU51" s="468"/>
      <c r="RMV51" s="468"/>
      <c r="RMW51" s="468"/>
      <c r="RMX51" s="468"/>
      <c r="RMY51" s="468"/>
      <c r="RMZ51" s="468"/>
      <c r="RNA51" s="468"/>
      <c r="RNB51" s="468"/>
      <c r="RNC51" s="468"/>
      <c r="RND51" s="468"/>
      <c r="RNE51" s="468"/>
      <c r="RNF51" s="468"/>
      <c r="RNG51" s="468"/>
      <c r="RNH51" s="468"/>
      <c r="RNI51" s="468"/>
      <c r="RNJ51" s="468"/>
      <c r="RNK51" s="468"/>
      <c r="RNL51" s="468"/>
      <c r="RNM51" s="468"/>
      <c r="RNN51" s="468"/>
      <c r="RNO51" s="468"/>
      <c r="RNP51" s="468"/>
      <c r="RNQ51" s="468"/>
      <c r="RNR51" s="468"/>
      <c r="RNS51" s="468"/>
      <c r="RNT51" s="468"/>
      <c r="RNU51" s="468"/>
      <c r="RNV51" s="468"/>
      <c r="RNW51" s="468"/>
      <c r="RNX51" s="468"/>
      <c r="RNY51" s="468"/>
      <c r="RNZ51" s="468"/>
      <c r="ROA51" s="468"/>
      <c r="ROB51" s="468"/>
      <c r="ROC51" s="468"/>
      <c r="ROD51" s="468"/>
      <c r="ROE51" s="468"/>
      <c r="ROF51" s="468"/>
      <c r="ROG51" s="468"/>
      <c r="ROH51" s="468"/>
      <c r="ROI51" s="468"/>
      <c r="ROJ51" s="468"/>
      <c r="ROK51" s="468"/>
      <c r="ROL51" s="468"/>
      <c r="ROM51" s="468"/>
      <c r="RON51" s="468"/>
      <c r="ROO51" s="468"/>
      <c r="ROP51" s="468"/>
      <c r="ROQ51" s="468"/>
      <c r="ROR51" s="468"/>
      <c r="ROS51" s="468"/>
      <c r="ROT51" s="468"/>
      <c r="ROU51" s="468"/>
      <c r="ROV51" s="468"/>
      <c r="ROW51" s="468"/>
      <c r="ROX51" s="468"/>
      <c r="ROY51" s="468"/>
      <c r="ROZ51" s="468"/>
      <c r="RPA51" s="468"/>
      <c r="RPB51" s="468"/>
      <c r="RPC51" s="468"/>
      <c r="RPD51" s="468"/>
      <c r="RPE51" s="468"/>
      <c r="RPF51" s="468"/>
      <c r="RPG51" s="468"/>
      <c r="RPH51" s="468"/>
      <c r="RPI51" s="468"/>
      <c r="RPJ51" s="468"/>
      <c r="RPK51" s="468"/>
      <c r="RPL51" s="468"/>
      <c r="RPM51" s="468"/>
      <c r="RPN51" s="468"/>
      <c r="RPO51" s="468"/>
      <c r="RPP51" s="468"/>
      <c r="RPQ51" s="468"/>
      <c r="RPR51" s="468"/>
      <c r="RPS51" s="468"/>
      <c r="RPT51" s="468"/>
      <c r="RPU51" s="468"/>
      <c r="RPV51" s="468"/>
      <c r="RPW51" s="468"/>
      <c r="RPX51" s="468"/>
      <c r="RPY51" s="468"/>
      <c r="RPZ51" s="468"/>
      <c r="RQA51" s="468"/>
      <c r="RQB51" s="468"/>
      <c r="RQC51" s="468"/>
      <c r="RQD51" s="468"/>
      <c r="RQE51" s="468"/>
      <c r="RQF51" s="468"/>
      <c r="RQG51" s="468"/>
      <c r="RQH51" s="468"/>
      <c r="RQI51" s="468"/>
      <c r="RQJ51" s="468"/>
      <c r="RQK51" s="468"/>
      <c r="RQL51" s="468"/>
      <c r="RQM51" s="468"/>
      <c r="RQN51" s="468"/>
      <c r="RQO51" s="468"/>
      <c r="RQP51" s="468"/>
      <c r="RQQ51" s="468"/>
      <c r="RQR51" s="468"/>
      <c r="RQS51" s="468"/>
      <c r="RQT51" s="468"/>
      <c r="RQU51" s="468"/>
      <c r="RQV51" s="468"/>
      <c r="RQW51" s="468"/>
      <c r="RQX51" s="468"/>
      <c r="RQY51" s="468"/>
      <c r="RQZ51" s="468"/>
      <c r="RRA51" s="468"/>
      <c r="RRB51" s="468"/>
      <c r="RRC51" s="468"/>
      <c r="RRD51" s="468"/>
      <c r="RRE51" s="468"/>
      <c r="RRF51" s="468"/>
      <c r="RRG51" s="468"/>
      <c r="RRH51" s="468"/>
      <c r="RRI51" s="468"/>
      <c r="RRJ51" s="468"/>
      <c r="RRK51" s="468"/>
      <c r="RRL51" s="468"/>
      <c r="RRM51" s="468"/>
      <c r="RRN51" s="468"/>
      <c r="RRO51" s="468"/>
      <c r="RRP51" s="468"/>
      <c r="RRQ51" s="468"/>
      <c r="RRR51" s="468"/>
      <c r="RRS51" s="468"/>
      <c r="RRT51" s="468"/>
      <c r="RRU51" s="468"/>
      <c r="RRV51" s="468"/>
      <c r="RRW51" s="468"/>
      <c r="RRX51" s="468"/>
      <c r="RRY51" s="468"/>
      <c r="RRZ51" s="468"/>
      <c r="RSA51" s="468"/>
      <c r="RSB51" s="468"/>
      <c r="RSC51" s="468"/>
      <c r="RSD51" s="468"/>
      <c r="RSE51" s="468"/>
      <c r="RSF51" s="468"/>
      <c r="RSG51" s="468"/>
      <c r="RSH51" s="468"/>
      <c r="RSI51" s="468"/>
      <c r="RSJ51" s="468"/>
      <c r="RSK51" s="468"/>
      <c r="RSL51" s="468"/>
      <c r="RSM51" s="468"/>
      <c r="RSN51" s="468"/>
      <c r="RSO51" s="468"/>
      <c r="RSP51" s="468"/>
      <c r="RSQ51" s="468"/>
      <c r="RSR51" s="468"/>
      <c r="RSS51" s="468"/>
      <c r="RST51" s="468"/>
      <c r="RSU51" s="468"/>
      <c r="RSV51" s="468"/>
      <c r="RSW51" s="468"/>
      <c r="RSX51" s="468"/>
      <c r="RSY51" s="468"/>
      <c r="RSZ51" s="468"/>
      <c r="RTA51" s="468"/>
      <c r="RTB51" s="468"/>
      <c r="RTC51" s="468"/>
      <c r="RTD51" s="468"/>
      <c r="RTE51" s="468"/>
      <c r="RTF51" s="468"/>
      <c r="RTG51" s="468"/>
      <c r="RTH51" s="468"/>
      <c r="RTI51" s="468"/>
      <c r="RTJ51" s="468"/>
      <c r="RTK51" s="468"/>
      <c r="RTL51" s="468"/>
      <c r="RTM51" s="468"/>
      <c r="RTN51" s="468"/>
      <c r="RTO51" s="468"/>
      <c r="RTP51" s="468"/>
      <c r="RTQ51" s="468"/>
      <c r="RTR51" s="468"/>
      <c r="RTS51" s="468"/>
      <c r="RTT51" s="468"/>
      <c r="RTU51" s="468"/>
      <c r="RTV51" s="468"/>
      <c r="RTW51" s="468"/>
      <c r="RTX51" s="468"/>
      <c r="RTY51" s="468"/>
      <c r="RTZ51" s="468"/>
      <c r="RUA51" s="468"/>
      <c r="RUB51" s="468"/>
      <c r="RUC51" s="468"/>
      <c r="RUD51" s="468"/>
      <c r="RUE51" s="468"/>
      <c r="RUF51" s="468"/>
      <c r="RUG51" s="468"/>
      <c r="RUH51" s="468"/>
      <c r="RUI51" s="468"/>
      <c r="RUJ51" s="468"/>
      <c r="RUK51" s="468"/>
      <c r="RUL51" s="468"/>
      <c r="RUM51" s="468"/>
      <c r="RUN51" s="468"/>
      <c r="RUO51" s="468"/>
      <c r="RUP51" s="468"/>
      <c r="RUQ51" s="468"/>
      <c r="RUR51" s="468"/>
      <c r="RUS51" s="468"/>
      <c r="RUT51" s="468"/>
      <c r="RUU51" s="468"/>
      <c r="RUV51" s="468"/>
      <c r="RUW51" s="468"/>
      <c r="RUX51" s="468"/>
      <c r="RUY51" s="468"/>
      <c r="RUZ51" s="468"/>
      <c r="RVA51" s="468"/>
      <c r="RVB51" s="468"/>
      <c r="RVC51" s="468"/>
      <c r="RVD51" s="468"/>
      <c r="RVE51" s="468"/>
      <c r="RVF51" s="468"/>
      <c r="RVG51" s="468"/>
      <c r="RVH51" s="468"/>
      <c r="RVI51" s="468"/>
      <c r="RVJ51" s="468"/>
      <c r="RVK51" s="468"/>
      <c r="RVL51" s="468"/>
      <c r="RVM51" s="468"/>
      <c r="RVN51" s="468"/>
      <c r="RVO51" s="468"/>
      <c r="RVP51" s="468"/>
      <c r="RVQ51" s="468"/>
      <c r="RVR51" s="468"/>
      <c r="RVS51" s="468"/>
      <c r="RVT51" s="468"/>
      <c r="RVU51" s="468"/>
      <c r="RVV51" s="468"/>
      <c r="RVW51" s="468"/>
      <c r="RVX51" s="468"/>
      <c r="RVY51" s="468"/>
      <c r="RVZ51" s="468"/>
      <c r="RWA51" s="468"/>
      <c r="RWB51" s="468"/>
      <c r="RWC51" s="468"/>
      <c r="RWD51" s="468"/>
      <c r="RWE51" s="468"/>
      <c r="RWF51" s="468"/>
      <c r="RWG51" s="468"/>
      <c r="RWH51" s="468"/>
      <c r="RWI51" s="468"/>
      <c r="RWJ51" s="468"/>
      <c r="RWK51" s="468"/>
      <c r="RWL51" s="468"/>
      <c r="RWM51" s="468"/>
      <c r="RWN51" s="468"/>
      <c r="RWO51" s="468"/>
      <c r="RWP51" s="468"/>
      <c r="RWQ51" s="468"/>
      <c r="RWR51" s="468"/>
      <c r="RWS51" s="468"/>
      <c r="RWT51" s="468"/>
      <c r="RWU51" s="468"/>
      <c r="RWV51" s="468"/>
      <c r="RWW51" s="468"/>
      <c r="RWX51" s="468"/>
      <c r="RWY51" s="468"/>
      <c r="RWZ51" s="468"/>
      <c r="RXA51" s="468"/>
      <c r="RXB51" s="468"/>
      <c r="RXC51" s="468"/>
      <c r="RXD51" s="468"/>
      <c r="RXE51" s="468"/>
      <c r="RXF51" s="468"/>
      <c r="RXG51" s="468"/>
      <c r="RXH51" s="468"/>
      <c r="RXI51" s="468"/>
      <c r="RXJ51" s="468"/>
      <c r="RXK51" s="468"/>
      <c r="RXL51" s="468"/>
      <c r="RXM51" s="468"/>
      <c r="RXN51" s="468"/>
      <c r="RXO51" s="468"/>
      <c r="RXP51" s="468"/>
      <c r="RXQ51" s="468"/>
      <c r="RXR51" s="468"/>
      <c r="RXS51" s="468"/>
      <c r="RXT51" s="468"/>
      <c r="RXU51" s="468"/>
      <c r="RXV51" s="468"/>
      <c r="RXW51" s="468"/>
      <c r="RXX51" s="468"/>
      <c r="RXY51" s="468"/>
      <c r="RXZ51" s="468"/>
      <c r="RYA51" s="468"/>
      <c r="RYB51" s="468"/>
      <c r="RYC51" s="468"/>
      <c r="RYD51" s="468"/>
      <c r="RYE51" s="468"/>
      <c r="RYF51" s="468"/>
      <c r="RYG51" s="468"/>
      <c r="RYH51" s="468"/>
      <c r="RYI51" s="468"/>
      <c r="RYJ51" s="468"/>
      <c r="RYK51" s="468"/>
      <c r="RYL51" s="468"/>
      <c r="RYM51" s="468"/>
      <c r="RYN51" s="468"/>
      <c r="RYO51" s="468"/>
      <c r="RYP51" s="468"/>
      <c r="RYQ51" s="468"/>
      <c r="RYR51" s="468"/>
      <c r="RYS51" s="468"/>
      <c r="RYT51" s="468"/>
      <c r="RYU51" s="468"/>
      <c r="RYV51" s="468"/>
      <c r="RYW51" s="468"/>
      <c r="RYX51" s="468"/>
      <c r="RYY51" s="468"/>
      <c r="RYZ51" s="468"/>
      <c r="RZA51" s="468"/>
      <c r="RZB51" s="468"/>
      <c r="RZC51" s="468"/>
      <c r="RZD51" s="468"/>
      <c r="RZE51" s="468"/>
      <c r="RZF51" s="468"/>
      <c r="RZG51" s="468"/>
      <c r="RZH51" s="468"/>
      <c r="RZI51" s="468"/>
      <c r="RZJ51" s="468"/>
      <c r="RZK51" s="468"/>
      <c r="RZL51" s="468"/>
      <c r="RZM51" s="468"/>
      <c r="RZN51" s="468"/>
      <c r="RZO51" s="468"/>
      <c r="RZP51" s="468"/>
      <c r="RZQ51" s="468"/>
      <c r="RZR51" s="468"/>
      <c r="RZS51" s="468"/>
      <c r="RZT51" s="468"/>
      <c r="RZU51" s="468"/>
      <c r="RZV51" s="468"/>
      <c r="RZW51" s="468"/>
      <c r="RZX51" s="468"/>
      <c r="RZY51" s="468"/>
      <c r="RZZ51" s="468"/>
      <c r="SAA51" s="468"/>
      <c r="SAB51" s="468"/>
      <c r="SAC51" s="468"/>
      <c r="SAD51" s="468"/>
      <c r="SAE51" s="468"/>
      <c r="SAF51" s="468"/>
      <c r="SAG51" s="468"/>
      <c r="SAH51" s="468"/>
      <c r="SAI51" s="468"/>
      <c r="SAJ51" s="468"/>
      <c r="SAK51" s="468"/>
      <c r="SAL51" s="468"/>
      <c r="SAM51" s="468"/>
      <c r="SAN51" s="468"/>
      <c r="SAO51" s="468"/>
      <c r="SAP51" s="468"/>
      <c r="SAQ51" s="468"/>
      <c r="SAR51" s="468"/>
      <c r="SAS51" s="468"/>
      <c r="SAT51" s="468"/>
      <c r="SAU51" s="468"/>
      <c r="SAV51" s="468"/>
      <c r="SAW51" s="468"/>
      <c r="SAX51" s="468"/>
      <c r="SAY51" s="468"/>
      <c r="SAZ51" s="468"/>
      <c r="SBA51" s="468"/>
      <c r="SBB51" s="468"/>
      <c r="SBC51" s="468"/>
      <c r="SBD51" s="468"/>
      <c r="SBE51" s="468"/>
      <c r="SBF51" s="468"/>
      <c r="SBG51" s="468"/>
      <c r="SBH51" s="468"/>
      <c r="SBI51" s="468"/>
      <c r="SBJ51" s="468"/>
      <c r="SBK51" s="468"/>
      <c r="SBL51" s="468"/>
      <c r="SBM51" s="468"/>
      <c r="SBN51" s="468"/>
      <c r="SBO51" s="468"/>
      <c r="SBP51" s="468"/>
      <c r="SBQ51" s="468"/>
      <c r="SBR51" s="468"/>
      <c r="SBS51" s="468"/>
      <c r="SBT51" s="468"/>
      <c r="SBU51" s="468"/>
      <c r="SBV51" s="468"/>
      <c r="SBW51" s="468"/>
      <c r="SBX51" s="468"/>
      <c r="SBY51" s="468"/>
      <c r="SBZ51" s="468"/>
      <c r="SCA51" s="468"/>
      <c r="SCB51" s="468"/>
      <c r="SCC51" s="468"/>
      <c r="SCD51" s="468"/>
      <c r="SCE51" s="468"/>
      <c r="SCF51" s="468"/>
      <c r="SCG51" s="468"/>
      <c r="SCH51" s="468"/>
      <c r="SCI51" s="468"/>
      <c r="SCJ51" s="468"/>
      <c r="SCK51" s="468"/>
      <c r="SCL51" s="468"/>
      <c r="SCM51" s="468"/>
      <c r="SCN51" s="468"/>
      <c r="SCO51" s="468"/>
      <c r="SCP51" s="468"/>
      <c r="SCQ51" s="468"/>
      <c r="SCR51" s="468"/>
      <c r="SCS51" s="468"/>
      <c r="SCT51" s="468"/>
      <c r="SCU51" s="468"/>
      <c r="SCV51" s="468"/>
      <c r="SCW51" s="468"/>
      <c r="SCX51" s="468"/>
      <c r="SCY51" s="468"/>
      <c r="SCZ51" s="468"/>
      <c r="SDA51" s="468"/>
      <c r="SDB51" s="468"/>
      <c r="SDC51" s="468"/>
      <c r="SDD51" s="468"/>
      <c r="SDE51" s="468"/>
      <c r="SDF51" s="468"/>
      <c r="SDG51" s="468"/>
      <c r="SDH51" s="468"/>
      <c r="SDI51" s="468"/>
      <c r="SDJ51" s="468"/>
      <c r="SDK51" s="468"/>
      <c r="SDL51" s="468"/>
      <c r="SDM51" s="468"/>
      <c r="SDN51" s="468"/>
      <c r="SDO51" s="468"/>
      <c r="SDP51" s="468"/>
      <c r="SDQ51" s="468"/>
      <c r="SDR51" s="468"/>
      <c r="SDS51" s="468"/>
      <c r="SDT51" s="468"/>
      <c r="SDU51" s="468"/>
      <c r="SDV51" s="468"/>
      <c r="SDW51" s="468"/>
      <c r="SDX51" s="468"/>
      <c r="SDY51" s="468"/>
      <c r="SDZ51" s="468"/>
      <c r="SEA51" s="468"/>
      <c r="SEB51" s="468"/>
      <c r="SEC51" s="468"/>
      <c r="SED51" s="468"/>
      <c r="SEE51" s="468"/>
      <c r="SEF51" s="468"/>
      <c r="SEG51" s="468"/>
      <c r="SEH51" s="468"/>
      <c r="SEI51" s="468"/>
      <c r="SEJ51" s="468"/>
      <c r="SEK51" s="468"/>
      <c r="SEL51" s="468"/>
      <c r="SEM51" s="468"/>
      <c r="SEN51" s="468"/>
      <c r="SEO51" s="468"/>
      <c r="SEP51" s="468"/>
      <c r="SEQ51" s="468"/>
      <c r="SER51" s="468"/>
      <c r="SES51" s="468"/>
      <c r="SET51" s="468"/>
      <c r="SEU51" s="468"/>
      <c r="SEV51" s="468"/>
      <c r="SEW51" s="468"/>
      <c r="SEX51" s="468"/>
      <c r="SEY51" s="468"/>
      <c r="SEZ51" s="468"/>
      <c r="SFA51" s="468"/>
      <c r="SFB51" s="468"/>
      <c r="SFC51" s="468"/>
      <c r="SFD51" s="468"/>
      <c r="SFE51" s="468"/>
      <c r="SFF51" s="468"/>
      <c r="SFG51" s="468"/>
      <c r="SFH51" s="468"/>
      <c r="SFI51" s="468"/>
      <c r="SFJ51" s="468"/>
      <c r="SFK51" s="468"/>
      <c r="SFL51" s="468"/>
      <c r="SFM51" s="468"/>
      <c r="SFN51" s="468"/>
      <c r="SFO51" s="468"/>
      <c r="SFP51" s="468"/>
      <c r="SFQ51" s="468"/>
      <c r="SFR51" s="468"/>
      <c r="SFS51" s="468"/>
      <c r="SFT51" s="468"/>
      <c r="SFU51" s="468"/>
      <c r="SFV51" s="468"/>
      <c r="SFW51" s="468"/>
      <c r="SFX51" s="468"/>
      <c r="SFY51" s="468"/>
      <c r="SFZ51" s="468"/>
      <c r="SGA51" s="468"/>
      <c r="SGB51" s="468"/>
      <c r="SGC51" s="468"/>
      <c r="SGD51" s="468"/>
      <c r="SGE51" s="468"/>
      <c r="SGF51" s="468"/>
      <c r="SGG51" s="468"/>
      <c r="SGH51" s="468"/>
      <c r="SGI51" s="468"/>
      <c r="SGJ51" s="468"/>
      <c r="SGK51" s="468"/>
      <c r="SGL51" s="468"/>
      <c r="SGM51" s="468"/>
      <c r="SGN51" s="468"/>
      <c r="SGO51" s="468"/>
      <c r="SGP51" s="468"/>
      <c r="SGQ51" s="468"/>
      <c r="SGR51" s="468"/>
      <c r="SGS51" s="468"/>
      <c r="SGT51" s="468"/>
      <c r="SGU51" s="468"/>
      <c r="SGV51" s="468"/>
      <c r="SGW51" s="468"/>
      <c r="SGX51" s="468"/>
      <c r="SGY51" s="468"/>
      <c r="SGZ51" s="468"/>
      <c r="SHA51" s="468"/>
      <c r="SHB51" s="468"/>
      <c r="SHC51" s="468"/>
      <c r="SHD51" s="468"/>
      <c r="SHE51" s="468"/>
      <c r="SHF51" s="468"/>
      <c r="SHG51" s="468"/>
      <c r="SHH51" s="468"/>
      <c r="SHI51" s="468"/>
      <c r="SHJ51" s="468"/>
      <c r="SHK51" s="468"/>
      <c r="SHL51" s="468"/>
      <c r="SHM51" s="468"/>
      <c r="SHN51" s="468"/>
      <c r="SHO51" s="468"/>
      <c r="SHP51" s="468"/>
      <c r="SHQ51" s="468"/>
      <c r="SHR51" s="468"/>
      <c r="SHS51" s="468"/>
      <c r="SHT51" s="468"/>
      <c r="SHU51" s="468"/>
      <c r="SHV51" s="468"/>
      <c r="SHW51" s="468"/>
      <c r="SHX51" s="468"/>
      <c r="SHY51" s="468"/>
      <c r="SHZ51" s="468"/>
      <c r="SIA51" s="468"/>
      <c r="SIB51" s="468"/>
      <c r="SIC51" s="468"/>
      <c r="SID51" s="468"/>
      <c r="SIE51" s="468"/>
      <c r="SIF51" s="468"/>
      <c r="SIG51" s="468"/>
      <c r="SIH51" s="468"/>
      <c r="SII51" s="468"/>
      <c r="SIJ51" s="468"/>
      <c r="SIK51" s="468"/>
      <c r="SIL51" s="468"/>
      <c r="SIM51" s="468"/>
      <c r="SIN51" s="468"/>
      <c r="SIO51" s="468"/>
      <c r="SIP51" s="468"/>
      <c r="SIQ51" s="468"/>
      <c r="SIR51" s="468"/>
      <c r="SIS51" s="468"/>
      <c r="SIT51" s="468"/>
      <c r="SIU51" s="468"/>
      <c r="SIV51" s="468"/>
      <c r="SIW51" s="468"/>
      <c r="SIX51" s="468"/>
      <c r="SIY51" s="468"/>
      <c r="SIZ51" s="468"/>
      <c r="SJA51" s="468"/>
      <c r="SJB51" s="468"/>
      <c r="SJC51" s="468"/>
      <c r="SJD51" s="468"/>
      <c r="SJE51" s="468"/>
      <c r="SJF51" s="468"/>
      <c r="SJG51" s="468"/>
      <c r="SJH51" s="468"/>
      <c r="SJI51" s="468"/>
      <c r="SJJ51" s="468"/>
      <c r="SJK51" s="468"/>
      <c r="SJL51" s="468"/>
      <c r="SJM51" s="468"/>
      <c r="SJN51" s="468"/>
      <c r="SJO51" s="468"/>
      <c r="SJP51" s="468"/>
      <c r="SJQ51" s="468"/>
      <c r="SJR51" s="468"/>
      <c r="SJS51" s="468"/>
      <c r="SJT51" s="468"/>
      <c r="SJU51" s="468"/>
      <c r="SJV51" s="468"/>
      <c r="SJW51" s="468"/>
      <c r="SJX51" s="468"/>
      <c r="SJY51" s="468"/>
      <c r="SJZ51" s="468"/>
      <c r="SKA51" s="468"/>
      <c r="SKB51" s="468"/>
      <c r="SKC51" s="468"/>
      <c r="SKD51" s="468"/>
      <c r="SKE51" s="468"/>
      <c r="SKF51" s="468"/>
      <c r="SKG51" s="468"/>
      <c r="SKH51" s="468"/>
      <c r="SKI51" s="468"/>
      <c r="SKJ51" s="468"/>
      <c r="SKK51" s="468"/>
      <c r="SKL51" s="468"/>
      <c r="SKM51" s="468"/>
      <c r="SKN51" s="468"/>
      <c r="SKO51" s="468"/>
      <c r="SKP51" s="468"/>
      <c r="SKQ51" s="468"/>
      <c r="SKR51" s="468"/>
      <c r="SKS51" s="468"/>
      <c r="SKT51" s="468"/>
      <c r="SKU51" s="468"/>
      <c r="SKV51" s="468"/>
      <c r="SKW51" s="468"/>
      <c r="SKX51" s="468"/>
      <c r="SKY51" s="468"/>
      <c r="SKZ51" s="468"/>
      <c r="SLA51" s="468"/>
      <c r="SLB51" s="468"/>
      <c r="SLC51" s="468"/>
      <c r="SLD51" s="468"/>
      <c r="SLE51" s="468"/>
      <c r="SLF51" s="468"/>
      <c r="SLG51" s="468"/>
      <c r="SLH51" s="468"/>
      <c r="SLI51" s="468"/>
      <c r="SLJ51" s="468"/>
      <c r="SLK51" s="468"/>
      <c r="SLL51" s="468"/>
      <c r="SLM51" s="468"/>
      <c r="SLN51" s="468"/>
      <c r="SLO51" s="468"/>
      <c r="SLP51" s="468"/>
      <c r="SLQ51" s="468"/>
      <c r="SLR51" s="468"/>
      <c r="SLS51" s="468"/>
      <c r="SLT51" s="468"/>
      <c r="SLU51" s="468"/>
      <c r="SLV51" s="468"/>
      <c r="SLW51" s="468"/>
      <c r="SLX51" s="468"/>
      <c r="SLY51" s="468"/>
      <c r="SLZ51" s="468"/>
      <c r="SMA51" s="468"/>
      <c r="SMB51" s="468"/>
      <c r="SMC51" s="468"/>
      <c r="SMD51" s="468"/>
      <c r="SME51" s="468"/>
      <c r="SMF51" s="468"/>
      <c r="SMG51" s="468"/>
      <c r="SMH51" s="468"/>
      <c r="SMI51" s="468"/>
      <c r="SMJ51" s="468"/>
      <c r="SMK51" s="468"/>
      <c r="SML51" s="468"/>
      <c r="SMM51" s="468"/>
      <c r="SMN51" s="468"/>
      <c r="SMO51" s="468"/>
      <c r="SMP51" s="468"/>
      <c r="SMQ51" s="468"/>
      <c r="SMR51" s="468"/>
      <c r="SMS51" s="468"/>
      <c r="SMT51" s="468"/>
      <c r="SMU51" s="468"/>
      <c r="SMV51" s="468"/>
      <c r="SMW51" s="468"/>
      <c r="SMX51" s="468"/>
      <c r="SMY51" s="468"/>
      <c r="SMZ51" s="468"/>
      <c r="SNA51" s="468"/>
      <c r="SNB51" s="468"/>
      <c r="SNC51" s="468"/>
      <c r="SND51" s="468"/>
      <c r="SNE51" s="468"/>
      <c r="SNF51" s="468"/>
      <c r="SNG51" s="468"/>
      <c r="SNH51" s="468"/>
      <c r="SNI51" s="468"/>
      <c r="SNJ51" s="468"/>
      <c r="SNK51" s="468"/>
      <c r="SNL51" s="468"/>
      <c r="SNM51" s="468"/>
      <c r="SNN51" s="468"/>
      <c r="SNO51" s="468"/>
      <c r="SNP51" s="468"/>
      <c r="SNQ51" s="468"/>
      <c r="SNR51" s="468"/>
      <c r="SNS51" s="468"/>
      <c r="SNT51" s="468"/>
      <c r="SNU51" s="468"/>
      <c r="SNV51" s="468"/>
      <c r="SNW51" s="468"/>
      <c r="SNX51" s="468"/>
      <c r="SNY51" s="468"/>
      <c r="SNZ51" s="468"/>
      <c r="SOA51" s="468"/>
      <c r="SOB51" s="468"/>
      <c r="SOC51" s="468"/>
      <c r="SOD51" s="468"/>
      <c r="SOE51" s="468"/>
      <c r="SOF51" s="468"/>
      <c r="SOG51" s="468"/>
      <c r="SOH51" s="468"/>
      <c r="SOI51" s="468"/>
      <c r="SOJ51" s="468"/>
      <c r="SOK51" s="468"/>
      <c r="SOL51" s="468"/>
      <c r="SOM51" s="468"/>
      <c r="SON51" s="468"/>
      <c r="SOO51" s="468"/>
      <c r="SOP51" s="468"/>
      <c r="SOQ51" s="468"/>
      <c r="SOR51" s="468"/>
      <c r="SOS51" s="468"/>
      <c r="SOT51" s="468"/>
      <c r="SOU51" s="468"/>
      <c r="SOV51" s="468"/>
      <c r="SOW51" s="468"/>
      <c r="SOX51" s="468"/>
      <c r="SOY51" s="468"/>
      <c r="SOZ51" s="468"/>
      <c r="SPA51" s="468"/>
      <c r="SPB51" s="468"/>
      <c r="SPC51" s="468"/>
      <c r="SPD51" s="468"/>
      <c r="SPE51" s="468"/>
      <c r="SPF51" s="468"/>
      <c r="SPG51" s="468"/>
      <c r="SPH51" s="468"/>
      <c r="SPI51" s="468"/>
      <c r="SPJ51" s="468"/>
      <c r="SPK51" s="468"/>
      <c r="SPL51" s="468"/>
      <c r="SPM51" s="468"/>
      <c r="SPN51" s="468"/>
      <c r="SPO51" s="468"/>
      <c r="SPP51" s="468"/>
      <c r="SPQ51" s="468"/>
      <c r="SPR51" s="468"/>
      <c r="SPS51" s="468"/>
      <c r="SPT51" s="468"/>
      <c r="SPU51" s="468"/>
      <c r="SPV51" s="468"/>
      <c r="SPW51" s="468"/>
      <c r="SPX51" s="468"/>
      <c r="SPY51" s="468"/>
      <c r="SPZ51" s="468"/>
      <c r="SQA51" s="468"/>
      <c r="SQB51" s="468"/>
      <c r="SQC51" s="468"/>
      <c r="SQD51" s="468"/>
      <c r="SQE51" s="468"/>
      <c r="SQF51" s="468"/>
      <c r="SQG51" s="468"/>
      <c r="SQH51" s="468"/>
      <c r="SQI51" s="468"/>
      <c r="SQJ51" s="468"/>
      <c r="SQK51" s="468"/>
      <c r="SQL51" s="468"/>
      <c r="SQM51" s="468"/>
      <c r="SQN51" s="468"/>
      <c r="SQO51" s="468"/>
      <c r="SQP51" s="468"/>
      <c r="SQQ51" s="468"/>
      <c r="SQR51" s="468"/>
      <c r="SQS51" s="468"/>
      <c r="SQT51" s="468"/>
      <c r="SQU51" s="468"/>
      <c r="SQV51" s="468"/>
      <c r="SQW51" s="468"/>
      <c r="SQX51" s="468"/>
      <c r="SQY51" s="468"/>
      <c r="SQZ51" s="468"/>
      <c r="SRA51" s="468"/>
      <c r="SRB51" s="468"/>
      <c r="SRC51" s="468"/>
      <c r="SRD51" s="468"/>
      <c r="SRE51" s="468"/>
      <c r="SRF51" s="468"/>
      <c r="SRG51" s="468"/>
      <c r="SRH51" s="468"/>
      <c r="SRI51" s="468"/>
      <c r="SRJ51" s="468"/>
      <c r="SRK51" s="468"/>
      <c r="SRL51" s="468"/>
      <c r="SRM51" s="468"/>
      <c r="SRN51" s="468"/>
      <c r="SRO51" s="468"/>
      <c r="SRP51" s="468"/>
      <c r="SRQ51" s="468"/>
      <c r="SRR51" s="468"/>
      <c r="SRS51" s="468"/>
      <c r="SRT51" s="468"/>
      <c r="SRU51" s="468"/>
      <c r="SRV51" s="468"/>
      <c r="SRW51" s="468"/>
      <c r="SRX51" s="468"/>
      <c r="SRY51" s="468"/>
      <c r="SRZ51" s="468"/>
      <c r="SSA51" s="468"/>
      <c r="SSB51" s="468"/>
      <c r="SSC51" s="468"/>
      <c r="SSD51" s="468"/>
      <c r="SSE51" s="468"/>
      <c r="SSF51" s="468"/>
      <c r="SSG51" s="468"/>
      <c r="SSH51" s="468"/>
      <c r="SSI51" s="468"/>
      <c r="SSJ51" s="468"/>
      <c r="SSK51" s="468"/>
      <c r="SSL51" s="468"/>
      <c r="SSM51" s="468"/>
      <c r="SSN51" s="468"/>
      <c r="SSO51" s="468"/>
      <c r="SSP51" s="468"/>
      <c r="SSQ51" s="468"/>
      <c r="SSR51" s="468"/>
      <c r="SSS51" s="468"/>
      <c r="SST51" s="468"/>
      <c r="SSU51" s="468"/>
      <c r="SSV51" s="468"/>
      <c r="SSW51" s="468"/>
      <c r="SSX51" s="468"/>
      <c r="SSY51" s="468"/>
      <c r="SSZ51" s="468"/>
      <c r="STA51" s="468"/>
      <c r="STB51" s="468"/>
      <c r="STC51" s="468"/>
      <c r="STD51" s="468"/>
      <c r="STE51" s="468"/>
      <c r="STF51" s="468"/>
      <c r="STG51" s="468"/>
      <c r="STH51" s="468"/>
      <c r="STI51" s="468"/>
      <c r="STJ51" s="468"/>
      <c r="STK51" s="468"/>
      <c r="STL51" s="468"/>
      <c r="STM51" s="468"/>
      <c r="STN51" s="468"/>
      <c r="STO51" s="468"/>
      <c r="STP51" s="468"/>
      <c r="STQ51" s="468"/>
      <c r="STR51" s="468"/>
      <c r="STS51" s="468"/>
      <c r="STT51" s="468"/>
      <c r="STU51" s="468"/>
      <c r="STV51" s="468"/>
      <c r="STW51" s="468"/>
      <c r="STX51" s="468"/>
      <c r="STY51" s="468"/>
      <c r="STZ51" s="468"/>
      <c r="SUA51" s="468"/>
      <c r="SUB51" s="468"/>
      <c r="SUC51" s="468"/>
      <c r="SUD51" s="468"/>
      <c r="SUE51" s="468"/>
      <c r="SUF51" s="468"/>
      <c r="SUG51" s="468"/>
      <c r="SUH51" s="468"/>
      <c r="SUI51" s="468"/>
      <c r="SUJ51" s="468"/>
      <c r="SUK51" s="468"/>
      <c r="SUL51" s="468"/>
      <c r="SUM51" s="468"/>
      <c r="SUN51" s="468"/>
      <c r="SUO51" s="468"/>
      <c r="SUP51" s="468"/>
      <c r="SUQ51" s="468"/>
      <c r="SUR51" s="468"/>
      <c r="SUS51" s="468"/>
      <c r="SUT51" s="468"/>
      <c r="SUU51" s="468"/>
      <c r="SUV51" s="468"/>
      <c r="SUW51" s="468"/>
      <c r="SUX51" s="468"/>
      <c r="SUY51" s="468"/>
      <c r="SUZ51" s="468"/>
      <c r="SVA51" s="468"/>
      <c r="SVB51" s="468"/>
      <c r="SVC51" s="468"/>
      <c r="SVD51" s="468"/>
      <c r="SVE51" s="468"/>
      <c r="SVF51" s="468"/>
      <c r="SVG51" s="468"/>
      <c r="SVH51" s="468"/>
      <c r="SVI51" s="468"/>
      <c r="SVJ51" s="468"/>
      <c r="SVK51" s="468"/>
      <c r="SVL51" s="468"/>
      <c r="SVM51" s="468"/>
      <c r="SVN51" s="468"/>
      <c r="SVO51" s="468"/>
      <c r="SVP51" s="468"/>
      <c r="SVQ51" s="468"/>
      <c r="SVR51" s="468"/>
      <c r="SVS51" s="468"/>
      <c r="SVT51" s="468"/>
      <c r="SVU51" s="468"/>
      <c r="SVV51" s="468"/>
      <c r="SVW51" s="468"/>
      <c r="SVX51" s="468"/>
      <c r="SVY51" s="468"/>
      <c r="SVZ51" s="468"/>
      <c r="SWA51" s="468"/>
      <c r="SWB51" s="468"/>
      <c r="SWC51" s="468"/>
      <c r="SWD51" s="468"/>
      <c r="SWE51" s="468"/>
      <c r="SWF51" s="468"/>
      <c r="SWG51" s="468"/>
      <c r="SWH51" s="468"/>
      <c r="SWI51" s="468"/>
      <c r="SWJ51" s="468"/>
      <c r="SWK51" s="468"/>
      <c r="SWL51" s="468"/>
      <c r="SWM51" s="468"/>
      <c r="SWN51" s="468"/>
      <c r="SWO51" s="468"/>
      <c r="SWP51" s="468"/>
      <c r="SWQ51" s="468"/>
      <c r="SWR51" s="468"/>
      <c r="SWS51" s="468"/>
      <c r="SWT51" s="468"/>
      <c r="SWU51" s="468"/>
      <c r="SWV51" s="468"/>
      <c r="SWW51" s="468"/>
      <c r="SWX51" s="468"/>
      <c r="SWY51" s="468"/>
      <c r="SWZ51" s="468"/>
      <c r="SXA51" s="468"/>
      <c r="SXB51" s="468"/>
      <c r="SXC51" s="468"/>
      <c r="SXD51" s="468"/>
      <c r="SXE51" s="468"/>
      <c r="SXF51" s="468"/>
      <c r="SXG51" s="468"/>
      <c r="SXH51" s="468"/>
      <c r="SXI51" s="468"/>
      <c r="SXJ51" s="468"/>
      <c r="SXK51" s="468"/>
      <c r="SXL51" s="468"/>
      <c r="SXM51" s="468"/>
      <c r="SXN51" s="468"/>
      <c r="SXO51" s="468"/>
      <c r="SXP51" s="468"/>
      <c r="SXQ51" s="468"/>
      <c r="SXR51" s="468"/>
      <c r="SXS51" s="468"/>
      <c r="SXT51" s="468"/>
      <c r="SXU51" s="468"/>
      <c r="SXV51" s="468"/>
      <c r="SXW51" s="468"/>
      <c r="SXX51" s="468"/>
      <c r="SXY51" s="468"/>
      <c r="SXZ51" s="468"/>
      <c r="SYA51" s="468"/>
      <c r="SYB51" s="468"/>
      <c r="SYC51" s="468"/>
      <c r="SYD51" s="468"/>
      <c r="SYE51" s="468"/>
      <c r="SYF51" s="468"/>
      <c r="SYG51" s="468"/>
      <c r="SYH51" s="468"/>
      <c r="SYI51" s="468"/>
      <c r="SYJ51" s="468"/>
      <c r="SYK51" s="468"/>
      <c r="SYL51" s="468"/>
      <c r="SYM51" s="468"/>
      <c r="SYN51" s="468"/>
      <c r="SYO51" s="468"/>
      <c r="SYP51" s="468"/>
      <c r="SYQ51" s="468"/>
      <c r="SYR51" s="468"/>
      <c r="SYS51" s="468"/>
      <c r="SYT51" s="468"/>
      <c r="SYU51" s="468"/>
      <c r="SYV51" s="468"/>
      <c r="SYW51" s="468"/>
      <c r="SYX51" s="468"/>
      <c r="SYY51" s="468"/>
      <c r="SYZ51" s="468"/>
      <c r="SZA51" s="468"/>
      <c r="SZB51" s="468"/>
      <c r="SZC51" s="468"/>
      <c r="SZD51" s="468"/>
      <c r="SZE51" s="468"/>
      <c r="SZF51" s="468"/>
      <c r="SZG51" s="468"/>
      <c r="SZH51" s="468"/>
      <c r="SZI51" s="468"/>
      <c r="SZJ51" s="468"/>
      <c r="SZK51" s="468"/>
      <c r="SZL51" s="468"/>
      <c r="SZM51" s="468"/>
      <c r="SZN51" s="468"/>
      <c r="SZO51" s="468"/>
      <c r="SZP51" s="468"/>
      <c r="SZQ51" s="468"/>
      <c r="SZR51" s="468"/>
      <c r="SZS51" s="468"/>
      <c r="SZT51" s="468"/>
      <c r="SZU51" s="468"/>
      <c r="SZV51" s="468"/>
      <c r="SZW51" s="468"/>
      <c r="SZX51" s="468"/>
      <c r="SZY51" s="468"/>
      <c r="SZZ51" s="468"/>
      <c r="TAA51" s="468"/>
      <c r="TAB51" s="468"/>
      <c r="TAC51" s="468"/>
      <c r="TAD51" s="468"/>
      <c r="TAE51" s="468"/>
      <c r="TAF51" s="468"/>
      <c r="TAG51" s="468"/>
      <c r="TAH51" s="468"/>
      <c r="TAI51" s="468"/>
      <c r="TAJ51" s="468"/>
      <c r="TAK51" s="468"/>
      <c r="TAL51" s="468"/>
      <c r="TAM51" s="468"/>
      <c r="TAN51" s="468"/>
      <c r="TAO51" s="468"/>
      <c r="TAP51" s="468"/>
      <c r="TAQ51" s="468"/>
      <c r="TAR51" s="468"/>
      <c r="TAS51" s="468"/>
      <c r="TAT51" s="468"/>
      <c r="TAU51" s="468"/>
      <c r="TAV51" s="468"/>
      <c r="TAW51" s="468"/>
      <c r="TAX51" s="468"/>
      <c r="TAY51" s="468"/>
      <c r="TAZ51" s="468"/>
      <c r="TBA51" s="468"/>
      <c r="TBB51" s="468"/>
      <c r="TBC51" s="468"/>
      <c r="TBD51" s="468"/>
      <c r="TBE51" s="468"/>
      <c r="TBF51" s="468"/>
      <c r="TBG51" s="468"/>
      <c r="TBH51" s="468"/>
      <c r="TBI51" s="468"/>
      <c r="TBJ51" s="468"/>
      <c r="TBK51" s="468"/>
      <c r="TBL51" s="468"/>
      <c r="TBM51" s="468"/>
      <c r="TBN51" s="468"/>
      <c r="TBO51" s="468"/>
      <c r="TBP51" s="468"/>
      <c r="TBQ51" s="468"/>
      <c r="TBR51" s="468"/>
      <c r="TBS51" s="468"/>
      <c r="TBT51" s="468"/>
      <c r="TBU51" s="468"/>
      <c r="TBV51" s="468"/>
      <c r="TBW51" s="468"/>
      <c r="TBX51" s="468"/>
      <c r="TBY51" s="468"/>
      <c r="TBZ51" s="468"/>
      <c r="TCA51" s="468"/>
      <c r="TCB51" s="468"/>
      <c r="TCC51" s="468"/>
      <c r="TCD51" s="468"/>
      <c r="TCE51" s="468"/>
      <c r="TCF51" s="468"/>
      <c r="TCG51" s="468"/>
      <c r="TCH51" s="468"/>
      <c r="TCI51" s="468"/>
      <c r="TCJ51" s="468"/>
      <c r="TCK51" s="468"/>
      <c r="TCL51" s="468"/>
      <c r="TCM51" s="468"/>
      <c r="TCN51" s="468"/>
      <c r="TCO51" s="468"/>
      <c r="TCP51" s="468"/>
      <c r="TCQ51" s="468"/>
      <c r="TCR51" s="468"/>
      <c r="TCS51" s="468"/>
      <c r="TCT51" s="468"/>
      <c r="TCU51" s="468"/>
      <c r="TCV51" s="468"/>
      <c r="TCW51" s="468"/>
      <c r="TCX51" s="468"/>
      <c r="TCY51" s="468"/>
      <c r="TCZ51" s="468"/>
      <c r="TDA51" s="468"/>
      <c r="TDB51" s="468"/>
      <c r="TDC51" s="468"/>
      <c r="TDD51" s="468"/>
      <c r="TDE51" s="468"/>
      <c r="TDF51" s="468"/>
      <c r="TDG51" s="468"/>
      <c r="TDH51" s="468"/>
      <c r="TDI51" s="468"/>
      <c r="TDJ51" s="468"/>
      <c r="TDK51" s="468"/>
      <c r="TDL51" s="468"/>
      <c r="TDM51" s="468"/>
      <c r="TDN51" s="468"/>
      <c r="TDO51" s="468"/>
      <c r="TDP51" s="468"/>
      <c r="TDQ51" s="468"/>
      <c r="TDR51" s="468"/>
      <c r="TDS51" s="468"/>
      <c r="TDT51" s="468"/>
      <c r="TDU51" s="468"/>
      <c r="TDV51" s="468"/>
      <c r="TDW51" s="468"/>
      <c r="TDX51" s="468"/>
      <c r="TDY51" s="468"/>
      <c r="TDZ51" s="468"/>
      <c r="TEA51" s="468"/>
      <c r="TEB51" s="468"/>
      <c r="TEC51" s="468"/>
      <c r="TED51" s="468"/>
      <c r="TEE51" s="468"/>
      <c r="TEF51" s="468"/>
      <c r="TEG51" s="468"/>
      <c r="TEH51" s="468"/>
      <c r="TEI51" s="468"/>
      <c r="TEJ51" s="468"/>
      <c r="TEK51" s="468"/>
      <c r="TEL51" s="468"/>
      <c r="TEM51" s="468"/>
      <c r="TEN51" s="468"/>
      <c r="TEO51" s="468"/>
      <c r="TEP51" s="468"/>
      <c r="TEQ51" s="468"/>
      <c r="TER51" s="468"/>
      <c r="TES51" s="468"/>
      <c r="TET51" s="468"/>
      <c r="TEU51" s="468"/>
      <c r="TEV51" s="468"/>
      <c r="TEW51" s="468"/>
      <c r="TEX51" s="468"/>
      <c r="TEY51" s="468"/>
      <c r="TEZ51" s="468"/>
      <c r="TFA51" s="468"/>
      <c r="TFB51" s="468"/>
      <c r="TFC51" s="468"/>
      <c r="TFD51" s="468"/>
      <c r="TFE51" s="468"/>
      <c r="TFF51" s="468"/>
      <c r="TFG51" s="468"/>
      <c r="TFH51" s="468"/>
      <c r="TFI51" s="468"/>
      <c r="TFJ51" s="468"/>
      <c r="TFK51" s="468"/>
      <c r="TFL51" s="468"/>
      <c r="TFM51" s="468"/>
      <c r="TFN51" s="468"/>
      <c r="TFO51" s="468"/>
      <c r="TFP51" s="468"/>
      <c r="TFQ51" s="468"/>
      <c r="TFR51" s="468"/>
      <c r="TFS51" s="468"/>
      <c r="TFT51" s="468"/>
      <c r="TFU51" s="468"/>
      <c r="TFV51" s="468"/>
      <c r="TFW51" s="468"/>
      <c r="TFX51" s="468"/>
      <c r="TFY51" s="468"/>
      <c r="TFZ51" s="468"/>
      <c r="TGA51" s="468"/>
      <c r="TGB51" s="468"/>
      <c r="TGC51" s="468"/>
      <c r="TGD51" s="468"/>
      <c r="TGE51" s="468"/>
      <c r="TGF51" s="468"/>
      <c r="TGG51" s="468"/>
      <c r="TGH51" s="468"/>
      <c r="TGI51" s="468"/>
      <c r="TGJ51" s="468"/>
      <c r="TGK51" s="468"/>
      <c r="TGL51" s="468"/>
      <c r="TGM51" s="468"/>
      <c r="TGN51" s="468"/>
      <c r="TGO51" s="468"/>
      <c r="TGP51" s="468"/>
      <c r="TGQ51" s="468"/>
      <c r="TGR51" s="468"/>
      <c r="TGS51" s="468"/>
      <c r="TGT51" s="468"/>
      <c r="TGU51" s="468"/>
      <c r="TGV51" s="468"/>
      <c r="TGW51" s="468"/>
      <c r="TGX51" s="468"/>
      <c r="TGY51" s="468"/>
      <c r="TGZ51" s="468"/>
      <c r="THA51" s="468"/>
      <c r="THB51" s="468"/>
      <c r="THC51" s="468"/>
      <c r="THD51" s="468"/>
      <c r="THE51" s="468"/>
      <c r="THF51" s="468"/>
      <c r="THG51" s="468"/>
      <c r="THH51" s="468"/>
      <c r="THI51" s="468"/>
      <c r="THJ51" s="468"/>
      <c r="THK51" s="468"/>
      <c r="THL51" s="468"/>
      <c r="THM51" s="468"/>
      <c r="THN51" s="468"/>
      <c r="THO51" s="468"/>
      <c r="THP51" s="468"/>
      <c r="THQ51" s="468"/>
      <c r="THR51" s="468"/>
      <c r="THS51" s="468"/>
      <c r="THT51" s="468"/>
      <c r="THU51" s="468"/>
      <c r="THV51" s="468"/>
      <c r="THW51" s="468"/>
      <c r="THX51" s="468"/>
      <c r="THY51" s="468"/>
      <c r="THZ51" s="468"/>
      <c r="TIA51" s="468"/>
      <c r="TIB51" s="468"/>
      <c r="TIC51" s="468"/>
      <c r="TID51" s="468"/>
      <c r="TIE51" s="468"/>
      <c r="TIF51" s="468"/>
      <c r="TIG51" s="468"/>
      <c r="TIH51" s="468"/>
      <c r="TII51" s="468"/>
      <c r="TIJ51" s="468"/>
      <c r="TIK51" s="468"/>
      <c r="TIL51" s="468"/>
      <c r="TIM51" s="468"/>
      <c r="TIN51" s="468"/>
      <c r="TIO51" s="468"/>
      <c r="TIP51" s="468"/>
      <c r="TIQ51" s="468"/>
      <c r="TIR51" s="468"/>
      <c r="TIS51" s="468"/>
      <c r="TIT51" s="468"/>
      <c r="TIU51" s="468"/>
      <c r="TIV51" s="468"/>
      <c r="TIW51" s="468"/>
      <c r="TIX51" s="468"/>
      <c r="TIY51" s="468"/>
      <c r="TIZ51" s="468"/>
      <c r="TJA51" s="468"/>
      <c r="TJB51" s="468"/>
      <c r="TJC51" s="468"/>
      <c r="TJD51" s="468"/>
      <c r="TJE51" s="468"/>
      <c r="TJF51" s="468"/>
      <c r="TJG51" s="468"/>
      <c r="TJH51" s="468"/>
      <c r="TJI51" s="468"/>
      <c r="TJJ51" s="468"/>
      <c r="TJK51" s="468"/>
      <c r="TJL51" s="468"/>
      <c r="TJM51" s="468"/>
      <c r="TJN51" s="468"/>
      <c r="TJO51" s="468"/>
      <c r="TJP51" s="468"/>
      <c r="TJQ51" s="468"/>
      <c r="TJR51" s="468"/>
      <c r="TJS51" s="468"/>
      <c r="TJT51" s="468"/>
      <c r="TJU51" s="468"/>
      <c r="TJV51" s="468"/>
      <c r="TJW51" s="468"/>
      <c r="TJX51" s="468"/>
      <c r="TJY51" s="468"/>
      <c r="TJZ51" s="468"/>
      <c r="TKA51" s="468"/>
      <c r="TKB51" s="468"/>
      <c r="TKC51" s="468"/>
      <c r="TKD51" s="468"/>
      <c r="TKE51" s="468"/>
      <c r="TKF51" s="468"/>
      <c r="TKG51" s="468"/>
      <c r="TKH51" s="468"/>
      <c r="TKI51" s="468"/>
      <c r="TKJ51" s="468"/>
      <c r="TKK51" s="468"/>
      <c r="TKL51" s="468"/>
      <c r="TKM51" s="468"/>
      <c r="TKN51" s="468"/>
      <c r="TKO51" s="468"/>
      <c r="TKP51" s="468"/>
      <c r="TKQ51" s="468"/>
      <c r="TKR51" s="468"/>
      <c r="TKS51" s="468"/>
      <c r="TKT51" s="468"/>
      <c r="TKU51" s="468"/>
      <c r="TKV51" s="468"/>
      <c r="TKW51" s="468"/>
      <c r="TKX51" s="468"/>
      <c r="TKY51" s="468"/>
      <c r="TKZ51" s="468"/>
      <c r="TLA51" s="468"/>
      <c r="TLB51" s="468"/>
      <c r="TLC51" s="468"/>
      <c r="TLD51" s="468"/>
      <c r="TLE51" s="468"/>
      <c r="TLF51" s="468"/>
      <c r="TLG51" s="468"/>
      <c r="TLH51" s="468"/>
      <c r="TLI51" s="468"/>
      <c r="TLJ51" s="468"/>
      <c r="TLK51" s="468"/>
      <c r="TLL51" s="468"/>
      <c r="TLM51" s="468"/>
      <c r="TLN51" s="468"/>
      <c r="TLO51" s="468"/>
      <c r="TLP51" s="468"/>
      <c r="TLQ51" s="468"/>
      <c r="TLR51" s="468"/>
      <c r="TLS51" s="468"/>
      <c r="TLT51" s="468"/>
      <c r="TLU51" s="468"/>
      <c r="TLV51" s="468"/>
      <c r="TLW51" s="468"/>
      <c r="TLX51" s="468"/>
      <c r="TLY51" s="468"/>
      <c r="TLZ51" s="468"/>
      <c r="TMA51" s="468"/>
      <c r="TMB51" s="468"/>
      <c r="TMC51" s="468"/>
      <c r="TMD51" s="468"/>
      <c r="TME51" s="468"/>
      <c r="TMF51" s="468"/>
      <c r="TMG51" s="468"/>
      <c r="TMH51" s="468"/>
      <c r="TMI51" s="468"/>
      <c r="TMJ51" s="468"/>
      <c r="TMK51" s="468"/>
      <c r="TML51" s="468"/>
      <c r="TMM51" s="468"/>
      <c r="TMN51" s="468"/>
      <c r="TMO51" s="468"/>
      <c r="TMP51" s="468"/>
      <c r="TMQ51" s="468"/>
      <c r="TMR51" s="468"/>
      <c r="TMS51" s="468"/>
      <c r="TMT51" s="468"/>
      <c r="TMU51" s="468"/>
      <c r="TMV51" s="468"/>
      <c r="TMW51" s="468"/>
      <c r="TMX51" s="468"/>
      <c r="TMY51" s="468"/>
      <c r="TMZ51" s="468"/>
      <c r="TNA51" s="468"/>
      <c r="TNB51" s="468"/>
      <c r="TNC51" s="468"/>
      <c r="TND51" s="468"/>
      <c r="TNE51" s="468"/>
      <c r="TNF51" s="468"/>
      <c r="TNG51" s="468"/>
      <c r="TNH51" s="468"/>
      <c r="TNI51" s="468"/>
      <c r="TNJ51" s="468"/>
      <c r="TNK51" s="468"/>
      <c r="TNL51" s="468"/>
      <c r="TNM51" s="468"/>
      <c r="TNN51" s="468"/>
      <c r="TNO51" s="468"/>
      <c r="TNP51" s="468"/>
      <c r="TNQ51" s="468"/>
      <c r="TNR51" s="468"/>
      <c r="TNS51" s="468"/>
      <c r="TNT51" s="468"/>
      <c r="TNU51" s="468"/>
      <c r="TNV51" s="468"/>
      <c r="TNW51" s="468"/>
      <c r="TNX51" s="468"/>
      <c r="TNY51" s="468"/>
      <c r="TNZ51" s="468"/>
      <c r="TOA51" s="468"/>
      <c r="TOB51" s="468"/>
      <c r="TOC51" s="468"/>
      <c r="TOD51" s="468"/>
      <c r="TOE51" s="468"/>
      <c r="TOF51" s="468"/>
      <c r="TOG51" s="468"/>
      <c r="TOH51" s="468"/>
      <c r="TOI51" s="468"/>
      <c r="TOJ51" s="468"/>
      <c r="TOK51" s="468"/>
      <c r="TOL51" s="468"/>
      <c r="TOM51" s="468"/>
      <c r="TON51" s="468"/>
      <c r="TOO51" s="468"/>
      <c r="TOP51" s="468"/>
      <c r="TOQ51" s="468"/>
      <c r="TOR51" s="468"/>
      <c r="TOS51" s="468"/>
      <c r="TOT51" s="468"/>
      <c r="TOU51" s="468"/>
      <c r="TOV51" s="468"/>
      <c r="TOW51" s="468"/>
      <c r="TOX51" s="468"/>
      <c r="TOY51" s="468"/>
      <c r="TOZ51" s="468"/>
      <c r="TPA51" s="468"/>
      <c r="TPB51" s="468"/>
      <c r="TPC51" s="468"/>
      <c r="TPD51" s="468"/>
      <c r="TPE51" s="468"/>
      <c r="TPF51" s="468"/>
      <c r="TPG51" s="468"/>
      <c r="TPH51" s="468"/>
      <c r="TPI51" s="468"/>
      <c r="TPJ51" s="468"/>
      <c r="TPK51" s="468"/>
      <c r="TPL51" s="468"/>
      <c r="TPM51" s="468"/>
      <c r="TPN51" s="468"/>
      <c r="TPO51" s="468"/>
      <c r="TPP51" s="468"/>
      <c r="TPQ51" s="468"/>
      <c r="TPR51" s="468"/>
      <c r="TPS51" s="468"/>
      <c r="TPT51" s="468"/>
      <c r="TPU51" s="468"/>
      <c r="TPV51" s="468"/>
      <c r="TPW51" s="468"/>
      <c r="TPX51" s="468"/>
      <c r="TPY51" s="468"/>
      <c r="TPZ51" s="468"/>
      <c r="TQA51" s="468"/>
      <c r="TQB51" s="468"/>
      <c r="TQC51" s="468"/>
      <c r="TQD51" s="468"/>
      <c r="TQE51" s="468"/>
      <c r="TQF51" s="468"/>
      <c r="TQG51" s="468"/>
      <c r="TQH51" s="468"/>
      <c r="TQI51" s="468"/>
      <c r="TQJ51" s="468"/>
      <c r="TQK51" s="468"/>
      <c r="TQL51" s="468"/>
      <c r="TQM51" s="468"/>
      <c r="TQN51" s="468"/>
      <c r="TQO51" s="468"/>
      <c r="TQP51" s="468"/>
      <c r="TQQ51" s="468"/>
      <c r="TQR51" s="468"/>
      <c r="TQS51" s="468"/>
      <c r="TQT51" s="468"/>
      <c r="TQU51" s="468"/>
      <c r="TQV51" s="468"/>
      <c r="TQW51" s="468"/>
      <c r="TQX51" s="468"/>
      <c r="TQY51" s="468"/>
      <c r="TQZ51" s="468"/>
      <c r="TRA51" s="468"/>
      <c r="TRB51" s="468"/>
      <c r="TRC51" s="468"/>
      <c r="TRD51" s="468"/>
      <c r="TRE51" s="468"/>
      <c r="TRF51" s="468"/>
      <c r="TRG51" s="468"/>
      <c r="TRH51" s="468"/>
      <c r="TRI51" s="468"/>
      <c r="TRJ51" s="468"/>
      <c r="TRK51" s="468"/>
      <c r="TRL51" s="468"/>
      <c r="TRM51" s="468"/>
      <c r="TRN51" s="468"/>
      <c r="TRO51" s="468"/>
      <c r="TRP51" s="468"/>
      <c r="TRQ51" s="468"/>
      <c r="TRR51" s="468"/>
      <c r="TRS51" s="468"/>
      <c r="TRT51" s="468"/>
      <c r="TRU51" s="468"/>
      <c r="TRV51" s="468"/>
      <c r="TRW51" s="468"/>
      <c r="TRX51" s="468"/>
      <c r="TRY51" s="468"/>
      <c r="TRZ51" s="468"/>
      <c r="TSA51" s="468"/>
      <c r="TSB51" s="468"/>
      <c r="TSC51" s="468"/>
      <c r="TSD51" s="468"/>
      <c r="TSE51" s="468"/>
      <c r="TSF51" s="468"/>
      <c r="TSG51" s="468"/>
      <c r="TSH51" s="468"/>
      <c r="TSI51" s="468"/>
      <c r="TSJ51" s="468"/>
      <c r="TSK51" s="468"/>
      <c r="TSL51" s="468"/>
      <c r="TSM51" s="468"/>
      <c r="TSN51" s="468"/>
      <c r="TSO51" s="468"/>
      <c r="TSP51" s="468"/>
      <c r="TSQ51" s="468"/>
      <c r="TSR51" s="468"/>
      <c r="TSS51" s="468"/>
      <c r="TST51" s="468"/>
      <c r="TSU51" s="468"/>
      <c r="TSV51" s="468"/>
      <c r="TSW51" s="468"/>
      <c r="TSX51" s="468"/>
      <c r="TSY51" s="468"/>
      <c r="TSZ51" s="468"/>
      <c r="TTA51" s="468"/>
      <c r="TTB51" s="468"/>
      <c r="TTC51" s="468"/>
      <c r="TTD51" s="468"/>
      <c r="TTE51" s="468"/>
      <c r="TTF51" s="468"/>
      <c r="TTG51" s="468"/>
      <c r="TTH51" s="468"/>
      <c r="TTI51" s="468"/>
      <c r="TTJ51" s="468"/>
      <c r="TTK51" s="468"/>
      <c r="TTL51" s="468"/>
      <c r="TTM51" s="468"/>
      <c r="TTN51" s="468"/>
      <c r="TTO51" s="468"/>
      <c r="TTP51" s="468"/>
      <c r="TTQ51" s="468"/>
      <c r="TTR51" s="468"/>
      <c r="TTS51" s="468"/>
      <c r="TTT51" s="468"/>
      <c r="TTU51" s="468"/>
      <c r="TTV51" s="468"/>
      <c r="TTW51" s="468"/>
      <c r="TTX51" s="468"/>
      <c r="TTY51" s="468"/>
      <c r="TTZ51" s="468"/>
      <c r="TUA51" s="468"/>
      <c r="TUB51" s="468"/>
      <c r="TUC51" s="468"/>
      <c r="TUD51" s="468"/>
      <c r="TUE51" s="468"/>
      <c r="TUF51" s="468"/>
      <c r="TUG51" s="468"/>
      <c r="TUH51" s="468"/>
      <c r="TUI51" s="468"/>
      <c r="TUJ51" s="468"/>
      <c r="TUK51" s="468"/>
      <c r="TUL51" s="468"/>
      <c r="TUM51" s="468"/>
      <c r="TUN51" s="468"/>
      <c r="TUO51" s="468"/>
      <c r="TUP51" s="468"/>
      <c r="TUQ51" s="468"/>
      <c r="TUR51" s="468"/>
      <c r="TUS51" s="468"/>
      <c r="TUT51" s="468"/>
      <c r="TUU51" s="468"/>
      <c r="TUV51" s="468"/>
      <c r="TUW51" s="468"/>
      <c r="TUX51" s="468"/>
      <c r="TUY51" s="468"/>
      <c r="TUZ51" s="468"/>
      <c r="TVA51" s="468"/>
      <c r="TVB51" s="468"/>
      <c r="TVC51" s="468"/>
      <c r="TVD51" s="468"/>
      <c r="TVE51" s="468"/>
      <c r="TVF51" s="468"/>
      <c r="TVG51" s="468"/>
      <c r="TVH51" s="468"/>
      <c r="TVI51" s="468"/>
      <c r="TVJ51" s="468"/>
      <c r="TVK51" s="468"/>
      <c r="TVL51" s="468"/>
      <c r="TVM51" s="468"/>
      <c r="TVN51" s="468"/>
      <c r="TVO51" s="468"/>
      <c r="TVP51" s="468"/>
      <c r="TVQ51" s="468"/>
      <c r="TVR51" s="468"/>
      <c r="TVS51" s="468"/>
      <c r="TVT51" s="468"/>
      <c r="TVU51" s="468"/>
      <c r="TVV51" s="468"/>
      <c r="TVW51" s="468"/>
      <c r="TVX51" s="468"/>
      <c r="TVY51" s="468"/>
      <c r="TVZ51" s="468"/>
      <c r="TWA51" s="468"/>
      <c r="TWB51" s="468"/>
      <c r="TWC51" s="468"/>
      <c r="TWD51" s="468"/>
      <c r="TWE51" s="468"/>
      <c r="TWF51" s="468"/>
      <c r="TWG51" s="468"/>
      <c r="TWH51" s="468"/>
      <c r="TWI51" s="468"/>
      <c r="TWJ51" s="468"/>
      <c r="TWK51" s="468"/>
      <c r="TWL51" s="468"/>
      <c r="TWM51" s="468"/>
      <c r="TWN51" s="468"/>
      <c r="TWO51" s="468"/>
      <c r="TWP51" s="468"/>
      <c r="TWQ51" s="468"/>
      <c r="TWR51" s="468"/>
      <c r="TWS51" s="468"/>
      <c r="TWT51" s="468"/>
      <c r="TWU51" s="468"/>
      <c r="TWV51" s="468"/>
      <c r="TWW51" s="468"/>
      <c r="TWX51" s="468"/>
      <c r="TWY51" s="468"/>
      <c r="TWZ51" s="468"/>
      <c r="TXA51" s="468"/>
      <c r="TXB51" s="468"/>
      <c r="TXC51" s="468"/>
      <c r="TXD51" s="468"/>
      <c r="TXE51" s="468"/>
      <c r="TXF51" s="468"/>
      <c r="TXG51" s="468"/>
      <c r="TXH51" s="468"/>
      <c r="TXI51" s="468"/>
      <c r="TXJ51" s="468"/>
      <c r="TXK51" s="468"/>
      <c r="TXL51" s="468"/>
      <c r="TXM51" s="468"/>
      <c r="TXN51" s="468"/>
      <c r="TXO51" s="468"/>
      <c r="TXP51" s="468"/>
      <c r="TXQ51" s="468"/>
      <c r="TXR51" s="468"/>
      <c r="TXS51" s="468"/>
      <c r="TXT51" s="468"/>
      <c r="TXU51" s="468"/>
      <c r="TXV51" s="468"/>
      <c r="TXW51" s="468"/>
      <c r="TXX51" s="468"/>
      <c r="TXY51" s="468"/>
      <c r="TXZ51" s="468"/>
      <c r="TYA51" s="468"/>
      <c r="TYB51" s="468"/>
      <c r="TYC51" s="468"/>
      <c r="TYD51" s="468"/>
      <c r="TYE51" s="468"/>
      <c r="TYF51" s="468"/>
      <c r="TYG51" s="468"/>
      <c r="TYH51" s="468"/>
      <c r="TYI51" s="468"/>
      <c r="TYJ51" s="468"/>
      <c r="TYK51" s="468"/>
      <c r="TYL51" s="468"/>
      <c r="TYM51" s="468"/>
      <c r="TYN51" s="468"/>
      <c r="TYO51" s="468"/>
      <c r="TYP51" s="468"/>
      <c r="TYQ51" s="468"/>
      <c r="TYR51" s="468"/>
      <c r="TYS51" s="468"/>
      <c r="TYT51" s="468"/>
      <c r="TYU51" s="468"/>
      <c r="TYV51" s="468"/>
      <c r="TYW51" s="468"/>
      <c r="TYX51" s="468"/>
      <c r="TYY51" s="468"/>
      <c r="TYZ51" s="468"/>
      <c r="TZA51" s="468"/>
      <c r="TZB51" s="468"/>
      <c r="TZC51" s="468"/>
      <c r="TZD51" s="468"/>
      <c r="TZE51" s="468"/>
      <c r="TZF51" s="468"/>
      <c r="TZG51" s="468"/>
      <c r="TZH51" s="468"/>
      <c r="TZI51" s="468"/>
      <c r="TZJ51" s="468"/>
      <c r="TZK51" s="468"/>
      <c r="TZL51" s="468"/>
      <c r="TZM51" s="468"/>
      <c r="TZN51" s="468"/>
      <c r="TZO51" s="468"/>
      <c r="TZP51" s="468"/>
      <c r="TZQ51" s="468"/>
      <c r="TZR51" s="468"/>
      <c r="TZS51" s="468"/>
      <c r="TZT51" s="468"/>
      <c r="TZU51" s="468"/>
      <c r="TZV51" s="468"/>
      <c r="TZW51" s="468"/>
      <c r="TZX51" s="468"/>
      <c r="TZY51" s="468"/>
      <c r="TZZ51" s="468"/>
      <c r="UAA51" s="468"/>
      <c r="UAB51" s="468"/>
      <c r="UAC51" s="468"/>
      <c r="UAD51" s="468"/>
      <c r="UAE51" s="468"/>
      <c r="UAF51" s="468"/>
      <c r="UAG51" s="468"/>
      <c r="UAH51" s="468"/>
      <c r="UAI51" s="468"/>
      <c r="UAJ51" s="468"/>
      <c r="UAK51" s="468"/>
      <c r="UAL51" s="468"/>
      <c r="UAM51" s="468"/>
      <c r="UAN51" s="468"/>
      <c r="UAO51" s="468"/>
      <c r="UAP51" s="468"/>
      <c r="UAQ51" s="468"/>
      <c r="UAR51" s="468"/>
      <c r="UAS51" s="468"/>
      <c r="UAT51" s="468"/>
      <c r="UAU51" s="468"/>
      <c r="UAV51" s="468"/>
      <c r="UAW51" s="468"/>
      <c r="UAX51" s="468"/>
      <c r="UAY51" s="468"/>
      <c r="UAZ51" s="468"/>
      <c r="UBA51" s="468"/>
      <c r="UBB51" s="468"/>
      <c r="UBC51" s="468"/>
      <c r="UBD51" s="468"/>
      <c r="UBE51" s="468"/>
      <c r="UBF51" s="468"/>
      <c r="UBG51" s="468"/>
      <c r="UBH51" s="468"/>
      <c r="UBI51" s="468"/>
      <c r="UBJ51" s="468"/>
      <c r="UBK51" s="468"/>
      <c r="UBL51" s="468"/>
      <c r="UBM51" s="468"/>
      <c r="UBN51" s="468"/>
      <c r="UBO51" s="468"/>
      <c r="UBP51" s="468"/>
      <c r="UBQ51" s="468"/>
      <c r="UBR51" s="468"/>
      <c r="UBS51" s="468"/>
      <c r="UBT51" s="468"/>
      <c r="UBU51" s="468"/>
      <c r="UBV51" s="468"/>
      <c r="UBW51" s="468"/>
      <c r="UBX51" s="468"/>
      <c r="UBY51" s="468"/>
      <c r="UBZ51" s="468"/>
      <c r="UCA51" s="468"/>
      <c r="UCB51" s="468"/>
      <c r="UCC51" s="468"/>
      <c r="UCD51" s="468"/>
      <c r="UCE51" s="468"/>
      <c r="UCF51" s="468"/>
      <c r="UCG51" s="468"/>
      <c r="UCH51" s="468"/>
      <c r="UCI51" s="468"/>
      <c r="UCJ51" s="468"/>
      <c r="UCK51" s="468"/>
      <c r="UCL51" s="468"/>
      <c r="UCM51" s="468"/>
      <c r="UCN51" s="468"/>
      <c r="UCO51" s="468"/>
      <c r="UCP51" s="468"/>
      <c r="UCQ51" s="468"/>
      <c r="UCR51" s="468"/>
      <c r="UCS51" s="468"/>
      <c r="UCT51" s="468"/>
      <c r="UCU51" s="468"/>
      <c r="UCV51" s="468"/>
      <c r="UCW51" s="468"/>
      <c r="UCX51" s="468"/>
      <c r="UCY51" s="468"/>
      <c r="UCZ51" s="468"/>
      <c r="UDA51" s="468"/>
      <c r="UDB51" s="468"/>
      <c r="UDC51" s="468"/>
      <c r="UDD51" s="468"/>
      <c r="UDE51" s="468"/>
      <c r="UDF51" s="468"/>
      <c r="UDG51" s="468"/>
      <c r="UDH51" s="468"/>
      <c r="UDI51" s="468"/>
      <c r="UDJ51" s="468"/>
      <c r="UDK51" s="468"/>
      <c r="UDL51" s="468"/>
      <c r="UDM51" s="468"/>
      <c r="UDN51" s="468"/>
      <c r="UDO51" s="468"/>
      <c r="UDP51" s="468"/>
      <c r="UDQ51" s="468"/>
      <c r="UDR51" s="468"/>
      <c r="UDS51" s="468"/>
      <c r="UDT51" s="468"/>
      <c r="UDU51" s="468"/>
      <c r="UDV51" s="468"/>
      <c r="UDW51" s="468"/>
      <c r="UDX51" s="468"/>
      <c r="UDY51" s="468"/>
      <c r="UDZ51" s="468"/>
      <c r="UEA51" s="468"/>
      <c r="UEB51" s="468"/>
      <c r="UEC51" s="468"/>
      <c r="UED51" s="468"/>
      <c r="UEE51" s="468"/>
      <c r="UEF51" s="468"/>
      <c r="UEG51" s="468"/>
      <c r="UEH51" s="468"/>
      <c r="UEI51" s="468"/>
      <c r="UEJ51" s="468"/>
      <c r="UEK51" s="468"/>
      <c r="UEL51" s="468"/>
      <c r="UEM51" s="468"/>
      <c r="UEN51" s="468"/>
      <c r="UEO51" s="468"/>
      <c r="UEP51" s="468"/>
      <c r="UEQ51" s="468"/>
      <c r="UER51" s="468"/>
      <c r="UES51" s="468"/>
      <c r="UET51" s="468"/>
      <c r="UEU51" s="468"/>
      <c r="UEV51" s="468"/>
      <c r="UEW51" s="468"/>
      <c r="UEX51" s="468"/>
      <c r="UEY51" s="468"/>
      <c r="UEZ51" s="468"/>
      <c r="UFA51" s="468"/>
      <c r="UFB51" s="468"/>
      <c r="UFC51" s="468"/>
      <c r="UFD51" s="468"/>
      <c r="UFE51" s="468"/>
      <c r="UFF51" s="468"/>
      <c r="UFG51" s="468"/>
      <c r="UFH51" s="468"/>
      <c r="UFI51" s="468"/>
      <c r="UFJ51" s="468"/>
      <c r="UFK51" s="468"/>
      <c r="UFL51" s="468"/>
      <c r="UFM51" s="468"/>
      <c r="UFN51" s="468"/>
      <c r="UFO51" s="468"/>
      <c r="UFP51" s="468"/>
      <c r="UFQ51" s="468"/>
      <c r="UFR51" s="468"/>
      <c r="UFS51" s="468"/>
      <c r="UFT51" s="468"/>
      <c r="UFU51" s="468"/>
      <c r="UFV51" s="468"/>
      <c r="UFW51" s="468"/>
      <c r="UFX51" s="468"/>
      <c r="UFY51" s="468"/>
      <c r="UFZ51" s="468"/>
      <c r="UGA51" s="468"/>
      <c r="UGB51" s="468"/>
      <c r="UGC51" s="468"/>
      <c r="UGD51" s="468"/>
      <c r="UGE51" s="468"/>
      <c r="UGF51" s="468"/>
      <c r="UGG51" s="468"/>
      <c r="UGH51" s="468"/>
      <c r="UGI51" s="468"/>
      <c r="UGJ51" s="468"/>
      <c r="UGK51" s="468"/>
      <c r="UGL51" s="468"/>
      <c r="UGM51" s="468"/>
      <c r="UGN51" s="468"/>
      <c r="UGO51" s="468"/>
      <c r="UGP51" s="468"/>
      <c r="UGQ51" s="468"/>
      <c r="UGR51" s="468"/>
      <c r="UGS51" s="468"/>
      <c r="UGT51" s="468"/>
      <c r="UGU51" s="468"/>
      <c r="UGV51" s="468"/>
      <c r="UGW51" s="468"/>
      <c r="UGX51" s="468"/>
      <c r="UGY51" s="468"/>
      <c r="UGZ51" s="468"/>
      <c r="UHA51" s="468"/>
      <c r="UHB51" s="468"/>
      <c r="UHC51" s="468"/>
      <c r="UHD51" s="468"/>
      <c r="UHE51" s="468"/>
      <c r="UHF51" s="468"/>
      <c r="UHG51" s="468"/>
      <c r="UHH51" s="468"/>
      <c r="UHI51" s="468"/>
      <c r="UHJ51" s="468"/>
      <c r="UHK51" s="468"/>
      <c r="UHL51" s="468"/>
      <c r="UHM51" s="468"/>
      <c r="UHN51" s="468"/>
      <c r="UHO51" s="468"/>
      <c r="UHP51" s="468"/>
      <c r="UHQ51" s="468"/>
      <c r="UHR51" s="468"/>
      <c r="UHS51" s="468"/>
      <c r="UHT51" s="468"/>
      <c r="UHU51" s="468"/>
      <c r="UHV51" s="468"/>
      <c r="UHW51" s="468"/>
      <c r="UHX51" s="468"/>
      <c r="UHY51" s="468"/>
      <c r="UHZ51" s="468"/>
      <c r="UIA51" s="468"/>
      <c r="UIB51" s="468"/>
      <c r="UIC51" s="468"/>
      <c r="UID51" s="468"/>
      <c r="UIE51" s="468"/>
      <c r="UIF51" s="468"/>
      <c r="UIG51" s="468"/>
      <c r="UIH51" s="468"/>
      <c r="UII51" s="468"/>
      <c r="UIJ51" s="468"/>
      <c r="UIK51" s="468"/>
      <c r="UIL51" s="468"/>
      <c r="UIM51" s="468"/>
      <c r="UIN51" s="468"/>
      <c r="UIO51" s="468"/>
      <c r="UIP51" s="468"/>
      <c r="UIQ51" s="468"/>
      <c r="UIR51" s="468"/>
      <c r="UIS51" s="468"/>
      <c r="UIT51" s="468"/>
      <c r="UIU51" s="468"/>
      <c r="UIV51" s="468"/>
      <c r="UIW51" s="468"/>
      <c r="UIX51" s="468"/>
      <c r="UIY51" s="468"/>
      <c r="UIZ51" s="468"/>
      <c r="UJA51" s="468"/>
      <c r="UJB51" s="468"/>
      <c r="UJC51" s="468"/>
      <c r="UJD51" s="468"/>
      <c r="UJE51" s="468"/>
      <c r="UJF51" s="468"/>
      <c r="UJG51" s="468"/>
      <c r="UJH51" s="468"/>
      <c r="UJI51" s="468"/>
      <c r="UJJ51" s="468"/>
      <c r="UJK51" s="468"/>
      <c r="UJL51" s="468"/>
      <c r="UJM51" s="468"/>
      <c r="UJN51" s="468"/>
      <c r="UJO51" s="468"/>
      <c r="UJP51" s="468"/>
      <c r="UJQ51" s="468"/>
      <c r="UJR51" s="468"/>
      <c r="UJS51" s="468"/>
      <c r="UJT51" s="468"/>
      <c r="UJU51" s="468"/>
      <c r="UJV51" s="468"/>
      <c r="UJW51" s="468"/>
      <c r="UJX51" s="468"/>
      <c r="UJY51" s="468"/>
      <c r="UJZ51" s="468"/>
      <c r="UKA51" s="468"/>
      <c r="UKB51" s="468"/>
      <c r="UKC51" s="468"/>
      <c r="UKD51" s="468"/>
      <c r="UKE51" s="468"/>
      <c r="UKF51" s="468"/>
      <c r="UKG51" s="468"/>
      <c r="UKH51" s="468"/>
      <c r="UKI51" s="468"/>
      <c r="UKJ51" s="468"/>
      <c r="UKK51" s="468"/>
      <c r="UKL51" s="468"/>
      <c r="UKM51" s="468"/>
      <c r="UKN51" s="468"/>
      <c r="UKO51" s="468"/>
      <c r="UKP51" s="468"/>
      <c r="UKQ51" s="468"/>
      <c r="UKR51" s="468"/>
      <c r="UKS51" s="468"/>
      <c r="UKT51" s="468"/>
      <c r="UKU51" s="468"/>
      <c r="UKV51" s="468"/>
      <c r="UKW51" s="468"/>
      <c r="UKX51" s="468"/>
      <c r="UKY51" s="468"/>
      <c r="UKZ51" s="468"/>
      <c r="ULA51" s="468"/>
      <c r="ULB51" s="468"/>
      <c r="ULC51" s="468"/>
      <c r="ULD51" s="468"/>
      <c r="ULE51" s="468"/>
      <c r="ULF51" s="468"/>
      <c r="ULG51" s="468"/>
      <c r="ULH51" s="468"/>
      <c r="ULI51" s="468"/>
      <c r="ULJ51" s="468"/>
      <c r="ULK51" s="468"/>
      <c r="ULL51" s="468"/>
      <c r="ULM51" s="468"/>
      <c r="ULN51" s="468"/>
      <c r="ULO51" s="468"/>
      <c r="ULP51" s="468"/>
      <c r="ULQ51" s="468"/>
      <c r="ULR51" s="468"/>
      <c r="ULS51" s="468"/>
      <c r="ULT51" s="468"/>
      <c r="ULU51" s="468"/>
      <c r="ULV51" s="468"/>
      <c r="ULW51" s="468"/>
      <c r="ULX51" s="468"/>
      <c r="ULY51" s="468"/>
      <c r="ULZ51" s="468"/>
      <c r="UMA51" s="468"/>
      <c r="UMB51" s="468"/>
      <c r="UMC51" s="468"/>
      <c r="UMD51" s="468"/>
      <c r="UME51" s="468"/>
      <c r="UMF51" s="468"/>
      <c r="UMG51" s="468"/>
      <c r="UMH51" s="468"/>
      <c r="UMI51" s="468"/>
      <c r="UMJ51" s="468"/>
      <c r="UMK51" s="468"/>
      <c r="UML51" s="468"/>
      <c r="UMM51" s="468"/>
      <c r="UMN51" s="468"/>
      <c r="UMO51" s="468"/>
      <c r="UMP51" s="468"/>
      <c r="UMQ51" s="468"/>
      <c r="UMR51" s="468"/>
      <c r="UMS51" s="468"/>
      <c r="UMT51" s="468"/>
      <c r="UMU51" s="468"/>
      <c r="UMV51" s="468"/>
      <c r="UMW51" s="468"/>
      <c r="UMX51" s="468"/>
      <c r="UMY51" s="468"/>
      <c r="UMZ51" s="468"/>
      <c r="UNA51" s="468"/>
      <c r="UNB51" s="468"/>
      <c r="UNC51" s="468"/>
      <c r="UND51" s="468"/>
      <c r="UNE51" s="468"/>
      <c r="UNF51" s="468"/>
      <c r="UNG51" s="468"/>
      <c r="UNH51" s="468"/>
      <c r="UNI51" s="468"/>
      <c r="UNJ51" s="468"/>
      <c r="UNK51" s="468"/>
      <c r="UNL51" s="468"/>
      <c r="UNM51" s="468"/>
      <c r="UNN51" s="468"/>
      <c r="UNO51" s="468"/>
      <c r="UNP51" s="468"/>
      <c r="UNQ51" s="468"/>
      <c r="UNR51" s="468"/>
      <c r="UNS51" s="468"/>
      <c r="UNT51" s="468"/>
      <c r="UNU51" s="468"/>
      <c r="UNV51" s="468"/>
      <c r="UNW51" s="468"/>
      <c r="UNX51" s="468"/>
      <c r="UNY51" s="468"/>
      <c r="UNZ51" s="468"/>
      <c r="UOA51" s="468"/>
      <c r="UOB51" s="468"/>
      <c r="UOC51" s="468"/>
      <c r="UOD51" s="468"/>
      <c r="UOE51" s="468"/>
      <c r="UOF51" s="468"/>
      <c r="UOG51" s="468"/>
      <c r="UOH51" s="468"/>
      <c r="UOI51" s="468"/>
      <c r="UOJ51" s="468"/>
      <c r="UOK51" s="468"/>
      <c r="UOL51" s="468"/>
      <c r="UOM51" s="468"/>
      <c r="UON51" s="468"/>
      <c r="UOO51" s="468"/>
      <c r="UOP51" s="468"/>
      <c r="UOQ51" s="468"/>
      <c r="UOR51" s="468"/>
      <c r="UOS51" s="468"/>
      <c r="UOT51" s="468"/>
      <c r="UOU51" s="468"/>
      <c r="UOV51" s="468"/>
      <c r="UOW51" s="468"/>
      <c r="UOX51" s="468"/>
      <c r="UOY51" s="468"/>
      <c r="UOZ51" s="468"/>
      <c r="UPA51" s="468"/>
      <c r="UPB51" s="468"/>
      <c r="UPC51" s="468"/>
      <c r="UPD51" s="468"/>
      <c r="UPE51" s="468"/>
      <c r="UPF51" s="468"/>
      <c r="UPG51" s="468"/>
      <c r="UPH51" s="468"/>
      <c r="UPI51" s="468"/>
      <c r="UPJ51" s="468"/>
      <c r="UPK51" s="468"/>
      <c r="UPL51" s="468"/>
      <c r="UPM51" s="468"/>
      <c r="UPN51" s="468"/>
      <c r="UPO51" s="468"/>
      <c r="UPP51" s="468"/>
      <c r="UPQ51" s="468"/>
      <c r="UPR51" s="468"/>
      <c r="UPS51" s="468"/>
      <c r="UPT51" s="468"/>
      <c r="UPU51" s="468"/>
      <c r="UPV51" s="468"/>
      <c r="UPW51" s="468"/>
      <c r="UPX51" s="468"/>
      <c r="UPY51" s="468"/>
      <c r="UPZ51" s="468"/>
      <c r="UQA51" s="468"/>
      <c r="UQB51" s="468"/>
      <c r="UQC51" s="468"/>
      <c r="UQD51" s="468"/>
      <c r="UQE51" s="468"/>
      <c r="UQF51" s="468"/>
      <c r="UQG51" s="468"/>
      <c r="UQH51" s="468"/>
      <c r="UQI51" s="468"/>
      <c r="UQJ51" s="468"/>
      <c r="UQK51" s="468"/>
      <c r="UQL51" s="468"/>
      <c r="UQM51" s="468"/>
      <c r="UQN51" s="468"/>
      <c r="UQO51" s="468"/>
      <c r="UQP51" s="468"/>
      <c r="UQQ51" s="468"/>
      <c r="UQR51" s="468"/>
      <c r="UQS51" s="468"/>
      <c r="UQT51" s="468"/>
      <c r="UQU51" s="468"/>
      <c r="UQV51" s="468"/>
      <c r="UQW51" s="468"/>
      <c r="UQX51" s="468"/>
      <c r="UQY51" s="468"/>
      <c r="UQZ51" s="468"/>
      <c r="URA51" s="468"/>
      <c r="URB51" s="468"/>
      <c r="URC51" s="468"/>
      <c r="URD51" s="468"/>
      <c r="URE51" s="468"/>
      <c r="URF51" s="468"/>
      <c r="URG51" s="468"/>
      <c r="URH51" s="468"/>
      <c r="URI51" s="468"/>
      <c r="URJ51" s="468"/>
      <c r="URK51" s="468"/>
      <c r="URL51" s="468"/>
      <c r="URM51" s="468"/>
      <c r="URN51" s="468"/>
      <c r="URO51" s="468"/>
      <c r="URP51" s="468"/>
      <c r="URQ51" s="468"/>
      <c r="URR51" s="468"/>
      <c r="URS51" s="468"/>
      <c r="URT51" s="468"/>
      <c r="URU51" s="468"/>
      <c r="URV51" s="468"/>
      <c r="URW51" s="468"/>
      <c r="URX51" s="468"/>
      <c r="URY51" s="468"/>
      <c r="URZ51" s="468"/>
      <c r="USA51" s="468"/>
      <c r="USB51" s="468"/>
      <c r="USC51" s="468"/>
      <c r="USD51" s="468"/>
      <c r="USE51" s="468"/>
      <c r="USF51" s="468"/>
      <c r="USG51" s="468"/>
      <c r="USH51" s="468"/>
      <c r="USI51" s="468"/>
      <c r="USJ51" s="468"/>
      <c r="USK51" s="468"/>
      <c r="USL51" s="468"/>
      <c r="USM51" s="468"/>
      <c r="USN51" s="468"/>
      <c r="USO51" s="468"/>
      <c r="USP51" s="468"/>
      <c r="USQ51" s="468"/>
      <c r="USR51" s="468"/>
      <c r="USS51" s="468"/>
      <c r="UST51" s="468"/>
      <c r="USU51" s="468"/>
      <c r="USV51" s="468"/>
      <c r="USW51" s="468"/>
      <c r="USX51" s="468"/>
      <c r="USY51" s="468"/>
      <c r="USZ51" s="468"/>
      <c r="UTA51" s="468"/>
      <c r="UTB51" s="468"/>
      <c r="UTC51" s="468"/>
      <c r="UTD51" s="468"/>
      <c r="UTE51" s="468"/>
      <c r="UTF51" s="468"/>
      <c r="UTG51" s="468"/>
      <c r="UTH51" s="468"/>
      <c r="UTI51" s="468"/>
      <c r="UTJ51" s="468"/>
      <c r="UTK51" s="468"/>
      <c r="UTL51" s="468"/>
      <c r="UTM51" s="468"/>
      <c r="UTN51" s="468"/>
      <c r="UTO51" s="468"/>
      <c r="UTP51" s="468"/>
      <c r="UTQ51" s="468"/>
      <c r="UTR51" s="468"/>
      <c r="UTS51" s="468"/>
      <c r="UTT51" s="468"/>
      <c r="UTU51" s="468"/>
      <c r="UTV51" s="468"/>
      <c r="UTW51" s="468"/>
      <c r="UTX51" s="468"/>
      <c r="UTY51" s="468"/>
      <c r="UTZ51" s="468"/>
      <c r="UUA51" s="468"/>
      <c r="UUB51" s="468"/>
      <c r="UUC51" s="468"/>
      <c r="UUD51" s="468"/>
      <c r="UUE51" s="468"/>
      <c r="UUF51" s="468"/>
      <c r="UUG51" s="468"/>
      <c r="UUH51" s="468"/>
      <c r="UUI51" s="468"/>
      <c r="UUJ51" s="468"/>
      <c r="UUK51" s="468"/>
      <c r="UUL51" s="468"/>
      <c r="UUM51" s="468"/>
      <c r="UUN51" s="468"/>
      <c r="UUO51" s="468"/>
      <c r="UUP51" s="468"/>
      <c r="UUQ51" s="468"/>
      <c r="UUR51" s="468"/>
      <c r="UUS51" s="468"/>
      <c r="UUT51" s="468"/>
      <c r="UUU51" s="468"/>
      <c r="UUV51" s="468"/>
      <c r="UUW51" s="468"/>
      <c r="UUX51" s="468"/>
      <c r="UUY51" s="468"/>
      <c r="UUZ51" s="468"/>
      <c r="UVA51" s="468"/>
      <c r="UVB51" s="468"/>
      <c r="UVC51" s="468"/>
      <c r="UVD51" s="468"/>
      <c r="UVE51" s="468"/>
      <c r="UVF51" s="468"/>
      <c r="UVG51" s="468"/>
      <c r="UVH51" s="468"/>
      <c r="UVI51" s="468"/>
      <c r="UVJ51" s="468"/>
      <c r="UVK51" s="468"/>
      <c r="UVL51" s="468"/>
      <c r="UVM51" s="468"/>
      <c r="UVN51" s="468"/>
      <c r="UVO51" s="468"/>
      <c r="UVP51" s="468"/>
      <c r="UVQ51" s="468"/>
      <c r="UVR51" s="468"/>
      <c r="UVS51" s="468"/>
      <c r="UVT51" s="468"/>
      <c r="UVU51" s="468"/>
      <c r="UVV51" s="468"/>
      <c r="UVW51" s="468"/>
      <c r="UVX51" s="468"/>
      <c r="UVY51" s="468"/>
      <c r="UVZ51" s="468"/>
      <c r="UWA51" s="468"/>
      <c r="UWB51" s="468"/>
      <c r="UWC51" s="468"/>
      <c r="UWD51" s="468"/>
      <c r="UWE51" s="468"/>
      <c r="UWF51" s="468"/>
      <c r="UWG51" s="468"/>
      <c r="UWH51" s="468"/>
      <c r="UWI51" s="468"/>
      <c r="UWJ51" s="468"/>
      <c r="UWK51" s="468"/>
      <c r="UWL51" s="468"/>
      <c r="UWM51" s="468"/>
      <c r="UWN51" s="468"/>
      <c r="UWO51" s="468"/>
      <c r="UWP51" s="468"/>
      <c r="UWQ51" s="468"/>
      <c r="UWR51" s="468"/>
      <c r="UWS51" s="468"/>
      <c r="UWT51" s="468"/>
      <c r="UWU51" s="468"/>
      <c r="UWV51" s="468"/>
      <c r="UWW51" s="468"/>
      <c r="UWX51" s="468"/>
      <c r="UWY51" s="468"/>
      <c r="UWZ51" s="468"/>
      <c r="UXA51" s="468"/>
      <c r="UXB51" s="468"/>
      <c r="UXC51" s="468"/>
      <c r="UXD51" s="468"/>
      <c r="UXE51" s="468"/>
      <c r="UXF51" s="468"/>
      <c r="UXG51" s="468"/>
      <c r="UXH51" s="468"/>
      <c r="UXI51" s="468"/>
      <c r="UXJ51" s="468"/>
      <c r="UXK51" s="468"/>
      <c r="UXL51" s="468"/>
      <c r="UXM51" s="468"/>
      <c r="UXN51" s="468"/>
      <c r="UXO51" s="468"/>
      <c r="UXP51" s="468"/>
      <c r="UXQ51" s="468"/>
      <c r="UXR51" s="468"/>
      <c r="UXS51" s="468"/>
      <c r="UXT51" s="468"/>
      <c r="UXU51" s="468"/>
      <c r="UXV51" s="468"/>
      <c r="UXW51" s="468"/>
      <c r="UXX51" s="468"/>
      <c r="UXY51" s="468"/>
      <c r="UXZ51" s="468"/>
      <c r="UYA51" s="468"/>
      <c r="UYB51" s="468"/>
      <c r="UYC51" s="468"/>
      <c r="UYD51" s="468"/>
      <c r="UYE51" s="468"/>
      <c r="UYF51" s="468"/>
      <c r="UYG51" s="468"/>
      <c r="UYH51" s="468"/>
      <c r="UYI51" s="468"/>
      <c r="UYJ51" s="468"/>
      <c r="UYK51" s="468"/>
      <c r="UYL51" s="468"/>
      <c r="UYM51" s="468"/>
      <c r="UYN51" s="468"/>
      <c r="UYO51" s="468"/>
      <c r="UYP51" s="468"/>
      <c r="UYQ51" s="468"/>
      <c r="UYR51" s="468"/>
      <c r="UYS51" s="468"/>
      <c r="UYT51" s="468"/>
      <c r="UYU51" s="468"/>
      <c r="UYV51" s="468"/>
      <c r="UYW51" s="468"/>
      <c r="UYX51" s="468"/>
      <c r="UYY51" s="468"/>
      <c r="UYZ51" s="468"/>
      <c r="UZA51" s="468"/>
      <c r="UZB51" s="468"/>
      <c r="UZC51" s="468"/>
      <c r="UZD51" s="468"/>
      <c r="UZE51" s="468"/>
      <c r="UZF51" s="468"/>
      <c r="UZG51" s="468"/>
      <c r="UZH51" s="468"/>
      <c r="UZI51" s="468"/>
      <c r="UZJ51" s="468"/>
      <c r="UZK51" s="468"/>
      <c r="UZL51" s="468"/>
      <c r="UZM51" s="468"/>
      <c r="UZN51" s="468"/>
      <c r="UZO51" s="468"/>
      <c r="UZP51" s="468"/>
      <c r="UZQ51" s="468"/>
      <c r="UZR51" s="468"/>
      <c r="UZS51" s="468"/>
      <c r="UZT51" s="468"/>
      <c r="UZU51" s="468"/>
      <c r="UZV51" s="468"/>
      <c r="UZW51" s="468"/>
      <c r="UZX51" s="468"/>
      <c r="UZY51" s="468"/>
      <c r="UZZ51" s="468"/>
      <c r="VAA51" s="468"/>
      <c r="VAB51" s="468"/>
      <c r="VAC51" s="468"/>
      <c r="VAD51" s="468"/>
      <c r="VAE51" s="468"/>
      <c r="VAF51" s="468"/>
      <c r="VAG51" s="468"/>
      <c r="VAH51" s="468"/>
      <c r="VAI51" s="468"/>
      <c r="VAJ51" s="468"/>
      <c r="VAK51" s="468"/>
      <c r="VAL51" s="468"/>
      <c r="VAM51" s="468"/>
      <c r="VAN51" s="468"/>
      <c r="VAO51" s="468"/>
      <c r="VAP51" s="468"/>
      <c r="VAQ51" s="468"/>
      <c r="VAR51" s="468"/>
      <c r="VAS51" s="468"/>
      <c r="VAT51" s="468"/>
      <c r="VAU51" s="468"/>
      <c r="VAV51" s="468"/>
      <c r="VAW51" s="468"/>
      <c r="VAX51" s="468"/>
      <c r="VAY51" s="468"/>
      <c r="VAZ51" s="468"/>
      <c r="VBA51" s="468"/>
      <c r="VBB51" s="468"/>
      <c r="VBC51" s="468"/>
      <c r="VBD51" s="468"/>
      <c r="VBE51" s="468"/>
      <c r="VBF51" s="468"/>
      <c r="VBG51" s="468"/>
      <c r="VBH51" s="468"/>
      <c r="VBI51" s="468"/>
      <c r="VBJ51" s="468"/>
      <c r="VBK51" s="468"/>
      <c r="VBL51" s="468"/>
      <c r="VBM51" s="468"/>
      <c r="VBN51" s="468"/>
      <c r="VBO51" s="468"/>
      <c r="VBP51" s="468"/>
      <c r="VBQ51" s="468"/>
      <c r="VBR51" s="468"/>
      <c r="VBS51" s="468"/>
      <c r="VBT51" s="468"/>
      <c r="VBU51" s="468"/>
      <c r="VBV51" s="468"/>
      <c r="VBW51" s="468"/>
      <c r="VBX51" s="468"/>
      <c r="VBY51" s="468"/>
      <c r="VBZ51" s="468"/>
      <c r="VCA51" s="468"/>
      <c r="VCB51" s="468"/>
      <c r="VCC51" s="468"/>
      <c r="VCD51" s="468"/>
      <c r="VCE51" s="468"/>
      <c r="VCF51" s="468"/>
      <c r="VCG51" s="468"/>
      <c r="VCH51" s="468"/>
      <c r="VCI51" s="468"/>
      <c r="VCJ51" s="468"/>
      <c r="VCK51" s="468"/>
      <c r="VCL51" s="468"/>
      <c r="VCM51" s="468"/>
      <c r="VCN51" s="468"/>
      <c r="VCO51" s="468"/>
      <c r="VCP51" s="468"/>
      <c r="VCQ51" s="468"/>
      <c r="VCR51" s="468"/>
      <c r="VCS51" s="468"/>
      <c r="VCT51" s="468"/>
      <c r="VCU51" s="468"/>
      <c r="VCV51" s="468"/>
      <c r="VCW51" s="468"/>
      <c r="VCX51" s="468"/>
      <c r="VCY51" s="468"/>
      <c r="VCZ51" s="468"/>
      <c r="VDA51" s="468"/>
      <c r="VDB51" s="468"/>
      <c r="VDC51" s="468"/>
      <c r="VDD51" s="468"/>
      <c r="VDE51" s="468"/>
      <c r="VDF51" s="468"/>
      <c r="VDG51" s="468"/>
      <c r="VDH51" s="468"/>
      <c r="VDI51" s="468"/>
      <c r="VDJ51" s="468"/>
      <c r="VDK51" s="468"/>
      <c r="VDL51" s="468"/>
      <c r="VDM51" s="468"/>
      <c r="VDN51" s="468"/>
      <c r="VDO51" s="468"/>
      <c r="VDP51" s="468"/>
      <c r="VDQ51" s="468"/>
      <c r="VDR51" s="468"/>
      <c r="VDS51" s="468"/>
      <c r="VDT51" s="468"/>
      <c r="VDU51" s="468"/>
      <c r="VDV51" s="468"/>
      <c r="VDW51" s="468"/>
      <c r="VDX51" s="468"/>
      <c r="VDY51" s="468"/>
      <c r="VDZ51" s="468"/>
      <c r="VEA51" s="468"/>
      <c r="VEB51" s="468"/>
      <c r="VEC51" s="468"/>
      <c r="VED51" s="468"/>
      <c r="VEE51" s="468"/>
      <c r="VEF51" s="468"/>
      <c r="VEG51" s="468"/>
      <c r="VEH51" s="468"/>
      <c r="VEI51" s="468"/>
      <c r="VEJ51" s="468"/>
      <c r="VEK51" s="468"/>
      <c r="VEL51" s="468"/>
      <c r="VEM51" s="468"/>
      <c r="VEN51" s="468"/>
      <c r="VEO51" s="468"/>
      <c r="VEP51" s="468"/>
      <c r="VEQ51" s="468"/>
      <c r="VER51" s="468"/>
      <c r="VES51" s="468"/>
      <c r="VET51" s="468"/>
      <c r="VEU51" s="468"/>
      <c r="VEV51" s="468"/>
      <c r="VEW51" s="468"/>
      <c r="VEX51" s="468"/>
      <c r="VEY51" s="468"/>
      <c r="VEZ51" s="468"/>
      <c r="VFA51" s="468"/>
      <c r="VFB51" s="468"/>
      <c r="VFC51" s="468"/>
      <c r="VFD51" s="468"/>
      <c r="VFE51" s="468"/>
      <c r="VFF51" s="468"/>
      <c r="VFG51" s="468"/>
      <c r="VFH51" s="468"/>
      <c r="VFI51" s="468"/>
      <c r="VFJ51" s="468"/>
      <c r="VFK51" s="468"/>
      <c r="VFL51" s="468"/>
      <c r="VFM51" s="468"/>
      <c r="VFN51" s="468"/>
      <c r="VFO51" s="468"/>
      <c r="VFP51" s="468"/>
      <c r="VFQ51" s="468"/>
      <c r="VFR51" s="468"/>
      <c r="VFS51" s="468"/>
      <c r="VFT51" s="468"/>
      <c r="VFU51" s="468"/>
      <c r="VFV51" s="468"/>
      <c r="VFW51" s="468"/>
      <c r="VFX51" s="468"/>
      <c r="VFY51" s="468"/>
      <c r="VFZ51" s="468"/>
      <c r="VGA51" s="468"/>
      <c r="VGB51" s="468"/>
      <c r="VGC51" s="468"/>
      <c r="VGD51" s="468"/>
      <c r="VGE51" s="468"/>
      <c r="VGF51" s="468"/>
      <c r="VGG51" s="468"/>
      <c r="VGH51" s="468"/>
      <c r="VGI51" s="468"/>
      <c r="VGJ51" s="468"/>
      <c r="VGK51" s="468"/>
      <c r="VGL51" s="468"/>
      <c r="VGM51" s="468"/>
      <c r="VGN51" s="468"/>
      <c r="VGO51" s="468"/>
      <c r="VGP51" s="468"/>
      <c r="VGQ51" s="468"/>
      <c r="VGR51" s="468"/>
      <c r="VGS51" s="468"/>
      <c r="VGT51" s="468"/>
      <c r="VGU51" s="468"/>
      <c r="VGV51" s="468"/>
      <c r="VGW51" s="468"/>
      <c r="VGX51" s="468"/>
      <c r="VGY51" s="468"/>
      <c r="VGZ51" s="468"/>
      <c r="VHA51" s="468"/>
      <c r="VHB51" s="468"/>
      <c r="VHC51" s="468"/>
      <c r="VHD51" s="468"/>
      <c r="VHE51" s="468"/>
      <c r="VHF51" s="468"/>
      <c r="VHG51" s="468"/>
      <c r="VHH51" s="468"/>
      <c r="VHI51" s="468"/>
      <c r="VHJ51" s="468"/>
      <c r="VHK51" s="468"/>
      <c r="VHL51" s="468"/>
      <c r="VHM51" s="468"/>
      <c r="VHN51" s="468"/>
      <c r="VHO51" s="468"/>
      <c r="VHP51" s="468"/>
      <c r="VHQ51" s="468"/>
      <c r="VHR51" s="468"/>
      <c r="VHS51" s="468"/>
      <c r="VHT51" s="468"/>
      <c r="VHU51" s="468"/>
      <c r="VHV51" s="468"/>
      <c r="VHW51" s="468"/>
      <c r="VHX51" s="468"/>
      <c r="VHY51" s="468"/>
      <c r="VHZ51" s="468"/>
      <c r="VIA51" s="468"/>
      <c r="VIB51" s="468"/>
      <c r="VIC51" s="468"/>
      <c r="VID51" s="468"/>
      <c r="VIE51" s="468"/>
      <c r="VIF51" s="468"/>
      <c r="VIG51" s="468"/>
      <c r="VIH51" s="468"/>
      <c r="VII51" s="468"/>
      <c r="VIJ51" s="468"/>
      <c r="VIK51" s="468"/>
      <c r="VIL51" s="468"/>
      <c r="VIM51" s="468"/>
      <c r="VIN51" s="468"/>
      <c r="VIO51" s="468"/>
      <c r="VIP51" s="468"/>
      <c r="VIQ51" s="468"/>
      <c r="VIR51" s="468"/>
      <c r="VIS51" s="468"/>
      <c r="VIT51" s="468"/>
      <c r="VIU51" s="468"/>
      <c r="VIV51" s="468"/>
      <c r="VIW51" s="468"/>
      <c r="VIX51" s="468"/>
      <c r="VIY51" s="468"/>
      <c r="VIZ51" s="468"/>
      <c r="VJA51" s="468"/>
      <c r="VJB51" s="468"/>
      <c r="VJC51" s="468"/>
      <c r="VJD51" s="468"/>
      <c r="VJE51" s="468"/>
      <c r="VJF51" s="468"/>
      <c r="VJG51" s="468"/>
      <c r="VJH51" s="468"/>
      <c r="VJI51" s="468"/>
      <c r="VJJ51" s="468"/>
      <c r="VJK51" s="468"/>
      <c r="VJL51" s="468"/>
      <c r="VJM51" s="468"/>
      <c r="VJN51" s="468"/>
      <c r="VJO51" s="468"/>
      <c r="VJP51" s="468"/>
      <c r="VJQ51" s="468"/>
      <c r="VJR51" s="468"/>
      <c r="VJS51" s="468"/>
      <c r="VJT51" s="468"/>
      <c r="VJU51" s="468"/>
      <c r="VJV51" s="468"/>
      <c r="VJW51" s="468"/>
      <c r="VJX51" s="468"/>
      <c r="VJY51" s="468"/>
      <c r="VJZ51" s="468"/>
      <c r="VKA51" s="468"/>
      <c r="VKB51" s="468"/>
      <c r="VKC51" s="468"/>
      <c r="VKD51" s="468"/>
      <c r="VKE51" s="468"/>
      <c r="VKF51" s="468"/>
      <c r="VKG51" s="468"/>
      <c r="VKH51" s="468"/>
      <c r="VKI51" s="468"/>
      <c r="VKJ51" s="468"/>
      <c r="VKK51" s="468"/>
      <c r="VKL51" s="468"/>
      <c r="VKM51" s="468"/>
      <c r="VKN51" s="468"/>
      <c r="VKO51" s="468"/>
      <c r="VKP51" s="468"/>
      <c r="VKQ51" s="468"/>
      <c r="VKR51" s="468"/>
      <c r="VKS51" s="468"/>
      <c r="VKT51" s="468"/>
      <c r="VKU51" s="468"/>
      <c r="VKV51" s="468"/>
      <c r="VKW51" s="468"/>
      <c r="VKX51" s="468"/>
      <c r="VKY51" s="468"/>
      <c r="VKZ51" s="468"/>
      <c r="VLA51" s="468"/>
      <c r="VLB51" s="468"/>
      <c r="VLC51" s="468"/>
      <c r="VLD51" s="468"/>
      <c r="VLE51" s="468"/>
      <c r="VLF51" s="468"/>
      <c r="VLG51" s="468"/>
      <c r="VLH51" s="468"/>
      <c r="VLI51" s="468"/>
      <c r="VLJ51" s="468"/>
      <c r="VLK51" s="468"/>
      <c r="VLL51" s="468"/>
      <c r="VLM51" s="468"/>
      <c r="VLN51" s="468"/>
      <c r="VLO51" s="468"/>
      <c r="VLP51" s="468"/>
      <c r="VLQ51" s="468"/>
      <c r="VLR51" s="468"/>
      <c r="VLS51" s="468"/>
      <c r="VLT51" s="468"/>
      <c r="VLU51" s="468"/>
      <c r="VLV51" s="468"/>
      <c r="VLW51" s="468"/>
      <c r="VLX51" s="468"/>
      <c r="VLY51" s="468"/>
      <c r="VLZ51" s="468"/>
      <c r="VMA51" s="468"/>
      <c r="VMB51" s="468"/>
      <c r="VMC51" s="468"/>
      <c r="VMD51" s="468"/>
      <c r="VME51" s="468"/>
      <c r="VMF51" s="468"/>
      <c r="VMG51" s="468"/>
      <c r="VMH51" s="468"/>
      <c r="VMI51" s="468"/>
      <c r="VMJ51" s="468"/>
      <c r="VMK51" s="468"/>
      <c r="VML51" s="468"/>
      <c r="VMM51" s="468"/>
      <c r="VMN51" s="468"/>
      <c r="VMO51" s="468"/>
      <c r="VMP51" s="468"/>
      <c r="VMQ51" s="468"/>
      <c r="VMR51" s="468"/>
      <c r="VMS51" s="468"/>
      <c r="VMT51" s="468"/>
      <c r="VMU51" s="468"/>
      <c r="VMV51" s="468"/>
      <c r="VMW51" s="468"/>
      <c r="VMX51" s="468"/>
      <c r="VMY51" s="468"/>
      <c r="VMZ51" s="468"/>
      <c r="VNA51" s="468"/>
      <c r="VNB51" s="468"/>
      <c r="VNC51" s="468"/>
      <c r="VND51" s="468"/>
      <c r="VNE51" s="468"/>
      <c r="VNF51" s="468"/>
      <c r="VNG51" s="468"/>
      <c r="VNH51" s="468"/>
      <c r="VNI51" s="468"/>
      <c r="VNJ51" s="468"/>
      <c r="VNK51" s="468"/>
      <c r="VNL51" s="468"/>
      <c r="VNM51" s="468"/>
      <c r="VNN51" s="468"/>
      <c r="VNO51" s="468"/>
      <c r="VNP51" s="468"/>
      <c r="VNQ51" s="468"/>
      <c r="VNR51" s="468"/>
      <c r="VNS51" s="468"/>
      <c r="VNT51" s="468"/>
      <c r="VNU51" s="468"/>
      <c r="VNV51" s="468"/>
      <c r="VNW51" s="468"/>
      <c r="VNX51" s="468"/>
      <c r="VNY51" s="468"/>
      <c r="VNZ51" s="468"/>
      <c r="VOA51" s="468"/>
      <c r="VOB51" s="468"/>
      <c r="VOC51" s="468"/>
      <c r="VOD51" s="468"/>
      <c r="VOE51" s="468"/>
      <c r="VOF51" s="468"/>
      <c r="VOG51" s="468"/>
      <c r="VOH51" s="468"/>
      <c r="VOI51" s="468"/>
      <c r="VOJ51" s="468"/>
      <c r="VOK51" s="468"/>
      <c r="VOL51" s="468"/>
      <c r="VOM51" s="468"/>
      <c r="VON51" s="468"/>
      <c r="VOO51" s="468"/>
      <c r="VOP51" s="468"/>
      <c r="VOQ51" s="468"/>
      <c r="VOR51" s="468"/>
      <c r="VOS51" s="468"/>
      <c r="VOT51" s="468"/>
      <c r="VOU51" s="468"/>
      <c r="VOV51" s="468"/>
      <c r="VOW51" s="468"/>
      <c r="VOX51" s="468"/>
      <c r="VOY51" s="468"/>
      <c r="VOZ51" s="468"/>
      <c r="VPA51" s="468"/>
      <c r="VPB51" s="468"/>
      <c r="VPC51" s="468"/>
      <c r="VPD51" s="468"/>
      <c r="VPE51" s="468"/>
      <c r="VPF51" s="468"/>
      <c r="VPG51" s="468"/>
      <c r="VPH51" s="468"/>
      <c r="VPI51" s="468"/>
      <c r="VPJ51" s="468"/>
      <c r="VPK51" s="468"/>
      <c r="VPL51" s="468"/>
      <c r="VPM51" s="468"/>
      <c r="VPN51" s="468"/>
      <c r="VPO51" s="468"/>
      <c r="VPP51" s="468"/>
      <c r="VPQ51" s="468"/>
      <c r="VPR51" s="468"/>
      <c r="VPS51" s="468"/>
      <c r="VPT51" s="468"/>
      <c r="VPU51" s="468"/>
      <c r="VPV51" s="468"/>
      <c r="VPW51" s="468"/>
      <c r="VPX51" s="468"/>
      <c r="VPY51" s="468"/>
      <c r="VPZ51" s="468"/>
      <c r="VQA51" s="468"/>
      <c r="VQB51" s="468"/>
      <c r="VQC51" s="468"/>
      <c r="VQD51" s="468"/>
      <c r="VQE51" s="468"/>
      <c r="VQF51" s="468"/>
      <c r="VQG51" s="468"/>
      <c r="VQH51" s="468"/>
      <c r="VQI51" s="468"/>
      <c r="VQJ51" s="468"/>
      <c r="VQK51" s="468"/>
      <c r="VQL51" s="468"/>
      <c r="VQM51" s="468"/>
      <c r="VQN51" s="468"/>
      <c r="VQO51" s="468"/>
      <c r="VQP51" s="468"/>
      <c r="VQQ51" s="468"/>
      <c r="VQR51" s="468"/>
      <c r="VQS51" s="468"/>
      <c r="VQT51" s="468"/>
      <c r="VQU51" s="468"/>
      <c r="VQV51" s="468"/>
      <c r="VQW51" s="468"/>
      <c r="VQX51" s="468"/>
      <c r="VQY51" s="468"/>
      <c r="VQZ51" s="468"/>
      <c r="VRA51" s="468"/>
      <c r="VRB51" s="468"/>
      <c r="VRC51" s="468"/>
      <c r="VRD51" s="468"/>
      <c r="VRE51" s="468"/>
      <c r="VRF51" s="468"/>
      <c r="VRG51" s="468"/>
      <c r="VRH51" s="468"/>
      <c r="VRI51" s="468"/>
      <c r="VRJ51" s="468"/>
      <c r="VRK51" s="468"/>
      <c r="VRL51" s="468"/>
      <c r="VRM51" s="468"/>
      <c r="VRN51" s="468"/>
      <c r="VRO51" s="468"/>
      <c r="VRP51" s="468"/>
      <c r="VRQ51" s="468"/>
      <c r="VRR51" s="468"/>
      <c r="VRS51" s="468"/>
      <c r="VRT51" s="468"/>
      <c r="VRU51" s="468"/>
      <c r="VRV51" s="468"/>
      <c r="VRW51" s="468"/>
      <c r="VRX51" s="468"/>
      <c r="VRY51" s="468"/>
      <c r="VRZ51" s="468"/>
      <c r="VSA51" s="468"/>
      <c r="VSB51" s="468"/>
      <c r="VSC51" s="468"/>
      <c r="VSD51" s="468"/>
      <c r="VSE51" s="468"/>
      <c r="VSF51" s="468"/>
      <c r="VSG51" s="468"/>
      <c r="VSH51" s="468"/>
      <c r="VSI51" s="468"/>
      <c r="VSJ51" s="468"/>
      <c r="VSK51" s="468"/>
      <c r="VSL51" s="468"/>
      <c r="VSM51" s="468"/>
      <c r="VSN51" s="468"/>
      <c r="VSO51" s="468"/>
      <c r="VSP51" s="468"/>
      <c r="VSQ51" s="468"/>
      <c r="VSR51" s="468"/>
      <c r="VSS51" s="468"/>
      <c r="VST51" s="468"/>
      <c r="VSU51" s="468"/>
      <c r="VSV51" s="468"/>
      <c r="VSW51" s="468"/>
      <c r="VSX51" s="468"/>
      <c r="VSY51" s="468"/>
      <c r="VSZ51" s="468"/>
      <c r="VTA51" s="468"/>
      <c r="VTB51" s="468"/>
      <c r="VTC51" s="468"/>
      <c r="VTD51" s="468"/>
      <c r="VTE51" s="468"/>
      <c r="VTF51" s="468"/>
      <c r="VTG51" s="468"/>
      <c r="VTH51" s="468"/>
      <c r="VTI51" s="468"/>
      <c r="VTJ51" s="468"/>
      <c r="VTK51" s="468"/>
      <c r="VTL51" s="468"/>
      <c r="VTM51" s="468"/>
      <c r="VTN51" s="468"/>
      <c r="VTO51" s="468"/>
      <c r="VTP51" s="468"/>
      <c r="VTQ51" s="468"/>
      <c r="VTR51" s="468"/>
      <c r="VTS51" s="468"/>
      <c r="VTT51" s="468"/>
      <c r="VTU51" s="468"/>
      <c r="VTV51" s="468"/>
      <c r="VTW51" s="468"/>
      <c r="VTX51" s="468"/>
      <c r="VTY51" s="468"/>
      <c r="VTZ51" s="468"/>
      <c r="VUA51" s="468"/>
      <c r="VUB51" s="468"/>
      <c r="VUC51" s="468"/>
      <c r="VUD51" s="468"/>
      <c r="VUE51" s="468"/>
      <c r="VUF51" s="468"/>
      <c r="VUG51" s="468"/>
      <c r="VUH51" s="468"/>
      <c r="VUI51" s="468"/>
      <c r="VUJ51" s="468"/>
      <c r="VUK51" s="468"/>
      <c r="VUL51" s="468"/>
      <c r="VUM51" s="468"/>
      <c r="VUN51" s="468"/>
      <c r="VUO51" s="468"/>
      <c r="VUP51" s="468"/>
      <c r="VUQ51" s="468"/>
      <c r="VUR51" s="468"/>
      <c r="VUS51" s="468"/>
      <c r="VUT51" s="468"/>
      <c r="VUU51" s="468"/>
      <c r="VUV51" s="468"/>
      <c r="VUW51" s="468"/>
      <c r="VUX51" s="468"/>
      <c r="VUY51" s="468"/>
      <c r="VUZ51" s="468"/>
      <c r="VVA51" s="468"/>
      <c r="VVB51" s="468"/>
      <c r="VVC51" s="468"/>
      <c r="VVD51" s="468"/>
      <c r="VVE51" s="468"/>
      <c r="VVF51" s="468"/>
      <c r="VVG51" s="468"/>
      <c r="VVH51" s="468"/>
      <c r="VVI51" s="468"/>
      <c r="VVJ51" s="468"/>
      <c r="VVK51" s="468"/>
      <c r="VVL51" s="468"/>
      <c r="VVM51" s="468"/>
      <c r="VVN51" s="468"/>
      <c r="VVO51" s="468"/>
      <c r="VVP51" s="468"/>
      <c r="VVQ51" s="468"/>
      <c r="VVR51" s="468"/>
      <c r="VVS51" s="468"/>
      <c r="VVT51" s="468"/>
      <c r="VVU51" s="468"/>
      <c r="VVV51" s="468"/>
      <c r="VVW51" s="468"/>
      <c r="VVX51" s="468"/>
      <c r="VVY51" s="468"/>
      <c r="VVZ51" s="468"/>
      <c r="VWA51" s="468"/>
      <c r="VWB51" s="468"/>
      <c r="VWC51" s="468"/>
      <c r="VWD51" s="468"/>
      <c r="VWE51" s="468"/>
      <c r="VWF51" s="468"/>
      <c r="VWG51" s="468"/>
      <c r="VWH51" s="468"/>
      <c r="VWI51" s="468"/>
      <c r="VWJ51" s="468"/>
      <c r="VWK51" s="468"/>
      <c r="VWL51" s="468"/>
      <c r="VWM51" s="468"/>
      <c r="VWN51" s="468"/>
      <c r="VWO51" s="468"/>
      <c r="VWP51" s="468"/>
      <c r="VWQ51" s="468"/>
      <c r="VWR51" s="468"/>
      <c r="VWS51" s="468"/>
      <c r="VWT51" s="468"/>
      <c r="VWU51" s="468"/>
      <c r="VWV51" s="468"/>
      <c r="VWW51" s="468"/>
      <c r="VWX51" s="468"/>
      <c r="VWY51" s="468"/>
      <c r="VWZ51" s="468"/>
      <c r="VXA51" s="468"/>
      <c r="VXB51" s="468"/>
      <c r="VXC51" s="468"/>
      <c r="VXD51" s="468"/>
      <c r="VXE51" s="468"/>
      <c r="VXF51" s="468"/>
      <c r="VXG51" s="468"/>
      <c r="VXH51" s="468"/>
      <c r="VXI51" s="468"/>
      <c r="VXJ51" s="468"/>
      <c r="VXK51" s="468"/>
      <c r="VXL51" s="468"/>
      <c r="VXM51" s="468"/>
      <c r="VXN51" s="468"/>
      <c r="VXO51" s="468"/>
      <c r="VXP51" s="468"/>
      <c r="VXQ51" s="468"/>
      <c r="VXR51" s="468"/>
      <c r="VXS51" s="468"/>
      <c r="VXT51" s="468"/>
      <c r="VXU51" s="468"/>
      <c r="VXV51" s="468"/>
      <c r="VXW51" s="468"/>
      <c r="VXX51" s="468"/>
      <c r="VXY51" s="468"/>
      <c r="VXZ51" s="468"/>
      <c r="VYA51" s="468"/>
      <c r="VYB51" s="468"/>
      <c r="VYC51" s="468"/>
      <c r="VYD51" s="468"/>
      <c r="VYE51" s="468"/>
      <c r="VYF51" s="468"/>
      <c r="VYG51" s="468"/>
      <c r="VYH51" s="468"/>
      <c r="VYI51" s="468"/>
      <c r="VYJ51" s="468"/>
      <c r="VYK51" s="468"/>
      <c r="VYL51" s="468"/>
      <c r="VYM51" s="468"/>
      <c r="VYN51" s="468"/>
      <c r="VYO51" s="468"/>
      <c r="VYP51" s="468"/>
      <c r="VYQ51" s="468"/>
      <c r="VYR51" s="468"/>
      <c r="VYS51" s="468"/>
      <c r="VYT51" s="468"/>
      <c r="VYU51" s="468"/>
      <c r="VYV51" s="468"/>
      <c r="VYW51" s="468"/>
      <c r="VYX51" s="468"/>
      <c r="VYY51" s="468"/>
      <c r="VYZ51" s="468"/>
      <c r="VZA51" s="468"/>
      <c r="VZB51" s="468"/>
      <c r="VZC51" s="468"/>
      <c r="VZD51" s="468"/>
      <c r="VZE51" s="468"/>
      <c r="VZF51" s="468"/>
      <c r="VZG51" s="468"/>
      <c r="VZH51" s="468"/>
      <c r="VZI51" s="468"/>
      <c r="VZJ51" s="468"/>
      <c r="VZK51" s="468"/>
      <c r="VZL51" s="468"/>
      <c r="VZM51" s="468"/>
      <c r="VZN51" s="468"/>
      <c r="VZO51" s="468"/>
      <c r="VZP51" s="468"/>
      <c r="VZQ51" s="468"/>
      <c r="VZR51" s="468"/>
      <c r="VZS51" s="468"/>
      <c r="VZT51" s="468"/>
      <c r="VZU51" s="468"/>
      <c r="VZV51" s="468"/>
      <c r="VZW51" s="468"/>
      <c r="VZX51" s="468"/>
      <c r="VZY51" s="468"/>
      <c r="VZZ51" s="468"/>
      <c r="WAA51" s="468"/>
      <c r="WAB51" s="468"/>
      <c r="WAC51" s="468"/>
      <c r="WAD51" s="468"/>
      <c r="WAE51" s="468"/>
      <c r="WAF51" s="468"/>
      <c r="WAG51" s="468"/>
      <c r="WAH51" s="468"/>
      <c r="WAI51" s="468"/>
      <c r="WAJ51" s="468"/>
      <c r="WAK51" s="468"/>
      <c r="WAL51" s="468"/>
      <c r="WAM51" s="468"/>
      <c r="WAN51" s="468"/>
      <c r="WAO51" s="468"/>
      <c r="WAP51" s="468"/>
      <c r="WAQ51" s="468"/>
      <c r="WAR51" s="468"/>
      <c r="WAS51" s="468"/>
      <c r="WAT51" s="468"/>
      <c r="WAU51" s="468"/>
      <c r="WAV51" s="468"/>
      <c r="WAW51" s="468"/>
      <c r="WAX51" s="468"/>
      <c r="WAY51" s="468"/>
      <c r="WAZ51" s="468"/>
      <c r="WBA51" s="468"/>
      <c r="WBB51" s="468"/>
      <c r="WBC51" s="468"/>
      <c r="WBD51" s="468"/>
      <c r="WBE51" s="468"/>
      <c r="WBF51" s="468"/>
      <c r="WBG51" s="468"/>
      <c r="WBH51" s="468"/>
      <c r="WBI51" s="468"/>
      <c r="WBJ51" s="468"/>
      <c r="WBK51" s="468"/>
      <c r="WBL51" s="468"/>
      <c r="WBM51" s="468"/>
      <c r="WBN51" s="468"/>
      <c r="WBO51" s="468"/>
      <c r="WBP51" s="468"/>
      <c r="WBQ51" s="468"/>
      <c r="WBR51" s="468"/>
      <c r="WBS51" s="468"/>
      <c r="WBT51" s="468"/>
      <c r="WBU51" s="468"/>
      <c r="WBV51" s="468"/>
      <c r="WBW51" s="468"/>
      <c r="WBX51" s="468"/>
      <c r="WBY51" s="468"/>
      <c r="WBZ51" s="468"/>
      <c r="WCA51" s="468"/>
      <c r="WCB51" s="468"/>
      <c r="WCC51" s="468"/>
      <c r="WCD51" s="468"/>
      <c r="WCE51" s="468"/>
      <c r="WCF51" s="468"/>
      <c r="WCG51" s="468"/>
      <c r="WCH51" s="468"/>
      <c r="WCI51" s="468"/>
      <c r="WCJ51" s="468"/>
      <c r="WCK51" s="468"/>
      <c r="WCL51" s="468"/>
      <c r="WCM51" s="468"/>
      <c r="WCN51" s="468"/>
      <c r="WCO51" s="468"/>
      <c r="WCP51" s="468"/>
      <c r="WCQ51" s="468"/>
      <c r="WCR51" s="468"/>
      <c r="WCS51" s="468"/>
      <c r="WCT51" s="468"/>
      <c r="WCU51" s="468"/>
      <c r="WCV51" s="468"/>
      <c r="WCW51" s="468"/>
      <c r="WCX51" s="468"/>
      <c r="WCY51" s="468"/>
      <c r="WCZ51" s="468"/>
      <c r="WDA51" s="468"/>
      <c r="WDB51" s="468"/>
      <c r="WDC51" s="468"/>
      <c r="WDD51" s="468"/>
      <c r="WDE51" s="468"/>
      <c r="WDF51" s="468"/>
      <c r="WDG51" s="468"/>
      <c r="WDH51" s="468"/>
      <c r="WDI51" s="468"/>
      <c r="WDJ51" s="468"/>
      <c r="WDK51" s="468"/>
      <c r="WDL51" s="468"/>
      <c r="WDM51" s="468"/>
      <c r="WDN51" s="468"/>
      <c r="WDO51" s="468"/>
      <c r="WDP51" s="468"/>
      <c r="WDQ51" s="468"/>
      <c r="WDR51" s="468"/>
      <c r="WDS51" s="468"/>
      <c r="WDT51" s="468"/>
      <c r="WDU51" s="468"/>
      <c r="WDV51" s="468"/>
      <c r="WDW51" s="468"/>
      <c r="WDX51" s="468"/>
      <c r="WDY51" s="468"/>
      <c r="WDZ51" s="468"/>
      <c r="WEA51" s="468"/>
      <c r="WEB51" s="468"/>
      <c r="WEC51" s="468"/>
      <c r="WED51" s="468"/>
      <c r="WEE51" s="468"/>
      <c r="WEF51" s="468"/>
      <c r="WEG51" s="468"/>
      <c r="WEH51" s="468"/>
      <c r="WEI51" s="468"/>
      <c r="WEJ51" s="468"/>
      <c r="WEK51" s="468"/>
      <c r="WEL51" s="468"/>
      <c r="WEM51" s="468"/>
      <c r="WEN51" s="468"/>
      <c r="WEO51" s="468"/>
      <c r="WEP51" s="468"/>
      <c r="WEQ51" s="468"/>
      <c r="WER51" s="468"/>
      <c r="WES51" s="468"/>
      <c r="WET51" s="468"/>
      <c r="WEU51" s="468"/>
      <c r="WEV51" s="468"/>
      <c r="WEW51" s="468"/>
      <c r="WEX51" s="468"/>
      <c r="WEY51" s="468"/>
      <c r="WEZ51" s="468"/>
      <c r="WFA51" s="468"/>
      <c r="WFB51" s="468"/>
      <c r="WFC51" s="468"/>
      <c r="WFD51" s="468"/>
      <c r="WFE51" s="468"/>
      <c r="WFF51" s="468"/>
      <c r="WFG51" s="468"/>
      <c r="WFH51" s="468"/>
      <c r="WFI51" s="468"/>
      <c r="WFJ51" s="468"/>
      <c r="WFK51" s="468"/>
      <c r="WFL51" s="468"/>
      <c r="WFM51" s="468"/>
      <c r="WFN51" s="468"/>
      <c r="WFO51" s="468"/>
      <c r="WFP51" s="468"/>
      <c r="WFQ51" s="468"/>
      <c r="WFR51" s="468"/>
      <c r="WFS51" s="468"/>
      <c r="WFT51" s="468"/>
      <c r="WFU51" s="468"/>
      <c r="WFV51" s="468"/>
      <c r="WFW51" s="468"/>
      <c r="WFX51" s="468"/>
      <c r="WFY51" s="468"/>
      <c r="WFZ51" s="468"/>
      <c r="WGA51" s="468"/>
      <c r="WGB51" s="468"/>
      <c r="WGC51" s="468"/>
      <c r="WGD51" s="468"/>
      <c r="WGE51" s="468"/>
      <c r="WGF51" s="468"/>
      <c r="WGG51" s="468"/>
      <c r="WGH51" s="468"/>
      <c r="WGI51" s="468"/>
      <c r="WGJ51" s="468"/>
      <c r="WGK51" s="468"/>
      <c r="WGL51" s="468"/>
      <c r="WGM51" s="468"/>
      <c r="WGN51" s="468"/>
      <c r="WGO51" s="468"/>
      <c r="WGP51" s="468"/>
      <c r="WGQ51" s="468"/>
      <c r="WGR51" s="468"/>
      <c r="WGS51" s="468"/>
      <c r="WGT51" s="468"/>
      <c r="WGU51" s="468"/>
      <c r="WGV51" s="468"/>
      <c r="WGW51" s="468"/>
      <c r="WGX51" s="468"/>
      <c r="WGY51" s="468"/>
      <c r="WGZ51" s="468"/>
      <c r="WHA51" s="468"/>
      <c r="WHB51" s="468"/>
      <c r="WHC51" s="468"/>
      <c r="WHD51" s="468"/>
      <c r="WHE51" s="468"/>
      <c r="WHF51" s="468"/>
      <c r="WHG51" s="468"/>
      <c r="WHH51" s="468"/>
      <c r="WHI51" s="468"/>
      <c r="WHJ51" s="468"/>
      <c r="WHK51" s="468"/>
      <c r="WHL51" s="468"/>
      <c r="WHM51" s="468"/>
      <c r="WHN51" s="468"/>
      <c r="WHO51" s="468"/>
      <c r="WHP51" s="468"/>
      <c r="WHQ51" s="468"/>
      <c r="WHR51" s="468"/>
      <c r="WHS51" s="468"/>
      <c r="WHT51" s="468"/>
      <c r="WHU51" s="468"/>
      <c r="WHV51" s="468"/>
      <c r="WHW51" s="468"/>
      <c r="WHX51" s="468"/>
      <c r="WHY51" s="468"/>
      <c r="WHZ51" s="468"/>
      <c r="WIA51" s="468"/>
      <c r="WIB51" s="468"/>
      <c r="WIC51" s="468"/>
      <c r="WID51" s="468"/>
      <c r="WIE51" s="468"/>
      <c r="WIF51" s="468"/>
      <c r="WIG51" s="468"/>
      <c r="WIH51" s="468"/>
      <c r="WII51" s="468"/>
      <c r="WIJ51" s="468"/>
      <c r="WIK51" s="468"/>
      <c r="WIL51" s="468"/>
      <c r="WIM51" s="468"/>
      <c r="WIN51" s="468"/>
      <c r="WIO51" s="468"/>
      <c r="WIP51" s="468"/>
      <c r="WIQ51" s="468"/>
      <c r="WIR51" s="468"/>
      <c r="WIS51" s="468"/>
      <c r="WIT51" s="468"/>
      <c r="WIU51" s="468"/>
      <c r="WIV51" s="468"/>
      <c r="WIW51" s="468"/>
      <c r="WIX51" s="468"/>
      <c r="WIY51" s="468"/>
      <c r="WIZ51" s="468"/>
      <c r="WJA51" s="468"/>
      <c r="WJB51" s="468"/>
      <c r="WJC51" s="468"/>
      <c r="WJD51" s="468"/>
      <c r="WJE51" s="468"/>
      <c r="WJF51" s="468"/>
      <c r="WJG51" s="468"/>
      <c r="WJH51" s="468"/>
      <c r="WJI51" s="468"/>
      <c r="WJJ51" s="468"/>
      <c r="WJK51" s="468"/>
      <c r="WJL51" s="468"/>
      <c r="WJM51" s="468"/>
      <c r="WJN51" s="468"/>
      <c r="WJO51" s="468"/>
      <c r="WJP51" s="468"/>
      <c r="WJQ51" s="468"/>
      <c r="WJR51" s="468"/>
      <c r="WJS51" s="468"/>
      <c r="WJT51" s="468"/>
      <c r="WJU51" s="468"/>
      <c r="WJV51" s="468"/>
      <c r="WJW51" s="468"/>
      <c r="WJX51" s="468"/>
      <c r="WJY51" s="468"/>
      <c r="WJZ51" s="468"/>
      <c r="WKA51" s="468"/>
      <c r="WKB51" s="468"/>
      <c r="WKC51" s="468"/>
      <c r="WKD51" s="468"/>
      <c r="WKE51" s="468"/>
      <c r="WKF51" s="468"/>
      <c r="WKG51" s="468"/>
      <c r="WKH51" s="468"/>
      <c r="WKI51" s="468"/>
      <c r="WKJ51" s="468"/>
      <c r="WKK51" s="468"/>
      <c r="WKL51" s="468"/>
      <c r="WKM51" s="468"/>
      <c r="WKN51" s="468"/>
      <c r="WKO51" s="468"/>
      <c r="WKP51" s="468"/>
      <c r="WKQ51" s="468"/>
      <c r="WKR51" s="468"/>
      <c r="WKS51" s="468"/>
      <c r="WKT51" s="468"/>
      <c r="WKU51" s="468"/>
      <c r="WKV51" s="468"/>
      <c r="WKW51" s="468"/>
      <c r="WKX51" s="468"/>
      <c r="WKY51" s="468"/>
      <c r="WKZ51" s="468"/>
      <c r="WLA51" s="468"/>
      <c r="WLB51" s="468"/>
      <c r="WLC51" s="468"/>
      <c r="WLD51" s="468"/>
      <c r="WLE51" s="468"/>
      <c r="WLF51" s="468"/>
      <c r="WLG51" s="468"/>
      <c r="WLH51" s="468"/>
      <c r="WLI51" s="468"/>
      <c r="WLJ51" s="468"/>
      <c r="WLK51" s="468"/>
      <c r="WLL51" s="468"/>
      <c r="WLM51" s="468"/>
      <c r="WLN51" s="468"/>
      <c r="WLO51" s="468"/>
      <c r="WLP51" s="468"/>
      <c r="WLQ51" s="468"/>
      <c r="WLR51" s="468"/>
      <c r="WLS51" s="468"/>
      <c r="WLT51" s="468"/>
      <c r="WLU51" s="468"/>
      <c r="WLV51" s="468"/>
      <c r="WLW51" s="468"/>
      <c r="WLX51" s="468"/>
      <c r="WLY51" s="468"/>
      <c r="WLZ51" s="468"/>
      <c r="WMA51" s="468"/>
      <c r="WMB51" s="468"/>
      <c r="WMC51" s="468"/>
      <c r="WMD51" s="468"/>
      <c r="WME51" s="468"/>
      <c r="WMF51" s="468"/>
      <c r="WMG51" s="468"/>
      <c r="WMH51" s="468"/>
      <c r="WMI51" s="468"/>
      <c r="WMJ51" s="468"/>
      <c r="WMK51" s="468"/>
      <c r="WML51" s="468"/>
      <c r="WMM51" s="468"/>
      <c r="WMN51" s="468"/>
      <c r="WMO51" s="468"/>
      <c r="WMP51" s="468"/>
      <c r="WMQ51" s="468"/>
      <c r="WMR51" s="468"/>
      <c r="WMS51" s="468"/>
      <c r="WMT51" s="468"/>
      <c r="WMU51" s="468"/>
      <c r="WMV51" s="468"/>
      <c r="WMW51" s="468"/>
      <c r="WMX51" s="468"/>
      <c r="WMY51" s="468"/>
      <c r="WMZ51" s="468"/>
      <c r="WNA51" s="468"/>
      <c r="WNB51" s="468"/>
      <c r="WNC51" s="468"/>
      <c r="WND51" s="468"/>
      <c r="WNE51" s="468"/>
      <c r="WNF51" s="468"/>
      <c r="WNG51" s="468"/>
      <c r="WNH51" s="468"/>
      <c r="WNI51" s="468"/>
      <c r="WNJ51" s="468"/>
      <c r="WNK51" s="468"/>
      <c r="WNL51" s="468"/>
      <c r="WNM51" s="468"/>
      <c r="WNN51" s="468"/>
      <c r="WNO51" s="468"/>
      <c r="WNP51" s="468"/>
      <c r="WNQ51" s="468"/>
      <c r="WNR51" s="468"/>
      <c r="WNS51" s="468"/>
      <c r="WNT51" s="468"/>
      <c r="WNU51" s="468"/>
      <c r="WNV51" s="468"/>
      <c r="WNW51" s="468"/>
      <c r="WNX51" s="468"/>
      <c r="WNY51" s="468"/>
      <c r="WNZ51" s="468"/>
      <c r="WOA51" s="468"/>
      <c r="WOB51" s="468"/>
      <c r="WOC51" s="468"/>
      <c r="WOD51" s="468"/>
      <c r="WOE51" s="468"/>
      <c r="WOF51" s="468"/>
      <c r="WOG51" s="468"/>
      <c r="WOH51" s="468"/>
      <c r="WOI51" s="468"/>
      <c r="WOJ51" s="468"/>
      <c r="WOK51" s="468"/>
      <c r="WOL51" s="468"/>
      <c r="WOM51" s="468"/>
      <c r="WON51" s="468"/>
      <c r="WOO51" s="468"/>
      <c r="WOP51" s="468"/>
      <c r="WOQ51" s="468"/>
      <c r="WOR51" s="468"/>
      <c r="WOS51" s="468"/>
      <c r="WOT51" s="468"/>
      <c r="WOU51" s="468"/>
      <c r="WOV51" s="468"/>
      <c r="WOW51" s="468"/>
      <c r="WOX51" s="468"/>
      <c r="WOY51" s="468"/>
      <c r="WOZ51" s="468"/>
      <c r="WPA51" s="468"/>
      <c r="WPB51" s="468"/>
      <c r="WPC51" s="468"/>
      <c r="WPD51" s="468"/>
      <c r="WPE51" s="468"/>
      <c r="WPF51" s="468"/>
      <c r="WPG51" s="468"/>
      <c r="WPH51" s="468"/>
      <c r="WPI51" s="468"/>
      <c r="WPJ51" s="468"/>
      <c r="WPK51" s="468"/>
      <c r="WPL51" s="468"/>
      <c r="WPM51" s="468"/>
      <c r="WPN51" s="468"/>
      <c r="WPO51" s="468"/>
      <c r="WPP51" s="468"/>
      <c r="WPQ51" s="468"/>
      <c r="WPR51" s="468"/>
      <c r="WPS51" s="468"/>
      <c r="WPT51" s="468"/>
      <c r="WPU51" s="468"/>
      <c r="WPV51" s="468"/>
      <c r="WPW51" s="468"/>
      <c r="WPX51" s="468"/>
      <c r="WPY51" s="468"/>
      <c r="WPZ51" s="468"/>
      <c r="WQA51" s="468"/>
      <c r="WQB51" s="468"/>
      <c r="WQC51" s="468"/>
      <c r="WQD51" s="468"/>
      <c r="WQE51" s="468"/>
      <c r="WQF51" s="468"/>
      <c r="WQG51" s="468"/>
      <c r="WQH51" s="468"/>
      <c r="WQI51" s="468"/>
      <c r="WQJ51" s="468"/>
      <c r="WQK51" s="468"/>
      <c r="WQL51" s="468"/>
      <c r="WQM51" s="468"/>
      <c r="WQN51" s="468"/>
      <c r="WQO51" s="468"/>
      <c r="WQP51" s="468"/>
      <c r="WQQ51" s="468"/>
      <c r="WQR51" s="468"/>
      <c r="WQS51" s="468"/>
      <c r="WQT51" s="468"/>
      <c r="WQU51" s="468"/>
      <c r="WQV51" s="468"/>
      <c r="WQW51" s="468"/>
      <c r="WQX51" s="468"/>
      <c r="WQY51" s="468"/>
      <c r="WQZ51" s="468"/>
      <c r="WRA51" s="468"/>
      <c r="WRB51" s="468"/>
      <c r="WRC51" s="468"/>
      <c r="WRD51" s="468"/>
      <c r="WRE51" s="468"/>
      <c r="WRF51" s="468"/>
      <c r="WRG51" s="468"/>
      <c r="WRH51" s="468"/>
      <c r="WRI51" s="468"/>
      <c r="WRJ51" s="468"/>
      <c r="WRK51" s="468"/>
      <c r="WRL51" s="468"/>
      <c r="WRM51" s="468"/>
      <c r="WRN51" s="468"/>
      <c r="WRO51" s="468"/>
      <c r="WRP51" s="468"/>
      <c r="WRQ51" s="468"/>
      <c r="WRR51" s="468"/>
      <c r="WRS51" s="468"/>
      <c r="WRT51" s="468"/>
      <c r="WRU51" s="468"/>
      <c r="WRV51" s="468"/>
      <c r="WRW51" s="468"/>
      <c r="WRX51" s="468"/>
      <c r="WRY51" s="468"/>
      <c r="WRZ51" s="468"/>
      <c r="WSA51" s="468"/>
      <c r="WSB51" s="468"/>
      <c r="WSC51" s="468"/>
      <c r="WSD51" s="468"/>
      <c r="WSE51" s="468"/>
      <c r="WSF51" s="468"/>
      <c r="WSG51" s="468"/>
      <c r="WSH51" s="468"/>
      <c r="WSI51" s="468"/>
      <c r="WSJ51" s="468"/>
      <c r="WSK51" s="468"/>
      <c r="WSL51" s="468"/>
      <c r="WSM51" s="468"/>
      <c r="WSN51" s="468"/>
      <c r="WSO51" s="468"/>
      <c r="WSP51" s="468"/>
      <c r="WSQ51" s="468"/>
      <c r="WSR51" s="468"/>
      <c r="WSS51" s="468"/>
      <c r="WST51" s="468"/>
      <c r="WSU51" s="468"/>
      <c r="WSV51" s="468"/>
      <c r="WSW51" s="468"/>
      <c r="WSX51" s="468"/>
      <c r="WSY51" s="468"/>
      <c r="WSZ51" s="468"/>
      <c r="WTA51" s="468"/>
      <c r="WTB51" s="468"/>
      <c r="WTC51" s="468"/>
      <c r="WTD51" s="468"/>
      <c r="WTE51" s="468"/>
      <c r="WTF51" s="468"/>
      <c r="WTG51" s="468"/>
      <c r="WTH51" s="468"/>
      <c r="WTI51" s="468"/>
      <c r="WTJ51" s="468"/>
      <c r="WTK51" s="468"/>
      <c r="WTL51" s="468"/>
      <c r="WTM51" s="468"/>
      <c r="WTN51" s="468"/>
      <c r="WTO51" s="468"/>
      <c r="WTP51" s="468"/>
      <c r="WTQ51" s="468"/>
      <c r="WTR51" s="468"/>
      <c r="WTS51" s="468"/>
      <c r="WTT51" s="468"/>
      <c r="WTU51" s="468"/>
      <c r="WTV51" s="468"/>
      <c r="WTW51" s="468"/>
      <c r="WTX51" s="468"/>
      <c r="WTY51" s="468"/>
      <c r="WTZ51" s="468"/>
      <c r="WUA51" s="468"/>
      <c r="WUB51" s="468"/>
      <c r="WUC51" s="468"/>
      <c r="WUD51" s="468"/>
      <c r="WUE51" s="468"/>
      <c r="WUF51" s="468"/>
      <c r="WUG51" s="468"/>
      <c r="WUH51" s="468"/>
      <c r="WUI51" s="468"/>
      <c r="WUJ51" s="468"/>
      <c r="WUK51" s="468"/>
      <c r="WUL51" s="468"/>
      <c r="WUM51" s="468"/>
      <c r="WUN51" s="468"/>
      <c r="WUO51" s="468"/>
      <c r="WUP51" s="468"/>
      <c r="WUQ51" s="468"/>
      <c r="WUR51" s="468"/>
      <c r="WUS51" s="468"/>
      <c r="WUT51" s="468"/>
      <c r="WUU51" s="468"/>
      <c r="WUV51" s="468"/>
      <c r="WUW51" s="468"/>
      <c r="WUX51" s="468"/>
      <c r="WUY51" s="468"/>
      <c r="WUZ51" s="468"/>
      <c r="WVA51" s="468"/>
      <c r="WVB51" s="468"/>
      <c r="WVC51" s="468"/>
      <c r="WVD51" s="468"/>
      <c r="WVE51" s="468"/>
      <c r="WVF51" s="468"/>
      <c r="WVG51" s="468"/>
      <c r="WVH51" s="468"/>
      <c r="WVI51" s="468"/>
      <c r="WVJ51" s="468"/>
      <c r="WVK51" s="468"/>
      <c r="WVL51" s="468"/>
      <c r="WVM51" s="468"/>
      <c r="WVN51" s="468"/>
      <c r="WVO51" s="468"/>
      <c r="WVP51" s="468"/>
      <c r="WVQ51" s="468"/>
      <c r="WVR51" s="468"/>
      <c r="WVS51" s="468"/>
      <c r="WVT51" s="468"/>
      <c r="WVU51" s="468"/>
      <c r="WVV51" s="468"/>
      <c r="WVW51" s="468"/>
      <c r="WVX51" s="468"/>
      <c r="WVY51" s="468"/>
      <c r="WVZ51" s="468"/>
      <c r="WWA51" s="468"/>
      <c r="WWB51" s="468"/>
      <c r="WWC51" s="468"/>
      <c r="WWD51" s="468"/>
      <c r="WWE51" s="468"/>
      <c r="WWF51" s="468"/>
      <c r="WWG51" s="468"/>
      <c r="WWH51" s="468"/>
      <c r="WWI51" s="468"/>
      <c r="WWJ51" s="468"/>
      <c r="WWK51" s="468"/>
      <c r="WWL51" s="468"/>
      <c r="WWM51" s="468"/>
      <c r="WWN51" s="468"/>
      <c r="WWO51" s="468"/>
      <c r="WWP51" s="468"/>
      <c r="WWQ51" s="468"/>
      <c r="WWR51" s="468"/>
      <c r="WWS51" s="468"/>
      <c r="WWT51" s="468"/>
      <c r="WWU51" s="468"/>
      <c r="WWV51" s="468"/>
      <c r="WWW51" s="468"/>
      <c r="WWX51" s="468"/>
      <c r="WWY51" s="468"/>
      <c r="WWZ51" s="468"/>
      <c r="WXA51" s="468"/>
      <c r="WXB51" s="468"/>
      <c r="WXC51" s="468"/>
      <c r="WXD51" s="468"/>
      <c r="WXE51" s="468"/>
      <c r="WXF51" s="468"/>
      <c r="WXG51" s="468"/>
      <c r="WXH51" s="468"/>
      <c r="WXI51" s="468"/>
      <c r="WXJ51" s="468"/>
      <c r="WXK51" s="468"/>
      <c r="WXL51" s="468"/>
      <c r="WXM51" s="468"/>
      <c r="WXN51" s="468"/>
      <c r="WXO51" s="468"/>
      <c r="WXP51" s="468"/>
      <c r="WXQ51" s="468"/>
      <c r="WXR51" s="468"/>
      <c r="WXS51" s="468"/>
      <c r="WXT51" s="468"/>
      <c r="WXU51" s="468"/>
      <c r="WXV51" s="468"/>
      <c r="WXW51" s="468"/>
      <c r="WXX51" s="468"/>
      <c r="WXY51" s="468"/>
      <c r="WXZ51" s="468"/>
      <c r="WYA51" s="468"/>
      <c r="WYB51" s="468"/>
      <c r="WYC51" s="468"/>
      <c r="WYD51" s="468"/>
      <c r="WYE51" s="468"/>
      <c r="WYF51" s="468"/>
      <c r="WYG51" s="468"/>
      <c r="WYH51" s="468"/>
      <c r="WYI51" s="468"/>
      <c r="WYJ51" s="468"/>
      <c r="WYK51" s="468"/>
      <c r="WYL51" s="468"/>
      <c r="WYM51" s="468"/>
      <c r="WYN51" s="468"/>
      <c r="WYO51" s="468"/>
      <c r="WYP51" s="468"/>
      <c r="WYQ51" s="468"/>
      <c r="WYR51" s="468"/>
      <c r="WYS51" s="468"/>
      <c r="WYT51" s="468"/>
      <c r="WYU51" s="468"/>
      <c r="WYV51" s="468"/>
      <c r="WYW51" s="468"/>
      <c r="WYX51" s="468"/>
      <c r="WYY51" s="468"/>
      <c r="WYZ51" s="468"/>
      <c r="WZA51" s="468"/>
      <c r="WZB51" s="468"/>
      <c r="WZC51" s="468"/>
      <c r="WZD51" s="468"/>
      <c r="WZE51" s="468"/>
      <c r="WZF51" s="468"/>
      <c r="WZG51" s="468"/>
      <c r="WZH51" s="468"/>
      <c r="WZI51" s="468"/>
      <c r="WZJ51" s="468"/>
      <c r="WZK51" s="468"/>
      <c r="WZL51" s="468"/>
      <c r="WZM51" s="468"/>
      <c r="WZN51" s="468"/>
      <c r="WZO51" s="468"/>
      <c r="WZP51" s="468"/>
      <c r="WZQ51" s="468"/>
      <c r="WZR51" s="468"/>
      <c r="WZS51" s="468"/>
      <c r="WZT51" s="468"/>
      <c r="WZU51" s="468"/>
      <c r="WZV51" s="468"/>
      <c r="WZW51" s="468"/>
      <c r="WZX51" s="468"/>
      <c r="WZY51" s="468"/>
      <c r="WZZ51" s="468"/>
      <c r="XAA51" s="468"/>
      <c r="XAB51" s="468"/>
      <c r="XAC51" s="468"/>
      <c r="XAD51" s="468"/>
      <c r="XAE51" s="468"/>
      <c r="XAF51" s="468"/>
      <c r="XAG51" s="468"/>
      <c r="XAH51" s="468"/>
      <c r="XAI51" s="468"/>
      <c r="XAJ51" s="468"/>
      <c r="XAK51" s="468"/>
      <c r="XAL51" s="468"/>
      <c r="XAM51" s="468"/>
      <c r="XAN51" s="468"/>
      <c r="XAO51" s="468"/>
      <c r="XAP51" s="468"/>
      <c r="XAQ51" s="468"/>
      <c r="XAR51" s="468"/>
      <c r="XAS51" s="468"/>
      <c r="XAT51" s="468"/>
      <c r="XAU51" s="468"/>
      <c r="XAV51" s="468"/>
      <c r="XAW51" s="468"/>
      <c r="XAX51" s="468"/>
      <c r="XAY51" s="468"/>
      <c r="XAZ51" s="468"/>
      <c r="XBA51" s="468"/>
      <c r="XBB51" s="468"/>
      <c r="XBC51" s="468"/>
      <c r="XBD51" s="468"/>
      <c r="XBE51" s="468"/>
      <c r="XBF51" s="468"/>
      <c r="XBG51" s="468"/>
      <c r="XBH51" s="468"/>
      <c r="XBI51" s="468"/>
      <c r="XBJ51" s="468"/>
      <c r="XBK51" s="468"/>
      <c r="XBL51" s="468"/>
      <c r="XBM51" s="468"/>
      <c r="XBN51" s="468"/>
      <c r="XBO51" s="468"/>
      <c r="XBP51" s="468"/>
      <c r="XBQ51" s="468"/>
      <c r="XBR51" s="468"/>
      <c r="XBS51" s="468"/>
      <c r="XBT51" s="468"/>
      <c r="XBU51" s="468"/>
      <c r="XBV51" s="468"/>
      <c r="XBW51" s="468"/>
      <c r="XBX51" s="468"/>
      <c r="XBY51" s="468"/>
      <c r="XBZ51" s="468"/>
      <c r="XCA51" s="468"/>
      <c r="XCB51" s="468"/>
      <c r="XCC51" s="468"/>
      <c r="XCD51" s="468"/>
      <c r="XCE51" s="468"/>
      <c r="XCF51" s="468"/>
      <c r="XCG51" s="468"/>
      <c r="XCH51" s="468"/>
      <c r="XCI51" s="468"/>
      <c r="XCJ51" s="468"/>
      <c r="XCK51" s="468"/>
      <c r="XCL51" s="468"/>
      <c r="XCM51" s="468"/>
      <c r="XCN51" s="468"/>
      <c r="XCO51" s="468"/>
      <c r="XCP51" s="468"/>
      <c r="XCQ51" s="468"/>
      <c r="XCR51" s="468"/>
      <c r="XCS51" s="468"/>
      <c r="XCT51" s="468"/>
      <c r="XCU51" s="468"/>
      <c r="XCV51" s="468"/>
      <c r="XCW51" s="468"/>
      <c r="XCX51" s="468"/>
      <c r="XCY51" s="468"/>
      <c r="XCZ51" s="468"/>
      <c r="XDA51" s="468"/>
      <c r="XDB51" s="468"/>
      <c r="XDC51" s="468"/>
      <c r="XDD51" s="468"/>
      <c r="XDE51" s="468"/>
      <c r="XDF51" s="468"/>
      <c r="XDG51" s="468"/>
      <c r="XDH51" s="468"/>
    </row>
    <row r="52" spans="1:16336" ht="15.75" x14ac:dyDescent="0.25">
      <c r="A52" s="631" t="s">
        <v>813</v>
      </c>
      <c r="B52" s="468">
        <v>76285</v>
      </c>
      <c r="C52" s="470" t="s">
        <v>946</v>
      </c>
      <c r="D52" s="647">
        <v>4512936577</v>
      </c>
      <c r="E52" s="481">
        <v>46151</v>
      </c>
      <c r="F52" s="468" t="s">
        <v>947</v>
      </c>
      <c r="G52" s="468" t="s">
        <v>831</v>
      </c>
      <c r="H52" s="468" t="s">
        <v>832</v>
      </c>
      <c r="I52" s="468" t="s">
        <v>818</v>
      </c>
      <c r="J52" s="468" t="s">
        <v>162</v>
      </c>
      <c r="K52" s="629">
        <v>9939</v>
      </c>
      <c r="L52" s="468"/>
      <c r="M52" s="472">
        <f t="shared" si="14"/>
        <v>9939</v>
      </c>
      <c r="N52" s="473">
        <f t="shared" si="15"/>
        <v>1789.02</v>
      </c>
      <c r="O52" s="473">
        <f t="shared" si="16"/>
        <v>11728.02</v>
      </c>
      <c r="P52" s="473">
        <f>+O52*H5</f>
        <v>762321.3</v>
      </c>
      <c r="Q52" s="468" t="s">
        <v>944</v>
      </c>
      <c r="R52" s="481"/>
      <c r="S52" s="468"/>
      <c r="T52" s="468"/>
      <c r="U52" s="468"/>
      <c r="V52" s="468"/>
      <c r="W52" s="468"/>
      <c r="X52" s="468"/>
      <c r="Y52" s="468"/>
      <c r="Z52" s="476">
        <v>46157</v>
      </c>
      <c r="AA52" s="468" t="s">
        <v>948</v>
      </c>
      <c r="AB52" s="468"/>
      <c r="AC52" s="468"/>
      <c r="AD52" s="468"/>
      <c r="AE52" s="468"/>
      <c r="AF52" s="468"/>
      <c r="AG52" s="468"/>
      <c r="AH52" s="468"/>
      <c r="AI52" s="468"/>
      <c r="AJ52" s="468"/>
      <c r="AK52" s="468"/>
      <c r="AL52" s="468"/>
      <c r="AM52" s="468"/>
      <c r="AN52" s="468"/>
      <c r="AO52" s="468"/>
      <c r="AP52" s="468"/>
      <c r="AQ52" s="468"/>
      <c r="AR52" s="468"/>
      <c r="AS52" s="468"/>
      <c r="AT52" s="468"/>
      <c r="AU52" s="468"/>
      <c r="AV52" s="468"/>
      <c r="AW52" s="468"/>
      <c r="AX52" s="468"/>
      <c r="AY52" s="468"/>
      <c r="AZ52" s="468"/>
      <c r="BA52" s="468"/>
      <c r="BB52" s="468"/>
      <c r="BC52" s="468"/>
      <c r="BD52" s="468"/>
      <c r="BE52" s="468"/>
      <c r="BF52" s="468"/>
      <c r="BG52" s="468"/>
      <c r="BH52" s="468"/>
      <c r="BI52" s="468"/>
      <c r="BJ52" s="468"/>
      <c r="BK52" s="468"/>
      <c r="BL52" s="468"/>
      <c r="BM52" s="468"/>
      <c r="BN52" s="468"/>
      <c r="BO52" s="468"/>
      <c r="BP52" s="468"/>
      <c r="BQ52" s="468"/>
      <c r="BR52" s="468"/>
      <c r="BS52" s="468"/>
      <c r="BT52" s="468"/>
      <c r="BU52" s="468"/>
      <c r="BV52" s="468"/>
      <c r="BW52" s="468"/>
      <c r="BX52" s="468"/>
      <c r="BY52" s="468"/>
      <c r="BZ52" s="468"/>
      <c r="CA52" s="468"/>
      <c r="CB52" s="468"/>
      <c r="CC52" s="468"/>
      <c r="CD52" s="468"/>
      <c r="CE52" s="468"/>
      <c r="CF52" s="468"/>
      <c r="CG52" s="468"/>
      <c r="CH52" s="468"/>
      <c r="CI52" s="468"/>
      <c r="CJ52" s="468"/>
      <c r="CK52" s="468"/>
      <c r="CL52" s="468"/>
      <c r="CM52" s="468"/>
      <c r="CN52" s="468"/>
      <c r="CO52" s="468"/>
      <c r="CP52" s="468"/>
      <c r="CQ52" s="468"/>
      <c r="CR52" s="468"/>
      <c r="CS52" s="468"/>
      <c r="CT52" s="468"/>
      <c r="CU52" s="468"/>
      <c r="CV52" s="468"/>
      <c r="CW52" s="468"/>
      <c r="CX52" s="468"/>
      <c r="CY52" s="468"/>
      <c r="CZ52" s="468"/>
      <c r="DA52" s="468"/>
      <c r="DB52" s="468"/>
      <c r="DC52" s="468"/>
      <c r="DD52" s="468"/>
      <c r="DE52" s="468"/>
      <c r="DF52" s="468"/>
      <c r="DG52" s="468"/>
      <c r="DH52" s="468"/>
      <c r="DI52" s="468"/>
      <c r="DJ52" s="468"/>
      <c r="DK52" s="468"/>
      <c r="DL52" s="468"/>
      <c r="DM52" s="468"/>
      <c r="DN52" s="468"/>
      <c r="DO52" s="468"/>
      <c r="DP52" s="468"/>
      <c r="DQ52" s="468"/>
      <c r="DR52" s="468"/>
      <c r="DS52" s="468"/>
      <c r="DT52" s="468"/>
      <c r="DU52" s="468"/>
      <c r="DV52" s="468"/>
      <c r="DW52" s="468"/>
      <c r="DX52" s="468"/>
      <c r="DY52" s="468"/>
      <c r="DZ52" s="468"/>
      <c r="EA52" s="468"/>
      <c r="EB52" s="468"/>
      <c r="EC52" s="468"/>
      <c r="ED52" s="468"/>
      <c r="EE52" s="468"/>
      <c r="EF52" s="468"/>
      <c r="EG52" s="468"/>
      <c r="EH52" s="468"/>
      <c r="EI52" s="468"/>
      <c r="EJ52" s="468"/>
      <c r="EK52" s="468"/>
      <c r="EL52" s="468"/>
      <c r="EM52" s="468"/>
      <c r="EN52" s="468"/>
      <c r="EO52" s="468"/>
      <c r="EP52" s="468"/>
      <c r="EQ52" s="468"/>
      <c r="ER52" s="468"/>
      <c r="ES52" s="468"/>
      <c r="ET52" s="468"/>
      <c r="EU52" s="468"/>
      <c r="EV52" s="468"/>
      <c r="EW52" s="468"/>
      <c r="EX52" s="468"/>
      <c r="EY52" s="468"/>
      <c r="EZ52" s="468"/>
      <c r="FA52" s="468"/>
      <c r="FB52" s="468"/>
      <c r="FC52" s="468"/>
      <c r="FD52" s="468"/>
      <c r="FE52" s="468"/>
      <c r="FF52" s="468"/>
      <c r="FG52" s="468"/>
      <c r="FH52" s="468"/>
      <c r="FI52" s="468"/>
      <c r="FJ52" s="468"/>
      <c r="FK52" s="468"/>
      <c r="FL52" s="468"/>
      <c r="FM52" s="468"/>
      <c r="FN52" s="468"/>
      <c r="FO52" s="468"/>
      <c r="FP52" s="468"/>
      <c r="FQ52" s="468"/>
      <c r="FR52" s="468"/>
      <c r="FS52" s="468"/>
      <c r="FT52" s="468"/>
      <c r="FU52" s="468"/>
      <c r="FV52" s="468"/>
      <c r="FW52" s="468"/>
      <c r="FX52" s="468"/>
      <c r="FY52" s="468"/>
      <c r="FZ52" s="468"/>
      <c r="GA52" s="468"/>
      <c r="GB52" s="468"/>
      <c r="GC52" s="468"/>
      <c r="GD52" s="468"/>
      <c r="GE52" s="468"/>
      <c r="GF52" s="468"/>
      <c r="GG52" s="468"/>
      <c r="GH52" s="468"/>
      <c r="GI52" s="468"/>
      <c r="GJ52" s="468"/>
      <c r="GK52" s="468"/>
      <c r="GL52" s="468"/>
      <c r="GM52" s="468"/>
      <c r="GN52" s="468"/>
      <c r="GO52" s="468"/>
      <c r="GP52" s="468"/>
      <c r="GQ52" s="468"/>
      <c r="GR52" s="468"/>
      <c r="GS52" s="468"/>
      <c r="GT52" s="468"/>
      <c r="GU52" s="468"/>
      <c r="GV52" s="468"/>
      <c r="GW52" s="468"/>
      <c r="GX52" s="468"/>
      <c r="GY52" s="468"/>
      <c r="GZ52" s="468"/>
      <c r="HA52" s="468"/>
      <c r="HB52" s="468"/>
      <c r="HC52" s="468"/>
      <c r="HD52" s="468"/>
      <c r="HE52" s="468"/>
      <c r="HF52" s="468"/>
      <c r="HG52" s="468"/>
      <c r="HH52" s="468"/>
      <c r="HI52" s="468"/>
      <c r="HJ52" s="468"/>
      <c r="HK52" s="468"/>
      <c r="HL52" s="468"/>
      <c r="HM52" s="468"/>
      <c r="HN52" s="468"/>
      <c r="HO52" s="468"/>
      <c r="HP52" s="468"/>
      <c r="HQ52" s="468"/>
      <c r="HR52" s="468"/>
      <c r="HS52" s="468"/>
      <c r="HT52" s="468"/>
      <c r="HU52" s="468"/>
      <c r="HV52" s="468"/>
      <c r="HW52" s="468"/>
      <c r="HX52" s="468"/>
      <c r="HY52" s="468"/>
      <c r="HZ52" s="468"/>
      <c r="IA52" s="468"/>
      <c r="IB52" s="468"/>
      <c r="IC52" s="468"/>
      <c r="ID52" s="468"/>
      <c r="IE52" s="468"/>
      <c r="IF52" s="468"/>
      <c r="IG52" s="468"/>
      <c r="IH52" s="468"/>
      <c r="II52" s="468"/>
      <c r="IJ52" s="468"/>
      <c r="IK52" s="468"/>
      <c r="IL52" s="468"/>
      <c r="IM52" s="468"/>
      <c r="IN52" s="468"/>
      <c r="IO52" s="468"/>
      <c r="IP52" s="468"/>
      <c r="IQ52" s="468"/>
      <c r="IR52" s="468"/>
      <c r="IS52" s="468"/>
      <c r="IT52" s="468"/>
      <c r="IU52" s="468"/>
      <c r="IV52" s="468"/>
      <c r="IW52" s="468"/>
      <c r="IX52" s="468"/>
      <c r="IY52" s="468"/>
      <c r="IZ52" s="468"/>
      <c r="JA52" s="468"/>
      <c r="JB52" s="468"/>
      <c r="JC52" s="468"/>
      <c r="JD52" s="468"/>
      <c r="JE52" s="468"/>
      <c r="JF52" s="468"/>
      <c r="JG52" s="468"/>
      <c r="JH52" s="468"/>
      <c r="JI52" s="468"/>
      <c r="JJ52" s="468"/>
      <c r="JK52" s="468"/>
      <c r="JL52" s="468"/>
      <c r="JM52" s="468"/>
      <c r="JN52" s="468"/>
      <c r="JO52" s="468"/>
      <c r="JP52" s="468"/>
      <c r="JQ52" s="468"/>
      <c r="JR52" s="468"/>
      <c r="JS52" s="468"/>
      <c r="JT52" s="468"/>
      <c r="JU52" s="468"/>
      <c r="JV52" s="468"/>
      <c r="JW52" s="468"/>
      <c r="JX52" s="468"/>
      <c r="JY52" s="468"/>
      <c r="JZ52" s="468"/>
      <c r="KA52" s="468"/>
      <c r="KB52" s="468"/>
      <c r="KC52" s="468"/>
      <c r="KD52" s="468"/>
      <c r="KE52" s="468"/>
      <c r="KF52" s="468"/>
      <c r="KG52" s="468"/>
      <c r="KH52" s="468"/>
      <c r="KI52" s="468"/>
      <c r="KJ52" s="468"/>
      <c r="KK52" s="468"/>
      <c r="KL52" s="468"/>
      <c r="KM52" s="468"/>
      <c r="KN52" s="468"/>
      <c r="KO52" s="468"/>
      <c r="KP52" s="468"/>
      <c r="KQ52" s="468"/>
      <c r="KR52" s="468"/>
      <c r="KS52" s="468"/>
      <c r="KT52" s="468"/>
      <c r="KU52" s="468"/>
      <c r="KV52" s="468"/>
      <c r="KW52" s="468"/>
      <c r="KX52" s="468"/>
      <c r="KY52" s="468"/>
      <c r="KZ52" s="468"/>
      <c r="LA52" s="468"/>
      <c r="LB52" s="468"/>
      <c r="LC52" s="468"/>
      <c r="LD52" s="468"/>
      <c r="LE52" s="468"/>
      <c r="LF52" s="468"/>
      <c r="LG52" s="468"/>
      <c r="LH52" s="468"/>
      <c r="LI52" s="468"/>
      <c r="LJ52" s="468"/>
      <c r="LK52" s="468"/>
      <c r="LL52" s="468"/>
      <c r="LM52" s="468"/>
      <c r="LN52" s="468"/>
      <c r="LO52" s="468"/>
      <c r="LP52" s="468"/>
      <c r="LQ52" s="468"/>
      <c r="LR52" s="468"/>
      <c r="LS52" s="468"/>
      <c r="LT52" s="468"/>
      <c r="LU52" s="468"/>
      <c r="LV52" s="468"/>
      <c r="LW52" s="468"/>
      <c r="LX52" s="468"/>
      <c r="LY52" s="468"/>
      <c r="LZ52" s="468"/>
      <c r="MA52" s="468"/>
      <c r="MB52" s="468"/>
      <c r="MC52" s="468"/>
      <c r="MD52" s="468"/>
      <c r="ME52" s="468"/>
      <c r="MF52" s="468"/>
      <c r="MG52" s="468"/>
      <c r="MH52" s="468"/>
      <c r="MI52" s="468"/>
      <c r="MJ52" s="468"/>
      <c r="MK52" s="468"/>
      <c r="ML52" s="468"/>
      <c r="MM52" s="468"/>
      <c r="MN52" s="468"/>
      <c r="MO52" s="468"/>
      <c r="MP52" s="468"/>
      <c r="MQ52" s="468"/>
      <c r="MR52" s="468"/>
      <c r="MS52" s="468"/>
      <c r="MT52" s="468"/>
      <c r="MU52" s="468"/>
      <c r="MV52" s="468"/>
      <c r="MW52" s="468"/>
      <c r="MX52" s="468"/>
      <c r="MY52" s="468"/>
      <c r="MZ52" s="468"/>
      <c r="NA52" s="468"/>
      <c r="NB52" s="468"/>
      <c r="NC52" s="468"/>
      <c r="ND52" s="468"/>
      <c r="NE52" s="468"/>
      <c r="NF52" s="468"/>
      <c r="NG52" s="468"/>
      <c r="NH52" s="468"/>
      <c r="NI52" s="468"/>
      <c r="NJ52" s="468"/>
      <c r="NK52" s="468"/>
      <c r="NL52" s="468"/>
      <c r="NM52" s="468"/>
      <c r="NN52" s="468"/>
      <c r="NO52" s="468"/>
      <c r="NP52" s="468"/>
      <c r="NQ52" s="468"/>
      <c r="NR52" s="468"/>
      <c r="NS52" s="468"/>
      <c r="NT52" s="468"/>
      <c r="NU52" s="468"/>
      <c r="NV52" s="468"/>
      <c r="NW52" s="468"/>
      <c r="NX52" s="468"/>
      <c r="NY52" s="468"/>
      <c r="NZ52" s="468"/>
      <c r="OA52" s="468"/>
      <c r="OB52" s="468"/>
      <c r="OC52" s="468"/>
      <c r="OD52" s="468"/>
      <c r="OE52" s="468"/>
      <c r="OF52" s="468"/>
      <c r="OG52" s="468"/>
      <c r="OH52" s="468"/>
      <c r="OI52" s="468"/>
      <c r="OJ52" s="468"/>
      <c r="OK52" s="468"/>
      <c r="OL52" s="468"/>
      <c r="OM52" s="468"/>
      <c r="ON52" s="468"/>
      <c r="OO52" s="468"/>
      <c r="OP52" s="468"/>
      <c r="OQ52" s="468"/>
      <c r="OR52" s="468"/>
      <c r="OS52" s="468"/>
      <c r="OT52" s="468"/>
      <c r="OU52" s="468"/>
      <c r="OV52" s="468"/>
      <c r="OW52" s="468"/>
      <c r="OX52" s="468"/>
      <c r="OY52" s="468"/>
      <c r="OZ52" s="468"/>
      <c r="PA52" s="468"/>
      <c r="PB52" s="468"/>
      <c r="PC52" s="468"/>
      <c r="PD52" s="468"/>
      <c r="PE52" s="468"/>
      <c r="PF52" s="468"/>
      <c r="PG52" s="468"/>
      <c r="PH52" s="468"/>
      <c r="PI52" s="468"/>
      <c r="PJ52" s="468"/>
      <c r="PK52" s="468"/>
      <c r="PL52" s="468"/>
      <c r="PM52" s="468"/>
      <c r="PN52" s="468"/>
      <c r="PO52" s="468"/>
      <c r="PP52" s="468"/>
      <c r="PQ52" s="468"/>
      <c r="PR52" s="468"/>
      <c r="PS52" s="468"/>
      <c r="PT52" s="468"/>
      <c r="PU52" s="468"/>
      <c r="PV52" s="468"/>
      <c r="PW52" s="468"/>
      <c r="PX52" s="468"/>
      <c r="PY52" s="468"/>
      <c r="PZ52" s="468"/>
      <c r="QA52" s="468"/>
      <c r="QB52" s="468"/>
      <c r="QC52" s="468"/>
      <c r="QD52" s="468"/>
      <c r="QE52" s="468"/>
      <c r="QF52" s="468"/>
      <c r="QG52" s="468"/>
      <c r="QH52" s="468"/>
      <c r="QI52" s="468"/>
      <c r="QJ52" s="468"/>
      <c r="QK52" s="468"/>
      <c r="QL52" s="468"/>
      <c r="QM52" s="468"/>
      <c r="QN52" s="468"/>
      <c r="QO52" s="468"/>
      <c r="QP52" s="468"/>
      <c r="QQ52" s="468"/>
      <c r="QR52" s="468"/>
      <c r="QS52" s="468"/>
      <c r="QT52" s="468"/>
      <c r="QU52" s="468"/>
      <c r="QV52" s="468"/>
      <c r="QW52" s="468"/>
      <c r="QX52" s="468"/>
      <c r="QY52" s="468"/>
      <c r="QZ52" s="468"/>
      <c r="RA52" s="468"/>
      <c r="RB52" s="468"/>
      <c r="RC52" s="468"/>
      <c r="RD52" s="468"/>
      <c r="RE52" s="468"/>
      <c r="RF52" s="468"/>
      <c r="RG52" s="468"/>
      <c r="RH52" s="468"/>
      <c r="RI52" s="468"/>
      <c r="RJ52" s="468"/>
      <c r="RK52" s="468"/>
      <c r="RL52" s="468"/>
      <c r="RM52" s="468"/>
      <c r="RN52" s="468"/>
      <c r="RO52" s="468"/>
      <c r="RP52" s="468"/>
      <c r="RQ52" s="468"/>
      <c r="RR52" s="468"/>
      <c r="RS52" s="468"/>
      <c r="RT52" s="468"/>
      <c r="RU52" s="468"/>
      <c r="RV52" s="468"/>
      <c r="RW52" s="468"/>
      <c r="RX52" s="468"/>
      <c r="RY52" s="468"/>
      <c r="RZ52" s="468"/>
      <c r="SA52" s="468"/>
      <c r="SB52" s="468"/>
      <c r="SC52" s="468"/>
      <c r="SD52" s="468"/>
      <c r="SE52" s="468"/>
      <c r="SF52" s="468"/>
      <c r="SG52" s="468"/>
      <c r="SH52" s="468"/>
      <c r="SI52" s="468"/>
      <c r="SJ52" s="468"/>
      <c r="SK52" s="468"/>
      <c r="SL52" s="468"/>
      <c r="SM52" s="468"/>
      <c r="SN52" s="468"/>
      <c r="SO52" s="468"/>
      <c r="SP52" s="468"/>
      <c r="SQ52" s="468"/>
      <c r="SR52" s="468"/>
      <c r="SS52" s="468"/>
      <c r="ST52" s="468"/>
      <c r="SU52" s="468"/>
      <c r="SV52" s="468"/>
      <c r="SW52" s="468"/>
      <c r="SX52" s="468"/>
      <c r="SY52" s="468"/>
      <c r="SZ52" s="468"/>
      <c r="TA52" s="468"/>
      <c r="TB52" s="468"/>
      <c r="TC52" s="468"/>
      <c r="TD52" s="468"/>
      <c r="TE52" s="468"/>
      <c r="TF52" s="468"/>
      <c r="TG52" s="468"/>
      <c r="TH52" s="468"/>
      <c r="TI52" s="468"/>
      <c r="TJ52" s="468"/>
      <c r="TK52" s="468"/>
      <c r="TL52" s="468"/>
      <c r="TM52" s="468"/>
      <c r="TN52" s="468"/>
      <c r="TO52" s="468"/>
      <c r="TP52" s="468"/>
      <c r="TQ52" s="468"/>
      <c r="TR52" s="468"/>
      <c r="TS52" s="468"/>
      <c r="TT52" s="468"/>
      <c r="TU52" s="468"/>
      <c r="TV52" s="468"/>
      <c r="TW52" s="468"/>
      <c r="TX52" s="468"/>
      <c r="TY52" s="468"/>
      <c r="TZ52" s="468"/>
      <c r="UA52" s="468"/>
      <c r="UB52" s="468"/>
      <c r="UC52" s="468"/>
      <c r="UD52" s="468"/>
      <c r="UE52" s="468"/>
      <c r="UF52" s="468"/>
      <c r="UG52" s="468"/>
      <c r="UH52" s="468"/>
      <c r="UI52" s="468"/>
      <c r="UJ52" s="468"/>
      <c r="UK52" s="468"/>
      <c r="UL52" s="468"/>
      <c r="UM52" s="468"/>
      <c r="UN52" s="468"/>
      <c r="UO52" s="468"/>
      <c r="UP52" s="468"/>
      <c r="UQ52" s="468"/>
      <c r="UR52" s="468"/>
      <c r="US52" s="468"/>
      <c r="UT52" s="468"/>
      <c r="UU52" s="468"/>
      <c r="UV52" s="468"/>
      <c r="UW52" s="468"/>
      <c r="UX52" s="468"/>
      <c r="UY52" s="468"/>
      <c r="UZ52" s="468"/>
      <c r="VA52" s="468"/>
      <c r="VB52" s="468"/>
      <c r="VC52" s="468"/>
      <c r="VD52" s="468"/>
      <c r="VE52" s="468"/>
      <c r="VF52" s="468"/>
      <c r="VG52" s="468"/>
      <c r="VH52" s="468"/>
      <c r="VI52" s="468"/>
      <c r="VJ52" s="468"/>
      <c r="VK52" s="468"/>
      <c r="VL52" s="468"/>
      <c r="VM52" s="468"/>
      <c r="VN52" s="468"/>
      <c r="VO52" s="468"/>
      <c r="VP52" s="468"/>
      <c r="VQ52" s="468"/>
      <c r="VR52" s="468"/>
      <c r="VS52" s="468"/>
      <c r="VT52" s="468"/>
      <c r="VU52" s="468"/>
      <c r="VV52" s="468"/>
      <c r="VW52" s="468"/>
      <c r="VX52" s="468"/>
      <c r="VY52" s="468"/>
      <c r="VZ52" s="468"/>
      <c r="WA52" s="468"/>
      <c r="WB52" s="468"/>
      <c r="WC52" s="468"/>
      <c r="WD52" s="468"/>
      <c r="WE52" s="468"/>
      <c r="WF52" s="468"/>
      <c r="WG52" s="468"/>
      <c r="WH52" s="468"/>
      <c r="WI52" s="468"/>
      <c r="WJ52" s="468"/>
      <c r="WK52" s="468"/>
      <c r="WL52" s="468"/>
      <c r="WM52" s="468"/>
      <c r="WN52" s="468"/>
      <c r="WO52" s="468"/>
      <c r="WP52" s="468"/>
      <c r="WQ52" s="468"/>
      <c r="WR52" s="468"/>
      <c r="WS52" s="468"/>
      <c r="WT52" s="468"/>
      <c r="WU52" s="468"/>
      <c r="WV52" s="468"/>
      <c r="WW52" s="468"/>
      <c r="WX52" s="468"/>
      <c r="WY52" s="468"/>
      <c r="WZ52" s="468"/>
      <c r="XA52" s="468"/>
      <c r="XB52" s="468"/>
      <c r="XC52" s="468"/>
      <c r="XD52" s="468"/>
      <c r="XE52" s="468"/>
      <c r="XF52" s="468"/>
      <c r="XG52" s="468"/>
      <c r="XH52" s="468"/>
      <c r="XI52" s="468"/>
      <c r="XJ52" s="468"/>
      <c r="XK52" s="468"/>
      <c r="XL52" s="468"/>
      <c r="XM52" s="468"/>
      <c r="XN52" s="468"/>
      <c r="XO52" s="468"/>
      <c r="XP52" s="468"/>
      <c r="XQ52" s="468"/>
      <c r="XR52" s="468"/>
      <c r="XS52" s="468"/>
      <c r="XT52" s="468"/>
      <c r="XU52" s="468"/>
      <c r="XV52" s="468"/>
      <c r="XW52" s="468"/>
      <c r="XX52" s="468"/>
      <c r="XY52" s="468"/>
      <c r="XZ52" s="468"/>
      <c r="YA52" s="468"/>
      <c r="YB52" s="468"/>
      <c r="YC52" s="468"/>
      <c r="YD52" s="468"/>
      <c r="YE52" s="468"/>
      <c r="YF52" s="468"/>
      <c r="YG52" s="468"/>
      <c r="YH52" s="468"/>
      <c r="YI52" s="468"/>
      <c r="YJ52" s="468"/>
      <c r="YK52" s="468"/>
      <c r="YL52" s="468"/>
      <c r="YM52" s="468"/>
      <c r="YN52" s="468"/>
      <c r="YO52" s="468"/>
      <c r="YP52" s="468"/>
      <c r="YQ52" s="468"/>
      <c r="YR52" s="468"/>
      <c r="YS52" s="468"/>
      <c r="YT52" s="468"/>
      <c r="YU52" s="468"/>
      <c r="YV52" s="468"/>
      <c r="YW52" s="468"/>
      <c r="YX52" s="468"/>
      <c r="YY52" s="468"/>
      <c r="YZ52" s="468"/>
      <c r="ZA52" s="468"/>
      <c r="ZB52" s="468"/>
      <c r="ZC52" s="468"/>
      <c r="ZD52" s="468"/>
      <c r="ZE52" s="468"/>
      <c r="ZF52" s="468"/>
      <c r="ZG52" s="468"/>
      <c r="ZH52" s="468"/>
      <c r="ZI52" s="468"/>
      <c r="ZJ52" s="468"/>
      <c r="ZK52" s="468"/>
      <c r="ZL52" s="468"/>
      <c r="ZM52" s="468"/>
      <c r="ZN52" s="468"/>
      <c r="ZO52" s="468"/>
      <c r="ZP52" s="468"/>
      <c r="ZQ52" s="468"/>
      <c r="ZR52" s="468"/>
      <c r="ZS52" s="468"/>
      <c r="ZT52" s="468"/>
      <c r="ZU52" s="468"/>
      <c r="ZV52" s="468"/>
      <c r="ZW52" s="468"/>
      <c r="ZX52" s="468"/>
      <c r="ZY52" s="468"/>
      <c r="ZZ52" s="468"/>
      <c r="AAA52" s="468"/>
      <c r="AAB52" s="468"/>
      <c r="AAC52" s="468"/>
      <c r="AAD52" s="468"/>
      <c r="AAE52" s="468"/>
      <c r="AAF52" s="468"/>
      <c r="AAG52" s="468"/>
      <c r="AAH52" s="468"/>
      <c r="AAI52" s="468"/>
      <c r="AAJ52" s="468"/>
      <c r="AAK52" s="468"/>
      <c r="AAL52" s="468"/>
      <c r="AAM52" s="468"/>
      <c r="AAN52" s="468"/>
      <c r="AAO52" s="468"/>
      <c r="AAP52" s="468"/>
      <c r="AAQ52" s="468"/>
      <c r="AAR52" s="468"/>
      <c r="AAS52" s="468"/>
      <c r="AAT52" s="468"/>
      <c r="AAU52" s="468"/>
      <c r="AAV52" s="468"/>
      <c r="AAW52" s="468"/>
      <c r="AAX52" s="468"/>
      <c r="AAY52" s="468"/>
      <c r="AAZ52" s="468"/>
      <c r="ABA52" s="468"/>
      <c r="ABB52" s="468"/>
      <c r="ABC52" s="468"/>
      <c r="ABD52" s="468"/>
      <c r="ABE52" s="468"/>
      <c r="ABF52" s="468"/>
      <c r="ABG52" s="468"/>
      <c r="ABH52" s="468"/>
      <c r="ABI52" s="468"/>
      <c r="ABJ52" s="468"/>
      <c r="ABK52" s="468"/>
      <c r="ABL52" s="468"/>
      <c r="ABM52" s="468"/>
      <c r="ABN52" s="468"/>
      <c r="ABO52" s="468"/>
      <c r="ABP52" s="468"/>
      <c r="ABQ52" s="468"/>
      <c r="ABR52" s="468"/>
      <c r="ABS52" s="468"/>
      <c r="ABT52" s="468"/>
      <c r="ABU52" s="468"/>
      <c r="ABV52" s="468"/>
      <c r="ABW52" s="468"/>
      <c r="ABX52" s="468"/>
      <c r="ABY52" s="468"/>
      <c r="ABZ52" s="468"/>
      <c r="ACA52" s="468"/>
      <c r="ACB52" s="468"/>
      <c r="ACC52" s="468"/>
      <c r="ACD52" s="468"/>
      <c r="ACE52" s="468"/>
      <c r="ACF52" s="468"/>
      <c r="ACG52" s="468"/>
      <c r="ACH52" s="468"/>
      <c r="ACI52" s="468"/>
      <c r="ACJ52" s="468"/>
      <c r="ACK52" s="468"/>
      <c r="ACL52" s="468"/>
      <c r="ACM52" s="468"/>
      <c r="ACN52" s="468"/>
      <c r="ACO52" s="468"/>
      <c r="ACP52" s="468"/>
      <c r="ACQ52" s="468"/>
      <c r="ACR52" s="468"/>
      <c r="ACS52" s="468"/>
      <c r="ACT52" s="468"/>
      <c r="ACU52" s="468"/>
      <c r="ACV52" s="468"/>
      <c r="ACW52" s="468"/>
      <c r="ACX52" s="468"/>
      <c r="ACY52" s="468"/>
      <c r="ACZ52" s="468"/>
      <c r="ADA52" s="468"/>
      <c r="ADB52" s="468"/>
      <c r="ADC52" s="468"/>
      <c r="ADD52" s="468"/>
      <c r="ADE52" s="468"/>
      <c r="ADF52" s="468"/>
      <c r="ADG52" s="468"/>
      <c r="ADH52" s="468"/>
      <c r="ADI52" s="468"/>
      <c r="ADJ52" s="468"/>
      <c r="ADK52" s="468"/>
      <c r="ADL52" s="468"/>
      <c r="ADM52" s="468"/>
      <c r="ADN52" s="468"/>
      <c r="ADO52" s="468"/>
      <c r="ADP52" s="468"/>
      <c r="ADQ52" s="468"/>
      <c r="ADR52" s="468"/>
      <c r="ADS52" s="468"/>
      <c r="ADT52" s="468"/>
      <c r="ADU52" s="468"/>
      <c r="ADV52" s="468"/>
      <c r="ADW52" s="468"/>
      <c r="ADX52" s="468"/>
      <c r="ADY52" s="468"/>
      <c r="ADZ52" s="468"/>
      <c r="AEA52" s="468"/>
      <c r="AEB52" s="468"/>
      <c r="AEC52" s="468"/>
      <c r="AED52" s="468"/>
      <c r="AEE52" s="468"/>
      <c r="AEF52" s="468"/>
      <c r="AEG52" s="468"/>
      <c r="AEH52" s="468"/>
      <c r="AEI52" s="468"/>
      <c r="AEJ52" s="468"/>
      <c r="AEK52" s="468"/>
      <c r="AEL52" s="468"/>
      <c r="AEM52" s="468"/>
      <c r="AEN52" s="468"/>
      <c r="AEO52" s="468"/>
      <c r="AEP52" s="468"/>
      <c r="AEQ52" s="468"/>
      <c r="AER52" s="468"/>
      <c r="AES52" s="468"/>
      <c r="AET52" s="468"/>
      <c r="AEU52" s="468"/>
      <c r="AEV52" s="468"/>
      <c r="AEW52" s="468"/>
      <c r="AEX52" s="468"/>
      <c r="AEY52" s="468"/>
      <c r="AEZ52" s="468"/>
      <c r="AFA52" s="468"/>
      <c r="AFB52" s="468"/>
      <c r="AFC52" s="468"/>
      <c r="AFD52" s="468"/>
      <c r="AFE52" s="468"/>
      <c r="AFF52" s="468"/>
      <c r="AFG52" s="468"/>
      <c r="AFH52" s="468"/>
      <c r="AFI52" s="468"/>
      <c r="AFJ52" s="468"/>
      <c r="AFK52" s="468"/>
      <c r="AFL52" s="468"/>
      <c r="AFM52" s="468"/>
      <c r="AFN52" s="468"/>
      <c r="AFO52" s="468"/>
      <c r="AFP52" s="468"/>
      <c r="AFQ52" s="468"/>
      <c r="AFR52" s="468"/>
      <c r="AFS52" s="468"/>
      <c r="AFT52" s="468"/>
      <c r="AFU52" s="468"/>
      <c r="AFV52" s="468"/>
      <c r="AFW52" s="468"/>
      <c r="AFX52" s="468"/>
      <c r="AFY52" s="468"/>
      <c r="AFZ52" s="468"/>
      <c r="AGA52" s="468"/>
      <c r="AGB52" s="468"/>
      <c r="AGC52" s="468"/>
      <c r="AGD52" s="468"/>
      <c r="AGE52" s="468"/>
      <c r="AGF52" s="468"/>
      <c r="AGG52" s="468"/>
      <c r="AGH52" s="468"/>
      <c r="AGI52" s="468"/>
      <c r="AGJ52" s="468"/>
      <c r="AGK52" s="468"/>
      <c r="AGL52" s="468"/>
      <c r="AGM52" s="468"/>
      <c r="AGN52" s="468"/>
      <c r="AGO52" s="468"/>
      <c r="AGP52" s="468"/>
      <c r="AGQ52" s="468"/>
      <c r="AGR52" s="468"/>
      <c r="AGS52" s="468"/>
      <c r="AGT52" s="468"/>
      <c r="AGU52" s="468"/>
      <c r="AGV52" s="468"/>
      <c r="AGW52" s="468"/>
      <c r="AGX52" s="468"/>
      <c r="AGY52" s="468"/>
      <c r="AGZ52" s="468"/>
      <c r="AHA52" s="468"/>
      <c r="AHB52" s="468"/>
      <c r="AHC52" s="468"/>
      <c r="AHD52" s="468"/>
      <c r="AHE52" s="468"/>
      <c r="AHF52" s="468"/>
      <c r="AHG52" s="468"/>
      <c r="AHH52" s="468"/>
      <c r="AHI52" s="468"/>
      <c r="AHJ52" s="468"/>
      <c r="AHK52" s="468"/>
      <c r="AHL52" s="468"/>
      <c r="AHM52" s="468"/>
      <c r="AHN52" s="468"/>
      <c r="AHO52" s="468"/>
      <c r="AHP52" s="468"/>
      <c r="AHQ52" s="468"/>
      <c r="AHR52" s="468"/>
      <c r="AHS52" s="468"/>
      <c r="AHT52" s="468"/>
      <c r="AHU52" s="468"/>
      <c r="AHV52" s="468"/>
      <c r="AHW52" s="468"/>
      <c r="AHX52" s="468"/>
      <c r="AHY52" s="468"/>
      <c r="AHZ52" s="468"/>
      <c r="AIA52" s="468"/>
      <c r="AIB52" s="468"/>
      <c r="AIC52" s="468"/>
      <c r="AID52" s="468"/>
      <c r="AIE52" s="468"/>
      <c r="AIF52" s="468"/>
      <c r="AIG52" s="468"/>
      <c r="AIH52" s="468"/>
      <c r="AII52" s="468"/>
      <c r="AIJ52" s="468"/>
      <c r="AIK52" s="468"/>
      <c r="AIL52" s="468"/>
      <c r="AIM52" s="468"/>
      <c r="AIN52" s="468"/>
      <c r="AIO52" s="468"/>
      <c r="AIP52" s="468"/>
      <c r="AIQ52" s="468"/>
      <c r="AIR52" s="468"/>
      <c r="AIS52" s="468"/>
      <c r="AIT52" s="468"/>
      <c r="AIU52" s="468"/>
      <c r="AIV52" s="468"/>
      <c r="AIW52" s="468"/>
      <c r="AIX52" s="468"/>
      <c r="AIY52" s="468"/>
      <c r="AIZ52" s="468"/>
      <c r="AJA52" s="468"/>
      <c r="AJB52" s="468"/>
      <c r="AJC52" s="468"/>
      <c r="AJD52" s="468"/>
      <c r="AJE52" s="468"/>
      <c r="AJF52" s="468"/>
      <c r="AJG52" s="468"/>
      <c r="AJH52" s="468"/>
      <c r="AJI52" s="468"/>
      <c r="AJJ52" s="468"/>
      <c r="AJK52" s="468"/>
      <c r="AJL52" s="468"/>
      <c r="AJM52" s="468"/>
      <c r="AJN52" s="468"/>
      <c r="AJO52" s="468"/>
      <c r="AJP52" s="468"/>
      <c r="AJQ52" s="468"/>
      <c r="AJR52" s="468"/>
      <c r="AJS52" s="468"/>
      <c r="AJT52" s="468"/>
      <c r="AJU52" s="468"/>
      <c r="AJV52" s="468"/>
      <c r="AJW52" s="468"/>
      <c r="AJX52" s="468"/>
      <c r="AJY52" s="468"/>
      <c r="AJZ52" s="468"/>
      <c r="AKA52" s="468"/>
      <c r="AKB52" s="468"/>
      <c r="AKC52" s="468"/>
      <c r="AKD52" s="468"/>
      <c r="AKE52" s="468"/>
      <c r="AKF52" s="468"/>
      <c r="AKG52" s="468"/>
      <c r="AKH52" s="468"/>
      <c r="AKI52" s="468"/>
      <c r="AKJ52" s="468"/>
      <c r="AKK52" s="468"/>
      <c r="AKL52" s="468"/>
      <c r="AKM52" s="468"/>
      <c r="AKN52" s="468"/>
      <c r="AKO52" s="468"/>
      <c r="AKP52" s="468"/>
      <c r="AKQ52" s="468"/>
      <c r="AKR52" s="468"/>
      <c r="AKS52" s="468"/>
      <c r="AKT52" s="468"/>
      <c r="AKU52" s="468"/>
      <c r="AKV52" s="468"/>
      <c r="AKW52" s="468"/>
      <c r="AKX52" s="468"/>
      <c r="AKY52" s="468"/>
      <c r="AKZ52" s="468"/>
      <c r="ALA52" s="468"/>
      <c r="ALB52" s="468"/>
      <c r="ALC52" s="468"/>
      <c r="ALD52" s="468"/>
      <c r="ALE52" s="468"/>
      <c r="ALF52" s="468"/>
      <c r="ALG52" s="468"/>
      <c r="ALH52" s="468"/>
      <c r="ALI52" s="468"/>
      <c r="ALJ52" s="468"/>
      <c r="ALK52" s="468"/>
      <c r="ALL52" s="468"/>
      <c r="ALM52" s="468"/>
      <c r="ALN52" s="468"/>
      <c r="ALO52" s="468"/>
      <c r="ALP52" s="468"/>
      <c r="ALQ52" s="468"/>
      <c r="ALR52" s="468"/>
      <c r="ALS52" s="468"/>
      <c r="ALT52" s="468"/>
      <c r="ALU52" s="468"/>
      <c r="ALV52" s="468"/>
      <c r="ALW52" s="468"/>
      <c r="ALX52" s="468"/>
      <c r="ALY52" s="468"/>
      <c r="ALZ52" s="468"/>
      <c r="AMA52" s="468"/>
      <c r="AMB52" s="468"/>
      <c r="AMC52" s="468"/>
      <c r="AMD52" s="468"/>
      <c r="AME52" s="468"/>
      <c r="AMF52" s="468"/>
      <c r="AMG52" s="468"/>
      <c r="AMH52" s="468"/>
      <c r="AMI52" s="468"/>
      <c r="AMJ52" s="468"/>
      <c r="AMK52" s="468"/>
      <c r="AML52" s="468"/>
      <c r="AMM52" s="468"/>
      <c r="AMN52" s="468"/>
      <c r="AMO52" s="468"/>
      <c r="AMP52" s="468"/>
      <c r="AMQ52" s="468"/>
      <c r="AMR52" s="468"/>
      <c r="AMS52" s="468"/>
      <c r="AMT52" s="468"/>
      <c r="AMU52" s="468"/>
      <c r="AMV52" s="468"/>
      <c r="AMW52" s="468"/>
      <c r="AMX52" s="468"/>
      <c r="AMY52" s="468"/>
      <c r="AMZ52" s="468"/>
      <c r="ANA52" s="468"/>
      <c r="ANB52" s="468"/>
      <c r="ANC52" s="468"/>
      <c r="AND52" s="468"/>
      <c r="ANE52" s="468"/>
      <c r="ANF52" s="468"/>
      <c r="ANG52" s="468"/>
      <c r="ANH52" s="468"/>
      <c r="ANI52" s="468"/>
      <c r="ANJ52" s="468"/>
      <c r="ANK52" s="468"/>
      <c r="ANL52" s="468"/>
      <c r="ANM52" s="468"/>
      <c r="ANN52" s="468"/>
      <c r="ANO52" s="468"/>
      <c r="ANP52" s="468"/>
      <c r="ANQ52" s="468"/>
      <c r="ANR52" s="468"/>
      <c r="ANS52" s="468"/>
      <c r="ANT52" s="468"/>
      <c r="ANU52" s="468"/>
      <c r="ANV52" s="468"/>
      <c r="ANW52" s="468"/>
      <c r="ANX52" s="468"/>
      <c r="ANY52" s="468"/>
      <c r="ANZ52" s="468"/>
      <c r="AOA52" s="468"/>
      <c r="AOB52" s="468"/>
      <c r="AOC52" s="468"/>
      <c r="AOD52" s="468"/>
      <c r="AOE52" s="468"/>
      <c r="AOF52" s="468"/>
      <c r="AOG52" s="468"/>
      <c r="AOH52" s="468"/>
      <c r="AOI52" s="468"/>
      <c r="AOJ52" s="468"/>
      <c r="AOK52" s="468"/>
      <c r="AOL52" s="468"/>
      <c r="AOM52" s="468"/>
      <c r="AON52" s="468"/>
      <c r="AOO52" s="468"/>
      <c r="AOP52" s="468"/>
      <c r="AOQ52" s="468"/>
      <c r="AOR52" s="468"/>
      <c r="AOS52" s="468"/>
      <c r="AOT52" s="468"/>
      <c r="AOU52" s="468"/>
      <c r="AOV52" s="468"/>
      <c r="AOW52" s="468"/>
      <c r="AOX52" s="468"/>
      <c r="AOY52" s="468"/>
      <c r="AOZ52" s="468"/>
      <c r="APA52" s="468"/>
      <c r="APB52" s="468"/>
      <c r="APC52" s="468"/>
      <c r="APD52" s="468"/>
      <c r="APE52" s="468"/>
      <c r="APF52" s="468"/>
      <c r="APG52" s="468"/>
      <c r="APH52" s="468"/>
      <c r="API52" s="468"/>
      <c r="APJ52" s="468"/>
      <c r="APK52" s="468"/>
      <c r="APL52" s="468"/>
      <c r="APM52" s="468"/>
      <c r="APN52" s="468"/>
      <c r="APO52" s="468"/>
      <c r="APP52" s="468"/>
      <c r="APQ52" s="468"/>
      <c r="APR52" s="468"/>
      <c r="APS52" s="468"/>
      <c r="APT52" s="468"/>
      <c r="APU52" s="468"/>
      <c r="APV52" s="468"/>
      <c r="APW52" s="468"/>
      <c r="APX52" s="468"/>
      <c r="APY52" s="468"/>
      <c r="APZ52" s="468"/>
      <c r="AQA52" s="468"/>
      <c r="AQB52" s="468"/>
      <c r="AQC52" s="468"/>
      <c r="AQD52" s="468"/>
      <c r="AQE52" s="468"/>
      <c r="AQF52" s="468"/>
      <c r="AQG52" s="468"/>
      <c r="AQH52" s="468"/>
      <c r="AQI52" s="468"/>
      <c r="AQJ52" s="468"/>
      <c r="AQK52" s="468"/>
      <c r="AQL52" s="468"/>
      <c r="AQM52" s="468"/>
      <c r="AQN52" s="468"/>
      <c r="AQO52" s="468"/>
      <c r="AQP52" s="468"/>
      <c r="AQQ52" s="468"/>
      <c r="AQR52" s="468"/>
      <c r="AQS52" s="468"/>
      <c r="AQT52" s="468"/>
      <c r="AQU52" s="468"/>
      <c r="AQV52" s="468"/>
      <c r="AQW52" s="468"/>
      <c r="AQX52" s="468"/>
      <c r="AQY52" s="468"/>
      <c r="AQZ52" s="468"/>
      <c r="ARA52" s="468"/>
      <c r="ARB52" s="468"/>
      <c r="ARC52" s="468"/>
      <c r="ARD52" s="468"/>
      <c r="ARE52" s="468"/>
      <c r="ARF52" s="468"/>
      <c r="ARG52" s="468"/>
      <c r="ARH52" s="468"/>
      <c r="ARI52" s="468"/>
      <c r="ARJ52" s="468"/>
      <c r="ARK52" s="468"/>
      <c r="ARL52" s="468"/>
      <c r="ARM52" s="468"/>
      <c r="ARN52" s="468"/>
      <c r="ARO52" s="468"/>
      <c r="ARP52" s="468"/>
      <c r="ARQ52" s="468"/>
      <c r="ARR52" s="468"/>
      <c r="ARS52" s="468"/>
      <c r="ART52" s="468"/>
      <c r="ARU52" s="468"/>
      <c r="ARV52" s="468"/>
      <c r="ARW52" s="468"/>
      <c r="ARX52" s="468"/>
      <c r="ARY52" s="468"/>
      <c r="ARZ52" s="468"/>
      <c r="ASA52" s="468"/>
      <c r="ASB52" s="468"/>
      <c r="ASC52" s="468"/>
      <c r="ASD52" s="468"/>
      <c r="ASE52" s="468"/>
      <c r="ASF52" s="468"/>
      <c r="ASG52" s="468"/>
      <c r="ASH52" s="468"/>
      <c r="ASI52" s="468"/>
      <c r="ASJ52" s="468"/>
      <c r="ASK52" s="468"/>
      <c r="ASL52" s="468"/>
      <c r="ASM52" s="468"/>
      <c r="ASN52" s="468"/>
      <c r="ASO52" s="468"/>
      <c r="ASP52" s="468"/>
      <c r="ASQ52" s="468"/>
      <c r="ASR52" s="468"/>
      <c r="ASS52" s="468"/>
      <c r="AST52" s="468"/>
      <c r="ASU52" s="468"/>
      <c r="ASV52" s="468"/>
      <c r="ASW52" s="468"/>
      <c r="ASX52" s="468"/>
      <c r="ASY52" s="468"/>
      <c r="ASZ52" s="468"/>
      <c r="ATA52" s="468"/>
      <c r="ATB52" s="468"/>
      <c r="ATC52" s="468"/>
      <c r="ATD52" s="468"/>
      <c r="ATE52" s="468"/>
      <c r="ATF52" s="468"/>
      <c r="ATG52" s="468"/>
      <c r="ATH52" s="468"/>
      <c r="ATI52" s="468"/>
      <c r="ATJ52" s="468"/>
      <c r="ATK52" s="468"/>
      <c r="ATL52" s="468"/>
      <c r="ATM52" s="468"/>
      <c r="ATN52" s="468"/>
      <c r="ATO52" s="468"/>
      <c r="ATP52" s="468"/>
      <c r="ATQ52" s="468"/>
      <c r="ATR52" s="468"/>
      <c r="ATS52" s="468"/>
      <c r="ATT52" s="468"/>
      <c r="ATU52" s="468"/>
      <c r="ATV52" s="468"/>
      <c r="ATW52" s="468"/>
      <c r="ATX52" s="468"/>
      <c r="ATY52" s="468"/>
      <c r="ATZ52" s="468"/>
      <c r="AUA52" s="468"/>
      <c r="AUB52" s="468"/>
      <c r="AUC52" s="468"/>
      <c r="AUD52" s="468"/>
      <c r="AUE52" s="468"/>
      <c r="AUF52" s="468"/>
      <c r="AUG52" s="468"/>
      <c r="AUH52" s="468"/>
      <c r="AUI52" s="468"/>
      <c r="AUJ52" s="468"/>
      <c r="AUK52" s="468"/>
      <c r="AUL52" s="468"/>
      <c r="AUM52" s="468"/>
      <c r="AUN52" s="468"/>
      <c r="AUO52" s="468"/>
      <c r="AUP52" s="468"/>
      <c r="AUQ52" s="468"/>
      <c r="AUR52" s="468"/>
      <c r="AUS52" s="468"/>
      <c r="AUT52" s="468"/>
      <c r="AUU52" s="468"/>
      <c r="AUV52" s="468"/>
      <c r="AUW52" s="468"/>
      <c r="AUX52" s="468"/>
      <c r="AUY52" s="468"/>
      <c r="AUZ52" s="468"/>
      <c r="AVA52" s="468"/>
      <c r="AVB52" s="468"/>
      <c r="AVC52" s="468"/>
      <c r="AVD52" s="468"/>
      <c r="AVE52" s="468"/>
      <c r="AVF52" s="468"/>
      <c r="AVG52" s="468"/>
      <c r="AVH52" s="468"/>
      <c r="AVI52" s="468"/>
      <c r="AVJ52" s="468"/>
      <c r="AVK52" s="468"/>
      <c r="AVL52" s="468"/>
      <c r="AVM52" s="468"/>
      <c r="AVN52" s="468"/>
      <c r="AVO52" s="468"/>
      <c r="AVP52" s="468"/>
      <c r="AVQ52" s="468"/>
      <c r="AVR52" s="468"/>
      <c r="AVS52" s="468"/>
      <c r="AVT52" s="468"/>
      <c r="AVU52" s="468"/>
      <c r="AVV52" s="468"/>
      <c r="AVW52" s="468"/>
      <c r="AVX52" s="468"/>
      <c r="AVY52" s="468"/>
      <c r="AVZ52" s="468"/>
      <c r="AWA52" s="468"/>
      <c r="AWB52" s="468"/>
      <c r="AWC52" s="468"/>
      <c r="AWD52" s="468"/>
      <c r="AWE52" s="468"/>
      <c r="AWF52" s="468"/>
      <c r="AWG52" s="468"/>
      <c r="AWH52" s="468"/>
      <c r="AWI52" s="468"/>
      <c r="AWJ52" s="468"/>
      <c r="AWK52" s="468"/>
      <c r="AWL52" s="468"/>
      <c r="AWM52" s="468"/>
      <c r="AWN52" s="468"/>
      <c r="AWO52" s="468"/>
      <c r="AWP52" s="468"/>
      <c r="AWQ52" s="468"/>
      <c r="AWR52" s="468"/>
      <c r="AWS52" s="468"/>
      <c r="AWT52" s="468"/>
      <c r="AWU52" s="468"/>
      <c r="AWV52" s="468"/>
      <c r="AWW52" s="468"/>
      <c r="AWX52" s="468"/>
      <c r="AWY52" s="468"/>
      <c r="AWZ52" s="468"/>
      <c r="AXA52" s="468"/>
      <c r="AXB52" s="468"/>
      <c r="AXC52" s="468"/>
      <c r="AXD52" s="468"/>
      <c r="AXE52" s="468"/>
      <c r="AXF52" s="468"/>
      <c r="AXG52" s="468"/>
      <c r="AXH52" s="468"/>
      <c r="AXI52" s="468"/>
      <c r="AXJ52" s="468"/>
      <c r="AXK52" s="468"/>
      <c r="AXL52" s="468"/>
      <c r="AXM52" s="468"/>
      <c r="AXN52" s="468"/>
      <c r="AXO52" s="468"/>
      <c r="AXP52" s="468"/>
      <c r="AXQ52" s="468"/>
      <c r="AXR52" s="468"/>
      <c r="AXS52" s="468"/>
      <c r="AXT52" s="468"/>
      <c r="AXU52" s="468"/>
      <c r="AXV52" s="468"/>
      <c r="AXW52" s="468"/>
      <c r="AXX52" s="468"/>
      <c r="AXY52" s="468"/>
      <c r="AXZ52" s="468"/>
      <c r="AYA52" s="468"/>
      <c r="AYB52" s="468"/>
      <c r="AYC52" s="468"/>
      <c r="AYD52" s="468"/>
      <c r="AYE52" s="468"/>
      <c r="AYF52" s="468"/>
      <c r="AYG52" s="468"/>
      <c r="AYH52" s="468"/>
      <c r="AYI52" s="468"/>
      <c r="AYJ52" s="468"/>
      <c r="AYK52" s="468"/>
      <c r="AYL52" s="468"/>
      <c r="AYM52" s="468"/>
      <c r="AYN52" s="468"/>
      <c r="AYO52" s="468"/>
      <c r="AYP52" s="468"/>
      <c r="AYQ52" s="468"/>
      <c r="AYR52" s="468"/>
      <c r="AYS52" s="468"/>
      <c r="AYT52" s="468"/>
      <c r="AYU52" s="468"/>
      <c r="AYV52" s="468"/>
      <c r="AYW52" s="468"/>
      <c r="AYX52" s="468"/>
      <c r="AYY52" s="468"/>
      <c r="AYZ52" s="468"/>
      <c r="AZA52" s="468"/>
      <c r="AZB52" s="468"/>
      <c r="AZC52" s="468"/>
      <c r="AZD52" s="468"/>
      <c r="AZE52" s="468"/>
      <c r="AZF52" s="468"/>
      <c r="AZG52" s="468"/>
      <c r="AZH52" s="468"/>
      <c r="AZI52" s="468"/>
      <c r="AZJ52" s="468"/>
      <c r="AZK52" s="468"/>
      <c r="AZL52" s="468"/>
      <c r="AZM52" s="468"/>
      <c r="AZN52" s="468"/>
      <c r="AZO52" s="468"/>
      <c r="AZP52" s="468"/>
      <c r="AZQ52" s="468"/>
      <c r="AZR52" s="468"/>
      <c r="AZS52" s="468"/>
      <c r="AZT52" s="468"/>
      <c r="AZU52" s="468"/>
      <c r="AZV52" s="468"/>
      <c r="AZW52" s="468"/>
      <c r="AZX52" s="468"/>
      <c r="AZY52" s="468"/>
      <c r="AZZ52" s="468"/>
      <c r="BAA52" s="468"/>
      <c r="BAB52" s="468"/>
      <c r="BAC52" s="468"/>
      <c r="BAD52" s="468"/>
      <c r="BAE52" s="468"/>
      <c r="BAF52" s="468"/>
      <c r="BAG52" s="468"/>
      <c r="BAH52" s="468"/>
      <c r="BAI52" s="468"/>
      <c r="BAJ52" s="468"/>
      <c r="BAK52" s="468"/>
      <c r="BAL52" s="468"/>
      <c r="BAM52" s="468"/>
      <c r="BAN52" s="468"/>
      <c r="BAO52" s="468"/>
      <c r="BAP52" s="468"/>
      <c r="BAQ52" s="468"/>
      <c r="BAR52" s="468"/>
      <c r="BAS52" s="468"/>
      <c r="BAT52" s="468"/>
      <c r="BAU52" s="468"/>
      <c r="BAV52" s="468"/>
      <c r="BAW52" s="468"/>
      <c r="BAX52" s="468"/>
      <c r="BAY52" s="468"/>
      <c r="BAZ52" s="468"/>
      <c r="BBA52" s="468"/>
      <c r="BBB52" s="468"/>
      <c r="BBC52" s="468"/>
      <c r="BBD52" s="468"/>
      <c r="BBE52" s="468"/>
      <c r="BBF52" s="468"/>
      <c r="BBG52" s="468"/>
      <c r="BBH52" s="468"/>
      <c r="BBI52" s="468"/>
      <c r="BBJ52" s="468"/>
      <c r="BBK52" s="468"/>
      <c r="BBL52" s="468"/>
      <c r="BBM52" s="468"/>
      <c r="BBN52" s="468"/>
      <c r="BBO52" s="468"/>
      <c r="BBP52" s="468"/>
      <c r="BBQ52" s="468"/>
      <c r="BBR52" s="468"/>
      <c r="BBS52" s="468"/>
      <c r="BBT52" s="468"/>
      <c r="BBU52" s="468"/>
      <c r="BBV52" s="468"/>
      <c r="BBW52" s="468"/>
      <c r="BBX52" s="468"/>
      <c r="BBY52" s="468"/>
      <c r="BBZ52" s="468"/>
      <c r="BCA52" s="468"/>
      <c r="BCB52" s="468"/>
      <c r="BCC52" s="468"/>
      <c r="BCD52" s="468"/>
      <c r="BCE52" s="468"/>
      <c r="BCF52" s="468"/>
      <c r="BCG52" s="468"/>
      <c r="BCH52" s="468"/>
      <c r="BCI52" s="468"/>
      <c r="BCJ52" s="468"/>
      <c r="BCK52" s="468"/>
      <c r="BCL52" s="468"/>
      <c r="BCM52" s="468"/>
      <c r="BCN52" s="468"/>
      <c r="BCO52" s="468"/>
      <c r="BCP52" s="468"/>
      <c r="BCQ52" s="468"/>
      <c r="BCR52" s="468"/>
      <c r="BCS52" s="468"/>
      <c r="BCT52" s="468"/>
      <c r="BCU52" s="468"/>
      <c r="BCV52" s="468"/>
      <c r="BCW52" s="468"/>
      <c r="BCX52" s="468"/>
      <c r="BCY52" s="468"/>
      <c r="BCZ52" s="468"/>
      <c r="BDA52" s="468"/>
      <c r="BDB52" s="468"/>
      <c r="BDC52" s="468"/>
      <c r="BDD52" s="468"/>
      <c r="BDE52" s="468"/>
      <c r="BDF52" s="468"/>
      <c r="BDG52" s="468"/>
      <c r="BDH52" s="468"/>
      <c r="BDI52" s="468"/>
      <c r="BDJ52" s="468"/>
      <c r="BDK52" s="468"/>
      <c r="BDL52" s="468"/>
      <c r="BDM52" s="468"/>
      <c r="BDN52" s="468"/>
      <c r="BDO52" s="468"/>
      <c r="BDP52" s="468"/>
      <c r="BDQ52" s="468"/>
      <c r="BDR52" s="468"/>
      <c r="BDS52" s="468"/>
      <c r="BDT52" s="468"/>
      <c r="BDU52" s="468"/>
      <c r="BDV52" s="468"/>
      <c r="BDW52" s="468"/>
      <c r="BDX52" s="468"/>
      <c r="BDY52" s="468"/>
      <c r="BDZ52" s="468"/>
      <c r="BEA52" s="468"/>
      <c r="BEB52" s="468"/>
      <c r="BEC52" s="468"/>
      <c r="BED52" s="468"/>
      <c r="BEE52" s="468"/>
      <c r="BEF52" s="468"/>
      <c r="BEG52" s="468"/>
      <c r="BEH52" s="468"/>
      <c r="BEI52" s="468"/>
      <c r="BEJ52" s="468"/>
      <c r="BEK52" s="468"/>
      <c r="BEL52" s="468"/>
      <c r="BEM52" s="468"/>
      <c r="BEN52" s="468"/>
      <c r="BEO52" s="468"/>
      <c r="BEP52" s="468"/>
      <c r="BEQ52" s="468"/>
      <c r="BER52" s="468"/>
      <c r="BES52" s="468"/>
      <c r="BET52" s="468"/>
      <c r="BEU52" s="468"/>
      <c r="BEV52" s="468"/>
      <c r="BEW52" s="468"/>
      <c r="BEX52" s="468"/>
      <c r="BEY52" s="468"/>
      <c r="BEZ52" s="468"/>
      <c r="BFA52" s="468"/>
      <c r="BFB52" s="468"/>
      <c r="BFC52" s="468"/>
      <c r="BFD52" s="468"/>
      <c r="BFE52" s="468"/>
      <c r="BFF52" s="468"/>
      <c r="BFG52" s="468"/>
      <c r="BFH52" s="468"/>
      <c r="BFI52" s="468"/>
      <c r="BFJ52" s="468"/>
      <c r="BFK52" s="468"/>
      <c r="BFL52" s="468"/>
      <c r="BFM52" s="468"/>
      <c r="BFN52" s="468"/>
      <c r="BFO52" s="468"/>
      <c r="BFP52" s="468"/>
      <c r="BFQ52" s="468"/>
      <c r="BFR52" s="468"/>
      <c r="BFS52" s="468"/>
      <c r="BFT52" s="468"/>
      <c r="BFU52" s="468"/>
      <c r="BFV52" s="468"/>
      <c r="BFW52" s="468"/>
      <c r="BFX52" s="468"/>
      <c r="BFY52" s="468"/>
      <c r="BFZ52" s="468"/>
      <c r="BGA52" s="468"/>
      <c r="BGB52" s="468"/>
      <c r="BGC52" s="468"/>
      <c r="BGD52" s="468"/>
      <c r="BGE52" s="468"/>
      <c r="BGF52" s="468"/>
      <c r="BGG52" s="468"/>
      <c r="BGH52" s="468"/>
      <c r="BGI52" s="468"/>
      <c r="BGJ52" s="468"/>
      <c r="BGK52" s="468"/>
      <c r="BGL52" s="468"/>
      <c r="BGM52" s="468"/>
      <c r="BGN52" s="468"/>
      <c r="BGO52" s="468"/>
      <c r="BGP52" s="468"/>
      <c r="BGQ52" s="468"/>
      <c r="BGR52" s="468"/>
      <c r="BGS52" s="468"/>
      <c r="BGT52" s="468"/>
      <c r="BGU52" s="468"/>
      <c r="BGV52" s="468"/>
      <c r="BGW52" s="468"/>
      <c r="BGX52" s="468"/>
      <c r="BGY52" s="468"/>
      <c r="BGZ52" s="468"/>
      <c r="BHA52" s="468"/>
      <c r="BHB52" s="468"/>
      <c r="BHC52" s="468"/>
      <c r="BHD52" s="468"/>
      <c r="BHE52" s="468"/>
      <c r="BHF52" s="468"/>
      <c r="BHG52" s="468"/>
      <c r="BHH52" s="468"/>
      <c r="BHI52" s="468"/>
      <c r="BHJ52" s="468"/>
      <c r="BHK52" s="468"/>
      <c r="BHL52" s="468"/>
      <c r="BHM52" s="468"/>
      <c r="BHN52" s="468"/>
      <c r="BHO52" s="468"/>
      <c r="BHP52" s="468"/>
      <c r="BHQ52" s="468"/>
      <c r="BHR52" s="468"/>
      <c r="BHS52" s="468"/>
      <c r="BHT52" s="468"/>
      <c r="BHU52" s="468"/>
      <c r="BHV52" s="468"/>
      <c r="BHW52" s="468"/>
      <c r="BHX52" s="468"/>
      <c r="BHY52" s="468"/>
      <c r="BHZ52" s="468"/>
      <c r="BIA52" s="468"/>
      <c r="BIB52" s="468"/>
      <c r="BIC52" s="468"/>
      <c r="BID52" s="468"/>
      <c r="BIE52" s="468"/>
      <c r="BIF52" s="468"/>
      <c r="BIG52" s="468"/>
      <c r="BIH52" s="468"/>
      <c r="BII52" s="468"/>
      <c r="BIJ52" s="468"/>
      <c r="BIK52" s="468"/>
      <c r="BIL52" s="468"/>
      <c r="BIM52" s="468"/>
      <c r="BIN52" s="468"/>
      <c r="BIO52" s="468"/>
      <c r="BIP52" s="468"/>
      <c r="BIQ52" s="468"/>
      <c r="BIR52" s="468"/>
      <c r="BIS52" s="468"/>
      <c r="BIT52" s="468"/>
      <c r="BIU52" s="468"/>
      <c r="BIV52" s="468"/>
      <c r="BIW52" s="468"/>
      <c r="BIX52" s="468"/>
      <c r="BIY52" s="468"/>
      <c r="BIZ52" s="468"/>
      <c r="BJA52" s="468"/>
      <c r="BJB52" s="468"/>
      <c r="BJC52" s="468"/>
      <c r="BJD52" s="468"/>
      <c r="BJE52" s="468"/>
      <c r="BJF52" s="468"/>
      <c r="BJG52" s="468"/>
      <c r="BJH52" s="468"/>
      <c r="BJI52" s="468"/>
      <c r="BJJ52" s="468"/>
      <c r="BJK52" s="468"/>
      <c r="BJL52" s="468"/>
      <c r="BJM52" s="468"/>
      <c r="BJN52" s="468"/>
      <c r="BJO52" s="468"/>
      <c r="BJP52" s="468"/>
      <c r="BJQ52" s="468"/>
      <c r="BJR52" s="468"/>
      <c r="BJS52" s="468"/>
      <c r="BJT52" s="468"/>
      <c r="BJU52" s="468"/>
      <c r="BJV52" s="468"/>
      <c r="BJW52" s="468"/>
      <c r="BJX52" s="468"/>
      <c r="BJY52" s="468"/>
      <c r="BJZ52" s="468"/>
      <c r="BKA52" s="468"/>
      <c r="BKB52" s="468"/>
      <c r="BKC52" s="468"/>
      <c r="BKD52" s="468"/>
      <c r="BKE52" s="468"/>
      <c r="BKF52" s="468"/>
      <c r="BKG52" s="468"/>
      <c r="BKH52" s="468"/>
      <c r="BKI52" s="468"/>
      <c r="BKJ52" s="468"/>
      <c r="BKK52" s="468"/>
      <c r="BKL52" s="468"/>
      <c r="BKM52" s="468"/>
      <c r="BKN52" s="468"/>
      <c r="BKO52" s="468"/>
      <c r="BKP52" s="468"/>
      <c r="BKQ52" s="468"/>
      <c r="BKR52" s="468"/>
      <c r="BKS52" s="468"/>
      <c r="BKT52" s="468"/>
      <c r="BKU52" s="468"/>
      <c r="BKV52" s="468"/>
      <c r="BKW52" s="468"/>
      <c r="BKX52" s="468"/>
      <c r="BKY52" s="468"/>
      <c r="BKZ52" s="468"/>
      <c r="BLA52" s="468"/>
      <c r="BLB52" s="468"/>
      <c r="BLC52" s="468"/>
      <c r="BLD52" s="468"/>
      <c r="BLE52" s="468"/>
      <c r="BLF52" s="468"/>
      <c r="BLG52" s="468"/>
      <c r="BLH52" s="468"/>
      <c r="BLI52" s="468"/>
      <c r="BLJ52" s="468"/>
      <c r="BLK52" s="468"/>
      <c r="BLL52" s="468"/>
      <c r="BLM52" s="468"/>
      <c r="BLN52" s="468"/>
      <c r="BLO52" s="468"/>
      <c r="BLP52" s="468"/>
      <c r="BLQ52" s="468"/>
      <c r="BLR52" s="468"/>
      <c r="BLS52" s="468"/>
      <c r="BLT52" s="468"/>
      <c r="BLU52" s="468"/>
      <c r="BLV52" s="468"/>
      <c r="BLW52" s="468"/>
      <c r="BLX52" s="468"/>
      <c r="BLY52" s="468"/>
      <c r="BLZ52" s="468"/>
      <c r="BMA52" s="468"/>
      <c r="BMB52" s="468"/>
      <c r="BMC52" s="468"/>
      <c r="BMD52" s="468"/>
      <c r="BME52" s="468"/>
      <c r="BMF52" s="468"/>
      <c r="BMG52" s="468"/>
      <c r="BMH52" s="468"/>
      <c r="BMI52" s="468"/>
      <c r="BMJ52" s="468"/>
      <c r="BMK52" s="468"/>
      <c r="BML52" s="468"/>
      <c r="BMM52" s="468"/>
      <c r="BMN52" s="468"/>
      <c r="BMO52" s="468"/>
      <c r="BMP52" s="468"/>
      <c r="BMQ52" s="468"/>
      <c r="BMR52" s="468"/>
      <c r="BMS52" s="468"/>
      <c r="BMT52" s="468"/>
      <c r="BMU52" s="468"/>
      <c r="BMV52" s="468"/>
      <c r="BMW52" s="468"/>
      <c r="BMX52" s="468"/>
      <c r="BMY52" s="468"/>
      <c r="BMZ52" s="468"/>
      <c r="BNA52" s="468"/>
      <c r="BNB52" s="468"/>
      <c r="BNC52" s="468"/>
      <c r="BND52" s="468"/>
      <c r="BNE52" s="468"/>
      <c r="BNF52" s="468"/>
      <c r="BNG52" s="468"/>
      <c r="BNH52" s="468"/>
      <c r="BNI52" s="468"/>
      <c r="BNJ52" s="468"/>
      <c r="BNK52" s="468"/>
      <c r="BNL52" s="468"/>
      <c r="BNM52" s="468"/>
      <c r="BNN52" s="468"/>
      <c r="BNO52" s="468"/>
      <c r="BNP52" s="468"/>
      <c r="BNQ52" s="468"/>
      <c r="BNR52" s="468"/>
      <c r="BNS52" s="468"/>
      <c r="BNT52" s="468"/>
      <c r="BNU52" s="468"/>
      <c r="BNV52" s="468"/>
      <c r="BNW52" s="468"/>
      <c r="BNX52" s="468"/>
      <c r="BNY52" s="468"/>
      <c r="BNZ52" s="468"/>
      <c r="BOA52" s="468"/>
      <c r="BOB52" s="468"/>
      <c r="BOC52" s="468"/>
      <c r="BOD52" s="468"/>
      <c r="BOE52" s="468"/>
      <c r="BOF52" s="468"/>
      <c r="BOG52" s="468"/>
      <c r="BOH52" s="468"/>
      <c r="BOI52" s="468"/>
      <c r="BOJ52" s="468"/>
      <c r="BOK52" s="468"/>
      <c r="BOL52" s="468"/>
      <c r="BOM52" s="468"/>
      <c r="BON52" s="468"/>
      <c r="BOO52" s="468"/>
      <c r="BOP52" s="468"/>
      <c r="BOQ52" s="468"/>
      <c r="BOR52" s="468"/>
      <c r="BOS52" s="468"/>
      <c r="BOT52" s="468"/>
      <c r="BOU52" s="468"/>
      <c r="BOV52" s="468"/>
      <c r="BOW52" s="468"/>
      <c r="BOX52" s="468"/>
      <c r="BOY52" s="468"/>
      <c r="BOZ52" s="468"/>
      <c r="BPA52" s="468"/>
      <c r="BPB52" s="468"/>
      <c r="BPC52" s="468"/>
      <c r="BPD52" s="468"/>
      <c r="BPE52" s="468"/>
      <c r="BPF52" s="468"/>
      <c r="BPG52" s="468"/>
      <c r="BPH52" s="468"/>
      <c r="BPI52" s="468"/>
      <c r="BPJ52" s="468"/>
      <c r="BPK52" s="468"/>
      <c r="BPL52" s="468"/>
      <c r="BPM52" s="468"/>
      <c r="BPN52" s="468"/>
      <c r="BPO52" s="468"/>
      <c r="BPP52" s="468"/>
      <c r="BPQ52" s="468"/>
      <c r="BPR52" s="468"/>
      <c r="BPS52" s="468"/>
      <c r="BPT52" s="468"/>
      <c r="BPU52" s="468"/>
      <c r="BPV52" s="468"/>
      <c r="BPW52" s="468"/>
      <c r="BPX52" s="468"/>
      <c r="BPY52" s="468"/>
      <c r="BPZ52" s="468"/>
      <c r="BQA52" s="468"/>
      <c r="BQB52" s="468"/>
      <c r="BQC52" s="468"/>
      <c r="BQD52" s="468"/>
      <c r="BQE52" s="468"/>
      <c r="BQF52" s="468"/>
      <c r="BQG52" s="468"/>
      <c r="BQH52" s="468"/>
      <c r="BQI52" s="468"/>
      <c r="BQJ52" s="468"/>
      <c r="BQK52" s="468"/>
      <c r="BQL52" s="468"/>
      <c r="BQM52" s="468"/>
      <c r="BQN52" s="468"/>
      <c r="BQO52" s="468"/>
      <c r="BQP52" s="468"/>
      <c r="BQQ52" s="468"/>
      <c r="BQR52" s="468"/>
      <c r="BQS52" s="468"/>
      <c r="BQT52" s="468"/>
      <c r="BQU52" s="468"/>
      <c r="BQV52" s="468"/>
      <c r="BQW52" s="468"/>
      <c r="BQX52" s="468"/>
      <c r="BQY52" s="468"/>
      <c r="BQZ52" s="468"/>
      <c r="BRA52" s="468"/>
      <c r="BRB52" s="468"/>
      <c r="BRC52" s="468"/>
      <c r="BRD52" s="468"/>
      <c r="BRE52" s="468"/>
      <c r="BRF52" s="468"/>
      <c r="BRG52" s="468"/>
      <c r="BRH52" s="468"/>
      <c r="BRI52" s="468"/>
      <c r="BRJ52" s="468"/>
      <c r="BRK52" s="468"/>
      <c r="BRL52" s="468"/>
      <c r="BRM52" s="468"/>
      <c r="BRN52" s="468"/>
      <c r="BRO52" s="468"/>
      <c r="BRP52" s="468"/>
      <c r="BRQ52" s="468"/>
      <c r="BRR52" s="468"/>
      <c r="BRS52" s="468"/>
      <c r="BRT52" s="468"/>
      <c r="BRU52" s="468"/>
      <c r="BRV52" s="468"/>
      <c r="BRW52" s="468"/>
      <c r="BRX52" s="468"/>
      <c r="BRY52" s="468"/>
      <c r="BRZ52" s="468"/>
      <c r="BSA52" s="468"/>
      <c r="BSB52" s="468"/>
      <c r="BSC52" s="468"/>
      <c r="BSD52" s="468"/>
      <c r="BSE52" s="468"/>
      <c r="BSF52" s="468"/>
      <c r="BSG52" s="468"/>
      <c r="BSH52" s="468"/>
      <c r="BSI52" s="468"/>
      <c r="BSJ52" s="468"/>
      <c r="BSK52" s="468"/>
      <c r="BSL52" s="468"/>
      <c r="BSM52" s="468"/>
      <c r="BSN52" s="468"/>
      <c r="BSO52" s="468"/>
      <c r="BSP52" s="468"/>
      <c r="BSQ52" s="468"/>
      <c r="BSR52" s="468"/>
      <c r="BSS52" s="468"/>
      <c r="BST52" s="468"/>
      <c r="BSU52" s="468"/>
      <c r="BSV52" s="468"/>
      <c r="BSW52" s="468"/>
      <c r="BSX52" s="468"/>
      <c r="BSY52" s="468"/>
      <c r="BSZ52" s="468"/>
      <c r="BTA52" s="468"/>
      <c r="BTB52" s="468"/>
      <c r="BTC52" s="468"/>
      <c r="BTD52" s="468"/>
      <c r="BTE52" s="468"/>
      <c r="BTF52" s="468"/>
      <c r="BTG52" s="468"/>
      <c r="BTH52" s="468"/>
      <c r="BTI52" s="468"/>
      <c r="BTJ52" s="468"/>
      <c r="BTK52" s="468"/>
      <c r="BTL52" s="468"/>
      <c r="BTM52" s="468"/>
      <c r="BTN52" s="468"/>
      <c r="BTO52" s="468"/>
      <c r="BTP52" s="468"/>
      <c r="BTQ52" s="468"/>
      <c r="BTR52" s="468"/>
      <c r="BTS52" s="468"/>
      <c r="BTT52" s="468"/>
      <c r="BTU52" s="468"/>
      <c r="BTV52" s="468"/>
      <c r="BTW52" s="468"/>
      <c r="BTX52" s="468"/>
      <c r="BTY52" s="468"/>
      <c r="BTZ52" s="468"/>
      <c r="BUA52" s="468"/>
      <c r="BUB52" s="468"/>
      <c r="BUC52" s="468"/>
      <c r="BUD52" s="468"/>
      <c r="BUE52" s="468"/>
      <c r="BUF52" s="468"/>
      <c r="BUG52" s="468"/>
      <c r="BUH52" s="468"/>
      <c r="BUI52" s="468"/>
      <c r="BUJ52" s="468"/>
      <c r="BUK52" s="468"/>
      <c r="BUL52" s="468"/>
      <c r="BUM52" s="468"/>
      <c r="BUN52" s="468"/>
      <c r="BUO52" s="468"/>
      <c r="BUP52" s="468"/>
      <c r="BUQ52" s="468"/>
      <c r="BUR52" s="468"/>
      <c r="BUS52" s="468"/>
      <c r="BUT52" s="468"/>
      <c r="BUU52" s="468"/>
      <c r="BUV52" s="468"/>
      <c r="BUW52" s="468"/>
      <c r="BUX52" s="468"/>
      <c r="BUY52" s="468"/>
      <c r="BUZ52" s="468"/>
      <c r="BVA52" s="468"/>
      <c r="BVB52" s="468"/>
      <c r="BVC52" s="468"/>
      <c r="BVD52" s="468"/>
      <c r="BVE52" s="468"/>
      <c r="BVF52" s="468"/>
      <c r="BVG52" s="468"/>
      <c r="BVH52" s="468"/>
      <c r="BVI52" s="468"/>
      <c r="BVJ52" s="468"/>
      <c r="BVK52" s="468"/>
      <c r="BVL52" s="468"/>
      <c r="BVM52" s="468"/>
      <c r="BVN52" s="468"/>
      <c r="BVO52" s="468"/>
      <c r="BVP52" s="468"/>
      <c r="BVQ52" s="468"/>
      <c r="BVR52" s="468"/>
      <c r="BVS52" s="468"/>
      <c r="BVT52" s="468"/>
      <c r="BVU52" s="468"/>
      <c r="BVV52" s="468"/>
      <c r="BVW52" s="468"/>
      <c r="BVX52" s="468"/>
      <c r="BVY52" s="468"/>
      <c r="BVZ52" s="468"/>
      <c r="BWA52" s="468"/>
      <c r="BWB52" s="468"/>
      <c r="BWC52" s="468"/>
      <c r="BWD52" s="468"/>
      <c r="BWE52" s="468"/>
      <c r="BWF52" s="468"/>
      <c r="BWG52" s="468"/>
      <c r="BWH52" s="468"/>
      <c r="BWI52" s="468"/>
      <c r="BWJ52" s="468"/>
      <c r="BWK52" s="468"/>
      <c r="BWL52" s="468"/>
      <c r="BWM52" s="468"/>
      <c r="BWN52" s="468"/>
      <c r="BWO52" s="468"/>
      <c r="BWP52" s="468"/>
      <c r="BWQ52" s="468"/>
      <c r="BWR52" s="468"/>
      <c r="BWS52" s="468"/>
      <c r="BWT52" s="468"/>
      <c r="BWU52" s="468"/>
      <c r="BWV52" s="468"/>
      <c r="BWW52" s="468"/>
      <c r="BWX52" s="468"/>
      <c r="BWY52" s="468"/>
      <c r="BWZ52" s="468"/>
      <c r="BXA52" s="468"/>
      <c r="BXB52" s="468"/>
      <c r="BXC52" s="468"/>
      <c r="BXD52" s="468"/>
      <c r="BXE52" s="468"/>
      <c r="BXF52" s="468"/>
      <c r="BXG52" s="468"/>
      <c r="BXH52" s="468"/>
      <c r="BXI52" s="468"/>
      <c r="BXJ52" s="468"/>
      <c r="BXK52" s="468"/>
      <c r="BXL52" s="468"/>
      <c r="BXM52" s="468"/>
      <c r="BXN52" s="468"/>
      <c r="BXO52" s="468"/>
      <c r="BXP52" s="468"/>
      <c r="BXQ52" s="468"/>
      <c r="BXR52" s="468"/>
      <c r="BXS52" s="468"/>
      <c r="BXT52" s="468"/>
      <c r="BXU52" s="468"/>
      <c r="BXV52" s="468"/>
      <c r="BXW52" s="468"/>
      <c r="BXX52" s="468"/>
      <c r="BXY52" s="468"/>
      <c r="BXZ52" s="468"/>
      <c r="BYA52" s="468"/>
      <c r="BYB52" s="468"/>
      <c r="BYC52" s="468"/>
      <c r="BYD52" s="468"/>
      <c r="BYE52" s="468"/>
      <c r="BYF52" s="468"/>
      <c r="BYG52" s="468"/>
      <c r="BYH52" s="468"/>
      <c r="BYI52" s="468"/>
      <c r="BYJ52" s="468"/>
      <c r="BYK52" s="468"/>
      <c r="BYL52" s="468"/>
      <c r="BYM52" s="468"/>
      <c r="BYN52" s="468"/>
      <c r="BYO52" s="468"/>
      <c r="BYP52" s="468"/>
      <c r="BYQ52" s="468"/>
      <c r="BYR52" s="468"/>
      <c r="BYS52" s="468"/>
      <c r="BYT52" s="468"/>
      <c r="BYU52" s="468"/>
      <c r="BYV52" s="468"/>
      <c r="BYW52" s="468"/>
      <c r="BYX52" s="468"/>
      <c r="BYY52" s="468"/>
      <c r="BYZ52" s="468"/>
      <c r="BZA52" s="468"/>
      <c r="BZB52" s="468"/>
      <c r="BZC52" s="468"/>
      <c r="BZD52" s="468"/>
      <c r="BZE52" s="468"/>
      <c r="BZF52" s="468"/>
      <c r="BZG52" s="468"/>
      <c r="BZH52" s="468"/>
      <c r="BZI52" s="468"/>
      <c r="BZJ52" s="468"/>
      <c r="BZK52" s="468"/>
      <c r="BZL52" s="468"/>
      <c r="BZM52" s="468"/>
      <c r="BZN52" s="468"/>
      <c r="BZO52" s="468"/>
      <c r="BZP52" s="468"/>
      <c r="BZQ52" s="468"/>
      <c r="BZR52" s="468"/>
      <c r="BZS52" s="468"/>
      <c r="BZT52" s="468"/>
      <c r="BZU52" s="468"/>
      <c r="BZV52" s="468"/>
      <c r="BZW52" s="468"/>
      <c r="BZX52" s="468"/>
      <c r="BZY52" s="468"/>
      <c r="BZZ52" s="468"/>
      <c r="CAA52" s="468"/>
      <c r="CAB52" s="468"/>
      <c r="CAC52" s="468"/>
      <c r="CAD52" s="468"/>
      <c r="CAE52" s="468"/>
      <c r="CAF52" s="468"/>
      <c r="CAG52" s="468"/>
      <c r="CAH52" s="468"/>
      <c r="CAI52" s="468"/>
      <c r="CAJ52" s="468"/>
      <c r="CAK52" s="468"/>
      <c r="CAL52" s="468"/>
      <c r="CAM52" s="468"/>
      <c r="CAN52" s="468"/>
      <c r="CAO52" s="468"/>
      <c r="CAP52" s="468"/>
      <c r="CAQ52" s="468"/>
      <c r="CAR52" s="468"/>
      <c r="CAS52" s="468"/>
      <c r="CAT52" s="468"/>
      <c r="CAU52" s="468"/>
      <c r="CAV52" s="468"/>
      <c r="CAW52" s="468"/>
      <c r="CAX52" s="468"/>
      <c r="CAY52" s="468"/>
      <c r="CAZ52" s="468"/>
      <c r="CBA52" s="468"/>
      <c r="CBB52" s="468"/>
      <c r="CBC52" s="468"/>
      <c r="CBD52" s="468"/>
      <c r="CBE52" s="468"/>
      <c r="CBF52" s="468"/>
      <c r="CBG52" s="468"/>
      <c r="CBH52" s="468"/>
      <c r="CBI52" s="468"/>
      <c r="CBJ52" s="468"/>
      <c r="CBK52" s="468"/>
      <c r="CBL52" s="468"/>
      <c r="CBM52" s="468"/>
      <c r="CBN52" s="468"/>
      <c r="CBO52" s="468"/>
      <c r="CBP52" s="468"/>
      <c r="CBQ52" s="468"/>
      <c r="CBR52" s="468"/>
      <c r="CBS52" s="468"/>
      <c r="CBT52" s="468"/>
      <c r="CBU52" s="468"/>
      <c r="CBV52" s="468"/>
      <c r="CBW52" s="468"/>
      <c r="CBX52" s="468"/>
      <c r="CBY52" s="468"/>
      <c r="CBZ52" s="468"/>
      <c r="CCA52" s="468"/>
      <c r="CCB52" s="468"/>
      <c r="CCC52" s="468"/>
      <c r="CCD52" s="468"/>
      <c r="CCE52" s="468"/>
      <c r="CCF52" s="468"/>
      <c r="CCG52" s="468"/>
      <c r="CCH52" s="468"/>
      <c r="CCI52" s="468"/>
      <c r="CCJ52" s="468"/>
      <c r="CCK52" s="468"/>
      <c r="CCL52" s="468"/>
      <c r="CCM52" s="468"/>
      <c r="CCN52" s="468"/>
      <c r="CCO52" s="468"/>
      <c r="CCP52" s="468"/>
      <c r="CCQ52" s="468"/>
      <c r="CCR52" s="468"/>
      <c r="CCS52" s="468"/>
      <c r="CCT52" s="468"/>
      <c r="CCU52" s="468"/>
      <c r="CCV52" s="468"/>
      <c r="CCW52" s="468"/>
      <c r="CCX52" s="468"/>
      <c r="CCY52" s="468"/>
      <c r="CCZ52" s="468"/>
      <c r="CDA52" s="468"/>
      <c r="CDB52" s="468"/>
      <c r="CDC52" s="468"/>
      <c r="CDD52" s="468"/>
      <c r="CDE52" s="468"/>
      <c r="CDF52" s="468"/>
      <c r="CDG52" s="468"/>
      <c r="CDH52" s="468"/>
      <c r="CDI52" s="468"/>
      <c r="CDJ52" s="468"/>
      <c r="CDK52" s="468"/>
      <c r="CDL52" s="468"/>
      <c r="CDM52" s="468"/>
      <c r="CDN52" s="468"/>
      <c r="CDO52" s="468"/>
      <c r="CDP52" s="468"/>
      <c r="CDQ52" s="468"/>
      <c r="CDR52" s="468"/>
      <c r="CDS52" s="468"/>
      <c r="CDT52" s="468"/>
      <c r="CDU52" s="468"/>
      <c r="CDV52" s="468"/>
      <c r="CDW52" s="468"/>
      <c r="CDX52" s="468"/>
      <c r="CDY52" s="468"/>
      <c r="CDZ52" s="468"/>
      <c r="CEA52" s="468"/>
      <c r="CEB52" s="468"/>
      <c r="CEC52" s="468"/>
      <c r="CED52" s="468"/>
      <c r="CEE52" s="468"/>
      <c r="CEF52" s="468"/>
      <c r="CEG52" s="468"/>
      <c r="CEH52" s="468"/>
      <c r="CEI52" s="468"/>
      <c r="CEJ52" s="468"/>
      <c r="CEK52" s="468"/>
      <c r="CEL52" s="468"/>
      <c r="CEM52" s="468"/>
      <c r="CEN52" s="468"/>
      <c r="CEO52" s="468"/>
      <c r="CEP52" s="468"/>
      <c r="CEQ52" s="468"/>
      <c r="CER52" s="468"/>
      <c r="CES52" s="468"/>
      <c r="CET52" s="468"/>
      <c r="CEU52" s="468"/>
      <c r="CEV52" s="468"/>
      <c r="CEW52" s="468"/>
      <c r="CEX52" s="468"/>
      <c r="CEY52" s="468"/>
      <c r="CEZ52" s="468"/>
      <c r="CFA52" s="468"/>
      <c r="CFB52" s="468"/>
      <c r="CFC52" s="468"/>
      <c r="CFD52" s="468"/>
      <c r="CFE52" s="468"/>
      <c r="CFF52" s="468"/>
      <c r="CFG52" s="468"/>
      <c r="CFH52" s="468"/>
      <c r="CFI52" s="468"/>
      <c r="CFJ52" s="468"/>
      <c r="CFK52" s="468"/>
      <c r="CFL52" s="468"/>
      <c r="CFM52" s="468"/>
      <c r="CFN52" s="468"/>
      <c r="CFO52" s="468"/>
      <c r="CFP52" s="468"/>
      <c r="CFQ52" s="468"/>
      <c r="CFR52" s="468"/>
      <c r="CFS52" s="468"/>
      <c r="CFT52" s="468"/>
      <c r="CFU52" s="468"/>
      <c r="CFV52" s="468"/>
      <c r="CFW52" s="468"/>
      <c r="CFX52" s="468"/>
      <c r="CFY52" s="468"/>
      <c r="CFZ52" s="468"/>
      <c r="CGA52" s="468"/>
      <c r="CGB52" s="468"/>
      <c r="CGC52" s="468"/>
      <c r="CGD52" s="468"/>
      <c r="CGE52" s="468"/>
      <c r="CGF52" s="468"/>
      <c r="CGG52" s="468"/>
      <c r="CGH52" s="468"/>
      <c r="CGI52" s="468"/>
      <c r="CGJ52" s="468"/>
      <c r="CGK52" s="468"/>
      <c r="CGL52" s="468"/>
      <c r="CGM52" s="468"/>
      <c r="CGN52" s="468"/>
      <c r="CGO52" s="468"/>
      <c r="CGP52" s="468"/>
      <c r="CGQ52" s="468"/>
      <c r="CGR52" s="468"/>
      <c r="CGS52" s="468"/>
      <c r="CGT52" s="468"/>
      <c r="CGU52" s="468"/>
      <c r="CGV52" s="468"/>
      <c r="CGW52" s="468"/>
      <c r="CGX52" s="468"/>
      <c r="CGY52" s="468"/>
      <c r="CGZ52" s="468"/>
      <c r="CHA52" s="468"/>
      <c r="CHB52" s="468"/>
      <c r="CHC52" s="468"/>
      <c r="CHD52" s="468"/>
      <c r="CHE52" s="468"/>
      <c r="CHF52" s="468"/>
      <c r="CHG52" s="468"/>
      <c r="CHH52" s="468"/>
      <c r="CHI52" s="468"/>
      <c r="CHJ52" s="468"/>
      <c r="CHK52" s="468"/>
      <c r="CHL52" s="468"/>
      <c r="CHM52" s="468"/>
      <c r="CHN52" s="468"/>
      <c r="CHO52" s="468"/>
      <c r="CHP52" s="468"/>
      <c r="CHQ52" s="468"/>
      <c r="CHR52" s="468"/>
      <c r="CHS52" s="468"/>
      <c r="CHT52" s="468"/>
      <c r="CHU52" s="468"/>
      <c r="CHV52" s="468"/>
      <c r="CHW52" s="468"/>
      <c r="CHX52" s="468"/>
      <c r="CHY52" s="468"/>
      <c r="CHZ52" s="468"/>
      <c r="CIA52" s="468"/>
      <c r="CIB52" s="468"/>
      <c r="CIC52" s="468"/>
      <c r="CID52" s="468"/>
      <c r="CIE52" s="468"/>
      <c r="CIF52" s="468"/>
      <c r="CIG52" s="468"/>
      <c r="CIH52" s="468"/>
      <c r="CII52" s="468"/>
      <c r="CIJ52" s="468"/>
      <c r="CIK52" s="468"/>
      <c r="CIL52" s="468"/>
      <c r="CIM52" s="468"/>
      <c r="CIN52" s="468"/>
      <c r="CIO52" s="468"/>
      <c r="CIP52" s="468"/>
      <c r="CIQ52" s="468"/>
      <c r="CIR52" s="468"/>
      <c r="CIS52" s="468"/>
      <c r="CIT52" s="468"/>
      <c r="CIU52" s="468"/>
      <c r="CIV52" s="468"/>
      <c r="CIW52" s="468"/>
      <c r="CIX52" s="468"/>
      <c r="CIY52" s="468"/>
      <c r="CIZ52" s="468"/>
      <c r="CJA52" s="468"/>
      <c r="CJB52" s="468"/>
      <c r="CJC52" s="468"/>
      <c r="CJD52" s="468"/>
      <c r="CJE52" s="468"/>
      <c r="CJF52" s="468"/>
      <c r="CJG52" s="468"/>
      <c r="CJH52" s="468"/>
      <c r="CJI52" s="468"/>
      <c r="CJJ52" s="468"/>
      <c r="CJK52" s="468"/>
      <c r="CJL52" s="468"/>
      <c r="CJM52" s="468"/>
      <c r="CJN52" s="468"/>
      <c r="CJO52" s="468"/>
      <c r="CJP52" s="468"/>
      <c r="CJQ52" s="468"/>
      <c r="CJR52" s="468"/>
      <c r="CJS52" s="468"/>
      <c r="CJT52" s="468"/>
      <c r="CJU52" s="468"/>
      <c r="CJV52" s="468"/>
      <c r="CJW52" s="468"/>
      <c r="CJX52" s="468"/>
      <c r="CJY52" s="468"/>
      <c r="CJZ52" s="468"/>
      <c r="CKA52" s="468"/>
      <c r="CKB52" s="468"/>
      <c r="CKC52" s="468"/>
      <c r="CKD52" s="468"/>
      <c r="CKE52" s="468"/>
      <c r="CKF52" s="468"/>
      <c r="CKG52" s="468"/>
      <c r="CKH52" s="468"/>
      <c r="CKI52" s="468"/>
      <c r="CKJ52" s="468"/>
      <c r="CKK52" s="468"/>
      <c r="CKL52" s="468"/>
      <c r="CKM52" s="468"/>
      <c r="CKN52" s="468"/>
      <c r="CKO52" s="468"/>
      <c r="CKP52" s="468"/>
      <c r="CKQ52" s="468"/>
      <c r="CKR52" s="468"/>
      <c r="CKS52" s="468"/>
      <c r="CKT52" s="468"/>
      <c r="CKU52" s="468"/>
      <c r="CKV52" s="468"/>
      <c r="CKW52" s="468"/>
      <c r="CKX52" s="468"/>
      <c r="CKY52" s="468"/>
      <c r="CKZ52" s="468"/>
      <c r="CLA52" s="468"/>
      <c r="CLB52" s="468"/>
      <c r="CLC52" s="468"/>
      <c r="CLD52" s="468"/>
      <c r="CLE52" s="468"/>
      <c r="CLF52" s="468"/>
      <c r="CLG52" s="468"/>
      <c r="CLH52" s="468"/>
      <c r="CLI52" s="468"/>
      <c r="CLJ52" s="468"/>
      <c r="CLK52" s="468"/>
      <c r="CLL52" s="468"/>
      <c r="CLM52" s="468"/>
      <c r="CLN52" s="468"/>
      <c r="CLO52" s="468"/>
      <c r="CLP52" s="468"/>
      <c r="CLQ52" s="468"/>
      <c r="CLR52" s="468"/>
      <c r="CLS52" s="468"/>
      <c r="CLT52" s="468"/>
      <c r="CLU52" s="468"/>
      <c r="CLV52" s="468"/>
      <c r="CLW52" s="468"/>
      <c r="CLX52" s="468"/>
      <c r="CLY52" s="468"/>
      <c r="CLZ52" s="468"/>
      <c r="CMA52" s="468"/>
      <c r="CMB52" s="468"/>
      <c r="CMC52" s="468"/>
      <c r="CMD52" s="468"/>
      <c r="CME52" s="468"/>
      <c r="CMF52" s="468"/>
      <c r="CMG52" s="468"/>
      <c r="CMH52" s="468"/>
      <c r="CMI52" s="468"/>
      <c r="CMJ52" s="468"/>
      <c r="CMK52" s="468"/>
      <c r="CML52" s="468"/>
      <c r="CMM52" s="468"/>
      <c r="CMN52" s="468"/>
      <c r="CMO52" s="468"/>
      <c r="CMP52" s="468"/>
      <c r="CMQ52" s="468"/>
      <c r="CMR52" s="468"/>
      <c r="CMS52" s="468"/>
      <c r="CMT52" s="468"/>
      <c r="CMU52" s="468"/>
      <c r="CMV52" s="468"/>
      <c r="CMW52" s="468"/>
      <c r="CMX52" s="468"/>
      <c r="CMY52" s="468"/>
      <c r="CMZ52" s="468"/>
      <c r="CNA52" s="468"/>
      <c r="CNB52" s="468"/>
      <c r="CNC52" s="468"/>
      <c r="CND52" s="468"/>
      <c r="CNE52" s="468"/>
      <c r="CNF52" s="468"/>
      <c r="CNG52" s="468"/>
      <c r="CNH52" s="468"/>
      <c r="CNI52" s="468"/>
      <c r="CNJ52" s="468"/>
      <c r="CNK52" s="468"/>
      <c r="CNL52" s="468"/>
      <c r="CNM52" s="468"/>
      <c r="CNN52" s="468"/>
      <c r="CNO52" s="468"/>
      <c r="CNP52" s="468"/>
      <c r="CNQ52" s="468"/>
      <c r="CNR52" s="468"/>
      <c r="CNS52" s="468"/>
      <c r="CNT52" s="468"/>
      <c r="CNU52" s="468"/>
      <c r="CNV52" s="468"/>
      <c r="CNW52" s="468"/>
      <c r="CNX52" s="468"/>
      <c r="CNY52" s="468"/>
      <c r="CNZ52" s="468"/>
      <c r="COA52" s="468"/>
      <c r="COB52" s="468"/>
      <c r="COC52" s="468"/>
      <c r="COD52" s="468"/>
      <c r="COE52" s="468"/>
      <c r="COF52" s="468"/>
      <c r="COG52" s="468"/>
      <c r="COH52" s="468"/>
      <c r="COI52" s="468"/>
      <c r="COJ52" s="468"/>
      <c r="COK52" s="468"/>
      <c r="COL52" s="468"/>
      <c r="COM52" s="468"/>
      <c r="CON52" s="468"/>
      <c r="COO52" s="468"/>
      <c r="COP52" s="468"/>
      <c r="COQ52" s="468"/>
      <c r="COR52" s="468"/>
      <c r="COS52" s="468"/>
      <c r="COT52" s="468"/>
      <c r="COU52" s="468"/>
      <c r="COV52" s="468"/>
      <c r="COW52" s="468"/>
      <c r="COX52" s="468"/>
      <c r="COY52" s="468"/>
      <c r="COZ52" s="468"/>
      <c r="CPA52" s="468"/>
      <c r="CPB52" s="468"/>
      <c r="CPC52" s="468"/>
      <c r="CPD52" s="468"/>
      <c r="CPE52" s="468"/>
      <c r="CPF52" s="468"/>
      <c r="CPG52" s="468"/>
      <c r="CPH52" s="468"/>
      <c r="CPI52" s="468"/>
      <c r="CPJ52" s="468"/>
      <c r="CPK52" s="468"/>
      <c r="CPL52" s="468"/>
      <c r="CPM52" s="468"/>
      <c r="CPN52" s="468"/>
      <c r="CPO52" s="468"/>
      <c r="CPP52" s="468"/>
      <c r="CPQ52" s="468"/>
      <c r="CPR52" s="468"/>
      <c r="CPS52" s="468"/>
      <c r="CPT52" s="468"/>
      <c r="CPU52" s="468"/>
      <c r="CPV52" s="468"/>
      <c r="CPW52" s="468"/>
      <c r="CPX52" s="468"/>
      <c r="CPY52" s="468"/>
      <c r="CPZ52" s="468"/>
      <c r="CQA52" s="468"/>
      <c r="CQB52" s="468"/>
      <c r="CQC52" s="468"/>
      <c r="CQD52" s="468"/>
      <c r="CQE52" s="468"/>
      <c r="CQF52" s="468"/>
      <c r="CQG52" s="468"/>
      <c r="CQH52" s="468"/>
      <c r="CQI52" s="468"/>
      <c r="CQJ52" s="468"/>
      <c r="CQK52" s="468"/>
      <c r="CQL52" s="468"/>
      <c r="CQM52" s="468"/>
      <c r="CQN52" s="468"/>
      <c r="CQO52" s="468"/>
      <c r="CQP52" s="468"/>
      <c r="CQQ52" s="468"/>
      <c r="CQR52" s="468"/>
      <c r="CQS52" s="468"/>
      <c r="CQT52" s="468"/>
      <c r="CQU52" s="468"/>
      <c r="CQV52" s="468"/>
      <c r="CQW52" s="468"/>
      <c r="CQX52" s="468"/>
      <c r="CQY52" s="468"/>
      <c r="CQZ52" s="468"/>
      <c r="CRA52" s="468"/>
      <c r="CRB52" s="468"/>
      <c r="CRC52" s="468"/>
      <c r="CRD52" s="468"/>
      <c r="CRE52" s="468"/>
      <c r="CRF52" s="468"/>
      <c r="CRG52" s="468"/>
      <c r="CRH52" s="468"/>
      <c r="CRI52" s="468"/>
      <c r="CRJ52" s="468"/>
      <c r="CRK52" s="468"/>
      <c r="CRL52" s="468"/>
      <c r="CRM52" s="468"/>
      <c r="CRN52" s="468"/>
      <c r="CRO52" s="468"/>
      <c r="CRP52" s="468"/>
      <c r="CRQ52" s="468"/>
      <c r="CRR52" s="468"/>
      <c r="CRS52" s="468"/>
      <c r="CRT52" s="468"/>
      <c r="CRU52" s="468"/>
      <c r="CRV52" s="468"/>
      <c r="CRW52" s="468"/>
      <c r="CRX52" s="468"/>
      <c r="CRY52" s="468"/>
      <c r="CRZ52" s="468"/>
      <c r="CSA52" s="468"/>
      <c r="CSB52" s="468"/>
      <c r="CSC52" s="468"/>
      <c r="CSD52" s="468"/>
      <c r="CSE52" s="468"/>
      <c r="CSF52" s="468"/>
      <c r="CSG52" s="468"/>
      <c r="CSH52" s="468"/>
      <c r="CSI52" s="468"/>
      <c r="CSJ52" s="468"/>
      <c r="CSK52" s="468"/>
      <c r="CSL52" s="468"/>
      <c r="CSM52" s="468"/>
      <c r="CSN52" s="468"/>
      <c r="CSO52" s="468"/>
      <c r="CSP52" s="468"/>
      <c r="CSQ52" s="468"/>
      <c r="CSR52" s="468"/>
      <c r="CSS52" s="468"/>
      <c r="CST52" s="468"/>
      <c r="CSU52" s="468"/>
      <c r="CSV52" s="468"/>
      <c r="CSW52" s="468"/>
      <c r="CSX52" s="468"/>
      <c r="CSY52" s="468"/>
      <c r="CSZ52" s="468"/>
      <c r="CTA52" s="468"/>
      <c r="CTB52" s="468"/>
      <c r="CTC52" s="468"/>
      <c r="CTD52" s="468"/>
      <c r="CTE52" s="468"/>
      <c r="CTF52" s="468"/>
      <c r="CTG52" s="468"/>
      <c r="CTH52" s="468"/>
      <c r="CTI52" s="468"/>
      <c r="CTJ52" s="468"/>
      <c r="CTK52" s="468"/>
      <c r="CTL52" s="468"/>
      <c r="CTM52" s="468"/>
      <c r="CTN52" s="468"/>
      <c r="CTO52" s="468"/>
      <c r="CTP52" s="468"/>
      <c r="CTQ52" s="468"/>
      <c r="CTR52" s="468"/>
      <c r="CTS52" s="468"/>
      <c r="CTT52" s="468"/>
      <c r="CTU52" s="468"/>
      <c r="CTV52" s="468"/>
      <c r="CTW52" s="468"/>
      <c r="CTX52" s="468"/>
      <c r="CTY52" s="468"/>
      <c r="CTZ52" s="468"/>
      <c r="CUA52" s="468"/>
      <c r="CUB52" s="468"/>
      <c r="CUC52" s="468"/>
      <c r="CUD52" s="468"/>
      <c r="CUE52" s="468"/>
      <c r="CUF52" s="468"/>
      <c r="CUG52" s="468"/>
      <c r="CUH52" s="468"/>
      <c r="CUI52" s="468"/>
      <c r="CUJ52" s="468"/>
      <c r="CUK52" s="468"/>
      <c r="CUL52" s="468"/>
      <c r="CUM52" s="468"/>
      <c r="CUN52" s="468"/>
      <c r="CUO52" s="468"/>
      <c r="CUP52" s="468"/>
      <c r="CUQ52" s="468"/>
      <c r="CUR52" s="468"/>
      <c r="CUS52" s="468"/>
      <c r="CUT52" s="468"/>
      <c r="CUU52" s="468"/>
      <c r="CUV52" s="468"/>
      <c r="CUW52" s="468"/>
      <c r="CUX52" s="468"/>
      <c r="CUY52" s="468"/>
      <c r="CUZ52" s="468"/>
      <c r="CVA52" s="468"/>
      <c r="CVB52" s="468"/>
      <c r="CVC52" s="468"/>
      <c r="CVD52" s="468"/>
      <c r="CVE52" s="468"/>
      <c r="CVF52" s="468"/>
      <c r="CVG52" s="468"/>
      <c r="CVH52" s="468"/>
      <c r="CVI52" s="468"/>
      <c r="CVJ52" s="468"/>
      <c r="CVK52" s="468"/>
      <c r="CVL52" s="468"/>
      <c r="CVM52" s="468"/>
      <c r="CVN52" s="468"/>
      <c r="CVO52" s="468"/>
      <c r="CVP52" s="468"/>
      <c r="CVQ52" s="468"/>
      <c r="CVR52" s="468"/>
      <c r="CVS52" s="468"/>
      <c r="CVT52" s="468"/>
      <c r="CVU52" s="468"/>
      <c r="CVV52" s="468"/>
      <c r="CVW52" s="468"/>
      <c r="CVX52" s="468"/>
      <c r="CVY52" s="468"/>
      <c r="CVZ52" s="468"/>
      <c r="CWA52" s="468"/>
      <c r="CWB52" s="468"/>
      <c r="CWC52" s="468"/>
      <c r="CWD52" s="468"/>
      <c r="CWE52" s="468"/>
      <c r="CWF52" s="468"/>
      <c r="CWG52" s="468"/>
      <c r="CWH52" s="468"/>
      <c r="CWI52" s="468"/>
      <c r="CWJ52" s="468"/>
      <c r="CWK52" s="468"/>
      <c r="CWL52" s="468"/>
      <c r="CWM52" s="468"/>
      <c r="CWN52" s="468"/>
      <c r="CWO52" s="468"/>
      <c r="CWP52" s="468"/>
      <c r="CWQ52" s="468"/>
      <c r="CWR52" s="468"/>
      <c r="CWS52" s="468"/>
      <c r="CWT52" s="468"/>
      <c r="CWU52" s="468"/>
      <c r="CWV52" s="468"/>
      <c r="CWW52" s="468"/>
      <c r="CWX52" s="468"/>
      <c r="CWY52" s="468"/>
      <c r="CWZ52" s="468"/>
      <c r="CXA52" s="468"/>
      <c r="CXB52" s="468"/>
      <c r="CXC52" s="468"/>
      <c r="CXD52" s="468"/>
      <c r="CXE52" s="468"/>
      <c r="CXF52" s="468"/>
      <c r="CXG52" s="468"/>
      <c r="CXH52" s="468"/>
      <c r="CXI52" s="468"/>
      <c r="CXJ52" s="468"/>
      <c r="CXK52" s="468"/>
      <c r="CXL52" s="468"/>
      <c r="CXM52" s="468"/>
      <c r="CXN52" s="468"/>
      <c r="CXO52" s="468"/>
      <c r="CXP52" s="468"/>
      <c r="CXQ52" s="468"/>
      <c r="CXR52" s="468"/>
      <c r="CXS52" s="468"/>
      <c r="CXT52" s="468"/>
      <c r="CXU52" s="468"/>
      <c r="CXV52" s="468"/>
      <c r="CXW52" s="468"/>
      <c r="CXX52" s="468"/>
      <c r="CXY52" s="468"/>
      <c r="CXZ52" s="468"/>
      <c r="CYA52" s="468"/>
      <c r="CYB52" s="468"/>
      <c r="CYC52" s="468"/>
      <c r="CYD52" s="468"/>
      <c r="CYE52" s="468"/>
      <c r="CYF52" s="468"/>
      <c r="CYG52" s="468"/>
      <c r="CYH52" s="468"/>
      <c r="CYI52" s="468"/>
      <c r="CYJ52" s="468"/>
      <c r="CYK52" s="468"/>
      <c r="CYL52" s="468"/>
      <c r="CYM52" s="468"/>
      <c r="CYN52" s="468"/>
      <c r="CYO52" s="468"/>
      <c r="CYP52" s="468"/>
      <c r="CYQ52" s="468"/>
      <c r="CYR52" s="468"/>
      <c r="CYS52" s="468"/>
      <c r="CYT52" s="468"/>
      <c r="CYU52" s="468"/>
      <c r="CYV52" s="468"/>
      <c r="CYW52" s="468"/>
      <c r="CYX52" s="468"/>
      <c r="CYY52" s="468"/>
      <c r="CYZ52" s="468"/>
      <c r="CZA52" s="468"/>
      <c r="CZB52" s="468"/>
      <c r="CZC52" s="468"/>
      <c r="CZD52" s="468"/>
      <c r="CZE52" s="468"/>
      <c r="CZF52" s="468"/>
      <c r="CZG52" s="468"/>
      <c r="CZH52" s="468"/>
      <c r="CZI52" s="468"/>
      <c r="CZJ52" s="468"/>
      <c r="CZK52" s="468"/>
      <c r="CZL52" s="468"/>
      <c r="CZM52" s="468"/>
      <c r="CZN52" s="468"/>
      <c r="CZO52" s="468"/>
      <c r="CZP52" s="468"/>
      <c r="CZQ52" s="468"/>
      <c r="CZR52" s="468"/>
      <c r="CZS52" s="468"/>
      <c r="CZT52" s="468"/>
      <c r="CZU52" s="468"/>
      <c r="CZV52" s="468"/>
      <c r="CZW52" s="468"/>
      <c r="CZX52" s="468"/>
      <c r="CZY52" s="468"/>
      <c r="CZZ52" s="468"/>
      <c r="DAA52" s="468"/>
      <c r="DAB52" s="468"/>
      <c r="DAC52" s="468"/>
      <c r="DAD52" s="468"/>
      <c r="DAE52" s="468"/>
      <c r="DAF52" s="468"/>
      <c r="DAG52" s="468"/>
      <c r="DAH52" s="468"/>
      <c r="DAI52" s="468"/>
      <c r="DAJ52" s="468"/>
      <c r="DAK52" s="468"/>
      <c r="DAL52" s="468"/>
      <c r="DAM52" s="468"/>
      <c r="DAN52" s="468"/>
      <c r="DAO52" s="468"/>
      <c r="DAP52" s="468"/>
      <c r="DAQ52" s="468"/>
      <c r="DAR52" s="468"/>
      <c r="DAS52" s="468"/>
      <c r="DAT52" s="468"/>
      <c r="DAU52" s="468"/>
      <c r="DAV52" s="468"/>
      <c r="DAW52" s="468"/>
      <c r="DAX52" s="468"/>
      <c r="DAY52" s="468"/>
      <c r="DAZ52" s="468"/>
      <c r="DBA52" s="468"/>
      <c r="DBB52" s="468"/>
      <c r="DBC52" s="468"/>
      <c r="DBD52" s="468"/>
      <c r="DBE52" s="468"/>
      <c r="DBF52" s="468"/>
      <c r="DBG52" s="468"/>
      <c r="DBH52" s="468"/>
      <c r="DBI52" s="468"/>
      <c r="DBJ52" s="468"/>
      <c r="DBK52" s="468"/>
      <c r="DBL52" s="468"/>
      <c r="DBM52" s="468"/>
      <c r="DBN52" s="468"/>
      <c r="DBO52" s="468"/>
      <c r="DBP52" s="468"/>
      <c r="DBQ52" s="468"/>
      <c r="DBR52" s="468"/>
      <c r="DBS52" s="468"/>
      <c r="DBT52" s="468"/>
      <c r="DBU52" s="468"/>
      <c r="DBV52" s="468"/>
      <c r="DBW52" s="468"/>
      <c r="DBX52" s="468"/>
      <c r="DBY52" s="468"/>
      <c r="DBZ52" s="468"/>
      <c r="DCA52" s="468"/>
      <c r="DCB52" s="468"/>
      <c r="DCC52" s="468"/>
      <c r="DCD52" s="468"/>
      <c r="DCE52" s="468"/>
      <c r="DCF52" s="468"/>
      <c r="DCG52" s="468"/>
      <c r="DCH52" s="468"/>
      <c r="DCI52" s="468"/>
      <c r="DCJ52" s="468"/>
      <c r="DCK52" s="468"/>
      <c r="DCL52" s="468"/>
      <c r="DCM52" s="468"/>
      <c r="DCN52" s="468"/>
      <c r="DCO52" s="468"/>
      <c r="DCP52" s="468"/>
      <c r="DCQ52" s="468"/>
      <c r="DCR52" s="468"/>
      <c r="DCS52" s="468"/>
      <c r="DCT52" s="468"/>
      <c r="DCU52" s="468"/>
      <c r="DCV52" s="468"/>
      <c r="DCW52" s="468"/>
      <c r="DCX52" s="468"/>
      <c r="DCY52" s="468"/>
      <c r="DCZ52" s="468"/>
      <c r="DDA52" s="468"/>
      <c r="DDB52" s="468"/>
      <c r="DDC52" s="468"/>
      <c r="DDD52" s="468"/>
      <c r="DDE52" s="468"/>
      <c r="DDF52" s="468"/>
      <c r="DDG52" s="468"/>
      <c r="DDH52" s="468"/>
      <c r="DDI52" s="468"/>
      <c r="DDJ52" s="468"/>
      <c r="DDK52" s="468"/>
      <c r="DDL52" s="468"/>
      <c r="DDM52" s="468"/>
      <c r="DDN52" s="468"/>
      <c r="DDO52" s="468"/>
      <c r="DDP52" s="468"/>
      <c r="DDQ52" s="468"/>
      <c r="DDR52" s="468"/>
      <c r="DDS52" s="468"/>
      <c r="DDT52" s="468"/>
      <c r="DDU52" s="468"/>
      <c r="DDV52" s="468"/>
      <c r="DDW52" s="468"/>
      <c r="DDX52" s="468"/>
      <c r="DDY52" s="468"/>
      <c r="DDZ52" s="468"/>
      <c r="DEA52" s="468"/>
      <c r="DEB52" s="468"/>
      <c r="DEC52" s="468"/>
      <c r="DED52" s="468"/>
      <c r="DEE52" s="468"/>
      <c r="DEF52" s="468"/>
      <c r="DEG52" s="468"/>
      <c r="DEH52" s="468"/>
      <c r="DEI52" s="468"/>
      <c r="DEJ52" s="468"/>
      <c r="DEK52" s="468"/>
      <c r="DEL52" s="468"/>
      <c r="DEM52" s="468"/>
      <c r="DEN52" s="468"/>
      <c r="DEO52" s="468"/>
      <c r="DEP52" s="468"/>
      <c r="DEQ52" s="468"/>
      <c r="DER52" s="468"/>
      <c r="DES52" s="468"/>
      <c r="DET52" s="468"/>
      <c r="DEU52" s="468"/>
      <c r="DEV52" s="468"/>
      <c r="DEW52" s="468"/>
      <c r="DEX52" s="468"/>
      <c r="DEY52" s="468"/>
      <c r="DEZ52" s="468"/>
      <c r="DFA52" s="468"/>
      <c r="DFB52" s="468"/>
      <c r="DFC52" s="468"/>
      <c r="DFD52" s="468"/>
      <c r="DFE52" s="468"/>
      <c r="DFF52" s="468"/>
      <c r="DFG52" s="468"/>
      <c r="DFH52" s="468"/>
      <c r="DFI52" s="468"/>
      <c r="DFJ52" s="468"/>
      <c r="DFK52" s="468"/>
      <c r="DFL52" s="468"/>
      <c r="DFM52" s="468"/>
      <c r="DFN52" s="468"/>
      <c r="DFO52" s="468"/>
      <c r="DFP52" s="468"/>
      <c r="DFQ52" s="468"/>
      <c r="DFR52" s="468"/>
      <c r="DFS52" s="468"/>
      <c r="DFT52" s="468"/>
      <c r="DFU52" s="468"/>
      <c r="DFV52" s="468"/>
      <c r="DFW52" s="468"/>
      <c r="DFX52" s="468"/>
      <c r="DFY52" s="468"/>
      <c r="DFZ52" s="468"/>
      <c r="DGA52" s="468"/>
      <c r="DGB52" s="468"/>
      <c r="DGC52" s="468"/>
      <c r="DGD52" s="468"/>
      <c r="DGE52" s="468"/>
      <c r="DGF52" s="468"/>
      <c r="DGG52" s="468"/>
      <c r="DGH52" s="468"/>
      <c r="DGI52" s="468"/>
      <c r="DGJ52" s="468"/>
      <c r="DGK52" s="468"/>
      <c r="DGL52" s="468"/>
      <c r="DGM52" s="468"/>
      <c r="DGN52" s="468"/>
      <c r="DGO52" s="468"/>
      <c r="DGP52" s="468"/>
      <c r="DGQ52" s="468"/>
      <c r="DGR52" s="468"/>
      <c r="DGS52" s="468"/>
      <c r="DGT52" s="468"/>
      <c r="DGU52" s="468"/>
      <c r="DGV52" s="468"/>
      <c r="DGW52" s="468"/>
      <c r="DGX52" s="468"/>
      <c r="DGY52" s="468"/>
      <c r="DGZ52" s="468"/>
      <c r="DHA52" s="468"/>
      <c r="DHB52" s="468"/>
      <c r="DHC52" s="468"/>
      <c r="DHD52" s="468"/>
      <c r="DHE52" s="468"/>
      <c r="DHF52" s="468"/>
      <c r="DHG52" s="468"/>
      <c r="DHH52" s="468"/>
      <c r="DHI52" s="468"/>
      <c r="DHJ52" s="468"/>
      <c r="DHK52" s="468"/>
      <c r="DHL52" s="468"/>
      <c r="DHM52" s="468"/>
      <c r="DHN52" s="468"/>
      <c r="DHO52" s="468"/>
      <c r="DHP52" s="468"/>
      <c r="DHQ52" s="468"/>
      <c r="DHR52" s="468"/>
      <c r="DHS52" s="468"/>
      <c r="DHT52" s="468"/>
      <c r="DHU52" s="468"/>
      <c r="DHV52" s="468"/>
      <c r="DHW52" s="468"/>
      <c r="DHX52" s="468"/>
      <c r="DHY52" s="468"/>
      <c r="DHZ52" s="468"/>
      <c r="DIA52" s="468"/>
      <c r="DIB52" s="468"/>
      <c r="DIC52" s="468"/>
      <c r="DID52" s="468"/>
      <c r="DIE52" s="468"/>
      <c r="DIF52" s="468"/>
      <c r="DIG52" s="468"/>
      <c r="DIH52" s="468"/>
      <c r="DII52" s="468"/>
      <c r="DIJ52" s="468"/>
      <c r="DIK52" s="468"/>
      <c r="DIL52" s="468"/>
      <c r="DIM52" s="468"/>
      <c r="DIN52" s="468"/>
      <c r="DIO52" s="468"/>
      <c r="DIP52" s="468"/>
      <c r="DIQ52" s="468"/>
      <c r="DIR52" s="468"/>
      <c r="DIS52" s="468"/>
      <c r="DIT52" s="468"/>
      <c r="DIU52" s="468"/>
      <c r="DIV52" s="468"/>
      <c r="DIW52" s="468"/>
      <c r="DIX52" s="468"/>
      <c r="DIY52" s="468"/>
      <c r="DIZ52" s="468"/>
      <c r="DJA52" s="468"/>
      <c r="DJB52" s="468"/>
      <c r="DJC52" s="468"/>
      <c r="DJD52" s="468"/>
      <c r="DJE52" s="468"/>
      <c r="DJF52" s="468"/>
      <c r="DJG52" s="468"/>
      <c r="DJH52" s="468"/>
      <c r="DJI52" s="468"/>
      <c r="DJJ52" s="468"/>
      <c r="DJK52" s="468"/>
      <c r="DJL52" s="468"/>
      <c r="DJM52" s="468"/>
      <c r="DJN52" s="468"/>
      <c r="DJO52" s="468"/>
      <c r="DJP52" s="468"/>
      <c r="DJQ52" s="468"/>
      <c r="DJR52" s="468"/>
      <c r="DJS52" s="468"/>
      <c r="DJT52" s="468"/>
      <c r="DJU52" s="468"/>
      <c r="DJV52" s="468"/>
      <c r="DJW52" s="468"/>
      <c r="DJX52" s="468"/>
      <c r="DJY52" s="468"/>
      <c r="DJZ52" s="468"/>
      <c r="DKA52" s="468"/>
      <c r="DKB52" s="468"/>
      <c r="DKC52" s="468"/>
      <c r="DKD52" s="468"/>
      <c r="DKE52" s="468"/>
      <c r="DKF52" s="468"/>
      <c r="DKG52" s="468"/>
      <c r="DKH52" s="468"/>
      <c r="DKI52" s="468"/>
      <c r="DKJ52" s="468"/>
      <c r="DKK52" s="468"/>
      <c r="DKL52" s="468"/>
      <c r="DKM52" s="468"/>
      <c r="DKN52" s="468"/>
      <c r="DKO52" s="468"/>
      <c r="DKP52" s="468"/>
      <c r="DKQ52" s="468"/>
      <c r="DKR52" s="468"/>
      <c r="DKS52" s="468"/>
      <c r="DKT52" s="468"/>
      <c r="DKU52" s="468"/>
      <c r="DKV52" s="468"/>
      <c r="DKW52" s="468"/>
      <c r="DKX52" s="468"/>
      <c r="DKY52" s="468"/>
      <c r="DKZ52" s="468"/>
      <c r="DLA52" s="468"/>
      <c r="DLB52" s="468"/>
      <c r="DLC52" s="468"/>
      <c r="DLD52" s="468"/>
      <c r="DLE52" s="468"/>
      <c r="DLF52" s="468"/>
      <c r="DLG52" s="468"/>
      <c r="DLH52" s="468"/>
      <c r="DLI52" s="468"/>
      <c r="DLJ52" s="468"/>
      <c r="DLK52" s="468"/>
      <c r="DLL52" s="468"/>
      <c r="DLM52" s="468"/>
      <c r="DLN52" s="468"/>
      <c r="DLO52" s="468"/>
      <c r="DLP52" s="468"/>
      <c r="DLQ52" s="468"/>
      <c r="DLR52" s="468"/>
      <c r="DLS52" s="468"/>
      <c r="DLT52" s="468"/>
      <c r="DLU52" s="468"/>
      <c r="DLV52" s="468"/>
      <c r="DLW52" s="468"/>
      <c r="DLX52" s="468"/>
      <c r="DLY52" s="468"/>
      <c r="DLZ52" s="468"/>
      <c r="DMA52" s="468"/>
      <c r="DMB52" s="468"/>
      <c r="DMC52" s="468"/>
      <c r="DMD52" s="468"/>
      <c r="DME52" s="468"/>
      <c r="DMF52" s="468"/>
      <c r="DMG52" s="468"/>
      <c r="DMH52" s="468"/>
      <c r="DMI52" s="468"/>
      <c r="DMJ52" s="468"/>
      <c r="DMK52" s="468"/>
      <c r="DML52" s="468"/>
      <c r="DMM52" s="468"/>
      <c r="DMN52" s="468"/>
      <c r="DMO52" s="468"/>
      <c r="DMP52" s="468"/>
      <c r="DMQ52" s="468"/>
      <c r="DMR52" s="468"/>
      <c r="DMS52" s="468"/>
      <c r="DMT52" s="468"/>
      <c r="DMU52" s="468"/>
      <c r="DMV52" s="468"/>
      <c r="DMW52" s="468"/>
      <c r="DMX52" s="468"/>
      <c r="DMY52" s="468"/>
      <c r="DMZ52" s="468"/>
      <c r="DNA52" s="468"/>
      <c r="DNB52" s="468"/>
      <c r="DNC52" s="468"/>
      <c r="DND52" s="468"/>
      <c r="DNE52" s="468"/>
      <c r="DNF52" s="468"/>
      <c r="DNG52" s="468"/>
      <c r="DNH52" s="468"/>
      <c r="DNI52" s="468"/>
      <c r="DNJ52" s="468"/>
      <c r="DNK52" s="468"/>
      <c r="DNL52" s="468"/>
      <c r="DNM52" s="468"/>
      <c r="DNN52" s="468"/>
      <c r="DNO52" s="468"/>
      <c r="DNP52" s="468"/>
      <c r="DNQ52" s="468"/>
      <c r="DNR52" s="468"/>
      <c r="DNS52" s="468"/>
      <c r="DNT52" s="468"/>
      <c r="DNU52" s="468"/>
      <c r="DNV52" s="468"/>
      <c r="DNW52" s="468"/>
      <c r="DNX52" s="468"/>
      <c r="DNY52" s="468"/>
      <c r="DNZ52" s="468"/>
      <c r="DOA52" s="468"/>
      <c r="DOB52" s="468"/>
      <c r="DOC52" s="468"/>
      <c r="DOD52" s="468"/>
      <c r="DOE52" s="468"/>
      <c r="DOF52" s="468"/>
      <c r="DOG52" s="468"/>
      <c r="DOH52" s="468"/>
      <c r="DOI52" s="468"/>
      <c r="DOJ52" s="468"/>
      <c r="DOK52" s="468"/>
      <c r="DOL52" s="468"/>
      <c r="DOM52" s="468"/>
      <c r="DON52" s="468"/>
      <c r="DOO52" s="468"/>
      <c r="DOP52" s="468"/>
      <c r="DOQ52" s="468"/>
      <c r="DOR52" s="468"/>
      <c r="DOS52" s="468"/>
      <c r="DOT52" s="468"/>
      <c r="DOU52" s="468"/>
      <c r="DOV52" s="468"/>
      <c r="DOW52" s="468"/>
      <c r="DOX52" s="468"/>
      <c r="DOY52" s="468"/>
      <c r="DOZ52" s="468"/>
      <c r="DPA52" s="468"/>
      <c r="DPB52" s="468"/>
      <c r="DPC52" s="468"/>
      <c r="DPD52" s="468"/>
      <c r="DPE52" s="468"/>
      <c r="DPF52" s="468"/>
      <c r="DPG52" s="468"/>
      <c r="DPH52" s="468"/>
      <c r="DPI52" s="468"/>
      <c r="DPJ52" s="468"/>
      <c r="DPK52" s="468"/>
      <c r="DPL52" s="468"/>
      <c r="DPM52" s="468"/>
      <c r="DPN52" s="468"/>
      <c r="DPO52" s="468"/>
      <c r="DPP52" s="468"/>
      <c r="DPQ52" s="468"/>
      <c r="DPR52" s="468"/>
      <c r="DPS52" s="468"/>
      <c r="DPT52" s="468"/>
      <c r="DPU52" s="468"/>
      <c r="DPV52" s="468"/>
      <c r="DPW52" s="468"/>
      <c r="DPX52" s="468"/>
      <c r="DPY52" s="468"/>
      <c r="DPZ52" s="468"/>
      <c r="DQA52" s="468"/>
      <c r="DQB52" s="468"/>
      <c r="DQC52" s="468"/>
      <c r="DQD52" s="468"/>
      <c r="DQE52" s="468"/>
      <c r="DQF52" s="468"/>
      <c r="DQG52" s="468"/>
      <c r="DQH52" s="468"/>
      <c r="DQI52" s="468"/>
      <c r="DQJ52" s="468"/>
      <c r="DQK52" s="468"/>
      <c r="DQL52" s="468"/>
      <c r="DQM52" s="468"/>
      <c r="DQN52" s="468"/>
      <c r="DQO52" s="468"/>
      <c r="DQP52" s="468"/>
      <c r="DQQ52" s="468"/>
      <c r="DQR52" s="468"/>
      <c r="DQS52" s="468"/>
      <c r="DQT52" s="468"/>
      <c r="DQU52" s="468"/>
      <c r="DQV52" s="468"/>
      <c r="DQW52" s="468"/>
      <c r="DQX52" s="468"/>
      <c r="DQY52" s="468"/>
      <c r="DQZ52" s="468"/>
      <c r="DRA52" s="468"/>
      <c r="DRB52" s="468"/>
      <c r="DRC52" s="468"/>
      <c r="DRD52" s="468"/>
      <c r="DRE52" s="468"/>
      <c r="DRF52" s="468"/>
      <c r="DRG52" s="468"/>
      <c r="DRH52" s="468"/>
      <c r="DRI52" s="468"/>
      <c r="DRJ52" s="468"/>
      <c r="DRK52" s="468"/>
      <c r="DRL52" s="468"/>
      <c r="DRM52" s="468"/>
      <c r="DRN52" s="468"/>
      <c r="DRO52" s="468"/>
      <c r="DRP52" s="468"/>
      <c r="DRQ52" s="468"/>
      <c r="DRR52" s="468"/>
      <c r="DRS52" s="468"/>
      <c r="DRT52" s="468"/>
      <c r="DRU52" s="468"/>
      <c r="DRV52" s="468"/>
      <c r="DRW52" s="468"/>
      <c r="DRX52" s="468"/>
      <c r="DRY52" s="468"/>
      <c r="DRZ52" s="468"/>
      <c r="DSA52" s="468"/>
      <c r="DSB52" s="468"/>
      <c r="DSC52" s="468"/>
      <c r="DSD52" s="468"/>
      <c r="DSE52" s="468"/>
      <c r="DSF52" s="468"/>
      <c r="DSG52" s="468"/>
      <c r="DSH52" s="468"/>
      <c r="DSI52" s="468"/>
      <c r="DSJ52" s="468"/>
      <c r="DSK52" s="468"/>
      <c r="DSL52" s="468"/>
      <c r="DSM52" s="468"/>
      <c r="DSN52" s="468"/>
      <c r="DSO52" s="468"/>
      <c r="DSP52" s="468"/>
      <c r="DSQ52" s="468"/>
      <c r="DSR52" s="468"/>
      <c r="DSS52" s="468"/>
      <c r="DST52" s="468"/>
      <c r="DSU52" s="468"/>
      <c r="DSV52" s="468"/>
      <c r="DSW52" s="468"/>
      <c r="DSX52" s="468"/>
      <c r="DSY52" s="468"/>
      <c r="DSZ52" s="468"/>
      <c r="DTA52" s="468"/>
      <c r="DTB52" s="468"/>
      <c r="DTC52" s="468"/>
      <c r="DTD52" s="468"/>
      <c r="DTE52" s="468"/>
      <c r="DTF52" s="468"/>
      <c r="DTG52" s="468"/>
      <c r="DTH52" s="468"/>
      <c r="DTI52" s="468"/>
      <c r="DTJ52" s="468"/>
      <c r="DTK52" s="468"/>
      <c r="DTL52" s="468"/>
      <c r="DTM52" s="468"/>
      <c r="DTN52" s="468"/>
      <c r="DTO52" s="468"/>
      <c r="DTP52" s="468"/>
      <c r="DTQ52" s="468"/>
      <c r="DTR52" s="468"/>
      <c r="DTS52" s="468"/>
      <c r="DTT52" s="468"/>
      <c r="DTU52" s="468"/>
      <c r="DTV52" s="468"/>
      <c r="DTW52" s="468"/>
      <c r="DTX52" s="468"/>
      <c r="DTY52" s="468"/>
      <c r="DTZ52" s="468"/>
      <c r="DUA52" s="468"/>
      <c r="DUB52" s="468"/>
      <c r="DUC52" s="468"/>
      <c r="DUD52" s="468"/>
      <c r="DUE52" s="468"/>
      <c r="DUF52" s="468"/>
      <c r="DUG52" s="468"/>
      <c r="DUH52" s="468"/>
      <c r="DUI52" s="468"/>
      <c r="DUJ52" s="468"/>
      <c r="DUK52" s="468"/>
      <c r="DUL52" s="468"/>
      <c r="DUM52" s="468"/>
      <c r="DUN52" s="468"/>
      <c r="DUO52" s="468"/>
      <c r="DUP52" s="468"/>
      <c r="DUQ52" s="468"/>
      <c r="DUR52" s="468"/>
      <c r="DUS52" s="468"/>
      <c r="DUT52" s="468"/>
      <c r="DUU52" s="468"/>
      <c r="DUV52" s="468"/>
      <c r="DUW52" s="468"/>
      <c r="DUX52" s="468"/>
      <c r="DUY52" s="468"/>
      <c r="DUZ52" s="468"/>
      <c r="DVA52" s="468"/>
      <c r="DVB52" s="468"/>
      <c r="DVC52" s="468"/>
      <c r="DVD52" s="468"/>
      <c r="DVE52" s="468"/>
      <c r="DVF52" s="468"/>
      <c r="DVG52" s="468"/>
      <c r="DVH52" s="468"/>
      <c r="DVI52" s="468"/>
      <c r="DVJ52" s="468"/>
      <c r="DVK52" s="468"/>
      <c r="DVL52" s="468"/>
      <c r="DVM52" s="468"/>
      <c r="DVN52" s="468"/>
      <c r="DVO52" s="468"/>
      <c r="DVP52" s="468"/>
      <c r="DVQ52" s="468"/>
      <c r="DVR52" s="468"/>
      <c r="DVS52" s="468"/>
      <c r="DVT52" s="468"/>
      <c r="DVU52" s="468"/>
      <c r="DVV52" s="468"/>
      <c r="DVW52" s="468"/>
      <c r="DVX52" s="468"/>
      <c r="DVY52" s="468"/>
      <c r="DVZ52" s="468"/>
      <c r="DWA52" s="468"/>
      <c r="DWB52" s="468"/>
      <c r="DWC52" s="468"/>
      <c r="DWD52" s="468"/>
      <c r="DWE52" s="468"/>
      <c r="DWF52" s="468"/>
      <c r="DWG52" s="468"/>
      <c r="DWH52" s="468"/>
      <c r="DWI52" s="468"/>
      <c r="DWJ52" s="468"/>
      <c r="DWK52" s="468"/>
      <c r="DWL52" s="468"/>
      <c r="DWM52" s="468"/>
      <c r="DWN52" s="468"/>
      <c r="DWO52" s="468"/>
      <c r="DWP52" s="468"/>
      <c r="DWQ52" s="468"/>
      <c r="DWR52" s="468"/>
      <c r="DWS52" s="468"/>
      <c r="DWT52" s="468"/>
      <c r="DWU52" s="468"/>
      <c r="DWV52" s="468"/>
      <c r="DWW52" s="468"/>
      <c r="DWX52" s="468"/>
      <c r="DWY52" s="468"/>
      <c r="DWZ52" s="468"/>
      <c r="DXA52" s="468"/>
      <c r="DXB52" s="468"/>
      <c r="DXC52" s="468"/>
      <c r="DXD52" s="468"/>
      <c r="DXE52" s="468"/>
      <c r="DXF52" s="468"/>
      <c r="DXG52" s="468"/>
      <c r="DXH52" s="468"/>
      <c r="DXI52" s="468"/>
      <c r="DXJ52" s="468"/>
      <c r="DXK52" s="468"/>
      <c r="DXL52" s="468"/>
      <c r="DXM52" s="468"/>
      <c r="DXN52" s="468"/>
      <c r="DXO52" s="468"/>
      <c r="DXP52" s="468"/>
      <c r="DXQ52" s="468"/>
      <c r="DXR52" s="468"/>
      <c r="DXS52" s="468"/>
      <c r="DXT52" s="468"/>
      <c r="DXU52" s="468"/>
      <c r="DXV52" s="468"/>
      <c r="DXW52" s="468"/>
      <c r="DXX52" s="468"/>
      <c r="DXY52" s="468"/>
      <c r="DXZ52" s="468"/>
      <c r="DYA52" s="468"/>
      <c r="DYB52" s="468"/>
      <c r="DYC52" s="468"/>
      <c r="DYD52" s="468"/>
      <c r="DYE52" s="468"/>
      <c r="DYF52" s="468"/>
      <c r="DYG52" s="468"/>
      <c r="DYH52" s="468"/>
      <c r="DYI52" s="468"/>
      <c r="DYJ52" s="468"/>
      <c r="DYK52" s="468"/>
      <c r="DYL52" s="468"/>
      <c r="DYM52" s="468"/>
      <c r="DYN52" s="468"/>
      <c r="DYO52" s="468"/>
      <c r="DYP52" s="468"/>
      <c r="DYQ52" s="468"/>
      <c r="DYR52" s="468"/>
      <c r="DYS52" s="468"/>
      <c r="DYT52" s="468"/>
      <c r="DYU52" s="468"/>
      <c r="DYV52" s="468"/>
      <c r="DYW52" s="468"/>
      <c r="DYX52" s="468"/>
      <c r="DYY52" s="468"/>
      <c r="DYZ52" s="468"/>
      <c r="DZA52" s="468"/>
      <c r="DZB52" s="468"/>
      <c r="DZC52" s="468"/>
      <c r="DZD52" s="468"/>
      <c r="DZE52" s="468"/>
      <c r="DZF52" s="468"/>
      <c r="DZG52" s="468"/>
      <c r="DZH52" s="468"/>
      <c r="DZI52" s="468"/>
      <c r="DZJ52" s="468"/>
      <c r="DZK52" s="468"/>
      <c r="DZL52" s="468"/>
      <c r="DZM52" s="468"/>
      <c r="DZN52" s="468"/>
      <c r="DZO52" s="468"/>
      <c r="DZP52" s="468"/>
      <c r="DZQ52" s="468"/>
      <c r="DZR52" s="468"/>
      <c r="DZS52" s="468"/>
      <c r="DZT52" s="468"/>
      <c r="DZU52" s="468"/>
      <c r="DZV52" s="468"/>
      <c r="DZW52" s="468"/>
      <c r="DZX52" s="468"/>
      <c r="DZY52" s="468"/>
      <c r="DZZ52" s="468"/>
      <c r="EAA52" s="468"/>
      <c r="EAB52" s="468"/>
      <c r="EAC52" s="468"/>
      <c r="EAD52" s="468"/>
      <c r="EAE52" s="468"/>
      <c r="EAF52" s="468"/>
      <c r="EAG52" s="468"/>
      <c r="EAH52" s="468"/>
      <c r="EAI52" s="468"/>
      <c r="EAJ52" s="468"/>
      <c r="EAK52" s="468"/>
      <c r="EAL52" s="468"/>
      <c r="EAM52" s="468"/>
      <c r="EAN52" s="468"/>
      <c r="EAO52" s="468"/>
      <c r="EAP52" s="468"/>
      <c r="EAQ52" s="468"/>
      <c r="EAR52" s="468"/>
      <c r="EAS52" s="468"/>
      <c r="EAT52" s="468"/>
      <c r="EAU52" s="468"/>
      <c r="EAV52" s="468"/>
      <c r="EAW52" s="468"/>
      <c r="EAX52" s="468"/>
      <c r="EAY52" s="468"/>
      <c r="EAZ52" s="468"/>
      <c r="EBA52" s="468"/>
      <c r="EBB52" s="468"/>
      <c r="EBC52" s="468"/>
      <c r="EBD52" s="468"/>
      <c r="EBE52" s="468"/>
      <c r="EBF52" s="468"/>
      <c r="EBG52" s="468"/>
      <c r="EBH52" s="468"/>
      <c r="EBI52" s="468"/>
      <c r="EBJ52" s="468"/>
      <c r="EBK52" s="468"/>
      <c r="EBL52" s="468"/>
      <c r="EBM52" s="468"/>
      <c r="EBN52" s="468"/>
      <c r="EBO52" s="468"/>
      <c r="EBP52" s="468"/>
      <c r="EBQ52" s="468"/>
      <c r="EBR52" s="468"/>
      <c r="EBS52" s="468"/>
      <c r="EBT52" s="468"/>
      <c r="EBU52" s="468"/>
      <c r="EBV52" s="468"/>
      <c r="EBW52" s="468"/>
      <c r="EBX52" s="468"/>
      <c r="EBY52" s="468"/>
      <c r="EBZ52" s="468"/>
      <c r="ECA52" s="468"/>
      <c r="ECB52" s="468"/>
      <c r="ECC52" s="468"/>
      <c r="ECD52" s="468"/>
      <c r="ECE52" s="468"/>
      <c r="ECF52" s="468"/>
      <c r="ECG52" s="468"/>
      <c r="ECH52" s="468"/>
      <c r="ECI52" s="468"/>
      <c r="ECJ52" s="468"/>
      <c r="ECK52" s="468"/>
      <c r="ECL52" s="468"/>
      <c r="ECM52" s="468"/>
      <c r="ECN52" s="468"/>
      <c r="ECO52" s="468"/>
      <c r="ECP52" s="468"/>
      <c r="ECQ52" s="468"/>
      <c r="ECR52" s="468"/>
      <c r="ECS52" s="468"/>
      <c r="ECT52" s="468"/>
      <c r="ECU52" s="468"/>
      <c r="ECV52" s="468"/>
      <c r="ECW52" s="468"/>
      <c r="ECX52" s="468"/>
      <c r="ECY52" s="468"/>
      <c r="ECZ52" s="468"/>
      <c r="EDA52" s="468"/>
      <c r="EDB52" s="468"/>
      <c r="EDC52" s="468"/>
      <c r="EDD52" s="468"/>
      <c r="EDE52" s="468"/>
      <c r="EDF52" s="468"/>
      <c r="EDG52" s="468"/>
      <c r="EDH52" s="468"/>
      <c r="EDI52" s="468"/>
      <c r="EDJ52" s="468"/>
      <c r="EDK52" s="468"/>
      <c r="EDL52" s="468"/>
      <c r="EDM52" s="468"/>
      <c r="EDN52" s="468"/>
      <c r="EDO52" s="468"/>
      <c r="EDP52" s="468"/>
      <c r="EDQ52" s="468"/>
      <c r="EDR52" s="468"/>
      <c r="EDS52" s="468"/>
      <c r="EDT52" s="468"/>
      <c r="EDU52" s="468"/>
      <c r="EDV52" s="468"/>
      <c r="EDW52" s="468"/>
      <c r="EDX52" s="468"/>
      <c r="EDY52" s="468"/>
      <c r="EDZ52" s="468"/>
      <c r="EEA52" s="468"/>
      <c r="EEB52" s="468"/>
      <c r="EEC52" s="468"/>
      <c r="EED52" s="468"/>
      <c r="EEE52" s="468"/>
      <c r="EEF52" s="468"/>
      <c r="EEG52" s="468"/>
      <c r="EEH52" s="468"/>
      <c r="EEI52" s="468"/>
      <c r="EEJ52" s="468"/>
      <c r="EEK52" s="468"/>
      <c r="EEL52" s="468"/>
      <c r="EEM52" s="468"/>
      <c r="EEN52" s="468"/>
      <c r="EEO52" s="468"/>
      <c r="EEP52" s="468"/>
      <c r="EEQ52" s="468"/>
      <c r="EER52" s="468"/>
      <c r="EES52" s="468"/>
      <c r="EET52" s="468"/>
      <c r="EEU52" s="468"/>
      <c r="EEV52" s="468"/>
      <c r="EEW52" s="468"/>
      <c r="EEX52" s="468"/>
      <c r="EEY52" s="468"/>
      <c r="EEZ52" s="468"/>
      <c r="EFA52" s="468"/>
      <c r="EFB52" s="468"/>
      <c r="EFC52" s="468"/>
      <c r="EFD52" s="468"/>
      <c r="EFE52" s="468"/>
      <c r="EFF52" s="468"/>
      <c r="EFG52" s="468"/>
      <c r="EFH52" s="468"/>
      <c r="EFI52" s="468"/>
      <c r="EFJ52" s="468"/>
      <c r="EFK52" s="468"/>
      <c r="EFL52" s="468"/>
      <c r="EFM52" s="468"/>
      <c r="EFN52" s="468"/>
      <c r="EFO52" s="468"/>
      <c r="EFP52" s="468"/>
      <c r="EFQ52" s="468"/>
      <c r="EFR52" s="468"/>
      <c r="EFS52" s="468"/>
      <c r="EFT52" s="468"/>
      <c r="EFU52" s="468"/>
      <c r="EFV52" s="468"/>
      <c r="EFW52" s="468"/>
      <c r="EFX52" s="468"/>
      <c r="EFY52" s="468"/>
      <c r="EFZ52" s="468"/>
      <c r="EGA52" s="468"/>
      <c r="EGB52" s="468"/>
      <c r="EGC52" s="468"/>
      <c r="EGD52" s="468"/>
      <c r="EGE52" s="468"/>
      <c r="EGF52" s="468"/>
      <c r="EGG52" s="468"/>
      <c r="EGH52" s="468"/>
      <c r="EGI52" s="468"/>
      <c r="EGJ52" s="468"/>
      <c r="EGK52" s="468"/>
      <c r="EGL52" s="468"/>
      <c r="EGM52" s="468"/>
      <c r="EGN52" s="468"/>
      <c r="EGO52" s="468"/>
      <c r="EGP52" s="468"/>
      <c r="EGQ52" s="468"/>
      <c r="EGR52" s="468"/>
      <c r="EGS52" s="468"/>
      <c r="EGT52" s="468"/>
      <c r="EGU52" s="468"/>
      <c r="EGV52" s="468"/>
      <c r="EGW52" s="468"/>
      <c r="EGX52" s="468"/>
      <c r="EGY52" s="468"/>
      <c r="EGZ52" s="468"/>
      <c r="EHA52" s="468"/>
      <c r="EHB52" s="468"/>
      <c r="EHC52" s="468"/>
      <c r="EHD52" s="468"/>
      <c r="EHE52" s="468"/>
      <c r="EHF52" s="468"/>
      <c r="EHG52" s="468"/>
      <c r="EHH52" s="468"/>
      <c r="EHI52" s="468"/>
      <c r="EHJ52" s="468"/>
      <c r="EHK52" s="468"/>
      <c r="EHL52" s="468"/>
      <c r="EHM52" s="468"/>
      <c r="EHN52" s="468"/>
      <c r="EHO52" s="468"/>
      <c r="EHP52" s="468"/>
      <c r="EHQ52" s="468"/>
      <c r="EHR52" s="468"/>
      <c r="EHS52" s="468"/>
      <c r="EHT52" s="468"/>
      <c r="EHU52" s="468"/>
      <c r="EHV52" s="468"/>
      <c r="EHW52" s="468"/>
      <c r="EHX52" s="468"/>
      <c r="EHY52" s="468"/>
      <c r="EHZ52" s="468"/>
      <c r="EIA52" s="468"/>
      <c r="EIB52" s="468"/>
      <c r="EIC52" s="468"/>
      <c r="EID52" s="468"/>
      <c r="EIE52" s="468"/>
      <c r="EIF52" s="468"/>
      <c r="EIG52" s="468"/>
      <c r="EIH52" s="468"/>
      <c r="EII52" s="468"/>
      <c r="EIJ52" s="468"/>
      <c r="EIK52" s="468"/>
      <c r="EIL52" s="468"/>
      <c r="EIM52" s="468"/>
      <c r="EIN52" s="468"/>
      <c r="EIO52" s="468"/>
      <c r="EIP52" s="468"/>
      <c r="EIQ52" s="468"/>
      <c r="EIR52" s="468"/>
      <c r="EIS52" s="468"/>
      <c r="EIT52" s="468"/>
      <c r="EIU52" s="468"/>
      <c r="EIV52" s="468"/>
      <c r="EIW52" s="468"/>
      <c r="EIX52" s="468"/>
      <c r="EIY52" s="468"/>
      <c r="EIZ52" s="468"/>
      <c r="EJA52" s="468"/>
      <c r="EJB52" s="468"/>
      <c r="EJC52" s="468"/>
      <c r="EJD52" s="468"/>
      <c r="EJE52" s="468"/>
      <c r="EJF52" s="468"/>
      <c r="EJG52" s="468"/>
      <c r="EJH52" s="468"/>
      <c r="EJI52" s="468"/>
      <c r="EJJ52" s="468"/>
      <c r="EJK52" s="468"/>
      <c r="EJL52" s="468"/>
      <c r="EJM52" s="468"/>
      <c r="EJN52" s="468"/>
      <c r="EJO52" s="468"/>
      <c r="EJP52" s="468"/>
      <c r="EJQ52" s="468"/>
      <c r="EJR52" s="468"/>
      <c r="EJS52" s="468"/>
      <c r="EJT52" s="468"/>
      <c r="EJU52" s="468"/>
      <c r="EJV52" s="468"/>
      <c r="EJW52" s="468"/>
      <c r="EJX52" s="468"/>
      <c r="EJY52" s="468"/>
      <c r="EJZ52" s="468"/>
      <c r="EKA52" s="468"/>
      <c r="EKB52" s="468"/>
      <c r="EKC52" s="468"/>
      <c r="EKD52" s="468"/>
      <c r="EKE52" s="468"/>
      <c r="EKF52" s="468"/>
      <c r="EKG52" s="468"/>
      <c r="EKH52" s="468"/>
      <c r="EKI52" s="468"/>
      <c r="EKJ52" s="468"/>
      <c r="EKK52" s="468"/>
      <c r="EKL52" s="468"/>
      <c r="EKM52" s="468"/>
      <c r="EKN52" s="468"/>
      <c r="EKO52" s="468"/>
      <c r="EKP52" s="468"/>
      <c r="EKQ52" s="468"/>
      <c r="EKR52" s="468"/>
      <c r="EKS52" s="468"/>
      <c r="EKT52" s="468"/>
      <c r="EKU52" s="468"/>
      <c r="EKV52" s="468"/>
      <c r="EKW52" s="468"/>
      <c r="EKX52" s="468"/>
      <c r="EKY52" s="468"/>
      <c r="EKZ52" s="468"/>
      <c r="ELA52" s="468"/>
      <c r="ELB52" s="468"/>
      <c r="ELC52" s="468"/>
      <c r="ELD52" s="468"/>
      <c r="ELE52" s="468"/>
      <c r="ELF52" s="468"/>
      <c r="ELG52" s="468"/>
      <c r="ELH52" s="468"/>
      <c r="ELI52" s="468"/>
      <c r="ELJ52" s="468"/>
      <c r="ELK52" s="468"/>
      <c r="ELL52" s="468"/>
      <c r="ELM52" s="468"/>
      <c r="ELN52" s="468"/>
      <c r="ELO52" s="468"/>
      <c r="ELP52" s="468"/>
      <c r="ELQ52" s="468"/>
      <c r="ELR52" s="468"/>
      <c r="ELS52" s="468"/>
      <c r="ELT52" s="468"/>
      <c r="ELU52" s="468"/>
      <c r="ELV52" s="468"/>
      <c r="ELW52" s="468"/>
      <c r="ELX52" s="468"/>
      <c r="ELY52" s="468"/>
      <c r="ELZ52" s="468"/>
      <c r="EMA52" s="468"/>
      <c r="EMB52" s="468"/>
      <c r="EMC52" s="468"/>
      <c r="EMD52" s="468"/>
      <c r="EME52" s="468"/>
      <c r="EMF52" s="468"/>
      <c r="EMG52" s="468"/>
      <c r="EMH52" s="468"/>
      <c r="EMI52" s="468"/>
      <c r="EMJ52" s="468"/>
      <c r="EMK52" s="468"/>
      <c r="EML52" s="468"/>
      <c r="EMM52" s="468"/>
      <c r="EMN52" s="468"/>
      <c r="EMO52" s="468"/>
      <c r="EMP52" s="468"/>
      <c r="EMQ52" s="468"/>
      <c r="EMR52" s="468"/>
      <c r="EMS52" s="468"/>
      <c r="EMT52" s="468"/>
      <c r="EMU52" s="468"/>
      <c r="EMV52" s="468"/>
      <c r="EMW52" s="468"/>
      <c r="EMX52" s="468"/>
      <c r="EMY52" s="468"/>
      <c r="EMZ52" s="468"/>
      <c r="ENA52" s="468"/>
      <c r="ENB52" s="468"/>
      <c r="ENC52" s="468"/>
      <c r="END52" s="468"/>
      <c r="ENE52" s="468"/>
      <c r="ENF52" s="468"/>
      <c r="ENG52" s="468"/>
      <c r="ENH52" s="468"/>
      <c r="ENI52" s="468"/>
      <c r="ENJ52" s="468"/>
      <c r="ENK52" s="468"/>
      <c r="ENL52" s="468"/>
      <c r="ENM52" s="468"/>
      <c r="ENN52" s="468"/>
      <c r="ENO52" s="468"/>
      <c r="ENP52" s="468"/>
      <c r="ENQ52" s="468"/>
      <c r="ENR52" s="468"/>
      <c r="ENS52" s="468"/>
      <c r="ENT52" s="468"/>
      <c r="ENU52" s="468"/>
      <c r="ENV52" s="468"/>
      <c r="ENW52" s="468"/>
      <c r="ENX52" s="468"/>
      <c r="ENY52" s="468"/>
      <c r="ENZ52" s="468"/>
      <c r="EOA52" s="468"/>
      <c r="EOB52" s="468"/>
      <c r="EOC52" s="468"/>
      <c r="EOD52" s="468"/>
      <c r="EOE52" s="468"/>
      <c r="EOF52" s="468"/>
      <c r="EOG52" s="468"/>
      <c r="EOH52" s="468"/>
      <c r="EOI52" s="468"/>
      <c r="EOJ52" s="468"/>
      <c r="EOK52" s="468"/>
      <c r="EOL52" s="468"/>
      <c r="EOM52" s="468"/>
      <c r="EON52" s="468"/>
      <c r="EOO52" s="468"/>
      <c r="EOP52" s="468"/>
      <c r="EOQ52" s="468"/>
      <c r="EOR52" s="468"/>
      <c r="EOS52" s="468"/>
      <c r="EOT52" s="468"/>
      <c r="EOU52" s="468"/>
      <c r="EOV52" s="468"/>
      <c r="EOW52" s="468"/>
      <c r="EOX52" s="468"/>
      <c r="EOY52" s="468"/>
      <c r="EOZ52" s="468"/>
      <c r="EPA52" s="468"/>
      <c r="EPB52" s="468"/>
      <c r="EPC52" s="468"/>
      <c r="EPD52" s="468"/>
      <c r="EPE52" s="468"/>
      <c r="EPF52" s="468"/>
      <c r="EPG52" s="468"/>
      <c r="EPH52" s="468"/>
      <c r="EPI52" s="468"/>
      <c r="EPJ52" s="468"/>
      <c r="EPK52" s="468"/>
      <c r="EPL52" s="468"/>
      <c r="EPM52" s="468"/>
      <c r="EPN52" s="468"/>
      <c r="EPO52" s="468"/>
      <c r="EPP52" s="468"/>
      <c r="EPQ52" s="468"/>
      <c r="EPR52" s="468"/>
      <c r="EPS52" s="468"/>
      <c r="EPT52" s="468"/>
      <c r="EPU52" s="468"/>
      <c r="EPV52" s="468"/>
      <c r="EPW52" s="468"/>
      <c r="EPX52" s="468"/>
      <c r="EPY52" s="468"/>
      <c r="EPZ52" s="468"/>
      <c r="EQA52" s="468"/>
      <c r="EQB52" s="468"/>
      <c r="EQC52" s="468"/>
      <c r="EQD52" s="468"/>
      <c r="EQE52" s="468"/>
      <c r="EQF52" s="468"/>
      <c r="EQG52" s="468"/>
      <c r="EQH52" s="468"/>
      <c r="EQI52" s="468"/>
      <c r="EQJ52" s="468"/>
      <c r="EQK52" s="468"/>
      <c r="EQL52" s="468"/>
      <c r="EQM52" s="468"/>
      <c r="EQN52" s="468"/>
      <c r="EQO52" s="468"/>
      <c r="EQP52" s="468"/>
      <c r="EQQ52" s="468"/>
      <c r="EQR52" s="468"/>
      <c r="EQS52" s="468"/>
      <c r="EQT52" s="468"/>
      <c r="EQU52" s="468"/>
      <c r="EQV52" s="468"/>
      <c r="EQW52" s="468"/>
      <c r="EQX52" s="468"/>
      <c r="EQY52" s="468"/>
      <c r="EQZ52" s="468"/>
      <c r="ERA52" s="468"/>
      <c r="ERB52" s="468"/>
      <c r="ERC52" s="468"/>
      <c r="ERD52" s="468"/>
      <c r="ERE52" s="468"/>
      <c r="ERF52" s="468"/>
      <c r="ERG52" s="468"/>
      <c r="ERH52" s="468"/>
      <c r="ERI52" s="468"/>
      <c r="ERJ52" s="468"/>
      <c r="ERK52" s="468"/>
      <c r="ERL52" s="468"/>
      <c r="ERM52" s="468"/>
      <c r="ERN52" s="468"/>
      <c r="ERO52" s="468"/>
      <c r="ERP52" s="468"/>
      <c r="ERQ52" s="468"/>
      <c r="ERR52" s="468"/>
      <c r="ERS52" s="468"/>
      <c r="ERT52" s="468"/>
      <c r="ERU52" s="468"/>
      <c r="ERV52" s="468"/>
      <c r="ERW52" s="468"/>
      <c r="ERX52" s="468"/>
      <c r="ERY52" s="468"/>
      <c r="ERZ52" s="468"/>
      <c r="ESA52" s="468"/>
      <c r="ESB52" s="468"/>
      <c r="ESC52" s="468"/>
      <c r="ESD52" s="468"/>
      <c r="ESE52" s="468"/>
      <c r="ESF52" s="468"/>
      <c r="ESG52" s="468"/>
      <c r="ESH52" s="468"/>
      <c r="ESI52" s="468"/>
      <c r="ESJ52" s="468"/>
      <c r="ESK52" s="468"/>
      <c r="ESL52" s="468"/>
      <c r="ESM52" s="468"/>
      <c r="ESN52" s="468"/>
      <c r="ESO52" s="468"/>
      <c r="ESP52" s="468"/>
      <c r="ESQ52" s="468"/>
      <c r="ESR52" s="468"/>
      <c r="ESS52" s="468"/>
      <c r="EST52" s="468"/>
      <c r="ESU52" s="468"/>
      <c r="ESV52" s="468"/>
      <c r="ESW52" s="468"/>
      <c r="ESX52" s="468"/>
      <c r="ESY52" s="468"/>
      <c r="ESZ52" s="468"/>
      <c r="ETA52" s="468"/>
      <c r="ETB52" s="468"/>
      <c r="ETC52" s="468"/>
      <c r="ETD52" s="468"/>
      <c r="ETE52" s="468"/>
      <c r="ETF52" s="468"/>
      <c r="ETG52" s="468"/>
      <c r="ETH52" s="468"/>
      <c r="ETI52" s="468"/>
      <c r="ETJ52" s="468"/>
      <c r="ETK52" s="468"/>
      <c r="ETL52" s="468"/>
      <c r="ETM52" s="468"/>
      <c r="ETN52" s="468"/>
      <c r="ETO52" s="468"/>
      <c r="ETP52" s="468"/>
      <c r="ETQ52" s="468"/>
      <c r="ETR52" s="468"/>
      <c r="ETS52" s="468"/>
      <c r="ETT52" s="468"/>
      <c r="ETU52" s="468"/>
      <c r="ETV52" s="468"/>
      <c r="ETW52" s="468"/>
      <c r="ETX52" s="468"/>
      <c r="ETY52" s="468"/>
      <c r="ETZ52" s="468"/>
      <c r="EUA52" s="468"/>
      <c r="EUB52" s="468"/>
      <c r="EUC52" s="468"/>
      <c r="EUD52" s="468"/>
      <c r="EUE52" s="468"/>
      <c r="EUF52" s="468"/>
      <c r="EUG52" s="468"/>
      <c r="EUH52" s="468"/>
      <c r="EUI52" s="468"/>
      <c r="EUJ52" s="468"/>
      <c r="EUK52" s="468"/>
      <c r="EUL52" s="468"/>
      <c r="EUM52" s="468"/>
      <c r="EUN52" s="468"/>
      <c r="EUO52" s="468"/>
      <c r="EUP52" s="468"/>
      <c r="EUQ52" s="468"/>
      <c r="EUR52" s="468"/>
      <c r="EUS52" s="468"/>
      <c r="EUT52" s="468"/>
      <c r="EUU52" s="468"/>
      <c r="EUV52" s="468"/>
      <c r="EUW52" s="468"/>
      <c r="EUX52" s="468"/>
      <c r="EUY52" s="468"/>
      <c r="EUZ52" s="468"/>
      <c r="EVA52" s="468"/>
      <c r="EVB52" s="468"/>
      <c r="EVC52" s="468"/>
      <c r="EVD52" s="468"/>
      <c r="EVE52" s="468"/>
      <c r="EVF52" s="468"/>
      <c r="EVG52" s="468"/>
      <c r="EVH52" s="468"/>
      <c r="EVI52" s="468"/>
      <c r="EVJ52" s="468"/>
      <c r="EVK52" s="468"/>
      <c r="EVL52" s="468"/>
      <c r="EVM52" s="468"/>
      <c r="EVN52" s="468"/>
      <c r="EVO52" s="468"/>
      <c r="EVP52" s="468"/>
      <c r="EVQ52" s="468"/>
      <c r="EVR52" s="468"/>
      <c r="EVS52" s="468"/>
      <c r="EVT52" s="468"/>
      <c r="EVU52" s="468"/>
      <c r="EVV52" s="468"/>
      <c r="EVW52" s="468"/>
      <c r="EVX52" s="468"/>
      <c r="EVY52" s="468"/>
      <c r="EVZ52" s="468"/>
      <c r="EWA52" s="468"/>
      <c r="EWB52" s="468"/>
      <c r="EWC52" s="468"/>
      <c r="EWD52" s="468"/>
      <c r="EWE52" s="468"/>
      <c r="EWF52" s="468"/>
      <c r="EWG52" s="468"/>
      <c r="EWH52" s="468"/>
      <c r="EWI52" s="468"/>
      <c r="EWJ52" s="468"/>
      <c r="EWK52" s="468"/>
      <c r="EWL52" s="468"/>
      <c r="EWM52" s="468"/>
      <c r="EWN52" s="468"/>
      <c r="EWO52" s="468"/>
      <c r="EWP52" s="468"/>
      <c r="EWQ52" s="468"/>
      <c r="EWR52" s="468"/>
      <c r="EWS52" s="468"/>
      <c r="EWT52" s="468"/>
      <c r="EWU52" s="468"/>
      <c r="EWV52" s="468"/>
      <c r="EWW52" s="468"/>
      <c r="EWX52" s="468"/>
      <c r="EWY52" s="468"/>
      <c r="EWZ52" s="468"/>
      <c r="EXA52" s="468"/>
      <c r="EXB52" s="468"/>
      <c r="EXC52" s="468"/>
      <c r="EXD52" s="468"/>
      <c r="EXE52" s="468"/>
      <c r="EXF52" s="468"/>
      <c r="EXG52" s="468"/>
      <c r="EXH52" s="468"/>
      <c r="EXI52" s="468"/>
      <c r="EXJ52" s="468"/>
      <c r="EXK52" s="468"/>
      <c r="EXL52" s="468"/>
      <c r="EXM52" s="468"/>
      <c r="EXN52" s="468"/>
      <c r="EXO52" s="468"/>
      <c r="EXP52" s="468"/>
      <c r="EXQ52" s="468"/>
      <c r="EXR52" s="468"/>
      <c r="EXS52" s="468"/>
      <c r="EXT52" s="468"/>
      <c r="EXU52" s="468"/>
      <c r="EXV52" s="468"/>
      <c r="EXW52" s="468"/>
      <c r="EXX52" s="468"/>
      <c r="EXY52" s="468"/>
      <c r="EXZ52" s="468"/>
      <c r="EYA52" s="468"/>
      <c r="EYB52" s="468"/>
      <c r="EYC52" s="468"/>
      <c r="EYD52" s="468"/>
      <c r="EYE52" s="468"/>
      <c r="EYF52" s="468"/>
      <c r="EYG52" s="468"/>
      <c r="EYH52" s="468"/>
      <c r="EYI52" s="468"/>
      <c r="EYJ52" s="468"/>
      <c r="EYK52" s="468"/>
      <c r="EYL52" s="468"/>
      <c r="EYM52" s="468"/>
      <c r="EYN52" s="468"/>
      <c r="EYO52" s="468"/>
      <c r="EYP52" s="468"/>
      <c r="EYQ52" s="468"/>
      <c r="EYR52" s="468"/>
      <c r="EYS52" s="468"/>
      <c r="EYT52" s="468"/>
      <c r="EYU52" s="468"/>
      <c r="EYV52" s="468"/>
      <c r="EYW52" s="468"/>
      <c r="EYX52" s="468"/>
      <c r="EYY52" s="468"/>
      <c r="EYZ52" s="468"/>
      <c r="EZA52" s="468"/>
      <c r="EZB52" s="468"/>
      <c r="EZC52" s="468"/>
      <c r="EZD52" s="468"/>
      <c r="EZE52" s="468"/>
      <c r="EZF52" s="468"/>
      <c r="EZG52" s="468"/>
      <c r="EZH52" s="468"/>
      <c r="EZI52" s="468"/>
      <c r="EZJ52" s="468"/>
      <c r="EZK52" s="468"/>
      <c r="EZL52" s="468"/>
      <c r="EZM52" s="468"/>
      <c r="EZN52" s="468"/>
      <c r="EZO52" s="468"/>
      <c r="EZP52" s="468"/>
      <c r="EZQ52" s="468"/>
      <c r="EZR52" s="468"/>
      <c r="EZS52" s="468"/>
      <c r="EZT52" s="468"/>
      <c r="EZU52" s="468"/>
      <c r="EZV52" s="468"/>
      <c r="EZW52" s="468"/>
      <c r="EZX52" s="468"/>
      <c r="EZY52" s="468"/>
      <c r="EZZ52" s="468"/>
      <c r="FAA52" s="468"/>
      <c r="FAB52" s="468"/>
      <c r="FAC52" s="468"/>
      <c r="FAD52" s="468"/>
      <c r="FAE52" s="468"/>
      <c r="FAF52" s="468"/>
      <c r="FAG52" s="468"/>
      <c r="FAH52" s="468"/>
      <c r="FAI52" s="468"/>
      <c r="FAJ52" s="468"/>
      <c r="FAK52" s="468"/>
      <c r="FAL52" s="468"/>
      <c r="FAM52" s="468"/>
      <c r="FAN52" s="468"/>
      <c r="FAO52" s="468"/>
      <c r="FAP52" s="468"/>
      <c r="FAQ52" s="468"/>
      <c r="FAR52" s="468"/>
      <c r="FAS52" s="468"/>
      <c r="FAT52" s="468"/>
      <c r="FAU52" s="468"/>
      <c r="FAV52" s="468"/>
      <c r="FAW52" s="468"/>
      <c r="FAX52" s="468"/>
      <c r="FAY52" s="468"/>
      <c r="FAZ52" s="468"/>
      <c r="FBA52" s="468"/>
      <c r="FBB52" s="468"/>
      <c r="FBC52" s="468"/>
      <c r="FBD52" s="468"/>
      <c r="FBE52" s="468"/>
      <c r="FBF52" s="468"/>
      <c r="FBG52" s="468"/>
      <c r="FBH52" s="468"/>
      <c r="FBI52" s="468"/>
      <c r="FBJ52" s="468"/>
      <c r="FBK52" s="468"/>
      <c r="FBL52" s="468"/>
      <c r="FBM52" s="468"/>
      <c r="FBN52" s="468"/>
      <c r="FBO52" s="468"/>
      <c r="FBP52" s="468"/>
      <c r="FBQ52" s="468"/>
      <c r="FBR52" s="468"/>
      <c r="FBS52" s="468"/>
      <c r="FBT52" s="468"/>
      <c r="FBU52" s="468"/>
      <c r="FBV52" s="468"/>
      <c r="FBW52" s="468"/>
      <c r="FBX52" s="468"/>
      <c r="FBY52" s="468"/>
      <c r="FBZ52" s="468"/>
      <c r="FCA52" s="468"/>
      <c r="FCB52" s="468"/>
      <c r="FCC52" s="468"/>
      <c r="FCD52" s="468"/>
      <c r="FCE52" s="468"/>
      <c r="FCF52" s="468"/>
      <c r="FCG52" s="468"/>
      <c r="FCH52" s="468"/>
      <c r="FCI52" s="468"/>
      <c r="FCJ52" s="468"/>
      <c r="FCK52" s="468"/>
      <c r="FCL52" s="468"/>
      <c r="FCM52" s="468"/>
      <c r="FCN52" s="468"/>
      <c r="FCO52" s="468"/>
      <c r="FCP52" s="468"/>
      <c r="FCQ52" s="468"/>
      <c r="FCR52" s="468"/>
      <c r="FCS52" s="468"/>
      <c r="FCT52" s="468"/>
      <c r="FCU52" s="468"/>
      <c r="FCV52" s="468"/>
      <c r="FCW52" s="468"/>
      <c r="FCX52" s="468"/>
      <c r="FCY52" s="468"/>
      <c r="FCZ52" s="468"/>
      <c r="FDA52" s="468"/>
      <c r="FDB52" s="468"/>
      <c r="FDC52" s="468"/>
      <c r="FDD52" s="468"/>
      <c r="FDE52" s="468"/>
      <c r="FDF52" s="468"/>
      <c r="FDG52" s="468"/>
      <c r="FDH52" s="468"/>
      <c r="FDI52" s="468"/>
      <c r="FDJ52" s="468"/>
      <c r="FDK52" s="468"/>
      <c r="FDL52" s="468"/>
      <c r="FDM52" s="468"/>
      <c r="FDN52" s="468"/>
      <c r="FDO52" s="468"/>
      <c r="FDP52" s="468"/>
      <c r="FDQ52" s="468"/>
      <c r="FDR52" s="468"/>
      <c r="FDS52" s="468"/>
      <c r="FDT52" s="468"/>
      <c r="FDU52" s="468"/>
      <c r="FDV52" s="468"/>
      <c r="FDW52" s="468"/>
      <c r="FDX52" s="468"/>
      <c r="FDY52" s="468"/>
      <c r="FDZ52" s="468"/>
      <c r="FEA52" s="468"/>
      <c r="FEB52" s="468"/>
      <c r="FEC52" s="468"/>
      <c r="FED52" s="468"/>
      <c r="FEE52" s="468"/>
      <c r="FEF52" s="468"/>
      <c r="FEG52" s="468"/>
      <c r="FEH52" s="468"/>
      <c r="FEI52" s="468"/>
      <c r="FEJ52" s="468"/>
      <c r="FEK52" s="468"/>
      <c r="FEL52" s="468"/>
      <c r="FEM52" s="468"/>
      <c r="FEN52" s="468"/>
      <c r="FEO52" s="468"/>
      <c r="FEP52" s="468"/>
      <c r="FEQ52" s="468"/>
      <c r="FER52" s="468"/>
      <c r="FES52" s="468"/>
      <c r="FET52" s="468"/>
      <c r="FEU52" s="468"/>
      <c r="FEV52" s="468"/>
      <c r="FEW52" s="468"/>
      <c r="FEX52" s="468"/>
      <c r="FEY52" s="468"/>
      <c r="FEZ52" s="468"/>
      <c r="FFA52" s="468"/>
      <c r="FFB52" s="468"/>
      <c r="FFC52" s="468"/>
      <c r="FFD52" s="468"/>
      <c r="FFE52" s="468"/>
      <c r="FFF52" s="468"/>
      <c r="FFG52" s="468"/>
      <c r="FFH52" s="468"/>
      <c r="FFI52" s="468"/>
      <c r="FFJ52" s="468"/>
      <c r="FFK52" s="468"/>
      <c r="FFL52" s="468"/>
      <c r="FFM52" s="468"/>
      <c r="FFN52" s="468"/>
      <c r="FFO52" s="468"/>
      <c r="FFP52" s="468"/>
      <c r="FFQ52" s="468"/>
      <c r="FFR52" s="468"/>
      <c r="FFS52" s="468"/>
      <c r="FFT52" s="468"/>
      <c r="FFU52" s="468"/>
      <c r="FFV52" s="468"/>
      <c r="FFW52" s="468"/>
      <c r="FFX52" s="468"/>
      <c r="FFY52" s="468"/>
      <c r="FFZ52" s="468"/>
      <c r="FGA52" s="468"/>
      <c r="FGB52" s="468"/>
      <c r="FGC52" s="468"/>
      <c r="FGD52" s="468"/>
      <c r="FGE52" s="468"/>
      <c r="FGF52" s="468"/>
      <c r="FGG52" s="468"/>
      <c r="FGH52" s="468"/>
      <c r="FGI52" s="468"/>
      <c r="FGJ52" s="468"/>
      <c r="FGK52" s="468"/>
      <c r="FGL52" s="468"/>
      <c r="FGM52" s="468"/>
      <c r="FGN52" s="468"/>
      <c r="FGO52" s="468"/>
      <c r="FGP52" s="468"/>
      <c r="FGQ52" s="468"/>
      <c r="FGR52" s="468"/>
      <c r="FGS52" s="468"/>
      <c r="FGT52" s="468"/>
      <c r="FGU52" s="468"/>
      <c r="FGV52" s="468"/>
      <c r="FGW52" s="468"/>
      <c r="FGX52" s="468"/>
      <c r="FGY52" s="468"/>
      <c r="FGZ52" s="468"/>
      <c r="FHA52" s="468"/>
      <c r="FHB52" s="468"/>
      <c r="FHC52" s="468"/>
      <c r="FHD52" s="468"/>
      <c r="FHE52" s="468"/>
      <c r="FHF52" s="468"/>
      <c r="FHG52" s="468"/>
      <c r="FHH52" s="468"/>
      <c r="FHI52" s="468"/>
      <c r="FHJ52" s="468"/>
      <c r="FHK52" s="468"/>
      <c r="FHL52" s="468"/>
      <c r="FHM52" s="468"/>
      <c r="FHN52" s="468"/>
      <c r="FHO52" s="468"/>
      <c r="FHP52" s="468"/>
      <c r="FHQ52" s="468"/>
      <c r="FHR52" s="468"/>
      <c r="FHS52" s="468"/>
      <c r="FHT52" s="468"/>
      <c r="FHU52" s="468"/>
      <c r="FHV52" s="468"/>
      <c r="FHW52" s="468"/>
      <c r="FHX52" s="468"/>
      <c r="FHY52" s="468"/>
      <c r="FHZ52" s="468"/>
      <c r="FIA52" s="468"/>
      <c r="FIB52" s="468"/>
      <c r="FIC52" s="468"/>
      <c r="FID52" s="468"/>
      <c r="FIE52" s="468"/>
      <c r="FIF52" s="468"/>
      <c r="FIG52" s="468"/>
      <c r="FIH52" s="468"/>
      <c r="FII52" s="468"/>
      <c r="FIJ52" s="468"/>
      <c r="FIK52" s="468"/>
      <c r="FIL52" s="468"/>
      <c r="FIM52" s="468"/>
      <c r="FIN52" s="468"/>
      <c r="FIO52" s="468"/>
      <c r="FIP52" s="468"/>
      <c r="FIQ52" s="468"/>
      <c r="FIR52" s="468"/>
      <c r="FIS52" s="468"/>
      <c r="FIT52" s="468"/>
      <c r="FIU52" s="468"/>
      <c r="FIV52" s="468"/>
      <c r="FIW52" s="468"/>
      <c r="FIX52" s="468"/>
      <c r="FIY52" s="468"/>
      <c r="FIZ52" s="468"/>
      <c r="FJA52" s="468"/>
      <c r="FJB52" s="468"/>
      <c r="FJC52" s="468"/>
      <c r="FJD52" s="468"/>
      <c r="FJE52" s="468"/>
      <c r="FJF52" s="468"/>
      <c r="FJG52" s="468"/>
      <c r="FJH52" s="468"/>
      <c r="FJI52" s="468"/>
      <c r="FJJ52" s="468"/>
      <c r="FJK52" s="468"/>
      <c r="FJL52" s="468"/>
      <c r="FJM52" s="468"/>
      <c r="FJN52" s="468"/>
      <c r="FJO52" s="468"/>
      <c r="FJP52" s="468"/>
      <c r="FJQ52" s="468"/>
      <c r="FJR52" s="468"/>
      <c r="FJS52" s="468"/>
      <c r="FJT52" s="468"/>
      <c r="FJU52" s="468"/>
      <c r="FJV52" s="468"/>
      <c r="FJW52" s="468"/>
      <c r="FJX52" s="468"/>
      <c r="FJY52" s="468"/>
      <c r="FJZ52" s="468"/>
      <c r="FKA52" s="468"/>
      <c r="FKB52" s="468"/>
      <c r="FKC52" s="468"/>
      <c r="FKD52" s="468"/>
      <c r="FKE52" s="468"/>
      <c r="FKF52" s="468"/>
      <c r="FKG52" s="468"/>
      <c r="FKH52" s="468"/>
      <c r="FKI52" s="468"/>
      <c r="FKJ52" s="468"/>
      <c r="FKK52" s="468"/>
      <c r="FKL52" s="468"/>
      <c r="FKM52" s="468"/>
      <c r="FKN52" s="468"/>
      <c r="FKO52" s="468"/>
      <c r="FKP52" s="468"/>
      <c r="FKQ52" s="468"/>
      <c r="FKR52" s="468"/>
      <c r="FKS52" s="468"/>
      <c r="FKT52" s="468"/>
      <c r="FKU52" s="468"/>
      <c r="FKV52" s="468"/>
      <c r="FKW52" s="468"/>
      <c r="FKX52" s="468"/>
      <c r="FKY52" s="468"/>
      <c r="FKZ52" s="468"/>
      <c r="FLA52" s="468"/>
      <c r="FLB52" s="468"/>
      <c r="FLC52" s="468"/>
      <c r="FLD52" s="468"/>
      <c r="FLE52" s="468"/>
      <c r="FLF52" s="468"/>
      <c r="FLG52" s="468"/>
      <c r="FLH52" s="468"/>
      <c r="FLI52" s="468"/>
      <c r="FLJ52" s="468"/>
      <c r="FLK52" s="468"/>
      <c r="FLL52" s="468"/>
      <c r="FLM52" s="468"/>
      <c r="FLN52" s="468"/>
      <c r="FLO52" s="468"/>
      <c r="FLP52" s="468"/>
      <c r="FLQ52" s="468"/>
      <c r="FLR52" s="468"/>
      <c r="FLS52" s="468"/>
      <c r="FLT52" s="468"/>
      <c r="FLU52" s="468"/>
      <c r="FLV52" s="468"/>
      <c r="FLW52" s="468"/>
      <c r="FLX52" s="468"/>
      <c r="FLY52" s="468"/>
      <c r="FLZ52" s="468"/>
      <c r="FMA52" s="468"/>
      <c r="FMB52" s="468"/>
      <c r="FMC52" s="468"/>
      <c r="FMD52" s="468"/>
      <c r="FME52" s="468"/>
      <c r="FMF52" s="468"/>
      <c r="FMG52" s="468"/>
      <c r="FMH52" s="468"/>
      <c r="FMI52" s="468"/>
      <c r="FMJ52" s="468"/>
      <c r="FMK52" s="468"/>
      <c r="FML52" s="468"/>
      <c r="FMM52" s="468"/>
      <c r="FMN52" s="468"/>
      <c r="FMO52" s="468"/>
      <c r="FMP52" s="468"/>
      <c r="FMQ52" s="468"/>
      <c r="FMR52" s="468"/>
      <c r="FMS52" s="468"/>
      <c r="FMT52" s="468"/>
      <c r="FMU52" s="468"/>
      <c r="FMV52" s="468"/>
      <c r="FMW52" s="468"/>
      <c r="FMX52" s="468"/>
      <c r="FMY52" s="468"/>
      <c r="FMZ52" s="468"/>
      <c r="FNA52" s="468"/>
      <c r="FNB52" s="468"/>
      <c r="FNC52" s="468"/>
      <c r="FND52" s="468"/>
      <c r="FNE52" s="468"/>
      <c r="FNF52" s="468"/>
      <c r="FNG52" s="468"/>
      <c r="FNH52" s="468"/>
      <c r="FNI52" s="468"/>
      <c r="FNJ52" s="468"/>
      <c r="FNK52" s="468"/>
      <c r="FNL52" s="468"/>
      <c r="FNM52" s="468"/>
      <c r="FNN52" s="468"/>
      <c r="FNO52" s="468"/>
      <c r="FNP52" s="468"/>
      <c r="FNQ52" s="468"/>
      <c r="FNR52" s="468"/>
      <c r="FNS52" s="468"/>
      <c r="FNT52" s="468"/>
      <c r="FNU52" s="468"/>
      <c r="FNV52" s="468"/>
      <c r="FNW52" s="468"/>
      <c r="FNX52" s="468"/>
      <c r="FNY52" s="468"/>
      <c r="FNZ52" s="468"/>
      <c r="FOA52" s="468"/>
      <c r="FOB52" s="468"/>
      <c r="FOC52" s="468"/>
      <c r="FOD52" s="468"/>
      <c r="FOE52" s="468"/>
      <c r="FOF52" s="468"/>
      <c r="FOG52" s="468"/>
      <c r="FOH52" s="468"/>
      <c r="FOI52" s="468"/>
      <c r="FOJ52" s="468"/>
      <c r="FOK52" s="468"/>
      <c r="FOL52" s="468"/>
      <c r="FOM52" s="468"/>
      <c r="FON52" s="468"/>
      <c r="FOO52" s="468"/>
      <c r="FOP52" s="468"/>
      <c r="FOQ52" s="468"/>
      <c r="FOR52" s="468"/>
      <c r="FOS52" s="468"/>
      <c r="FOT52" s="468"/>
      <c r="FOU52" s="468"/>
      <c r="FOV52" s="468"/>
      <c r="FOW52" s="468"/>
      <c r="FOX52" s="468"/>
      <c r="FOY52" s="468"/>
      <c r="FOZ52" s="468"/>
      <c r="FPA52" s="468"/>
      <c r="FPB52" s="468"/>
      <c r="FPC52" s="468"/>
      <c r="FPD52" s="468"/>
      <c r="FPE52" s="468"/>
      <c r="FPF52" s="468"/>
      <c r="FPG52" s="468"/>
      <c r="FPH52" s="468"/>
      <c r="FPI52" s="468"/>
      <c r="FPJ52" s="468"/>
      <c r="FPK52" s="468"/>
      <c r="FPL52" s="468"/>
      <c r="FPM52" s="468"/>
      <c r="FPN52" s="468"/>
      <c r="FPO52" s="468"/>
      <c r="FPP52" s="468"/>
      <c r="FPQ52" s="468"/>
      <c r="FPR52" s="468"/>
      <c r="FPS52" s="468"/>
      <c r="FPT52" s="468"/>
      <c r="FPU52" s="468"/>
      <c r="FPV52" s="468"/>
      <c r="FPW52" s="468"/>
      <c r="FPX52" s="468"/>
      <c r="FPY52" s="468"/>
      <c r="FPZ52" s="468"/>
      <c r="FQA52" s="468"/>
      <c r="FQB52" s="468"/>
      <c r="FQC52" s="468"/>
      <c r="FQD52" s="468"/>
      <c r="FQE52" s="468"/>
      <c r="FQF52" s="468"/>
      <c r="FQG52" s="468"/>
      <c r="FQH52" s="468"/>
      <c r="FQI52" s="468"/>
      <c r="FQJ52" s="468"/>
      <c r="FQK52" s="468"/>
      <c r="FQL52" s="468"/>
      <c r="FQM52" s="468"/>
      <c r="FQN52" s="468"/>
      <c r="FQO52" s="468"/>
      <c r="FQP52" s="468"/>
      <c r="FQQ52" s="468"/>
      <c r="FQR52" s="468"/>
      <c r="FQS52" s="468"/>
      <c r="FQT52" s="468"/>
      <c r="FQU52" s="468"/>
      <c r="FQV52" s="468"/>
      <c r="FQW52" s="468"/>
      <c r="FQX52" s="468"/>
      <c r="FQY52" s="468"/>
      <c r="FQZ52" s="468"/>
      <c r="FRA52" s="468"/>
      <c r="FRB52" s="468"/>
      <c r="FRC52" s="468"/>
      <c r="FRD52" s="468"/>
      <c r="FRE52" s="468"/>
      <c r="FRF52" s="468"/>
      <c r="FRG52" s="468"/>
      <c r="FRH52" s="468"/>
      <c r="FRI52" s="468"/>
      <c r="FRJ52" s="468"/>
      <c r="FRK52" s="468"/>
      <c r="FRL52" s="468"/>
      <c r="FRM52" s="468"/>
      <c r="FRN52" s="468"/>
      <c r="FRO52" s="468"/>
      <c r="FRP52" s="468"/>
      <c r="FRQ52" s="468"/>
      <c r="FRR52" s="468"/>
      <c r="FRS52" s="468"/>
      <c r="FRT52" s="468"/>
      <c r="FRU52" s="468"/>
      <c r="FRV52" s="468"/>
      <c r="FRW52" s="468"/>
      <c r="FRX52" s="468"/>
      <c r="FRY52" s="468"/>
      <c r="FRZ52" s="468"/>
      <c r="FSA52" s="468"/>
      <c r="FSB52" s="468"/>
      <c r="FSC52" s="468"/>
      <c r="FSD52" s="468"/>
      <c r="FSE52" s="468"/>
      <c r="FSF52" s="468"/>
      <c r="FSG52" s="468"/>
      <c r="FSH52" s="468"/>
      <c r="FSI52" s="468"/>
      <c r="FSJ52" s="468"/>
      <c r="FSK52" s="468"/>
      <c r="FSL52" s="468"/>
      <c r="FSM52" s="468"/>
      <c r="FSN52" s="468"/>
      <c r="FSO52" s="468"/>
      <c r="FSP52" s="468"/>
      <c r="FSQ52" s="468"/>
      <c r="FSR52" s="468"/>
      <c r="FSS52" s="468"/>
      <c r="FST52" s="468"/>
      <c r="FSU52" s="468"/>
      <c r="FSV52" s="468"/>
      <c r="FSW52" s="468"/>
      <c r="FSX52" s="468"/>
      <c r="FSY52" s="468"/>
      <c r="FSZ52" s="468"/>
      <c r="FTA52" s="468"/>
      <c r="FTB52" s="468"/>
      <c r="FTC52" s="468"/>
      <c r="FTD52" s="468"/>
      <c r="FTE52" s="468"/>
      <c r="FTF52" s="468"/>
      <c r="FTG52" s="468"/>
      <c r="FTH52" s="468"/>
      <c r="FTI52" s="468"/>
      <c r="FTJ52" s="468"/>
      <c r="FTK52" s="468"/>
      <c r="FTL52" s="468"/>
      <c r="FTM52" s="468"/>
      <c r="FTN52" s="468"/>
      <c r="FTO52" s="468"/>
      <c r="FTP52" s="468"/>
      <c r="FTQ52" s="468"/>
      <c r="FTR52" s="468"/>
      <c r="FTS52" s="468"/>
      <c r="FTT52" s="468"/>
      <c r="FTU52" s="468"/>
      <c r="FTV52" s="468"/>
      <c r="FTW52" s="468"/>
      <c r="FTX52" s="468"/>
      <c r="FTY52" s="468"/>
      <c r="FTZ52" s="468"/>
      <c r="FUA52" s="468"/>
      <c r="FUB52" s="468"/>
      <c r="FUC52" s="468"/>
      <c r="FUD52" s="468"/>
      <c r="FUE52" s="468"/>
      <c r="FUF52" s="468"/>
      <c r="FUG52" s="468"/>
      <c r="FUH52" s="468"/>
      <c r="FUI52" s="468"/>
      <c r="FUJ52" s="468"/>
      <c r="FUK52" s="468"/>
      <c r="FUL52" s="468"/>
      <c r="FUM52" s="468"/>
      <c r="FUN52" s="468"/>
      <c r="FUO52" s="468"/>
      <c r="FUP52" s="468"/>
      <c r="FUQ52" s="468"/>
      <c r="FUR52" s="468"/>
      <c r="FUS52" s="468"/>
      <c r="FUT52" s="468"/>
      <c r="FUU52" s="468"/>
      <c r="FUV52" s="468"/>
      <c r="FUW52" s="468"/>
      <c r="FUX52" s="468"/>
      <c r="FUY52" s="468"/>
      <c r="FUZ52" s="468"/>
      <c r="FVA52" s="468"/>
      <c r="FVB52" s="468"/>
      <c r="FVC52" s="468"/>
      <c r="FVD52" s="468"/>
      <c r="FVE52" s="468"/>
      <c r="FVF52" s="468"/>
      <c r="FVG52" s="468"/>
      <c r="FVH52" s="468"/>
      <c r="FVI52" s="468"/>
      <c r="FVJ52" s="468"/>
      <c r="FVK52" s="468"/>
      <c r="FVL52" s="468"/>
      <c r="FVM52" s="468"/>
      <c r="FVN52" s="468"/>
      <c r="FVO52" s="468"/>
      <c r="FVP52" s="468"/>
      <c r="FVQ52" s="468"/>
      <c r="FVR52" s="468"/>
      <c r="FVS52" s="468"/>
      <c r="FVT52" s="468"/>
      <c r="FVU52" s="468"/>
      <c r="FVV52" s="468"/>
      <c r="FVW52" s="468"/>
      <c r="FVX52" s="468"/>
      <c r="FVY52" s="468"/>
      <c r="FVZ52" s="468"/>
      <c r="FWA52" s="468"/>
      <c r="FWB52" s="468"/>
      <c r="FWC52" s="468"/>
      <c r="FWD52" s="468"/>
      <c r="FWE52" s="468"/>
      <c r="FWF52" s="468"/>
      <c r="FWG52" s="468"/>
      <c r="FWH52" s="468"/>
      <c r="FWI52" s="468"/>
      <c r="FWJ52" s="468"/>
      <c r="FWK52" s="468"/>
      <c r="FWL52" s="468"/>
      <c r="FWM52" s="468"/>
      <c r="FWN52" s="468"/>
      <c r="FWO52" s="468"/>
      <c r="FWP52" s="468"/>
      <c r="FWQ52" s="468"/>
      <c r="FWR52" s="468"/>
      <c r="FWS52" s="468"/>
      <c r="FWT52" s="468"/>
      <c r="FWU52" s="468"/>
      <c r="FWV52" s="468"/>
      <c r="FWW52" s="468"/>
      <c r="FWX52" s="468"/>
      <c r="FWY52" s="468"/>
      <c r="FWZ52" s="468"/>
      <c r="FXA52" s="468"/>
      <c r="FXB52" s="468"/>
      <c r="FXC52" s="468"/>
      <c r="FXD52" s="468"/>
      <c r="FXE52" s="468"/>
      <c r="FXF52" s="468"/>
      <c r="FXG52" s="468"/>
      <c r="FXH52" s="468"/>
      <c r="FXI52" s="468"/>
      <c r="FXJ52" s="468"/>
      <c r="FXK52" s="468"/>
      <c r="FXL52" s="468"/>
      <c r="FXM52" s="468"/>
      <c r="FXN52" s="468"/>
      <c r="FXO52" s="468"/>
      <c r="FXP52" s="468"/>
      <c r="FXQ52" s="468"/>
      <c r="FXR52" s="468"/>
      <c r="FXS52" s="468"/>
      <c r="FXT52" s="468"/>
      <c r="FXU52" s="468"/>
      <c r="FXV52" s="468"/>
      <c r="FXW52" s="468"/>
      <c r="FXX52" s="468"/>
      <c r="FXY52" s="468"/>
      <c r="FXZ52" s="468"/>
      <c r="FYA52" s="468"/>
      <c r="FYB52" s="468"/>
      <c r="FYC52" s="468"/>
      <c r="FYD52" s="468"/>
      <c r="FYE52" s="468"/>
      <c r="FYF52" s="468"/>
      <c r="FYG52" s="468"/>
      <c r="FYH52" s="468"/>
      <c r="FYI52" s="468"/>
      <c r="FYJ52" s="468"/>
      <c r="FYK52" s="468"/>
      <c r="FYL52" s="468"/>
      <c r="FYM52" s="468"/>
      <c r="FYN52" s="468"/>
      <c r="FYO52" s="468"/>
      <c r="FYP52" s="468"/>
      <c r="FYQ52" s="468"/>
      <c r="FYR52" s="468"/>
      <c r="FYS52" s="468"/>
      <c r="FYT52" s="468"/>
      <c r="FYU52" s="468"/>
      <c r="FYV52" s="468"/>
      <c r="FYW52" s="468"/>
      <c r="FYX52" s="468"/>
      <c r="FYY52" s="468"/>
      <c r="FYZ52" s="468"/>
      <c r="FZA52" s="468"/>
      <c r="FZB52" s="468"/>
      <c r="FZC52" s="468"/>
      <c r="FZD52" s="468"/>
      <c r="FZE52" s="468"/>
      <c r="FZF52" s="468"/>
      <c r="FZG52" s="468"/>
      <c r="FZH52" s="468"/>
      <c r="FZI52" s="468"/>
      <c r="FZJ52" s="468"/>
      <c r="FZK52" s="468"/>
      <c r="FZL52" s="468"/>
      <c r="FZM52" s="468"/>
      <c r="FZN52" s="468"/>
      <c r="FZO52" s="468"/>
      <c r="FZP52" s="468"/>
      <c r="FZQ52" s="468"/>
      <c r="FZR52" s="468"/>
      <c r="FZS52" s="468"/>
      <c r="FZT52" s="468"/>
      <c r="FZU52" s="468"/>
      <c r="FZV52" s="468"/>
      <c r="FZW52" s="468"/>
      <c r="FZX52" s="468"/>
      <c r="FZY52" s="468"/>
      <c r="FZZ52" s="468"/>
      <c r="GAA52" s="468"/>
      <c r="GAB52" s="468"/>
      <c r="GAC52" s="468"/>
      <c r="GAD52" s="468"/>
      <c r="GAE52" s="468"/>
      <c r="GAF52" s="468"/>
      <c r="GAG52" s="468"/>
      <c r="GAH52" s="468"/>
      <c r="GAI52" s="468"/>
      <c r="GAJ52" s="468"/>
      <c r="GAK52" s="468"/>
      <c r="GAL52" s="468"/>
      <c r="GAM52" s="468"/>
      <c r="GAN52" s="468"/>
      <c r="GAO52" s="468"/>
      <c r="GAP52" s="468"/>
      <c r="GAQ52" s="468"/>
      <c r="GAR52" s="468"/>
      <c r="GAS52" s="468"/>
      <c r="GAT52" s="468"/>
      <c r="GAU52" s="468"/>
      <c r="GAV52" s="468"/>
      <c r="GAW52" s="468"/>
      <c r="GAX52" s="468"/>
      <c r="GAY52" s="468"/>
      <c r="GAZ52" s="468"/>
      <c r="GBA52" s="468"/>
      <c r="GBB52" s="468"/>
      <c r="GBC52" s="468"/>
      <c r="GBD52" s="468"/>
      <c r="GBE52" s="468"/>
      <c r="GBF52" s="468"/>
      <c r="GBG52" s="468"/>
      <c r="GBH52" s="468"/>
      <c r="GBI52" s="468"/>
      <c r="GBJ52" s="468"/>
      <c r="GBK52" s="468"/>
      <c r="GBL52" s="468"/>
      <c r="GBM52" s="468"/>
      <c r="GBN52" s="468"/>
      <c r="GBO52" s="468"/>
      <c r="GBP52" s="468"/>
      <c r="GBQ52" s="468"/>
      <c r="GBR52" s="468"/>
      <c r="GBS52" s="468"/>
      <c r="GBT52" s="468"/>
      <c r="GBU52" s="468"/>
      <c r="GBV52" s="468"/>
      <c r="GBW52" s="468"/>
      <c r="GBX52" s="468"/>
      <c r="GBY52" s="468"/>
      <c r="GBZ52" s="468"/>
      <c r="GCA52" s="468"/>
      <c r="GCB52" s="468"/>
      <c r="GCC52" s="468"/>
      <c r="GCD52" s="468"/>
      <c r="GCE52" s="468"/>
      <c r="GCF52" s="468"/>
      <c r="GCG52" s="468"/>
      <c r="GCH52" s="468"/>
      <c r="GCI52" s="468"/>
      <c r="GCJ52" s="468"/>
      <c r="GCK52" s="468"/>
      <c r="GCL52" s="468"/>
      <c r="GCM52" s="468"/>
      <c r="GCN52" s="468"/>
      <c r="GCO52" s="468"/>
      <c r="GCP52" s="468"/>
      <c r="GCQ52" s="468"/>
      <c r="GCR52" s="468"/>
      <c r="GCS52" s="468"/>
      <c r="GCT52" s="468"/>
      <c r="GCU52" s="468"/>
      <c r="GCV52" s="468"/>
      <c r="GCW52" s="468"/>
      <c r="GCX52" s="468"/>
      <c r="GCY52" s="468"/>
      <c r="GCZ52" s="468"/>
      <c r="GDA52" s="468"/>
      <c r="GDB52" s="468"/>
      <c r="GDC52" s="468"/>
      <c r="GDD52" s="468"/>
      <c r="GDE52" s="468"/>
      <c r="GDF52" s="468"/>
      <c r="GDG52" s="468"/>
      <c r="GDH52" s="468"/>
      <c r="GDI52" s="468"/>
      <c r="GDJ52" s="468"/>
      <c r="GDK52" s="468"/>
      <c r="GDL52" s="468"/>
      <c r="GDM52" s="468"/>
      <c r="GDN52" s="468"/>
      <c r="GDO52" s="468"/>
      <c r="GDP52" s="468"/>
      <c r="GDQ52" s="468"/>
      <c r="GDR52" s="468"/>
      <c r="GDS52" s="468"/>
      <c r="GDT52" s="468"/>
      <c r="GDU52" s="468"/>
      <c r="GDV52" s="468"/>
      <c r="GDW52" s="468"/>
      <c r="GDX52" s="468"/>
      <c r="GDY52" s="468"/>
      <c r="GDZ52" s="468"/>
      <c r="GEA52" s="468"/>
      <c r="GEB52" s="468"/>
      <c r="GEC52" s="468"/>
      <c r="GED52" s="468"/>
      <c r="GEE52" s="468"/>
      <c r="GEF52" s="468"/>
      <c r="GEG52" s="468"/>
      <c r="GEH52" s="468"/>
      <c r="GEI52" s="468"/>
      <c r="GEJ52" s="468"/>
      <c r="GEK52" s="468"/>
      <c r="GEL52" s="468"/>
      <c r="GEM52" s="468"/>
      <c r="GEN52" s="468"/>
      <c r="GEO52" s="468"/>
      <c r="GEP52" s="468"/>
      <c r="GEQ52" s="468"/>
      <c r="GER52" s="468"/>
      <c r="GES52" s="468"/>
      <c r="GET52" s="468"/>
      <c r="GEU52" s="468"/>
      <c r="GEV52" s="468"/>
      <c r="GEW52" s="468"/>
      <c r="GEX52" s="468"/>
      <c r="GEY52" s="468"/>
      <c r="GEZ52" s="468"/>
      <c r="GFA52" s="468"/>
      <c r="GFB52" s="468"/>
      <c r="GFC52" s="468"/>
      <c r="GFD52" s="468"/>
      <c r="GFE52" s="468"/>
      <c r="GFF52" s="468"/>
      <c r="GFG52" s="468"/>
      <c r="GFH52" s="468"/>
      <c r="GFI52" s="468"/>
      <c r="GFJ52" s="468"/>
      <c r="GFK52" s="468"/>
      <c r="GFL52" s="468"/>
      <c r="GFM52" s="468"/>
      <c r="GFN52" s="468"/>
      <c r="GFO52" s="468"/>
      <c r="GFP52" s="468"/>
      <c r="GFQ52" s="468"/>
      <c r="GFR52" s="468"/>
      <c r="GFS52" s="468"/>
      <c r="GFT52" s="468"/>
      <c r="GFU52" s="468"/>
      <c r="GFV52" s="468"/>
      <c r="GFW52" s="468"/>
      <c r="GFX52" s="468"/>
      <c r="GFY52" s="468"/>
      <c r="GFZ52" s="468"/>
      <c r="GGA52" s="468"/>
      <c r="GGB52" s="468"/>
      <c r="GGC52" s="468"/>
      <c r="GGD52" s="468"/>
      <c r="GGE52" s="468"/>
      <c r="GGF52" s="468"/>
      <c r="GGG52" s="468"/>
      <c r="GGH52" s="468"/>
      <c r="GGI52" s="468"/>
      <c r="GGJ52" s="468"/>
      <c r="GGK52" s="468"/>
      <c r="GGL52" s="468"/>
      <c r="GGM52" s="468"/>
      <c r="GGN52" s="468"/>
      <c r="GGO52" s="468"/>
      <c r="GGP52" s="468"/>
      <c r="GGQ52" s="468"/>
      <c r="GGR52" s="468"/>
      <c r="GGS52" s="468"/>
      <c r="GGT52" s="468"/>
      <c r="GGU52" s="468"/>
      <c r="GGV52" s="468"/>
      <c r="GGW52" s="468"/>
      <c r="GGX52" s="468"/>
      <c r="GGY52" s="468"/>
      <c r="GGZ52" s="468"/>
      <c r="GHA52" s="468"/>
      <c r="GHB52" s="468"/>
      <c r="GHC52" s="468"/>
      <c r="GHD52" s="468"/>
      <c r="GHE52" s="468"/>
      <c r="GHF52" s="468"/>
      <c r="GHG52" s="468"/>
      <c r="GHH52" s="468"/>
      <c r="GHI52" s="468"/>
      <c r="GHJ52" s="468"/>
      <c r="GHK52" s="468"/>
      <c r="GHL52" s="468"/>
      <c r="GHM52" s="468"/>
      <c r="GHN52" s="468"/>
      <c r="GHO52" s="468"/>
      <c r="GHP52" s="468"/>
      <c r="GHQ52" s="468"/>
      <c r="GHR52" s="468"/>
      <c r="GHS52" s="468"/>
      <c r="GHT52" s="468"/>
      <c r="GHU52" s="468"/>
      <c r="GHV52" s="468"/>
      <c r="GHW52" s="468"/>
      <c r="GHX52" s="468"/>
      <c r="GHY52" s="468"/>
      <c r="GHZ52" s="468"/>
      <c r="GIA52" s="468"/>
      <c r="GIB52" s="468"/>
      <c r="GIC52" s="468"/>
      <c r="GID52" s="468"/>
      <c r="GIE52" s="468"/>
      <c r="GIF52" s="468"/>
      <c r="GIG52" s="468"/>
      <c r="GIH52" s="468"/>
      <c r="GII52" s="468"/>
      <c r="GIJ52" s="468"/>
      <c r="GIK52" s="468"/>
      <c r="GIL52" s="468"/>
      <c r="GIM52" s="468"/>
      <c r="GIN52" s="468"/>
      <c r="GIO52" s="468"/>
      <c r="GIP52" s="468"/>
      <c r="GIQ52" s="468"/>
      <c r="GIR52" s="468"/>
      <c r="GIS52" s="468"/>
      <c r="GIT52" s="468"/>
      <c r="GIU52" s="468"/>
      <c r="GIV52" s="468"/>
      <c r="GIW52" s="468"/>
      <c r="GIX52" s="468"/>
      <c r="GIY52" s="468"/>
      <c r="GIZ52" s="468"/>
      <c r="GJA52" s="468"/>
      <c r="GJB52" s="468"/>
      <c r="GJC52" s="468"/>
      <c r="GJD52" s="468"/>
      <c r="GJE52" s="468"/>
      <c r="GJF52" s="468"/>
      <c r="GJG52" s="468"/>
      <c r="GJH52" s="468"/>
      <c r="GJI52" s="468"/>
      <c r="GJJ52" s="468"/>
      <c r="GJK52" s="468"/>
      <c r="GJL52" s="468"/>
      <c r="GJM52" s="468"/>
      <c r="GJN52" s="468"/>
      <c r="GJO52" s="468"/>
      <c r="GJP52" s="468"/>
      <c r="GJQ52" s="468"/>
      <c r="GJR52" s="468"/>
      <c r="GJS52" s="468"/>
      <c r="GJT52" s="468"/>
      <c r="GJU52" s="468"/>
      <c r="GJV52" s="468"/>
      <c r="GJW52" s="468"/>
      <c r="GJX52" s="468"/>
      <c r="GJY52" s="468"/>
      <c r="GJZ52" s="468"/>
      <c r="GKA52" s="468"/>
      <c r="GKB52" s="468"/>
      <c r="GKC52" s="468"/>
      <c r="GKD52" s="468"/>
      <c r="GKE52" s="468"/>
      <c r="GKF52" s="468"/>
      <c r="GKG52" s="468"/>
      <c r="GKH52" s="468"/>
      <c r="GKI52" s="468"/>
      <c r="GKJ52" s="468"/>
      <c r="GKK52" s="468"/>
      <c r="GKL52" s="468"/>
      <c r="GKM52" s="468"/>
      <c r="GKN52" s="468"/>
      <c r="GKO52" s="468"/>
      <c r="GKP52" s="468"/>
      <c r="GKQ52" s="468"/>
      <c r="GKR52" s="468"/>
      <c r="GKS52" s="468"/>
      <c r="GKT52" s="468"/>
      <c r="GKU52" s="468"/>
      <c r="GKV52" s="468"/>
      <c r="GKW52" s="468"/>
      <c r="GKX52" s="468"/>
      <c r="GKY52" s="468"/>
      <c r="GKZ52" s="468"/>
      <c r="GLA52" s="468"/>
      <c r="GLB52" s="468"/>
      <c r="GLC52" s="468"/>
      <c r="GLD52" s="468"/>
      <c r="GLE52" s="468"/>
      <c r="GLF52" s="468"/>
      <c r="GLG52" s="468"/>
      <c r="GLH52" s="468"/>
      <c r="GLI52" s="468"/>
      <c r="GLJ52" s="468"/>
      <c r="GLK52" s="468"/>
      <c r="GLL52" s="468"/>
      <c r="GLM52" s="468"/>
      <c r="GLN52" s="468"/>
      <c r="GLO52" s="468"/>
      <c r="GLP52" s="468"/>
      <c r="GLQ52" s="468"/>
      <c r="GLR52" s="468"/>
      <c r="GLS52" s="468"/>
      <c r="GLT52" s="468"/>
      <c r="GLU52" s="468"/>
      <c r="GLV52" s="468"/>
      <c r="GLW52" s="468"/>
      <c r="GLX52" s="468"/>
      <c r="GLY52" s="468"/>
      <c r="GLZ52" s="468"/>
      <c r="GMA52" s="468"/>
      <c r="GMB52" s="468"/>
      <c r="GMC52" s="468"/>
      <c r="GMD52" s="468"/>
      <c r="GME52" s="468"/>
      <c r="GMF52" s="468"/>
      <c r="GMG52" s="468"/>
      <c r="GMH52" s="468"/>
      <c r="GMI52" s="468"/>
      <c r="GMJ52" s="468"/>
      <c r="GMK52" s="468"/>
      <c r="GML52" s="468"/>
      <c r="GMM52" s="468"/>
      <c r="GMN52" s="468"/>
      <c r="GMO52" s="468"/>
      <c r="GMP52" s="468"/>
      <c r="GMQ52" s="468"/>
      <c r="GMR52" s="468"/>
      <c r="GMS52" s="468"/>
      <c r="GMT52" s="468"/>
      <c r="GMU52" s="468"/>
      <c r="GMV52" s="468"/>
      <c r="GMW52" s="468"/>
      <c r="GMX52" s="468"/>
      <c r="GMY52" s="468"/>
      <c r="GMZ52" s="468"/>
      <c r="GNA52" s="468"/>
      <c r="GNB52" s="468"/>
      <c r="GNC52" s="468"/>
      <c r="GND52" s="468"/>
      <c r="GNE52" s="468"/>
      <c r="GNF52" s="468"/>
      <c r="GNG52" s="468"/>
      <c r="GNH52" s="468"/>
      <c r="GNI52" s="468"/>
      <c r="GNJ52" s="468"/>
      <c r="GNK52" s="468"/>
      <c r="GNL52" s="468"/>
      <c r="GNM52" s="468"/>
      <c r="GNN52" s="468"/>
      <c r="GNO52" s="468"/>
      <c r="GNP52" s="468"/>
      <c r="GNQ52" s="468"/>
      <c r="GNR52" s="468"/>
      <c r="GNS52" s="468"/>
      <c r="GNT52" s="468"/>
      <c r="GNU52" s="468"/>
      <c r="GNV52" s="468"/>
      <c r="GNW52" s="468"/>
      <c r="GNX52" s="468"/>
      <c r="GNY52" s="468"/>
      <c r="GNZ52" s="468"/>
      <c r="GOA52" s="468"/>
      <c r="GOB52" s="468"/>
      <c r="GOC52" s="468"/>
      <c r="GOD52" s="468"/>
      <c r="GOE52" s="468"/>
      <c r="GOF52" s="468"/>
      <c r="GOG52" s="468"/>
      <c r="GOH52" s="468"/>
      <c r="GOI52" s="468"/>
      <c r="GOJ52" s="468"/>
      <c r="GOK52" s="468"/>
      <c r="GOL52" s="468"/>
      <c r="GOM52" s="468"/>
      <c r="GON52" s="468"/>
      <c r="GOO52" s="468"/>
      <c r="GOP52" s="468"/>
      <c r="GOQ52" s="468"/>
      <c r="GOR52" s="468"/>
      <c r="GOS52" s="468"/>
      <c r="GOT52" s="468"/>
      <c r="GOU52" s="468"/>
      <c r="GOV52" s="468"/>
      <c r="GOW52" s="468"/>
      <c r="GOX52" s="468"/>
      <c r="GOY52" s="468"/>
      <c r="GOZ52" s="468"/>
      <c r="GPA52" s="468"/>
      <c r="GPB52" s="468"/>
      <c r="GPC52" s="468"/>
      <c r="GPD52" s="468"/>
      <c r="GPE52" s="468"/>
      <c r="GPF52" s="468"/>
      <c r="GPG52" s="468"/>
      <c r="GPH52" s="468"/>
      <c r="GPI52" s="468"/>
      <c r="GPJ52" s="468"/>
      <c r="GPK52" s="468"/>
      <c r="GPL52" s="468"/>
      <c r="GPM52" s="468"/>
      <c r="GPN52" s="468"/>
      <c r="GPO52" s="468"/>
      <c r="GPP52" s="468"/>
      <c r="GPQ52" s="468"/>
      <c r="GPR52" s="468"/>
      <c r="GPS52" s="468"/>
      <c r="GPT52" s="468"/>
      <c r="GPU52" s="468"/>
      <c r="GPV52" s="468"/>
      <c r="GPW52" s="468"/>
      <c r="GPX52" s="468"/>
      <c r="GPY52" s="468"/>
      <c r="GPZ52" s="468"/>
      <c r="GQA52" s="468"/>
      <c r="GQB52" s="468"/>
      <c r="GQC52" s="468"/>
      <c r="GQD52" s="468"/>
      <c r="GQE52" s="468"/>
      <c r="GQF52" s="468"/>
      <c r="GQG52" s="468"/>
      <c r="GQH52" s="468"/>
      <c r="GQI52" s="468"/>
      <c r="GQJ52" s="468"/>
      <c r="GQK52" s="468"/>
      <c r="GQL52" s="468"/>
      <c r="GQM52" s="468"/>
      <c r="GQN52" s="468"/>
      <c r="GQO52" s="468"/>
      <c r="GQP52" s="468"/>
      <c r="GQQ52" s="468"/>
      <c r="GQR52" s="468"/>
      <c r="GQS52" s="468"/>
      <c r="GQT52" s="468"/>
      <c r="GQU52" s="468"/>
      <c r="GQV52" s="468"/>
      <c r="GQW52" s="468"/>
      <c r="GQX52" s="468"/>
      <c r="GQY52" s="468"/>
      <c r="GQZ52" s="468"/>
      <c r="GRA52" s="468"/>
      <c r="GRB52" s="468"/>
      <c r="GRC52" s="468"/>
      <c r="GRD52" s="468"/>
      <c r="GRE52" s="468"/>
      <c r="GRF52" s="468"/>
      <c r="GRG52" s="468"/>
      <c r="GRH52" s="468"/>
      <c r="GRI52" s="468"/>
      <c r="GRJ52" s="468"/>
      <c r="GRK52" s="468"/>
      <c r="GRL52" s="468"/>
      <c r="GRM52" s="468"/>
      <c r="GRN52" s="468"/>
      <c r="GRO52" s="468"/>
      <c r="GRP52" s="468"/>
      <c r="GRQ52" s="468"/>
      <c r="GRR52" s="468"/>
      <c r="GRS52" s="468"/>
      <c r="GRT52" s="468"/>
      <c r="GRU52" s="468"/>
      <c r="GRV52" s="468"/>
      <c r="GRW52" s="468"/>
      <c r="GRX52" s="468"/>
      <c r="GRY52" s="468"/>
      <c r="GRZ52" s="468"/>
      <c r="GSA52" s="468"/>
      <c r="GSB52" s="468"/>
      <c r="GSC52" s="468"/>
      <c r="GSD52" s="468"/>
      <c r="GSE52" s="468"/>
      <c r="GSF52" s="468"/>
      <c r="GSG52" s="468"/>
      <c r="GSH52" s="468"/>
      <c r="GSI52" s="468"/>
      <c r="GSJ52" s="468"/>
      <c r="GSK52" s="468"/>
      <c r="GSL52" s="468"/>
      <c r="GSM52" s="468"/>
      <c r="GSN52" s="468"/>
      <c r="GSO52" s="468"/>
      <c r="GSP52" s="468"/>
      <c r="GSQ52" s="468"/>
      <c r="GSR52" s="468"/>
      <c r="GSS52" s="468"/>
      <c r="GST52" s="468"/>
      <c r="GSU52" s="468"/>
      <c r="GSV52" s="468"/>
      <c r="GSW52" s="468"/>
      <c r="GSX52" s="468"/>
      <c r="GSY52" s="468"/>
      <c r="GSZ52" s="468"/>
      <c r="GTA52" s="468"/>
      <c r="GTB52" s="468"/>
      <c r="GTC52" s="468"/>
      <c r="GTD52" s="468"/>
      <c r="GTE52" s="468"/>
      <c r="GTF52" s="468"/>
      <c r="GTG52" s="468"/>
      <c r="GTH52" s="468"/>
      <c r="GTI52" s="468"/>
      <c r="GTJ52" s="468"/>
      <c r="GTK52" s="468"/>
      <c r="GTL52" s="468"/>
      <c r="GTM52" s="468"/>
      <c r="GTN52" s="468"/>
      <c r="GTO52" s="468"/>
      <c r="GTP52" s="468"/>
      <c r="GTQ52" s="468"/>
      <c r="GTR52" s="468"/>
      <c r="GTS52" s="468"/>
      <c r="GTT52" s="468"/>
      <c r="GTU52" s="468"/>
      <c r="GTV52" s="468"/>
      <c r="GTW52" s="468"/>
      <c r="GTX52" s="468"/>
      <c r="GTY52" s="468"/>
      <c r="GTZ52" s="468"/>
      <c r="GUA52" s="468"/>
      <c r="GUB52" s="468"/>
      <c r="GUC52" s="468"/>
      <c r="GUD52" s="468"/>
      <c r="GUE52" s="468"/>
      <c r="GUF52" s="468"/>
      <c r="GUG52" s="468"/>
      <c r="GUH52" s="468"/>
      <c r="GUI52" s="468"/>
      <c r="GUJ52" s="468"/>
      <c r="GUK52" s="468"/>
      <c r="GUL52" s="468"/>
      <c r="GUM52" s="468"/>
      <c r="GUN52" s="468"/>
      <c r="GUO52" s="468"/>
      <c r="GUP52" s="468"/>
      <c r="GUQ52" s="468"/>
      <c r="GUR52" s="468"/>
      <c r="GUS52" s="468"/>
      <c r="GUT52" s="468"/>
      <c r="GUU52" s="468"/>
      <c r="GUV52" s="468"/>
      <c r="GUW52" s="468"/>
      <c r="GUX52" s="468"/>
      <c r="GUY52" s="468"/>
      <c r="GUZ52" s="468"/>
      <c r="GVA52" s="468"/>
      <c r="GVB52" s="468"/>
      <c r="GVC52" s="468"/>
      <c r="GVD52" s="468"/>
      <c r="GVE52" s="468"/>
      <c r="GVF52" s="468"/>
      <c r="GVG52" s="468"/>
      <c r="GVH52" s="468"/>
      <c r="GVI52" s="468"/>
      <c r="GVJ52" s="468"/>
      <c r="GVK52" s="468"/>
      <c r="GVL52" s="468"/>
      <c r="GVM52" s="468"/>
      <c r="GVN52" s="468"/>
      <c r="GVO52" s="468"/>
      <c r="GVP52" s="468"/>
      <c r="GVQ52" s="468"/>
      <c r="GVR52" s="468"/>
      <c r="GVS52" s="468"/>
      <c r="GVT52" s="468"/>
      <c r="GVU52" s="468"/>
      <c r="GVV52" s="468"/>
      <c r="GVW52" s="468"/>
      <c r="GVX52" s="468"/>
      <c r="GVY52" s="468"/>
      <c r="GVZ52" s="468"/>
      <c r="GWA52" s="468"/>
      <c r="GWB52" s="468"/>
      <c r="GWC52" s="468"/>
      <c r="GWD52" s="468"/>
      <c r="GWE52" s="468"/>
      <c r="GWF52" s="468"/>
      <c r="GWG52" s="468"/>
      <c r="GWH52" s="468"/>
      <c r="GWI52" s="468"/>
      <c r="GWJ52" s="468"/>
      <c r="GWK52" s="468"/>
      <c r="GWL52" s="468"/>
      <c r="GWM52" s="468"/>
      <c r="GWN52" s="468"/>
      <c r="GWO52" s="468"/>
      <c r="GWP52" s="468"/>
      <c r="GWQ52" s="468"/>
      <c r="GWR52" s="468"/>
      <c r="GWS52" s="468"/>
      <c r="GWT52" s="468"/>
      <c r="GWU52" s="468"/>
      <c r="GWV52" s="468"/>
      <c r="GWW52" s="468"/>
      <c r="GWX52" s="468"/>
      <c r="GWY52" s="468"/>
      <c r="GWZ52" s="468"/>
      <c r="GXA52" s="468"/>
      <c r="GXB52" s="468"/>
      <c r="GXC52" s="468"/>
      <c r="GXD52" s="468"/>
      <c r="GXE52" s="468"/>
      <c r="GXF52" s="468"/>
      <c r="GXG52" s="468"/>
      <c r="GXH52" s="468"/>
      <c r="GXI52" s="468"/>
      <c r="GXJ52" s="468"/>
      <c r="GXK52" s="468"/>
      <c r="GXL52" s="468"/>
      <c r="GXM52" s="468"/>
      <c r="GXN52" s="468"/>
      <c r="GXO52" s="468"/>
      <c r="GXP52" s="468"/>
      <c r="GXQ52" s="468"/>
      <c r="GXR52" s="468"/>
      <c r="GXS52" s="468"/>
      <c r="GXT52" s="468"/>
      <c r="GXU52" s="468"/>
      <c r="GXV52" s="468"/>
      <c r="GXW52" s="468"/>
      <c r="GXX52" s="468"/>
      <c r="GXY52" s="468"/>
      <c r="GXZ52" s="468"/>
      <c r="GYA52" s="468"/>
      <c r="GYB52" s="468"/>
      <c r="GYC52" s="468"/>
      <c r="GYD52" s="468"/>
      <c r="GYE52" s="468"/>
      <c r="GYF52" s="468"/>
      <c r="GYG52" s="468"/>
      <c r="GYH52" s="468"/>
      <c r="GYI52" s="468"/>
      <c r="GYJ52" s="468"/>
      <c r="GYK52" s="468"/>
      <c r="GYL52" s="468"/>
      <c r="GYM52" s="468"/>
      <c r="GYN52" s="468"/>
      <c r="GYO52" s="468"/>
      <c r="GYP52" s="468"/>
      <c r="GYQ52" s="468"/>
      <c r="GYR52" s="468"/>
      <c r="GYS52" s="468"/>
      <c r="GYT52" s="468"/>
      <c r="GYU52" s="468"/>
      <c r="GYV52" s="468"/>
      <c r="GYW52" s="468"/>
      <c r="GYX52" s="468"/>
      <c r="GYY52" s="468"/>
      <c r="GYZ52" s="468"/>
      <c r="GZA52" s="468"/>
      <c r="GZB52" s="468"/>
      <c r="GZC52" s="468"/>
      <c r="GZD52" s="468"/>
      <c r="GZE52" s="468"/>
      <c r="GZF52" s="468"/>
      <c r="GZG52" s="468"/>
      <c r="GZH52" s="468"/>
      <c r="GZI52" s="468"/>
      <c r="GZJ52" s="468"/>
      <c r="GZK52" s="468"/>
      <c r="GZL52" s="468"/>
      <c r="GZM52" s="468"/>
      <c r="GZN52" s="468"/>
      <c r="GZO52" s="468"/>
      <c r="GZP52" s="468"/>
      <c r="GZQ52" s="468"/>
      <c r="GZR52" s="468"/>
      <c r="GZS52" s="468"/>
      <c r="GZT52" s="468"/>
      <c r="GZU52" s="468"/>
      <c r="GZV52" s="468"/>
      <c r="GZW52" s="468"/>
      <c r="GZX52" s="468"/>
      <c r="GZY52" s="468"/>
      <c r="GZZ52" s="468"/>
      <c r="HAA52" s="468"/>
      <c r="HAB52" s="468"/>
      <c r="HAC52" s="468"/>
      <c r="HAD52" s="468"/>
      <c r="HAE52" s="468"/>
      <c r="HAF52" s="468"/>
      <c r="HAG52" s="468"/>
      <c r="HAH52" s="468"/>
      <c r="HAI52" s="468"/>
      <c r="HAJ52" s="468"/>
      <c r="HAK52" s="468"/>
      <c r="HAL52" s="468"/>
      <c r="HAM52" s="468"/>
      <c r="HAN52" s="468"/>
      <c r="HAO52" s="468"/>
      <c r="HAP52" s="468"/>
      <c r="HAQ52" s="468"/>
      <c r="HAR52" s="468"/>
      <c r="HAS52" s="468"/>
      <c r="HAT52" s="468"/>
      <c r="HAU52" s="468"/>
      <c r="HAV52" s="468"/>
      <c r="HAW52" s="468"/>
      <c r="HAX52" s="468"/>
      <c r="HAY52" s="468"/>
      <c r="HAZ52" s="468"/>
      <c r="HBA52" s="468"/>
      <c r="HBB52" s="468"/>
      <c r="HBC52" s="468"/>
      <c r="HBD52" s="468"/>
      <c r="HBE52" s="468"/>
      <c r="HBF52" s="468"/>
      <c r="HBG52" s="468"/>
      <c r="HBH52" s="468"/>
      <c r="HBI52" s="468"/>
      <c r="HBJ52" s="468"/>
      <c r="HBK52" s="468"/>
      <c r="HBL52" s="468"/>
      <c r="HBM52" s="468"/>
      <c r="HBN52" s="468"/>
      <c r="HBO52" s="468"/>
      <c r="HBP52" s="468"/>
      <c r="HBQ52" s="468"/>
      <c r="HBR52" s="468"/>
      <c r="HBS52" s="468"/>
      <c r="HBT52" s="468"/>
      <c r="HBU52" s="468"/>
      <c r="HBV52" s="468"/>
      <c r="HBW52" s="468"/>
      <c r="HBX52" s="468"/>
      <c r="HBY52" s="468"/>
      <c r="HBZ52" s="468"/>
      <c r="HCA52" s="468"/>
      <c r="HCB52" s="468"/>
      <c r="HCC52" s="468"/>
      <c r="HCD52" s="468"/>
      <c r="HCE52" s="468"/>
      <c r="HCF52" s="468"/>
      <c r="HCG52" s="468"/>
      <c r="HCH52" s="468"/>
      <c r="HCI52" s="468"/>
      <c r="HCJ52" s="468"/>
      <c r="HCK52" s="468"/>
      <c r="HCL52" s="468"/>
      <c r="HCM52" s="468"/>
      <c r="HCN52" s="468"/>
      <c r="HCO52" s="468"/>
      <c r="HCP52" s="468"/>
      <c r="HCQ52" s="468"/>
      <c r="HCR52" s="468"/>
      <c r="HCS52" s="468"/>
      <c r="HCT52" s="468"/>
      <c r="HCU52" s="468"/>
      <c r="HCV52" s="468"/>
      <c r="HCW52" s="468"/>
      <c r="HCX52" s="468"/>
      <c r="HCY52" s="468"/>
      <c r="HCZ52" s="468"/>
      <c r="HDA52" s="468"/>
      <c r="HDB52" s="468"/>
      <c r="HDC52" s="468"/>
      <c r="HDD52" s="468"/>
      <c r="HDE52" s="468"/>
      <c r="HDF52" s="468"/>
      <c r="HDG52" s="468"/>
      <c r="HDH52" s="468"/>
      <c r="HDI52" s="468"/>
      <c r="HDJ52" s="468"/>
      <c r="HDK52" s="468"/>
      <c r="HDL52" s="468"/>
      <c r="HDM52" s="468"/>
      <c r="HDN52" s="468"/>
      <c r="HDO52" s="468"/>
      <c r="HDP52" s="468"/>
      <c r="HDQ52" s="468"/>
      <c r="HDR52" s="468"/>
      <c r="HDS52" s="468"/>
      <c r="HDT52" s="468"/>
      <c r="HDU52" s="468"/>
      <c r="HDV52" s="468"/>
      <c r="HDW52" s="468"/>
      <c r="HDX52" s="468"/>
      <c r="HDY52" s="468"/>
      <c r="HDZ52" s="468"/>
      <c r="HEA52" s="468"/>
      <c r="HEB52" s="468"/>
      <c r="HEC52" s="468"/>
      <c r="HED52" s="468"/>
      <c r="HEE52" s="468"/>
      <c r="HEF52" s="468"/>
      <c r="HEG52" s="468"/>
      <c r="HEH52" s="468"/>
      <c r="HEI52" s="468"/>
      <c r="HEJ52" s="468"/>
      <c r="HEK52" s="468"/>
      <c r="HEL52" s="468"/>
      <c r="HEM52" s="468"/>
      <c r="HEN52" s="468"/>
      <c r="HEO52" s="468"/>
      <c r="HEP52" s="468"/>
      <c r="HEQ52" s="468"/>
      <c r="HER52" s="468"/>
      <c r="HES52" s="468"/>
      <c r="HET52" s="468"/>
      <c r="HEU52" s="468"/>
      <c r="HEV52" s="468"/>
      <c r="HEW52" s="468"/>
      <c r="HEX52" s="468"/>
      <c r="HEY52" s="468"/>
      <c r="HEZ52" s="468"/>
      <c r="HFA52" s="468"/>
      <c r="HFB52" s="468"/>
      <c r="HFC52" s="468"/>
      <c r="HFD52" s="468"/>
      <c r="HFE52" s="468"/>
      <c r="HFF52" s="468"/>
      <c r="HFG52" s="468"/>
      <c r="HFH52" s="468"/>
      <c r="HFI52" s="468"/>
      <c r="HFJ52" s="468"/>
      <c r="HFK52" s="468"/>
      <c r="HFL52" s="468"/>
      <c r="HFM52" s="468"/>
      <c r="HFN52" s="468"/>
      <c r="HFO52" s="468"/>
      <c r="HFP52" s="468"/>
      <c r="HFQ52" s="468"/>
      <c r="HFR52" s="468"/>
      <c r="HFS52" s="468"/>
      <c r="HFT52" s="468"/>
      <c r="HFU52" s="468"/>
      <c r="HFV52" s="468"/>
      <c r="HFW52" s="468"/>
      <c r="HFX52" s="468"/>
      <c r="HFY52" s="468"/>
      <c r="HFZ52" s="468"/>
      <c r="HGA52" s="468"/>
      <c r="HGB52" s="468"/>
      <c r="HGC52" s="468"/>
      <c r="HGD52" s="468"/>
      <c r="HGE52" s="468"/>
      <c r="HGF52" s="468"/>
      <c r="HGG52" s="468"/>
      <c r="HGH52" s="468"/>
      <c r="HGI52" s="468"/>
      <c r="HGJ52" s="468"/>
      <c r="HGK52" s="468"/>
      <c r="HGL52" s="468"/>
      <c r="HGM52" s="468"/>
      <c r="HGN52" s="468"/>
      <c r="HGO52" s="468"/>
      <c r="HGP52" s="468"/>
      <c r="HGQ52" s="468"/>
      <c r="HGR52" s="468"/>
      <c r="HGS52" s="468"/>
      <c r="HGT52" s="468"/>
      <c r="HGU52" s="468"/>
      <c r="HGV52" s="468"/>
      <c r="HGW52" s="468"/>
      <c r="HGX52" s="468"/>
      <c r="HGY52" s="468"/>
      <c r="HGZ52" s="468"/>
      <c r="HHA52" s="468"/>
      <c r="HHB52" s="468"/>
      <c r="HHC52" s="468"/>
      <c r="HHD52" s="468"/>
      <c r="HHE52" s="468"/>
      <c r="HHF52" s="468"/>
      <c r="HHG52" s="468"/>
      <c r="HHH52" s="468"/>
      <c r="HHI52" s="468"/>
      <c r="HHJ52" s="468"/>
      <c r="HHK52" s="468"/>
      <c r="HHL52" s="468"/>
      <c r="HHM52" s="468"/>
      <c r="HHN52" s="468"/>
      <c r="HHO52" s="468"/>
      <c r="HHP52" s="468"/>
      <c r="HHQ52" s="468"/>
      <c r="HHR52" s="468"/>
      <c r="HHS52" s="468"/>
      <c r="HHT52" s="468"/>
      <c r="HHU52" s="468"/>
      <c r="HHV52" s="468"/>
      <c r="HHW52" s="468"/>
      <c r="HHX52" s="468"/>
      <c r="HHY52" s="468"/>
      <c r="HHZ52" s="468"/>
      <c r="HIA52" s="468"/>
      <c r="HIB52" s="468"/>
      <c r="HIC52" s="468"/>
      <c r="HID52" s="468"/>
      <c r="HIE52" s="468"/>
      <c r="HIF52" s="468"/>
      <c r="HIG52" s="468"/>
      <c r="HIH52" s="468"/>
      <c r="HII52" s="468"/>
      <c r="HIJ52" s="468"/>
      <c r="HIK52" s="468"/>
      <c r="HIL52" s="468"/>
      <c r="HIM52" s="468"/>
      <c r="HIN52" s="468"/>
      <c r="HIO52" s="468"/>
      <c r="HIP52" s="468"/>
      <c r="HIQ52" s="468"/>
      <c r="HIR52" s="468"/>
      <c r="HIS52" s="468"/>
      <c r="HIT52" s="468"/>
      <c r="HIU52" s="468"/>
      <c r="HIV52" s="468"/>
      <c r="HIW52" s="468"/>
      <c r="HIX52" s="468"/>
      <c r="HIY52" s="468"/>
      <c r="HIZ52" s="468"/>
      <c r="HJA52" s="468"/>
      <c r="HJB52" s="468"/>
      <c r="HJC52" s="468"/>
      <c r="HJD52" s="468"/>
      <c r="HJE52" s="468"/>
      <c r="HJF52" s="468"/>
      <c r="HJG52" s="468"/>
      <c r="HJH52" s="468"/>
      <c r="HJI52" s="468"/>
      <c r="HJJ52" s="468"/>
      <c r="HJK52" s="468"/>
      <c r="HJL52" s="468"/>
      <c r="HJM52" s="468"/>
      <c r="HJN52" s="468"/>
      <c r="HJO52" s="468"/>
      <c r="HJP52" s="468"/>
      <c r="HJQ52" s="468"/>
      <c r="HJR52" s="468"/>
      <c r="HJS52" s="468"/>
      <c r="HJT52" s="468"/>
      <c r="HJU52" s="468"/>
      <c r="HJV52" s="468"/>
      <c r="HJW52" s="468"/>
      <c r="HJX52" s="468"/>
      <c r="HJY52" s="468"/>
      <c r="HJZ52" s="468"/>
      <c r="HKA52" s="468"/>
      <c r="HKB52" s="468"/>
      <c r="HKC52" s="468"/>
      <c r="HKD52" s="468"/>
      <c r="HKE52" s="468"/>
      <c r="HKF52" s="468"/>
      <c r="HKG52" s="468"/>
      <c r="HKH52" s="468"/>
      <c r="HKI52" s="468"/>
      <c r="HKJ52" s="468"/>
      <c r="HKK52" s="468"/>
      <c r="HKL52" s="468"/>
      <c r="HKM52" s="468"/>
      <c r="HKN52" s="468"/>
      <c r="HKO52" s="468"/>
      <c r="HKP52" s="468"/>
      <c r="HKQ52" s="468"/>
      <c r="HKR52" s="468"/>
      <c r="HKS52" s="468"/>
      <c r="HKT52" s="468"/>
      <c r="HKU52" s="468"/>
      <c r="HKV52" s="468"/>
      <c r="HKW52" s="468"/>
      <c r="HKX52" s="468"/>
      <c r="HKY52" s="468"/>
      <c r="HKZ52" s="468"/>
      <c r="HLA52" s="468"/>
      <c r="HLB52" s="468"/>
      <c r="HLC52" s="468"/>
      <c r="HLD52" s="468"/>
      <c r="HLE52" s="468"/>
      <c r="HLF52" s="468"/>
      <c r="HLG52" s="468"/>
      <c r="HLH52" s="468"/>
      <c r="HLI52" s="468"/>
      <c r="HLJ52" s="468"/>
      <c r="HLK52" s="468"/>
      <c r="HLL52" s="468"/>
      <c r="HLM52" s="468"/>
      <c r="HLN52" s="468"/>
      <c r="HLO52" s="468"/>
      <c r="HLP52" s="468"/>
      <c r="HLQ52" s="468"/>
      <c r="HLR52" s="468"/>
      <c r="HLS52" s="468"/>
      <c r="HLT52" s="468"/>
      <c r="HLU52" s="468"/>
      <c r="HLV52" s="468"/>
      <c r="HLW52" s="468"/>
      <c r="HLX52" s="468"/>
      <c r="HLY52" s="468"/>
      <c r="HLZ52" s="468"/>
      <c r="HMA52" s="468"/>
      <c r="HMB52" s="468"/>
      <c r="HMC52" s="468"/>
      <c r="HMD52" s="468"/>
      <c r="HME52" s="468"/>
      <c r="HMF52" s="468"/>
      <c r="HMG52" s="468"/>
      <c r="HMH52" s="468"/>
      <c r="HMI52" s="468"/>
      <c r="HMJ52" s="468"/>
      <c r="HMK52" s="468"/>
      <c r="HML52" s="468"/>
      <c r="HMM52" s="468"/>
      <c r="HMN52" s="468"/>
      <c r="HMO52" s="468"/>
      <c r="HMP52" s="468"/>
      <c r="HMQ52" s="468"/>
      <c r="HMR52" s="468"/>
      <c r="HMS52" s="468"/>
      <c r="HMT52" s="468"/>
      <c r="HMU52" s="468"/>
      <c r="HMV52" s="468"/>
      <c r="HMW52" s="468"/>
      <c r="HMX52" s="468"/>
      <c r="HMY52" s="468"/>
      <c r="HMZ52" s="468"/>
      <c r="HNA52" s="468"/>
      <c r="HNB52" s="468"/>
      <c r="HNC52" s="468"/>
      <c r="HND52" s="468"/>
      <c r="HNE52" s="468"/>
      <c r="HNF52" s="468"/>
      <c r="HNG52" s="468"/>
      <c r="HNH52" s="468"/>
      <c r="HNI52" s="468"/>
      <c r="HNJ52" s="468"/>
      <c r="HNK52" s="468"/>
      <c r="HNL52" s="468"/>
      <c r="HNM52" s="468"/>
      <c r="HNN52" s="468"/>
      <c r="HNO52" s="468"/>
      <c r="HNP52" s="468"/>
      <c r="HNQ52" s="468"/>
      <c r="HNR52" s="468"/>
      <c r="HNS52" s="468"/>
      <c r="HNT52" s="468"/>
      <c r="HNU52" s="468"/>
      <c r="HNV52" s="468"/>
      <c r="HNW52" s="468"/>
      <c r="HNX52" s="468"/>
      <c r="HNY52" s="468"/>
      <c r="HNZ52" s="468"/>
      <c r="HOA52" s="468"/>
      <c r="HOB52" s="468"/>
      <c r="HOC52" s="468"/>
      <c r="HOD52" s="468"/>
      <c r="HOE52" s="468"/>
      <c r="HOF52" s="468"/>
      <c r="HOG52" s="468"/>
      <c r="HOH52" s="468"/>
      <c r="HOI52" s="468"/>
      <c r="HOJ52" s="468"/>
      <c r="HOK52" s="468"/>
      <c r="HOL52" s="468"/>
      <c r="HOM52" s="468"/>
      <c r="HON52" s="468"/>
      <c r="HOO52" s="468"/>
      <c r="HOP52" s="468"/>
      <c r="HOQ52" s="468"/>
      <c r="HOR52" s="468"/>
      <c r="HOS52" s="468"/>
      <c r="HOT52" s="468"/>
      <c r="HOU52" s="468"/>
      <c r="HOV52" s="468"/>
      <c r="HOW52" s="468"/>
      <c r="HOX52" s="468"/>
      <c r="HOY52" s="468"/>
      <c r="HOZ52" s="468"/>
      <c r="HPA52" s="468"/>
      <c r="HPB52" s="468"/>
      <c r="HPC52" s="468"/>
      <c r="HPD52" s="468"/>
      <c r="HPE52" s="468"/>
      <c r="HPF52" s="468"/>
      <c r="HPG52" s="468"/>
      <c r="HPH52" s="468"/>
      <c r="HPI52" s="468"/>
      <c r="HPJ52" s="468"/>
      <c r="HPK52" s="468"/>
      <c r="HPL52" s="468"/>
      <c r="HPM52" s="468"/>
      <c r="HPN52" s="468"/>
      <c r="HPO52" s="468"/>
      <c r="HPP52" s="468"/>
      <c r="HPQ52" s="468"/>
      <c r="HPR52" s="468"/>
      <c r="HPS52" s="468"/>
      <c r="HPT52" s="468"/>
      <c r="HPU52" s="468"/>
      <c r="HPV52" s="468"/>
      <c r="HPW52" s="468"/>
      <c r="HPX52" s="468"/>
      <c r="HPY52" s="468"/>
      <c r="HPZ52" s="468"/>
      <c r="HQA52" s="468"/>
      <c r="HQB52" s="468"/>
      <c r="HQC52" s="468"/>
      <c r="HQD52" s="468"/>
      <c r="HQE52" s="468"/>
      <c r="HQF52" s="468"/>
      <c r="HQG52" s="468"/>
      <c r="HQH52" s="468"/>
      <c r="HQI52" s="468"/>
      <c r="HQJ52" s="468"/>
      <c r="HQK52" s="468"/>
      <c r="HQL52" s="468"/>
      <c r="HQM52" s="468"/>
      <c r="HQN52" s="468"/>
      <c r="HQO52" s="468"/>
      <c r="HQP52" s="468"/>
      <c r="HQQ52" s="468"/>
      <c r="HQR52" s="468"/>
      <c r="HQS52" s="468"/>
      <c r="HQT52" s="468"/>
      <c r="HQU52" s="468"/>
      <c r="HQV52" s="468"/>
      <c r="HQW52" s="468"/>
      <c r="HQX52" s="468"/>
      <c r="HQY52" s="468"/>
      <c r="HQZ52" s="468"/>
      <c r="HRA52" s="468"/>
      <c r="HRB52" s="468"/>
      <c r="HRC52" s="468"/>
      <c r="HRD52" s="468"/>
      <c r="HRE52" s="468"/>
      <c r="HRF52" s="468"/>
      <c r="HRG52" s="468"/>
      <c r="HRH52" s="468"/>
      <c r="HRI52" s="468"/>
      <c r="HRJ52" s="468"/>
      <c r="HRK52" s="468"/>
      <c r="HRL52" s="468"/>
      <c r="HRM52" s="468"/>
      <c r="HRN52" s="468"/>
      <c r="HRO52" s="468"/>
      <c r="HRP52" s="468"/>
      <c r="HRQ52" s="468"/>
      <c r="HRR52" s="468"/>
      <c r="HRS52" s="468"/>
      <c r="HRT52" s="468"/>
      <c r="HRU52" s="468"/>
      <c r="HRV52" s="468"/>
      <c r="HRW52" s="468"/>
      <c r="HRX52" s="468"/>
      <c r="HRY52" s="468"/>
      <c r="HRZ52" s="468"/>
      <c r="HSA52" s="468"/>
      <c r="HSB52" s="468"/>
      <c r="HSC52" s="468"/>
      <c r="HSD52" s="468"/>
      <c r="HSE52" s="468"/>
      <c r="HSF52" s="468"/>
      <c r="HSG52" s="468"/>
      <c r="HSH52" s="468"/>
      <c r="HSI52" s="468"/>
      <c r="HSJ52" s="468"/>
      <c r="HSK52" s="468"/>
      <c r="HSL52" s="468"/>
      <c r="HSM52" s="468"/>
      <c r="HSN52" s="468"/>
      <c r="HSO52" s="468"/>
      <c r="HSP52" s="468"/>
      <c r="HSQ52" s="468"/>
      <c r="HSR52" s="468"/>
      <c r="HSS52" s="468"/>
      <c r="HST52" s="468"/>
      <c r="HSU52" s="468"/>
      <c r="HSV52" s="468"/>
      <c r="HSW52" s="468"/>
      <c r="HSX52" s="468"/>
      <c r="HSY52" s="468"/>
      <c r="HSZ52" s="468"/>
      <c r="HTA52" s="468"/>
      <c r="HTB52" s="468"/>
      <c r="HTC52" s="468"/>
      <c r="HTD52" s="468"/>
      <c r="HTE52" s="468"/>
      <c r="HTF52" s="468"/>
      <c r="HTG52" s="468"/>
      <c r="HTH52" s="468"/>
      <c r="HTI52" s="468"/>
      <c r="HTJ52" s="468"/>
      <c r="HTK52" s="468"/>
      <c r="HTL52" s="468"/>
      <c r="HTM52" s="468"/>
      <c r="HTN52" s="468"/>
      <c r="HTO52" s="468"/>
      <c r="HTP52" s="468"/>
      <c r="HTQ52" s="468"/>
      <c r="HTR52" s="468"/>
      <c r="HTS52" s="468"/>
      <c r="HTT52" s="468"/>
      <c r="HTU52" s="468"/>
      <c r="HTV52" s="468"/>
      <c r="HTW52" s="468"/>
      <c r="HTX52" s="468"/>
      <c r="HTY52" s="468"/>
      <c r="HTZ52" s="468"/>
      <c r="HUA52" s="468"/>
      <c r="HUB52" s="468"/>
      <c r="HUC52" s="468"/>
      <c r="HUD52" s="468"/>
      <c r="HUE52" s="468"/>
      <c r="HUF52" s="468"/>
      <c r="HUG52" s="468"/>
      <c r="HUH52" s="468"/>
      <c r="HUI52" s="468"/>
      <c r="HUJ52" s="468"/>
      <c r="HUK52" s="468"/>
      <c r="HUL52" s="468"/>
      <c r="HUM52" s="468"/>
      <c r="HUN52" s="468"/>
      <c r="HUO52" s="468"/>
      <c r="HUP52" s="468"/>
      <c r="HUQ52" s="468"/>
      <c r="HUR52" s="468"/>
      <c r="HUS52" s="468"/>
      <c r="HUT52" s="468"/>
      <c r="HUU52" s="468"/>
      <c r="HUV52" s="468"/>
      <c r="HUW52" s="468"/>
      <c r="HUX52" s="468"/>
      <c r="HUY52" s="468"/>
      <c r="HUZ52" s="468"/>
      <c r="HVA52" s="468"/>
      <c r="HVB52" s="468"/>
      <c r="HVC52" s="468"/>
      <c r="HVD52" s="468"/>
      <c r="HVE52" s="468"/>
      <c r="HVF52" s="468"/>
      <c r="HVG52" s="468"/>
      <c r="HVH52" s="468"/>
      <c r="HVI52" s="468"/>
      <c r="HVJ52" s="468"/>
      <c r="HVK52" s="468"/>
      <c r="HVL52" s="468"/>
      <c r="HVM52" s="468"/>
      <c r="HVN52" s="468"/>
      <c r="HVO52" s="468"/>
      <c r="HVP52" s="468"/>
      <c r="HVQ52" s="468"/>
      <c r="HVR52" s="468"/>
      <c r="HVS52" s="468"/>
      <c r="HVT52" s="468"/>
      <c r="HVU52" s="468"/>
      <c r="HVV52" s="468"/>
      <c r="HVW52" s="468"/>
      <c r="HVX52" s="468"/>
      <c r="HVY52" s="468"/>
      <c r="HVZ52" s="468"/>
      <c r="HWA52" s="468"/>
      <c r="HWB52" s="468"/>
      <c r="HWC52" s="468"/>
      <c r="HWD52" s="468"/>
      <c r="HWE52" s="468"/>
      <c r="HWF52" s="468"/>
      <c r="HWG52" s="468"/>
      <c r="HWH52" s="468"/>
      <c r="HWI52" s="468"/>
      <c r="HWJ52" s="468"/>
      <c r="HWK52" s="468"/>
      <c r="HWL52" s="468"/>
      <c r="HWM52" s="468"/>
      <c r="HWN52" s="468"/>
      <c r="HWO52" s="468"/>
      <c r="HWP52" s="468"/>
      <c r="HWQ52" s="468"/>
      <c r="HWR52" s="468"/>
      <c r="HWS52" s="468"/>
      <c r="HWT52" s="468"/>
      <c r="HWU52" s="468"/>
      <c r="HWV52" s="468"/>
      <c r="HWW52" s="468"/>
      <c r="HWX52" s="468"/>
      <c r="HWY52" s="468"/>
      <c r="HWZ52" s="468"/>
      <c r="HXA52" s="468"/>
      <c r="HXB52" s="468"/>
      <c r="HXC52" s="468"/>
      <c r="HXD52" s="468"/>
      <c r="HXE52" s="468"/>
      <c r="HXF52" s="468"/>
      <c r="HXG52" s="468"/>
      <c r="HXH52" s="468"/>
      <c r="HXI52" s="468"/>
      <c r="HXJ52" s="468"/>
      <c r="HXK52" s="468"/>
      <c r="HXL52" s="468"/>
      <c r="HXM52" s="468"/>
      <c r="HXN52" s="468"/>
      <c r="HXO52" s="468"/>
      <c r="HXP52" s="468"/>
      <c r="HXQ52" s="468"/>
      <c r="HXR52" s="468"/>
      <c r="HXS52" s="468"/>
      <c r="HXT52" s="468"/>
      <c r="HXU52" s="468"/>
      <c r="HXV52" s="468"/>
      <c r="HXW52" s="468"/>
      <c r="HXX52" s="468"/>
      <c r="HXY52" s="468"/>
      <c r="HXZ52" s="468"/>
      <c r="HYA52" s="468"/>
      <c r="HYB52" s="468"/>
      <c r="HYC52" s="468"/>
      <c r="HYD52" s="468"/>
      <c r="HYE52" s="468"/>
      <c r="HYF52" s="468"/>
      <c r="HYG52" s="468"/>
      <c r="HYH52" s="468"/>
      <c r="HYI52" s="468"/>
      <c r="HYJ52" s="468"/>
      <c r="HYK52" s="468"/>
      <c r="HYL52" s="468"/>
      <c r="HYM52" s="468"/>
      <c r="HYN52" s="468"/>
      <c r="HYO52" s="468"/>
      <c r="HYP52" s="468"/>
      <c r="HYQ52" s="468"/>
      <c r="HYR52" s="468"/>
      <c r="HYS52" s="468"/>
      <c r="HYT52" s="468"/>
      <c r="HYU52" s="468"/>
      <c r="HYV52" s="468"/>
      <c r="HYW52" s="468"/>
      <c r="HYX52" s="468"/>
      <c r="HYY52" s="468"/>
      <c r="HYZ52" s="468"/>
      <c r="HZA52" s="468"/>
      <c r="HZB52" s="468"/>
      <c r="HZC52" s="468"/>
      <c r="HZD52" s="468"/>
      <c r="HZE52" s="468"/>
      <c r="HZF52" s="468"/>
      <c r="HZG52" s="468"/>
      <c r="HZH52" s="468"/>
      <c r="HZI52" s="468"/>
      <c r="HZJ52" s="468"/>
      <c r="HZK52" s="468"/>
      <c r="HZL52" s="468"/>
      <c r="HZM52" s="468"/>
      <c r="HZN52" s="468"/>
      <c r="HZO52" s="468"/>
      <c r="HZP52" s="468"/>
      <c r="HZQ52" s="468"/>
      <c r="HZR52" s="468"/>
      <c r="HZS52" s="468"/>
      <c r="HZT52" s="468"/>
      <c r="HZU52" s="468"/>
      <c r="HZV52" s="468"/>
      <c r="HZW52" s="468"/>
      <c r="HZX52" s="468"/>
      <c r="HZY52" s="468"/>
      <c r="HZZ52" s="468"/>
      <c r="IAA52" s="468"/>
      <c r="IAB52" s="468"/>
      <c r="IAC52" s="468"/>
      <c r="IAD52" s="468"/>
      <c r="IAE52" s="468"/>
      <c r="IAF52" s="468"/>
      <c r="IAG52" s="468"/>
      <c r="IAH52" s="468"/>
      <c r="IAI52" s="468"/>
      <c r="IAJ52" s="468"/>
      <c r="IAK52" s="468"/>
      <c r="IAL52" s="468"/>
      <c r="IAM52" s="468"/>
      <c r="IAN52" s="468"/>
      <c r="IAO52" s="468"/>
      <c r="IAP52" s="468"/>
      <c r="IAQ52" s="468"/>
      <c r="IAR52" s="468"/>
      <c r="IAS52" s="468"/>
      <c r="IAT52" s="468"/>
      <c r="IAU52" s="468"/>
      <c r="IAV52" s="468"/>
      <c r="IAW52" s="468"/>
      <c r="IAX52" s="468"/>
      <c r="IAY52" s="468"/>
      <c r="IAZ52" s="468"/>
      <c r="IBA52" s="468"/>
      <c r="IBB52" s="468"/>
      <c r="IBC52" s="468"/>
      <c r="IBD52" s="468"/>
      <c r="IBE52" s="468"/>
      <c r="IBF52" s="468"/>
      <c r="IBG52" s="468"/>
      <c r="IBH52" s="468"/>
      <c r="IBI52" s="468"/>
      <c r="IBJ52" s="468"/>
      <c r="IBK52" s="468"/>
      <c r="IBL52" s="468"/>
      <c r="IBM52" s="468"/>
      <c r="IBN52" s="468"/>
      <c r="IBO52" s="468"/>
      <c r="IBP52" s="468"/>
      <c r="IBQ52" s="468"/>
      <c r="IBR52" s="468"/>
      <c r="IBS52" s="468"/>
      <c r="IBT52" s="468"/>
      <c r="IBU52" s="468"/>
      <c r="IBV52" s="468"/>
      <c r="IBW52" s="468"/>
      <c r="IBX52" s="468"/>
      <c r="IBY52" s="468"/>
      <c r="IBZ52" s="468"/>
      <c r="ICA52" s="468"/>
      <c r="ICB52" s="468"/>
      <c r="ICC52" s="468"/>
      <c r="ICD52" s="468"/>
      <c r="ICE52" s="468"/>
      <c r="ICF52" s="468"/>
      <c r="ICG52" s="468"/>
      <c r="ICH52" s="468"/>
      <c r="ICI52" s="468"/>
      <c r="ICJ52" s="468"/>
      <c r="ICK52" s="468"/>
      <c r="ICL52" s="468"/>
      <c r="ICM52" s="468"/>
      <c r="ICN52" s="468"/>
      <c r="ICO52" s="468"/>
      <c r="ICP52" s="468"/>
      <c r="ICQ52" s="468"/>
      <c r="ICR52" s="468"/>
      <c r="ICS52" s="468"/>
      <c r="ICT52" s="468"/>
      <c r="ICU52" s="468"/>
      <c r="ICV52" s="468"/>
      <c r="ICW52" s="468"/>
      <c r="ICX52" s="468"/>
      <c r="ICY52" s="468"/>
      <c r="ICZ52" s="468"/>
      <c r="IDA52" s="468"/>
      <c r="IDB52" s="468"/>
      <c r="IDC52" s="468"/>
      <c r="IDD52" s="468"/>
      <c r="IDE52" s="468"/>
      <c r="IDF52" s="468"/>
      <c r="IDG52" s="468"/>
      <c r="IDH52" s="468"/>
      <c r="IDI52" s="468"/>
      <c r="IDJ52" s="468"/>
      <c r="IDK52" s="468"/>
      <c r="IDL52" s="468"/>
      <c r="IDM52" s="468"/>
      <c r="IDN52" s="468"/>
      <c r="IDO52" s="468"/>
      <c r="IDP52" s="468"/>
      <c r="IDQ52" s="468"/>
      <c r="IDR52" s="468"/>
      <c r="IDS52" s="468"/>
      <c r="IDT52" s="468"/>
      <c r="IDU52" s="468"/>
      <c r="IDV52" s="468"/>
      <c r="IDW52" s="468"/>
      <c r="IDX52" s="468"/>
      <c r="IDY52" s="468"/>
      <c r="IDZ52" s="468"/>
      <c r="IEA52" s="468"/>
      <c r="IEB52" s="468"/>
      <c r="IEC52" s="468"/>
      <c r="IED52" s="468"/>
      <c r="IEE52" s="468"/>
      <c r="IEF52" s="468"/>
      <c r="IEG52" s="468"/>
      <c r="IEH52" s="468"/>
      <c r="IEI52" s="468"/>
      <c r="IEJ52" s="468"/>
      <c r="IEK52" s="468"/>
      <c r="IEL52" s="468"/>
      <c r="IEM52" s="468"/>
      <c r="IEN52" s="468"/>
      <c r="IEO52" s="468"/>
      <c r="IEP52" s="468"/>
      <c r="IEQ52" s="468"/>
      <c r="IER52" s="468"/>
      <c r="IES52" s="468"/>
      <c r="IET52" s="468"/>
      <c r="IEU52" s="468"/>
      <c r="IEV52" s="468"/>
      <c r="IEW52" s="468"/>
      <c r="IEX52" s="468"/>
      <c r="IEY52" s="468"/>
      <c r="IEZ52" s="468"/>
      <c r="IFA52" s="468"/>
      <c r="IFB52" s="468"/>
      <c r="IFC52" s="468"/>
      <c r="IFD52" s="468"/>
      <c r="IFE52" s="468"/>
      <c r="IFF52" s="468"/>
      <c r="IFG52" s="468"/>
      <c r="IFH52" s="468"/>
      <c r="IFI52" s="468"/>
      <c r="IFJ52" s="468"/>
      <c r="IFK52" s="468"/>
      <c r="IFL52" s="468"/>
      <c r="IFM52" s="468"/>
      <c r="IFN52" s="468"/>
      <c r="IFO52" s="468"/>
      <c r="IFP52" s="468"/>
      <c r="IFQ52" s="468"/>
      <c r="IFR52" s="468"/>
      <c r="IFS52" s="468"/>
      <c r="IFT52" s="468"/>
      <c r="IFU52" s="468"/>
      <c r="IFV52" s="468"/>
      <c r="IFW52" s="468"/>
      <c r="IFX52" s="468"/>
      <c r="IFY52" s="468"/>
      <c r="IFZ52" s="468"/>
      <c r="IGA52" s="468"/>
      <c r="IGB52" s="468"/>
      <c r="IGC52" s="468"/>
      <c r="IGD52" s="468"/>
      <c r="IGE52" s="468"/>
      <c r="IGF52" s="468"/>
      <c r="IGG52" s="468"/>
      <c r="IGH52" s="468"/>
      <c r="IGI52" s="468"/>
      <c r="IGJ52" s="468"/>
      <c r="IGK52" s="468"/>
      <c r="IGL52" s="468"/>
      <c r="IGM52" s="468"/>
      <c r="IGN52" s="468"/>
      <c r="IGO52" s="468"/>
      <c r="IGP52" s="468"/>
      <c r="IGQ52" s="468"/>
      <c r="IGR52" s="468"/>
      <c r="IGS52" s="468"/>
      <c r="IGT52" s="468"/>
      <c r="IGU52" s="468"/>
      <c r="IGV52" s="468"/>
      <c r="IGW52" s="468"/>
      <c r="IGX52" s="468"/>
      <c r="IGY52" s="468"/>
      <c r="IGZ52" s="468"/>
      <c r="IHA52" s="468"/>
      <c r="IHB52" s="468"/>
      <c r="IHC52" s="468"/>
      <c r="IHD52" s="468"/>
      <c r="IHE52" s="468"/>
      <c r="IHF52" s="468"/>
      <c r="IHG52" s="468"/>
      <c r="IHH52" s="468"/>
      <c r="IHI52" s="468"/>
      <c r="IHJ52" s="468"/>
      <c r="IHK52" s="468"/>
      <c r="IHL52" s="468"/>
      <c r="IHM52" s="468"/>
      <c r="IHN52" s="468"/>
      <c r="IHO52" s="468"/>
      <c r="IHP52" s="468"/>
      <c r="IHQ52" s="468"/>
      <c r="IHR52" s="468"/>
      <c r="IHS52" s="468"/>
      <c r="IHT52" s="468"/>
      <c r="IHU52" s="468"/>
      <c r="IHV52" s="468"/>
      <c r="IHW52" s="468"/>
      <c r="IHX52" s="468"/>
      <c r="IHY52" s="468"/>
      <c r="IHZ52" s="468"/>
      <c r="IIA52" s="468"/>
      <c r="IIB52" s="468"/>
      <c r="IIC52" s="468"/>
      <c r="IID52" s="468"/>
      <c r="IIE52" s="468"/>
      <c r="IIF52" s="468"/>
      <c r="IIG52" s="468"/>
      <c r="IIH52" s="468"/>
      <c r="III52" s="468"/>
      <c r="IIJ52" s="468"/>
      <c r="IIK52" s="468"/>
      <c r="IIL52" s="468"/>
      <c r="IIM52" s="468"/>
      <c r="IIN52" s="468"/>
      <c r="IIO52" s="468"/>
      <c r="IIP52" s="468"/>
      <c r="IIQ52" s="468"/>
      <c r="IIR52" s="468"/>
      <c r="IIS52" s="468"/>
      <c r="IIT52" s="468"/>
      <c r="IIU52" s="468"/>
      <c r="IIV52" s="468"/>
      <c r="IIW52" s="468"/>
      <c r="IIX52" s="468"/>
      <c r="IIY52" s="468"/>
      <c r="IIZ52" s="468"/>
      <c r="IJA52" s="468"/>
      <c r="IJB52" s="468"/>
      <c r="IJC52" s="468"/>
      <c r="IJD52" s="468"/>
      <c r="IJE52" s="468"/>
      <c r="IJF52" s="468"/>
      <c r="IJG52" s="468"/>
      <c r="IJH52" s="468"/>
      <c r="IJI52" s="468"/>
      <c r="IJJ52" s="468"/>
      <c r="IJK52" s="468"/>
      <c r="IJL52" s="468"/>
      <c r="IJM52" s="468"/>
      <c r="IJN52" s="468"/>
      <c r="IJO52" s="468"/>
      <c r="IJP52" s="468"/>
      <c r="IJQ52" s="468"/>
      <c r="IJR52" s="468"/>
      <c r="IJS52" s="468"/>
      <c r="IJT52" s="468"/>
      <c r="IJU52" s="468"/>
      <c r="IJV52" s="468"/>
      <c r="IJW52" s="468"/>
      <c r="IJX52" s="468"/>
      <c r="IJY52" s="468"/>
      <c r="IJZ52" s="468"/>
      <c r="IKA52" s="468"/>
      <c r="IKB52" s="468"/>
      <c r="IKC52" s="468"/>
      <c r="IKD52" s="468"/>
      <c r="IKE52" s="468"/>
      <c r="IKF52" s="468"/>
      <c r="IKG52" s="468"/>
      <c r="IKH52" s="468"/>
      <c r="IKI52" s="468"/>
      <c r="IKJ52" s="468"/>
      <c r="IKK52" s="468"/>
      <c r="IKL52" s="468"/>
      <c r="IKM52" s="468"/>
      <c r="IKN52" s="468"/>
      <c r="IKO52" s="468"/>
      <c r="IKP52" s="468"/>
      <c r="IKQ52" s="468"/>
      <c r="IKR52" s="468"/>
      <c r="IKS52" s="468"/>
      <c r="IKT52" s="468"/>
      <c r="IKU52" s="468"/>
      <c r="IKV52" s="468"/>
      <c r="IKW52" s="468"/>
      <c r="IKX52" s="468"/>
      <c r="IKY52" s="468"/>
      <c r="IKZ52" s="468"/>
      <c r="ILA52" s="468"/>
      <c r="ILB52" s="468"/>
      <c r="ILC52" s="468"/>
      <c r="ILD52" s="468"/>
      <c r="ILE52" s="468"/>
      <c r="ILF52" s="468"/>
      <c r="ILG52" s="468"/>
      <c r="ILH52" s="468"/>
      <c r="ILI52" s="468"/>
      <c r="ILJ52" s="468"/>
      <c r="ILK52" s="468"/>
      <c r="ILL52" s="468"/>
      <c r="ILM52" s="468"/>
      <c r="ILN52" s="468"/>
      <c r="ILO52" s="468"/>
      <c r="ILP52" s="468"/>
      <c r="ILQ52" s="468"/>
      <c r="ILR52" s="468"/>
      <c r="ILS52" s="468"/>
      <c r="ILT52" s="468"/>
      <c r="ILU52" s="468"/>
      <c r="ILV52" s="468"/>
      <c r="ILW52" s="468"/>
      <c r="ILX52" s="468"/>
      <c r="ILY52" s="468"/>
      <c r="ILZ52" s="468"/>
      <c r="IMA52" s="468"/>
      <c r="IMB52" s="468"/>
      <c r="IMC52" s="468"/>
      <c r="IMD52" s="468"/>
      <c r="IME52" s="468"/>
      <c r="IMF52" s="468"/>
      <c r="IMG52" s="468"/>
      <c r="IMH52" s="468"/>
      <c r="IMI52" s="468"/>
      <c r="IMJ52" s="468"/>
      <c r="IMK52" s="468"/>
      <c r="IML52" s="468"/>
      <c r="IMM52" s="468"/>
      <c r="IMN52" s="468"/>
      <c r="IMO52" s="468"/>
      <c r="IMP52" s="468"/>
      <c r="IMQ52" s="468"/>
      <c r="IMR52" s="468"/>
      <c r="IMS52" s="468"/>
      <c r="IMT52" s="468"/>
      <c r="IMU52" s="468"/>
      <c r="IMV52" s="468"/>
      <c r="IMW52" s="468"/>
      <c r="IMX52" s="468"/>
      <c r="IMY52" s="468"/>
      <c r="IMZ52" s="468"/>
      <c r="INA52" s="468"/>
      <c r="INB52" s="468"/>
      <c r="INC52" s="468"/>
      <c r="IND52" s="468"/>
      <c r="INE52" s="468"/>
      <c r="INF52" s="468"/>
      <c r="ING52" s="468"/>
      <c r="INH52" s="468"/>
      <c r="INI52" s="468"/>
      <c r="INJ52" s="468"/>
      <c r="INK52" s="468"/>
      <c r="INL52" s="468"/>
      <c r="INM52" s="468"/>
      <c r="INN52" s="468"/>
      <c r="INO52" s="468"/>
      <c r="INP52" s="468"/>
      <c r="INQ52" s="468"/>
      <c r="INR52" s="468"/>
      <c r="INS52" s="468"/>
      <c r="INT52" s="468"/>
      <c r="INU52" s="468"/>
      <c r="INV52" s="468"/>
      <c r="INW52" s="468"/>
      <c r="INX52" s="468"/>
      <c r="INY52" s="468"/>
      <c r="INZ52" s="468"/>
      <c r="IOA52" s="468"/>
      <c r="IOB52" s="468"/>
      <c r="IOC52" s="468"/>
      <c r="IOD52" s="468"/>
      <c r="IOE52" s="468"/>
      <c r="IOF52" s="468"/>
      <c r="IOG52" s="468"/>
      <c r="IOH52" s="468"/>
      <c r="IOI52" s="468"/>
      <c r="IOJ52" s="468"/>
      <c r="IOK52" s="468"/>
      <c r="IOL52" s="468"/>
      <c r="IOM52" s="468"/>
      <c r="ION52" s="468"/>
      <c r="IOO52" s="468"/>
      <c r="IOP52" s="468"/>
      <c r="IOQ52" s="468"/>
      <c r="IOR52" s="468"/>
      <c r="IOS52" s="468"/>
      <c r="IOT52" s="468"/>
      <c r="IOU52" s="468"/>
      <c r="IOV52" s="468"/>
      <c r="IOW52" s="468"/>
      <c r="IOX52" s="468"/>
      <c r="IOY52" s="468"/>
      <c r="IOZ52" s="468"/>
      <c r="IPA52" s="468"/>
      <c r="IPB52" s="468"/>
      <c r="IPC52" s="468"/>
      <c r="IPD52" s="468"/>
      <c r="IPE52" s="468"/>
      <c r="IPF52" s="468"/>
      <c r="IPG52" s="468"/>
      <c r="IPH52" s="468"/>
      <c r="IPI52" s="468"/>
      <c r="IPJ52" s="468"/>
      <c r="IPK52" s="468"/>
      <c r="IPL52" s="468"/>
      <c r="IPM52" s="468"/>
      <c r="IPN52" s="468"/>
      <c r="IPO52" s="468"/>
      <c r="IPP52" s="468"/>
      <c r="IPQ52" s="468"/>
      <c r="IPR52" s="468"/>
      <c r="IPS52" s="468"/>
      <c r="IPT52" s="468"/>
      <c r="IPU52" s="468"/>
      <c r="IPV52" s="468"/>
      <c r="IPW52" s="468"/>
      <c r="IPX52" s="468"/>
      <c r="IPY52" s="468"/>
      <c r="IPZ52" s="468"/>
      <c r="IQA52" s="468"/>
      <c r="IQB52" s="468"/>
      <c r="IQC52" s="468"/>
      <c r="IQD52" s="468"/>
      <c r="IQE52" s="468"/>
      <c r="IQF52" s="468"/>
      <c r="IQG52" s="468"/>
      <c r="IQH52" s="468"/>
      <c r="IQI52" s="468"/>
      <c r="IQJ52" s="468"/>
      <c r="IQK52" s="468"/>
      <c r="IQL52" s="468"/>
      <c r="IQM52" s="468"/>
      <c r="IQN52" s="468"/>
      <c r="IQO52" s="468"/>
      <c r="IQP52" s="468"/>
      <c r="IQQ52" s="468"/>
      <c r="IQR52" s="468"/>
      <c r="IQS52" s="468"/>
      <c r="IQT52" s="468"/>
      <c r="IQU52" s="468"/>
      <c r="IQV52" s="468"/>
      <c r="IQW52" s="468"/>
      <c r="IQX52" s="468"/>
      <c r="IQY52" s="468"/>
      <c r="IQZ52" s="468"/>
      <c r="IRA52" s="468"/>
      <c r="IRB52" s="468"/>
      <c r="IRC52" s="468"/>
      <c r="IRD52" s="468"/>
      <c r="IRE52" s="468"/>
      <c r="IRF52" s="468"/>
      <c r="IRG52" s="468"/>
      <c r="IRH52" s="468"/>
      <c r="IRI52" s="468"/>
      <c r="IRJ52" s="468"/>
      <c r="IRK52" s="468"/>
      <c r="IRL52" s="468"/>
      <c r="IRM52" s="468"/>
      <c r="IRN52" s="468"/>
      <c r="IRO52" s="468"/>
      <c r="IRP52" s="468"/>
      <c r="IRQ52" s="468"/>
      <c r="IRR52" s="468"/>
      <c r="IRS52" s="468"/>
      <c r="IRT52" s="468"/>
      <c r="IRU52" s="468"/>
      <c r="IRV52" s="468"/>
      <c r="IRW52" s="468"/>
      <c r="IRX52" s="468"/>
      <c r="IRY52" s="468"/>
      <c r="IRZ52" s="468"/>
      <c r="ISA52" s="468"/>
      <c r="ISB52" s="468"/>
      <c r="ISC52" s="468"/>
      <c r="ISD52" s="468"/>
      <c r="ISE52" s="468"/>
      <c r="ISF52" s="468"/>
      <c r="ISG52" s="468"/>
      <c r="ISH52" s="468"/>
      <c r="ISI52" s="468"/>
      <c r="ISJ52" s="468"/>
      <c r="ISK52" s="468"/>
      <c r="ISL52" s="468"/>
      <c r="ISM52" s="468"/>
      <c r="ISN52" s="468"/>
      <c r="ISO52" s="468"/>
      <c r="ISP52" s="468"/>
      <c r="ISQ52" s="468"/>
      <c r="ISR52" s="468"/>
      <c r="ISS52" s="468"/>
      <c r="IST52" s="468"/>
      <c r="ISU52" s="468"/>
      <c r="ISV52" s="468"/>
      <c r="ISW52" s="468"/>
      <c r="ISX52" s="468"/>
      <c r="ISY52" s="468"/>
      <c r="ISZ52" s="468"/>
      <c r="ITA52" s="468"/>
      <c r="ITB52" s="468"/>
      <c r="ITC52" s="468"/>
      <c r="ITD52" s="468"/>
      <c r="ITE52" s="468"/>
      <c r="ITF52" s="468"/>
      <c r="ITG52" s="468"/>
      <c r="ITH52" s="468"/>
      <c r="ITI52" s="468"/>
      <c r="ITJ52" s="468"/>
      <c r="ITK52" s="468"/>
      <c r="ITL52" s="468"/>
      <c r="ITM52" s="468"/>
      <c r="ITN52" s="468"/>
      <c r="ITO52" s="468"/>
      <c r="ITP52" s="468"/>
      <c r="ITQ52" s="468"/>
      <c r="ITR52" s="468"/>
      <c r="ITS52" s="468"/>
      <c r="ITT52" s="468"/>
      <c r="ITU52" s="468"/>
      <c r="ITV52" s="468"/>
      <c r="ITW52" s="468"/>
      <c r="ITX52" s="468"/>
      <c r="ITY52" s="468"/>
      <c r="ITZ52" s="468"/>
      <c r="IUA52" s="468"/>
      <c r="IUB52" s="468"/>
      <c r="IUC52" s="468"/>
      <c r="IUD52" s="468"/>
      <c r="IUE52" s="468"/>
      <c r="IUF52" s="468"/>
      <c r="IUG52" s="468"/>
      <c r="IUH52" s="468"/>
      <c r="IUI52" s="468"/>
      <c r="IUJ52" s="468"/>
      <c r="IUK52" s="468"/>
      <c r="IUL52" s="468"/>
      <c r="IUM52" s="468"/>
      <c r="IUN52" s="468"/>
      <c r="IUO52" s="468"/>
      <c r="IUP52" s="468"/>
      <c r="IUQ52" s="468"/>
      <c r="IUR52" s="468"/>
      <c r="IUS52" s="468"/>
      <c r="IUT52" s="468"/>
      <c r="IUU52" s="468"/>
      <c r="IUV52" s="468"/>
      <c r="IUW52" s="468"/>
      <c r="IUX52" s="468"/>
      <c r="IUY52" s="468"/>
      <c r="IUZ52" s="468"/>
      <c r="IVA52" s="468"/>
      <c r="IVB52" s="468"/>
      <c r="IVC52" s="468"/>
      <c r="IVD52" s="468"/>
      <c r="IVE52" s="468"/>
      <c r="IVF52" s="468"/>
      <c r="IVG52" s="468"/>
      <c r="IVH52" s="468"/>
      <c r="IVI52" s="468"/>
      <c r="IVJ52" s="468"/>
      <c r="IVK52" s="468"/>
      <c r="IVL52" s="468"/>
      <c r="IVM52" s="468"/>
      <c r="IVN52" s="468"/>
      <c r="IVO52" s="468"/>
      <c r="IVP52" s="468"/>
      <c r="IVQ52" s="468"/>
      <c r="IVR52" s="468"/>
      <c r="IVS52" s="468"/>
      <c r="IVT52" s="468"/>
      <c r="IVU52" s="468"/>
      <c r="IVV52" s="468"/>
      <c r="IVW52" s="468"/>
      <c r="IVX52" s="468"/>
      <c r="IVY52" s="468"/>
      <c r="IVZ52" s="468"/>
      <c r="IWA52" s="468"/>
      <c r="IWB52" s="468"/>
      <c r="IWC52" s="468"/>
      <c r="IWD52" s="468"/>
      <c r="IWE52" s="468"/>
      <c r="IWF52" s="468"/>
      <c r="IWG52" s="468"/>
      <c r="IWH52" s="468"/>
      <c r="IWI52" s="468"/>
      <c r="IWJ52" s="468"/>
      <c r="IWK52" s="468"/>
      <c r="IWL52" s="468"/>
      <c r="IWM52" s="468"/>
      <c r="IWN52" s="468"/>
      <c r="IWO52" s="468"/>
      <c r="IWP52" s="468"/>
      <c r="IWQ52" s="468"/>
      <c r="IWR52" s="468"/>
      <c r="IWS52" s="468"/>
      <c r="IWT52" s="468"/>
      <c r="IWU52" s="468"/>
      <c r="IWV52" s="468"/>
      <c r="IWW52" s="468"/>
      <c r="IWX52" s="468"/>
      <c r="IWY52" s="468"/>
      <c r="IWZ52" s="468"/>
      <c r="IXA52" s="468"/>
      <c r="IXB52" s="468"/>
      <c r="IXC52" s="468"/>
      <c r="IXD52" s="468"/>
      <c r="IXE52" s="468"/>
      <c r="IXF52" s="468"/>
      <c r="IXG52" s="468"/>
      <c r="IXH52" s="468"/>
      <c r="IXI52" s="468"/>
      <c r="IXJ52" s="468"/>
      <c r="IXK52" s="468"/>
      <c r="IXL52" s="468"/>
      <c r="IXM52" s="468"/>
      <c r="IXN52" s="468"/>
      <c r="IXO52" s="468"/>
      <c r="IXP52" s="468"/>
      <c r="IXQ52" s="468"/>
      <c r="IXR52" s="468"/>
      <c r="IXS52" s="468"/>
      <c r="IXT52" s="468"/>
      <c r="IXU52" s="468"/>
      <c r="IXV52" s="468"/>
      <c r="IXW52" s="468"/>
      <c r="IXX52" s="468"/>
      <c r="IXY52" s="468"/>
      <c r="IXZ52" s="468"/>
      <c r="IYA52" s="468"/>
      <c r="IYB52" s="468"/>
      <c r="IYC52" s="468"/>
      <c r="IYD52" s="468"/>
      <c r="IYE52" s="468"/>
      <c r="IYF52" s="468"/>
      <c r="IYG52" s="468"/>
      <c r="IYH52" s="468"/>
      <c r="IYI52" s="468"/>
      <c r="IYJ52" s="468"/>
      <c r="IYK52" s="468"/>
      <c r="IYL52" s="468"/>
      <c r="IYM52" s="468"/>
      <c r="IYN52" s="468"/>
      <c r="IYO52" s="468"/>
      <c r="IYP52" s="468"/>
      <c r="IYQ52" s="468"/>
      <c r="IYR52" s="468"/>
      <c r="IYS52" s="468"/>
      <c r="IYT52" s="468"/>
      <c r="IYU52" s="468"/>
      <c r="IYV52" s="468"/>
      <c r="IYW52" s="468"/>
      <c r="IYX52" s="468"/>
      <c r="IYY52" s="468"/>
      <c r="IYZ52" s="468"/>
      <c r="IZA52" s="468"/>
      <c r="IZB52" s="468"/>
      <c r="IZC52" s="468"/>
      <c r="IZD52" s="468"/>
      <c r="IZE52" s="468"/>
      <c r="IZF52" s="468"/>
      <c r="IZG52" s="468"/>
      <c r="IZH52" s="468"/>
      <c r="IZI52" s="468"/>
      <c r="IZJ52" s="468"/>
      <c r="IZK52" s="468"/>
      <c r="IZL52" s="468"/>
      <c r="IZM52" s="468"/>
      <c r="IZN52" s="468"/>
      <c r="IZO52" s="468"/>
      <c r="IZP52" s="468"/>
      <c r="IZQ52" s="468"/>
      <c r="IZR52" s="468"/>
      <c r="IZS52" s="468"/>
      <c r="IZT52" s="468"/>
      <c r="IZU52" s="468"/>
      <c r="IZV52" s="468"/>
      <c r="IZW52" s="468"/>
      <c r="IZX52" s="468"/>
      <c r="IZY52" s="468"/>
      <c r="IZZ52" s="468"/>
      <c r="JAA52" s="468"/>
      <c r="JAB52" s="468"/>
      <c r="JAC52" s="468"/>
      <c r="JAD52" s="468"/>
      <c r="JAE52" s="468"/>
      <c r="JAF52" s="468"/>
      <c r="JAG52" s="468"/>
      <c r="JAH52" s="468"/>
      <c r="JAI52" s="468"/>
      <c r="JAJ52" s="468"/>
      <c r="JAK52" s="468"/>
      <c r="JAL52" s="468"/>
      <c r="JAM52" s="468"/>
      <c r="JAN52" s="468"/>
      <c r="JAO52" s="468"/>
      <c r="JAP52" s="468"/>
      <c r="JAQ52" s="468"/>
      <c r="JAR52" s="468"/>
      <c r="JAS52" s="468"/>
      <c r="JAT52" s="468"/>
      <c r="JAU52" s="468"/>
      <c r="JAV52" s="468"/>
      <c r="JAW52" s="468"/>
      <c r="JAX52" s="468"/>
      <c r="JAY52" s="468"/>
      <c r="JAZ52" s="468"/>
      <c r="JBA52" s="468"/>
      <c r="JBB52" s="468"/>
      <c r="JBC52" s="468"/>
      <c r="JBD52" s="468"/>
      <c r="JBE52" s="468"/>
      <c r="JBF52" s="468"/>
      <c r="JBG52" s="468"/>
      <c r="JBH52" s="468"/>
      <c r="JBI52" s="468"/>
      <c r="JBJ52" s="468"/>
      <c r="JBK52" s="468"/>
      <c r="JBL52" s="468"/>
      <c r="JBM52" s="468"/>
      <c r="JBN52" s="468"/>
      <c r="JBO52" s="468"/>
      <c r="JBP52" s="468"/>
      <c r="JBQ52" s="468"/>
      <c r="JBR52" s="468"/>
      <c r="JBS52" s="468"/>
      <c r="JBT52" s="468"/>
      <c r="JBU52" s="468"/>
      <c r="JBV52" s="468"/>
      <c r="JBW52" s="468"/>
      <c r="JBX52" s="468"/>
      <c r="JBY52" s="468"/>
      <c r="JBZ52" s="468"/>
      <c r="JCA52" s="468"/>
      <c r="JCB52" s="468"/>
      <c r="JCC52" s="468"/>
      <c r="JCD52" s="468"/>
      <c r="JCE52" s="468"/>
      <c r="JCF52" s="468"/>
      <c r="JCG52" s="468"/>
      <c r="JCH52" s="468"/>
      <c r="JCI52" s="468"/>
      <c r="JCJ52" s="468"/>
      <c r="JCK52" s="468"/>
      <c r="JCL52" s="468"/>
      <c r="JCM52" s="468"/>
      <c r="JCN52" s="468"/>
      <c r="JCO52" s="468"/>
      <c r="JCP52" s="468"/>
      <c r="JCQ52" s="468"/>
      <c r="JCR52" s="468"/>
      <c r="JCS52" s="468"/>
      <c r="JCT52" s="468"/>
      <c r="JCU52" s="468"/>
      <c r="JCV52" s="468"/>
      <c r="JCW52" s="468"/>
      <c r="JCX52" s="468"/>
      <c r="JCY52" s="468"/>
      <c r="JCZ52" s="468"/>
      <c r="JDA52" s="468"/>
      <c r="JDB52" s="468"/>
      <c r="JDC52" s="468"/>
      <c r="JDD52" s="468"/>
      <c r="JDE52" s="468"/>
      <c r="JDF52" s="468"/>
      <c r="JDG52" s="468"/>
      <c r="JDH52" s="468"/>
      <c r="JDI52" s="468"/>
      <c r="JDJ52" s="468"/>
      <c r="JDK52" s="468"/>
      <c r="JDL52" s="468"/>
      <c r="JDM52" s="468"/>
      <c r="JDN52" s="468"/>
      <c r="JDO52" s="468"/>
      <c r="JDP52" s="468"/>
      <c r="JDQ52" s="468"/>
      <c r="JDR52" s="468"/>
      <c r="JDS52" s="468"/>
      <c r="JDT52" s="468"/>
      <c r="JDU52" s="468"/>
      <c r="JDV52" s="468"/>
      <c r="JDW52" s="468"/>
      <c r="JDX52" s="468"/>
      <c r="JDY52" s="468"/>
      <c r="JDZ52" s="468"/>
      <c r="JEA52" s="468"/>
      <c r="JEB52" s="468"/>
      <c r="JEC52" s="468"/>
      <c r="JED52" s="468"/>
      <c r="JEE52" s="468"/>
      <c r="JEF52" s="468"/>
      <c r="JEG52" s="468"/>
      <c r="JEH52" s="468"/>
      <c r="JEI52" s="468"/>
      <c r="JEJ52" s="468"/>
      <c r="JEK52" s="468"/>
      <c r="JEL52" s="468"/>
      <c r="JEM52" s="468"/>
      <c r="JEN52" s="468"/>
      <c r="JEO52" s="468"/>
      <c r="JEP52" s="468"/>
      <c r="JEQ52" s="468"/>
      <c r="JER52" s="468"/>
      <c r="JES52" s="468"/>
      <c r="JET52" s="468"/>
      <c r="JEU52" s="468"/>
      <c r="JEV52" s="468"/>
      <c r="JEW52" s="468"/>
      <c r="JEX52" s="468"/>
      <c r="JEY52" s="468"/>
      <c r="JEZ52" s="468"/>
      <c r="JFA52" s="468"/>
      <c r="JFB52" s="468"/>
      <c r="JFC52" s="468"/>
      <c r="JFD52" s="468"/>
      <c r="JFE52" s="468"/>
      <c r="JFF52" s="468"/>
      <c r="JFG52" s="468"/>
      <c r="JFH52" s="468"/>
      <c r="JFI52" s="468"/>
      <c r="JFJ52" s="468"/>
      <c r="JFK52" s="468"/>
      <c r="JFL52" s="468"/>
      <c r="JFM52" s="468"/>
      <c r="JFN52" s="468"/>
      <c r="JFO52" s="468"/>
      <c r="JFP52" s="468"/>
      <c r="JFQ52" s="468"/>
      <c r="JFR52" s="468"/>
      <c r="JFS52" s="468"/>
      <c r="JFT52" s="468"/>
      <c r="JFU52" s="468"/>
      <c r="JFV52" s="468"/>
      <c r="JFW52" s="468"/>
      <c r="JFX52" s="468"/>
      <c r="JFY52" s="468"/>
      <c r="JFZ52" s="468"/>
      <c r="JGA52" s="468"/>
      <c r="JGB52" s="468"/>
      <c r="JGC52" s="468"/>
      <c r="JGD52" s="468"/>
      <c r="JGE52" s="468"/>
      <c r="JGF52" s="468"/>
      <c r="JGG52" s="468"/>
      <c r="JGH52" s="468"/>
      <c r="JGI52" s="468"/>
      <c r="JGJ52" s="468"/>
      <c r="JGK52" s="468"/>
      <c r="JGL52" s="468"/>
      <c r="JGM52" s="468"/>
      <c r="JGN52" s="468"/>
      <c r="JGO52" s="468"/>
      <c r="JGP52" s="468"/>
      <c r="JGQ52" s="468"/>
      <c r="JGR52" s="468"/>
      <c r="JGS52" s="468"/>
      <c r="JGT52" s="468"/>
      <c r="JGU52" s="468"/>
      <c r="JGV52" s="468"/>
      <c r="JGW52" s="468"/>
      <c r="JGX52" s="468"/>
      <c r="JGY52" s="468"/>
      <c r="JGZ52" s="468"/>
      <c r="JHA52" s="468"/>
      <c r="JHB52" s="468"/>
      <c r="JHC52" s="468"/>
      <c r="JHD52" s="468"/>
      <c r="JHE52" s="468"/>
      <c r="JHF52" s="468"/>
      <c r="JHG52" s="468"/>
      <c r="JHH52" s="468"/>
      <c r="JHI52" s="468"/>
      <c r="JHJ52" s="468"/>
      <c r="JHK52" s="468"/>
      <c r="JHL52" s="468"/>
      <c r="JHM52" s="468"/>
      <c r="JHN52" s="468"/>
      <c r="JHO52" s="468"/>
      <c r="JHP52" s="468"/>
      <c r="JHQ52" s="468"/>
      <c r="JHR52" s="468"/>
      <c r="JHS52" s="468"/>
      <c r="JHT52" s="468"/>
      <c r="JHU52" s="468"/>
      <c r="JHV52" s="468"/>
      <c r="JHW52" s="468"/>
      <c r="JHX52" s="468"/>
      <c r="JHY52" s="468"/>
      <c r="JHZ52" s="468"/>
      <c r="JIA52" s="468"/>
      <c r="JIB52" s="468"/>
      <c r="JIC52" s="468"/>
      <c r="JID52" s="468"/>
      <c r="JIE52" s="468"/>
      <c r="JIF52" s="468"/>
      <c r="JIG52" s="468"/>
      <c r="JIH52" s="468"/>
      <c r="JII52" s="468"/>
      <c r="JIJ52" s="468"/>
      <c r="JIK52" s="468"/>
      <c r="JIL52" s="468"/>
      <c r="JIM52" s="468"/>
      <c r="JIN52" s="468"/>
      <c r="JIO52" s="468"/>
      <c r="JIP52" s="468"/>
      <c r="JIQ52" s="468"/>
      <c r="JIR52" s="468"/>
      <c r="JIS52" s="468"/>
      <c r="JIT52" s="468"/>
      <c r="JIU52" s="468"/>
      <c r="JIV52" s="468"/>
      <c r="JIW52" s="468"/>
      <c r="JIX52" s="468"/>
      <c r="JIY52" s="468"/>
      <c r="JIZ52" s="468"/>
      <c r="JJA52" s="468"/>
      <c r="JJB52" s="468"/>
      <c r="JJC52" s="468"/>
      <c r="JJD52" s="468"/>
      <c r="JJE52" s="468"/>
      <c r="JJF52" s="468"/>
      <c r="JJG52" s="468"/>
      <c r="JJH52" s="468"/>
      <c r="JJI52" s="468"/>
      <c r="JJJ52" s="468"/>
      <c r="JJK52" s="468"/>
      <c r="JJL52" s="468"/>
      <c r="JJM52" s="468"/>
      <c r="JJN52" s="468"/>
      <c r="JJO52" s="468"/>
      <c r="JJP52" s="468"/>
      <c r="JJQ52" s="468"/>
      <c r="JJR52" s="468"/>
      <c r="JJS52" s="468"/>
      <c r="JJT52" s="468"/>
      <c r="JJU52" s="468"/>
      <c r="JJV52" s="468"/>
      <c r="JJW52" s="468"/>
      <c r="JJX52" s="468"/>
      <c r="JJY52" s="468"/>
      <c r="JJZ52" s="468"/>
      <c r="JKA52" s="468"/>
      <c r="JKB52" s="468"/>
      <c r="JKC52" s="468"/>
      <c r="JKD52" s="468"/>
      <c r="JKE52" s="468"/>
      <c r="JKF52" s="468"/>
      <c r="JKG52" s="468"/>
      <c r="JKH52" s="468"/>
      <c r="JKI52" s="468"/>
      <c r="JKJ52" s="468"/>
      <c r="JKK52" s="468"/>
      <c r="JKL52" s="468"/>
      <c r="JKM52" s="468"/>
      <c r="JKN52" s="468"/>
      <c r="JKO52" s="468"/>
      <c r="JKP52" s="468"/>
      <c r="JKQ52" s="468"/>
      <c r="JKR52" s="468"/>
      <c r="JKS52" s="468"/>
      <c r="JKT52" s="468"/>
      <c r="JKU52" s="468"/>
      <c r="JKV52" s="468"/>
      <c r="JKW52" s="468"/>
      <c r="JKX52" s="468"/>
      <c r="JKY52" s="468"/>
      <c r="JKZ52" s="468"/>
      <c r="JLA52" s="468"/>
      <c r="JLB52" s="468"/>
      <c r="JLC52" s="468"/>
      <c r="JLD52" s="468"/>
      <c r="JLE52" s="468"/>
      <c r="JLF52" s="468"/>
      <c r="JLG52" s="468"/>
      <c r="JLH52" s="468"/>
      <c r="JLI52" s="468"/>
      <c r="JLJ52" s="468"/>
      <c r="JLK52" s="468"/>
      <c r="JLL52" s="468"/>
      <c r="JLM52" s="468"/>
      <c r="JLN52" s="468"/>
      <c r="JLO52" s="468"/>
      <c r="JLP52" s="468"/>
      <c r="JLQ52" s="468"/>
      <c r="JLR52" s="468"/>
      <c r="JLS52" s="468"/>
      <c r="JLT52" s="468"/>
      <c r="JLU52" s="468"/>
      <c r="JLV52" s="468"/>
      <c r="JLW52" s="468"/>
      <c r="JLX52" s="468"/>
      <c r="JLY52" s="468"/>
      <c r="JLZ52" s="468"/>
      <c r="JMA52" s="468"/>
      <c r="JMB52" s="468"/>
      <c r="JMC52" s="468"/>
      <c r="JMD52" s="468"/>
      <c r="JME52" s="468"/>
      <c r="JMF52" s="468"/>
      <c r="JMG52" s="468"/>
      <c r="JMH52" s="468"/>
      <c r="JMI52" s="468"/>
      <c r="JMJ52" s="468"/>
      <c r="JMK52" s="468"/>
      <c r="JML52" s="468"/>
      <c r="JMM52" s="468"/>
      <c r="JMN52" s="468"/>
      <c r="JMO52" s="468"/>
      <c r="JMP52" s="468"/>
      <c r="JMQ52" s="468"/>
      <c r="JMR52" s="468"/>
      <c r="JMS52" s="468"/>
      <c r="JMT52" s="468"/>
      <c r="JMU52" s="468"/>
      <c r="JMV52" s="468"/>
      <c r="JMW52" s="468"/>
      <c r="JMX52" s="468"/>
      <c r="JMY52" s="468"/>
      <c r="JMZ52" s="468"/>
      <c r="JNA52" s="468"/>
      <c r="JNB52" s="468"/>
      <c r="JNC52" s="468"/>
      <c r="JND52" s="468"/>
      <c r="JNE52" s="468"/>
      <c r="JNF52" s="468"/>
      <c r="JNG52" s="468"/>
      <c r="JNH52" s="468"/>
      <c r="JNI52" s="468"/>
      <c r="JNJ52" s="468"/>
      <c r="JNK52" s="468"/>
      <c r="JNL52" s="468"/>
      <c r="JNM52" s="468"/>
      <c r="JNN52" s="468"/>
      <c r="JNO52" s="468"/>
      <c r="JNP52" s="468"/>
      <c r="JNQ52" s="468"/>
      <c r="JNR52" s="468"/>
      <c r="JNS52" s="468"/>
      <c r="JNT52" s="468"/>
      <c r="JNU52" s="468"/>
      <c r="JNV52" s="468"/>
      <c r="JNW52" s="468"/>
      <c r="JNX52" s="468"/>
      <c r="JNY52" s="468"/>
      <c r="JNZ52" s="468"/>
      <c r="JOA52" s="468"/>
      <c r="JOB52" s="468"/>
      <c r="JOC52" s="468"/>
      <c r="JOD52" s="468"/>
      <c r="JOE52" s="468"/>
      <c r="JOF52" s="468"/>
      <c r="JOG52" s="468"/>
      <c r="JOH52" s="468"/>
      <c r="JOI52" s="468"/>
      <c r="JOJ52" s="468"/>
      <c r="JOK52" s="468"/>
      <c r="JOL52" s="468"/>
      <c r="JOM52" s="468"/>
      <c r="JON52" s="468"/>
      <c r="JOO52" s="468"/>
      <c r="JOP52" s="468"/>
      <c r="JOQ52" s="468"/>
      <c r="JOR52" s="468"/>
      <c r="JOS52" s="468"/>
      <c r="JOT52" s="468"/>
      <c r="JOU52" s="468"/>
      <c r="JOV52" s="468"/>
      <c r="JOW52" s="468"/>
      <c r="JOX52" s="468"/>
      <c r="JOY52" s="468"/>
      <c r="JOZ52" s="468"/>
      <c r="JPA52" s="468"/>
      <c r="JPB52" s="468"/>
      <c r="JPC52" s="468"/>
      <c r="JPD52" s="468"/>
      <c r="JPE52" s="468"/>
      <c r="JPF52" s="468"/>
      <c r="JPG52" s="468"/>
      <c r="JPH52" s="468"/>
      <c r="JPI52" s="468"/>
      <c r="JPJ52" s="468"/>
      <c r="JPK52" s="468"/>
      <c r="JPL52" s="468"/>
      <c r="JPM52" s="468"/>
      <c r="JPN52" s="468"/>
      <c r="JPO52" s="468"/>
      <c r="JPP52" s="468"/>
      <c r="JPQ52" s="468"/>
      <c r="JPR52" s="468"/>
      <c r="JPS52" s="468"/>
      <c r="JPT52" s="468"/>
      <c r="JPU52" s="468"/>
      <c r="JPV52" s="468"/>
      <c r="JPW52" s="468"/>
      <c r="JPX52" s="468"/>
      <c r="JPY52" s="468"/>
      <c r="JPZ52" s="468"/>
      <c r="JQA52" s="468"/>
      <c r="JQB52" s="468"/>
      <c r="JQC52" s="468"/>
      <c r="JQD52" s="468"/>
      <c r="JQE52" s="468"/>
      <c r="JQF52" s="468"/>
      <c r="JQG52" s="468"/>
      <c r="JQH52" s="468"/>
      <c r="JQI52" s="468"/>
      <c r="JQJ52" s="468"/>
      <c r="JQK52" s="468"/>
      <c r="JQL52" s="468"/>
      <c r="JQM52" s="468"/>
      <c r="JQN52" s="468"/>
      <c r="JQO52" s="468"/>
      <c r="JQP52" s="468"/>
      <c r="JQQ52" s="468"/>
      <c r="JQR52" s="468"/>
      <c r="JQS52" s="468"/>
      <c r="JQT52" s="468"/>
      <c r="JQU52" s="468"/>
      <c r="JQV52" s="468"/>
      <c r="JQW52" s="468"/>
      <c r="JQX52" s="468"/>
      <c r="JQY52" s="468"/>
      <c r="JQZ52" s="468"/>
      <c r="JRA52" s="468"/>
      <c r="JRB52" s="468"/>
      <c r="JRC52" s="468"/>
      <c r="JRD52" s="468"/>
      <c r="JRE52" s="468"/>
      <c r="JRF52" s="468"/>
      <c r="JRG52" s="468"/>
      <c r="JRH52" s="468"/>
      <c r="JRI52" s="468"/>
      <c r="JRJ52" s="468"/>
      <c r="JRK52" s="468"/>
      <c r="JRL52" s="468"/>
      <c r="JRM52" s="468"/>
      <c r="JRN52" s="468"/>
      <c r="JRO52" s="468"/>
      <c r="JRP52" s="468"/>
      <c r="JRQ52" s="468"/>
      <c r="JRR52" s="468"/>
      <c r="JRS52" s="468"/>
      <c r="JRT52" s="468"/>
      <c r="JRU52" s="468"/>
      <c r="JRV52" s="468"/>
      <c r="JRW52" s="468"/>
      <c r="JRX52" s="468"/>
      <c r="JRY52" s="468"/>
      <c r="JRZ52" s="468"/>
      <c r="JSA52" s="468"/>
      <c r="JSB52" s="468"/>
      <c r="JSC52" s="468"/>
      <c r="JSD52" s="468"/>
      <c r="JSE52" s="468"/>
      <c r="JSF52" s="468"/>
      <c r="JSG52" s="468"/>
      <c r="JSH52" s="468"/>
      <c r="JSI52" s="468"/>
      <c r="JSJ52" s="468"/>
      <c r="JSK52" s="468"/>
      <c r="JSL52" s="468"/>
      <c r="JSM52" s="468"/>
      <c r="JSN52" s="468"/>
      <c r="JSO52" s="468"/>
      <c r="JSP52" s="468"/>
      <c r="JSQ52" s="468"/>
      <c r="JSR52" s="468"/>
      <c r="JSS52" s="468"/>
      <c r="JST52" s="468"/>
      <c r="JSU52" s="468"/>
      <c r="JSV52" s="468"/>
      <c r="JSW52" s="468"/>
      <c r="JSX52" s="468"/>
      <c r="JSY52" s="468"/>
      <c r="JSZ52" s="468"/>
      <c r="JTA52" s="468"/>
      <c r="JTB52" s="468"/>
      <c r="JTC52" s="468"/>
      <c r="JTD52" s="468"/>
      <c r="JTE52" s="468"/>
      <c r="JTF52" s="468"/>
      <c r="JTG52" s="468"/>
      <c r="JTH52" s="468"/>
      <c r="JTI52" s="468"/>
      <c r="JTJ52" s="468"/>
      <c r="JTK52" s="468"/>
      <c r="JTL52" s="468"/>
      <c r="JTM52" s="468"/>
      <c r="JTN52" s="468"/>
      <c r="JTO52" s="468"/>
      <c r="JTP52" s="468"/>
      <c r="JTQ52" s="468"/>
      <c r="JTR52" s="468"/>
      <c r="JTS52" s="468"/>
      <c r="JTT52" s="468"/>
      <c r="JTU52" s="468"/>
      <c r="JTV52" s="468"/>
      <c r="JTW52" s="468"/>
      <c r="JTX52" s="468"/>
      <c r="JTY52" s="468"/>
      <c r="JTZ52" s="468"/>
      <c r="JUA52" s="468"/>
      <c r="JUB52" s="468"/>
      <c r="JUC52" s="468"/>
      <c r="JUD52" s="468"/>
      <c r="JUE52" s="468"/>
      <c r="JUF52" s="468"/>
      <c r="JUG52" s="468"/>
      <c r="JUH52" s="468"/>
      <c r="JUI52" s="468"/>
      <c r="JUJ52" s="468"/>
      <c r="JUK52" s="468"/>
      <c r="JUL52" s="468"/>
      <c r="JUM52" s="468"/>
      <c r="JUN52" s="468"/>
      <c r="JUO52" s="468"/>
      <c r="JUP52" s="468"/>
      <c r="JUQ52" s="468"/>
      <c r="JUR52" s="468"/>
      <c r="JUS52" s="468"/>
      <c r="JUT52" s="468"/>
      <c r="JUU52" s="468"/>
      <c r="JUV52" s="468"/>
      <c r="JUW52" s="468"/>
      <c r="JUX52" s="468"/>
      <c r="JUY52" s="468"/>
      <c r="JUZ52" s="468"/>
      <c r="JVA52" s="468"/>
      <c r="JVB52" s="468"/>
      <c r="JVC52" s="468"/>
      <c r="JVD52" s="468"/>
      <c r="JVE52" s="468"/>
      <c r="JVF52" s="468"/>
      <c r="JVG52" s="468"/>
      <c r="JVH52" s="468"/>
      <c r="JVI52" s="468"/>
      <c r="JVJ52" s="468"/>
      <c r="JVK52" s="468"/>
      <c r="JVL52" s="468"/>
      <c r="JVM52" s="468"/>
      <c r="JVN52" s="468"/>
      <c r="JVO52" s="468"/>
      <c r="JVP52" s="468"/>
      <c r="JVQ52" s="468"/>
      <c r="JVR52" s="468"/>
      <c r="JVS52" s="468"/>
      <c r="JVT52" s="468"/>
      <c r="JVU52" s="468"/>
      <c r="JVV52" s="468"/>
      <c r="JVW52" s="468"/>
      <c r="JVX52" s="468"/>
      <c r="JVY52" s="468"/>
      <c r="JVZ52" s="468"/>
      <c r="JWA52" s="468"/>
      <c r="JWB52" s="468"/>
      <c r="JWC52" s="468"/>
      <c r="JWD52" s="468"/>
      <c r="JWE52" s="468"/>
      <c r="JWF52" s="468"/>
      <c r="JWG52" s="468"/>
      <c r="JWH52" s="468"/>
      <c r="JWI52" s="468"/>
      <c r="JWJ52" s="468"/>
      <c r="JWK52" s="468"/>
      <c r="JWL52" s="468"/>
      <c r="JWM52" s="468"/>
      <c r="JWN52" s="468"/>
      <c r="JWO52" s="468"/>
      <c r="JWP52" s="468"/>
      <c r="JWQ52" s="468"/>
      <c r="JWR52" s="468"/>
      <c r="JWS52" s="468"/>
      <c r="JWT52" s="468"/>
      <c r="JWU52" s="468"/>
      <c r="JWV52" s="468"/>
      <c r="JWW52" s="468"/>
      <c r="JWX52" s="468"/>
      <c r="JWY52" s="468"/>
      <c r="JWZ52" s="468"/>
      <c r="JXA52" s="468"/>
      <c r="JXB52" s="468"/>
      <c r="JXC52" s="468"/>
      <c r="JXD52" s="468"/>
      <c r="JXE52" s="468"/>
      <c r="JXF52" s="468"/>
      <c r="JXG52" s="468"/>
      <c r="JXH52" s="468"/>
      <c r="JXI52" s="468"/>
      <c r="JXJ52" s="468"/>
      <c r="JXK52" s="468"/>
      <c r="JXL52" s="468"/>
      <c r="JXM52" s="468"/>
      <c r="JXN52" s="468"/>
      <c r="JXO52" s="468"/>
      <c r="JXP52" s="468"/>
      <c r="JXQ52" s="468"/>
      <c r="JXR52" s="468"/>
      <c r="JXS52" s="468"/>
      <c r="JXT52" s="468"/>
      <c r="JXU52" s="468"/>
      <c r="JXV52" s="468"/>
      <c r="JXW52" s="468"/>
      <c r="JXX52" s="468"/>
      <c r="JXY52" s="468"/>
      <c r="JXZ52" s="468"/>
      <c r="JYA52" s="468"/>
      <c r="JYB52" s="468"/>
      <c r="JYC52" s="468"/>
      <c r="JYD52" s="468"/>
      <c r="JYE52" s="468"/>
      <c r="JYF52" s="468"/>
      <c r="JYG52" s="468"/>
      <c r="JYH52" s="468"/>
      <c r="JYI52" s="468"/>
      <c r="JYJ52" s="468"/>
      <c r="JYK52" s="468"/>
      <c r="JYL52" s="468"/>
      <c r="JYM52" s="468"/>
      <c r="JYN52" s="468"/>
      <c r="JYO52" s="468"/>
      <c r="JYP52" s="468"/>
      <c r="JYQ52" s="468"/>
      <c r="JYR52" s="468"/>
      <c r="JYS52" s="468"/>
      <c r="JYT52" s="468"/>
      <c r="JYU52" s="468"/>
      <c r="JYV52" s="468"/>
      <c r="JYW52" s="468"/>
      <c r="JYX52" s="468"/>
      <c r="JYY52" s="468"/>
      <c r="JYZ52" s="468"/>
      <c r="JZA52" s="468"/>
      <c r="JZB52" s="468"/>
      <c r="JZC52" s="468"/>
      <c r="JZD52" s="468"/>
      <c r="JZE52" s="468"/>
      <c r="JZF52" s="468"/>
      <c r="JZG52" s="468"/>
      <c r="JZH52" s="468"/>
      <c r="JZI52" s="468"/>
      <c r="JZJ52" s="468"/>
      <c r="JZK52" s="468"/>
      <c r="JZL52" s="468"/>
      <c r="JZM52" s="468"/>
      <c r="JZN52" s="468"/>
      <c r="JZO52" s="468"/>
      <c r="JZP52" s="468"/>
      <c r="JZQ52" s="468"/>
      <c r="JZR52" s="468"/>
      <c r="JZS52" s="468"/>
      <c r="JZT52" s="468"/>
      <c r="JZU52" s="468"/>
      <c r="JZV52" s="468"/>
      <c r="JZW52" s="468"/>
      <c r="JZX52" s="468"/>
      <c r="JZY52" s="468"/>
      <c r="JZZ52" s="468"/>
      <c r="KAA52" s="468"/>
      <c r="KAB52" s="468"/>
      <c r="KAC52" s="468"/>
      <c r="KAD52" s="468"/>
      <c r="KAE52" s="468"/>
      <c r="KAF52" s="468"/>
      <c r="KAG52" s="468"/>
      <c r="KAH52" s="468"/>
      <c r="KAI52" s="468"/>
      <c r="KAJ52" s="468"/>
      <c r="KAK52" s="468"/>
      <c r="KAL52" s="468"/>
      <c r="KAM52" s="468"/>
      <c r="KAN52" s="468"/>
      <c r="KAO52" s="468"/>
      <c r="KAP52" s="468"/>
      <c r="KAQ52" s="468"/>
      <c r="KAR52" s="468"/>
      <c r="KAS52" s="468"/>
      <c r="KAT52" s="468"/>
      <c r="KAU52" s="468"/>
      <c r="KAV52" s="468"/>
      <c r="KAW52" s="468"/>
      <c r="KAX52" s="468"/>
      <c r="KAY52" s="468"/>
      <c r="KAZ52" s="468"/>
      <c r="KBA52" s="468"/>
      <c r="KBB52" s="468"/>
      <c r="KBC52" s="468"/>
      <c r="KBD52" s="468"/>
      <c r="KBE52" s="468"/>
      <c r="KBF52" s="468"/>
      <c r="KBG52" s="468"/>
      <c r="KBH52" s="468"/>
      <c r="KBI52" s="468"/>
      <c r="KBJ52" s="468"/>
      <c r="KBK52" s="468"/>
      <c r="KBL52" s="468"/>
      <c r="KBM52" s="468"/>
      <c r="KBN52" s="468"/>
      <c r="KBO52" s="468"/>
      <c r="KBP52" s="468"/>
      <c r="KBQ52" s="468"/>
      <c r="KBR52" s="468"/>
      <c r="KBS52" s="468"/>
      <c r="KBT52" s="468"/>
      <c r="KBU52" s="468"/>
      <c r="KBV52" s="468"/>
      <c r="KBW52" s="468"/>
      <c r="KBX52" s="468"/>
      <c r="KBY52" s="468"/>
      <c r="KBZ52" s="468"/>
      <c r="KCA52" s="468"/>
      <c r="KCB52" s="468"/>
      <c r="KCC52" s="468"/>
      <c r="KCD52" s="468"/>
      <c r="KCE52" s="468"/>
      <c r="KCF52" s="468"/>
      <c r="KCG52" s="468"/>
      <c r="KCH52" s="468"/>
      <c r="KCI52" s="468"/>
      <c r="KCJ52" s="468"/>
      <c r="KCK52" s="468"/>
      <c r="KCL52" s="468"/>
      <c r="KCM52" s="468"/>
      <c r="KCN52" s="468"/>
      <c r="KCO52" s="468"/>
      <c r="KCP52" s="468"/>
      <c r="KCQ52" s="468"/>
      <c r="KCR52" s="468"/>
      <c r="KCS52" s="468"/>
      <c r="KCT52" s="468"/>
      <c r="KCU52" s="468"/>
      <c r="KCV52" s="468"/>
      <c r="KCW52" s="468"/>
      <c r="KCX52" s="468"/>
      <c r="KCY52" s="468"/>
      <c r="KCZ52" s="468"/>
      <c r="KDA52" s="468"/>
      <c r="KDB52" s="468"/>
      <c r="KDC52" s="468"/>
      <c r="KDD52" s="468"/>
      <c r="KDE52" s="468"/>
      <c r="KDF52" s="468"/>
      <c r="KDG52" s="468"/>
      <c r="KDH52" s="468"/>
      <c r="KDI52" s="468"/>
      <c r="KDJ52" s="468"/>
      <c r="KDK52" s="468"/>
      <c r="KDL52" s="468"/>
      <c r="KDM52" s="468"/>
      <c r="KDN52" s="468"/>
      <c r="KDO52" s="468"/>
      <c r="KDP52" s="468"/>
      <c r="KDQ52" s="468"/>
      <c r="KDR52" s="468"/>
      <c r="KDS52" s="468"/>
      <c r="KDT52" s="468"/>
      <c r="KDU52" s="468"/>
      <c r="KDV52" s="468"/>
      <c r="KDW52" s="468"/>
      <c r="KDX52" s="468"/>
      <c r="KDY52" s="468"/>
      <c r="KDZ52" s="468"/>
      <c r="KEA52" s="468"/>
      <c r="KEB52" s="468"/>
      <c r="KEC52" s="468"/>
      <c r="KED52" s="468"/>
      <c r="KEE52" s="468"/>
      <c r="KEF52" s="468"/>
      <c r="KEG52" s="468"/>
      <c r="KEH52" s="468"/>
      <c r="KEI52" s="468"/>
      <c r="KEJ52" s="468"/>
      <c r="KEK52" s="468"/>
      <c r="KEL52" s="468"/>
      <c r="KEM52" s="468"/>
      <c r="KEN52" s="468"/>
      <c r="KEO52" s="468"/>
      <c r="KEP52" s="468"/>
      <c r="KEQ52" s="468"/>
      <c r="KER52" s="468"/>
      <c r="KES52" s="468"/>
      <c r="KET52" s="468"/>
      <c r="KEU52" s="468"/>
      <c r="KEV52" s="468"/>
      <c r="KEW52" s="468"/>
      <c r="KEX52" s="468"/>
      <c r="KEY52" s="468"/>
      <c r="KEZ52" s="468"/>
      <c r="KFA52" s="468"/>
      <c r="KFB52" s="468"/>
      <c r="KFC52" s="468"/>
      <c r="KFD52" s="468"/>
      <c r="KFE52" s="468"/>
      <c r="KFF52" s="468"/>
      <c r="KFG52" s="468"/>
      <c r="KFH52" s="468"/>
      <c r="KFI52" s="468"/>
      <c r="KFJ52" s="468"/>
      <c r="KFK52" s="468"/>
      <c r="KFL52" s="468"/>
      <c r="KFM52" s="468"/>
      <c r="KFN52" s="468"/>
      <c r="KFO52" s="468"/>
      <c r="KFP52" s="468"/>
      <c r="KFQ52" s="468"/>
      <c r="KFR52" s="468"/>
      <c r="KFS52" s="468"/>
      <c r="KFT52" s="468"/>
      <c r="KFU52" s="468"/>
      <c r="KFV52" s="468"/>
      <c r="KFW52" s="468"/>
      <c r="KFX52" s="468"/>
      <c r="KFY52" s="468"/>
      <c r="KFZ52" s="468"/>
      <c r="KGA52" s="468"/>
      <c r="KGB52" s="468"/>
      <c r="KGC52" s="468"/>
      <c r="KGD52" s="468"/>
      <c r="KGE52" s="468"/>
      <c r="KGF52" s="468"/>
      <c r="KGG52" s="468"/>
      <c r="KGH52" s="468"/>
      <c r="KGI52" s="468"/>
      <c r="KGJ52" s="468"/>
      <c r="KGK52" s="468"/>
      <c r="KGL52" s="468"/>
      <c r="KGM52" s="468"/>
      <c r="KGN52" s="468"/>
      <c r="KGO52" s="468"/>
      <c r="KGP52" s="468"/>
      <c r="KGQ52" s="468"/>
      <c r="KGR52" s="468"/>
      <c r="KGS52" s="468"/>
      <c r="KGT52" s="468"/>
      <c r="KGU52" s="468"/>
      <c r="KGV52" s="468"/>
      <c r="KGW52" s="468"/>
      <c r="KGX52" s="468"/>
      <c r="KGY52" s="468"/>
      <c r="KGZ52" s="468"/>
      <c r="KHA52" s="468"/>
      <c r="KHB52" s="468"/>
      <c r="KHC52" s="468"/>
      <c r="KHD52" s="468"/>
      <c r="KHE52" s="468"/>
      <c r="KHF52" s="468"/>
      <c r="KHG52" s="468"/>
      <c r="KHH52" s="468"/>
      <c r="KHI52" s="468"/>
      <c r="KHJ52" s="468"/>
      <c r="KHK52" s="468"/>
      <c r="KHL52" s="468"/>
      <c r="KHM52" s="468"/>
      <c r="KHN52" s="468"/>
      <c r="KHO52" s="468"/>
      <c r="KHP52" s="468"/>
      <c r="KHQ52" s="468"/>
      <c r="KHR52" s="468"/>
      <c r="KHS52" s="468"/>
      <c r="KHT52" s="468"/>
      <c r="KHU52" s="468"/>
      <c r="KHV52" s="468"/>
      <c r="KHW52" s="468"/>
      <c r="KHX52" s="468"/>
      <c r="KHY52" s="468"/>
      <c r="KHZ52" s="468"/>
      <c r="KIA52" s="468"/>
      <c r="KIB52" s="468"/>
      <c r="KIC52" s="468"/>
      <c r="KID52" s="468"/>
      <c r="KIE52" s="468"/>
      <c r="KIF52" s="468"/>
      <c r="KIG52" s="468"/>
      <c r="KIH52" s="468"/>
      <c r="KII52" s="468"/>
      <c r="KIJ52" s="468"/>
      <c r="KIK52" s="468"/>
      <c r="KIL52" s="468"/>
      <c r="KIM52" s="468"/>
      <c r="KIN52" s="468"/>
      <c r="KIO52" s="468"/>
      <c r="KIP52" s="468"/>
      <c r="KIQ52" s="468"/>
      <c r="KIR52" s="468"/>
      <c r="KIS52" s="468"/>
      <c r="KIT52" s="468"/>
      <c r="KIU52" s="468"/>
      <c r="KIV52" s="468"/>
      <c r="KIW52" s="468"/>
      <c r="KIX52" s="468"/>
      <c r="KIY52" s="468"/>
      <c r="KIZ52" s="468"/>
      <c r="KJA52" s="468"/>
      <c r="KJB52" s="468"/>
      <c r="KJC52" s="468"/>
      <c r="KJD52" s="468"/>
      <c r="KJE52" s="468"/>
      <c r="KJF52" s="468"/>
      <c r="KJG52" s="468"/>
      <c r="KJH52" s="468"/>
      <c r="KJI52" s="468"/>
      <c r="KJJ52" s="468"/>
      <c r="KJK52" s="468"/>
      <c r="KJL52" s="468"/>
      <c r="KJM52" s="468"/>
      <c r="KJN52" s="468"/>
      <c r="KJO52" s="468"/>
      <c r="KJP52" s="468"/>
      <c r="KJQ52" s="468"/>
      <c r="KJR52" s="468"/>
      <c r="KJS52" s="468"/>
      <c r="KJT52" s="468"/>
      <c r="KJU52" s="468"/>
      <c r="KJV52" s="468"/>
      <c r="KJW52" s="468"/>
      <c r="KJX52" s="468"/>
      <c r="KJY52" s="468"/>
      <c r="KJZ52" s="468"/>
      <c r="KKA52" s="468"/>
      <c r="KKB52" s="468"/>
      <c r="KKC52" s="468"/>
      <c r="KKD52" s="468"/>
      <c r="KKE52" s="468"/>
      <c r="KKF52" s="468"/>
      <c r="KKG52" s="468"/>
      <c r="KKH52" s="468"/>
      <c r="KKI52" s="468"/>
      <c r="KKJ52" s="468"/>
      <c r="KKK52" s="468"/>
      <c r="KKL52" s="468"/>
      <c r="KKM52" s="468"/>
      <c r="KKN52" s="468"/>
      <c r="KKO52" s="468"/>
      <c r="KKP52" s="468"/>
      <c r="KKQ52" s="468"/>
      <c r="KKR52" s="468"/>
      <c r="KKS52" s="468"/>
      <c r="KKT52" s="468"/>
      <c r="KKU52" s="468"/>
      <c r="KKV52" s="468"/>
      <c r="KKW52" s="468"/>
      <c r="KKX52" s="468"/>
      <c r="KKY52" s="468"/>
      <c r="KKZ52" s="468"/>
      <c r="KLA52" s="468"/>
      <c r="KLB52" s="468"/>
      <c r="KLC52" s="468"/>
      <c r="KLD52" s="468"/>
      <c r="KLE52" s="468"/>
      <c r="KLF52" s="468"/>
      <c r="KLG52" s="468"/>
      <c r="KLH52" s="468"/>
      <c r="KLI52" s="468"/>
      <c r="KLJ52" s="468"/>
      <c r="KLK52" s="468"/>
      <c r="KLL52" s="468"/>
      <c r="KLM52" s="468"/>
      <c r="KLN52" s="468"/>
      <c r="KLO52" s="468"/>
      <c r="KLP52" s="468"/>
      <c r="KLQ52" s="468"/>
      <c r="KLR52" s="468"/>
      <c r="KLS52" s="468"/>
      <c r="KLT52" s="468"/>
      <c r="KLU52" s="468"/>
      <c r="KLV52" s="468"/>
      <c r="KLW52" s="468"/>
      <c r="KLX52" s="468"/>
      <c r="KLY52" s="468"/>
      <c r="KLZ52" s="468"/>
      <c r="KMA52" s="468"/>
      <c r="KMB52" s="468"/>
      <c r="KMC52" s="468"/>
      <c r="KMD52" s="468"/>
      <c r="KME52" s="468"/>
      <c r="KMF52" s="468"/>
      <c r="KMG52" s="468"/>
      <c r="KMH52" s="468"/>
      <c r="KMI52" s="468"/>
      <c r="KMJ52" s="468"/>
      <c r="KMK52" s="468"/>
      <c r="KML52" s="468"/>
      <c r="KMM52" s="468"/>
      <c r="KMN52" s="468"/>
      <c r="KMO52" s="468"/>
      <c r="KMP52" s="468"/>
      <c r="KMQ52" s="468"/>
      <c r="KMR52" s="468"/>
      <c r="KMS52" s="468"/>
      <c r="KMT52" s="468"/>
      <c r="KMU52" s="468"/>
      <c r="KMV52" s="468"/>
      <c r="KMW52" s="468"/>
      <c r="KMX52" s="468"/>
      <c r="KMY52" s="468"/>
      <c r="KMZ52" s="468"/>
      <c r="KNA52" s="468"/>
      <c r="KNB52" s="468"/>
      <c r="KNC52" s="468"/>
      <c r="KND52" s="468"/>
      <c r="KNE52" s="468"/>
      <c r="KNF52" s="468"/>
      <c r="KNG52" s="468"/>
      <c r="KNH52" s="468"/>
      <c r="KNI52" s="468"/>
      <c r="KNJ52" s="468"/>
      <c r="KNK52" s="468"/>
      <c r="KNL52" s="468"/>
      <c r="KNM52" s="468"/>
      <c r="KNN52" s="468"/>
      <c r="KNO52" s="468"/>
      <c r="KNP52" s="468"/>
      <c r="KNQ52" s="468"/>
      <c r="KNR52" s="468"/>
      <c r="KNS52" s="468"/>
      <c r="KNT52" s="468"/>
      <c r="KNU52" s="468"/>
      <c r="KNV52" s="468"/>
      <c r="KNW52" s="468"/>
      <c r="KNX52" s="468"/>
      <c r="KNY52" s="468"/>
      <c r="KNZ52" s="468"/>
      <c r="KOA52" s="468"/>
      <c r="KOB52" s="468"/>
      <c r="KOC52" s="468"/>
      <c r="KOD52" s="468"/>
      <c r="KOE52" s="468"/>
      <c r="KOF52" s="468"/>
      <c r="KOG52" s="468"/>
      <c r="KOH52" s="468"/>
      <c r="KOI52" s="468"/>
      <c r="KOJ52" s="468"/>
      <c r="KOK52" s="468"/>
      <c r="KOL52" s="468"/>
      <c r="KOM52" s="468"/>
      <c r="KON52" s="468"/>
      <c r="KOO52" s="468"/>
      <c r="KOP52" s="468"/>
      <c r="KOQ52" s="468"/>
      <c r="KOR52" s="468"/>
      <c r="KOS52" s="468"/>
      <c r="KOT52" s="468"/>
      <c r="KOU52" s="468"/>
      <c r="KOV52" s="468"/>
      <c r="KOW52" s="468"/>
      <c r="KOX52" s="468"/>
      <c r="KOY52" s="468"/>
      <c r="KOZ52" s="468"/>
      <c r="KPA52" s="468"/>
      <c r="KPB52" s="468"/>
      <c r="KPC52" s="468"/>
      <c r="KPD52" s="468"/>
      <c r="KPE52" s="468"/>
      <c r="KPF52" s="468"/>
      <c r="KPG52" s="468"/>
      <c r="KPH52" s="468"/>
      <c r="KPI52" s="468"/>
      <c r="KPJ52" s="468"/>
      <c r="KPK52" s="468"/>
      <c r="KPL52" s="468"/>
      <c r="KPM52" s="468"/>
      <c r="KPN52" s="468"/>
      <c r="KPO52" s="468"/>
      <c r="KPP52" s="468"/>
      <c r="KPQ52" s="468"/>
      <c r="KPR52" s="468"/>
      <c r="KPS52" s="468"/>
      <c r="KPT52" s="468"/>
      <c r="KPU52" s="468"/>
      <c r="KPV52" s="468"/>
      <c r="KPW52" s="468"/>
      <c r="KPX52" s="468"/>
      <c r="KPY52" s="468"/>
      <c r="KPZ52" s="468"/>
      <c r="KQA52" s="468"/>
      <c r="KQB52" s="468"/>
      <c r="KQC52" s="468"/>
      <c r="KQD52" s="468"/>
      <c r="KQE52" s="468"/>
      <c r="KQF52" s="468"/>
      <c r="KQG52" s="468"/>
      <c r="KQH52" s="468"/>
      <c r="KQI52" s="468"/>
      <c r="KQJ52" s="468"/>
      <c r="KQK52" s="468"/>
      <c r="KQL52" s="468"/>
      <c r="KQM52" s="468"/>
      <c r="KQN52" s="468"/>
      <c r="KQO52" s="468"/>
      <c r="KQP52" s="468"/>
      <c r="KQQ52" s="468"/>
      <c r="KQR52" s="468"/>
      <c r="KQS52" s="468"/>
      <c r="KQT52" s="468"/>
      <c r="KQU52" s="468"/>
      <c r="KQV52" s="468"/>
      <c r="KQW52" s="468"/>
      <c r="KQX52" s="468"/>
      <c r="KQY52" s="468"/>
      <c r="KQZ52" s="468"/>
      <c r="KRA52" s="468"/>
      <c r="KRB52" s="468"/>
      <c r="KRC52" s="468"/>
      <c r="KRD52" s="468"/>
      <c r="KRE52" s="468"/>
      <c r="KRF52" s="468"/>
      <c r="KRG52" s="468"/>
      <c r="KRH52" s="468"/>
      <c r="KRI52" s="468"/>
      <c r="KRJ52" s="468"/>
      <c r="KRK52" s="468"/>
      <c r="KRL52" s="468"/>
      <c r="KRM52" s="468"/>
      <c r="KRN52" s="468"/>
      <c r="KRO52" s="468"/>
      <c r="KRP52" s="468"/>
      <c r="KRQ52" s="468"/>
      <c r="KRR52" s="468"/>
      <c r="KRS52" s="468"/>
      <c r="KRT52" s="468"/>
      <c r="KRU52" s="468"/>
      <c r="KRV52" s="468"/>
      <c r="KRW52" s="468"/>
      <c r="KRX52" s="468"/>
      <c r="KRY52" s="468"/>
      <c r="KRZ52" s="468"/>
      <c r="KSA52" s="468"/>
      <c r="KSB52" s="468"/>
      <c r="KSC52" s="468"/>
      <c r="KSD52" s="468"/>
      <c r="KSE52" s="468"/>
      <c r="KSF52" s="468"/>
      <c r="KSG52" s="468"/>
      <c r="KSH52" s="468"/>
      <c r="KSI52" s="468"/>
      <c r="KSJ52" s="468"/>
      <c r="KSK52" s="468"/>
      <c r="KSL52" s="468"/>
      <c r="KSM52" s="468"/>
      <c r="KSN52" s="468"/>
      <c r="KSO52" s="468"/>
      <c r="KSP52" s="468"/>
      <c r="KSQ52" s="468"/>
      <c r="KSR52" s="468"/>
      <c r="KSS52" s="468"/>
      <c r="KST52" s="468"/>
      <c r="KSU52" s="468"/>
      <c r="KSV52" s="468"/>
      <c r="KSW52" s="468"/>
      <c r="KSX52" s="468"/>
      <c r="KSY52" s="468"/>
      <c r="KSZ52" s="468"/>
      <c r="KTA52" s="468"/>
      <c r="KTB52" s="468"/>
      <c r="KTC52" s="468"/>
      <c r="KTD52" s="468"/>
      <c r="KTE52" s="468"/>
      <c r="KTF52" s="468"/>
      <c r="KTG52" s="468"/>
      <c r="KTH52" s="468"/>
      <c r="KTI52" s="468"/>
      <c r="KTJ52" s="468"/>
      <c r="KTK52" s="468"/>
      <c r="KTL52" s="468"/>
      <c r="KTM52" s="468"/>
      <c r="KTN52" s="468"/>
      <c r="KTO52" s="468"/>
      <c r="KTP52" s="468"/>
      <c r="KTQ52" s="468"/>
      <c r="KTR52" s="468"/>
      <c r="KTS52" s="468"/>
      <c r="KTT52" s="468"/>
      <c r="KTU52" s="468"/>
      <c r="KTV52" s="468"/>
      <c r="KTW52" s="468"/>
      <c r="KTX52" s="468"/>
      <c r="KTY52" s="468"/>
      <c r="KTZ52" s="468"/>
      <c r="KUA52" s="468"/>
      <c r="KUB52" s="468"/>
      <c r="KUC52" s="468"/>
      <c r="KUD52" s="468"/>
      <c r="KUE52" s="468"/>
      <c r="KUF52" s="468"/>
      <c r="KUG52" s="468"/>
      <c r="KUH52" s="468"/>
      <c r="KUI52" s="468"/>
      <c r="KUJ52" s="468"/>
      <c r="KUK52" s="468"/>
      <c r="KUL52" s="468"/>
      <c r="KUM52" s="468"/>
      <c r="KUN52" s="468"/>
      <c r="KUO52" s="468"/>
      <c r="KUP52" s="468"/>
      <c r="KUQ52" s="468"/>
      <c r="KUR52" s="468"/>
      <c r="KUS52" s="468"/>
      <c r="KUT52" s="468"/>
      <c r="KUU52" s="468"/>
      <c r="KUV52" s="468"/>
      <c r="KUW52" s="468"/>
      <c r="KUX52" s="468"/>
      <c r="KUY52" s="468"/>
      <c r="KUZ52" s="468"/>
      <c r="KVA52" s="468"/>
      <c r="KVB52" s="468"/>
      <c r="KVC52" s="468"/>
      <c r="KVD52" s="468"/>
      <c r="KVE52" s="468"/>
      <c r="KVF52" s="468"/>
      <c r="KVG52" s="468"/>
      <c r="KVH52" s="468"/>
      <c r="KVI52" s="468"/>
      <c r="KVJ52" s="468"/>
      <c r="KVK52" s="468"/>
      <c r="KVL52" s="468"/>
      <c r="KVM52" s="468"/>
      <c r="KVN52" s="468"/>
      <c r="KVO52" s="468"/>
      <c r="KVP52" s="468"/>
      <c r="KVQ52" s="468"/>
      <c r="KVR52" s="468"/>
      <c r="KVS52" s="468"/>
      <c r="KVT52" s="468"/>
      <c r="KVU52" s="468"/>
      <c r="KVV52" s="468"/>
      <c r="KVW52" s="468"/>
      <c r="KVX52" s="468"/>
      <c r="KVY52" s="468"/>
      <c r="KVZ52" s="468"/>
      <c r="KWA52" s="468"/>
      <c r="KWB52" s="468"/>
      <c r="KWC52" s="468"/>
      <c r="KWD52" s="468"/>
      <c r="KWE52" s="468"/>
      <c r="KWF52" s="468"/>
      <c r="KWG52" s="468"/>
      <c r="KWH52" s="468"/>
      <c r="KWI52" s="468"/>
      <c r="KWJ52" s="468"/>
      <c r="KWK52" s="468"/>
      <c r="KWL52" s="468"/>
      <c r="KWM52" s="468"/>
      <c r="KWN52" s="468"/>
      <c r="KWO52" s="468"/>
      <c r="KWP52" s="468"/>
      <c r="KWQ52" s="468"/>
      <c r="KWR52" s="468"/>
      <c r="KWS52" s="468"/>
      <c r="KWT52" s="468"/>
      <c r="KWU52" s="468"/>
      <c r="KWV52" s="468"/>
      <c r="KWW52" s="468"/>
      <c r="KWX52" s="468"/>
      <c r="KWY52" s="468"/>
      <c r="KWZ52" s="468"/>
      <c r="KXA52" s="468"/>
      <c r="KXB52" s="468"/>
      <c r="KXC52" s="468"/>
      <c r="KXD52" s="468"/>
      <c r="KXE52" s="468"/>
      <c r="KXF52" s="468"/>
      <c r="KXG52" s="468"/>
      <c r="KXH52" s="468"/>
      <c r="KXI52" s="468"/>
      <c r="KXJ52" s="468"/>
      <c r="KXK52" s="468"/>
      <c r="KXL52" s="468"/>
      <c r="KXM52" s="468"/>
      <c r="KXN52" s="468"/>
      <c r="KXO52" s="468"/>
      <c r="KXP52" s="468"/>
      <c r="KXQ52" s="468"/>
      <c r="KXR52" s="468"/>
      <c r="KXS52" s="468"/>
      <c r="KXT52" s="468"/>
      <c r="KXU52" s="468"/>
      <c r="KXV52" s="468"/>
      <c r="KXW52" s="468"/>
      <c r="KXX52" s="468"/>
      <c r="KXY52" s="468"/>
      <c r="KXZ52" s="468"/>
      <c r="KYA52" s="468"/>
      <c r="KYB52" s="468"/>
      <c r="KYC52" s="468"/>
      <c r="KYD52" s="468"/>
      <c r="KYE52" s="468"/>
      <c r="KYF52" s="468"/>
      <c r="KYG52" s="468"/>
      <c r="KYH52" s="468"/>
      <c r="KYI52" s="468"/>
      <c r="KYJ52" s="468"/>
      <c r="KYK52" s="468"/>
      <c r="KYL52" s="468"/>
      <c r="KYM52" s="468"/>
      <c r="KYN52" s="468"/>
      <c r="KYO52" s="468"/>
      <c r="KYP52" s="468"/>
      <c r="KYQ52" s="468"/>
      <c r="KYR52" s="468"/>
      <c r="KYS52" s="468"/>
      <c r="KYT52" s="468"/>
      <c r="KYU52" s="468"/>
      <c r="KYV52" s="468"/>
      <c r="KYW52" s="468"/>
      <c r="KYX52" s="468"/>
      <c r="KYY52" s="468"/>
      <c r="KYZ52" s="468"/>
      <c r="KZA52" s="468"/>
      <c r="KZB52" s="468"/>
      <c r="KZC52" s="468"/>
      <c r="KZD52" s="468"/>
      <c r="KZE52" s="468"/>
      <c r="KZF52" s="468"/>
      <c r="KZG52" s="468"/>
      <c r="KZH52" s="468"/>
      <c r="KZI52" s="468"/>
      <c r="KZJ52" s="468"/>
      <c r="KZK52" s="468"/>
      <c r="KZL52" s="468"/>
      <c r="KZM52" s="468"/>
      <c r="KZN52" s="468"/>
      <c r="KZO52" s="468"/>
      <c r="KZP52" s="468"/>
      <c r="KZQ52" s="468"/>
      <c r="KZR52" s="468"/>
      <c r="KZS52" s="468"/>
      <c r="KZT52" s="468"/>
      <c r="KZU52" s="468"/>
      <c r="KZV52" s="468"/>
      <c r="KZW52" s="468"/>
      <c r="KZX52" s="468"/>
      <c r="KZY52" s="468"/>
      <c r="KZZ52" s="468"/>
      <c r="LAA52" s="468"/>
      <c r="LAB52" s="468"/>
      <c r="LAC52" s="468"/>
      <c r="LAD52" s="468"/>
      <c r="LAE52" s="468"/>
      <c r="LAF52" s="468"/>
      <c r="LAG52" s="468"/>
      <c r="LAH52" s="468"/>
      <c r="LAI52" s="468"/>
      <c r="LAJ52" s="468"/>
      <c r="LAK52" s="468"/>
      <c r="LAL52" s="468"/>
      <c r="LAM52" s="468"/>
      <c r="LAN52" s="468"/>
      <c r="LAO52" s="468"/>
      <c r="LAP52" s="468"/>
      <c r="LAQ52" s="468"/>
      <c r="LAR52" s="468"/>
      <c r="LAS52" s="468"/>
      <c r="LAT52" s="468"/>
      <c r="LAU52" s="468"/>
      <c r="LAV52" s="468"/>
      <c r="LAW52" s="468"/>
      <c r="LAX52" s="468"/>
      <c r="LAY52" s="468"/>
      <c r="LAZ52" s="468"/>
      <c r="LBA52" s="468"/>
      <c r="LBB52" s="468"/>
      <c r="LBC52" s="468"/>
      <c r="LBD52" s="468"/>
      <c r="LBE52" s="468"/>
      <c r="LBF52" s="468"/>
      <c r="LBG52" s="468"/>
      <c r="LBH52" s="468"/>
      <c r="LBI52" s="468"/>
      <c r="LBJ52" s="468"/>
      <c r="LBK52" s="468"/>
      <c r="LBL52" s="468"/>
      <c r="LBM52" s="468"/>
      <c r="LBN52" s="468"/>
      <c r="LBO52" s="468"/>
      <c r="LBP52" s="468"/>
      <c r="LBQ52" s="468"/>
      <c r="LBR52" s="468"/>
      <c r="LBS52" s="468"/>
      <c r="LBT52" s="468"/>
      <c r="LBU52" s="468"/>
      <c r="LBV52" s="468"/>
      <c r="LBW52" s="468"/>
      <c r="LBX52" s="468"/>
      <c r="LBY52" s="468"/>
      <c r="LBZ52" s="468"/>
      <c r="LCA52" s="468"/>
      <c r="LCB52" s="468"/>
      <c r="LCC52" s="468"/>
      <c r="LCD52" s="468"/>
      <c r="LCE52" s="468"/>
      <c r="LCF52" s="468"/>
      <c r="LCG52" s="468"/>
      <c r="LCH52" s="468"/>
      <c r="LCI52" s="468"/>
      <c r="LCJ52" s="468"/>
      <c r="LCK52" s="468"/>
      <c r="LCL52" s="468"/>
      <c r="LCM52" s="468"/>
      <c r="LCN52" s="468"/>
      <c r="LCO52" s="468"/>
      <c r="LCP52" s="468"/>
      <c r="LCQ52" s="468"/>
      <c r="LCR52" s="468"/>
      <c r="LCS52" s="468"/>
      <c r="LCT52" s="468"/>
      <c r="LCU52" s="468"/>
      <c r="LCV52" s="468"/>
      <c r="LCW52" s="468"/>
      <c r="LCX52" s="468"/>
      <c r="LCY52" s="468"/>
      <c r="LCZ52" s="468"/>
      <c r="LDA52" s="468"/>
      <c r="LDB52" s="468"/>
      <c r="LDC52" s="468"/>
      <c r="LDD52" s="468"/>
      <c r="LDE52" s="468"/>
      <c r="LDF52" s="468"/>
      <c r="LDG52" s="468"/>
      <c r="LDH52" s="468"/>
      <c r="LDI52" s="468"/>
      <c r="LDJ52" s="468"/>
      <c r="LDK52" s="468"/>
      <c r="LDL52" s="468"/>
      <c r="LDM52" s="468"/>
      <c r="LDN52" s="468"/>
      <c r="LDO52" s="468"/>
      <c r="LDP52" s="468"/>
      <c r="LDQ52" s="468"/>
      <c r="LDR52" s="468"/>
      <c r="LDS52" s="468"/>
      <c r="LDT52" s="468"/>
      <c r="LDU52" s="468"/>
      <c r="LDV52" s="468"/>
      <c r="LDW52" s="468"/>
      <c r="LDX52" s="468"/>
      <c r="LDY52" s="468"/>
      <c r="LDZ52" s="468"/>
      <c r="LEA52" s="468"/>
      <c r="LEB52" s="468"/>
      <c r="LEC52" s="468"/>
      <c r="LED52" s="468"/>
      <c r="LEE52" s="468"/>
      <c r="LEF52" s="468"/>
      <c r="LEG52" s="468"/>
      <c r="LEH52" s="468"/>
      <c r="LEI52" s="468"/>
      <c r="LEJ52" s="468"/>
      <c r="LEK52" s="468"/>
      <c r="LEL52" s="468"/>
      <c r="LEM52" s="468"/>
      <c r="LEN52" s="468"/>
      <c r="LEO52" s="468"/>
      <c r="LEP52" s="468"/>
      <c r="LEQ52" s="468"/>
      <c r="LER52" s="468"/>
      <c r="LES52" s="468"/>
      <c r="LET52" s="468"/>
      <c r="LEU52" s="468"/>
      <c r="LEV52" s="468"/>
      <c r="LEW52" s="468"/>
      <c r="LEX52" s="468"/>
      <c r="LEY52" s="468"/>
      <c r="LEZ52" s="468"/>
      <c r="LFA52" s="468"/>
      <c r="LFB52" s="468"/>
      <c r="LFC52" s="468"/>
      <c r="LFD52" s="468"/>
      <c r="LFE52" s="468"/>
      <c r="LFF52" s="468"/>
      <c r="LFG52" s="468"/>
      <c r="LFH52" s="468"/>
      <c r="LFI52" s="468"/>
      <c r="LFJ52" s="468"/>
      <c r="LFK52" s="468"/>
      <c r="LFL52" s="468"/>
      <c r="LFM52" s="468"/>
      <c r="LFN52" s="468"/>
      <c r="LFO52" s="468"/>
      <c r="LFP52" s="468"/>
      <c r="LFQ52" s="468"/>
      <c r="LFR52" s="468"/>
      <c r="LFS52" s="468"/>
      <c r="LFT52" s="468"/>
      <c r="LFU52" s="468"/>
      <c r="LFV52" s="468"/>
      <c r="LFW52" s="468"/>
      <c r="LFX52" s="468"/>
      <c r="LFY52" s="468"/>
      <c r="LFZ52" s="468"/>
      <c r="LGA52" s="468"/>
      <c r="LGB52" s="468"/>
      <c r="LGC52" s="468"/>
      <c r="LGD52" s="468"/>
      <c r="LGE52" s="468"/>
      <c r="LGF52" s="468"/>
      <c r="LGG52" s="468"/>
      <c r="LGH52" s="468"/>
      <c r="LGI52" s="468"/>
      <c r="LGJ52" s="468"/>
      <c r="LGK52" s="468"/>
      <c r="LGL52" s="468"/>
      <c r="LGM52" s="468"/>
      <c r="LGN52" s="468"/>
      <c r="LGO52" s="468"/>
      <c r="LGP52" s="468"/>
      <c r="LGQ52" s="468"/>
      <c r="LGR52" s="468"/>
      <c r="LGS52" s="468"/>
      <c r="LGT52" s="468"/>
      <c r="LGU52" s="468"/>
      <c r="LGV52" s="468"/>
      <c r="LGW52" s="468"/>
      <c r="LGX52" s="468"/>
      <c r="LGY52" s="468"/>
      <c r="LGZ52" s="468"/>
      <c r="LHA52" s="468"/>
      <c r="LHB52" s="468"/>
      <c r="LHC52" s="468"/>
      <c r="LHD52" s="468"/>
      <c r="LHE52" s="468"/>
      <c r="LHF52" s="468"/>
      <c r="LHG52" s="468"/>
      <c r="LHH52" s="468"/>
      <c r="LHI52" s="468"/>
      <c r="LHJ52" s="468"/>
      <c r="LHK52" s="468"/>
      <c r="LHL52" s="468"/>
      <c r="LHM52" s="468"/>
      <c r="LHN52" s="468"/>
      <c r="LHO52" s="468"/>
      <c r="LHP52" s="468"/>
      <c r="LHQ52" s="468"/>
      <c r="LHR52" s="468"/>
      <c r="LHS52" s="468"/>
      <c r="LHT52" s="468"/>
      <c r="LHU52" s="468"/>
      <c r="LHV52" s="468"/>
      <c r="LHW52" s="468"/>
      <c r="LHX52" s="468"/>
      <c r="LHY52" s="468"/>
      <c r="LHZ52" s="468"/>
      <c r="LIA52" s="468"/>
      <c r="LIB52" s="468"/>
      <c r="LIC52" s="468"/>
      <c r="LID52" s="468"/>
      <c r="LIE52" s="468"/>
      <c r="LIF52" s="468"/>
      <c r="LIG52" s="468"/>
      <c r="LIH52" s="468"/>
      <c r="LII52" s="468"/>
      <c r="LIJ52" s="468"/>
      <c r="LIK52" s="468"/>
      <c r="LIL52" s="468"/>
      <c r="LIM52" s="468"/>
      <c r="LIN52" s="468"/>
      <c r="LIO52" s="468"/>
      <c r="LIP52" s="468"/>
      <c r="LIQ52" s="468"/>
      <c r="LIR52" s="468"/>
      <c r="LIS52" s="468"/>
      <c r="LIT52" s="468"/>
      <c r="LIU52" s="468"/>
      <c r="LIV52" s="468"/>
      <c r="LIW52" s="468"/>
      <c r="LIX52" s="468"/>
      <c r="LIY52" s="468"/>
      <c r="LIZ52" s="468"/>
      <c r="LJA52" s="468"/>
      <c r="LJB52" s="468"/>
      <c r="LJC52" s="468"/>
      <c r="LJD52" s="468"/>
      <c r="LJE52" s="468"/>
      <c r="LJF52" s="468"/>
      <c r="LJG52" s="468"/>
      <c r="LJH52" s="468"/>
      <c r="LJI52" s="468"/>
      <c r="LJJ52" s="468"/>
      <c r="LJK52" s="468"/>
      <c r="LJL52" s="468"/>
      <c r="LJM52" s="468"/>
      <c r="LJN52" s="468"/>
      <c r="LJO52" s="468"/>
      <c r="LJP52" s="468"/>
      <c r="LJQ52" s="468"/>
      <c r="LJR52" s="468"/>
      <c r="LJS52" s="468"/>
      <c r="LJT52" s="468"/>
      <c r="LJU52" s="468"/>
      <c r="LJV52" s="468"/>
      <c r="LJW52" s="468"/>
      <c r="LJX52" s="468"/>
      <c r="LJY52" s="468"/>
      <c r="LJZ52" s="468"/>
      <c r="LKA52" s="468"/>
      <c r="LKB52" s="468"/>
      <c r="LKC52" s="468"/>
      <c r="LKD52" s="468"/>
      <c r="LKE52" s="468"/>
      <c r="LKF52" s="468"/>
      <c r="LKG52" s="468"/>
      <c r="LKH52" s="468"/>
      <c r="LKI52" s="468"/>
      <c r="LKJ52" s="468"/>
      <c r="LKK52" s="468"/>
      <c r="LKL52" s="468"/>
      <c r="LKM52" s="468"/>
      <c r="LKN52" s="468"/>
      <c r="LKO52" s="468"/>
      <c r="LKP52" s="468"/>
      <c r="LKQ52" s="468"/>
      <c r="LKR52" s="468"/>
      <c r="LKS52" s="468"/>
      <c r="LKT52" s="468"/>
      <c r="LKU52" s="468"/>
      <c r="LKV52" s="468"/>
      <c r="LKW52" s="468"/>
      <c r="LKX52" s="468"/>
      <c r="LKY52" s="468"/>
      <c r="LKZ52" s="468"/>
      <c r="LLA52" s="468"/>
      <c r="LLB52" s="468"/>
      <c r="LLC52" s="468"/>
      <c r="LLD52" s="468"/>
      <c r="LLE52" s="468"/>
      <c r="LLF52" s="468"/>
      <c r="LLG52" s="468"/>
      <c r="LLH52" s="468"/>
      <c r="LLI52" s="468"/>
      <c r="LLJ52" s="468"/>
      <c r="LLK52" s="468"/>
      <c r="LLL52" s="468"/>
      <c r="LLM52" s="468"/>
      <c r="LLN52" s="468"/>
      <c r="LLO52" s="468"/>
      <c r="LLP52" s="468"/>
      <c r="LLQ52" s="468"/>
      <c r="LLR52" s="468"/>
      <c r="LLS52" s="468"/>
      <c r="LLT52" s="468"/>
      <c r="LLU52" s="468"/>
      <c r="LLV52" s="468"/>
      <c r="LLW52" s="468"/>
      <c r="LLX52" s="468"/>
      <c r="LLY52" s="468"/>
      <c r="LLZ52" s="468"/>
      <c r="LMA52" s="468"/>
      <c r="LMB52" s="468"/>
      <c r="LMC52" s="468"/>
      <c r="LMD52" s="468"/>
      <c r="LME52" s="468"/>
      <c r="LMF52" s="468"/>
      <c r="LMG52" s="468"/>
      <c r="LMH52" s="468"/>
      <c r="LMI52" s="468"/>
      <c r="LMJ52" s="468"/>
      <c r="LMK52" s="468"/>
      <c r="LML52" s="468"/>
      <c r="LMM52" s="468"/>
      <c r="LMN52" s="468"/>
      <c r="LMO52" s="468"/>
      <c r="LMP52" s="468"/>
      <c r="LMQ52" s="468"/>
      <c r="LMR52" s="468"/>
      <c r="LMS52" s="468"/>
      <c r="LMT52" s="468"/>
      <c r="LMU52" s="468"/>
      <c r="LMV52" s="468"/>
      <c r="LMW52" s="468"/>
      <c r="LMX52" s="468"/>
      <c r="LMY52" s="468"/>
      <c r="LMZ52" s="468"/>
      <c r="LNA52" s="468"/>
      <c r="LNB52" s="468"/>
      <c r="LNC52" s="468"/>
      <c r="LND52" s="468"/>
      <c r="LNE52" s="468"/>
      <c r="LNF52" s="468"/>
      <c r="LNG52" s="468"/>
      <c r="LNH52" s="468"/>
      <c r="LNI52" s="468"/>
      <c r="LNJ52" s="468"/>
      <c r="LNK52" s="468"/>
      <c r="LNL52" s="468"/>
      <c r="LNM52" s="468"/>
      <c r="LNN52" s="468"/>
      <c r="LNO52" s="468"/>
      <c r="LNP52" s="468"/>
      <c r="LNQ52" s="468"/>
      <c r="LNR52" s="468"/>
      <c r="LNS52" s="468"/>
      <c r="LNT52" s="468"/>
      <c r="LNU52" s="468"/>
      <c r="LNV52" s="468"/>
      <c r="LNW52" s="468"/>
      <c r="LNX52" s="468"/>
      <c r="LNY52" s="468"/>
      <c r="LNZ52" s="468"/>
      <c r="LOA52" s="468"/>
      <c r="LOB52" s="468"/>
      <c r="LOC52" s="468"/>
      <c r="LOD52" s="468"/>
      <c r="LOE52" s="468"/>
      <c r="LOF52" s="468"/>
      <c r="LOG52" s="468"/>
      <c r="LOH52" s="468"/>
      <c r="LOI52" s="468"/>
      <c r="LOJ52" s="468"/>
      <c r="LOK52" s="468"/>
      <c r="LOL52" s="468"/>
      <c r="LOM52" s="468"/>
      <c r="LON52" s="468"/>
      <c r="LOO52" s="468"/>
      <c r="LOP52" s="468"/>
      <c r="LOQ52" s="468"/>
      <c r="LOR52" s="468"/>
      <c r="LOS52" s="468"/>
      <c r="LOT52" s="468"/>
      <c r="LOU52" s="468"/>
      <c r="LOV52" s="468"/>
      <c r="LOW52" s="468"/>
      <c r="LOX52" s="468"/>
      <c r="LOY52" s="468"/>
      <c r="LOZ52" s="468"/>
      <c r="LPA52" s="468"/>
      <c r="LPB52" s="468"/>
      <c r="LPC52" s="468"/>
      <c r="LPD52" s="468"/>
      <c r="LPE52" s="468"/>
      <c r="LPF52" s="468"/>
      <c r="LPG52" s="468"/>
      <c r="LPH52" s="468"/>
      <c r="LPI52" s="468"/>
      <c r="LPJ52" s="468"/>
      <c r="LPK52" s="468"/>
      <c r="LPL52" s="468"/>
      <c r="LPM52" s="468"/>
      <c r="LPN52" s="468"/>
      <c r="LPO52" s="468"/>
      <c r="LPP52" s="468"/>
      <c r="LPQ52" s="468"/>
      <c r="LPR52" s="468"/>
      <c r="LPS52" s="468"/>
      <c r="LPT52" s="468"/>
      <c r="LPU52" s="468"/>
      <c r="LPV52" s="468"/>
      <c r="LPW52" s="468"/>
      <c r="LPX52" s="468"/>
      <c r="LPY52" s="468"/>
      <c r="LPZ52" s="468"/>
      <c r="LQA52" s="468"/>
      <c r="LQB52" s="468"/>
      <c r="LQC52" s="468"/>
      <c r="LQD52" s="468"/>
      <c r="LQE52" s="468"/>
      <c r="LQF52" s="468"/>
      <c r="LQG52" s="468"/>
      <c r="LQH52" s="468"/>
      <c r="LQI52" s="468"/>
      <c r="LQJ52" s="468"/>
      <c r="LQK52" s="468"/>
      <c r="LQL52" s="468"/>
      <c r="LQM52" s="468"/>
      <c r="LQN52" s="468"/>
      <c r="LQO52" s="468"/>
      <c r="LQP52" s="468"/>
      <c r="LQQ52" s="468"/>
      <c r="LQR52" s="468"/>
      <c r="LQS52" s="468"/>
      <c r="LQT52" s="468"/>
      <c r="LQU52" s="468"/>
      <c r="LQV52" s="468"/>
      <c r="LQW52" s="468"/>
      <c r="LQX52" s="468"/>
      <c r="LQY52" s="468"/>
      <c r="LQZ52" s="468"/>
      <c r="LRA52" s="468"/>
      <c r="LRB52" s="468"/>
      <c r="LRC52" s="468"/>
      <c r="LRD52" s="468"/>
      <c r="LRE52" s="468"/>
      <c r="LRF52" s="468"/>
      <c r="LRG52" s="468"/>
      <c r="LRH52" s="468"/>
      <c r="LRI52" s="468"/>
      <c r="LRJ52" s="468"/>
      <c r="LRK52" s="468"/>
      <c r="LRL52" s="468"/>
      <c r="LRM52" s="468"/>
      <c r="LRN52" s="468"/>
      <c r="LRO52" s="468"/>
      <c r="LRP52" s="468"/>
      <c r="LRQ52" s="468"/>
      <c r="LRR52" s="468"/>
      <c r="LRS52" s="468"/>
      <c r="LRT52" s="468"/>
      <c r="LRU52" s="468"/>
      <c r="LRV52" s="468"/>
      <c r="LRW52" s="468"/>
      <c r="LRX52" s="468"/>
      <c r="LRY52" s="468"/>
      <c r="LRZ52" s="468"/>
      <c r="LSA52" s="468"/>
      <c r="LSB52" s="468"/>
      <c r="LSC52" s="468"/>
      <c r="LSD52" s="468"/>
      <c r="LSE52" s="468"/>
      <c r="LSF52" s="468"/>
      <c r="LSG52" s="468"/>
      <c r="LSH52" s="468"/>
      <c r="LSI52" s="468"/>
      <c r="LSJ52" s="468"/>
      <c r="LSK52" s="468"/>
      <c r="LSL52" s="468"/>
      <c r="LSM52" s="468"/>
      <c r="LSN52" s="468"/>
      <c r="LSO52" s="468"/>
      <c r="LSP52" s="468"/>
      <c r="LSQ52" s="468"/>
      <c r="LSR52" s="468"/>
      <c r="LSS52" s="468"/>
      <c r="LST52" s="468"/>
      <c r="LSU52" s="468"/>
      <c r="LSV52" s="468"/>
      <c r="LSW52" s="468"/>
      <c r="LSX52" s="468"/>
      <c r="LSY52" s="468"/>
      <c r="LSZ52" s="468"/>
      <c r="LTA52" s="468"/>
      <c r="LTB52" s="468"/>
      <c r="LTC52" s="468"/>
      <c r="LTD52" s="468"/>
      <c r="LTE52" s="468"/>
      <c r="LTF52" s="468"/>
      <c r="LTG52" s="468"/>
      <c r="LTH52" s="468"/>
      <c r="LTI52" s="468"/>
      <c r="LTJ52" s="468"/>
      <c r="LTK52" s="468"/>
      <c r="LTL52" s="468"/>
      <c r="LTM52" s="468"/>
      <c r="LTN52" s="468"/>
      <c r="LTO52" s="468"/>
      <c r="LTP52" s="468"/>
      <c r="LTQ52" s="468"/>
      <c r="LTR52" s="468"/>
      <c r="LTS52" s="468"/>
      <c r="LTT52" s="468"/>
      <c r="LTU52" s="468"/>
      <c r="LTV52" s="468"/>
      <c r="LTW52" s="468"/>
      <c r="LTX52" s="468"/>
      <c r="LTY52" s="468"/>
      <c r="LTZ52" s="468"/>
      <c r="LUA52" s="468"/>
      <c r="LUB52" s="468"/>
      <c r="LUC52" s="468"/>
      <c r="LUD52" s="468"/>
      <c r="LUE52" s="468"/>
      <c r="LUF52" s="468"/>
      <c r="LUG52" s="468"/>
      <c r="LUH52" s="468"/>
      <c r="LUI52" s="468"/>
      <c r="LUJ52" s="468"/>
      <c r="LUK52" s="468"/>
      <c r="LUL52" s="468"/>
      <c r="LUM52" s="468"/>
      <c r="LUN52" s="468"/>
      <c r="LUO52" s="468"/>
      <c r="LUP52" s="468"/>
      <c r="LUQ52" s="468"/>
      <c r="LUR52" s="468"/>
      <c r="LUS52" s="468"/>
      <c r="LUT52" s="468"/>
      <c r="LUU52" s="468"/>
      <c r="LUV52" s="468"/>
      <c r="LUW52" s="468"/>
      <c r="LUX52" s="468"/>
      <c r="LUY52" s="468"/>
      <c r="LUZ52" s="468"/>
      <c r="LVA52" s="468"/>
      <c r="LVB52" s="468"/>
      <c r="LVC52" s="468"/>
      <c r="LVD52" s="468"/>
      <c r="LVE52" s="468"/>
      <c r="LVF52" s="468"/>
      <c r="LVG52" s="468"/>
      <c r="LVH52" s="468"/>
      <c r="LVI52" s="468"/>
      <c r="LVJ52" s="468"/>
      <c r="LVK52" s="468"/>
      <c r="LVL52" s="468"/>
      <c r="LVM52" s="468"/>
      <c r="LVN52" s="468"/>
      <c r="LVO52" s="468"/>
      <c r="LVP52" s="468"/>
      <c r="LVQ52" s="468"/>
      <c r="LVR52" s="468"/>
      <c r="LVS52" s="468"/>
      <c r="LVT52" s="468"/>
      <c r="LVU52" s="468"/>
      <c r="LVV52" s="468"/>
      <c r="LVW52" s="468"/>
      <c r="LVX52" s="468"/>
      <c r="LVY52" s="468"/>
      <c r="LVZ52" s="468"/>
      <c r="LWA52" s="468"/>
      <c r="LWB52" s="468"/>
      <c r="LWC52" s="468"/>
      <c r="LWD52" s="468"/>
      <c r="LWE52" s="468"/>
      <c r="LWF52" s="468"/>
      <c r="LWG52" s="468"/>
      <c r="LWH52" s="468"/>
      <c r="LWI52" s="468"/>
      <c r="LWJ52" s="468"/>
      <c r="LWK52" s="468"/>
      <c r="LWL52" s="468"/>
      <c r="LWM52" s="468"/>
      <c r="LWN52" s="468"/>
      <c r="LWO52" s="468"/>
      <c r="LWP52" s="468"/>
      <c r="LWQ52" s="468"/>
      <c r="LWR52" s="468"/>
      <c r="LWS52" s="468"/>
      <c r="LWT52" s="468"/>
      <c r="LWU52" s="468"/>
      <c r="LWV52" s="468"/>
      <c r="LWW52" s="468"/>
      <c r="LWX52" s="468"/>
      <c r="LWY52" s="468"/>
      <c r="LWZ52" s="468"/>
      <c r="LXA52" s="468"/>
      <c r="LXB52" s="468"/>
      <c r="LXC52" s="468"/>
      <c r="LXD52" s="468"/>
      <c r="LXE52" s="468"/>
      <c r="LXF52" s="468"/>
      <c r="LXG52" s="468"/>
      <c r="LXH52" s="468"/>
      <c r="LXI52" s="468"/>
      <c r="LXJ52" s="468"/>
      <c r="LXK52" s="468"/>
      <c r="LXL52" s="468"/>
      <c r="LXM52" s="468"/>
      <c r="LXN52" s="468"/>
      <c r="LXO52" s="468"/>
      <c r="LXP52" s="468"/>
      <c r="LXQ52" s="468"/>
      <c r="LXR52" s="468"/>
      <c r="LXS52" s="468"/>
      <c r="LXT52" s="468"/>
      <c r="LXU52" s="468"/>
      <c r="LXV52" s="468"/>
      <c r="LXW52" s="468"/>
      <c r="LXX52" s="468"/>
      <c r="LXY52" s="468"/>
      <c r="LXZ52" s="468"/>
      <c r="LYA52" s="468"/>
      <c r="LYB52" s="468"/>
      <c r="LYC52" s="468"/>
      <c r="LYD52" s="468"/>
      <c r="LYE52" s="468"/>
      <c r="LYF52" s="468"/>
      <c r="LYG52" s="468"/>
      <c r="LYH52" s="468"/>
      <c r="LYI52" s="468"/>
      <c r="LYJ52" s="468"/>
      <c r="LYK52" s="468"/>
      <c r="LYL52" s="468"/>
      <c r="LYM52" s="468"/>
      <c r="LYN52" s="468"/>
      <c r="LYO52" s="468"/>
      <c r="LYP52" s="468"/>
      <c r="LYQ52" s="468"/>
      <c r="LYR52" s="468"/>
      <c r="LYS52" s="468"/>
      <c r="LYT52" s="468"/>
      <c r="LYU52" s="468"/>
      <c r="LYV52" s="468"/>
      <c r="LYW52" s="468"/>
      <c r="LYX52" s="468"/>
      <c r="LYY52" s="468"/>
      <c r="LYZ52" s="468"/>
      <c r="LZA52" s="468"/>
      <c r="LZB52" s="468"/>
      <c r="LZC52" s="468"/>
      <c r="LZD52" s="468"/>
      <c r="LZE52" s="468"/>
      <c r="LZF52" s="468"/>
      <c r="LZG52" s="468"/>
      <c r="LZH52" s="468"/>
      <c r="LZI52" s="468"/>
      <c r="LZJ52" s="468"/>
      <c r="LZK52" s="468"/>
      <c r="LZL52" s="468"/>
      <c r="LZM52" s="468"/>
      <c r="LZN52" s="468"/>
      <c r="LZO52" s="468"/>
      <c r="LZP52" s="468"/>
      <c r="LZQ52" s="468"/>
      <c r="LZR52" s="468"/>
      <c r="LZS52" s="468"/>
      <c r="LZT52" s="468"/>
      <c r="LZU52" s="468"/>
      <c r="LZV52" s="468"/>
      <c r="LZW52" s="468"/>
      <c r="LZX52" s="468"/>
      <c r="LZY52" s="468"/>
      <c r="LZZ52" s="468"/>
      <c r="MAA52" s="468"/>
      <c r="MAB52" s="468"/>
      <c r="MAC52" s="468"/>
      <c r="MAD52" s="468"/>
      <c r="MAE52" s="468"/>
      <c r="MAF52" s="468"/>
      <c r="MAG52" s="468"/>
      <c r="MAH52" s="468"/>
      <c r="MAI52" s="468"/>
      <c r="MAJ52" s="468"/>
      <c r="MAK52" s="468"/>
      <c r="MAL52" s="468"/>
      <c r="MAM52" s="468"/>
      <c r="MAN52" s="468"/>
      <c r="MAO52" s="468"/>
      <c r="MAP52" s="468"/>
      <c r="MAQ52" s="468"/>
      <c r="MAR52" s="468"/>
      <c r="MAS52" s="468"/>
      <c r="MAT52" s="468"/>
      <c r="MAU52" s="468"/>
      <c r="MAV52" s="468"/>
      <c r="MAW52" s="468"/>
      <c r="MAX52" s="468"/>
      <c r="MAY52" s="468"/>
      <c r="MAZ52" s="468"/>
      <c r="MBA52" s="468"/>
      <c r="MBB52" s="468"/>
      <c r="MBC52" s="468"/>
      <c r="MBD52" s="468"/>
      <c r="MBE52" s="468"/>
      <c r="MBF52" s="468"/>
      <c r="MBG52" s="468"/>
      <c r="MBH52" s="468"/>
      <c r="MBI52" s="468"/>
      <c r="MBJ52" s="468"/>
      <c r="MBK52" s="468"/>
      <c r="MBL52" s="468"/>
      <c r="MBM52" s="468"/>
      <c r="MBN52" s="468"/>
      <c r="MBO52" s="468"/>
      <c r="MBP52" s="468"/>
      <c r="MBQ52" s="468"/>
      <c r="MBR52" s="468"/>
      <c r="MBS52" s="468"/>
      <c r="MBT52" s="468"/>
      <c r="MBU52" s="468"/>
      <c r="MBV52" s="468"/>
      <c r="MBW52" s="468"/>
      <c r="MBX52" s="468"/>
      <c r="MBY52" s="468"/>
      <c r="MBZ52" s="468"/>
      <c r="MCA52" s="468"/>
      <c r="MCB52" s="468"/>
      <c r="MCC52" s="468"/>
      <c r="MCD52" s="468"/>
      <c r="MCE52" s="468"/>
      <c r="MCF52" s="468"/>
      <c r="MCG52" s="468"/>
      <c r="MCH52" s="468"/>
      <c r="MCI52" s="468"/>
      <c r="MCJ52" s="468"/>
      <c r="MCK52" s="468"/>
      <c r="MCL52" s="468"/>
      <c r="MCM52" s="468"/>
      <c r="MCN52" s="468"/>
      <c r="MCO52" s="468"/>
      <c r="MCP52" s="468"/>
      <c r="MCQ52" s="468"/>
      <c r="MCR52" s="468"/>
      <c r="MCS52" s="468"/>
      <c r="MCT52" s="468"/>
      <c r="MCU52" s="468"/>
      <c r="MCV52" s="468"/>
      <c r="MCW52" s="468"/>
      <c r="MCX52" s="468"/>
      <c r="MCY52" s="468"/>
      <c r="MCZ52" s="468"/>
      <c r="MDA52" s="468"/>
      <c r="MDB52" s="468"/>
      <c r="MDC52" s="468"/>
      <c r="MDD52" s="468"/>
      <c r="MDE52" s="468"/>
      <c r="MDF52" s="468"/>
      <c r="MDG52" s="468"/>
      <c r="MDH52" s="468"/>
      <c r="MDI52" s="468"/>
      <c r="MDJ52" s="468"/>
      <c r="MDK52" s="468"/>
      <c r="MDL52" s="468"/>
      <c r="MDM52" s="468"/>
      <c r="MDN52" s="468"/>
      <c r="MDO52" s="468"/>
      <c r="MDP52" s="468"/>
      <c r="MDQ52" s="468"/>
      <c r="MDR52" s="468"/>
      <c r="MDS52" s="468"/>
      <c r="MDT52" s="468"/>
      <c r="MDU52" s="468"/>
      <c r="MDV52" s="468"/>
      <c r="MDW52" s="468"/>
      <c r="MDX52" s="468"/>
      <c r="MDY52" s="468"/>
      <c r="MDZ52" s="468"/>
      <c r="MEA52" s="468"/>
      <c r="MEB52" s="468"/>
      <c r="MEC52" s="468"/>
      <c r="MED52" s="468"/>
      <c r="MEE52" s="468"/>
      <c r="MEF52" s="468"/>
      <c r="MEG52" s="468"/>
      <c r="MEH52" s="468"/>
      <c r="MEI52" s="468"/>
      <c r="MEJ52" s="468"/>
      <c r="MEK52" s="468"/>
      <c r="MEL52" s="468"/>
      <c r="MEM52" s="468"/>
      <c r="MEN52" s="468"/>
      <c r="MEO52" s="468"/>
      <c r="MEP52" s="468"/>
      <c r="MEQ52" s="468"/>
      <c r="MER52" s="468"/>
      <c r="MES52" s="468"/>
      <c r="MET52" s="468"/>
      <c r="MEU52" s="468"/>
      <c r="MEV52" s="468"/>
      <c r="MEW52" s="468"/>
      <c r="MEX52" s="468"/>
      <c r="MEY52" s="468"/>
      <c r="MEZ52" s="468"/>
      <c r="MFA52" s="468"/>
      <c r="MFB52" s="468"/>
      <c r="MFC52" s="468"/>
      <c r="MFD52" s="468"/>
      <c r="MFE52" s="468"/>
      <c r="MFF52" s="468"/>
      <c r="MFG52" s="468"/>
      <c r="MFH52" s="468"/>
      <c r="MFI52" s="468"/>
      <c r="MFJ52" s="468"/>
      <c r="MFK52" s="468"/>
      <c r="MFL52" s="468"/>
      <c r="MFM52" s="468"/>
      <c r="MFN52" s="468"/>
      <c r="MFO52" s="468"/>
      <c r="MFP52" s="468"/>
      <c r="MFQ52" s="468"/>
      <c r="MFR52" s="468"/>
      <c r="MFS52" s="468"/>
      <c r="MFT52" s="468"/>
      <c r="MFU52" s="468"/>
      <c r="MFV52" s="468"/>
      <c r="MFW52" s="468"/>
      <c r="MFX52" s="468"/>
      <c r="MFY52" s="468"/>
      <c r="MFZ52" s="468"/>
      <c r="MGA52" s="468"/>
      <c r="MGB52" s="468"/>
      <c r="MGC52" s="468"/>
      <c r="MGD52" s="468"/>
      <c r="MGE52" s="468"/>
      <c r="MGF52" s="468"/>
      <c r="MGG52" s="468"/>
      <c r="MGH52" s="468"/>
      <c r="MGI52" s="468"/>
      <c r="MGJ52" s="468"/>
      <c r="MGK52" s="468"/>
      <c r="MGL52" s="468"/>
      <c r="MGM52" s="468"/>
      <c r="MGN52" s="468"/>
      <c r="MGO52" s="468"/>
      <c r="MGP52" s="468"/>
      <c r="MGQ52" s="468"/>
      <c r="MGR52" s="468"/>
      <c r="MGS52" s="468"/>
      <c r="MGT52" s="468"/>
      <c r="MGU52" s="468"/>
      <c r="MGV52" s="468"/>
      <c r="MGW52" s="468"/>
      <c r="MGX52" s="468"/>
      <c r="MGY52" s="468"/>
      <c r="MGZ52" s="468"/>
      <c r="MHA52" s="468"/>
      <c r="MHB52" s="468"/>
      <c r="MHC52" s="468"/>
      <c r="MHD52" s="468"/>
      <c r="MHE52" s="468"/>
      <c r="MHF52" s="468"/>
      <c r="MHG52" s="468"/>
      <c r="MHH52" s="468"/>
      <c r="MHI52" s="468"/>
      <c r="MHJ52" s="468"/>
      <c r="MHK52" s="468"/>
      <c r="MHL52" s="468"/>
      <c r="MHM52" s="468"/>
      <c r="MHN52" s="468"/>
      <c r="MHO52" s="468"/>
      <c r="MHP52" s="468"/>
      <c r="MHQ52" s="468"/>
      <c r="MHR52" s="468"/>
      <c r="MHS52" s="468"/>
      <c r="MHT52" s="468"/>
      <c r="MHU52" s="468"/>
      <c r="MHV52" s="468"/>
      <c r="MHW52" s="468"/>
      <c r="MHX52" s="468"/>
      <c r="MHY52" s="468"/>
      <c r="MHZ52" s="468"/>
      <c r="MIA52" s="468"/>
      <c r="MIB52" s="468"/>
      <c r="MIC52" s="468"/>
      <c r="MID52" s="468"/>
      <c r="MIE52" s="468"/>
      <c r="MIF52" s="468"/>
      <c r="MIG52" s="468"/>
      <c r="MIH52" s="468"/>
      <c r="MII52" s="468"/>
      <c r="MIJ52" s="468"/>
      <c r="MIK52" s="468"/>
      <c r="MIL52" s="468"/>
      <c r="MIM52" s="468"/>
      <c r="MIN52" s="468"/>
      <c r="MIO52" s="468"/>
      <c r="MIP52" s="468"/>
      <c r="MIQ52" s="468"/>
      <c r="MIR52" s="468"/>
      <c r="MIS52" s="468"/>
      <c r="MIT52" s="468"/>
      <c r="MIU52" s="468"/>
      <c r="MIV52" s="468"/>
      <c r="MIW52" s="468"/>
      <c r="MIX52" s="468"/>
      <c r="MIY52" s="468"/>
      <c r="MIZ52" s="468"/>
      <c r="MJA52" s="468"/>
      <c r="MJB52" s="468"/>
      <c r="MJC52" s="468"/>
      <c r="MJD52" s="468"/>
      <c r="MJE52" s="468"/>
      <c r="MJF52" s="468"/>
      <c r="MJG52" s="468"/>
      <c r="MJH52" s="468"/>
      <c r="MJI52" s="468"/>
      <c r="MJJ52" s="468"/>
      <c r="MJK52" s="468"/>
      <c r="MJL52" s="468"/>
      <c r="MJM52" s="468"/>
      <c r="MJN52" s="468"/>
      <c r="MJO52" s="468"/>
      <c r="MJP52" s="468"/>
      <c r="MJQ52" s="468"/>
      <c r="MJR52" s="468"/>
      <c r="MJS52" s="468"/>
      <c r="MJT52" s="468"/>
      <c r="MJU52" s="468"/>
      <c r="MJV52" s="468"/>
      <c r="MJW52" s="468"/>
      <c r="MJX52" s="468"/>
      <c r="MJY52" s="468"/>
      <c r="MJZ52" s="468"/>
      <c r="MKA52" s="468"/>
      <c r="MKB52" s="468"/>
      <c r="MKC52" s="468"/>
      <c r="MKD52" s="468"/>
      <c r="MKE52" s="468"/>
      <c r="MKF52" s="468"/>
      <c r="MKG52" s="468"/>
      <c r="MKH52" s="468"/>
      <c r="MKI52" s="468"/>
      <c r="MKJ52" s="468"/>
      <c r="MKK52" s="468"/>
      <c r="MKL52" s="468"/>
      <c r="MKM52" s="468"/>
      <c r="MKN52" s="468"/>
      <c r="MKO52" s="468"/>
      <c r="MKP52" s="468"/>
      <c r="MKQ52" s="468"/>
      <c r="MKR52" s="468"/>
      <c r="MKS52" s="468"/>
      <c r="MKT52" s="468"/>
      <c r="MKU52" s="468"/>
      <c r="MKV52" s="468"/>
      <c r="MKW52" s="468"/>
      <c r="MKX52" s="468"/>
      <c r="MKY52" s="468"/>
      <c r="MKZ52" s="468"/>
      <c r="MLA52" s="468"/>
      <c r="MLB52" s="468"/>
      <c r="MLC52" s="468"/>
      <c r="MLD52" s="468"/>
      <c r="MLE52" s="468"/>
      <c r="MLF52" s="468"/>
      <c r="MLG52" s="468"/>
      <c r="MLH52" s="468"/>
      <c r="MLI52" s="468"/>
      <c r="MLJ52" s="468"/>
      <c r="MLK52" s="468"/>
      <c r="MLL52" s="468"/>
      <c r="MLM52" s="468"/>
      <c r="MLN52" s="468"/>
      <c r="MLO52" s="468"/>
      <c r="MLP52" s="468"/>
      <c r="MLQ52" s="468"/>
      <c r="MLR52" s="468"/>
      <c r="MLS52" s="468"/>
      <c r="MLT52" s="468"/>
      <c r="MLU52" s="468"/>
      <c r="MLV52" s="468"/>
      <c r="MLW52" s="468"/>
      <c r="MLX52" s="468"/>
      <c r="MLY52" s="468"/>
      <c r="MLZ52" s="468"/>
      <c r="MMA52" s="468"/>
      <c r="MMB52" s="468"/>
      <c r="MMC52" s="468"/>
      <c r="MMD52" s="468"/>
      <c r="MME52" s="468"/>
      <c r="MMF52" s="468"/>
      <c r="MMG52" s="468"/>
      <c r="MMH52" s="468"/>
      <c r="MMI52" s="468"/>
      <c r="MMJ52" s="468"/>
      <c r="MMK52" s="468"/>
      <c r="MML52" s="468"/>
      <c r="MMM52" s="468"/>
      <c r="MMN52" s="468"/>
      <c r="MMO52" s="468"/>
      <c r="MMP52" s="468"/>
      <c r="MMQ52" s="468"/>
      <c r="MMR52" s="468"/>
      <c r="MMS52" s="468"/>
      <c r="MMT52" s="468"/>
      <c r="MMU52" s="468"/>
      <c r="MMV52" s="468"/>
      <c r="MMW52" s="468"/>
      <c r="MMX52" s="468"/>
      <c r="MMY52" s="468"/>
      <c r="MMZ52" s="468"/>
      <c r="MNA52" s="468"/>
      <c r="MNB52" s="468"/>
      <c r="MNC52" s="468"/>
      <c r="MND52" s="468"/>
      <c r="MNE52" s="468"/>
      <c r="MNF52" s="468"/>
      <c r="MNG52" s="468"/>
      <c r="MNH52" s="468"/>
      <c r="MNI52" s="468"/>
      <c r="MNJ52" s="468"/>
      <c r="MNK52" s="468"/>
      <c r="MNL52" s="468"/>
      <c r="MNM52" s="468"/>
      <c r="MNN52" s="468"/>
      <c r="MNO52" s="468"/>
      <c r="MNP52" s="468"/>
      <c r="MNQ52" s="468"/>
      <c r="MNR52" s="468"/>
      <c r="MNS52" s="468"/>
      <c r="MNT52" s="468"/>
      <c r="MNU52" s="468"/>
      <c r="MNV52" s="468"/>
      <c r="MNW52" s="468"/>
      <c r="MNX52" s="468"/>
      <c r="MNY52" s="468"/>
      <c r="MNZ52" s="468"/>
      <c r="MOA52" s="468"/>
      <c r="MOB52" s="468"/>
      <c r="MOC52" s="468"/>
      <c r="MOD52" s="468"/>
      <c r="MOE52" s="468"/>
      <c r="MOF52" s="468"/>
      <c r="MOG52" s="468"/>
      <c r="MOH52" s="468"/>
      <c r="MOI52" s="468"/>
      <c r="MOJ52" s="468"/>
      <c r="MOK52" s="468"/>
      <c r="MOL52" s="468"/>
      <c r="MOM52" s="468"/>
      <c r="MON52" s="468"/>
      <c r="MOO52" s="468"/>
      <c r="MOP52" s="468"/>
      <c r="MOQ52" s="468"/>
      <c r="MOR52" s="468"/>
      <c r="MOS52" s="468"/>
      <c r="MOT52" s="468"/>
      <c r="MOU52" s="468"/>
      <c r="MOV52" s="468"/>
      <c r="MOW52" s="468"/>
      <c r="MOX52" s="468"/>
      <c r="MOY52" s="468"/>
      <c r="MOZ52" s="468"/>
      <c r="MPA52" s="468"/>
      <c r="MPB52" s="468"/>
      <c r="MPC52" s="468"/>
      <c r="MPD52" s="468"/>
      <c r="MPE52" s="468"/>
      <c r="MPF52" s="468"/>
      <c r="MPG52" s="468"/>
      <c r="MPH52" s="468"/>
      <c r="MPI52" s="468"/>
      <c r="MPJ52" s="468"/>
      <c r="MPK52" s="468"/>
      <c r="MPL52" s="468"/>
      <c r="MPM52" s="468"/>
      <c r="MPN52" s="468"/>
      <c r="MPO52" s="468"/>
      <c r="MPP52" s="468"/>
      <c r="MPQ52" s="468"/>
      <c r="MPR52" s="468"/>
      <c r="MPS52" s="468"/>
      <c r="MPT52" s="468"/>
      <c r="MPU52" s="468"/>
      <c r="MPV52" s="468"/>
      <c r="MPW52" s="468"/>
      <c r="MPX52" s="468"/>
      <c r="MPY52" s="468"/>
      <c r="MPZ52" s="468"/>
      <c r="MQA52" s="468"/>
      <c r="MQB52" s="468"/>
      <c r="MQC52" s="468"/>
      <c r="MQD52" s="468"/>
      <c r="MQE52" s="468"/>
      <c r="MQF52" s="468"/>
      <c r="MQG52" s="468"/>
      <c r="MQH52" s="468"/>
      <c r="MQI52" s="468"/>
      <c r="MQJ52" s="468"/>
      <c r="MQK52" s="468"/>
      <c r="MQL52" s="468"/>
      <c r="MQM52" s="468"/>
      <c r="MQN52" s="468"/>
      <c r="MQO52" s="468"/>
      <c r="MQP52" s="468"/>
      <c r="MQQ52" s="468"/>
      <c r="MQR52" s="468"/>
      <c r="MQS52" s="468"/>
      <c r="MQT52" s="468"/>
      <c r="MQU52" s="468"/>
      <c r="MQV52" s="468"/>
      <c r="MQW52" s="468"/>
      <c r="MQX52" s="468"/>
      <c r="MQY52" s="468"/>
      <c r="MQZ52" s="468"/>
      <c r="MRA52" s="468"/>
      <c r="MRB52" s="468"/>
      <c r="MRC52" s="468"/>
      <c r="MRD52" s="468"/>
      <c r="MRE52" s="468"/>
      <c r="MRF52" s="468"/>
      <c r="MRG52" s="468"/>
      <c r="MRH52" s="468"/>
      <c r="MRI52" s="468"/>
      <c r="MRJ52" s="468"/>
      <c r="MRK52" s="468"/>
      <c r="MRL52" s="468"/>
      <c r="MRM52" s="468"/>
      <c r="MRN52" s="468"/>
      <c r="MRO52" s="468"/>
      <c r="MRP52" s="468"/>
      <c r="MRQ52" s="468"/>
      <c r="MRR52" s="468"/>
      <c r="MRS52" s="468"/>
      <c r="MRT52" s="468"/>
      <c r="MRU52" s="468"/>
      <c r="MRV52" s="468"/>
      <c r="MRW52" s="468"/>
      <c r="MRX52" s="468"/>
      <c r="MRY52" s="468"/>
      <c r="MRZ52" s="468"/>
      <c r="MSA52" s="468"/>
      <c r="MSB52" s="468"/>
      <c r="MSC52" s="468"/>
      <c r="MSD52" s="468"/>
      <c r="MSE52" s="468"/>
      <c r="MSF52" s="468"/>
      <c r="MSG52" s="468"/>
      <c r="MSH52" s="468"/>
      <c r="MSI52" s="468"/>
      <c r="MSJ52" s="468"/>
      <c r="MSK52" s="468"/>
      <c r="MSL52" s="468"/>
      <c r="MSM52" s="468"/>
      <c r="MSN52" s="468"/>
      <c r="MSO52" s="468"/>
      <c r="MSP52" s="468"/>
      <c r="MSQ52" s="468"/>
      <c r="MSR52" s="468"/>
      <c r="MSS52" s="468"/>
      <c r="MST52" s="468"/>
      <c r="MSU52" s="468"/>
      <c r="MSV52" s="468"/>
      <c r="MSW52" s="468"/>
      <c r="MSX52" s="468"/>
      <c r="MSY52" s="468"/>
      <c r="MSZ52" s="468"/>
      <c r="MTA52" s="468"/>
      <c r="MTB52" s="468"/>
      <c r="MTC52" s="468"/>
      <c r="MTD52" s="468"/>
      <c r="MTE52" s="468"/>
      <c r="MTF52" s="468"/>
      <c r="MTG52" s="468"/>
      <c r="MTH52" s="468"/>
      <c r="MTI52" s="468"/>
      <c r="MTJ52" s="468"/>
      <c r="MTK52" s="468"/>
      <c r="MTL52" s="468"/>
      <c r="MTM52" s="468"/>
      <c r="MTN52" s="468"/>
      <c r="MTO52" s="468"/>
      <c r="MTP52" s="468"/>
      <c r="MTQ52" s="468"/>
      <c r="MTR52" s="468"/>
      <c r="MTS52" s="468"/>
      <c r="MTT52" s="468"/>
      <c r="MTU52" s="468"/>
      <c r="MTV52" s="468"/>
      <c r="MTW52" s="468"/>
      <c r="MTX52" s="468"/>
      <c r="MTY52" s="468"/>
      <c r="MTZ52" s="468"/>
      <c r="MUA52" s="468"/>
      <c r="MUB52" s="468"/>
      <c r="MUC52" s="468"/>
      <c r="MUD52" s="468"/>
      <c r="MUE52" s="468"/>
      <c r="MUF52" s="468"/>
      <c r="MUG52" s="468"/>
      <c r="MUH52" s="468"/>
      <c r="MUI52" s="468"/>
      <c r="MUJ52" s="468"/>
      <c r="MUK52" s="468"/>
      <c r="MUL52" s="468"/>
      <c r="MUM52" s="468"/>
      <c r="MUN52" s="468"/>
      <c r="MUO52" s="468"/>
      <c r="MUP52" s="468"/>
      <c r="MUQ52" s="468"/>
      <c r="MUR52" s="468"/>
      <c r="MUS52" s="468"/>
      <c r="MUT52" s="468"/>
      <c r="MUU52" s="468"/>
      <c r="MUV52" s="468"/>
      <c r="MUW52" s="468"/>
      <c r="MUX52" s="468"/>
      <c r="MUY52" s="468"/>
      <c r="MUZ52" s="468"/>
      <c r="MVA52" s="468"/>
      <c r="MVB52" s="468"/>
      <c r="MVC52" s="468"/>
      <c r="MVD52" s="468"/>
      <c r="MVE52" s="468"/>
      <c r="MVF52" s="468"/>
      <c r="MVG52" s="468"/>
      <c r="MVH52" s="468"/>
      <c r="MVI52" s="468"/>
      <c r="MVJ52" s="468"/>
      <c r="MVK52" s="468"/>
      <c r="MVL52" s="468"/>
      <c r="MVM52" s="468"/>
      <c r="MVN52" s="468"/>
      <c r="MVO52" s="468"/>
      <c r="MVP52" s="468"/>
      <c r="MVQ52" s="468"/>
      <c r="MVR52" s="468"/>
      <c r="MVS52" s="468"/>
      <c r="MVT52" s="468"/>
      <c r="MVU52" s="468"/>
      <c r="MVV52" s="468"/>
      <c r="MVW52" s="468"/>
      <c r="MVX52" s="468"/>
      <c r="MVY52" s="468"/>
      <c r="MVZ52" s="468"/>
      <c r="MWA52" s="468"/>
      <c r="MWB52" s="468"/>
      <c r="MWC52" s="468"/>
      <c r="MWD52" s="468"/>
      <c r="MWE52" s="468"/>
      <c r="MWF52" s="468"/>
      <c r="MWG52" s="468"/>
      <c r="MWH52" s="468"/>
      <c r="MWI52" s="468"/>
      <c r="MWJ52" s="468"/>
      <c r="MWK52" s="468"/>
      <c r="MWL52" s="468"/>
      <c r="MWM52" s="468"/>
      <c r="MWN52" s="468"/>
      <c r="MWO52" s="468"/>
      <c r="MWP52" s="468"/>
      <c r="MWQ52" s="468"/>
      <c r="MWR52" s="468"/>
      <c r="MWS52" s="468"/>
      <c r="MWT52" s="468"/>
      <c r="MWU52" s="468"/>
      <c r="MWV52" s="468"/>
      <c r="MWW52" s="468"/>
      <c r="MWX52" s="468"/>
      <c r="MWY52" s="468"/>
      <c r="MWZ52" s="468"/>
      <c r="MXA52" s="468"/>
      <c r="MXB52" s="468"/>
      <c r="MXC52" s="468"/>
      <c r="MXD52" s="468"/>
      <c r="MXE52" s="468"/>
      <c r="MXF52" s="468"/>
      <c r="MXG52" s="468"/>
      <c r="MXH52" s="468"/>
      <c r="MXI52" s="468"/>
      <c r="MXJ52" s="468"/>
      <c r="MXK52" s="468"/>
      <c r="MXL52" s="468"/>
      <c r="MXM52" s="468"/>
      <c r="MXN52" s="468"/>
      <c r="MXO52" s="468"/>
      <c r="MXP52" s="468"/>
      <c r="MXQ52" s="468"/>
      <c r="MXR52" s="468"/>
      <c r="MXS52" s="468"/>
      <c r="MXT52" s="468"/>
      <c r="MXU52" s="468"/>
      <c r="MXV52" s="468"/>
      <c r="MXW52" s="468"/>
      <c r="MXX52" s="468"/>
      <c r="MXY52" s="468"/>
      <c r="MXZ52" s="468"/>
      <c r="MYA52" s="468"/>
      <c r="MYB52" s="468"/>
      <c r="MYC52" s="468"/>
      <c r="MYD52" s="468"/>
      <c r="MYE52" s="468"/>
      <c r="MYF52" s="468"/>
      <c r="MYG52" s="468"/>
      <c r="MYH52" s="468"/>
      <c r="MYI52" s="468"/>
      <c r="MYJ52" s="468"/>
      <c r="MYK52" s="468"/>
      <c r="MYL52" s="468"/>
      <c r="MYM52" s="468"/>
      <c r="MYN52" s="468"/>
      <c r="MYO52" s="468"/>
      <c r="MYP52" s="468"/>
      <c r="MYQ52" s="468"/>
      <c r="MYR52" s="468"/>
      <c r="MYS52" s="468"/>
      <c r="MYT52" s="468"/>
      <c r="MYU52" s="468"/>
      <c r="MYV52" s="468"/>
      <c r="MYW52" s="468"/>
      <c r="MYX52" s="468"/>
      <c r="MYY52" s="468"/>
      <c r="MYZ52" s="468"/>
      <c r="MZA52" s="468"/>
      <c r="MZB52" s="468"/>
      <c r="MZC52" s="468"/>
      <c r="MZD52" s="468"/>
      <c r="MZE52" s="468"/>
      <c r="MZF52" s="468"/>
      <c r="MZG52" s="468"/>
      <c r="MZH52" s="468"/>
      <c r="MZI52" s="468"/>
      <c r="MZJ52" s="468"/>
      <c r="MZK52" s="468"/>
      <c r="MZL52" s="468"/>
      <c r="MZM52" s="468"/>
      <c r="MZN52" s="468"/>
      <c r="MZO52" s="468"/>
      <c r="MZP52" s="468"/>
      <c r="MZQ52" s="468"/>
      <c r="MZR52" s="468"/>
      <c r="MZS52" s="468"/>
      <c r="MZT52" s="468"/>
      <c r="MZU52" s="468"/>
      <c r="MZV52" s="468"/>
      <c r="MZW52" s="468"/>
      <c r="MZX52" s="468"/>
      <c r="MZY52" s="468"/>
      <c r="MZZ52" s="468"/>
      <c r="NAA52" s="468"/>
      <c r="NAB52" s="468"/>
      <c r="NAC52" s="468"/>
      <c r="NAD52" s="468"/>
      <c r="NAE52" s="468"/>
      <c r="NAF52" s="468"/>
      <c r="NAG52" s="468"/>
      <c r="NAH52" s="468"/>
      <c r="NAI52" s="468"/>
      <c r="NAJ52" s="468"/>
      <c r="NAK52" s="468"/>
      <c r="NAL52" s="468"/>
      <c r="NAM52" s="468"/>
      <c r="NAN52" s="468"/>
      <c r="NAO52" s="468"/>
      <c r="NAP52" s="468"/>
      <c r="NAQ52" s="468"/>
      <c r="NAR52" s="468"/>
      <c r="NAS52" s="468"/>
      <c r="NAT52" s="468"/>
      <c r="NAU52" s="468"/>
      <c r="NAV52" s="468"/>
      <c r="NAW52" s="468"/>
      <c r="NAX52" s="468"/>
      <c r="NAY52" s="468"/>
      <c r="NAZ52" s="468"/>
      <c r="NBA52" s="468"/>
      <c r="NBB52" s="468"/>
      <c r="NBC52" s="468"/>
      <c r="NBD52" s="468"/>
      <c r="NBE52" s="468"/>
      <c r="NBF52" s="468"/>
      <c r="NBG52" s="468"/>
      <c r="NBH52" s="468"/>
      <c r="NBI52" s="468"/>
      <c r="NBJ52" s="468"/>
      <c r="NBK52" s="468"/>
      <c r="NBL52" s="468"/>
      <c r="NBM52" s="468"/>
      <c r="NBN52" s="468"/>
      <c r="NBO52" s="468"/>
      <c r="NBP52" s="468"/>
      <c r="NBQ52" s="468"/>
      <c r="NBR52" s="468"/>
      <c r="NBS52" s="468"/>
      <c r="NBT52" s="468"/>
      <c r="NBU52" s="468"/>
      <c r="NBV52" s="468"/>
      <c r="NBW52" s="468"/>
      <c r="NBX52" s="468"/>
      <c r="NBY52" s="468"/>
      <c r="NBZ52" s="468"/>
      <c r="NCA52" s="468"/>
      <c r="NCB52" s="468"/>
      <c r="NCC52" s="468"/>
      <c r="NCD52" s="468"/>
      <c r="NCE52" s="468"/>
      <c r="NCF52" s="468"/>
      <c r="NCG52" s="468"/>
      <c r="NCH52" s="468"/>
      <c r="NCI52" s="468"/>
      <c r="NCJ52" s="468"/>
      <c r="NCK52" s="468"/>
      <c r="NCL52" s="468"/>
      <c r="NCM52" s="468"/>
      <c r="NCN52" s="468"/>
      <c r="NCO52" s="468"/>
      <c r="NCP52" s="468"/>
      <c r="NCQ52" s="468"/>
      <c r="NCR52" s="468"/>
      <c r="NCS52" s="468"/>
      <c r="NCT52" s="468"/>
      <c r="NCU52" s="468"/>
      <c r="NCV52" s="468"/>
      <c r="NCW52" s="468"/>
      <c r="NCX52" s="468"/>
      <c r="NCY52" s="468"/>
      <c r="NCZ52" s="468"/>
      <c r="NDA52" s="468"/>
      <c r="NDB52" s="468"/>
      <c r="NDC52" s="468"/>
      <c r="NDD52" s="468"/>
      <c r="NDE52" s="468"/>
      <c r="NDF52" s="468"/>
      <c r="NDG52" s="468"/>
      <c r="NDH52" s="468"/>
      <c r="NDI52" s="468"/>
      <c r="NDJ52" s="468"/>
      <c r="NDK52" s="468"/>
      <c r="NDL52" s="468"/>
      <c r="NDM52" s="468"/>
      <c r="NDN52" s="468"/>
      <c r="NDO52" s="468"/>
      <c r="NDP52" s="468"/>
      <c r="NDQ52" s="468"/>
      <c r="NDR52" s="468"/>
      <c r="NDS52" s="468"/>
      <c r="NDT52" s="468"/>
      <c r="NDU52" s="468"/>
      <c r="NDV52" s="468"/>
      <c r="NDW52" s="468"/>
      <c r="NDX52" s="468"/>
      <c r="NDY52" s="468"/>
      <c r="NDZ52" s="468"/>
      <c r="NEA52" s="468"/>
      <c r="NEB52" s="468"/>
      <c r="NEC52" s="468"/>
      <c r="NED52" s="468"/>
      <c r="NEE52" s="468"/>
      <c r="NEF52" s="468"/>
      <c r="NEG52" s="468"/>
      <c r="NEH52" s="468"/>
      <c r="NEI52" s="468"/>
      <c r="NEJ52" s="468"/>
      <c r="NEK52" s="468"/>
      <c r="NEL52" s="468"/>
      <c r="NEM52" s="468"/>
      <c r="NEN52" s="468"/>
      <c r="NEO52" s="468"/>
      <c r="NEP52" s="468"/>
      <c r="NEQ52" s="468"/>
      <c r="NER52" s="468"/>
      <c r="NES52" s="468"/>
      <c r="NET52" s="468"/>
      <c r="NEU52" s="468"/>
      <c r="NEV52" s="468"/>
      <c r="NEW52" s="468"/>
      <c r="NEX52" s="468"/>
      <c r="NEY52" s="468"/>
      <c r="NEZ52" s="468"/>
      <c r="NFA52" s="468"/>
      <c r="NFB52" s="468"/>
      <c r="NFC52" s="468"/>
      <c r="NFD52" s="468"/>
      <c r="NFE52" s="468"/>
      <c r="NFF52" s="468"/>
      <c r="NFG52" s="468"/>
      <c r="NFH52" s="468"/>
      <c r="NFI52" s="468"/>
      <c r="NFJ52" s="468"/>
      <c r="NFK52" s="468"/>
      <c r="NFL52" s="468"/>
      <c r="NFM52" s="468"/>
      <c r="NFN52" s="468"/>
      <c r="NFO52" s="468"/>
      <c r="NFP52" s="468"/>
      <c r="NFQ52" s="468"/>
      <c r="NFR52" s="468"/>
      <c r="NFS52" s="468"/>
      <c r="NFT52" s="468"/>
      <c r="NFU52" s="468"/>
      <c r="NFV52" s="468"/>
      <c r="NFW52" s="468"/>
      <c r="NFX52" s="468"/>
      <c r="NFY52" s="468"/>
      <c r="NFZ52" s="468"/>
      <c r="NGA52" s="468"/>
      <c r="NGB52" s="468"/>
      <c r="NGC52" s="468"/>
      <c r="NGD52" s="468"/>
      <c r="NGE52" s="468"/>
      <c r="NGF52" s="468"/>
      <c r="NGG52" s="468"/>
      <c r="NGH52" s="468"/>
      <c r="NGI52" s="468"/>
      <c r="NGJ52" s="468"/>
      <c r="NGK52" s="468"/>
      <c r="NGL52" s="468"/>
      <c r="NGM52" s="468"/>
      <c r="NGN52" s="468"/>
      <c r="NGO52" s="468"/>
      <c r="NGP52" s="468"/>
      <c r="NGQ52" s="468"/>
      <c r="NGR52" s="468"/>
      <c r="NGS52" s="468"/>
      <c r="NGT52" s="468"/>
      <c r="NGU52" s="468"/>
      <c r="NGV52" s="468"/>
      <c r="NGW52" s="468"/>
      <c r="NGX52" s="468"/>
      <c r="NGY52" s="468"/>
      <c r="NGZ52" s="468"/>
      <c r="NHA52" s="468"/>
      <c r="NHB52" s="468"/>
      <c r="NHC52" s="468"/>
      <c r="NHD52" s="468"/>
      <c r="NHE52" s="468"/>
      <c r="NHF52" s="468"/>
      <c r="NHG52" s="468"/>
      <c r="NHH52" s="468"/>
      <c r="NHI52" s="468"/>
      <c r="NHJ52" s="468"/>
      <c r="NHK52" s="468"/>
      <c r="NHL52" s="468"/>
      <c r="NHM52" s="468"/>
      <c r="NHN52" s="468"/>
      <c r="NHO52" s="468"/>
      <c r="NHP52" s="468"/>
      <c r="NHQ52" s="468"/>
      <c r="NHR52" s="468"/>
      <c r="NHS52" s="468"/>
      <c r="NHT52" s="468"/>
      <c r="NHU52" s="468"/>
      <c r="NHV52" s="468"/>
      <c r="NHW52" s="468"/>
      <c r="NHX52" s="468"/>
      <c r="NHY52" s="468"/>
      <c r="NHZ52" s="468"/>
      <c r="NIA52" s="468"/>
      <c r="NIB52" s="468"/>
      <c r="NIC52" s="468"/>
      <c r="NID52" s="468"/>
      <c r="NIE52" s="468"/>
      <c r="NIF52" s="468"/>
      <c r="NIG52" s="468"/>
      <c r="NIH52" s="468"/>
      <c r="NII52" s="468"/>
      <c r="NIJ52" s="468"/>
      <c r="NIK52" s="468"/>
      <c r="NIL52" s="468"/>
      <c r="NIM52" s="468"/>
      <c r="NIN52" s="468"/>
      <c r="NIO52" s="468"/>
      <c r="NIP52" s="468"/>
      <c r="NIQ52" s="468"/>
      <c r="NIR52" s="468"/>
      <c r="NIS52" s="468"/>
      <c r="NIT52" s="468"/>
      <c r="NIU52" s="468"/>
      <c r="NIV52" s="468"/>
      <c r="NIW52" s="468"/>
      <c r="NIX52" s="468"/>
      <c r="NIY52" s="468"/>
      <c r="NIZ52" s="468"/>
      <c r="NJA52" s="468"/>
      <c r="NJB52" s="468"/>
      <c r="NJC52" s="468"/>
      <c r="NJD52" s="468"/>
      <c r="NJE52" s="468"/>
      <c r="NJF52" s="468"/>
      <c r="NJG52" s="468"/>
      <c r="NJH52" s="468"/>
      <c r="NJI52" s="468"/>
      <c r="NJJ52" s="468"/>
      <c r="NJK52" s="468"/>
      <c r="NJL52" s="468"/>
      <c r="NJM52" s="468"/>
      <c r="NJN52" s="468"/>
      <c r="NJO52" s="468"/>
      <c r="NJP52" s="468"/>
      <c r="NJQ52" s="468"/>
      <c r="NJR52" s="468"/>
      <c r="NJS52" s="468"/>
      <c r="NJT52" s="468"/>
      <c r="NJU52" s="468"/>
      <c r="NJV52" s="468"/>
      <c r="NJW52" s="468"/>
      <c r="NJX52" s="468"/>
      <c r="NJY52" s="468"/>
      <c r="NJZ52" s="468"/>
      <c r="NKA52" s="468"/>
      <c r="NKB52" s="468"/>
      <c r="NKC52" s="468"/>
      <c r="NKD52" s="468"/>
      <c r="NKE52" s="468"/>
      <c r="NKF52" s="468"/>
      <c r="NKG52" s="468"/>
      <c r="NKH52" s="468"/>
      <c r="NKI52" s="468"/>
      <c r="NKJ52" s="468"/>
      <c r="NKK52" s="468"/>
      <c r="NKL52" s="468"/>
      <c r="NKM52" s="468"/>
      <c r="NKN52" s="468"/>
      <c r="NKO52" s="468"/>
      <c r="NKP52" s="468"/>
      <c r="NKQ52" s="468"/>
      <c r="NKR52" s="468"/>
      <c r="NKS52" s="468"/>
      <c r="NKT52" s="468"/>
      <c r="NKU52" s="468"/>
      <c r="NKV52" s="468"/>
      <c r="NKW52" s="468"/>
      <c r="NKX52" s="468"/>
      <c r="NKY52" s="468"/>
      <c r="NKZ52" s="468"/>
      <c r="NLA52" s="468"/>
      <c r="NLB52" s="468"/>
      <c r="NLC52" s="468"/>
      <c r="NLD52" s="468"/>
      <c r="NLE52" s="468"/>
      <c r="NLF52" s="468"/>
      <c r="NLG52" s="468"/>
      <c r="NLH52" s="468"/>
      <c r="NLI52" s="468"/>
      <c r="NLJ52" s="468"/>
      <c r="NLK52" s="468"/>
      <c r="NLL52" s="468"/>
      <c r="NLM52" s="468"/>
      <c r="NLN52" s="468"/>
      <c r="NLO52" s="468"/>
      <c r="NLP52" s="468"/>
      <c r="NLQ52" s="468"/>
      <c r="NLR52" s="468"/>
      <c r="NLS52" s="468"/>
      <c r="NLT52" s="468"/>
      <c r="NLU52" s="468"/>
      <c r="NLV52" s="468"/>
      <c r="NLW52" s="468"/>
      <c r="NLX52" s="468"/>
      <c r="NLY52" s="468"/>
      <c r="NLZ52" s="468"/>
      <c r="NMA52" s="468"/>
      <c r="NMB52" s="468"/>
      <c r="NMC52" s="468"/>
      <c r="NMD52" s="468"/>
      <c r="NME52" s="468"/>
      <c r="NMF52" s="468"/>
      <c r="NMG52" s="468"/>
      <c r="NMH52" s="468"/>
      <c r="NMI52" s="468"/>
      <c r="NMJ52" s="468"/>
      <c r="NMK52" s="468"/>
      <c r="NML52" s="468"/>
      <c r="NMM52" s="468"/>
      <c r="NMN52" s="468"/>
      <c r="NMO52" s="468"/>
      <c r="NMP52" s="468"/>
      <c r="NMQ52" s="468"/>
      <c r="NMR52" s="468"/>
      <c r="NMS52" s="468"/>
      <c r="NMT52" s="468"/>
      <c r="NMU52" s="468"/>
      <c r="NMV52" s="468"/>
      <c r="NMW52" s="468"/>
      <c r="NMX52" s="468"/>
      <c r="NMY52" s="468"/>
      <c r="NMZ52" s="468"/>
      <c r="NNA52" s="468"/>
      <c r="NNB52" s="468"/>
      <c r="NNC52" s="468"/>
      <c r="NND52" s="468"/>
      <c r="NNE52" s="468"/>
      <c r="NNF52" s="468"/>
      <c r="NNG52" s="468"/>
      <c r="NNH52" s="468"/>
      <c r="NNI52" s="468"/>
      <c r="NNJ52" s="468"/>
      <c r="NNK52" s="468"/>
      <c r="NNL52" s="468"/>
      <c r="NNM52" s="468"/>
      <c r="NNN52" s="468"/>
      <c r="NNO52" s="468"/>
      <c r="NNP52" s="468"/>
      <c r="NNQ52" s="468"/>
      <c r="NNR52" s="468"/>
      <c r="NNS52" s="468"/>
      <c r="NNT52" s="468"/>
      <c r="NNU52" s="468"/>
      <c r="NNV52" s="468"/>
      <c r="NNW52" s="468"/>
      <c r="NNX52" s="468"/>
      <c r="NNY52" s="468"/>
      <c r="NNZ52" s="468"/>
      <c r="NOA52" s="468"/>
      <c r="NOB52" s="468"/>
      <c r="NOC52" s="468"/>
      <c r="NOD52" s="468"/>
      <c r="NOE52" s="468"/>
      <c r="NOF52" s="468"/>
      <c r="NOG52" s="468"/>
      <c r="NOH52" s="468"/>
      <c r="NOI52" s="468"/>
      <c r="NOJ52" s="468"/>
      <c r="NOK52" s="468"/>
      <c r="NOL52" s="468"/>
      <c r="NOM52" s="468"/>
      <c r="NON52" s="468"/>
      <c r="NOO52" s="468"/>
      <c r="NOP52" s="468"/>
      <c r="NOQ52" s="468"/>
      <c r="NOR52" s="468"/>
      <c r="NOS52" s="468"/>
      <c r="NOT52" s="468"/>
      <c r="NOU52" s="468"/>
      <c r="NOV52" s="468"/>
      <c r="NOW52" s="468"/>
      <c r="NOX52" s="468"/>
      <c r="NOY52" s="468"/>
      <c r="NOZ52" s="468"/>
      <c r="NPA52" s="468"/>
      <c r="NPB52" s="468"/>
      <c r="NPC52" s="468"/>
      <c r="NPD52" s="468"/>
      <c r="NPE52" s="468"/>
      <c r="NPF52" s="468"/>
      <c r="NPG52" s="468"/>
      <c r="NPH52" s="468"/>
      <c r="NPI52" s="468"/>
      <c r="NPJ52" s="468"/>
      <c r="NPK52" s="468"/>
      <c r="NPL52" s="468"/>
      <c r="NPM52" s="468"/>
      <c r="NPN52" s="468"/>
      <c r="NPO52" s="468"/>
      <c r="NPP52" s="468"/>
      <c r="NPQ52" s="468"/>
      <c r="NPR52" s="468"/>
      <c r="NPS52" s="468"/>
      <c r="NPT52" s="468"/>
      <c r="NPU52" s="468"/>
      <c r="NPV52" s="468"/>
      <c r="NPW52" s="468"/>
      <c r="NPX52" s="468"/>
      <c r="NPY52" s="468"/>
      <c r="NPZ52" s="468"/>
      <c r="NQA52" s="468"/>
      <c r="NQB52" s="468"/>
      <c r="NQC52" s="468"/>
      <c r="NQD52" s="468"/>
      <c r="NQE52" s="468"/>
      <c r="NQF52" s="468"/>
      <c r="NQG52" s="468"/>
      <c r="NQH52" s="468"/>
      <c r="NQI52" s="468"/>
      <c r="NQJ52" s="468"/>
      <c r="NQK52" s="468"/>
      <c r="NQL52" s="468"/>
      <c r="NQM52" s="468"/>
      <c r="NQN52" s="468"/>
      <c r="NQO52" s="468"/>
      <c r="NQP52" s="468"/>
      <c r="NQQ52" s="468"/>
      <c r="NQR52" s="468"/>
      <c r="NQS52" s="468"/>
      <c r="NQT52" s="468"/>
      <c r="NQU52" s="468"/>
      <c r="NQV52" s="468"/>
      <c r="NQW52" s="468"/>
      <c r="NQX52" s="468"/>
      <c r="NQY52" s="468"/>
      <c r="NQZ52" s="468"/>
      <c r="NRA52" s="468"/>
      <c r="NRB52" s="468"/>
      <c r="NRC52" s="468"/>
      <c r="NRD52" s="468"/>
      <c r="NRE52" s="468"/>
      <c r="NRF52" s="468"/>
      <c r="NRG52" s="468"/>
      <c r="NRH52" s="468"/>
      <c r="NRI52" s="468"/>
      <c r="NRJ52" s="468"/>
      <c r="NRK52" s="468"/>
      <c r="NRL52" s="468"/>
      <c r="NRM52" s="468"/>
      <c r="NRN52" s="468"/>
      <c r="NRO52" s="468"/>
      <c r="NRP52" s="468"/>
      <c r="NRQ52" s="468"/>
      <c r="NRR52" s="468"/>
      <c r="NRS52" s="468"/>
      <c r="NRT52" s="468"/>
      <c r="NRU52" s="468"/>
      <c r="NRV52" s="468"/>
      <c r="NRW52" s="468"/>
      <c r="NRX52" s="468"/>
      <c r="NRY52" s="468"/>
      <c r="NRZ52" s="468"/>
      <c r="NSA52" s="468"/>
      <c r="NSB52" s="468"/>
      <c r="NSC52" s="468"/>
      <c r="NSD52" s="468"/>
      <c r="NSE52" s="468"/>
      <c r="NSF52" s="468"/>
      <c r="NSG52" s="468"/>
      <c r="NSH52" s="468"/>
      <c r="NSI52" s="468"/>
      <c r="NSJ52" s="468"/>
      <c r="NSK52" s="468"/>
      <c r="NSL52" s="468"/>
      <c r="NSM52" s="468"/>
      <c r="NSN52" s="468"/>
      <c r="NSO52" s="468"/>
      <c r="NSP52" s="468"/>
      <c r="NSQ52" s="468"/>
      <c r="NSR52" s="468"/>
      <c r="NSS52" s="468"/>
      <c r="NST52" s="468"/>
      <c r="NSU52" s="468"/>
      <c r="NSV52" s="468"/>
      <c r="NSW52" s="468"/>
      <c r="NSX52" s="468"/>
      <c r="NSY52" s="468"/>
      <c r="NSZ52" s="468"/>
      <c r="NTA52" s="468"/>
      <c r="NTB52" s="468"/>
      <c r="NTC52" s="468"/>
      <c r="NTD52" s="468"/>
      <c r="NTE52" s="468"/>
      <c r="NTF52" s="468"/>
      <c r="NTG52" s="468"/>
      <c r="NTH52" s="468"/>
      <c r="NTI52" s="468"/>
      <c r="NTJ52" s="468"/>
      <c r="NTK52" s="468"/>
      <c r="NTL52" s="468"/>
      <c r="NTM52" s="468"/>
      <c r="NTN52" s="468"/>
      <c r="NTO52" s="468"/>
      <c r="NTP52" s="468"/>
      <c r="NTQ52" s="468"/>
      <c r="NTR52" s="468"/>
      <c r="NTS52" s="468"/>
      <c r="NTT52" s="468"/>
      <c r="NTU52" s="468"/>
      <c r="NTV52" s="468"/>
      <c r="NTW52" s="468"/>
      <c r="NTX52" s="468"/>
      <c r="NTY52" s="468"/>
      <c r="NTZ52" s="468"/>
      <c r="NUA52" s="468"/>
      <c r="NUB52" s="468"/>
      <c r="NUC52" s="468"/>
      <c r="NUD52" s="468"/>
      <c r="NUE52" s="468"/>
      <c r="NUF52" s="468"/>
      <c r="NUG52" s="468"/>
      <c r="NUH52" s="468"/>
      <c r="NUI52" s="468"/>
      <c r="NUJ52" s="468"/>
      <c r="NUK52" s="468"/>
      <c r="NUL52" s="468"/>
      <c r="NUM52" s="468"/>
      <c r="NUN52" s="468"/>
      <c r="NUO52" s="468"/>
      <c r="NUP52" s="468"/>
      <c r="NUQ52" s="468"/>
      <c r="NUR52" s="468"/>
      <c r="NUS52" s="468"/>
      <c r="NUT52" s="468"/>
      <c r="NUU52" s="468"/>
      <c r="NUV52" s="468"/>
      <c r="NUW52" s="468"/>
      <c r="NUX52" s="468"/>
      <c r="NUY52" s="468"/>
      <c r="NUZ52" s="468"/>
      <c r="NVA52" s="468"/>
      <c r="NVB52" s="468"/>
      <c r="NVC52" s="468"/>
      <c r="NVD52" s="468"/>
      <c r="NVE52" s="468"/>
      <c r="NVF52" s="468"/>
      <c r="NVG52" s="468"/>
      <c r="NVH52" s="468"/>
      <c r="NVI52" s="468"/>
      <c r="NVJ52" s="468"/>
      <c r="NVK52" s="468"/>
      <c r="NVL52" s="468"/>
      <c r="NVM52" s="468"/>
      <c r="NVN52" s="468"/>
      <c r="NVO52" s="468"/>
      <c r="NVP52" s="468"/>
      <c r="NVQ52" s="468"/>
      <c r="NVR52" s="468"/>
      <c r="NVS52" s="468"/>
      <c r="NVT52" s="468"/>
      <c r="NVU52" s="468"/>
      <c r="NVV52" s="468"/>
      <c r="NVW52" s="468"/>
      <c r="NVX52" s="468"/>
      <c r="NVY52" s="468"/>
      <c r="NVZ52" s="468"/>
      <c r="NWA52" s="468"/>
      <c r="NWB52" s="468"/>
      <c r="NWC52" s="468"/>
      <c r="NWD52" s="468"/>
      <c r="NWE52" s="468"/>
      <c r="NWF52" s="468"/>
      <c r="NWG52" s="468"/>
      <c r="NWH52" s="468"/>
      <c r="NWI52" s="468"/>
      <c r="NWJ52" s="468"/>
      <c r="NWK52" s="468"/>
      <c r="NWL52" s="468"/>
      <c r="NWM52" s="468"/>
      <c r="NWN52" s="468"/>
      <c r="NWO52" s="468"/>
      <c r="NWP52" s="468"/>
      <c r="NWQ52" s="468"/>
      <c r="NWR52" s="468"/>
      <c r="NWS52" s="468"/>
      <c r="NWT52" s="468"/>
      <c r="NWU52" s="468"/>
      <c r="NWV52" s="468"/>
      <c r="NWW52" s="468"/>
      <c r="NWX52" s="468"/>
      <c r="NWY52" s="468"/>
      <c r="NWZ52" s="468"/>
      <c r="NXA52" s="468"/>
      <c r="NXB52" s="468"/>
      <c r="NXC52" s="468"/>
      <c r="NXD52" s="468"/>
      <c r="NXE52" s="468"/>
      <c r="NXF52" s="468"/>
      <c r="NXG52" s="468"/>
      <c r="NXH52" s="468"/>
      <c r="NXI52" s="468"/>
      <c r="NXJ52" s="468"/>
      <c r="NXK52" s="468"/>
      <c r="NXL52" s="468"/>
      <c r="NXM52" s="468"/>
      <c r="NXN52" s="468"/>
      <c r="NXO52" s="468"/>
      <c r="NXP52" s="468"/>
      <c r="NXQ52" s="468"/>
      <c r="NXR52" s="468"/>
      <c r="NXS52" s="468"/>
      <c r="NXT52" s="468"/>
      <c r="NXU52" s="468"/>
      <c r="NXV52" s="468"/>
      <c r="NXW52" s="468"/>
      <c r="NXX52" s="468"/>
      <c r="NXY52" s="468"/>
      <c r="NXZ52" s="468"/>
      <c r="NYA52" s="468"/>
      <c r="NYB52" s="468"/>
      <c r="NYC52" s="468"/>
      <c r="NYD52" s="468"/>
      <c r="NYE52" s="468"/>
      <c r="NYF52" s="468"/>
      <c r="NYG52" s="468"/>
      <c r="NYH52" s="468"/>
      <c r="NYI52" s="468"/>
      <c r="NYJ52" s="468"/>
      <c r="NYK52" s="468"/>
      <c r="NYL52" s="468"/>
      <c r="NYM52" s="468"/>
      <c r="NYN52" s="468"/>
      <c r="NYO52" s="468"/>
      <c r="NYP52" s="468"/>
      <c r="NYQ52" s="468"/>
      <c r="NYR52" s="468"/>
      <c r="NYS52" s="468"/>
      <c r="NYT52" s="468"/>
      <c r="NYU52" s="468"/>
      <c r="NYV52" s="468"/>
      <c r="NYW52" s="468"/>
      <c r="NYX52" s="468"/>
      <c r="NYY52" s="468"/>
      <c r="NYZ52" s="468"/>
      <c r="NZA52" s="468"/>
      <c r="NZB52" s="468"/>
      <c r="NZC52" s="468"/>
      <c r="NZD52" s="468"/>
      <c r="NZE52" s="468"/>
      <c r="NZF52" s="468"/>
      <c r="NZG52" s="468"/>
      <c r="NZH52" s="468"/>
      <c r="NZI52" s="468"/>
      <c r="NZJ52" s="468"/>
      <c r="NZK52" s="468"/>
      <c r="NZL52" s="468"/>
      <c r="NZM52" s="468"/>
      <c r="NZN52" s="468"/>
      <c r="NZO52" s="468"/>
      <c r="NZP52" s="468"/>
      <c r="NZQ52" s="468"/>
      <c r="NZR52" s="468"/>
      <c r="NZS52" s="468"/>
      <c r="NZT52" s="468"/>
      <c r="NZU52" s="468"/>
      <c r="NZV52" s="468"/>
      <c r="NZW52" s="468"/>
      <c r="NZX52" s="468"/>
      <c r="NZY52" s="468"/>
      <c r="NZZ52" s="468"/>
      <c r="OAA52" s="468"/>
      <c r="OAB52" s="468"/>
      <c r="OAC52" s="468"/>
      <c r="OAD52" s="468"/>
      <c r="OAE52" s="468"/>
      <c r="OAF52" s="468"/>
      <c r="OAG52" s="468"/>
      <c r="OAH52" s="468"/>
      <c r="OAI52" s="468"/>
      <c r="OAJ52" s="468"/>
      <c r="OAK52" s="468"/>
      <c r="OAL52" s="468"/>
      <c r="OAM52" s="468"/>
      <c r="OAN52" s="468"/>
      <c r="OAO52" s="468"/>
      <c r="OAP52" s="468"/>
      <c r="OAQ52" s="468"/>
      <c r="OAR52" s="468"/>
      <c r="OAS52" s="468"/>
      <c r="OAT52" s="468"/>
      <c r="OAU52" s="468"/>
      <c r="OAV52" s="468"/>
      <c r="OAW52" s="468"/>
      <c r="OAX52" s="468"/>
      <c r="OAY52" s="468"/>
      <c r="OAZ52" s="468"/>
      <c r="OBA52" s="468"/>
      <c r="OBB52" s="468"/>
      <c r="OBC52" s="468"/>
      <c r="OBD52" s="468"/>
      <c r="OBE52" s="468"/>
      <c r="OBF52" s="468"/>
      <c r="OBG52" s="468"/>
      <c r="OBH52" s="468"/>
      <c r="OBI52" s="468"/>
      <c r="OBJ52" s="468"/>
      <c r="OBK52" s="468"/>
      <c r="OBL52" s="468"/>
      <c r="OBM52" s="468"/>
      <c r="OBN52" s="468"/>
      <c r="OBO52" s="468"/>
      <c r="OBP52" s="468"/>
      <c r="OBQ52" s="468"/>
      <c r="OBR52" s="468"/>
      <c r="OBS52" s="468"/>
      <c r="OBT52" s="468"/>
      <c r="OBU52" s="468"/>
      <c r="OBV52" s="468"/>
      <c r="OBW52" s="468"/>
      <c r="OBX52" s="468"/>
      <c r="OBY52" s="468"/>
      <c r="OBZ52" s="468"/>
      <c r="OCA52" s="468"/>
      <c r="OCB52" s="468"/>
      <c r="OCC52" s="468"/>
      <c r="OCD52" s="468"/>
      <c r="OCE52" s="468"/>
      <c r="OCF52" s="468"/>
      <c r="OCG52" s="468"/>
      <c r="OCH52" s="468"/>
      <c r="OCI52" s="468"/>
      <c r="OCJ52" s="468"/>
      <c r="OCK52" s="468"/>
      <c r="OCL52" s="468"/>
      <c r="OCM52" s="468"/>
      <c r="OCN52" s="468"/>
      <c r="OCO52" s="468"/>
      <c r="OCP52" s="468"/>
      <c r="OCQ52" s="468"/>
      <c r="OCR52" s="468"/>
      <c r="OCS52" s="468"/>
      <c r="OCT52" s="468"/>
      <c r="OCU52" s="468"/>
      <c r="OCV52" s="468"/>
      <c r="OCW52" s="468"/>
      <c r="OCX52" s="468"/>
      <c r="OCY52" s="468"/>
      <c r="OCZ52" s="468"/>
      <c r="ODA52" s="468"/>
      <c r="ODB52" s="468"/>
      <c r="ODC52" s="468"/>
      <c r="ODD52" s="468"/>
      <c r="ODE52" s="468"/>
      <c r="ODF52" s="468"/>
      <c r="ODG52" s="468"/>
      <c r="ODH52" s="468"/>
      <c r="ODI52" s="468"/>
      <c r="ODJ52" s="468"/>
      <c r="ODK52" s="468"/>
      <c r="ODL52" s="468"/>
      <c r="ODM52" s="468"/>
      <c r="ODN52" s="468"/>
      <c r="ODO52" s="468"/>
      <c r="ODP52" s="468"/>
      <c r="ODQ52" s="468"/>
      <c r="ODR52" s="468"/>
      <c r="ODS52" s="468"/>
      <c r="ODT52" s="468"/>
      <c r="ODU52" s="468"/>
      <c r="ODV52" s="468"/>
      <c r="ODW52" s="468"/>
      <c r="ODX52" s="468"/>
      <c r="ODY52" s="468"/>
      <c r="ODZ52" s="468"/>
      <c r="OEA52" s="468"/>
      <c r="OEB52" s="468"/>
      <c r="OEC52" s="468"/>
      <c r="OED52" s="468"/>
      <c r="OEE52" s="468"/>
      <c r="OEF52" s="468"/>
      <c r="OEG52" s="468"/>
      <c r="OEH52" s="468"/>
      <c r="OEI52" s="468"/>
      <c r="OEJ52" s="468"/>
      <c r="OEK52" s="468"/>
      <c r="OEL52" s="468"/>
      <c r="OEM52" s="468"/>
      <c r="OEN52" s="468"/>
      <c r="OEO52" s="468"/>
      <c r="OEP52" s="468"/>
      <c r="OEQ52" s="468"/>
      <c r="OER52" s="468"/>
      <c r="OES52" s="468"/>
      <c r="OET52" s="468"/>
      <c r="OEU52" s="468"/>
      <c r="OEV52" s="468"/>
      <c r="OEW52" s="468"/>
      <c r="OEX52" s="468"/>
      <c r="OEY52" s="468"/>
      <c r="OEZ52" s="468"/>
      <c r="OFA52" s="468"/>
      <c r="OFB52" s="468"/>
      <c r="OFC52" s="468"/>
      <c r="OFD52" s="468"/>
      <c r="OFE52" s="468"/>
      <c r="OFF52" s="468"/>
      <c r="OFG52" s="468"/>
      <c r="OFH52" s="468"/>
      <c r="OFI52" s="468"/>
      <c r="OFJ52" s="468"/>
      <c r="OFK52" s="468"/>
      <c r="OFL52" s="468"/>
      <c r="OFM52" s="468"/>
      <c r="OFN52" s="468"/>
      <c r="OFO52" s="468"/>
      <c r="OFP52" s="468"/>
      <c r="OFQ52" s="468"/>
      <c r="OFR52" s="468"/>
      <c r="OFS52" s="468"/>
      <c r="OFT52" s="468"/>
      <c r="OFU52" s="468"/>
      <c r="OFV52" s="468"/>
      <c r="OFW52" s="468"/>
      <c r="OFX52" s="468"/>
      <c r="OFY52" s="468"/>
      <c r="OFZ52" s="468"/>
      <c r="OGA52" s="468"/>
      <c r="OGB52" s="468"/>
      <c r="OGC52" s="468"/>
      <c r="OGD52" s="468"/>
      <c r="OGE52" s="468"/>
      <c r="OGF52" s="468"/>
      <c r="OGG52" s="468"/>
      <c r="OGH52" s="468"/>
      <c r="OGI52" s="468"/>
      <c r="OGJ52" s="468"/>
      <c r="OGK52" s="468"/>
      <c r="OGL52" s="468"/>
      <c r="OGM52" s="468"/>
      <c r="OGN52" s="468"/>
      <c r="OGO52" s="468"/>
      <c r="OGP52" s="468"/>
      <c r="OGQ52" s="468"/>
      <c r="OGR52" s="468"/>
      <c r="OGS52" s="468"/>
      <c r="OGT52" s="468"/>
      <c r="OGU52" s="468"/>
      <c r="OGV52" s="468"/>
      <c r="OGW52" s="468"/>
      <c r="OGX52" s="468"/>
      <c r="OGY52" s="468"/>
      <c r="OGZ52" s="468"/>
      <c r="OHA52" s="468"/>
      <c r="OHB52" s="468"/>
      <c r="OHC52" s="468"/>
      <c r="OHD52" s="468"/>
      <c r="OHE52" s="468"/>
      <c r="OHF52" s="468"/>
      <c r="OHG52" s="468"/>
      <c r="OHH52" s="468"/>
      <c r="OHI52" s="468"/>
      <c r="OHJ52" s="468"/>
      <c r="OHK52" s="468"/>
      <c r="OHL52" s="468"/>
      <c r="OHM52" s="468"/>
      <c r="OHN52" s="468"/>
      <c r="OHO52" s="468"/>
      <c r="OHP52" s="468"/>
      <c r="OHQ52" s="468"/>
      <c r="OHR52" s="468"/>
      <c r="OHS52" s="468"/>
      <c r="OHT52" s="468"/>
      <c r="OHU52" s="468"/>
      <c r="OHV52" s="468"/>
      <c r="OHW52" s="468"/>
      <c r="OHX52" s="468"/>
      <c r="OHY52" s="468"/>
      <c r="OHZ52" s="468"/>
      <c r="OIA52" s="468"/>
      <c r="OIB52" s="468"/>
      <c r="OIC52" s="468"/>
      <c r="OID52" s="468"/>
      <c r="OIE52" s="468"/>
      <c r="OIF52" s="468"/>
      <c r="OIG52" s="468"/>
      <c r="OIH52" s="468"/>
      <c r="OII52" s="468"/>
      <c r="OIJ52" s="468"/>
      <c r="OIK52" s="468"/>
      <c r="OIL52" s="468"/>
      <c r="OIM52" s="468"/>
      <c r="OIN52" s="468"/>
      <c r="OIO52" s="468"/>
      <c r="OIP52" s="468"/>
      <c r="OIQ52" s="468"/>
      <c r="OIR52" s="468"/>
      <c r="OIS52" s="468"/>
      <c r="OIT52" s="468"/>
      <c r="OIU52" s="468"/>
      <c r="OIV52" s="468"/>
      <c r="OIW52" s="468"/>
      <c r="OIX52" s="468"/>
      <c r="OIY52" s="468"/>
      <c r="OIZ52" s="468"/>
      <c r="OJA52" s="468"/>
      <c r="OJB52" s="468"/>
      <c r="OJC52" s="468"/>
      <c r="OJD52" s="468"/>
      <c r="OJE52" s="468"/>
      <c r="OJF52" s="468"/>
      <c r="OJG52" s="468"/>
      <c r="OJH52" s="468"/>
      <c r="OJI52" s="468"/>
      <c r="OJJ52" s="468"/>
      <c r="OJK52" s="468"/>
      <c r="OJL52" s="468"/>
      <c r="OJM52" s="468"/>
      <c r="OJN52" s="468"/>
      <c r="OJO52" s="468"/>
      <c r="OJP52" s="468"/>
      <c r="OJQ52" s="468"/>
      <c r="OJR52" s="468"/>
      <c r="OJS52" s="468"/>
      <c r="OJT52" s="468"/>
      <c r="OJU52" s="468"/>
      <c r="OJV52" s="468"/>
      <c r="OJW52" s="468"/>
      <c r="OJX52" s="468"/>
      <c r="OJY52" s="468"/>
      <c r="OJZ52" s="468"/>
      <c r="OKA52" s="468"/>
      <c r="OKB52" s="468"/>
      <c r="OKC52" s="468"/>
      <c r="OKD52" s="468"/>
      <c r="OKE52" s="468"/>
      <c r="OKF52" s="468"/>
      <c r="OKG52" s="468"/>
      <c r="OKH52" s="468"/>
      <c r="OKI52" s="468"/>
      <c r="OKJ52" s="468"/>
      <c r="OKK52" s="468"/>
      <c r="OKL52" s="468"/>
      <c r="OKM52" s="468"/>
      <c r="OKN52" s="468"/>
      <c r="OKO52" s="468"/>
      <c r="OKP52" s="468"/>
      <c r="OKQ52" s="468"/>
      <c r="OKR52" s="468"/>
      <c r="OKS52" s="468"/>
      <c r="OKT52" s="468"/>
      <c r="OKU52" s="468"/>
      <c r="OKV52" s="468"/>
      <c r="OKW52" s="468"/>
      <c r="OKX52" s="468"/>
      <c r="OKY52" s="468"/>
      <c r="OKZ52" s="468"/>
      <c r="OLA52" s="468"/>
      <c r="OLB52" s="468"/>
      <c r="OLC52" s="468"/>
      <c r="OLD52" s="468"/>
      <c r="OLE52" s="468"/>
      <c r="OLF52" s="468"/>
      <c r="OLG52" s="468"/>
      <c r="OLH52" s="468"/>
      <c r="OLI52" s="468"/>
      <c r="OLJ52" s="468"/>
      <c r="OLK52" s="468"/>
      <c r="OLL52" s="468"/>
      <c r="OLM52" s="468"/>
      <c r="OLN52" s="468"/>
      <c r="OLO52" s="468"/>
      <c r="OLP52" s="468"/>
      <c r="OLQ52" s="468"/>
      <c r="OLR52" s="468"/>
      <c r="OLS52" s="468"/>
      <c r="OLT52" s="468"/>
      <c r="OLU52" s="468"/>
      <c r="OLV52" s="468"/>
      <c r="OLW52" s="468"/>
      <c r="OLX52" s="468"/>
      <c r="OLY52" s="468"/>
      <c r="OLZ52" s="468"/>
      <c r="OMA52" s="468"/>
      <c r="OMB52" s="468"/>
      <c r="OMC52" s="468"/>
      <c r="OMD52" s="468"/>
      <c r="OME52" s="468"/>
      <c r="OMF52" s="468"/>
      <c r="OMG52" s="468"/>
      <c r="OMH52" s="468"/>
      <c r="OMI52" s="468"/>
      <c r="OMJ52" s="468"/>
      <c r="OMK52" s="468"/>
      <c r="OML52" s="468"/>
      <c r="OMM52" s="468"/>
      <c r="OMN52" s="468"/>
      <c r="OMO52" s="468"/>
      <c r="OMP52" s="468"/>
      <c r="OMQ52" s="468"/>
      <c r="OMR52" s="468"/>
      <c r="OMS52" s="468"/>
      <c r="OMT52" s="468"/>
      <c r="OMU52" s="468"/>
      <c r="OMV52" s="468"/>
      <c r="OMW52" s="468"/>
      <c r="OMX52" s="468"/>
      <c r="OMY52" s="468"/>
      <c r="OMZ52" s="468"/>
      <c r="ONA52" s="468"/>
      <c r="ONB52" s="468"/>
      <c r="ONC52" s="468"/>
      <c r="OND52" s="468"/>
      <c r="ONE52" s="468"/>
      <c r="ONF52" s="468"/>
      <c r="ONG52" s="468"/>
      <c r="ONH52" s="468"/>
      <c r="ONI52" s="468"/>
      <c r="ONJ52" s="468"/>
      <c r="ONK52" s="468"/>
      <c r="ONL52" s="468"/>
      <c r="ONM52" s="468"/>
      <c r="ONN52" s="468"/>
      <c r="ONO52" s="468"/>
      <c r="ONP52" s="468"/>
      <c r="ONQ52" s="468"/>
      <c r="ONR52" s="468"/>
      <c r="ONS52" s="468"/>
      <c r="ONT52" s="468"/>
      <c r="ONU52" s="468"/>
      <c r="ONV52" s="468"/>
      <c r="ONW52" s="468"/>
      <c r="ONX52" s="468"/>
      <c r="ONY52" s="468"/>
      <c r="ONZ52" s="468"/>
      <c r="OOA52" s="468"/>
      <c r="OOB52" s="468"/>
      <c r="OOC52" s="468"/>
      <c r="OOD52" s="468"/>
      <c r="OOE52" s="468"/>
      <c r="OOF52" s="468"/>
      <c r="OOG52" s="468"/>
      <c r="OOH52" s="468"/>
      <c r="OOI52" s="468"/>
      <c r="OOJ52" s="468"/>
      <c r="OOK52" s="468"/>
      <c r="OOL52" s="468"/>
      <c r="OOM52" s="468"/>
      <c r="OON52" s="468"/>
      <c r="OOO52" s="468"/>
      <c r="OOP52" s="468"/>
      <c r="OOQ52" s="468"/>
      <c r="OOR52" s="468"/>
      <c r="OOS52" s="468"/>
      <c r="OOT52" s="468"/>
      <c r="OOU52" s="468"/>
      <c r="OOV52" s="468"/>
      <c r="OOW52" s="468"/>
      <c r="OOX52" s="468"/>
      <c r="OOY52" s="468"/>
      <c r="OOZ52" s="468"/>
      <c r="OPA52" s="468"/>
      <c r="OPB52" s="468"/>
      <c r="OPC52" s="468"/>
      <c r="OPD52" s="468"/>
      <c r="OPE52" s="468"/>
      <c r="OPF52" s="468"/>
      <c r="OPG52" s="468"/>
      <c r="OPH52" s="468"/>
      <c r="OPI52" s="468"/>
      <c r="OPJ52" s="468"/>
      <c r="OPK52" s="468"/>
      <c r="OPL52" s="468"/>
      <c r="OPM52" s="468"/>
      <c r="OPN52" s="468"/>
      <c r="OPO52" s="468"/>
      <c r="OPP52" s="468"/>
      <c r="OPQ52" s="468"/>
      <c r="OPR52" s="468"/>
      <c r="OPS52" s="468"/>
      <c r="OPT52" s="468"/>
      <c r="OPU52" s="468"/>
      <c r="OPV52" s="468"/>
      <c r="OPW52" s="468"/>
      <c r="OPX52" s="468"/>
      <c r="OPY52" s="468"/>
      <c r="OPZ52" s="468"/>
      <c r="OQA52" s="468"/>
      <c r="OQB52" s="468"/>
      <c r="OQC52" s="468"/>
      <c r="OQD52" s="468"/>
      <c r="OQE52" s="468"/>
      <c r="OQF52" s="468"/>
      <c r="OQG52" s="468"/>
      <c r="OQH52" s="468"/>
      <c r="OQI52" s="468"/>
      <c r="OQJ52" s="468"/>
      <c r="OQK52" s="468"/>
      <c r="OQL52" s="468"/>
      <c r="OQM52" s="468"/>
      <c r="OQN52" s="468"/>
      <c r="OQO52" s="468"/>
      <c r="OQP52" s="468"/>
      <c r="OQQ52" s="468"/>
      <c r="OQR52" s="468"/>
      <c r="OQS52" s="468"/>
      <c r="OQT52" s="468"/>
      <c r="OQU52" s="468"/>
      <c r="OQV52" s="468"/>
      <c r="OQW52" s="468"/>
      <c r="OQX52" s="468"/>
      <c r="OQY52" s="468"/>
      <c r="OQZ52" s="468"/>
      <c r="ORA52" s="468"/>
      <c r="ORB52" s="468"/>
      <c r="ORC52" s="468"/>
      <c r="ORD52" s="468"/>
      <c r="ORE52" s="468"/>
      <c r="ORF52" s="468"/>
      <c r="ORG52" s="468"/>
      <c r="ORH52" s="468"/>
      <c r="ORI52" s="468"/>
      <c r="ORJ52" s="468"/>
      <c r="ORK52" s="468"/>
      <c r="ORL52" s="468"/>
      <c r="ORM52" s="468"/>
      <c r="ORN52" s="468"/>
      <c r="ORO52" s="468"/>
      <c r="ORP52" s="468"/>
      <c r="ORQ52" s="468"/>
      <c r="ORR52" s="468"/>
      <c r="ORS52" s="468"/>
      <c r="ORT52" s="468"/>
      <c r="ORU52" s="468"/>
      <c r="ORV52" s="468"/>
      <c r="ORW52" s="468"/>
      <c r="ORX52" s="468"/>
      <c r="ORY52" s="468"/>
      <c r="ORZ52" s="468"/>
      <c r="OSA52" s="468"/>
      <c r="OSB52" s="468"/>
      <c r="OSC52" s="468"/>
      <c r="OSD52" s="468"/>
      <c r="OSE52" s="468"/>
      <c r="OSF52" s="468"/>
      <c r="OSG52" s="468"/>
      <c r="OSH52" s="468"/>
      <c r="OSI52" s="468"/>
      <c r="OSJ52" s="468"/>
      <c r="OSK52" s="468"/>
      <c r="OSL52" s="468"/>
      <c r="OSM52" s="468"/>
      <c r="OSN52" s="468"/>
      <c r="OSO52" s="468"/>
      <c r="OSP52" s="468"/>
      <c r="OSQ52" s="468"/>
      <c r="OSR52" s="468"/>
      <c r="OSS52" s="468"/>
      <c r="OST52" s="468"/>
      <c r="OSU52" s="468"/>
      <c r="OSV52" s="468"/>
      <c r="OSW52" s="468"/>
      <c r="OSX52" s="468"/>
      <c r="OSY52" s="468"/>
      <c r="OSZ52" s="468"/>
      <c r="OTA52" s="468"/>
      <c r="OTB52" s="468"/>
      <c r="OTC52" s="468"/>
      <c r="OTD52" s="468"/>
      <c r="OTE52" s="468"/>
      <c r="OTF52" s="468"/>
      <c r="OTG52" s="468"/>
      <c r="OTH52" s="468"/>
      <c r="OTI52" s="468"/>
      <c r="OTJ52" s="468"/>
      <c r="OTK52" s="468"/>
      <c r="OTL52" s="468"/>
      <c r="OTM52" s="468"/>
      <c r="OTN52" s="468"/>
      <c r="OTO52" s="468"/>
      <c r="OTP52" s="468"/>
      <c r="OTQ52" s="468"/>
      <c r="OTR52" s="468"/>
      <c r="OTS52" s="468"/>
      <c r="OTT52" s="468"/>
      <c r="OTU52" s="468"/>
      <c r="OTV52" s="468"/>
      <c r="OTW52" s="468"/>
      <c r="OTX52" s="468"/>
      <c r="OTY52" s="468"/>
      <c r="OTZ52" s="468"/>
      <c r="OUA52" s="468"/>
      <c r="OUB52" s="468"/>
      <c r="OUC52" s="468"/>
      <c r="OUD52" s="468"/>
      <c r="OUE52" s="468"/>
      <c r="OUF52" s="468"/>
      <c r="OUG52" s="468"/>
      <c r="OUH52" s="468"/>
      <c r="OUI52" s="468"/>
      <c r="OUJ52" s="468"/>
      <c r="OUK52" s="468"/>
      <c r="OUL52" s="468"/>
      <c r="OUM52" s="468"/>
      <c r="OUN52" s="468"/>
      <c r="OUO52" s="468"/>
      <c r="OUP52" s="468"/>
      <c r="OUQ52" s="468"/>
      <c r="OUR52" s="468"/>
      <c r="OUS52" s="468"/>
      <c r="OUT52" s="468"/>
      <c r="OUU52" s="468"/>
      <c r="OUV52" s="468"/>
      <c r="OUW52" s="468"/>
      <c r="OUX52" s="468"/>
      <c r="OUY52" s="468"/>
      <c r="OUZ52" s="468"/>
      <c r="OVA52" s="468"/>
      <c r="OVB52" s="468"/>
      <c r="OVC52" s="468"/>
      <c r="OVD52" s="468"/>
      <c r="OVE52" s="468"/>
      <c r="OVF52" s="468"/>
      <c r="OVG52" s="468"/>
      <c r="OVH52" s="468"/>
      <c r="OVI52" s="468"/>
      <c r="OVJ52" s="468"/>
      <c r="OVK52" s="468"/>
      <c r="OVL52" s="468"/>
      <c r="OVM52" s="468"/>
      <c r="OVN52" s="468"/>
      <c r="OVO52" s="468"/>
      <c r="OVP52" s="468"/>
      <c r="OVQ52" s="468"/>
      <c r="OVR52" s="468"/>
      <c r="OVS52" s="468"/>
      <c r="OVT52" s="468"/>
      <c r="OVU52" s="468"/>
      <c r="OVV52" s="468"/>
      <c r="OVW52" s="468"/>
      <c r="OVX52" s="468"/>
      <c r="OVY52" s="468"/>
      <c r="OVZ52" s="468"/>
      <c r="OWA52" s="468"/>
      <c r="OWB52" s="468"/>
      <c r="OWC52" s="468"/>
      <c r="OWD52" s="468"/>
      <c r="OWE52" s="468"/>
      <c r="OWF52" s="468"/>
      <c r="OWG52" s="468"/>
      <c r="OWH52" s="468"/>
      <c r="OWI52" s="468"/>
      <c r="OWJ52" s="468"/>
      <c r="OWK52" s="468"/>
      <c r="OWL52" s="468"/>
      <c r="OWM52" s="468"/>
      <c r="OWN52" s="468"/>
      <c r="OWO52" s="468"/>
      <c r="OWP52" s="468"/>
      <c r="OWQ52" s="468"/>
      <c r="OWR52" s="468"/>
      <c r="OWS52" s="468"/>
      <c r="OWT52" s="468"/>
      <c r="OWU52" s="468"/>
      <c r="OWV52" s="468"/>
      <c r="OWW52" s="468"/>
      <c r="OWX52" s="468"/>
      <c r="OWY52" s="468"/>
      <c r="OWZ52" s="468"/>
      <c r="OXA52" s="468"/>
      <c r="OXB52" s="468"/>
      <c r="OXC52" s="468"/>
      <c r="OXD52" s="468"/>
      <c r="OXE52" s="468"/>
      <c r="OXF52" s="468"/>
      <c r="OXG52" s="468"/>
      <c r="OXH52" s="468"/>
      <c r="OXI52" s="468"/>
      <c r="OXJ52" s="468"/>
      <c r="OXK52" s="468"/>
      <c r="OXL52" s="468"/>
      <c r="OXM52" s="468"/>
      <c r="OXN52" s="468"/>
      <c r="OXO52" s="468"/>
      <c r="OXP52" s="468"/>
      <c r="OXQ52" s="468"/>
      <c r="OXR52" s="468"/>
      <c r="OXS52" s="468"/>
      <c r="OXT52" s="468"/>
      <c r="OXU52" s="468"/>
      <c r="OXV52" s="468"/>
      <c r="OXW52" s="468"/>
      <c r="OXX52" s="468"/>
      <c r="OXY52" s="468"/>
      <c r="OXZ52" s="468"/>
      <c r="OYA52" s="468"/>
      <c r="OYB52" s="468"/>
      <c r="OYC52" s="468"/>
      <c r="OYD52" s="468"/>
      <c r="OYE52" s="468"/>
      <c r="OYF52" s="468"/>
      <c r="OYG52" s="468"/>
      <c r="OYH52" s="468"/>
      <c r="OYI52" s="468"/>
      <c r="OYJ52" s="468"/>
      <c r="OYK52" s="468"/>
      <c r="OYL52" s="468"/>
      <c r="OYM52" s="468"/>
      <c r="OYN52" s="468"/>
      <c r="OYO52" s="468"/>
      <c r="OYP52" s="468"/>
      <c r="OYQ52" s="468"/>
      <c r="OYR52" s="468"/>
      <c r="OYS52" s="468"/>
      <c r="OYT52" s="468"/>
      <c r="OYU52" s="468"/>
      <c r="OYV52" s="468"/>
      <c r="OYW52" s="468"/>
      <c r="OYX52" s="468"/>
      <c r="OYY52" s="468"/>
      <c r="OYZ52" s="468"/>
      <c r="OZA52" s="468"/>
      <c r="OZB52" s="468"/>
      <c r="OZC52" s="468"/>
      <c r="OZD52" s="468"/>
      <c r="OZE52" s="468"/>
      <c r="OZF52" s="468"/>
      <c r="OZG52" s="468"/>
      <c r="OZH52" s="468"/>
      <c r="OZI52" s="468"/>
      <c r="OZJ52" s="468"/>
      <c r="OZK52" s="468"/>
      <c r="OZL52" s="468"/>
      <c r="OZM52" s="468"/>
      <c r="OZN52" s="468"/>
      <c r="OZO52" s="468"/>
      <c r="OZP52" s="468"/>
      <c r="OZQ52" s="468"/>
      <c r="OZR52" s="468"/>
      <c r="OZS52" s="468"/>
      <c r="OZT52" s="468"/>
      <c r="OZU52" s="468"/>
      <c r="OZV52" s="468"/>
      <c r="OZW52" s="468"/>
      <c r="OZX52" s="468"/>
      <c r="OZY52" s="468"/>
      <c r="OZZ52" s="468"/>
      <c r="PAA52" s="468"/>
      <c r="PAB52" s="468"/>
      <c r="PAC52" s="468"/>
      <c r="PAD52" s="468"/>
      <c r="PAE52" s="468"/>
      <c r="PAF52" s="468"/>
      <c r="PAG52" s="468"/>
      <c r="PAH52" s="468"/>
      <c r="PAI52" s="468"/>
      <c r="PAJ52" s="468"/>
      <c r="PAK52" s="468"/>
      <c r="PAL52" s="468"/>
      <c r="PAM52" s="468"/>
      <c r="PAN52" s="468"/>
      <c r="PAO52" s="468"/>
      <c r="PAP52" s="468"/>
      <c r="PAQ52" s="468"/>
      <c r="PAR52" s="468"/>
      <c r="PAS52" s="468"/>
      <c r="PAT52" s="468"/>
      <c r="PAU52" s="468"/>
      <c r="PAV52" s="468"/>
      <c r="PAW52" s="468"/>
      <c r="PAX52" s="468"/>
      <c r="PAY52" s="468"/>
      <c r="PAZ52" s="468"/>
      <c r="PBA52" s="468"/>
      <c r="PBB52" s="468"/>
      <c r="PBC52" s="468"/>
      <c r="PBD52" s="468"/>
      <c r="PBE52" s="468"/>
      <c r="PBF52" s="468"/>
      <c r="PBG52" s="468"/>
      <c r="PBH52" s="468"/>
      <c r="PBI52" s="468"/>
      <c r="PBJ52" s="468"/>
      <c r="PBK52" s="468"/>
      <c r="PBL52" s="468"/>
      <c r="PBM52" s="468"/>
      <c r="PBN52" s="468"/>
      <c r="PBO52" s="468"/>
      <c r="PBP52" s="468"/>
      <c r="PBQ52" s="468"/>
      <c r="PBR52" s="468"/>
      <c r="PBS52" s="468"/>
      <c r="PBT52" s="468"/>
      <c r="PBU52" s="468"/>
      <c r="PBV52" s="468"/>
      <c r="PBW52" s="468"/>
      <c r="PBX52" s="468"/>
      <c r="PBY52" s="468"/>
      <c r="PBZ52" s="468"/>
      <c r="PCA52" s="468"/>
      <c r="PCB52" s="468"/>
      <c r="PCC52" s="468"/>
      <c r="PCD52" s="468"/>
      <c r="PCE52" s="468"/>
      <c r="PCF52" s="468"/>
      <c r="PCG52" s="468"/>
      <c r="PCH52" s="468"/>
      <c r="PCI52" s="468"/>
      <c r="PCJ52" s="468"/>
      <c r="PCK52" s="468"/>
      <c r="PCL52" s="468"/>
      <c r="PCM52" s="468"/>
      <c r="PCN52" s="468"/>
      <c r="PCO52" s="468"/>
      <c r="PCP52" s="468"/>
      <c r="PCQ52" s="468"/>
      <c r="PCR52" s="468"/>
      <c r="PCS52" s="468"/>
      <c r="PCT52" s="468"/>
      <c r="PCU52" s="468"/>
      <c r="PCV52" s="468"/>
      <c r="PCW52" s="468"/>
      <c r="PCX52" s="468"/>
      <c r="PCY52" s="468"/>
      <c r="PCZ52" s="468"/>
      <c r="PDA52" s="468"/>
      <c r="PDB52" s="468"/>
      <c r="PDC52" s="468"/>
      <c r="PDD52" s="468"/>
      <c r="PDE52" s="468"/>
      <c r="PDF52" s="468"/>
      <c r="PDG52" s="468"/>
      <c r="PDH52" s="468"/>
      <c r="PDI52" s="468"/>
      <c r="PDJ52" s="468"/>
      <c r="PDK52" s="468"/>
      <c r="PDL52" s="468"/>
      <c r="PDM52" s="468"/>
      <c r="PDN52" s="468"/>
      <c r="PDO52" s="468"/>
      <c r="PDP52" s="468"/>
      <c r="PDQ52" s="468"/>
      <c r="PDR52" s="468"/>
      <c r="PDS52" s="468"/>
      <c r="PDT52" s="468"/>
      <c r="PDU52" s="468"/>
      <c r="PDV52" s="468"/>
      <c r="PDW52" s="468"/>
      <c r="PDX52" s="468"/>
      <c r="PDY52" s="468"/>
      <c r="PDZ52" s="468"/>
      <c r="PEA52" s="468"/>
      <c r="PEB52" s="468"/>
      <c r="PEC52" s="468"/>
      <c r="PED52" s="468"/>
      <c r="PEE52" s="468"/>
      <c r="PEF52" s="468"/>
      <c r="PEG52" s="468"/>
      <c r="PEH52" s="468"/>
      <c r="PEI52" s="468"/>
      <c r="PEJ52" s="468"/>
      <c r="PEK52" s="468"/>
      <c r="PEL52" s="468"/>
      <c r="PEM52" s="468"/>
      <c r="PEN52" s="468"/>
      <c r="PEO52" s="468"/>
      <c r="PEP52" s="468"/>
      <c r="PEQ52" s="468"/>
      <c r="PER52" s="468"/>
      <c r="PES52" s="468"/>
      <c r="PET52" s="468"/>
      <c r="PEU52" s="468"/>
      <c r="PEV52" s="468"/>
      <c r="PEW52" s="468"/>
      <c r="PEX52" s="468"/>
      <c r="PEY52" s="468"/>
      <c r="PEZ52" s="468"/>
      <c r="PFA52" s="468"/>
      <c r="PFB52" s="468"/>
      <c r="PFC52" s="468"/>
      <c r="PFD52" s="468"/>
      <c r="PFE52" s="468"/>
      <c r="PFF52" s="468"/>
      <c r="PFG52" s="468"/>
      <c r="PFH52" s="468"/>
      <c r="PFI52" s="468"/>
      <c r="PFJ52" s="468"/>
      <c r="PFK52" s="468"/>
      <c r="PFL52" s="468"/>
      <c r="PFM52" s="468"/>
      <c r="PFN52" s="468"/>
      <c r="PFO52" s="468"/>
      <c r="PFP52" s="468"/>
      <c r="PFQ52" s="468"/>
      <c r="PFR52" s="468"/>
      <c r="PFS52" s="468"/>
      <c r="PFT52" s="468"/>
      <c r="PFU52" s="468"/>
      <c r="PFV52" s="468"/>
      <c r="PFW52" s="468"/>
      <c r="PFX52" s="468"/>
      <c r="PFY52" s="468"/>
      <c r="PFZ52" s="468"/>
      <c r="PGA52" s="468"/>
      <c r="PGB52" s="468"/>
      <c r="PGC52" s="468"/>
      <c r="PGD52" s="468"/>
      <c r="PGE52" s="468"/>
      <c r="PGF52" s="468"/>
      <c r="PGG52" s="468"/>
      <c r="PGH52" s="468"/>
      <c r="PGI52" s="468"/>
      <c r="PGJ52" s="468"/>
      <c r="PGK52" s="468"/>
      <c r="PGL52" s="468"/>
      <c r="PGM52" s="468"/>
      <c r="PGN52" s="468"/>
      <c r="PGO52" s="468"/>
      <c r="PGP52" s="468"/>
      <c r="PGQ52" s="468"/>
      <c r="PGR52" s="468"/>
      <c r="PGS52" s="468"/>
      <c r="PGT52" s="468"/>
      <c r="PGU52" s="468"/>
      <c r="PGV52" s="468"/>
      <c r="PGW52" s="468"/>
      <c r="PGX52" s="468"/>
      <c r="PGY52" s="468"/>
      <c r="PGZ52" s="468"/>
      <c r="PHA52" s="468"/>
      <c r="PHB52" s="468"/>
      <c r="PHC52" s="468"/>
      <c r="PHD52" s="468"/>
      <c r="PHE52" s="468"/>
      <c r="PHF52" s="468"/>
      <c r="PHG52" s="468"/>
      <c r="PHH52" s="468"/>
      <c r="PHI52" s="468"/>
      <c r="PHJ52" s="468"/>
      <c r="PHK52" s="468"/>
      <c r="PHL52" s="468"/>
      <c r="PHM52" s="468"/>
      <c r="PHN52" s="468"/>
      <c r="PHO52" s="468"/>
      <c r="PHP52" s="468"/>
      <c r="PHQ52" s="468"/>
      <c r="PHR52" s="468"/>
      <c r="PHS52" s="468"/>
      <c r="PHT52" s="468"/>
      <c r="PHU52" s="468"/>
      <c r="PHV52" s="468"/>
      <c r="PHW52" s="468"/>
      <c r="PHX52" s="468"/>
      <c r="PHY52" s="468"/>
      <c r="PHZ52" s="468"/>
      <c r="PIA52" s="468"/>
      <c r="PIB52" s="468"/>
      <c r="PIC52" s="468"/>
      <c r="PID52" s="468"/>
      <c r="PIE52" s="468"/>
      <c r="PIF52" s="468"/>
      <c r="PIG52" s="468"/>
      <c r="PIH52" s="468"/>
      <c r="PII52" s="468"/>
      <c r="PIJ52" s="468"/>
      <c r="PIK52" s="468"/>
      <c r="PIL52" s="468"/>
      <c r="PIM52" s="468"/>
      <c r="PIN52" s="468"/>
      <c r="PIO52" s="468"/>
      <c r="PIP52" s="468"/>
      <c r="PIQ52" s="468"/>
      <c r="PIR52" s="468"/>
      <c r="PIS52" s="468"/>
      <c r="PIT52" s="468"/>
      <c r="PIU52" s="468"/>
      <c r="PIV52" s="468"/>
      <c r="PIW52" s="468"/>
      <c r="PIX52" s="468"/>
      <c r="PIY52" s="468"/>
      <c r="PIZ52" s="468"/>
      <c r="PJA52" s="468"/>
      <c r="PJB52" s="468"/>
      <c r="PJC52" s="468"/>
      <c r="PJD52" s="468"/>
      <c r="PJE52" s="468"/>
      <c r="PJF52" s="468"/>
      <c r="PJG52" s="468"/>
      <c r="PJH52" s="468"/>
      <c r="PJI52" s="468"/>
      <c r="PJJ52" s="468"/>
      <c r="PJK52" s="468"/>
      <c r="PJL52" s="468"/>
      <c r="PJM52" s="468"/>
      <c r="PJN52" s="468"/>
      <c r="PJO52" s="468"/>
      <c r="PJP52" s="468"/>
      <c r="PJQ52" s="468"/>
      <c r="PJR52" s="468"/>
      <c r="PJS52" s="468"/>
      <c r="PJT52" s="468"/>
      <c r="PJU52" s="468"/>
      <c r="PJV52" s="468"/>
      <c r="PJW52" s="468"/>
      <c r="PJX52" s="468"/>
      <c r="PJY52" s="468"/>
      <c r="PJZ52" s="468"/>
      <c r="PKA52" s="468"/>
      <c r="PKB52" s="468"/>
      <c r="PKC52" s="468"/>
      <c r="PKD52" s="468"/>
      <c r="PKE52" s="468"/>
      <c r="PKF52" s="468"/>
      <c r="PKG52" s="468"/>
      <c r="PKH52" s="468"/>
      <c r="PKI52" s="468"/>
      <c r="PKJ52" s="468"/>
      <c r="PKK52" s="468"/>
      <c r="PKL52" s="468"/>
      <c r="PKM52" s="468"/>
      <c r="PKN52" s="468"/>
      <c r="PKO52" s="468"/>
      <c r="PKP52" s="468"/>
      <c r="PKQ52" s="468"/>
      <c r="PKR52" s="468"/>
      <c r="PKS52" s="468"/>
      <c r="PKT52" s="468"/>
      <c r="PKU52" s="468"/>
      <c r="PKV52" s="468"/>
      <c r="PKW52" s="468"/>
      <c r="PKX52" s="468"/>
      <c r="PKY52" s="468"/>
      <c r="PKZ52" s="468"/>
      <c r="PLA52" s="468"/>
      <c r="PLB52" s="468"/>
      <c r="PLC52" s="468"/>
      <c r="PLD52" s="468"/>
      <c r="PLE52" s="468"/>
      <c r="PLF52" s="468"/>
      <c r="PLG52" s="468"/>
      <c r="PLH52" s="468"/>
      <c r="PLI52" s="468"/>
      <c r="PLJ52" s="468"/>
      <c r="PLK52" s="468"/>
      <c r="PLL52" s="468"/>
      <c r="PLM52" s="468"/>
      <c r="PLN52" s="468"/>
      <c r="PLO52" s="468"/>
      <c r="PLP52" s="468"/>
      <c r="PLQ52" s="468"/>
      <c r="PLR52" s="468"/>
      <c r="PLS52" s="468"/>
      <c r="PLT52" s="468"/>
      <c r="PLU52" s="468"/>
      <c r="PLV52" s="468"/>
      <c r="PLW52" s="468"/>
      <c r="PLX52" s="468"/>
      <c r="PLY52" s="468"/>
      <c r="PLZ52" s="468"/>
      <c r="PMA52" s="468"/>
      <c r="PMB52" s="468"/>
      <c r="PMC52" s="468"/>
      <c r="PMD52" s="468"/>
      <c r="PME52" s="468"/>
      <c r="PMF52" s="468"/>
      <c r="PMG52" s="468"/>
      <c r="PMH52" s="468"/>
      <c r="PMI52" s="468"/>
      <c r="PMJ52" s="468"/>
      <c r="PMK52" s="468"/>
      <c r="PML52" s="468"/>
      <c r="PMM52" s="468"/>
      <c r="PMN52" s="468"/>
      <c r="PMO52" s="468"/>
      <c r="PMP52" s="468"/>
      <c r="PMQ52" s="468"/>
      <c r="PMR52" s="468"/>
      <c r="PMS52" s="468"/>
      <c r="PMT52" s="468"/>
      <c r="PMU52" s="468"/>
      <c r="PMV52" s="468"/>
      <c r="PMW52" s="468"/>
      <c r="PMX52" s="468"/>
      <c r="PMY52" s="468"/>
      <c r="PMZ52" s="468"/>
      <c r="PNA52" s="468"/>
      <c r="PNB52" s="468"/>
      <c r="PNC52" s="468"/>
      <c r="PND52" s="468"/>
      <c r="PNE52" s="468"/>
      <c r="PNF52" s="468"/>
      <c r="PNG52" s="468"/>
      <c r="PNH52" s="468"/>
      <c r="PNI52" s="468"/>
      <c r="PNJ52" s="468"/>
      <c r="PNK52" s="468"/>
      <c r="PNL52" s="468"/>
      <c r="PNM52" s="468"/>
      <c r="PNN52" s="468"/>
      <c r="PNO52" s="468"/>
      <c r="PNP52" s="468"/>
      <c r="PNQ52" s="468"/>
      <c r="PNR52" s="468"/>
      <c r="PNS52" s="468"/>
      <c r="PNT52" s="468"/>
      <c r="PNU52" s="468"/>
      <c r="PNV52" s="468"/>
      <c r="PNW52" s="468"/>
      <c r="PNX52" s="468"/>
      <c r="PNY52" s="468"/>
      <c r="PNZ52" s="468"/>
      <c r="POA52" s="468"/>
      <c r="POB52" s="468"/>
      <c r="POC52" s="468"/>
      <c r="POD52" s="468"/>
      <c r="POE52" s="468"/>
      <c r="POF52" s="468"/>
      <c r="POG52" s="468"/>
      <c r="POH52" s="468"/>
      <c r="POI52" s="468"/>
      <c r="POJ52" s="468"/>
      <c r="POK52" s="468"/>
      <c r="POL52" s="468"/>
      <c r="POM52" s="468"/>
      <c r="PON52" s="468"/>
      <c r="POO52" s="468"/>
      <c r="POP52" s="468"/>
      <c r="POQ52" s="468"/>
      <c r="POR52" s="468"/>
      <c r="POS52" s="468"/>
      <c r="POT52" s="468"/>
      <c r="POU52" s="468"/>
      <c r="POV52" s="468"/>
      <c r="POW52" s="468"/>
      <c r="POX52" s="468"/>
      <c r="POY52" s="468"/>
      <c r="POZ52" s="468"/>
      <c r="PPA52" s="468"/>
      <c r="PPB52" s="468"/>
      <c r="PPC52" s="468"/>
      <c r="PPD52" s="468"/>
      <c r="PPE52" s="468"/>
      <c r="PPF52" s="468"/>
      <c r="PPG52" s="468"/>
      <c r="PPH52" s="468"/>
      <c r="PPI52" s="468"/>
      <c r="PPJ52" s="468"/>
      <c r="PPK52" s="468"/>
      <c r="PPL52" s="468"/>
      <c r="PPM52" s="468"/>
      <c r="PPN52" s="468"/>
      <c r="PPO52" s="468"/>
      <c r="PPP52" s="468"/>
      <c r="PPQ52" s="468"/>
      <c r="PPR52" s="468"/>
      <c r="PPS52" s="468"/>
      <c r="PPT52" s="468"/>
      <c r="PPU52" s="468"/>
      <c r="PPV52" s="468"/>
      <c r="PPW52" s="468"/>
      <c r="PPX52" s="468"/>
      <c r="PPY52" s="468"/>
      <c r="PPZ52" s="468"/>
      <c r="PQA52" s="468"/>
      <c r="PQB52" s="468"/>
      <c r="PQC52" s="468"/>
      <c r="PQD52" s="468"/>
      <c r="PQE52" s="468"/>
      <c r="PQF52" s="468"/>
      <c r="PQG52" s="468"/>
      <c r="PQH52" s="468"/>
      <c r="PQI52" s="468"/>
      <c r="PQJ52" s="468"/>
      <c r="PQK52" s="468"/>
      <c r="PQL52" s="468"/>
      <c r="PQM52" s="468"/>
      <c r="PQN52" s="468"/>
      <c r="PQO52" s="468"/>
      <c r="PQP52" s="468"/>
      <c r="PQQ52" s="468"/>
      <c r="PQR52" s="468"/>
      <c r="PQS52" s="468"/>
      <c r="PQT52" s="468"/>
      <c r="PQU52" s="468"/>
      <c r="PQV52" s="468"/>
      <c r="PQW52" s="468"/>
      <c r="PQX52" s="468"/>
      <c r="PQY52" s="468"/>
      <c r="PQZ52" s="468"/>
      <c r="PRA52" s="468"/>
      <c r="PRB52" s="468"/>
      <c r="PRC52" s="468"/>
      <c r="PRD52" s="468"/>
      <c r="PRE52" s="468"/>
      <c r="PRF52" s="468"/>
      <c r="PRG52" s="468"/>
      <c r="PRH52" s="468"/>
      <c r="PRI52" s="468"/>
      <c r="PRJ52" s="468"/>
      <c r="PRK52" s="468"/>
      <c r="PRL52" s="468"/>
      <c r="PRM52" s="468"/>
      <c r="PRN52" s="468"/>
      <c r="PRO52" s="468"/>
      <c r="PRP52" s="468"/>
      <c r="PRQ52" s="468"/>
      <c r="PRR52" s="468"/>
      <c r="PRS52" s="468"/>
      <c r="PRT52" s="468"/>
      <c r="PRU52" s="468"/>
      <c r="PRV52" s="468"/>
      <c r="PRW52" s="468"/>
      <c r="PRX52" s="468"/>
      <c r="PRY52" s="468"/>
      <c r="PRZ52" s="468"/>
      <c r="PSA52" s="468"/>
      <c r="PSB52" s="468"/>
      <c r="PSC52" s="468"/>
      <c r="PSD52" s="468"/>
      <c r="PSE52" s="468"/>
      <c r="PSF52" s="468"/>
      <c r="PSG52" s="468"/>
      <c r="PSH52" s="468"/>
      <c r="PSI52" s="468"/>
      <c r="PSJ52" s="468"/>
      <c r="PSK52" s="468"/>
      <c r="PSL52" s="468"/>
      <c r="PSM52" s="468"/>
      <c r="PSN52" s="468"/>
      <c r="PSO52" s="468"/>
      <c r="PSP52" s="468"/>
      <c r="PSQ52" s="468"/>
      <c r="PSR52" s="468"/>
      <c r="PSS52" s="468"/>
      <c r="PST52" s="468"/>
      <c r="PSU52" s="468"/>
      <c r="PSV52" s="468"/>
      <c r="PSW52" s="468"/>
      <c r="PSX52" s="468"/>
      <c r="PSY52" s="468"/>
      <c r="PSZ52" s="468"/>
      <c r="PTA52" s="468"/>
      <c r="PTB52" s="468"/>
      <c r="PTC52" s="468"/>
      <c r="PTD52" s="468"/>
      <c r="PTE52" s="468"/>
      <c r="PTF52" s="468"/>
      <c r="PTG52" s="468"/>
      <c r="PTH52" s="468"/>
      <c r="PTI52" s="468"/>
      <c r="PTJ52" s="468"/>
      <c r="PTK52" s="468"/>
      <c r="PTL52" s="468"/>
      <c r="PTM52" s="468"/>
      <c r="PTN52" s="468"/>
      <c r="PTO52" s="468"/>
      <c r="PTP52" s="468"/>
      <c r="PTQ52" s="468"/>
      <c r="PTR52" s="468"/>
      <c r="PTS52" s="468"/>
      <c r="PTT52" s="468"/>
      <c r="PTU52" s="468"/>
      <c r="PTV52" s="468"/>
      <c r="PTW52" s="468"/>
      <c r="PTX52" s="468"/>
      <c r="PTY52" s="468"/>
      <c r="PTZ52" s="468"/>
      <c r="PUA52" s="468"/>
      <c r="PUB52" s="468"/>
      <c r="PUC52" s="468"/>
      <c r="PUD52" s="468"/>
      <c r="PUE52" s="468"/>
      <c r="PUF52" s="468"/>
      <c r="PUG52" s="468"/>
      <c r="PUH52" s="468"/>
      <c r="PUI52" s="468"/>
      <c r="PUJ52" s="468"/>
      <c r="PUK52" s="468"/>
      <c r="PUL52" s="468"/>
      <c r="PUM52" s="468"/>
      <c r="PUN52" s="468"/>
      <c r="PUO52" s="468"/>
      <c r="PUP52" s="468"/>
      <c r="PUQ52" s="468"/>
      <c r="PUR52" s="468"/>
      <c r="PUS52" s="468"/>
      <c r="PUT52" s="468"/>
      <c r="PUU52" s="468"/>
      <c r="PUV52" s="468"/>
      <c r="PUW52" s="468"/>
      <c r="PUX52" s="468"/>
      <c r="PUY52" s="468"/>
      <c r="PUZ52" s="468"/>
      <c r="PVA52" s="468"/>
      <c r="PVB52" s="468"/>
      <c r="PVC52" s="468"/>
      <c r="PVD52" s="468"/>
      <c r="PVE52" s="468"/>
      <c r="PVF52" s="468"/>
      <c r="PVG52" s="468"/>
      <c r="PVH52" s="468"/>
      <c r="PVI52" s="468"/>
      <c r="PVJ52" s="468"/>
      <c r="PVK52" s="468"/>
      <c r="PVL52" s="468"/>
      <c r="PVM52" s="468"/>
      <c r="PVN52" s="468"/>
      <c r="PVO52" s="468"/>
      <c r="PVP52" s="468"/>
      <c r="PVQ52" s="468"/>
      <c r="PVR52" s="468"/>
      <c r="PVS52" s="468"/>
      <c r="PVT52" s="468"/>
      <c r="PVU52" s="468"/>
      <c r="PVV52" s="468"/>
      <c r="PVW52" s="468"/>
      <c r="PVX52" s="468"/>
      <c r="PVY52" s="468"/>
      <c r="PVZ52" s="468"/>
      <c r="PWA52" s="468"/>
      <c r="PWB52" s="468"/>
      <c r="PWC52" s="468"/>
      <c r="PWD52" s="468"/>
      <c r="PWE52" s="468"/>
      <c r="PWF52" s="468"/>
      <c r="PWG52" s="468"/>
      <c r="PWH52" s="468"/>
      <c r="PWI52" s="468"/>
      <c r="PWJ52" s="468"/>
      <c r="PWK52" s="468"/>
      <c r="PWL52" s="468"/>
      <c r="PWM52" s="468"/>
      <c r="PWN52" s="468"/>
      <c r="PWO52" s="468"/>
      <c r="PWP52" s="468"/>
      <c r="PWQ52" s="468"/>
      <c r="PWR52" s="468"/>
      <c r="PWS52" s="468"/>
      <c r="PWT52" s="468"/>
      <c r="PWU52" s="468"/>
      <c r="PWV52" s="468"/>
      <c r="PWW52" s="468"/>
      <c r="PWX52" s="468"/>
      <c r="PWY52" s="468"/>
      <c r="PWZ52" s="468"/>
      <c r="PXA52" s="468"/>
      <c r="PXB52" s="468"/>
      <c r="PXC52" s="468"/>
      <c r="PXD52" s="468"/>
      <c r="PXE52" s="468"/>
      <c r="PXF52" s="468"/>
      <c r="PXG52" s="468"/>
      <c r="PXH52" s="468"/>
      <c r="PXI52" s="468"/>
      <c r="PXJ52" s="468"/>
      <c r="PXK52" s="468"/>
      <c r="PXL52" s="468"/>
      <c r="PXM52" s="468"/>
      <c r="PXN52" s="468"/>
      <c r="PXO52" s="468"/>
      <c r="PXP52" s="468"/>
      <c r="PXQ52" s="468"/>
      <c r="PXR52" s="468"/>
      <c r="PXS52" s="468"/>
      <c r="PXT52" s="468"/>
      <c r="PXU52" s="468"/>
      <c r="PXV52" s="468"/>
      <c r="PXW52" s="468"/>
      <c r="PXX52" s="468"/>
      <c r="PXY52" s="468"/>
      <c r="PXZ52" s="468"/>
      <c r="PYA52" s="468"/>
      <c r="PYB52" s="468"/>
      <c r="PYC52" s="468"/>
      <c r="PYD52" s="468"/>
      <c r="PYE52" s="468"/>
      <c r="PYF52" s="468"/>
      <c r="PYG52" s="468"/>
      <c r="PYH52" s="468"/>
      <c r="PYI52" s="468"/>
      <c r="PYJ52" s="468"/>
      <c r="PYK52" s="468"/>
      <c r="PYL52" s="468"/>
      <c r="PYM52" s="468"/>
      <c r="PYN52" s="468"/>
      <c r="PYO52" s="468"/>
      <c r="PYP52" s="468"/>
      <c r="PYQ52" s="468"/>
      <c r="PYR52" s="468"/>
      <c r="PYS52" s="468"/>
      <c r="PYT52" s="468"/>
      <c r="PYU52" s="468"/>
      <c r="PYV52" s="468"/>
      <c r="PYW52" s="468"/>
      <c r="PYX52" s="468"/>
      <c r="PYY52" s="468"/>
      <c r="PYZ52" s="468"/>
      <c r="PZA52" s="468"/>
      <c r="PZB52" s="468"/>
      <c r="PZC52" s="468"/>
      <c r="PZD52" s="468"/>
      <c r="PZE52" s="468"/>
      <c r="PZF52" s="468"/>
      <c r="PZG52" s="468"/>
      <c r="PZH52" s="468"/>
      <c r="PZI52" s="468"/>
      <c r="PZJ52" s="468"/>
      <c r="PZK52" s="468"/>
      <c r="PZL52" s="468"/>
      <c r="PZM52" s="468"/>
      <c r="PZN52" s="468"/>
      <c r="PZO52" s="468"/>
      <c r="PZP52" s="468"/>
      <c r="PZQ52" s="468"/>
      <c r="PZR52" s="468"/>
      <c r="PZS52" s="468"/>
      <c r="PZT52" s="468"/>
      <c r="PZU52" s="468"/>
      <c r="PZV52" s="468"/>
      <c r="PZW52" s="468"/>
      <c r="PZX52" s="468"/>
      <c r="PZY52" s="468"/>
      <c r="PZZ52" s="468"/>
      <c r="QAA52" s="468"/>
      <c r="QAB52" s="468"/>
      <c r="QAC52" s="468"/>
      <c r="QAD52" s="468"/>
      <c r="QAE52" s="468"/>
      <c r="QAF52" s="468"/>
      <c r="QAG52" s="468"/>
      <c r="QAH52" s="468"/>
      <c r="QAI52" s="468"/>
      <c r="QAJ52" s="468"/>
      <c r="QAK52" s="468"/>
      <c r="QAL52" s="468"/>
      <c r="QAM52" s="468"/>
      <c r="QAN52" s="468"/>
      <c r="QAO52" s="468"/>
      <c r="QAP52" s="468"/>
      <c r="QAQ52" s="468"/>
      <c r="QAR52" s="468"/>
      <c r="QAS52" s="468"/>
      <c r="QAT52" s="468"/>
      <c r="QAU52" s="468"/>
      <c r="QAV52" s="468"/>
      <c r="QAW52" s="468"/>
      <c r="QAX52" s="468"/>
      <c r="QAY52" s="468"/>
      <c r="QAZ52" s="468"/>
      <c r="QBA52" s="468"/>
      <c r="QBB52" s="468"/>
      <c r="QBC52" s="468"/>
      <c r="QBD52" s="468"/>
      <c r="QBE52" s="468"/>
      <c r="QBF52" s="468"/>
      <c r="QBG52" s="468"/>
      <c r="QBH52" s="468"/>
      <c r="QBI52" s="468"/>
      <c r="QBJ52" s="468"/>
      <c r="QBK52" s="468"/>
      <c r="QBL52" s="468"/>
      <c r="QBM52" s="468"/>
      <c r="QBN52" s="468"/>
      <c r="QBO52" s="468"/>
      <c r="QBP52" s="468"/>
      <c r="QBQ52" s="468"/>
      <c r="QBR52" s="468"/>
      <c r="QBS52" s="468"/>
      <c r="QBT52" s="468"/>
      <c r="QBU52" s="468"/>
      <c r="QBV52" s="468"/>
      <c r="QBW52" s="468"/>
      <c r="QBX52" s="468"/>
      <c r="QBY52" s="468"/>
      <c r="QBZ52" s="468"/>
      <c r="QCA52" s="468"/>
      <c r="QCB52" s="468"/>
      <c r="QCC52" s="468"/>
      <c r="QCD52" s="468"/>
      <c r="QCE52" s="468"/>
      <c r="QCF52" s="468"/>
      <c r="QCG52" s="468"/>
      <c r="QCH52" s="468"/>
      <c r="QCI52" s="468"/>
      <c r="QCJ52" s="468"/>
      <c r="QCK52" s="468"/>
      <c r="QCL52" s="468"/>
      <c r="QCM52" s="468"/>
      <c r="QCN52" s="468"/>
      <c r="QCO52" s="468"/>
      <c r="QCP52" s="468"/>
      <c r="QCQ52" s="468"/>
      <c r="QCR52" s="468"/>
      <c r="QCS52" s="468"/>
      <c r="QCT52" s="468"/>
      <c r="QCU52" s="468"/>
      <c r="QCV52" s="468"/>
      <c r="QCW52" s="468"/>
      <c r="QCX52" s="468"/>
      <c r="QCY52" s="468"/>
      <c r="QCZ52" s="468"/>
      <c r="QDA52" s="468"/>
      <c r="QDB52" s="468"/>
      <c r="QDC52" s="468"/>
      <c r="QDD52" s="468"/>
      <c r="QDE52" s="468"/>
      <c r="QDF52" s="468"/>
      <c r="QDG52" s="468"/>
      <c r="QDH52" s="468"/>
      <c r="QDI52" s="468"/>
      <c r="QDJ52" s="468"/>
      <c r="QDK52" s="468"/>
      <c r="QDL52" s="468"/>
      <c r="QDM52" s="468"/>
      <c r="QDN52" s="468"/>
      <c r="QDO52" s="468"/>
      <c r="QDP52" s="468"/>
      <c r="QDQ52" s="468"/>
      <c r="QDR52" s="468"/>
      <c r="QDS52" s="468"/>
      <c r="QDT52" s="468"/>
      <c r="QDU52" s="468"/>
      <c r="QDV52" s="468"/>
      <c r="QDW52" s="468"/>
      <c r="QDX52" s="468"/>
      <c r="QDY52" s="468"/>
      <c r="QDZ52" s="468"/>
      <c r="QEA52" s="468"/>
      <c r="QEB52" s="468"/>
      <c r="QEC52" s="468"/>
      <c r="QED52" s="468"/>
      <c r="QEE52" s="468"/>
      <c r="QEF52" s="468"/>
      <c r="QEG52" s="468"/>
      <c r="QEH52" s="468"/>
      <c r="QEI52" s="468"/>
      <c r="QEJ52" s="468"/>
      <c r="QEK52" s="468"/>
      <c r="QEL52" s="468"/>
      <c r="QEM52" s="468"/>
      <c r="QEN52" s="468"/>
      <c r="QEO52" s="468"/>
      <c r="QEP52" s="468"/>
      <c r="QEQ52" s="468"/>
      <c r="QER52" s="468"/>
      <c r="QES52" s="468"/>
      <c r="QET52" s="468"/>
      <c r="QEU52" s="468"/>
      <c r="QEV52" s="468"/>
      <c r="QEW52" s="468"/>
      <c r="QEX52" s="468"/>
      <c r="QEY52" s="468"/>
      <c r="QEZ52" s="468"/>
      <c r="QFA52" s="468"/>
      <c r="QFB52" s="468"/>
      <c r="QFC52" s="468"/>
      <c r="QFD52" s="468"/>
      <c r="QFE52" s="468"/>
      <c r="QFF52" s="468"/>
      <c r="QFG52" s="468"/>
      <c r="QFH52" s="468"/>
      <c r="QFI52" s="468"/>
      <c r="QFJ52" s="468"/>
      <c r="QFK52" s="468"/>
      <c r="QFL52" s="468"/>
      <c r="QFM52" s="468"/>
      <c r="QFN52" s="468"/>
      <c r="QFO52" s="468"/>
      <c r="QFP52" s="468"/>
      <c r="QFQ52" s="468"/>
      <c r="QFR52" s="468"/>
      <c r="QFS52" s="468"/>
      <c r="QFT52" s="468"/>
      <c r="QFU52" s="468"/>
      <c r="QFV52" s="468"/>
      <c r="QFW52" s="468"/>
      <c r="QFX52" s="468"/>
      <c r="QFY52" s="468"/>
      <c r="QFZ52" s="468"/>
      <c r="QGA52" s="468"/>
      <c r="QGB52" s="468"/>
      <c r="QGC52" s="468"/>
      <c r="QGD52" s="468"/>
      <c r="QGE52" s="468"/>
      <c r="QGF52" s="468"/>
      <c r="QGG52" s="468"/>
      <c r="QGH52" s="468"/>
      <c r="QGI52" s="468"/>
      <c r="QGJ52" s="468"/>
      <c r="QGK52" s="468"/>
      <c r="QGL52" s="468"/>
      <c r="QGM52" s="468"/>
      <c r="QGN52" s="468"/>
      <c r="QGO52" s="468"/>
      <c r="QGP52" s="468"/>
      <c r="QGQ52" s="468"/>
      <c r="QGR52" s="468"/>
      <c r="QGS52" s="468"/>
      <c r="QGT52" s="468"/>
      <c r="QGU52" s="468"/>
      <c r="QGV52" s="468"/>
      <c r="QGW52" s="468"/>
      <c r="QGX52" s="468"/>
      <c r="QGY52" s="468"/>
      <c r="QGZ52" s="468"/>
      <c r="QHA52" s="468"/>
      <c r="QHB52" s="468"/>
      <c r="QHC52" s="468"/>
      <c r="QHD52" s="468"/>
      <c r="QHE52" s="468"/>
      <c r="QHF52" s="468"/>
      <c r="QHG52" s="468"/>
      <c r="QHH52" s="468"/>
      <c r="QHI52" s="468"/>
      <c r="QHJ52" s="468"/>
      <c r="QHK52" s="468"/>
      <c r="QHL52" s="468"/>
      <c r="QHM52" s="468"/>
      <c r="QHN52" s="468"/>
      <c r="QHO52" s="468"/>
      <c r="QHP52" s="468"/>
      <c r="QHQ52" s="468"/>
      <c r="QHR52" s="468"/>
      <c r="QHS52" s="468"/>
      <c r="QHT52" s="468"/>
      <c r="QHU52" s="468"/>
      <c r="QHV52" s="468"/>
      <c r="QHW52" s="468"/>
      <c r="QHX52" s="468"/>
      <c r="QHY52" s="468"/>
      <c r="QHZ52" s="468"/>
      <c r="QIA52" s="468"/>
      <c r="QIB52" s="468"/>
      <c r="QIC52" s="468"/>
      <c r="QID52" s="468"/>
      <c r="QIE52" s="468"/>
      <c r="QIF52" s="468"/>
      <c r="QIG52" s="468"/>
      <c r="QIH52" s="468"/>
      <c r="QII52" s="468"/>
      <c r="QIJ52" s="468"/>
      <c r="QIK52" s="468"/>
      <c r="QIL52" s="468"/>
      <c r="QIM52" s="468"/>
      <c r="QIN52" s="468"/>
      <c r="QIO52" s="468"/>
      <c r="QIP52" s="468"/>
      <c r="QIQ52" s="468"/>
      <c r="QIR52" s="468"/>
      <c r="QIS52" s="468"/>
      <c r="QIT52" s="468"/>
      <c r="QIU52" s="468"/>
      <c r="QIV52" s="468"/>
      <c r="QIW52" s="468"/>
      <c r="QIX52" s="468"/>
      <c r="QIY52" s="468"/>
      <c r="QIZ52" s="468"/>
      <c r="QJA52" s="468"/>
      <c r="QJB52" s="468"/>
      <c r="QJC52" s="468"/>
      <c r="QJD52" s="468"/>
      <c r="QJE52" s="468"/>
      <c r="QJF52" s="468"/>
      <c r="QJG52" s="468"/>
      <c r="QJH52" s="468"/>
      <c r="QJI52" s="468"/>
      <c r="QJJ52" s="468"/>
      <c r="QJK52" s="468"/>
      <c r="QJL52" s="468"/>
      <c r="QJM52" s="468"/>
      <c r="QJN52" s="468"/>
      <c r="QJO52" s="468"/>
      <c r="QJP52" s="468"/>
      <c r="QJQ52" s="468"/>
      <c r="QJR52" s="468"/>
      <c r="QJS52" s="468"/>
      <c r="QJT52" s="468"/>
      <c r="QJU52" s="468"/>
      <c r="QJV52" s="468"/>
      <c r="QJW52" s="468"/>
      <c r="QJX52" s="468"/>
      <c r="QJY52" s="468"/>
      <c r="QJZ52" s="468"/>
      <c r="QKA52" s="468"/>
      <c r="QKB52" s="468"/>
      <c r="QKC52" s="468"/>
      <c r="QKD52" s="468"/>
      <c r="QKE52" s="468"/>
      <c r="QKF52" s="468"/>
      <c r="QKG52" s="468"/>
      <c r="QKH52" s="468"/>
      <c r="QKI52" s="468"/>
      <c r="QKJ52" s="468"/>
      <c r="QKK52" s="468"/>
      <c r="QKL52" s="468"/>
      <c r="QKM52" s="468"/>
      <c r="QKN52" s="468"/>
      <c r="QKO52" s="468"/>
      <c r="QKP52" s="468"/>
      <c r="QKQ52" s="468"/>
      <c r="QKR52" s="468"/>
      <c r="QKS52" s="468"/>
      <c r="QKT52" s="468"/>
      <c r="QKU52" s="468"/>
      <c r="QKV52" s="468"/>
      <c r="QKW52" s="468"/>
      <c r="QKX52" s="468"/>
      <c r="QKY52" s="468"/>
      <c r="QKZ52" s="468"/>
      <c r="QLA52" s="468"/>
      <c r="QLB52" s="468"/>
      <c r="QLC52" s="468"/>
      <c r="QLD52" s="468"/>
      <c r="QLE52" s="468"/>
      <c r="QLF52" s="468"/>
      <c r="QLG52" s="468"/>
      <c r="QLH52" s="468"/>
      <c r="QLI52" s="468"/>
      <c r="QLJ52" s="468"/>
      <c r="QLK52" s="468"/>
      <c r="QLL52" s="468"/>
      <c r="QLM52" s="468"/>
      <c r="QLN52" s="468"/>
      <c r="QLO52" s="468"/>
      <c r="QLP52" s="468"/>
      <c r="QLQ52" s="468"/>
      <c r="QLR52" s="468"/>
      <c r="QLS52" s="468"/>
      <c r="QLT52" s="468"/>
      <c r="QLU52" s="468"/>
      <c r="QLV52" s="468"/>
      <c r="QLW52" s="468"/>
      <c r="QLX52" s="468"/>
      <c r="QLY52" s="468"/>
      <c r="QLZ52" s="468"/>
      <c r="QMA52" s="468"/>
      <c r="QMB52" s="468"/>
      <c r="QMC52" s="468"/>
      <c r="QMD52" s="468"/>
      <c r="QME52" s="468"/>
      <c r="QMF52" s="468"/>
      <c r="QMG52" s="468"/>
      <c r="QMH52" s="468"/>
      <c r="QMI52" s="468"/>
      <c r="QMJ52" s="468"/>
      <c r="QMK52" s="468"/>
      <c r="QML52" s="468"/>
      <c r="QMM52" s="468"/>
      <c r="QMN52" s="468"/>
      <c r="QMO52" s="468"/>
      <c r="QMP52" s="468"/>
      <c r="QMQ52" s="468"/>
      <c r="QMR52" s="468"/>
      <c r="QMS52" s="468"/>
      <c r="QMT52" s="468"/>
      <c r="QMU52" s="468"/>
      <c r="QMV52" s="468"/>
      <c r="QMW52" s="468"/>
      <c r="QMX52" s="468"/>
      <c r="QMY52" s="468"/>
      <c r="QMZ52" s="468"/>
      <c r="QNA52" s="468"/>
      <c r="QNB52" s="468"/>
      <c r="QNC52" s="468"/>
      <c r="QND52" s="468"/>
      <c r="QNE52" s="468"/>
      <c r="QNF52" s="468"/>
      <c r="QNG52" s="468"/>
      <c r="QNH52" s="468"/>
      <c r="QNI52" s="468"/>
      <c r="QNJ52" s="468"/>
      <c r="QNK52" s="468"/>
      <c r="QNL52" s="468"/>
      <c r="QNM52" s="468"/>
      <c r="QNN52" s="468"/>
      <c r="QNO52" s="468"/>
      <c r="QNP52" s="468"/>
      <c r="QNQ52" s="468"/>
      <c r="QNR52" s="468"/>
      <c r="QNS52" s="468"/>
      <c r="QNT52" s="468"/>
      <c r="QNU52" s="468"/>
      <c r="QNV52" s="468"/>
      <c r="QNW52" s="468"/>
      <c r="QNX52" s="468"/>
      <c r="QNY52" s="468"/>
      <c r="QNZ52" s="468"/>
      <c r="QOA52" s="468"/>
      <c r="QOB52" s="468"/>
      <c r="QOC52" s="468"/>
      <c r="QOD52" s="468"/>
      <c r="QOE52" s="468"/>
      <c r="QOF52" s="468"/>
      <c r="QOG52" s="468"/>
      <c r="QOH52" s="468"/>
      <c r="QOI52" s="468"/>
      <c r="QOJ52" s="468"/>
      <c r="QOK52" s="468"/>
      <c r="QOL52" s="468"/>
      <c r="QOM52" s="468"/>
      <c r="QON52" s="468"/>
      <c r="QOO52" s="468"/>
      <c r="QOP52" s="468"/>
      <c r="QOQ52" s="468"/>
      <c r="QOR52" s="468"/>
      <c r="QOS52" s="468"/>
      <c r="QOT52" s="468"/>
      <c r="QOU52" s="468"/>
      <c r="QOV52" s="468"/>
      <c r="QOW52" s="468"/>
      <c r="QOX52" s="468"/>
      <c r="QOY52" s="468"/>
      <c r="QOZ52" s="468"/>
      <c r="QPA52" s="468"/>
      <c r="QPB52" s="468"/>
      <c r="QPC52" s="468"/>
      <c r="QPD52" s="468"/>
      <c r="QPE52" s="468"/>
      <c r="QPF52" s="468"/>
      <c r="QPG52" s="468"/>
      <c r="QPH52" s="468"/>
      <c r="QPI52" s="468"/>
      <c r="QPJ52" s="468"/>
      <c r="QPK52" s="468"/>
      <c r="QPL52" s="468"/>
      <c r="QPM52" s="468"/>
      <c r="QPN52" s="468"/>
      <c r="QPO52" s="468"/>
      <c r="QPP52" s="468"/>
      <c r="QPQ52" s="468"/>
      <c r="QPR52" s="468"/>
      <c r="QPS52" s="468"/>
      <c r="QPT52" s="468"/>
      <c r="QPU52" s="468"/>
      <c r="QPV52" s="468"/>
      <c r="QPW52" s="468"/>
      <c r="QPX52" s="468"/>
      <c r="QPY52" s="468"/>
      <c r="QPZ52" s="468"/>
      <c r="QQA52" s="468"/>
      <c r="QQB52" s="468"/>
      <c r="QQC52" s="468"/>
      <c r="QQD52" s="468"/>
      <c r="QQE52" s="468"/>
      <c r="QQF52" s="468"/>
      <c r="QQG52" s="468"/>
      <c r="QQH52" s="468"/>
      <c r="QQI52" s="468"/>
      <c r="QQJ52" s="468"/>
      <c r="QQK52" s="468"/>
      <c r="QQL52" s="468"/>
      <c r="QQM52" s="468"/>
      <c r="QQN52" s="468"/>
      <c r="QQO52" s="468"/>
      <c r="QQP52" s="468"/>
      <c r="QQQ52" s="468"/>
      <c r="QQR52" s="468"/>
      <c r="QQS52" s="468"/>
      <c r="QQT52" s="468"/>
      <c r="QQU52" s="468"/>
      <c r="QQV52" s="468"/>
      <c r="QQW52" s="468"/>
      <c r="QQX52" s="468"/>
      <c r="QQY52" s="468"/>
      <c r="QQZ52" s="468"/>
      <c r="QRA52" s="468"/>
      <c r="QRB52" s="468"/>
      <c r="QRC52" s="468"/>
      <c r="QRD52" s="468"/>
      <c r="QRE52" s="468"/>
      <c r="QRF52" s="468"/>
      <c r="QRG52" s="468"/>
      <c r="QRH52" s="468"/>
      <c r="QRI52" s="468"/>
      <c r="QRJ52" s="468"/>
      <c r="QRK52" s="468"/>
      <c r="QRL52" s="468"/>
      <c r="QRM52" s="468"/>
      <c r="QRN52" s="468"/>
      <c r="QRO52" s="468"/>
      <c r="QRP52" s="468"/>
      <c r="QRQ52" s="468"/>
      <c r="QRR52" s="468"/>
      <c r="QRS52" s="468"/>
      <c r="QRT52" s="468"/>
      <c r="QRU52" s="468"/>
      <c r="QRV52" s="468"/>
      <c r="QRW52" s="468"/>
      <c r="QRX52" s="468"/>
      <c r="QRY52" s="468"/>
      <c r="QRZ52" s="468"/>
      <c r="QSA52" s="468"/>
      <c r="QSB52" s="468"/>
      <c r="QSC52" s="468"/>
      <c r="QSD52" s="468"/>
      <c r="QSE52" s="468"/>
      <c r="QSF52" s="468"/>
      <c r="QSG52" s="468"/>
      <c r="QSH52" s="468"/>
      <c r="QSI52" s="468"/>
      <c r="QSJ52" s="468"/>
      <c r="QSK52" s="468"/>
      <c r="QSL52" s="468"/>
      <c r="QSM52" s="468"/>
      <c r="QSN52" s="468"/>
      <c r="QSO52" s="468"/>
      <c r="QSP52" s="468"/>
      <c r="QSQ52" s="468"/>
      <c r="QSR52" s="468"/>
      <c r="QSS52" s="468"/>
      <c r="QST52" s="468"/>
      <c r="QSU52" s="468"/>
      <c r="QSV52" s="468"/>
      <c r="QSW52" s="468"/>
      <c r="QSX52" s="468"/>
      <c r="QSY52" s="468"/>
      <c r="QSZ52" s="468"/>
      <c r="QTA52" s="468"/>
      <c r="QTB52" s="468"/>
      <c r="QTC52" s="468"/>
      <c r="QTD52" s="468"/>
      <c r="QTE52" s="468"/>
      <c r="QTF52" s="468"/>
      <c r="QTG52" s="468"/>
      <c r="QTH52" s="468"/>
      <c r="QTI52" s="468"/>
      <c r="QTJ52" s="468"/>
      <c r="QTK52" s="468"/>
      <c r="QTL52" s="468"/>
      <c r="QTM52" s="468"/>
      <c r="QTN52" s="468"/>
      <c r="QTO52" s="468"/>
      <c r="QTP52" s="468"/>
      <c r="QTQ52" s="468"/>
      <c r="QTR52" s="468"/>
      <c r="QTS52" s="468"/>
      <c r="QTT52" s="468"/>
      <c r="QTU52" s="468"/>
      <c r="QTV52" s="468"/>
      <c r="QTW52" s="468"/>
      <c r="QTX52" s="468"/>
      <c r="QTY52" s="468"/>
      <c r="QTZ52" s="468"/>
      <c r="QUA52" s="468"/>
      <c r="QUB52" s="468"/>
      <c r="QUC52" s="468"/>
      <c r="QUD52" s="468"/>
      <c r="QUE52" s="468"/>
      <c r="QUF52" s="468"/>
      <c r="QUG52" s="468"/>
      <c r="QUH52" s="468"/>
      <c r="QUI52" s="468"/>
      <c r="QUJ52" s="468"/>
      <c r="QUK52" s="468"/>
      <c r="QUL52" s="468"/>
      <c r="QUM52" s="468"/>
      <c r="QUN52" s="468"/>
      <c r="QUO52" s="468"/>
      <c r="QUP52" s="468"/>
      <c r="QUQ52" s="468"/>
      <c r="QUR52" s="468"/>
      <c r="QUS52" s="468"/>
      <c r="QUT52" s="468"/>
      <c r="QUU52" s="468"/>
      <c r="QUV52" s="468"/>
      <c r="QUW52" s="468"/>
      <c r="QUX52" s="468"/>
      <c r="QUY52" s="468"/>
      <c r="QUZ52" s="468"/>
      <c r="QVA52" s="468"/>
      <c r="QVB52" s="468"/>
      <c r="QVC52" s="468"/>
      <c r="QVD52" s="468"/>
      <c r="QVE52" s="468"/>
      <c r="QVF52" s="468"/>
      <c r="QVG52" s="468"/>
      <c r="QVH52" s="468"/>
      <c r="QVI52" s="468"/>
      <c r="QVJ52" s="468"/>
      <c r="QVK52" s="468"/>
      <c r="QVL52" s="468"/>
      <c r="QVM52" s="468"/>
      <c r="QVN52" s="468"/>
      <c r="QVO52" s="468"/>
      <c r="QVP52" s="468"/>
      <c r="QVQ52" s="468"/>
      <c r="QVR52" s="468"/>
      <c r="QVS52" s="468"/>
      <c r="QVT52" s="468"/>
      <c r="QVU52" s="468"/>
      <c r="QVV52" s="468"/>
      <c r="QVW52" s="468"/>
      <c r="QVX52" s="468"/>
      <c r="QVY52" s="468"/>
      <c r="QVZ52" s="468"/>
      <c r="QWA52" s="468"/>
      <c r="QWB52" s="468"/>
      <c r="QWC52" s="468"/>
      <c r="QWD52" s="468"/>
      <c r="QWE52" s="468"/>
      <c r="QWF52" s="468"/>
      <c r="QWG52" s="468"/>
      <c r="QWH52" s="468"/>
      <c r="QWI52" s="468"/>
      <c r="QWJ52" s="468"/>
      <c r="QWK52" s="468"/>
      <c r="QWL52" s="468"/>
      <c r="QWM52" s="468"/>
      <c r="QWN52" s="468"/>
      <c r="QWO52" s="468"/>
      <c r="QWP52" s="468"/>
      <c r="QWQ52" s="468"/>
      <c r="QWR52" s="468"/>
      <c r="QWS52" s="468"/>
      <c r="QWT52" s="468"/>
      <c r="QWU52" s="468"/>
      <c r="QWV52" s="468"/>
      <c r="QWW52" s="468"/>
      <c r="QWX52" s="468"/>
      <c r="QWY52" s="468"/>
      <c r="QWZ52" s="468"/>
      <c r="QXA52" s="468"/>
      <c r="QXB52" s="468"/>
      <c r="QXC52" s="468"/>
      <c r="QXD52" s="468"/>
      <c r="QXE52" s="468"/>
      <c r="QXF52" s="468"/>
      <c r="QXG52" s="468"/>
      <c r="QXH52" s="468"/>
      <c r="QXI52" s="468"/>
      <c r="QXJ52" s="468"/>
      <c r="QXK52" s="468"/>
      <c r="QXL52" s="468"/>
      <c r="QXM52" s="468"/>
      <c r="QXN52" s="468"/>
      <c r="QXO52" s="468"/>
      <c r="QXP52" s="468"/>
      <c r="QXQ52" s="468"/>
      <c r="QXR52" s="468"/>
      <c r="QXS52" s="468"/>
      <c r="QXT52" s="468"/>
      <c r="QXU52" s="468"/>
      <c r="QXV52" s="468"/>
      <c r="QXW52" s="468"/>
      <c r="QXX52" s="468"/>
      <c r="QXY52" s="468"/>
      <c r="QXZ52" s="468"/>
      <c r="QYA52" s="468"/>
      <c r="QYB52" s="468"/>
      <c r="QYC52" s="468"/>
      <c r="QYD52" s="468"/>
      <c r="QYE52" s="468"/>
      <c r="QYF52" s="468"/>
      <c r="QYG52" s="468"/>
      <c r="QYH52" s="468"/>
      <c r="QYI52" s="468"/>
      <c r="QYJ52" s="468"/>
      <c r="QYK52" s="468"/>
      <c r="QYL52" s="468"/>
      <c r="QYM52" s="468"/>
      <c r="QYN52" s="468"/>
      <c r="QYO52" s="468"/>
      <c r="QYP52" s="468"/>
      <c r="QYQ52" s="468"/>
      <c r="QYR52" s="468"/>
      <c r="QYS52" s="468"/>
      <c r="QYT52" s="468"/>
      <c r="QYU52" s="468"/>
      <c r="QYV52" s="468"/>
      <c r="QYW52" s="468"/>
      <c r="QYX52" s="468"/>
      <c r="QYY52" s="468"/>
      <c r="QYZ52" s="468"/>
      <c r="QZA52" s="468"/>
      <c r="QZB52" s="468"/>
      <c r="QZC52" s="468"/>
      <c r="QZD52" s="468"/>
      <c r="QZE52" s="468"/>
      <c r="QZF52" s="468"/>
      <c r="QZG52" s="468"/>
      <c r="QZH52" s="468"/>
      <c r="QZI52" s="468"/>
      <c r="QZJ52" s="468"/>
      <c r="QZK52" s="468"/>
      <c r="QZL52" s="468"/>
      <c r="QZM52" s="468"/>
      <c r="QZN52" s="468"/>
      <c r="QZO52" s="468"/>
      <c r="QZP52" s="468"/>
      <c r="QZQ52" s="468"/>
      <c r="QZR52" s="468"/>
      <c r="QZS52" s="468"/>
      <c r="QZT52" s="468"/>
      <c r="QZU52" s="468"/>
      <c r="QZV52" s="468"/>
      <c r="QZW52" s="468"/>
      <c r="QZX52" s="468"/>
      <c r="QZY52" s="468"/>
      <c r="QZZ52" s="468"/>
      <c r="RAA52" s="468"/>
      <c r="RAB52" s="468"/>
      <c r="RAC52" s="468"/>
      <c r="RAD52" s="468"/>
      <c r="RAE52" s="468"/>
      <c r="RAF52" s="468"/>
      <c r="RAG52" s="468"/>
      <c r="RAH52" s="468"/>
      <c r="RAI52" s="468"/>
      <c r="RAJ52" s="468"/>
      <c r="RAK52" s="468"/>
      <c r="RAL52" s="468"/>
      <c r="RAM52" s="468"/>
      <c r="RAN52" s="468"/>
      <c r="RAO52" s="468"/>
      <c r="RAP52" s="468"/>
      <c r="RAQ52" s="468"/>
      <c r="RAR52" s="468"/>
      <c r="RAS52" s="468"/>
      <c r="RAT52" s="468"/>
      <c r="RAU52" s="468"/>
      <c r="RAV52" s="468"/>
      <c r="RAW52" s="468"/>
      <c r="RAX52" s="468"/>
      <c r="RAY52" s="468"/>
      <c r="RAZ52" s="468"/>
      <c r="RBA52" s="468"/>
      <c r="RBB52" s="468"/>
      <c r="RBC52" s="468"/>
      <c r="RBD52" s="468"/>
      <c r="RBE52" s="468"/>
      <c r="RBF52" s="468"/>
      <c r="RBG52" s="468"/>
      <c r="RBH52" s="468"/>
      <c r="RBI52" s="468"/>
      <c r="RBJ52" s="468"/>
      <c r="RBK52" s="468"/>
      <c r="RBL52" s="468"/>
      <c r="RBM52" s="468"/>
      <c r="RBN52" s="468"/>
      <c r="RBO52" s="468"/>
      <c r="RBP52" s="468"/>
      <c r="RBQ52" s="468"/>
      <c r="RBR52" s="468"/>
      <c r="RBS52" s="468"/>
      <c r="RBT52" s="468"/>
      <c r="RBU52" s="468"/>
      <c r="RBV52" s="468"/>
      <c r="RBW52" s="468"/>
      <c r="RBX52" s="468"/>
      <c r="RBY52" s="468"/>
      <c r="RBZ52" s="468"/>
      <c r="RCA52" s="468"/>
      <c r="RCB52" s="468"/>
      <c r="RCC52" s="468"/>
      <c r="RCD52" s="468"/>
      <c r="RCE52" s="468"/>
      <c r="RCF52" s="468"/>
      <c r="RCG52" s="468"/>
      <c r="RCH52" s="468"/>
      <c r="RCI52" s="468"/>
      <c r="RCJ52" s="468"/>
      <c r="RCK52" s="468"/>
      <c r="RCL52" s="468"/>
      <c r="RCM52" s="468"/>
      <c r="RCN52" s="468"/>
      <c r="RCO52" s="468"/>
      <c r="RCP52" s="468"/>
      <c r="RCQ52" s="468"/>
      <c r="RCR52" s="468"/>
      <c r="RCS52" s="468"/>
      <c r="RCT52" s="468"/>
      <c r="RCU52" s="468"/>
      <c r="RCV52" s="468"/>
      <c r="RCW52" s="468"/>
      <c r="RCX52" s="468"/>
      <c r="RCY52" s="468"/>
      <c r="RCZ52" s="468"/>
      <c r="RDA52" s="468"/>
      <c r="RDB52" s="468"/>
      <c r="RDC52" s="468"/>
      <c r="RDD52" s="468"/>
      <c r="RDE52" s="468"/>
      <c r="RDF52" s="468"/>
      <c r="RDG52" s="468"/>
      <c r="RDH52" s="468"/>
      <c r="RDI52" s="468"/>
      <c r="RDJ52" s="468"/>
      <c r="RDK52" s="468"/>
      <c r="RDL52" s="468"/>
      <c r="RDM52" s="468"/>
      <c r="RDN52" s="468"/>
      <c r="RDO52" s="468"/>
      <c r="RDP52" s="468"/>
      <c r="RDQ52" s="468"/>
      <c r="RDR52" s="468"/>
      <c r="RDS52" s="468"/>
      <c r="RDT52" s="468"/>
      <c r="RDU52" s="468"/>
      <c r="RDV52" s="468"/>
      <c r="RDW52" s="468"/>
      <c r="RDX52" s="468"/>
      <c r="RDY52" s="468"/>
      <c r="RDZ52" s="468"/>
      <c r="REA52" s="468"/>
      <c r="REB52" s="468"/>
      <c r="REC52" s="468"/>
      <c r="RED52" s="468"/>
      <c r="REE52" s="468"/>
      <c r="REF52" s="468"/>
      <c r="REG52" s="468"/>
      <c r="REH52" s="468"/>
      <c r="REI52" s="468"/>
      <c r="REJ52" s="468"/>
      <c r="REK52" s="468"/>
      <c r="REL52" s="468"/>
      <c r="REM52" s="468"/>
      <c r="REN52" s="468"/>
      <c r="REO52" s="468"/>
      <c r="REP52" s="468"/>
      <c r="REQ52" s="468"/>
      <c r="RER52" s="468"/>
      <c r="RES52" s="468"/>
      <c r="RET52" s="468"/>
      <c r="REU52" s="468"/>
      <c r="REV52" s="468"/>
      <c r="REW52" s="468"/>
      <c r="REX52" s="468"/>
      <c r="REY52" s="468"/>
      <c r="REZ52" s="468"/>
      <c r="RFA52" s="468"/>
      <c r="RFB52" s="468"/>
      <c r="RFC52" s="468"/>
      <c r="RFD52" s="468"/>
      <c r="RFE52" s="468"/>
      <c r="RFF52" s="468"/>
      <c r="RFG52" s="468"/>
      <c r="RFH52" s="468"/>
      <c r="RFI52" s="468"/>
      <c r="RFJ52" s="468"/>
      <c r="RFK52" s="468"/>
      <c r="RFL52" s="468"/>
      <c r="RFM52" s="468"/>
      <c r="RFN52" s="468"/>
      <c r="RFO52" s="468"/>
      <c r="RFP52" s="468"/>
      <c r="RFQ52" s="468"/>
      <c r="RFR52" s="468"/>
      <c r="RFS52" s="468"/>
      <c r="RFT52" s="468"/>
      <c r="RFU52" s="468"/>
      <c r="RFV52" s="468"/>
      <c r="RFW52" s="468"/>
      <c r="RFX52" s="468"/>
      <c r="RFY52" s="468"/>
      <c r="RFZ52" s="468"/>
      <c r="RGA52" s="468"/>
      <c r="RGB52" s="468"/>
      <c r="RGC52" s="468"/>
      <c r="RGD52" s="468"/>
      <c r="RGE52" s="468"/>
      <c r="RGF52" s="468"/>
      <c r="RGG52" s="468"/>
      <c r="RGH52" s="468"/>
      <c r="RGI52" s="468"/>
      <c r="RGJ52" s="468"/>
      <c r="RGK52" s="468"/>
      <c r="RGL52" s="468"/>
      <c r="RGM52" s="468"/>
      <c r="RGN52" s="468"/>
      <c r="RGO52" s="468"/>
      <c r="RGP52" s="468"/>
      <c r="RGQ52" s="468"/>
      <c r="RGR52" s="468"/>
      <c r="RGS52" s="468"/>
      <c r="RGT52" s="468"/>
      <c r="RGU52" s="468"/>
      <c r="RGV52" s="468"/>
      <c r="RGW52" s="468"/>
      <c r="RGX52" s="468"/>
      <c r="RGY52" s="468"/>
      <c r="RGZ52" s="468"/>
      <c r="RHA52" s="468"/>
      <c r="RHB52" s="468"/>
      <c r="RHC52" s="468"/>
      <c r="RHD52" s="468"/>
      <c r="RHE52" s="468"/>
      <c r="RHF52" s="468"/>
      <c r="RHG52" s="468"/>
      <c r="RHH52" s="468"/>
      <c r="RHI52" s="468"/>
      <c r="RHJ52" s="468"/>
      <c r="RHK52" s="468"/>
      <c r="RHL52" s="468"/>
      <c r="RHM52" s="468"/>
      <c r="RHN52" s="468"/>
      <c r="RHO52" s="468"/>
      <c r="RHP52" s="468"/>
      <c r="RHQ52" s="468"/>
      <c r="RHR52" s="468"/>
      <c r="RHS52" s="468"/>
      <c r="RHT52" s="468"/>
      <c r="RHU52" s="468"/>
      <c r="RHV52" s="468"/>
      <c r="RHW52" s="468"/>
      <c r="RHX52" s="468"/>
      <c r="RHY52" s="468"/>
      <c r="RHZ52" s="468"/>
      <c r="RIA52" s="468"/>
      <c r="RIB52" s="468"/>
      <c r="RIC52" s="468"/>
      <c r="RID52" s="468"/>
      <c r="RIE52" s="468"/>
      <c r="RIF52" s="468"/>
      <c r="RIG52" s="468"/>
      <c r="RIH52" s="468"/>
      <c r="RII52" s="468"/>
      <c r="RIJ52" s="468"/>
      <c r="RIK52" s="468"/>
      <c r="RIL52" s="468"/>
      <c r="RIM52" s="468"/>
      <c r="RIN52" s="468"/>
      <c r="RIO52" s="468"/>
      <c r="RIP52" s="468"/>
      <c r="RIQ52" s="468"/>
      <c r="RIR52" s="468"/>
      <c r="RIS52" s="468"/>
      <c r="RIT52" s="468"/>
      <c r="RIU52" s="468"/>
      <c r="RIV52" s="468"/>
      <c r="RIW52" s="468"/>
      <c r="RIX52" s="468"/>
      <c r="RIY52" s="468"/>
      <c r="RIZ52" s="468"/>
      <c r="RJA52" s="468"/>
      <c r="RJB52" s="468"/>
      <c r="RJC52" s="468"/>
      <c r="RJD52" s="468"/>
      <c r="RJE52" s="468"/>
      <c r="RJF52" s="468"/>
      <c r="RJG52" s="468"/>
      <c r="RJH52" s="468"/>
      <c r="RJI52" s="468"/>
      <c r="RJJ52" s="468"/>
      <c r="RJK52" s="468"/>
      <c r="RJL52" s="468"/>
      <c r="RJM52" s="468"/>
      <c r="RJN52" s="468"/>
      <c r="RJO52" s="468"/>
      <c r="RJP52" s="468"/>
      <c r="RJQ52" s="468"/>
      <c r="RJR52" s="468"/>
      <c r="RJS52" s="468"/>
      <c r="RJT52" s="468"/>
      <c r="RJU52" s="468"/>
      <c r="RJV52" s="468"/>
      <c r="RJW52" s="468"/>
      <c r="RJX52" s="468"/>
      <c r="RJY52" s="468"/>
      <c r="RJZ52" s="468"/>
      <c r="RKA52" s="468"/>
      <c r="RKB52" s="468"/>
      <c r="RKC52" s="468"/>
      <c r="RKD52" s="468"/>
      <c r="RKE52" s="468"/>
      <c r="RKF52" s="468"/>
      <c r="RKG52" s="468"/>
      <c r="RKH52" s="468"/>
      <c r="RKI52" s="468"/>
      <c r="RKJ52" s="468"/>
      <c r="RKK52" s="468"/>
      <c r="RKL52" s="468"/>
      <c r="RKM52" s="468"/>
      <c r="RKN52" s="468"/>
      <c r="RKO52" s="468"/>
      <c r="RKP52" s="468"/>
      <c r="RKQ52" s="468"/>
      <c r="RKR52" s="468"/>
      <c r="RKS52" s="468"/>
      <c r="RKT52" s="468"/>
      <c r="RKU52" s="468"/>
      <c r="RKV52" s="468"/>
      <c r="RKW52" s="468"/>
      <c r="RKX52" s="468"/>
      <c r="RKY52" s="468"/>
      <c r="RKZ52" s="468"/>
      <c r="RLA52" s="468"/>
      <c r="RLB52" s="468"/>
      <c r="RLC52" s="468"/>
      <c r="RLD52" s="468"/>
      <c r="RLE52" s="468"/>
      <c r="RLF52" s="468"/>
      <c r="RLG52" s="468"/>
      <c r="RLH52" s="468"/>
      <c r="RLI52" s="468"/>
      <c r="RLJ52" s="468"/>
      <c r="RLK52" s="468"/>
      <c r="RLL52" s="468"/>
      <c r="RLM52" s="468"/>
      <c r="RLN52" s="468"/>
      <c r="RLO52" s="468"/>
      <c r="RLP52" s="468"/>
      <c r="RLQ52" s="468"/>
      <c r="RLR52" s="468"/>
      <c r="RLS52" s="468"/>
      <c r="RLT52" s="468"/>
      <c r="RLU52" s="468"/>
      <c r="RLV52" s="468"/>
      <c r="RLW52" s="468"/>
      <c r="RLX52" s="468"/>
      <c r="RLY52" s="468"/>
      <c r="RLZ52" s="468"/>
      <c r="RMA52" s="468"/>
      <c r="RMB52" s="468"/>
      <c r="RMC52" s="468"/>
      <c r="RMD52" s="468"/>
      <c r="RME52" s="468"/>
      <c r="RMF52" s="468"/>
      <c r="RMG52" s="468"/>
      <c r="RMH52" s="468"/>
      <c r="RMI52" s="468"/>
      <c r="RMJ52" s="468"/>
      <c r="RMK52" s="468"/>
      <c r="RML52" s="468"/>
      <c r="RMM52" s="468"/>
      <c r="RMN52" s="468"/>
      <c r="RMO52" s="468"/>
      <c r="RMP52" s="468"/>
      <c r="RMQ52" s="468"/>
      <c r="RMR52" s="468"/>
      <c r="RMS52" s="468"/>
      <c r="RMT52" s="468"/>
      <c r="RMU52" s="468"/>
      <c r="RMV52" s="468"/>
      <c r="RMW52" s="468"/>
      <c r="RMX52" s="468"/>
      <c r="RMY52" s="468"/>
      <c r="RMZ52" s="468"/>
      <c r="RNA52" s="468"/>
      <c r="RNB52" s="468"/>
      <c r="RNC52" s="468"/>
      <c r="RND52" s="468"/>
      <c r="RNE52" s="468"/>
      <c r="RNF52" s="468"/>
      <c r="RNG52" s="468"/>
      <c r="RNH52" s="468"/>
      <c r="RNI52" s="468"/>
      <c r="RNJ52" s="468"/>
      <c r="RNK52" s="468"/>
      <c r="RNL52" s="468"/>
      <c r="RNM52" s="468"/>
      <c r="RNN52" s="468"/>
      <c r="RNO52" s="468"/>
      <c r="RNP52" s="468"/>
      <c r="RNQ52" s="468"/>
      <c r="RNR52" s="468"/>
      <c r="RNS52" s="468"/>
      <c r="RNT52" s="468"/>
      <c r="RNU52" s="468"/>
      <c r="RNV52" s="468"/>
      <c r="RNW52" s="468"/>
      <c r="RNX52" s="468"/>
      <c r="RNY52" s="468"/>
      <c r="RNZ52" s="468"/>
      <c r="ROA52" s="468"/>
      <c r="ROB52" s="468"/>
      <c r="ROC52" s="468"/>
      <c r="ROD52" s="468"/>
      <c r="ROE52" s="468"/>
      <c r="ROF52" s="468"/>
      <c r="ROG52" s="468"/>
      <c r="ROH52" s="468"/>
      <c r="ROI52" s="468"/>
      <c r="ROJ52" s="468"/>
      <c r="ROK52" s="468"/>
      <c r="ROL52" s="468"/>
      <c r="ROM52" s="468"/>
      <c r="RON52" s="468"/>
      <c r="ROO52" s="468"/>
      <c r="ROP52" s="468"/>
      <c r="ROQ52" s="468"/>
      <c r="ROR52" s="468"/>
      <c r="ROS52" s="468"/>
      <c r="ROT52" s="468"/>
      <c r="ROU52" s="468"/>
      <c r="ROV52" s="468"/>
      <c r="ROW52" s="468"/>
      <c r="ROX52" s="468"/>
      <c r="ROY52" s="468"/>
      <c r="ROZ52" s="468"/>
      <c r="RPA52" s="468"/>
      <c r="RPB52" s="468"/>
      <c r="RPC52" s="468"/>
      <c r="RPD52" s="468"/>
      <c r="RPE52" s="468"/>
      <c r="RPF52" s="468"/>
      <c r="RPG52" s="468"/>
      <c r="RPH52" s="468"/>
      <c r="RPI52" s="468"/>
      <c r="RPJ52" s="468"/>
      <c r="RPK52" s="468"/>
      <c r="RPL52" s="468"/>
      <c r="RPM52" s="468"/>
      <c r="RPN52" s="468"/>
      <c r="RPO52" s="468"/>
      <c r="RPP52" s="468"/>
      <c r="RPQ52" s="468"/>
      <c r="RPR52" s="468"/>
      <c r="RPS52" s="468"/>
      <c r="RPT52" s="468"/>
      <c r="RPU52" s="468"/>
      <c r="RPV52" s="468"/>
      <c r="RPW52" s="468"/>
      <c r="RPX52" s="468"/>
      <c r="RPY52" s="468"/>
      <c r="RPZ52" s="468"/>
      <c r="RQA52" s="468"/>
      <c r="RQB52" s="468"/>
      <c r="RQC52" s="468"/>
      <c r="RQD52" s="468"/>
      <c r="RQE52" s="468"/>
      <c r="RQF52" s="468"/>
      <c r="RQG52" s="468"/>
      <c r="RQH52" s="468"/>
      <c r="RQI52" s="468"/>
      <c r="RQJ52" s="468"/>
      <c r="RQK52" s="468"/>
      <c r="RQL52" s="468"/>
      <c r="RQM52" s="468"/>
      <c r="RQN52" s="468"/>
      <c r="RQO52" s="468"/>
      <c r="RQP52" s="468"/>
      <c r="RQQ52" s="468"/>
      <c r="RQR52" s="468"/>
      <c r="RQS52" s="468"/>
      <c r="RQT52" s="468"/>
      <c r="RQU52" s="468"/>
      <c r="RQV52" s="468"/>
      <c r="RQW52" s="468"/>
      <c r="RQX52" s="468"/>
      <c r="RQY52" s="468"/>
      <c r="RQZ52" s="468"/>
      <c r="RRA52" s="468"/>
      <c r="RRB52" s="468"/>
      <c r="RRC52" s="468"/>
      <c r="RRD52" s="468"/>
      <c r="RRE52" s="468"/>
      <c r="RRF52" s="468"/>
      <c r="RRG52" s="468"/>
      <c r="RRH52" s="468"/>
      <c r="RRI52" s="468"/>
      <c r="RRJ52" s="468"/>
      <c r="RRK52" s="468"/>
      <c r="RRL52" s="468"/>
      <c r="RRM52" s="468"/>
      <c r="RRN52" s="468"/>
      <c r="RRO52" s="468"/>
      <c r="RRP52" s="468"/>
      <c r="RRQ52" s="468"/>
      <c r="RRR52" s="468"/>
      <c r="RRS52" s="468"/>
      <c r="RRT52" s="468"/>
      <c r="RRU52" s="468"/>
      <c r="RRV52" s="468"/>
      <c r="RRW52" s="468"/>
      <c r="RRX52" s="468"/>
      <c r="RRY52" s="468"/>
      <c r="RRZ52" s="468"/>
      <c r="RSA52" s="468"/>
      <c r="RSB52" s="468"/>
      <c r="RSC52" s="468"/>
      <c r="RSD52" s="468"/>
      <c r="RSE52" s="468"/>
      <c r="RSF52" s="468"/>
      <c r="RSG52" s="468"/>
      <c r="RSH52" s="468"/>
      <c r="RSI52" s="468"/>
      <c r="RSJ52" s="468"/>
      <c r="RSK52" s="468"/>
      <c r="RSL52" s="468"/>
      <c r="RSM52" s="468"/>
      <c r="RSN52" s="468"/>
      <c r="RSO52" s="468"/>
      <c r="RSP52" s="468"/>
      <c r="RSQ52" s="468"/>
      <c r="RSR52" s="468"/>
      <c r="RSS52" s="468"/>
      <c r="RST52" s="468"/>
      <c r="RSU52" s="468"/>
      <c r="RSV52" s="468"/>
      <c r="RSW52" s="468"/>
      <c r="RSX52" s="468"/>
      <c r="RSY52" s="468"/>
      <c r="RSZ52" s="468"/>
      <c r="RTA52" s="468"/>
      <c r="RTB52" s="468"/>
      <c r="RTC52" s="468"/>
      <c r="RTD52" s="468"/>
      <c r="RTE52" s="468"/>
      <c r="RTF52" s="468"/>
      <c r="RTG52" s="468"/>
      <c r="RTH52" s="468"/>
      <c r="RTI52" s="468"/>
      <c r="RTJ52" s="468"/>
      <c r="RTK52" s="468"/>
      <c r="RTL52" s="468"/>
      <c r="RTM52" s="468"/>
      <c r="RTN52" s="468"/>
      <c r="RTO52" s="468"/>
      <c r="RTP52" s="468"/>
      <c r="RTQ52" s="468"/>
      <c r="RTR52" s="468"/>
      <c r="RTS52" s="468"/>
      <c r="RTT52" s="468"/>
      <c r="RTU52" s="468"/>
      <c r="RTV52" s="468"/>
      <c r="RTW52" s="468"/>
      <c r="RTX52" s="468"/>
      <c r="RTY52" s="468"/>
      <c r="RTZ52" s="468"/>
      <c r="RUA52" s="468"/>
      <c r="RUB52" s="468"/>
      <c r="RUC52" s="468"/>
      <c r="RUD52" s="468"/>
      <c r="RUE52" s="468"/>
      <c r="RUF52" s="468"/>
      <c r="RUG52" s="468"/>
      <c r="RUH52" s="468"/>
      <c r="RUI52" s="468"/>
      <c r="RUJ52" s="468"/>
      <c r="RUK52" s="468"/>
      <c r="RUL52" s="468"/>
      <c r="RUM52" s="468"/>
      <c r="RUN52" s="468"/>
      <c r="RUO52" s="468"/>
      <c r="RUP52" s="468"/>
      <c r="RUQ52" s="468"/>
      <c r="RUR52" s="468"/>
      <c r="RUS52" s="468"/>
      <c r="RUT52" s="468"/>
      <c r="RUU52" s="468"/>
      <c r="RUV52" s="468"/>
      <c r="RUW52" s="468"/>
      <c r="RUX52" s="468"/>
      <c r="RUY52" s="468"/>
      <c r="RUZ52" s="468"/>
      <c r="RVA52" s="468"/>
      <c r="RVB52" s="468"/>
      <c r="RVC52" s="468"/>
      <c r="RVD52" s="468"/>
      <c r="RVE52" s="468"/>
      <c r="RVF52" s="468"/>
      <c r="RVG52" s="468"/>
      <c r="RVH52" s="468"/>
      <c r="RVI52" s="468"/>
      <c r="RVJ52" s="468"/>
      <c r="RVK52" s="468"/>
      <c r="RVL52" s="468"/>
      <c r="RVM52" s="468"/>
      <c r="RVN52" s="468"/>
      <c r="RVO52" s="468"/>
      <c r="RVP52" s="468"/>
      <c r="RVQ52" s="468"/>
      <c r="RVR52" s="468"/>
      <c r="RVS52" s="468"/>
      <c r="RVT52" s="468"/>
      <c r="RVU52" s="468"/>
      <c r="RVV52" s="468"/>
      <c r="RVW52" s="468"/>
      <c r="RVX52" s="468"/>
      <c r="RVY52" s="468"/>
      <c r="RVZ52" s="468"/>
      <c r="RWA52" s="468"/>
      <c r="RWB52" s="468"/>
      <c r="RWC52" s="468"/>
      <c r="RWD52" s="468"/>
      <c r="RWE52" s="468"/>
      <c r="RWF52" s="468"/>
      <c r="RWG52" s="468"/>
      <c r="RWH52" s="468"/>
      <c r="RWI52" s="468"/>
      <c r="RWJ52" s="468"/>
      <c r="RWK52" s="468"/>
      <c r="RWL52" s="468"/>
      <c r="RWM52" s="468"/>
      <c r="RWN52" s="468"/>
      <c r="RWO52" s="468"/>
      <c r="RWP52" s="468"/>
      <c r="RWQ52" s="468"/>
      <c r="RWR52" s="468"/>
      <c r="RWS52" s="468"/>
      <c r="RWT52" s="468"/>
      <c r="RWU52" s="468"/>
      <c r="RWV52" s="468"/>
      <c r="RWW52" s="468"/>
      <c r="RWX52" s="468"/>
      <c r="RWY52" s="468"/>
      <c r="RWZ52" s="468"/>
      <c r="RXA52" s="468"/>
      <c r="RXB52" s="468"/>
      <c r="RXC52" s="468"/>
      <c r="RXD52" s="468"/>
      <c r="RXE52" s="468"/>
      <c r="RXF52" s="468"/>
      <c r="RXG52" s="468"/>
      <c r="RXH52" s="468"/>
      <c r="RXI52" s="468"/>
      <c r="RXJ52" s="468"/>
      <c r="RXK52" s="468"/>
      <c r="RXL52" s="468"/>
      <c r="RXM52" s="468"/>
      <c r="RXN52" s="468"/>
      <c r="RXO52" s="468"/>
      <c r="RXP52" s="468"/>
      <c r="RXQ52" s="468"/>
      <c r="RXR52" s="468"/>
      <c r="RXS52" s="468"/>
      <c r="RXT52" s="468"/>
      <c r="RXU52" s="468"/>
      <c r="RXV52" s="468"/>
      <c r="RXW52" s="468"/>
      <c r="RXX52" s="468"/>
      <c r="RXY52" s="468"/>
      <c r="RXZ52" s="468"/>
      <c r="RYA52" s="468"/>
      <c r="RYB52" s="468"/>
      <c r="RYC52" s="468"/>
      <c r="RYD52" s="468"/>
      <c r="RYE52" s="468"/>
      <c r="RYF52" s="468"/>
      <c r="RYG52" s="468"/>
      <c r="RYH52" s="468"/>
      <c r="RYI52" s="468"/>
      <c r="RYJ52" s="468"/>
      <c r="RYK52" s="468"/>
      <c r="RYL52" s="468"/>
      <c r="RYM52" s="468"/>
      <c r="RYN52" s="468"/>
      <c r="RYO52" s="468"/>
      <c r="RYP52" s="468"/>
      <c r="RYQ52" s="468"/>
      <c r="RYR52" s="468"/>
      <c r="RYS52" s="468"/>
      <c r="RYT52" s="468"/>
      <c r="RYU52" s="468"/>
      <c r="RYV52" s="468"/>
      <c r="RYW52" s="468"/>
      <c r="RYX52" s="468"/>
      <c r="RYY52" s="468"/>
      <c r="RYZ52" s="468"/>
      <c r="RZA52" s="468"/>
      <c r="RZB52" s="468"/>
      <c r="RZC52" s="468"/>
      <c r="RZD52" s="468"/>
      <c r="RZE52" s="468"/>
      <c r="RZF52" s="468"/>
      <c r="RZG52" s="468"/>
      <c r="RZH52" s="468"/>
      <c r="RZI52" s="468"/>
      <c r="RZJ52" s="468"/>
      <c r="RZK52" s="468"/>
      <c r="RZL52" s="468"/>
      <c r="RZM52" s="468"/>
      <c r="RZN52" s="468"/>
      <c r="RZO52" s="468"/>
      <c r="RZP52" s="468"/>
      <c r="RZQ52" s="468"/>
      <c r="RZR52" s="468"/>
      <c r="RZS52" s="468"/>
      <c r="RZT52" s="468"/>
      <c r="RZU52" s="468"/>
      <c r="RZV52" s="468"/>
      <c r="RZW52" s="468"/>
      <c r="RZX52" s="468"/>
      <c r="RZY52" s="468"/>
      <c r="RZZ52" s="468"/>
      <c r="SAA52" s="468"/>
      <c r="SAB52" s="468"/>
      <c r="SAC52" s="468"/>
      <c r="SAD52" s="468"/>
      <c r="SAE52" s="468"/>
      <c r="SAF52" s="468"/>
      <c r="SAG52" s="468"/>
      <c r="SAH52" s="468"/>
      <c r="SAI52" s="468"/>
      <c r="SAJ52" s="468"/>
      <c r="SAK52" s="468"/>
      <c r="SAL52" s="468"/>
      <c r="SAM52" s="468"/>
      <c r="SAN52" s="468"/>
      <c r="SAO52" s="468"/>
      <c r="SAP52" s="468"/>
      <c r="SAQ52" s="468"/>
      <c r="SAR52" s="468"/>
      <c r="SAS52" s="468"/>
      <c r="SAT52" s="468"/>
      <c r="SAU52" s="468"/>
      <c r="SAV52" s="468"/>
      <c r="SAW52" s="468"/>
      <c r="SAX52" s="468"/>
      <c r="SAY52" s="468"/>
      <c r="SAZ52" s="468"/>
      <c r="SBA52" s="468"/>
      <c r="SBB52" s="468"/>
      <c r="SBC52" s="468"/>
      <c r="SBD52" s="468"/>
      <c r="SBE52" s="468"/>
      <c r="SBF52" s="468"/>
      <c r="SBG52" s="468"/>
      <c r="SBH52" s="468"/>
      <c r="SBI52" s="468"/>
      <c r="SBJ52" s="468"/>
      <c r="SBK52" s="468"/>
      <c r="SBL52" s="468"/>
      <c r="SBM52" s="468"/>
      <c r="SBN52" s="468"/>
      <c r="SBO52" s="468"/>
      <c r="SBP52" s="468"/>
      <c r="SBQ52" s="468"/>
      <c r="SBR52" s="468"/>
      <c r="SBS52" s="468"/>
      <c r="SBT52" s="468"/>
      <c r="SBU52" s="468"/>
      <c r="SBV52" s="468"/>
      <c r="SBW52" s="468"/>
      <c r="SBX52" s="468"/>
      <c r="SBY52" s="468"/>
      <c r="SBZ52" s="468"/>
      <c r="SCA52" s="468"/>
      <c r="SCB52" s="468"/>
      <c r="SCC52" s="468"/>
      <c r="SCD52" s="468"/>
      <c r="SCE52" s="468"/>
      <c r="SCF52" s="468"/>
      <c r="SCG52" s="468"/>
      <c r="SCH52" s="468"/>
      <c r="SCI52" s="468"/>
      <c r="SCJ52" s="468"/>
      <c r="SCK52" s="468"/>
      <c r="SCL52" s="468"/>
      <c r="SCM52" s="468"/>
      <c r="SCN52" s="468"/>
      <c r="SCO52" s="468"/>
      <c r="SCP52" s="468"/>
      <c r="SCQ52" s="468"/>
      <c r="SCR52" s="468"/>
      <c r="SCS52" s="468"/>
      <c r="SCT52" s="468"/>
      <c r="SCU52" s="468"/>
      <c r="SCV52" s="468"/>
      <c r="SCW52" s="468"/>
      <c r="SCX52" s="468"/>
      <c r="SCY52" s="468"/>
      <c r="SCZ52" s="468"/>
      <c r="SDA52" s="468"/>
      <c r="SDB52" s="468"/>
      <c r="SDC52" s="468"/>
      <c r="SDD52" s="468"/>
      <c r="SDE52" s="468"/>
      <c r="SDF52" s="468"/>
      <c r="SDG52" s="468"/>
      <c r="SDH52" s="468"/>
      <c r="SDI52" s="468"/>
      <c r="SDJ52" s="468"/>
      <c r="SDK52" s="468"/>
      <c r="SDL52" s="468"/>
      <c r="SDM52" s="468"/>
      <c r="SDN52" s="468"/>
      <c r="SDO52" s="468"/>
      <c r="SDP52" s="468"/>
      <c r="SDQ52" s="468"/>
      <c r="SDR52" s="468"/>
      <c r="SDS52" s="468"/>
      <c r="SDT52" s="468"/>
      <c r="SDU52" s="468"/>
      <c r="SDV52" s="468"/>
      <c r="SDW52" s="468"/>
      <c r="SDX52" s="468"/>
      <c r="SDY52" s="468"/>
      <c r="SDZ52" s="468"/>
      <c r="SEA52" s="468"/>
      <c r="SEB52" s="468"/>
      <c r="SEC52" s="468"/>
      <c r="SED52" s="468"/>
      <c r="SEE52" s="468"/>
      <c r="SEF52" s="468"/>
      <c r="SEG52" s="468"/>
      <c r="SEH52" s="468"/>
      <c r="SEI52" s="468"/>
      <c r="SEJ52" s="468"/>
      <c r="SEK52" s="468"/>
      <c r="SEL52" s="468"/>
      <c r="SEM52" s="468"/>
      <c r="SEN52" s="468"/>
      <c r="SEO52" s="468"/>
      <c r="SEP52" s="468"/>
      <c r="SEQ52" s="468"/>
      <c r="SER52" s="468"/>
      <c r="SES52" s="468"/>
      <c r="SET52" s="468"/>
      <c r="SEU52" s="468"/>
      <c r="SEV52" s="468"/>
      <c r="SEW52" s="468"/>
      <c r="SEX52" s="468"/>
      <c r="SEY52" s="468"/>
      <c r="SEZ52" s="468"/>
      <c r="SFA52" s="468"/>
      <c r="SFB52" s="468"/>
      <c r="SFC52" s="468"/>
      <c r="SFD52" s="468"/>
      <c r="SFE52" s="468"/>
      <c r="SFF52" s="468"/>
      <c r="SFG52" s="468"/>
      <c r="SFH52" s="468"/>
      <c r="SFI52" s="468"/>
      <c r="SFJ52" s="468"/>
      <c r="SFK52" s="468"/>
      <c r="SFL52" s="468"/>
      <c r="SFM52" s="468"/>
      <c r="SFN52" s="468"/>
      <c r="SFO52" s="468"/>
      <c r="SFP52" s="468"/>
      <c r="SFQ52" s="468"/>
      <c r="SFR52" s="468"/>
      <c r="SFS52" s="468"/>
      <c r="SFT52" s="468"/>
      <c r="SFU52" s="468"/>
      <c r="SFV52" s="468"/>
      <c r="SFW52" s="468"/>
      <c r="SFX52" s="468"/>
      <c r="SFY52" s="468"/>
      <c r="SFZ52" s="468"/>
      <c r="SGA52" s="468"/>
      <c r="SGB52" s="468"/>
      <c r="SGC52" s="468"/>
      <c r="SGD52" s="468"/>
      <c r="SGE52" s="468"/>
      <c r="SGF52" s="468"/>
      <c r="SGG52" s="468"/>
      <c r="SGH52" s="468"/>
      <c r="SGI52" s="468"/>
      <c r="SGJ52" s="468"/>
      <c r="SGK52" s="468"/>
      <c r="SGL52" s="468"/>
      <c r="SGM52" s="468"/>
      <c r="SGN52" s="468"/>
      <c r="SGO52" s="468"/>
      <c r="SGP52" s="468"/>
      <c r="SGQ52" s="468"/>
      <c r="SGR52" s="468"/>
      <c r="SGS52" s="468"/>
      <c r="SGT52" s="468"/>
      <c r="SGU52" s="468"/>
      <c r="SGV52" s="468"/>
      <c r="SGW52" s="468"/>
      <c r="SGX52" s="468"/>
      <c r="SGY52" s="468"/>
      <c r="SGZ52" s="468"/>
      <c r="SHA52" s="468"/>
      <c r="SHB52" s="468"/>
      <c r="SHC52" s="468"/>
      <c r="SHD52" s="468"/>
      <c r="SHE52" s="468"/>
      <c r="SHF52" s="468"/>
      <c r="SHG52" s="468"/>
      <c r="SHH52" s="468"/>
      <c r="SHI52" s="468"/>
      <c r="SHJ52" s="468"/>
      <c r="SHK52" s="468"/>
      <c r="SHL52" s="468"/>
      <c r="SHM52" s="468"/>
      <c r="SHN52" s="468"/>
      <c r="SHO52" s="468"/>
      <c r="SHP52" s="468"/>
      <c r="SHQ52" s="468"/>
      <c r="SHR52" s="468"/>
      <c r="SHS52" s="468"/>
      <c r="SHT52" s="468"/>
      <c r="SHU52" s="468"/>
      <c r="SHV52" s="468"/>
      <c r="SHW52" s="468"/>
      <c r="SHX52" s="468"/>
      <c r="SHY52" s="468"/>
      <c r="SHZ52" s="468"/>
      <c r="SIA52" s="468"/>
      <c r="SIB52" s="468"/>
      <c r="SIC52" s="468"/>
      <c r="SID52" s="468"/>
      <c r="SIE52" s="468"/>
      <c r="SIF52" s="468"/>
      <c r="SIG52" s="468"/>
      <c r="SIH52" s="468"/>
      <c r="SII52" s="468"/>
      <c r="SIJ52" s="468"/>
      <c r="SIK52" s="468"/>
      <c r="SIL52" s="468"/>
      <c r="SIM52" s="468"/>
      <c r="SIN52" s="468"/>
      <c r="SIO52" s="468"/>
      <c r="SIP52" s="468"/>
      <c r="SIQ52" s="468"/>
      <c r="SIR52" s="468"/>
      <c r="SIS52" s="468"/>
      <c r="SIT52" s="468"/>
      <c r="SIU52" s="468"/>
      <c r="SIV52" s="468"/>
      <c r="SIW52" s="468"/>
      <c r="SIX52" s="468"/>
      <c r="SIY52" s="468"/>
      <c r="SIZ52" s="468"/>
      <c r="SJA52" s="468"/>
      <c r="SJB52" s="468"/>
      <c r="SJC52" s="468"/>
      <c r="SJD52" s="468"/>
      <c r="SJE52" s="468"/>
      <c r="SJF52" s="468"/>
      <c r="SJG52" s="468"/>
      <c r="SJH52" s="468"/>
      <c r="SJI52" s="468"/>
      <c r="SJJ52" s="468"/>
      <c r="SJK52" s="468"/>
      <c r="SJL52" s="468"/>
      <c r="SJM52" s="468"/>
      <c r="SJN52" s="468"/>
      <c r="SJO52" s="468"/>
      <c r="SJP52" s="468"/>
      <c r="SJQ52" s="468"/>
      <c r="SJR52" s="468"/>
      <c r="SJS52" s="468"/>
      <c r="SJT52" s="468"/>
      <c r="SJU52" s="468"/>
      <c r="SJV52" s="468"/>
      <c r="SJW52" s="468"/>
      <c r="SJX52" s="468"/>
      <c r="SJY52" s="468"/>
      <c r="SJZ52" s="468"/>
      <c r="SKA52" s="468"/>
      <c r="SKB52" s="468"/>
      <c r="SKC52" s="468"/>
      <c r="SKD52" s="468"/>
      <c r="SKE52" s="468"/>
      <c r="SKF52" s="468"/>
      <c r="SKG52" s="468"/>
      <c r="SKH52" s="468"/>
      <c r="SKI52" s="468"/>
      <c r="SKJ52" s="468"/>
      <c r="SKK52" s="468"/>
      <c r="SKL52" s="468"/>
      <c r="SKM52" s="468"/>
      <c r="SKN52" s="468"/>
      <c r="SKO52" s="468"/>
      <c r="SKP52" s="468"/>
      <c r="SKQ52" s="468"/>
      <c r="SKR52" s="468"/>
      <c r="SKS52" s="468"/>
      <c r="SKT52" s="468"/>
      <c r="SKU52" s="468"/>
      <c r="SKV52" s="468"/>
      <c r="SKW52" s="468"/>
      <c r="SKX52" s="468"/>
      <c r="SKY52" s="468"/>
      <c r="SKZ52" s="468"/>
      <c r="SLA52" s="468"/>
      <c r="SLB52" s="468"/>
      <c r="SLC52" s="468"/>
      <c r="SLD52" s="468"/>
      <c r="SLE52" s="468"/>
      <c r="SLF52" s="468"/>
      <c r="SLG52" s="468"/>
      <c r="SLH52" s="468"/>
      <c r="SLI52" s="468"/>
      <c r="SLJ52" s="468"/>
      <c r="SLK52" s="468"/>
      <c r="SLL52" s="468"/>
      <c r="SLM52" s="468"/>
      <c r="SLN52" s="468"/>
      <c r="SLO52" s="468"/>
      <c r="SLP52" s="468"/>
      <c r="SLQ52" s="468"/>
      <c r="SLR52" s="468"/>
      <c r="SLS52" s="468"/>
      <c r="SLT52" s="468"/>
      <c r="SLU52" s="468"/>
      <c r="SLV52" s="468"/>
      <c r="SLW52" s="468"/>
      <c r="SLX52" s="468"/>
      <c r="SLY52" s="468"/>
      <c r="SLZ52" s="468"/>
      <c r="SMA52" s="468"/>
      <c r="SMB52" s="468"/>
      <c r="SMC52" s="468"/>
      <c r="SMD52" s="468"/>
      <c r="SME52" s="468"/>
      <c r="SMF52" s="468"/>
      <c r="SMG52" s="468"/>
      <c r="SMH52" s="468"/>
      <c r="SMI52" s="468"/>
      <c r="SMJ52" s="468"/>
      <c r="SMK52" s="468"/>
      <c r="SML52" s="468"/>
      <c r="SMM52" s="468"/>
      <c r="SMN52" s="468"/>
      <c r="SMO52" s="468"/>
      <c r="SMP52" s="468"/>
      <c r="SMQ52" s="468"/>
      <c r="SMR52" s="468"/>
      <c r="SMS52" s="468"/>
      <c r="SMT52" s="468"/>
      <c r="SMU52" s="468"/>
      <c r="SMV52" s="468"/>
      <c r="SMW52" s="468"/>
      <c r="SMX52" s="468"/>
      <c r="SMY52" s="468"/>
      <c r="SMZ52" s="468"/>
      <c r="SNA52" s="468"/>
      <c r="SNB52" s="468"/>
      <c r="SNC52" s="468"/>
      <c r="SND52" s="468"/>
      <c r="SNE52" s="468"/>
      <c r="SNF52" s="468"/>
      <c r="SNG52" s="468"/>
      <c r="SNH52" s="468"/>
      <c r="SNI52" s="468"/>
      <c r="SNJ52" s="468"/>
      <c r="SNK52" s="468"/>
      <c r="SNL52" s="468"/>
      <c r="SNM52" s="468"/>
      <c r="SNN52" s="468"/>
      <c r="SNO52" s="468"/>
      <c r="SNP52" s="468"/>
      <c r="SNQ52" s="468"/>
      <c r="SNR52" s="468"/>
      <c r="SNS52" s="468"/>
      <c r="SNT52" s="468"/>
      <c r="SNU52" s="468"/>
      <c r="SNV52" s="468"/>
      <c r="SNW52" s="468"/>
      <c r="SNX52" s="468"/>
      <c r="SNY52" s="468"/>
      <c r="SNZ52" s="468"/>
      <c r="SOA52" s="468"/>
      <c r="SOB52" s="468"/>
      <c r="SOC52" s="468"/>
      <c r="SOD52" s="468"/>
      <c r="SOE52" s="468"/>
      <c r="SOF52" s="468"/>
      <c r="SOG52" s="468"/>
      <c r="SOH52" s="468"/>
      <c r="SOI52" s="468"/>
      <c r="SOJ52" s="468"/>
      <c r="SOK52" s="468"/>
      <c r="SOL52" s="468"/>
      <c r="SOM52" s="468"/>
      <c r="SON52" s="468"/>
      <c r="SOO52" s="468"/>
      <c r="SOP52" s="468"/>
      <c r="SOQ52" s="468"/>
      <c r="SOR52" s="468"/>
      <c r="SOS52" s="468"/>
      <c r="SOT52" s="468"/>
      <c r="SOU52" s="468"/>
      <c r="SOV52" s="468"/>
      <c r="SOW52" s="468"/>
      <c r="SOX52" s="468"/>
      <c r="SOY52" s="468"/>
      <c r="SOZ52" s="468"/>
      <c r="SPA52" s="468"/>
      <c r="SPB52" s="468"/>
      <c r="SPC52" s="468"/>
      <c r="SPD52" s="468"/>
      <c r="SPE52" s="468"/>
      <c r="SPF52" s="468"/>
      <c r="SPG52" s="468"/>
      <c r="SPH52" s="468"/>
      <c r="SPI52" s="468"/>
      <c r="SPJ52" s="468"/>
      <c r="SPK52" s="468"/>
      <c r="SPL52" s="468"/>
      <c r="SPM52" s="468"/>
      <c r="SPN52" s="468"/>
      <c r="SPO52" s="468"/>
      <c r="SPP52" s="468"/>
      <c r="SPQ52" s="468"/>
      <c r="SPR52" s="468"/>
      <c r="SPS52" s="468"/>
      <c r="SPT52" s="468"/>
      <c r="SPU52" s="468"/>
      <c r="SPV52" s="468"/>
      <c r="SPW52" s="468"/>
      <c r="SPX52" s="468"/>
      <c r="SPY52" s="468"/>
      <c r="SPZ52" s="468"/>
      <c r="SQA52" s="468"/>
      <c r="SQB52" s="468"/>
      <c r="SQC52" s="468"/>
      <c r="SQD52" s="468"/>
      <c r="SQE52" s="468"/>
      <c r="SQF52" s="468"/>
      <c r="SQG52" s="468"/>
      <c r="SQH52" s="468"/>
      <c r="SQI52" s="468"/>
      <c r="SQJ52" s="468"/>
      <c r="SQK52" s="468"/>
      <c r="SQL52" s="468"/>
      <c r="SQM52" s="468"/>
      <c r="SQN52" s="468"/>
      <c r="SQO52" s="468"/>
      <c r="SQP52" s="468"/>
      <c r="SQQ52" s="468"/>
      <c r="SQR52" s="468"/>
      <c r="SQS52" s="468"/>
      <c r="SQT52" s="468"/>
      <c r="SQU52" s="468"/>
      <c r="SQV52" s="468"/>
      <c r="SQW52" s="468"/>
      <c r="SQX52" s="468"/>
      <c r="SQY52" s="468"/>
      <c r="SQZ52" s="468"/>
      <c r="SRA52" s="468"/>
      <c r="SRB52" s="468"/>
      <c r="SRC52" s="468"/>
      <c r="SRD52" s="468"/>
      <c r="SRE52" s="468"/>
      <c r="SRF52" s="468"/>
      <c r="SRG52" s="468"/>
      <c r="SRH52" s="468"/>
      <c r="SRI52" s="468"/>
      <c r="SRJ52" s="468"/>
      <c r="SRK52" s="468"/>
      <c r="SRL52" s="468"/>
      <c r="SRM52" s="468"/>
      <c r="SRN52" s="468"/>
      <c r="SRO52" s="468"/>
      <c r="SRP52" s="468"/>
      <c r="SRQ52" s="468"/>
      <c r="SRR52" s="468"/>
      <c r="SRS52" s="468"/>
      <c r="SRT52" s="468"/>
      <c r="SRU52" s="468"/>
      <c r="SRV52" s="468"/>
      <c r="SRW52" s="468"/>
      <c r="SRX52" s="468"/>
      <c r="SRY52" s="468"/>
      <c r="SRZ52" s="468"/>
      <c r="SSA52" s="468"/>
      <c r="SSB52" s="468"/>
      <c r="SSC52" s="468"/>
      <c r="SSD52" s="468"/>
      <c r="SSE52" s="468"/>
      <c r="SSF52" s="468"/>
      <c r="SSG52" s="468"/>
      <c r="SSH52" s="468"/>
      <c r="SSI52" s="468"/>
      <c r="SSJ52" s="468"/>
      <c r="SSK52" s="468"/>
      <c r="SSL52" s="468"/>
      <c r="SSM52" s="468"/>
      <c r="SSN52" s="468"/>
      <c r="SSO52" s="468"/>
      <c r="SSP52" s="468"/>
      <c r="SSQ52" s="468"/>
      <c r="SSR52" s="468"/>
      <c r="SSS52" s="468"/>
      <c r="SST52" s="468"/>
      <c r="SSU52" s="468"/>
      <c r="SSV52" s="468"/>
      <c r="SSW52" s="468"/>
      <c r="SSX52" s="468"/>
      <c r="SSY52" s="468"/>
      <c r="SSZ52" s="468"/>
      <c r="STA52" s="468"/>
      <c r="STB52" s="468"/>
      <c r="STC52" s="468"/>
      <c r="STD52" s="468"/>
      <c r="STE52" s="468"/>
      <c r="STF52" s="468"/>
      <c r="STG52" s="468"/>
      <c r="STH52" s="468"/>
      <c r="STI52" s="468"/>
      <c r="STJ52" s="468"/>
      <c r="STK52" s="468"/>
      <c r="STL52" s="468"/>
      <c r="STM52" s="468"/>
      <c r="STN52" s="468"/>
      <c r="STO52" s="468"/>
      <c r="STP52" s="468"/>
      <c r="STQ52" s="468"/>
      <c r="STR52" s="468"/>
      <c r="STS52" s="468"/>
      <c r="STT52" s="468"/>
      <c r="STU52" s="468"/>
      <c r="STV52" s="468"/>
      <c r="STW52" s="468"/>
      <c r="STX52" s="468"/>
      <c r="STY52" s="468"/>
      <c r="STZ52" s="468"/>
      <c r="SUA52" s="468"/>
      <c r="SUB52" s="468"/>
      <c r="SUC52" s="468"/>
      <c r="SUD52" s="468"/>
      <c r="SUE52" s="468"/>
      <c r="SUF52" s="468"/>
      <c r="SUG52" s="468"/>
      <c r="SUH52" s="468"/>
      <c r="SUI52" s="468"/>
      <c r="SUJ52" s="468"/>
      <c r="SUK52" s="468"/>
      <c r="SUL52" s="468"/>
      <c r="SUM52" s="468"/>
      <c r="SUN52" s="468"/>
      <c r="SUO52" s="468"/>
      <c r="SUP52" s="468"/>
      <c r="SUQ52" s="468"/>
      <c r="SUR52" s="468"/>
      <c r="SUS52" s="468"/>
      <c r="SUT52" s="468"/>
      <c r="SUU52" s="468"/>
      <c r="SUV52" s="468"/>
      <c r="SUW52" s="468"/>
      <c r="SUX52" s="468"/>
      <c r="SUY52" s="468"/>
      <c r="SUZ52" s="468"/>
      <c r="SVA52" s="468"/>
      <c r="SVB52" s="468"/>
      <c r="SVC52" s="468"/>
      <c r="SVD52" s="468"/>
      <c r="SVE52" s="468"/>
      <c r="SVF52" s="468"/>
      <c r="SVG52" s="468"/>
      <c r="SVH52" s="468"/>
      <c r="SVI52" s="468"/>
      <c r="SVJ52" s="468"/>
      <c r="SVK52" s="468"/>
      <c r="SVL52" s="468"/>
      <c r="SVM52" s="468"/>
      <c r="SVN52" s="468"/>
      <c r="SVO52" s="468"/>
      <c r="SVP52" s="468"/>
      <c r="SVQ52" s="468"/>
      <c r="SVR52" s="468"/>
      <c r="SVS52" s="468"/>
      <c r="SVT52" s="468"/>
      <c r="SVU52" s="468"/>
      <c r="SVV52" s="468"/>
      <c r="SVW52" s="468"/>
      <c r="SVX52" s="468"/>
      <c r="SVY52" s="468"/>
      <c r="SVZ52" s="468"/>
      <c r="SWA52" s="468"/>
      <c r="SWB52" s="468"/>
      <c r="SWC52" s="468"/>
      <c r="SWD52" s="468"/>
      <c r="SWE52" s="468"/>
      <c r="SWF52" s="468"/>
      <c r="SWG52" s="468"/>
      <c r="SWH52" s="468"/>
      <c r="SWI52" s="468"/>
      <c r="SWJ52" s="468"/>
      <c r="SWK52" s="468"/>
      <c r="SWL52" s="468"/>
      <c r="SWM52" s="468"/>
      <c r="SWN52" s="468"/>
      <c r="SWO52" s="468"/>
      <c r="SWP52" s="468"/>
      <c r="SWQ52" s="468"/>
      <c r="SWR52" s="468"/>
      <c r="SWS52" s="468"/>
      <c r="SWT52" s="468"/>
      <c r="SWU52" s="468"/>
      <c r="SWV52" s="468"/>
      <c r="SWW52" s="468"/>
      <c r="SWX52" s="468"/>
      <c r="SWY52" s="468"/>
      <c r="SWZ52" s="468"/>
      <c r="SXA52" s="468"/>
      <c r="SXB52" s="468"/>
      <c r="SXC52" s="468"/>
      <c r="SXD52" s="468"/>
      <c r="SXE52" s="468"/>
      <c r="SXF52" s="468"/>
      <c r="SXG52" s="468"/>
      <c r="SXH52" s="468"/>
      <c r="SXI52" s="468"/>
      <c r="SXJ52" s="468"/>
      <c r="SXK52" s="468"/>
      <c r="SXL52" s="468"/>
      <c r="SXM52" s="468"/>
      <c r="SXN52" s="468"/>
      <c r="SXO52" s="468"/>
      <c r="SXP52" s="468"/>
      <c r="SXQ52" s="468"/>
      <c r="SXR52" s="468"/>
      <c r="SXS52" s="468"/>
      <c r="SXT52" s="468"/>
      <c r="SXU52" s="468"/>
      <c r="SXV52" s="468"/>
      <c r="SXW52" s="468"/>
      <c r="SXX52" s="468"/>
      <c r="SXY52" s="468"/>
      <c r="SXZ52" s="468"/>
      <c r="SYA52" s="468"/>
      <c r="SYB52" s="468"/>
      <c r="SYC52" s="468"/>
      <c r="SYD52" s="468"/>
      <c r="SYE52" s="468"/>
      <c r="SYF52" s="468"/>
      <c r="SYG52" s="468"/>
      <c r="SYH52" s="468"/>
      <c r="SYI52" s="468"/>
      <c r="SYJ52" s="468"/>
      <c r="SYK52" s="468"/>
      <c r="SYL52" s="468"/>
      <c r="SYM52" s="468"/>
      <c r="SYN52" s="468"/>
      <c r="SYO52" s="468"/>
      <c r="SYP52" s="468"/>
      <c r="SYQ52" s="468"/>
      <c r="SYR52" s="468"/>
      <c r="SYS52" s="468"/>
      <c r="SYT52" s="468"/>
      <c r="SYU52" s="468"/>
      <c r="SYV52" s="468"/>
      <c r="SYW52" s="468"/>
      <c r="SYX52" s="468"/>
      <c r="SYY52" s="468"/>
      <c r="SYZ52" s="468"/>
      <c r="SZA52" s="468"/>
      <c r="SZB52" s="468"/>
      <c r="SZC52" s="468"/>
      <c r="SZD52" s="468"/>
      <c r="SZE52" s="468"/>
      <c r="SZF52" s="468"/>
      <c r="SZG52" s="468"/>
      <c r="SZH52" s="468"/>
      <c r="SZI52" s="468"/>
      <c r="SZJ52" s="468"/>
      <c r="SZK52" s="468"/>
      <c r="SZL52" s="468"/>
      <c r="SZM52" s="468"/>
      <c r="SZN52" s="468"/>
      <c r="SZO52" s="468"/>
      <c r="SZP52" s="468"/>
      <c r="SZQ52" s="468"/>
      <c r="SZR52" s="468"/>
      <c r="SZS52" s="468"/>
      <c r="SZT52" s="468"/>
      <c r="SZU52" s="468"/>
      <c r="SZV52" s="468"/>
      <c r="SZW52" s="468"/>
      <c r="SZX52" s="468"/>
      <c r="SZY52" s="468"/>
      <c r="SZZ52" s="468"/>
      <c r="TAA52" s="468"/>
      <c r="TAB52" s="468"/>
      <c r="TAC52" s="468"/>
      <c r="TAD52" s="468"/>
      <c r="TAE52" s="468"/>
      <c r="TAF52" s="468"/>
      <c r="TAG52" s="468"/>
      <c r="TAH52" s="468"/>
      <c r="TAI52" s="468"/>
      <c r="TAJ52" s="468"/>
      <c r="TAK52" s="468"/>
      <c r="TAL52" s="468"/>
      <c r="TAM52" s="468"/>
      <c r="TAN52" s="468"/>
      <c r="TAO52" s="468"/>
      <c r="TAP52" s="468"/>
      <c r="TAQ52" s="468"/>
      <c r="TAR52" s="468"/>
      <c r="TAS52" s="468"/>
      <c r="TAT52" s="468"/>
      <c r="TAU52" s="468"/>
      <c r="TAV52" s="468"/>
      <c r="TAW52" s="468"/>
      <c r="TAX52" s="468"/>
      <c r="TAY52" s="468"/>
      <c r="TAZ52" s="468"/>
      <c r="TBA52" s="468"/>
      <c r="TBB52" s="468"/>
      <c r="TBC52" s="468"/>
      <c r="TBD52" s="468"/>
      <c r="TBE52" s="468"/>
      <c r="TBF52" s="468"/>
      <c r="TBG52" s="468"/>
      <c r="TBH52" s="468"/>
      <c r="TBI52" s="468"/>
      <c r="TBJ52" s="468"/>
      <c r="TBK52" s="468"/>
      <c r="TBL52" s="468"/>
      <c r="TBM52" s="468"/>
      <c r="TBN52" s="468"/>
      <c r="TBO52" s="468"/>
      <c r="TBP52" s="468"/>
      <c r="TBQ52" s="468"/>
      <c r="TBR52" s="468"/>
      <c r="TBS52" s="468"/>
      <c r="TBT52" s="468"/>
      <c r="TBU52" s="468"/>
      <c r="TBV52" s="468"/>
      <c r="TBW52" s="468"/>
      <c r="TBX52" s="468"/>
      <c r="TBY52" s="468"/>
      <c r="TBZ52" s="468"/>
      <c r="TCA52" s="468"/>
      <c r="TCB52" s="468"/>
      <c r="TCC52" s="468"/>
      <c r="TCD52" s="468"/>
      <c r="TCE52" s="468"/>
      <c r="TCF52" s="468"/>
      <c r="TCG52" s="468"/>
      <c r="TCH52" s="468"/>
      <c r="TCI52" s="468"/>
      <c r="TCJ52" s="468"/>
      <c r="TCK52" s="468"/>
      <c r="TCL52" s="468"/>
      <c r="TCM52" s="468"/>
      <c r="TCN52" s="468"/>
      <c r="TCO52" s="468"/>
      <c r="TCP52" s="468"/>
      <c r="TCQ52" s="468"/>
      <c r="TCR52" s="468"/>
      <c r="TCS52" s="468"/>
      <c r="TCT52" s="468"/>
      <c r="TCU52" s="468"/>
      <c r="TCV52" s="468"/>
      <c r="TCW52" s="468"/>
      <c r="TCX52" s="468"/>
      <c r="TCY52" s="468"/>
      <c r="TCZ52" s="468"/>
      <c r="TDA52" s="468"/>
      <c r="TDB52" s="468"/>
      <c r="TDC52" s="468"/>
      <c r="TDD52" s="468"/>
      <c r="TDE52" s="468"/>
      <c r="TDF52" s="468"/>
      <c r="TDG52" s="468"/>
      <c r="TDH52" s="468"/>
      <c r="TDI52" s="468"/>
      <c r="TDJ52" s="468"/>
      <c r="TDK52" s="468"/>
      <c r="TDL52" s="468"/>
      <c r="TDM52" s="468"/>
      <c r="TDN52" s="468"/>
      <c r="TDO52" s="468"/>
      <c r="TDP52" s="468"/>
      <c r="TDQ52" s="468"/>
      <c r="TDR52" s="468"/>
      <c r="TDS52" s="468"/>
      <c r="TDT52" s="468"/>
      <c r="TDU52" s="468"/>
      <c r="TDV52" s="468"/>
      <c r="TDW52" s="468"/>
      <c r="TDX52" s="468"/>
      <c r="TDY52" s="468"/>
      <c r="TDZ52" s="468"/>
      <c r="TEA52" s="468"/>
      <c r="TEB52" s="468"/>
      <c r="TEC52" s="468"/>
      <c r="TED52" s="468"/>
      <c r="TEE52" s="468"/>
      <c r="TEF52" s="468"/>
      <c r="TEG52" s="468"/>
      <c r="TEH52" s="468"/>
      <c r="TEI52" s="468"/>
      <c r="TEJ52" s="468"/>
      <c r="TEK52" s="468"/>
      <c r="TEL52" s="468"/>
      <c r="TEM52" s="468"/>
      <c r="TEN52" s="468"/>
      <c r="TEO52" s="468"/>
      <c r="TEP52" s="468"/>
      <c r="TEQ52" s="468"/>
      <c r="TER52" s="468"/>
      <c r="TES52" s="468"/>
      <c r="TET52" s="468"/>
      <c r="TEU52" s="468"/>
      <c r="TEV52" s="468"/>
      <c r="TEW52" s="468"/>
      <c r="TEX52" s="468"/>
      <c r="TEY52" s="468"/>
      <c r="TEZ52" s="468"/>
      <c r="TFA52" s="468"/>
      <c r="TFB52" s="468"/>
      <c r="TFC52" s="468"/>
      <c r="TFD52" s="468"/>
      <c r="TFE52" s="468"/>
      <c r="TFF52" s="468"/>
      <c r="TFG52" s="468"/>
      <c r="TFH52" s="468"/>
      <c r="TFI52" s="468"/>
      <c r="TFJ52" s="468"/>
      <c r="TFK52" s="468"/>
      <c r="TFL52" s="468"/>
      <c r="TFM52" s="468"/>
      <c r="TFN52" s="468"/>
      <c r="TFO52" s="468"/>
      <c r="TFP52" s="468"/>
      <c r="TFQ52" s="468"/>
      <c r="TFR52" s="468"/>
      <c r="TFS52" s="468"/>
      <c r="TFT52" s="468"/>
      <c r="TFU52" s="468"/>
      <c r="TFV52" s="468"/>
      <c r="TFW52" s="468"/>
      <c r="TFX52" s="468"/>
      <c r="TFY52" s="468"/>
      <c r="TFZ52" s="468"/>
      <c r="TGA52" s="468"/>
      <c r="TGB52" s="468"/>
      <c r="TGC52" s="468"/>
      <c r="TGD52" s="468"/>
      <c r="TGE52" s="468"/>
      <c r="TGF52" s="468"/>
      <c r="TGG52" s="468"/>
      <c r="TGH52" s="468"/>
      <c r="TGI52" s="468"/>
      <c r="TGJ52" s="468"/>
      <c r="TGK52" s="468"/>
      <c r="TGL52" s="468"/>
      <c r="TGM52" s="468"/>
      <c r="TGN52" s="468"/>
      <c r="TGO52" s="468"/>
      <c r="TGP52" s="468"/>
      <c r="TGQ52" s="468"/>
      <c r="TGR52" s="468"/>
      <c r="TGS52" s="468"/>
      <c r="TGT52" s="468"/>
      <c r="TGU52" s="468"/>
      <c r="TGV52" s="468"/>
      <c r="TGW52" s="468"/>
      <c r="TGX52" s="468"/>
      <c r="TGY52" s="468"/>
      <c r="TGZ52" s="468"/>
      <c r="THA52" s="468"/>
      <c r="THB52" s="468"/>
      <c r="THC52" s="468"/>
      <c r="THD52" s="468"/>
      <c r="THE52" s="468"/>
      <c r="THF52" s="468"/>
      <c r="THG52" s="468"/>
      <c r="THH52" s="468"/>
      <c r="THI52" s="468"/>
      <c r="THJ52" s="468"/>
      <c r="THK52" s="468"/>
      <c r="THL52" s="468"/>
      <c r="THM52" s="468"/>
      <c r="THN52" s="468"/>
      <c r="THO52" s="468"/>
      <c r="THP52" s="468"/>
      <c r="THQ52" s="468"/>
      <c r="THR52" s="468"/>
      <c r="THS52" s="468"/>
      <c r="THT52" s="468"/>
      <c r="THU52" s="468"/>
      <c r="THV52" s="468"/>
      <c r="THW52" s="468"/>
      <c r="THX52" s="468"/>
      <c r="THY52" s="468"/>
      <c r="THZ52" s="468"/>
      <c r="TIA52" s="468"/>
      <c r="TIB52" s="468"/>
      <c r="TIC52" s="468"/>
      <c r="TID52" s="468"/>
      <c r="TIE52" s="468"/>
      <c r="TIF52" s="468"/>
      <c r="TIG52" s="468"/>
      <c r="TIH52" s="468"/>
      <c r="TII52" s="468"/>
      <c r="TIJ52" s="468"/>
      <c r="TIK52" s="468"/>
      <c r="TIL52" s="468"/>
      <c r="TIM52" s="468"/>
      <c r="TIN52" s="468"/>
      <c r="TIO52" s="468"/>
      <c r="TIP52" s="468"/>
      <c r="TIQ52" s="468"/>
      <c r="TIR52" s="468"/>
      <c r="TIS52" s="468"/>
      <c r="TIT52" s="468"/>
      <c r="TIU52" s="468"/>
      <c r="TIV52" s="468"/>
      <c r="TIW52" s="468"/>
      <c r="TIX52" s="468"/>
      <c r="TIY52" s="468"/>
      <c r="TIZ52" s="468"/>
      <c r="TJA52" s="468"/>
      <c r="TJB52" s="468"/>
      <c r="TJC52" s="468"/>
      <c r="TJD52" s="468"/>
      <c r="TJE52" s="468"/>
      <c r="TJF52" s="468"/>
      <c r="TJG52" s="468"/>
      <c r="TJH52" s="468"/>
      <c r="TJI52" s="468"/>
      <c r="TJJ52" s="468"/>
      <c r="TJK52" s="468"/>
      <c r="TJL52" s="468"/>
      <c r="TJM52" s="468"/>
      <c r="TJN52" s="468"/>
      <c r="TJO52" s="468"/>
      <c r="TJP52" s="468"/>
      <c r="TJQ52" s="468"/>
      <c r="TJR52" s="468"/>
      <c r="TJS52" s="468"/>
      <c r="TJT52" s="468"/>
      <c r="TJU52" s="468"/>
      <c r="TJV52" s="468"/>
      <c r="TJW52" s="468"/>
      <c r="TJX52" s="468"/>
      <c r="TJY52" s="468"/>
      <c r="TJZ52" s="468"/>
      <c r="TKA52" s="468"/>
      <c r="TKB52" s="468"/>
      <c r="TKC52" s="468"/>
      <c r="TKD52" s="468"/>
      <c r="TKE52" s="468"/>
      <c r="TKF52" s="468"/>
      <c r="TKG52" s="468"/>
      <c r="TKH52" s="468"/>
      <c r="TKI52" s="468"/>
      <c r="TKJ52" s="468"/>
      <c r="TKK52" s="468"/>
      <c r="TKL52" s="468"/>
      <c r="TKM52" s="468"/>
      <c r="TKN52" s="468"/>
      <c r="TKO52" s="468"/>
      <c r="TKP52" s="468"/>
      <c r="TKQ52" s="468"/>
      <c r="TKR52" s="468"/>
      <c r="TKS52" s="468"/>
      <c r="TKT52" s="468"/>
      <c r="TKU52" s="468"/>
      <c r="TKV52" s="468"/>
      <c r="TKW52" s="468"/>
      <c r="TKX52" s="468"/>
      <c r="TKY52" s="468"/>
      <c r="TKZ52" s="468"/>
      <c r="TLA52" s="468"/>
      <c r="TLB52" s="468"/>
      <c r="TLC52" s="468"/>
      <c r="TLD52" s="468"/>
      <c r="TLE52" s="468"/>
      <c r="TLF52" s="468"/>
      <c r="TLG52" s="468"/>
      <c r="TLH52" s="468"/>
      <c r="TLI52" s="468"/>
      <c r="TLJ52" s="468"/>
      <c r="TLK52" s="468"/>
      <c r="TLL52" s="468"/>
      <c r="TLM52" s="468"/>
      <c r="TLN52" s="468"/>
      <c r="TLO52" s="468"/>
      <c r="TLP52" s="468"/>
      <c r="TLQ52" s="468"/>
      <c r="TLR52" s="468"/>
      <c r="TLS52" s="468"/>
      <c r="TLT52" s="468"/>
      <c r="TLU52" s="468"/>
      <c r="TLV52" s="468"/>
      <c r="TLW52" s="468"/>
      <c r="TLX52" s="468"/>
      <c r="TLY52" s="468"/>
      <c r="TLZ52" s="468"/>
      <c r="TMA52" s="468"/>
      <c r="TMB52" s="468"/>
      <c r="TMC52" s="468"/>
      <c r="TMD52" s="468"/>
      <c r="TME52" s="468"/>
      <c r="TMF52" s="468"/>
      <c r="TMG52" s="468"/>
      <c r="TMH52" s="468"/>
      <c r="TMI52" s="468"/>
      <c r="TMJ52" s="468"/>
      <c r="TMK52" s="468"/>
      <c r="TML52" s="468"/>
      <c r="TMM52" s="468"/>
      <c r="TMN52" s="468"/>
      <c r="TMO52" s="468"/>
      <c r="TMP52" s="468"/>
      <c r="TMQ52" s="468"/>
      <c r="TMR52" s="468"/>
      <c r="TMS52" s="468"/>
      <c r="TMT52" s="468"/>
      <c r="TMU52" s="468"/>
      <c r="TMV52" s="468"/>
      <c r="TMW52" s="468"/>
      <c r="TMX52" s="468"/>
      <c r="TMY52" s="468"/>
      <c r="TMZ52" s="468"/>
      <c r="TNA52" s="468"/>
      <c r="TNB52" s="468"/>
      <c r="TNC52" s="468"/>
      <c r="TND52" s="468"/>
      <c r="TNE52" s="468"/>
      <c r="TNF52" s="468"/>
      <c r="TNG52" s="468"/>
      <c r="TNH52" s="468"/>
      <c r="TNI52" s="468"/>
      <c r="TNJ52" s="468"/>
      <c r="TNK52" s="468"/>
      <c r="TNL52" s="468"/>
      <c r="TNM52" s="468"/>
      <c r="TNN52" s="468"/>
      <c r="TNO52" s="468"/>
      <c r="TNP52" s="468"/>
      <c r="TNQ52" s="468"/>
      <c r="TNR52" s="468"/>
      <c r="TNS52" s="468"/>
      <c r="TNT52" s="468"/>
      <c r="TNU52" s="468"/>
      <c r="TNV52" s="468"/>
      <c r="TNW52" s="468"/>
      <c r="TNX52" s="468"/>
      <c r="TNY52" s="468"/>
      <c r="TNZ52" s="468"/>
      <c r="TOA52" s="468"/>
      <c r="TOB52" s="468"/>
      <c r="TOC52" s="468"/>
      <c r="TOD52" s="468"/>
      <c r="TOE52" s="468"/>
      <c r="TOF52" s="468"/>
      <c r="TOG52" s="468"/>
      <c r="TOH52" s="468"/>
      <c r="TOI52" s="468"/>
      <c r="TOJ52" s="468"/>
      <c r="TOK52" s="468"/>
      <c r="TOL52" s="468"/>
      <c r="TOM52" s="468"/>
      <c r="TON52" s="468"/>
      <c r="TOO52" s="468"/>
      <c r="TOP52" s="468"/>
      <c r="TOQ52" s="468"/>
      <c r="TOR52" s="468"/>
      <c r="TOS52" s="468"/>
      <c r="TOT52" s="468"/>
      <c r="TOU52" s="468"/>
      <c r="TOV52" s="468"/>
      <c r="TOW52" s="468"/>
      <c r="TOX52" s="468"/>
      <c r="TOY52" s="468"/>
      <c r="TOZ52" s="468"/>
      <c r="TPA52" s="468"/>
      <c r="TPB52" s="468"/>
      <c r="TPC52" s="468"/>
      <c r="TPD52" s="468"/>
      <c r="TPE52" s="468"/>
      <c r="TPF52" s="468"/>
      <c r="TPG52" s="468"/>
      <c r="TPH52" s="468"/>
      <c r="TPI52" s="468"/>
      <c r="TPJ52" s="468"/>
      <c r="TPK52" s="468"/>
      <c r="TPL52" s="468"/>
      <c r="TPM52" s="468"/>
      <c r="TPN52" s="468"/>
      <c r="TPO52" s="468"/>
      <c r="TPP52" s="468"/>
      <c r="TPQ52" s="468"/>
      <c r="TPR52" s="468"/>
      <c r="TPS52" s="468"/>
      <c r="TPT52" s="468"/>
      <c r="TPU52" s="468"/>
      <c r="TPV52" s="468"/>
      <c r="TPW52" s="468"/>
      <c r="TPX52" s="468"/>
      <c r="TPY52" s="468"/>
      <c r="TPZ52" s="468"/>
      <c r="TQA52" s="468"/>
      <c r="TQB52" s="468"/>
      <c r="TQC52" s="468"/>
      <c r="TQD52" s="468"/>
      <c r="TQE52" s="468"/>
      <c r="TQF52" s="468"/>
      <c r="TQG52" s="468"/>
      <c r="TQH52" s="468"/>
      <c r="TQI52" s="468"/>
      <c r="TQJ52" s="468"/>
      <c r="TQK52" s="468"/>
      <c r="TQL52" s="468"/>
      <c r="TQM52" s="468"/>
      <c r="TQN52" s="468"/>
      <c r="TQO52" s="468"/>
      <c r="TQP52" s="468"/>
      <c r="TQQ52" s="468"/>
      <c r="TQR52" s="468"/>
      <c r="TQS52" s="468"/>
      <c r="TQT52" s="468"/>
      <c r="TQU52" s="468"/>
      <c r="TQV52" s="468"/>
      <c r="TQW52" s="468"/>
      <c r="TQX52" s="468"/>
      <c r="TQY52" s="468"/>
      <c r="TQZ52" s="468"/>
      <c r="TRA52" s="468"/>
      <c r="TRB52" s="468"/>
      <c r="TRC52" s="468"/>
      <c r="TRD52" s="468"/>
      <c r="TRE52" s="468"/>
      <c r="TRF52" s="468"/>
      <c r="TRG52" s="468"/>
      <c r="TRH52" s="468"/>
      <c r="TRI52" s="468"/>
      <c r="TRJ52" s="468"/>
      <c r="TRK52" s="468"/>
      <c r="TRL52" s="468"/>
      <c r="TRM52" s="468"/>
      <c r="TRN52" s="468"/>
      <c r="TRO52" s="468"/>
      <c r="TRP52" s="468"/>
      <c r="TRQ52" s="468"/>
      <c r="TRR52" s="468"/>
      <c r="TRS52" s="468"/>
      <c r="TRT52" s="468"/>
      <c r="TRU52" s="468"/>
      <c r="TRV52" s="468"/>
      <c r="TRW52" s="468"/>
      <c r="TRX52" s="468"/>
      <c r="TRY52" s="468"/>
      <c r="TRZ52" s="468"/>
      <c r="TSA52" s="468"/>
      <c r="TSB52" s="468"/>
      <c r="TSC52" s="468"/>
      <c r="TSD52" s="468"/>
      <c r="TSE52" s="468"/>
      <c r="TSF52" s="468"/>
      <c r="TSG52" s="468"/>
      <c r="TSH52" s="468"/>
      <c r="TSI52" s="468"/>
      <c r="TSJ52" s="468"/>
      <c r="TSK52" s="468"/>
      <c r="TSL52" s="468"/>
      <c r="TSM52" s="468"/>
      <c r="TSN52" s="468"/>
      <c r="TSO52" s="468"/>
      <c r="TSP52" s="468"/>
      <c r="TSQ52" s="468"/>
      <c r="TSR52" s="468"/>
      <c r="TSS52" s="468"/>
      <c r="TST52" s="468"/>
      <c r="TSU52" s="468"/>
      <c r="TSV52" s="468"/>
      <c r="TSW52" s="468"/>
      <c r="TSX52" s="468"/>
      <c r="TSY52" s="468"/>
      <c r="TSZ52" s="468"/>
      <c r="TTA52" s="468"/>
      <c r="TTB52" s="468"/>
      <c r="TTC52" s="468"/>
      <c r="TTD52" s="468"/>
      <c r="TTE52" s="468"/>
      <c r="TTF52" s="468"/>
      <c r="TTG52" s="468"/>
      <c r="TTH52" s="468"/>
      <c r="TTI52" s="468"/>
      <c r="TTJ52" s="468"/>
      <c r="TTK52" s="468"/>
      <c r="TTL52" s="468"/>
      <c r="TTM52" s="468"/>
      <c r="TTN52" s="468"/>
      <c r="TTO52" s="468"/>
      <c r="TTP52" s="468"/>
      <c r="TTQ52" s="468"/>
      <c r="TTR52" s="468"/>
      <c r="TTS52" s="468"/>
      <c r="TTT52" s="468"/>
      <c r="TTU52" s="468"/>
      <c r="TTV52" s="468"/>
      <c r="TTW52" s="468"/>
      <c r="TTX52" s="468"/>
      <c r="TTY52" s="468"/>
      <c r="TTZ52" s="468"/>
      <c r="TUA52" s="468"/>
      <c r="TUB52" s="468"/>
      <c r="TUC52" s="468"/>
      <c r="TUD52" s="468"/>
      <c r="TUE52" s="468"/>
      <c r="TUF52" s="468"/>
      <c r="TUG52" s="468"/>
      <c r="TUH52" s="468"/>
      <c r="TUI52" s="468"/>
      <c r="TUJ52" s="468"/>
      <c r="TUK52" s="468"/>
      <c r="TUL52" s="468"/>
      <c r="TUM52" s="468"/>
      <c r="TUN52" s="468"/>
      <c r="TUO52" s="468"/>
      <c r="TUP52" s="468"/>
      <c r="TUQ52" s="468"/>
      <c r="TUR52" s="468"/>
      <c r="TUS52" s="468"/>
      <c r="TUT52" s="468"/>
      <c r="TUU52" s="468"/>
      <c r="TUV52" s="468"/>
      <c r="TUW52" s="468"/>
      <c r="TUX52" s="468"/>
      <c r="TUY52" s="468"/>
      <c r="TUZ52" s="468"/>
      <c r="TVA52" s="468"/>
      <c r="TVB52" s="468"/>
      <c r="TVC52" s="468"/>
      <c r="TVD52" s="468"/>
      <c r="TVE52" s="468"/>
      <c r="TVF52" s="468"/>
      <c r="TVG52" s="468"/>
      <c r="TVH52" s="468"/>
      <c r="TVI52" s="468"/>
      <c r="TVJ52" s="468"/>
      <c r="TVK52" s="468"/>
      <c r="TVL52" s="468"/>
      <c r="TVM52" s="468"/>
      <c r="TVN52" s="468"/>
      <c r="TVO52" s="468"/>
      <c r="TVP52" s="468"/>
      <c r="TVQ52" s="468"/>
      <c r="TVR52" s="468"/>
      <c r="TVS52" s="468"/>
      <c r="TVT52" s="468"/>
      <c r="TVU52" s="468"/>
      <c r="TVV52" s="468"/>
      <c r="TVW52" s="468"/>
      <c r="TVX52" s="468"/>
      <c r="TVY52" s="468"/>
      <c r="TVZ52" s="468"/>
      <c r="TWA52" s="468"/>
      <c r="TWB52" s="468"/>
      <c r="TWC52" s="468"/>
      <c r="TWD52" s="468"/>
      <c r="TWE52" s="468"/>
      <c r="TWF52" s="468"/>
      <c r="TWG52" s="468"/>
      <c r="TWH52" s="468"/>
      <c r="TWI52" s="468"/>
      <c r="TWJ52" s="468"/>
      <c r="TWK52" s="468"/>
      <c r="TWL52" s="468"/>
      <c r="TWM52" s="468"/>
      <c r="TWN52" s="468"/>
      <c r="TWO52" s="468"/>
      <c r="TWP52" s="468"/>
      <c r="TWQ52" s="468"/>
      <c r="TWR52" s="468"/>
      <c r="TWS52" s="468"/>
      <c r="TWT52" s="468"/>
      <c r="TWU52" s="468"/>
      <c r="TWV52" s="468"/>
      <c r="TWW52" s="468"/>
      <c r="TWX52" s="468"/>
      <c r="TWY52" s="468"/>
      <c r="TWZ52" s="468"/>
      <c r="TXA52" s="468"/>
      <c r="TXB52" s="468"/>
      <c r="TXC52" s="468"/>
      <c r="TXD52" s="468"/>
      <c r="TXE52" s="468"/>
      <c r="TXF52" s="468"/>
      <c r="TXG52" s="468"/>
      <c r="TXH52" s="468"/>
      <c r="TXI52" s="468"/>
      <c r="TXJ52" s="468"/>
      <c r="TXK52" s="468"/>
      <c r="TXL52" s="468"/>
      <c r="TXM52" s="468"/>
      <c r="TXN52" s="468"/>
      <c r="TXO52" s="468"/>
      <c r="TXP52" s="468"/>
      <c r="TXQ52" s="468"/>
      <c r="TXR52" s="468"/>
      <c r="TXS52" s="468"/>
      <c r="TXT52" s="468"/>
      <c r="TXU52" s="468"/>
      <c r="TXV52" s="468"/>
      <c r="TXW52" s="468"/>
      <c r="TXX52" s="468"/>
      <c r="TXY52" s="468"/>
      <c r="TXZ52" s="468"/>
      <c r="TYA52" s="468"/>
      <c r="TYB52" s="468"/>
      <c r="TYC52" s="468"/>
      <c r="TYD52" s="468"/>
      <c r="TYE52" s="468"/>
      <c r="TYF52" s="468"/>
      <c r="TYG52" s="468"/>
      <c r="TYH52" s="468"/>
      <c r="TYI52" s="468"/>
      <c r="TYJ52" s="468"/>
      <c r="TYK52" s="468"/>
      <c r="TYL52" s="468"/>
      <c r="TYM52" s="468"/>
      <c r="TYN52" s="468"/>
      <c r="TYO52" s="468"/>
      <c r="TYP52" s="468"/>
      <c r="TYQ52" s="468"/>
      <c r="TYR52" s="468"/>
      <c r="TYS52" s="468"/>
      <c r="TYT52" s="468"/>
      <c r="TYU52" s="468"/>
      <c r="TYV52" s="468"/>
      <c r="TYW52" s="468"/>
      <c r="TYX52" s="468"/>
      <c r="TYY52" s="468"/>
      <c r="TYZ52" s="468"/>
      <c r="TZA52" s="468"/>
      <c r="TZB52" s="468"/>
      <c r="TZC52" s="468"/>
      <c r="TZD52" s="468"/>
      <c r="TZE52" s="468"/>
      <c r="TZF52" s="468"/>
      <c r="TZG52" s="468"/>
      <c r="TZH52" s="468"/>
      <c r="TZI52" s="468"/>
      <c r="TZJ52" s="468"/>
      <c r="TZK52" s="468"/>
      <c r="TZL52" s="468"/>
      <c r="TZM52" s="468"/>
      <c r="TZN52" s="468"/>
      <c r="TZO52" s="468"/>
      <c r="TZP52" s="468"/>
      <c r="TZQ52" s="468"/>
      <c r="TZR52" s="468"/>
      <c r="TZS52" s="468"/>
      <c r="TZT52" s="468"/>
      <c r="TZU52" s="468"/>
      <c r="TZV52" s="468"/>
      <c r="TZW52" s="468"/>
      <c r="TZX52" s="468"/>
      <c r="TZY52" s="468"/>
      <c r="TZZ52" s="468"/>
      <c r="UAA52" s="468"/>
      <c r="UAB52" s="468"/>
      <c r="UAC52" s="468"/>
      <c r="UAD52" s="468"/>
      <c r="UAE52" s="468"/>
      <c r="UAF52" s="468"/>
      <c r="UAG52" s="468"/>
      <c r="UAH52" s="468"/>
      <c r="UAI52" s="468"/>
      <c r="UAJ52" s="468"/>
      <c r="UAK52" s="468"/>
      <c r="UAL52" s="468"/>
      <c r="UAM52" s="468"/>
      <c r="UAN52" s="468"/>
      <c r="UAO52" s="468"/>
      <c r="UAP52" s="468"/>
      <c r="UAQ52" s="468"/>
      <c r="UAR52" s="468"/>
      <c r="UAS52" s="468"/>
      <c r="UAT52" s="468"/>
      <c r="UAU52" s="468"/>
      <c r="UAV52" s="468"/>
      <c r="UAW52" s="468"/>
      <c r="UAX52" s="468"/>
      <c r="UAY52" s="468"/>
      <c r="UAZ52" s="468"/>
      <c r="UBA52" s="468"/>
      <c r="UBB52" s="468"/>
      <c r="UBC52" s="468"/>
      <c r="UBD52" s="468"/>
      <c r="UBE52" s="468"/>
      <c r="UBF52" s="468"/>
      <c r="UBG52" s="468"/>
      <c r="UBH52" s="468"/>
      <c r="UBI52" s="468"/>
      <c r="UBJ52" s="468"/>
      <c r="UBK52" s="468"/>
      <c r="UBL52" s="468"/>
      <c r="UBM52" s="468"/>
      <c r="UBN52" s="468"/>
      <c r="UBO52" s="468"/>
      <c r="UBP52" s="468"/>
      <c r="UBQ52" s="468"/>
      <c r="UBR52" s="468"/>
      <c r="UBS52" s="468"/>
      <c r="UBT52" s="468"/>
      <c r="UBU52" s="468"/>
      <c r="UBV52" s="468"/>
      <c r="UBW52" s="468"/>
      <c r="UBX52" s="468"/>
      <c r="UBY52" s="468"/>
      <c r="UBZ52" s="468"/>
      <c r="UCA52" s="468"/>
      <c r="UCB52" s="468"/>
      <c r="UCC52" s="468"/>
      <c r="UCD52" s="468"/>
      <c r="UCE52" s="468"/>
      <c r="UCF52" s="468"/>
      <c r="UCG52" s="468"/>
      <c r="UCH52" s="468"/>
      <c r="UCI52" s="468"/>
      <c r="UCJ52" s="468"/>
      <c r="UCK52" s="468"/>
      <c r="UCL52" s="468"/>
      <c r="UCM52" s="468"/>
      <c r="UCN52" s="468"/>
      <c r="UCO52" s="468"/>
      <c r="UCP52" s="468"/>
      <c r="UCQ52" s="468"/>
      <c r="UCR52" s="468"/>
      <c r="UCS52" s="468"/>
      <c r="UCT52" s="468"/>
      <c r="UCU52" s="468"/>
      <c r="UCV52" s="468"/>
      <c r="UCW52" s="468"/>
      <c r="UCX52" s="468"/>
      <c r="UCY52" s="468"/>
      <c r="UCZ52" s="468"/>
      <c r="UDA52" s="468"/>
      <c r="UDB52" s="468"/>
      <c r="UDC52" s="468"/>
      <c r="UDD52" s="468"/>
      <c r="UDE52" s="468"/>
      <c r="UDF52" s="468"/>
      <c r="UDG52" s="468"/>
      <c r="UDH52" s="468"/>
      <c r="UDI52" s="468"/>
      <c r="UDJ52" s="468"/>
      <c r="UDK52" s="468"/>
      <c r="UDL52" s="468"/>
      <c r="UDM52" s="468"/>
      <c r="UDN52" s="468"/>
      <c r="UDO52" s="468"/>
      <c r="UDP52" s="468"/>
      <c r="UDQ52" s="468"/>
      <c r="UDR52" s="468"/>
      <c r="UDS52" s="468"/>
      <c r="UDT52" s="468"/>
      <c r="UDU52" s="468"/>
      <c r="UDV52" s="468"/>
      <c r="UDW52" s="468"/>
      <c r="UDX52" s="468"/>
      <c r="UDY52" s="468"/>
      <c r="UDZ52" s="468"/>
      <c r="UEA52" s="468"/>
      <c r="UEB52" s="468"/>
      <c r="UEC52" s="468"/>
      <c r="UED52" s="468"/>
      <c r="UEE52" s="468"/>
      <c r="UEF52" s="468"/>
      <c r="UEG52" s="468"/>
      <c r="UEH52" s="468"/>
      <c r="UEI52" s="468"/>
      <c r="UEJ52" s="468"/>
      <c r="UEK52" s="468"/>
      <c r="UEL52" s="468"/>
      <c r="UEM52" s="468"/>
      <c r="UEN52" s="468"/>
      <c r="UEO52" s="468"/>
      <c r="UEP52" s="468"/>
      <c r="UEQ52" s="468"/>
      <c r="UER52" s="468"/>
      <c r="UES52" s="468"/>
      <c r="UET52" s="468"/>
      <c r="UEU52" s="468"/>
      <c r="UEV52" s="468"/>
      <c r="UEW52" s="468"/>
      <c r="UEX52" s="468"/>
      <c r="UEY52" s="468"/>
      <c r="UEZ52" s="468"/>
      <c r="UFA52" s="468"/>
      <c r="UFB52" s="468"/>
      <c r="UFC52" s="468"/>
      <c r="UFD52" s="468"/>
      <c r="UFE52" s="468"/>
      <c r="UFF52" s="468"/>
      <c r="UFG52" s="468"/>
      <c r="UFH52" s="468"/>
      <c r="UFI52" s="468"/>
      <c r="UFJ52" s="468"/>
      <c r="UFK52" s="468"/>
      <c r="UFL52" s="468"/>
      <c r="UFM52" s="468"/>
      <c r="UFN52" s="468"/>
      <c r="UFO52" s="468"/>
      <c r="UFP52" s="468"/>
      <c r="UFQ52" s="468"/>
      <c r="UFR52" s="468"/>
      <c r="UFS52" s="468"/>
      <c r="UFT52" s="468"/>
      <c r="UFU52" s="468"/>
      <c r="UFV52" s="468"/>
      <c r="UFW52" s="468"/>
      <c r="UFX52" s="468"/>
      <c r="UFY52" s="468"/>
      <c r="UFZ52" s="468"/>
      <c r="UGA52" s="468"/>
      <c r="UGB52" s="468"/>
      <c r="UGC52" s="468"/>
      <c r="UGD52" s="468"/>
      <c r="UGE52" s="468"/>
      <c r="UGF52" s="468"/>
      <c r="UGG52" s="468"/>
      <c r="UGH52" s="468"/>
      <c r="UGI52" s="468"/>
      <c r="UGJ52" s="468"/>
      <c r="UGK52" s="468"/>
      <c r="UGL52" s="468"/>
      <c r="UGM52" s="468"/>
      <c r="UGN52" s="468"/>
      <c r="UGO52" s="468"/>
      <c r="UGP52" s="468"/>
      <c r="UGQ52" s="468"/>
      <c r="UGR52" s="468"/>
      <c r="UGS52" s="468"/>
      <c r="UGT52" s="468"/>
      <c r="UGU52" s="468"/>
      <c r="UGV52" s="468"/>
      <c r="UGW52" s="468"/>
      <c r="UGX52" s="468"/>
      <c r="UGY52" s="468"/>
      <c r="UGZ52" s="468"/>
      <c r="UHA52" s="468"/>
      <c r="UHB52" s="468"/>
      <c r="UHC52" s="468"/>
      <c r="UHD52" s="468"/>
      <c r="UHE52" s="468"/>
      <c r="UHF52" s="468"/>
      <c r="UHG52" s="468"/>
      <c r="UHH52" s="468"/>
      <c r="UHI52" s="468"/>
      <c r="UHJ52" s="468"/>
      <c r="UHK52" s="468"/>
      <c r="UHL52" s="468"/>
      <c r="UHM52" s="468"/>
      <c r="UHN52" s="468"/>
      <c r="UHO52" s="468"/>
      <c r="UHP52" s="468"/>
      <c r="UHQ52" s="468"/>
      <c r="UHR52" s="468"/>
      <c r="UHS52" s="468"/>
      <c r="UHT52" s="468"/>
      <c r="UHU52" s="468"/>
      <c r="UHV52" s="468"/>
      <c r="UHW52" s="468"/>
      <c r="UHX52" s="468"/>
      <c r="UHY52" s="468"/>
      <c r="UHZ52" s="468"/>
      <c r="UIA52" s="468"/>
      <c r="UIB52" s="468"/>
      <c r="UIC52" s="468"/>
      <c r="UID52" s="468"/>
      <c r="UIE52" s="468"/>
      <c r="UIF52" s="468"/>
      <c r="UIG52" s="468"/>
      <c r="UIH52" s="468"/>
      <c r="UII52" s="468"/>
      <c r="UIJ52" s="468"/>
      <c r="UIK52" s="468"/>
      <c r="UIL52" s="468"/>
      <c r="UIM52" s="468"/>
      <c r="UIN52" s="468"/>
      <c r="UIO52" s="468"/>
      <c r="UIP52" s="468"/>
      <c r="UIQ52" s="468"/>
      <c r="UIR52" s="468"/>
      <c r="UIS52" s="468"/>
      <c r="UIT52" s="468"/>
      <c r="UIU52" s="468"/>
      <c r="UIV52" s="468"/>
      <c r="UIW52" s="468"/>
      <c r="UIX52" s="468"/>
      <c r="UIY52" s="468"/>
      <c r="UIZ52" s="468"/>
      <c r="UJA52" s="468"/>
      <c r="UJB52" s="468"/>
      <c r="UJC52" s="468"/>
      <c r="UJD52" s="468"/>
      <c r="UJE52" s="468"/>
      <c r="UJF52" s="468"/>
      <c r="UJG52" s="468"/>
      <c r="UJH52" s="468"/>
      <c r="UJI52" s="468"/>
      <c r="UJJ52" s="468"/>
      <c r="UJK52" s="468"/>
      <c r="UJL52" s="468"/>
      <c r="UJM52" s="468"/>
      <c r="UJN52" s="468"/>
      <c r="UJO52" s="468"/>
      <c r="UJP52" s="468"/>
      <c r="UJQ52" s="468"/>
      <c r="UJR52" s="468"/>
      <c r="UJS52" s="468"/>
      <c r="UJT52" s="468"/>
      <c r="UJU52" s="468"/>
      <c r="UJV52" s="468"/>
      <c r="UJW52" s="468"/>
      <c r="UJX52" s="468"/>
      <c r="UJY52" s="468"/>
      <c r="UJZ52" s="468"/>
      <c r="UKA52" s="468"/>
      <c r="UKB52" s="468"/>
      <c r="UKC52" s="468"/>
      <c r="UKD52" s="468"/>
      <c r="UKE52" s="468"/>
      <c r="UKF52" s="468"/>
      <c r="UKG52" s="468"/>
      <c r="UKH52" s="468"/>
      <c r="UKI52" s="468"/>
      <c r="UKJ52" s="468"/>
      <c r="UKK52" s="468"/>
      <c r="UKL52" s="468"/>
      <c r="UKM52" s="468"/>
      <c r="UKN52" s="468"/>
      <c r="UKO52" s="468"/>
      <c r="UKP52" s="468"/>
      <c r="UKQ52" s="468"/>
      <c r="UKR52" s="468"/>
      <c r="UKS52" s="468"/>
      <c r="UKT52" s="468"/>
      <c r="UKU52" s="468"/>
      <c r="UKV52" s="468"/>
      <c r="UKW52" s="468"/>
      <c r="UKX52" s="468"/>
      <c r="UKY52" s="468"/>
      <c r="UKZ52" s="468"/>
      <c r="ULA52" s="468"/>
      <c r="ULB52" s="468"/>
      <c r="ULC52" s="468"/>
      <c r="ULD52" s="468"/>
      <c r="ULE52" s="468"/>
      <c r="ULF52" s="468"/>
      <c r="ULG52" s="468"/>
      <c r="ULH52" s="468"/>
      <c r="ULI52" s="468"/>
      <c r="ULJ52" s="468"/>
      <c r="ULK52" s="468"/>
      <c r="ULL52" s="468"/>
      <c r="ULM52" s="468"/>
      <c r="ULN52" s="468"/>
      <c r="ULO52" s="468"/>
      <c r="ULP52" s="468"/>
      <c r="ULQ52" s="468"/>
      <c r="ULR52" s="468"/>
      <c r="ULS52" s="468"/>
      <c r="ULT52" s="468"/>
      <c r="ULU52" s="468"/>
      <c r="ULV52" s="468"/>
      <c r="ULW52" s="468"/>
      <c r="ULX52" s="468"/>
      <c r="ULY52" s="468"/>
      <c r="ULZ52" s="468"/>
      <c r="UMA52" s="468"/>
      <c r="UMB52" s="468"/>
      <c r="UMC52" s="468"/>
      <c r="UMD52" s="468"/>
      <c r="UME52" s="468"/>
      <c r="UMF52" s="468"/>
      <c r="UMG52" s="468"/>
      <c r="UMH52" s="468"/>
      <c r="UMI52" s="468"/>
      <c r="UMJ52" s="468"/>
      <c r="UMK52" s="468"/>
      <c r="UML52" s="468"/>
      <c r="UMM52" s="468"/>
      <c r="UMN52" s="468"/>
      <c r="UMO52" s="468"/>
      <c r="UMP52" s="468"/>
      <c r="UMQ52" s="468"/>
      <c r="UMR52" s="468"/>
      <c r="UMS52" s="468"/>
      <c r="UMT52" s="468"/>
      <c r="UMU52" s="468"/>
      <c r="UMV52" s="468"/>
      <c r="UMW52" s="468"/>
      <c r="UMX52" s="468"/>
      <c r="UMY52" s="468"/>
      <c r="UMZ52" s="468"/>
      <c r="UNA52" s="468"/>
      <c r="UNB52" s="468"/>
      <c r="UNC52" s="468"/>
      <c r="UND52" s="468"/>
      <c r="UNE52" s="468"/>
      <c r="UNF52" s="468"/>
      <c r="UNG52" s="468"/>
      <c r="UNH52" s="468"/>
      <c r="UNI52" s="468"/>
      <c r="UNJ52" s="468"/>
      <c r="UNK52" s="468"/>
      <c r="UNL52" s="468"/>
      <c r="UNM52" s="468"/>
      <c r="UNN52" s="468"/>
      <c r="UNO52" s="468"/>
      <c r="UNP52" s="468"/>
      <c r="UNQ52" s="468"/>
      <c r="UNR52" s="468"/>
      <c r="UNS52" s="468"/>
      <c r="UNT52" s="468"/>
      <c r="UNU52" s="468"/>
      <c r="UNV52" s="468"/>
      <c r="UNW52" s="468"/>
      <c r="UNX52" s="468"/>
      <c r="UNY52" s="468"/>
      <c r="UNZ52" s="468"/>
      <c r="UOA52" s="468"/>
      <c r="UOB52" s="468"/>
      <c r="UOC52" s="468"/>
      <c r="UOD52" s="468"/>
      <c r="UOE52" s="468"/>
      <c r="UOF52" s="468"/>
      <c r="UOG52" s="468"/>
      <c r="UOH52" s="468"/>
      <c r="UOI52" s="468"/>
      <c r="UOJ52" s="468"/>
      <c r="UOK52" s="468"/>
      <c r="UOL52" s="468"/>
      <c r="UOM52" s="468"/>
      <c r="UON52" s="468"/>
      <c r="UOO52" s="468"/>
      <c r="UOP52" s="468"/>
      <c r="UOQ52" s="468"/>
      <c r="UOR52" s="468"/>
      <c r="UOS52" s="468"/>
      <c r="UOT52" s="468"/>
      <c r="UOU52" s="468"/>
      <c r="UOV52" s="468"/>
      <c r="UOW52" s="468"/>
      <c r="UOX52" s="468"/>
      <c r="UOY52" s="468"/>
      <c r="UOZ52" s="468"/>
      <c r="UPA52" s="468"/>
      <c r="UPB52" s="468"/>
      <c r="UPC52" s="468"/>
      <c r="UPD52" s="468"/>
      <c r="UPE52" s="468"/>
      <c r="UPF52" s="468"/>
      <c r="UPG52" s="468"/>
      <c r="UPH52" s="468"/>
      <c r="UPI52" s="468"/>
      <c r="UPJ52" s="468"/>
      <c r="UPK52" s="468"/>
      <c r="UPL52" s="468"/>
      <c r="UPM52" s="468"/>
      <c r="UPN52" s="468"/>
      <c r="UPO52" s="468"/>
      <c r="UPP52" s="468"/>
      <c r="UPQ52" s="468"/>
      <c r="UPR52" s="468"/>
      <c r="UPS52" s="468"/>
      <c r="UPT52" s="468"/>
      <c r="UPU52" s="468"/>
      <c r="UPV52" s="468"/>
      <c r="UPW52" s="468"/>
      <c r="UPX52" s="468"/>
      <c r="UPY52" s="468"/>
      <c r="UPZ52" s="468"/>
      <c r="UQA52" s="468"/>
      <c r="UQB52" s="468"/>
      <c r="UQC52" s="468"/>
      <c r="UQD52" s="468"/>
      <c r="UQE52" s="468"/>
      <c r="UQF52" s="468"/>
      <c r="UQG52" s="468"/>
      <c r="UQH52" s="468"/>
      <c r="UQI52" s="468"/>
      <c r="UQJ52" s="468"/>
      <c r="UQK52" s="468"/>
      <c r="UQL52" s="468"/>
      <c r="UQM52" s="468"/>
      <c r="UQN52" s="468"/>
      <c r="UQO52" s="468"/>
      <c r="UQP52" s="468"/>
      <c r="UQQ52" s="468"/>
      <c r="UQR52" s="468"/>
      <c r="UQS52" s="468"/>
      <c r="UQT52" s="468"/>
      <c r="UQU52" s="468"/>
      <c r="UQV52" s="468"/>
      <c r="UQW52" s="468"/>
      <c r="UQX52" s="468"/>
      <c r="UQY52" s="468"/>
      <c r="UQZ52" s="468"/>
      <c r="URA52" s="468"/>
      <c r="URB52" s="468"/>
      <c r="URC52" s="468"/>
      <c r="URD52" s="468"/>
      <c r="URE52" s="468"/>
      <c r="URF52" s="468"/>
      <c r="URG52" s="468"/>
      <c r="URH52" s="468"/>
      <c r="URI52" s="468"/>
      <c r="URJ52" s="468"/>
      <c r="URK52" s="468"/>
      <c r="URL52" s="468"/>
      <c r="URM52" s="468"/>
      <c r="URN52" s="468"/>
      <c r="URO52" s="468"/>
      <c r="URP52" s="468"/>
      <c r="URQ52" s="468"/>
      <c r="URR52" s="468"/>
      <c r="URS52" s="468"/>
      <c r="URT52" s="468"/>
      <c r="URU52" s="468"/>
      <c r="URV52" s="468"/>
      <c r="URW52" s="468"/>
      <c r="URX52" s="468"/>
      <c r="URY52" s="468"/>
      <c r="URZ52" s="468"/>
      <c r="USA52" s="468"/>
      <c r="USB52" s="468"/>
      <c r="USC52" s="468"/>
      <c r="USD52" s="468"/>
      <c r="USE52" s="468"/>
      <c r="USF52" s="468"/>
      <c r="USG52" s="468"/>
      <c r="USH52" s="468"/>
      <c r="USI52" s="468"/>
      <c r="USJ52" s="468"/>
      <c r="USK52" s="468"/>
      <c r="USL52" s="468"/>
      <c r="USM52" s="468"/>
      <c r="USN52" s="468"/>
      <c r="USO52" s="468"/>
      <c r="USP52" s="468"/>
      <c r="USQ52" s="468"/>
      <c r="USR52" s="468"/>
      <c r="USS52" s="468"/>
      <c r="UST52" s="468"/>
      <c r="USU52" s="468"/>
      <c r="USV52" s="468"/>
      <c r="USW52" s="468"/>
      <c r="USX52" s="468"/>
      <c r="USY52" s="468"/>
      <c r="USZ52" s="468"/>
      <c r="UTA52" s="468"/>
      <c r="UTB52" s="468"/>
      <c r="UTC52" s="468"/>
      <c r="UTD52" s="468"/>
      <c r="UTE52" s="468"/>
      <c r="UTF52" s="468"/>
      <c r="UTG52" s="468"/>
      <c r="UTH52" s="468"/>
      <c r="UTI52" s="468"/>
      <c r="UTJ52" s="468"/>
      <c r="UTK52" s="468"/>
      <c r="UTL52" s="468"/>
      <c r="UTM52" s="468"/>
      <c r="UTN52" s="468"/>
      <c r="UTO52" s="468"/>
      <c r="UTP52" s="468"/>
      <c r="UTQ52" s="468"/>
      <c r="UTR52" s="468"/>
      <c r="UTS52" s="468"/>
      <c r="UTT52" s="468"/>
      <c r="UTU52" s="468"/>
      <c r="UTV52" s="468"/>
      <c r="UTW52" s="468"/>
      <c r="UTX52" s="468"/>
      <c r="UTY52" s="468"/>
      <c r="UTZ52" s="468"/>
      <c r="UUA52" s="468"/>
      <c r="UUB52" s="468"/>
      <c r="UUC52" s="468"/>
      <c r="UUD52" s="468"/>
      <c r="UUE52" s="468"/>
      <c r="UUF52" s="468"/>
      <c r="UUG52" s="468"/>
      <c r="UUH52" s="468"/>
      <c r="UUI52" s="468"/>
      <c r="UUJ52" s="468"/>
      <c r="UUK52" s="468"/>
      <c r="UUL52" s="468"/>
      <c r="UUM52" s="468"/>
      <c r="UUN52" s="468"/>
      <c r="UUO52" s="468"/>
      <c r="UUP52" s="468"/>
      <c r="UUQ52" s="468"/>
      <c r="UUR52" s="468"/>
      <c r="UUS52" s="468"/>
      <c r="UUT52" s="468"/>
      <c r="UUU52" s="468"/>
      <c r="UUV52" s="468"/>
      <c r="UUW52" s="468"/>
      <c r="UUX52" s="468"/>
      <c r="UUY52" s="468"/>
      <c r="UUZ52" s="468"/>
      <c r="UVA52" s="468"/>
      <c r="UVB52" s="468"/>
      <c r="UVC52" s="468"/>
      <c r="UVD52" s="468"/>
      <c r="UVE52" s="468"/>
      <c r="UVF52" s="468"/>
      <c r="UVG52" s="468"/>
      <c r="UVH52" s="468"/>
      <c r="UVI52" s="468"/>
      <c r="UVJ52" s="468"/>
      <c r="UVK52" s="468"/>
      <c r="UVL52" s="468"/>
      <c r="UVM52" s="468"/>
      <c r="UVN52" s="468"/>
      <c r="UVO52" s="468"/>
      <c r="UVP52" s="468"/>
      <c r="UVQ52" s="468"/>
      <c r="UVR52" s="468"/>
      <c r="UVS52" s="468"/>
      <c r="UVT52" s="468"/>
      <c r="UVU52" s="468"/>
      <c r="UVV52" s="468"/>
      <c r="UVW52" s="468"/>
      <c r="UVX52" s="468"/>
      <c r="UVY52" s="468"/>
      <c r="UVZ52" s="468"/>
      <c r="UWA52" s="468"/>
      <c r="UWB52" s="468"/>
      <c r="UWC52" s="468"/>
      <c r="UWD52" s="468"/>
      <c r="UWE52" s="468"/>
      <c r="UWF52" s="468"/>
      <c r="UWG52" s="468"/>
      <c r="UWH52" s="468"/>
      <c r="UWI52" s="468"/>
      <c r="UWJ52" s="468"/>
      <c r="UWK52" s="468"/>
      <c r="UWL52" s="468"/>
      <c r="UWM52" s="468"/>
      <c r="UWN52" s="468"/>
      <c r="UWO52" s="468"/>
      <c r="UWP52" s="468"/>
      <c r="UWQ52" s="468"/>
      <c r="UWR52" s="468"/>
      <c r="UWS52" s="468"/>
      <c r="UWT52" s="468"/>
      <c r="UWU52" s="468"/>
      <c r="UWV52" s="468"/>
      <c r="UWW52" s="468"/>
      <c r="UWX52" s="468"/>
      <c r="UWY52" s="468"/>
      <c r="UWZ52" s="468"/>
      <c r="UXA52" s="468"/>
      <c r="UXB52" s="468"/>
      <c r="UXC52" s="468"/>
      <c r="UXD52" s="468"/>
      <c r="UXE52" s="468"/>
      <c r="UXF52" s="468"/>
      <c r="UXG52" s="468"/>
      <c r="UXH52" s="468"/>
      <c r="UXI52" s="468"/>
      <c r="UXJ52" s="468"/>
      <c r="UXK52" s="468"/>
      <c r="UXL52" s="468"/>
      <c r="UXM52" s="468"/>
      <c r="UXN52" s="468"/>
      <c r="UXO52" s="468"/>
      <c r="UXP52" s="468"/>
      <c r="UXQ52" s="468"/>
      <c r="UXR52" s="468"/>
      <c r="UXS52" s="468"/>
      <c r="UXT52" s="468"/>
      <c r="UXU52" s="468"/>
      <c r="UXV52" s="468"/>
      <c r="UXW52" s="468"/>
      <c r="UXX52" s="468"/>
      <c r="UXY52" s="468"/>
      <c r="UXZ52" s="468"/>
      <c r="UYA52" s="468"/>
      <c r="UYB52" s="468"/>
      <c r="UYC52" s="468"/>
      <c r="UYD52" s="468"/>
      <c r="UYE52" s="468"/>
      <c r="UYF52" s="468"/>
      <c r="UYG52" s="468"/>
      <c r="UYH52" s="468"/>
      <c r="UYI52" s="468"/>
      <c r="UYJ52" s="468"/>
      <c r="UYK52" s="468"/>
      <c r="UYL52" s="468"/>
      <c r="UYM52" s="468"/>
      <c r="UYN52" s="468"/>
      <c r="UYO52" s="468"/>
      <c r="UYP52" s="468"/>
      <c r="UYQ52" s="468"/>
      <c r="UYR52" s="468"/>
      <c r="UYS52" s="468"/>
      <c r="UYT52" s="468"/>
      <c r="UYU52" s="468"/>
      <c r="UYV52" s="468"/>
      <c r="UYW52" s="468"/>
      <c r="UYX52" s="468"/>
      <c r="UYY52" s="468"/>
      <c r="UYZ52" s="468"/>
      <c r="UZA52" s="468"/>
      <c r="UZB52" s="468"/>
      <c r="UZC52" s="468"/>
      <c r="UZD52" s="468"/>
      <c r="UZE52" s="468"/>
      <c r="UZF52" s="468"/>
      <c r="UZG52" s="468"/>
      <c r="UZH52" s="468"/>
      <c r="UZI52" s="468"/>
      <c r="UZJ52" s="468"/>
      <c r="UZK52" s="468"/>
      <c r="UZL52" s="468"/>
      <c r="UZM52" s="468"/>
      <c r="UZN52" s="468"/>
      <c r="UZO52" s="468"/>
      <c r="UZP52" s="468"/>
      <c r="UZQ52" s="468"/>
      <c r="UZR52" s="468"/>
      <c r="UZS52" s="468"/>
      <c r="UZT52" s="468"/>
      <c r="UZU52" s="468"/>
      <c r="UZV52" s="468"/>
      <c r="UZW52" s="468"/>
      <c r="UZX52" s="468"/>
      <c r="UZY52" s="468"/>
      <c r="UZZ52" s="468"/>
      <c r="VAA52" s="468"/>
      <c r="VAB52" s="468"/>
      <c r="VAC52" s="468"/>
      <c r="VAD52" s="468"/>
      <c r="VAE52" s="468"/>
      <c r="VAF52" s="468"/>
      <c r="VAG52" s="468"/>
      <c r="VAH52" s="468"/>
      <c r="VAI52" s="468"/>
      <c r="VAJ52" s="468"/>
      <c r="VAK52" s="468"/>
      <c r="VAL52" s="468"/>
      <c r="VAM52" s="468"/>
      <c r="VAN52" s="468"/>
      <c r="VAO52" s="468"/>
      <c r="VAP52" s="468"/>
      <c r="VAQ52" s="468"/>
      <c r="VAR52" s="468"/>
      <c r="VAS52" s="468"/>
      <c r="VAT52" s="468"/>
      <c r="VAU52" s="468"/>
      <c r="VAV52" s="468"/>
      <c r="VAW52" s="468"/>
      <c r="VAX52" s="468"/>
      <c r="VAY52" s="468"/>
      <c r="VAZ52" s="468"/>
      <c r="VBA52" s="468"/>
      <c r="VBB52" s="468"/>
      <c r="VBC52" s="468"/>
      <c r="VBD52" s="468"/>
      <c r="VBE52" s="468"/>
      <c r="VBF52" s="468"/>
      <c r="VBG52" s="468"/>
      <c r="VBH52" s="468"/>
      <c r="VBI52" s="468"/>
      <c r="VBJ52" s="468"/>
      <c r="VBK52" s="468"/>
      <c r="VBL52" s="468"/>
      <c r="VBM52" s="468"/>
      <c r="VBN52" s="468"/>
      <c r="VBO52" s="468"/>
      <c r="VBP52" s="468"/>
      <c r="VBQ52" s="468"/>
      <c r="VBR52" s="468"/>
      <c r="VBS52" s="468"/>
      <c r="VBT52" s="468"/>
      <c r="VBU52" s="468"/>
      <c r="VBV52" s="468"/>
      <c r="VBW52" s="468"/>
      <c r="VBX52" s="468"/>
      <c r="VBY52" s="468"/>
      <c r="VBZ52" s="468"/>
      <c r="VCA52" s="468"/>
      <c r="VCB52" s="468"/>
      <c r="VCC52" s="468"/>
      <c r="VCD52" s="468"/>
      <c r="VCE52" s="468"/>
      <c r="VCF52" s="468"/>
      <c r="VCG52" s="468"/>
      <c r="VCH52" s="468"/>
      <c r="VCI52" s="468"/>
      <c r="VCJ52" s="468"/>
      <c r="VCK52" s="468"/>
      <c r="VCL52" s="468"/>
      <c r="VCM52" s="468"/>
      <c r="VCN52" s="468"/>
      <c r="VCO52" s="468"/>
      <c r="VCP52" s="468"/>
      <c r="VCQ52" s="468"/>
      <c r="VCR52" s="468"/>
      <c r="VCS52" s="468"/>
      <c r="VCT52" s="468"/>
      <c r="VCU52" s="468"/>
      <c r="VCV52" s="468"/>
      <c r="VCW52" s="468"/>
      <c r="VCX52" s="468"/>
      <c r="VCY52" s="468"/>
      <c r="VCZ52" s="468"/>
      <c r="VDA52" s="468"/>
      <c r="VDB52" s="468"/>
      <c r="VDC52" s="468"/>
      <c r="VDD52" s="468"/>
      <c r="VDE52" s="468"/>
      <c r="VDF52" s="468"/>
      <c r="VDG52" s="468"/>
      <c r="VDH52" s="468"/>
      <c r="VDI52" s="468"/>
      <c r="VDJ52" s="468"/>
      <c r="VDK52" s="468"/>
      <c r="VDL52" s="468"/>
      <c r="VDM52" s="468"/>
      <c r="VDN52" s="468"/>
      <c r="VDO52" s="468"/>
      <c r="VDP52" s="468"/>
      <c r="VDQ52" s="468"/>
      <c r="VDR52" s="468"/>
      <c r="VDS52" s="468"/>
      <c r="VDT52" s="468"/>
      <c r="VDU52" s="468"/>
      <c r="VDV52" s="468"/>
      <c r="VDW52" s="468"/>
      <c r="VDX52" s="468"/>
      <c r="VDY52" s="468"/>
      <c r="VDZ52" s="468"/>
      <c r="VEA52" s="468"/>
      <c r="VEB52" s="468"/>
      <c r="VEC52" s="468"/>
      <c r="VED52" s="468"/>
      <c r="VEE52" s="468"/>
      <c r="VEF52" s="468"/>
      <c r="VEG52" s="468"/>
      <c r="VEH52" s="468"/>
      <c r="VEI52" s="468"/>
      <c r="VEJ52" s="468"/>
      <c r="VEK52" s="468"/>
      <c r="VEL52" s="468"/>
      <c r="VEM52" s="468"/>
      <c r="VEN52" s="468"/>
      <c r="VEO52" s="468"/>
      <c r="VEP52" s="468"/>
      <c r="VEQ52" s="468"/>
      <c r="VER52" s="468"/>
      <c r="VES52" s="468"/>
      <c r="VET52" s="468"/>
      <c r="VEU52" s="468"/>
      <c r="VEV52" s="468"/>
      <c r="VEW52" s="468"/>
      <c r="VEX52" s="468"/>
      <c r="VEY52" s="468"/>
      <c r="VEZ52" s="468"/>
      <c r="VFA52" s="468"/>
      <c r="VFB52" s="468"/>
      <c r="VFC52" s="468"/>
      <c r="VFD52" s="468"/>
      <c r="VFE52" s="468"/>
      <c r="VFF52" s="468"/>
      <c r="VFG52" s="468"/>
      <c r="VFH52" s="468"/>
      <c r="VFI52" s="468"/>
      <c r="VFJ52" s="468"/>
      <c r="VFK52" s="468"/>
      <c r="VFL52" s="468"/>
      <c r="VFM52" s="468"/>
      <c r="VFN52" s="468"/>
      <c r="VFO52" s="468"/>
      <c r="VFP52" s="468"/>
      <c r="VFQ52" s="468"/>
      <c r="VFR52" s="468"/>
      <c r="VFS52" s="468"/>
      <c r="VFT52" s="468"/>
      <c r="VFU52" s="468"/>
      <c r="VFV52" s="468"/>
      <c r="VFW52" s="468"/>
      <c r="VFX52" s="468"/>
      <c r="VFY52" s="468"/>
      <c r="VFZ52" s="468"/>
      <c r="VGA52" s="468"/>
      <c r="VGB52" s="468"/>
      <c r="VGC52" s="468"/>
      <c r="VGD52" s="468"/>
      <c r="VGE52" s="468"/>
      <c r="VGF52" s="468"/>
      <c r="VGG52" s="468"/>
      <c r="VGH52" s="468"/>
      <c r="VGI52" s="468"/>
      <c r="VGJ52" s="468"/>
      <c r="VGK52" s="468"/>
      <c r="VGL52" s="468"/>
      <c r="VGM52" s="468"/>
      <c r="VGN52" s="468"/>
      <c r="VGO52" s="468"/>
      <c r="VGP52" s="468"/>
      <c r="VGQ52" s="468"/>
      <c r="VGR52" s="468"/>
      <c r="VGS52" s="468"/>
      <c r="VGT52" s="468"/>
      <c r="VGU52" s="468"/>
      <c r="VGV52" s="468"/>
      <c r="VGW52" s="468"/>
      <c r="VGX52" s="468"/>
      <c r="VGY52" s="468"/>
      <c r="VGZ52" s="468"/>
      <c r="VHA52" s="468"/>
      <c r="VHB52" s="468"/>
      <c r="VHC52" s="468"/>
      <c r="VHD52" s="468"/>
      <c r="VHE52" s="468"/>
      <c r="VHF52" s="468"/>
      <c r="VHG52" s="468"/>
      <c r="VHH52" s="468"/>
      <c r="VHI52" s="468"/>
      <c r="VHJ52" s="468"/>
      <c r="VHK52" s="468"/>
      <c r="VHL52" s="468"/>
      <c r="VHM52" s="468"/>
      <c r="VHN52" s="468"/>
      <c r="VHO52" s="468"/>
      <c r="VHP52" s="468"/>
      <c r="VHQ52" s="468"/>
      <c r="VHR52" s="468"/>
      <c r="VHS52" s="468"/>
      <c r="VHT52" s="468"/>
      <c r="VHU52" s="468"/>
      <c r="VHV52" s="468"/>
      <c r="VHW52" s="468"/>
      <c r="VHX52" s="468"/>
      <c r="VHY52" s="468"/>
      <c r="VHZ52" s="468"/>
      <c r="VIA52" s="468"/>
      <c r="VIB52" s="468"/>
      <c r="VIC52" s="468"/>
      <c r="VID52" s="468"/>
      <c r="VIE52" s="468"/>
      <c r="VIF52" s="468"/>
      <c r="VIG52" s="468"/>
      <c r="VIH52" s="468"/>
      <c r="VII52" s="468"/>
      <c r="VIJ52" s="468"/>
      <c r="VIK52" s="468"/>
      <c r="VIL52" s="468"/>
      <c r="VIM52" s="468"/>
      <c r="VIN52" s="468"/>
      <c r="VIO52" s="468"/>
      <c r="VIP52" s="468"/>
      <c r="VIQ52" s="468"/>
      <c r="VIR52" s="468"/>
      <c r="VIS52" s="468"/>
      <c r="VIT52" s="468"/>
      <c r="VIU52" s="468"/>
      <c r="VIV52" s="468"/>
      <c r="VIW52" s="468"/>
      <c r="VIX52" s="468"/>
      <c r="VIY52" s="468"/>
      <c r="VIZ52" s="468"/>
      <c r="VJA52" s="468"/>
      <c r="VJB52" s="468"/>
      <c r="VJC52" s="468"/>
      <c r="VJD52" s="468"/>
      <c r="VJE52" s="468"/>
      <c r="VJF52" s="468"/>
      <c r="VJG52" s="468"/>
      <c r="VJH52" s="468"/>
      <c r="VJI52" s="468"/>
      <c r="VJJ52" s="468"/>
      <c r="VJK52" s="468"/>
      <c r="VJL52" s="468"/>
      <c r="VJM52" s="468"/>
      <c r="VJN52" s="468"/>
      <c r="VJO52" s="468"/>
      <c r="VJP52" s="468"/>
      <c r="VJQ52" s="468"/>
      <c r="VJR52" s="468"/>
      <c r="VJS52" s="468"/>
      <c r="VJT52" s="468"/>
      <c r="VJU52" s="468"/>
      <c r="VJV52" s="468"/>
      <c r="VJW52" s="468"/>
      <c r="VJX52" s="468"/>
      <c r="VJY52" s="468"/>
      <c r="VJZ52" s="468"/>
      <c r="VKA52" s="468"/>
      <c r="VKB52" s="468"/>
      <c r="VKC52" s="468"/>
      <c r="VKD52" s="468"/>
      <c r="VKE52" s="468"/>
      <c r="VKF52" s="468"/>
      <c r="VKG52" s="468"/>
      <c r="VKH52" s="468"/>
      <c r="VKI52" s="468"/>
      <c r="VKJ52" s="468"/>
      <c r="VKK52" s="468"/>
      <c r="VKL52" s="468"/>
      <c r="VKM52" s="468"/>
      <c r="VKN52" s="468"/>
      <c r="VKO52" s="468"/>
      <c r="VKP52" s="468"/>
      <c r="VKQ52" s="468"/>
      <c r="VKR52" s="468"/>
      <c r="VKS52" s="468"/>
      <c r="VKT52" s="468"/>
      <c r="VKU52" s="468"/>
      <c r="VKV52" s="468"/>
      <c r="VKW52" s="468"/>
      <c r="VKX52" s="468"/>
      <c r="VKY52" s="468"/>
      <c r="VKZ52" s="468"/>
      <c r="VLA52" s="468"/>
      <c r="VLB52" s="468"/>
      <c r="VLC52" s="468"/>
      <c r="VLD52" s="468"/>
      <c r="VLE52" s="468"/>
      <c r="VLF52" s="468"/>
      <c r="VLG52" s="468"/>
      <c r="VLH52" s="468"/>
      <c r="VLI52" s="468"/>
      <c r="VLJ52" s="468"/>
      <c r="VLK52" s="468"/>
      <c r="VLL52" s="468"/>
      <c r="VLM52" s="468"/>
      <c r="VLN52" s="468"/>
      <c r="VLO52" s="468"/>
      <c r="VLP52" s="468"/>
      <c r="VLQ52" s="468"/>
      <c r="VLR52" s="468"/>
      <c r="VLS52" s="468"/>
      <c r="VLT52" s="468"/>
      <c r="VLU52" s="468"/>
      <c r="VLV52" s="468"/>
      <c r="VLW52" s="468"/>
      <c r="VLX52" s="468"/>
      <c r="VLY52" s="468"/>
      <c r="VLZ52" s="468"/>
      <c r="VMA52" s="468"/>
      <c r="VMB52" s="468"/>
      <c r="VMC52" s="468"/>
      <c r="VMD52" s="468"/>
      <c r="VME52" s="468"/>
      <c r="VMF52" s="468"/>
      <c r="VMG52" s="468"/>
      <c r="VMH52" s="468"/>
      <c r="VMI52" s="468"/>
      <c r="VMJ52" s="468"/>
      <c r="VMK52" s="468"/>
      <c r="VML52" s="468"/>
      <c r="VMM52" s="468"/>
      <c r="VMN52" s="468"/>
      <c r="VMO52" s="468"/>
      <c r="VMP52" s="468"/>
      <c r="VMQ52" s="468"/>
      <c r="VMR52" s="468"/>
      <c r="VMS52" s="468"/>
      <c r="VMT52" s="468"/>
      <c r="VMU52" s="468"/>
      <c r="VMV52" s="468"/>
      <c r="VMW52" s="468"/>
      <c r="VMX52" s="468"/>
      <c r="VMY52" s="468"/>
      <c r="VMZ52" s="468"/>
      <c r="VNA52" s="468"/>
      <c r="VNB52" s="468"/>
      <c r="VNC52" s="468"/>
      <c r="VND52" s="468"/>
      <c r="VNE52" s="468"/>
      <c r="VNF52" s="468"/>
      <c r="VNG52" s="468"/>
      <c r="VNH52" s="468"/>
      <c r="VNI52" s="468"/>
      <c r="VNJ52" s="468"/>
      <c r="VNK52" s="468"/>
      <c r="VNL52" s="468"/>
      <c r="VNM52" s="468"/>
      <c r="VNN52" s="468"/>
      <c r="VNO52" s="468"/>
      <c r="VNP52" s="468"/>
      <c r="VNQ52" s="468"/>
      <c r="VNR52" s="468"/>
      <c r="VNS52" s="468"/>
      <c r="VNT52" s="468"/>
      <c r="VNU52" s="468"/>
      <c r="VNV52" s="468"/>
      <c r="VNW52" s="468"/>
      <c r="VNX52" s="468"/>
      <c r="VNY52" s="468"/>
      <c r="VNZ52" s="468"/>
      <c r="VOA52" s="468"/>
      <c r="VOB52" s="468"/>
      <c r="VOC52" s="468"/>
      <c r="VOD52" s="468"/>
      <c r="VOE52" s="468"/>
      <c r="VOF52" s="468"/>
      <c r="VOG52" s="468"/>
      <c r="VOH52" s="468"/>
      <c r="VOI52" s="468"/>
      <c r="VOJ52" s="468"/>
      <c r="VOK52" s="468"/>
      <c r="VOL52" s="468"/>
      <c r="VOM52" s="468"/>
      <c r="VON52" s="468"/>
      <c r="VOO52" s="468"/>
      <c r="VOP52" s="468"/>
      <c r="VOQ52" s="468"/>
      <c r="VOR52" s="468"/>
      <c r="VOS52" s="468"/>
      <c r="VOT52" s="468"/>
      <c r="VOU52" s="468"/>
      <c r="VOV52" s="468"/>
      <c r="VOW52" s="468"/>
      <c r="VOX52" s="468"/>
      <c r="VOY52" s="468"/>
      <c r="VOZ52" s="468"/>
      <c r="VPA52" s="468"/>
      <c r="VPB52" s="468"/>
      <c r="VPC52" s="468"/>
      <c r="VPD52" s="468"/>
      <c r="VPE52" s="468"/>
      <c r="VPF52" s="468"/>
      <c r="VPG52" s="468"/>
      <c r="VPH52" s="468"/>
      <c r="VPI52" s="468"/>
      <c r="VPJ52" s="468"/>
      <c r="VPK52" s="468"/>
      <c r="VPL52" s="468"/>
      <c r="VPM52" s="468"/>
      <c r="VPN52" s="468"/>
      <c r="VPO52" s="468"/>
      <c r="VPP52" s="468"/>
      <c r="VPQ52" s="468"/>
      <c r="VPR52" s="468"/>
      <c r="VPS52" s="468"/>
      <c r="VPT52" s="468"/>
      <c r="VPU52" s="468"/>
      <c r="VPV52" s="468"/>
      <c r="VPW52" s="468"/>
      <c r="VPX52" s="468"/>
      <c r="VPY52" s="468"/>
      <c r="VPZ52" s="468"/>
      <c r="VQA52" s="468"/>
      <c r="VQB52" s="468"/>
      <c r="VQC52" s="468"/>
      <c r="VQD52" s="468"/>
      <c r="VQE52" s="468"/>
      <c r="VQF52" s="468"/>
      <c r="VQG52" s="468"/>
      <c r="VQH52" s="468"/>
      <c r="VQI52" s="468"/>
      <c r="VQJ52" s="468"/>
      <c r="VQK52" s="468"/>
      <c r="VQL52" s="468"/>
      <c r="VQM52" s="468"/>
      <c r="VQN52" s="468"/>
      <c r="VQO52" s="468"/>
      <c r="VQP52" s="468"/>
      <c r="VQQ52" s="468"/>
      <c r="VQR52" s="468"/>
      <c r="VQS52" s="468"/>
      <c r="VQT52" s="468"/>
      <c r="VQU52" s="468"/>
      <c r="VQV52" s="468"/>
      <c r="VQW52" s="468"/>
      <c r="VQX52" s="468"/>
      <c r="VQY52" s="468"/>
      <c r="VQZ52" s="468"/>
      <c r="VRA52" s="468"/>
      <c r="VRB52" s="468"/>
      <c r="VRC52" s="468"/>
      <c r="VRD52" s="468"/>
      <c r="VRE52" s="468"/>
      <c r="VRF52" s="468"/>
      <c r="VRG52" s="468"/>
      <c r="VRH52" s="468"/>
      <c r="VRI52" s="468"/>
      <c r="VRJ52" s="468"/>
      <c r="VRK52" s="468"/>
      <c r="VRL52" s="468"/>
      <c r="VRM52" s="468"/>
      <c r="VRN52" s="468"/>
      <c r="VRO52" s="468"/>
      <c r="VRP52" s="468"/>
      <c r="VRQ52" s="468"/>
      <c r="VRR52" s="468"/>
      <c r="VRS52" s="468"/>
      <c r="VRT52" s="468"/>
      <c r="VRU52" s="468"/>
      <c r="VRV52" s="468"/>
      <c r="VRW52" s="468"/>
      <c r="VRX52" s="468"/>
      <c r="VRY52" s="468"/>
      <c r="VRZ52" s="468"/>
      <c r="VSA52" s="468"/>
      <c r="VSB52" s="468"/>
      <c r="VSC52" s="468"/>
      <c r="VSD52" s="468"/>
      <c r="VSE52" s="468"/>
      <c r="VSF52" s="468"/>
      <c r="VSG52" s="468"/>
      <c r="VSH52" s="468"/>
      <c r="VSI52" s="468"/>
      <c r="VSJ52" s="468"/>
      <c r="VSK52" s="468"/>
      <c r="VSL52" s="468"/>
      <c r="VSM52" s="468"/>
      <c r="VSN52" s="468"/>
      <c r="VSO52" s="468"/>
      <c r="VSP52" s="468"/>
      <c r="VSQ52" s="468"/>
      <c r="VSR52" s="468"/>
      <c r="VSS52" s="468"/>
      <c r="VST52" s="468"/>
      <c r="VSU52" s="468"/>
      <c r="VSV52" s="468"/>
      <c r="VSW52" s="468"/>
      <c r="VSX52" s="468"/>
      <c r="VSY52" s="468"/>
      <c r="VSZ52" s="468"/>
      <c r="VTA52" s="468"/>
      <c r="VTB52" s="468"/>
      <c r="VTC52" s="468"/>
      <c r="VTD52" s="468"/>
      <c r="VTE52" s="468"/>
      <c r="VTF52" s="468"/>
      <c r="VTG52" s="468"/>
      <c r="VTH52" s="468"/>
      <c r="VTI52" s="468"/>
      <c r="VTJ52" s="468"/>
      <c r="VTK52" s="468"/>
      <c r="VTL52" s="468"/>
      <c r="VTM52" s="468"/>
      <c r="VTN52" s="468"/>
      <c r="VTO52" s="468"/>
      <c r="VTP52" s="468"/>
      <c r="VTQ52" s="468"/>
      <c r="VTR52" s="468"/>
      <c r="VTS52" s="468"/>
      <c r="VTT52" s="468"/>
      <c r="VTU52" s="468"/>
      <c r="VTV52" s="468"/>
      <c r="VTW52" s="468"/>
      <c r="VTX52" s="468"/>
      <c r="VTY52" s="468"/>
      <c r="VTZ52" s="468"/>
      <c r="VUA52" s="468"/>
      <c r="VUB52" s="468"/>
      <c r="VUC52" s="468"/>
      <c r="VUD52" s="468"/>
      <c r="VUE52" s="468"/>
      <c r="VUF52" s="468"/>
      <c r="VUG52" s="468"/>
      <c r="VUH52" s="468"/>
      <c r="VUI52" s="468"/>
      <c r="VUJ52" s="468"/>
      <c r="VUK52" s="468"/>
      <c r="VUL52" s="468"/>
      <c r="VUM52" s="468"/>
      <c r="VUN52" s="468"/>
      <c r="VUO52" s="468"/>
      <c r="VUP52" s="468"/>
      <c r="VUQ52" s="468"/>
      <c r="VUR52" s="468"/>
      <c r="VUS52" s="468"/>
      <c r="VUT52" s="468"/>
      <c r="VUU52" s="468"/>
      <c r="VUV52" s="468"/>
      <c r="VUW52" s="468"/>
      <c r="VUX52" s="468"/>
      <c r="VUY52" s="468"/>
      <c r="VUZ52" s="468"/>
      <c r="VVA52" s="468"/>
      <c r="VVB52" s="468"/>
      <c r="VVC52" s="468"/>
      <c r="VVD52" s="468"/>
      <c r="VVE52" s="468"/>
      <c r="VVF52" s="468"/>
      <c r="VVG52" s="468"/>
      <c r="VVH52" s="468"/>
      <c r="VVI52" s="468"/>
      <c r="VVJ52" s="468"/>
      <c r="VVK52" s="468"/>
      <c r="VVL52" s="468"/>
      <c r="VVM52" s="468"/>
      <c r="VVN52" s="468"/>
      <c r="VVO52" s="468"/>
      <c r="VVP52" s="468"/>
      <c r="VVQ52" s="468"/>
      <c r="VVR52" s="468"/>
      <c r="VVS52" s="468"/>
      <c r="VVT52" s="468"/>
      <c r="VVU52" s="468"/>
      <c r="VVV52" s="468"/>
      <c r="VVW52" s="468"/>
      <c r="VVX52" s="468"/>
      <c r="VVY52" s="468"/>
      <c r="VVZ52" s="468"/>
      <c r="VWA52" s="468"/>
      <c r="VWB52" s="468"/>
      <c r="VWC52" s="468"/>
      <c r="VWD52" s="468"/>
      <c r="VWE52" s="468"/>
      <c r="VWF52" s="468"/>
      <c r="VWG52" s="468"/>
      <c r="VWH52" s="468"/>
      <c r="VWI52" s="468"/>
      <c r="VWJ52" s="468"/>
      <c r="VWK52" s="468"/>
      <c r="VWL52" s="468"/>
      <c r="VWM52" s="468"/>
      <c r="VWN52" s="468"/>
      <c r="VWO52" s="468"/>
      <c r="VWP52" s="468"/>
      <c r="VWQ52" s="468"/>
      <c r="VWR52" s="468"/>
      <c r="VWS52" s="468"/>
      <c r="VWT52" s="468"/>
      <c r="VWU52" s="468"/>
      <c r="VWV52" s="468"/>
      <c r="VWW52" s="468"/>
      <c r="VWX52" s="468"/>
      <c r="VWY52" s="468"/>
      <c r="VWZ52" s="468"/>
      <c r="VXA52" s="468"/>
      <c r="VXB52" s="468"/>
      <c r="VXC52" s="468"/>
      <c r="VXD52" s="468"/>
      <c r="VXE52" s="468"/>
      <c r="VXF52" s="468"/>
      <c r="VXG52" s="468"/>
      <c r="VXH52" s="468"/>
      <c r="VXI52" s="468"/>
      <c r="VXJ52" s="468"/>
      <c r="VXK52" s="468"/>
      <c r="VXL52" s="468"/>
      <c r="VXM52" s="468"/>
      <c r="VXN52" s="468"/>
      <c r="VXO52" s="468"/>
      <c r="VXP52" s="468"/>
      <c r="VXQ52" s="468"/>
      <c r="VXR52" s="468"/>
      <c r="VXS52" s="468"/>
      <c r="VXT52" s="468"/>
      <c r="VXU52" s="468"/>
      <c r="VXV52" s="468"/>
      <c r="VXW52" s="468"/>
      <c r="VXX52" s="468"/>
      <c r="VXY52" s="468"/>
      <c r="VXZ52" s="468"/>
      <c r="VYA52" s="468"/>
      <c r="VYB52" s="468"/>
      <c r="VYC52" s="468"/>
      <c r="VYD52" s="468"/>
      <c r="VYE52" s="468"/>
      <c r="VYF52" s="468"/>
      <c r="VYG52" s="468"/>
      <c r="VYH52" s="468"/>
      <c r="VYI52" s="468"/>
      <c r="VYJ52" s="468"/>
      <c r="VYK52" s="468"/>
      <c r="VYL52" s="468"/>
      <c r="VYM52" s="468"/>
      <c r="VYN52" s="468"/>
      <c r="VYO52" s="468"/>
      <c r="VYP52" s="468"/>
      <c r="VYQ52" s="468"/>
      <c r="VYR52" s="468"/>
      <c r="VYS52" s="468"/>
      <c r="VYT52" s="468"/>
      <c r="VYU52" s="468"/>
      <c r="VYV52" s="468"/>
      <c r="VYW52" s="468"/>
      <c r="VYX52" s="468"/>
      <c r="VYY52" s="468"/>
      <c r="VYZ52" s="468"/>
      <c r="VZA52" s="468"/>
      <c r="VZB52" s="468"/>
      <c r="VZC52" s="468"/>
      <c r="VZD52" s="468"/>
      <c r="VZE52" s="468"/>
      <c r="VZF52" s="468"/>
      <c r="VZG52" s="468"/>
      <c r="VZH52" s="468"/>
      <c r="VZI52" s="468"/>
      <c r="VZJ52" s="468"/>
      <c r="VZK52" s="468"/>
      <c r="VZL52" s="468"/>
      <c r="VZM52" s="468"/>
      <c r="VZN52" s="468"/>
      <c r="VZO52" s="468"/>
      <c r="VZP52" s="468"/>
      <c r="VZQ52" s="468"/>
      <c r="VZR52" s="468"/>
      <c r="VZS52" s="468"/>
      <c r="VZT52" s="468"/>
      <c r="VZU52" s="468"/>
      <c r="VZV52" s="468"/>
      <c r="VZW52" s="468"/>
      <c r="VZX52" s="468"/>
      <c r="VZY52" s="468"/>
      <c r="VZZ52" s="468"/>
      <c r="WAA52" s="468"/>
      <c r="WAB52" s="468"/>
      <c r="WAC52" s="468"/>
      <c r="WAD52" s="468"/>
      <c r="WAE52" s="468"/>
      <c r="WAF52" s="468"/>
      <c r="WAG52" s="468"/>
      <c r="WAH52" s="468"/>
      <c r="WAI52" s="468"/>
      <c r="WAJ52" s="468"/>
      <c r="WAK52" s="468"/>
      <c r="WAL52" s="468"/>
      <c r="WAM52" s="468"/>
      <c r="WAN52" s="468"/>
      <c r="WAO52" s="468"/>
      <c r="WAP52" s="468"/>
      <c r="WAQ52" s="468"/>
      <c r="WAR52" s="468"/>
      <c r="WAS52" s="468"/>
      <c r="WAT52" s="468"/>
      <c r="WAU52" s="468"/>
      <c r="WAV52" s="468"/>
      <c r="WAW52" s="468"/>
      <c r="WAX52" s="468"/>
      <c r="WAY52" s="468"/>
      <c r="WAZ52" s="468"/>
      <c r="WBA52" s="468"/>
      <c r="WBB52" s="468"/>
      <c r="WBC52" s="468"/>
      <c r="WBD52" s="468"/>
      <c r="WBE52" s="468"/>
      <c r="WBF52" s="468"/>
      <c r="WBG52" s="468"/>
      <c r="WBH52" s="468"/>
      <c r="WBI52" s="468"/>
      <c r="WBJ52" s="468"/>
      <c r="WBK52" s="468"/>
      <c r="WBL52" s="468"/>
      <c r="WBM52" s="468"/>
      <c r="WBN52" s="468"/>
      <c r="WBO52" s="468"/>
      <c r="WBP52" s="468"/>
      <c r="WBQ52" s="468"/>
      <c r="WBR52" s="468"/>
      <c r="WBS52" s="468"/>
      <c r="WBT52" s="468"/>
      <c r="WBU52" s="468"/>
      <c r="WBV52" s="468"/>
      <c r="WBW52" s="468"/>
      <c r="WBX52" s="468"/>
      <c r="WBY52" s="468"/>
      <c r="WBZ52" s="468"/>
      <c r="WCA52" s="468"/>
      <c r="WCB52" s="468"/>
      <c r="WCC52" s="468"/>
      <c r="WCD52" s="468"/>
      <c r="WCE52" s="468"/>
      <c r="WCF52" s="468"/>
      <c r="WCG52" s="468"/>
      <c r="WCH52" s="468"/>
      <c r="WCI52" s="468"/>
      <c r="WCJ52" s="468"/>
      <c r="WCK52" s="468"/>
      <c r="WCL52" s="468"/>
      <c r="WCM52" s="468"/>
      <c r="WCN52" s="468"/>
      <c r="WCO52" s="468"/>
      <c r="WCP52" s="468"/>
      <c r="WCQ52" s="468"/>
      <c r="WCR52" s="468"/>
      <c r="WCS52" s="468"/>
      <c r="WCT52" s="468"/>
      <c r="WCU52" s="468"/>
      <c r="WCV52" s="468"/>
      <c r="WCW52" s="468"/>
      <c r="WCX52" s="468"/>
      <c r="WCY52" s="468"/>
      <c r="WCZ52" s="468"/>
      <c r="WDA52" s="468"/>
      <c r="WDB52" s="468"/>
      <c r="WDC52" s="468"/>
      <c r="WDD52" s="468"/>
      <c r="WDE52" s="468"/>
      <c r="WDF52" s="468"/>
      <c r="WDG52" s="468"/>
      <c r="WDH52" s="468"/>
      <c r="WDI52" s="468"/>
      <c r="WDJ52" s="468"/>
      <c r="WDK52" s="468"/>
      <c r="WDL52" s="468"/>
      <c r="WDM52" s="468"/>
      <c r="WDN52" s="468"/>
      <c r="WDO52" s="468"/>
      <c r="WDP52" s="468"/>
      <c r="WDQ52" s="468"/>
      <c r="WDR52" s="468"/>
      <c r="WDS52" s="468"/>
      <c r="WDT52" s="468"/>
      <c r="WDU52" s="468"/>
      <c r="WDV52" s="468"/>
      <c r="WDW52" s="468"/>
      <c r="WDX52" s="468"/>
      <c r="WDY52" s="468"/>
      <c r="WDZ52" s="468"/>
      <c r="WEA52" s="468"/>
      <c r="WEB52" s="468"/>
      <c r="WEC52" s="468"/>
      <c r="WED52" s="468"/>
      <c r="WEE52" s="468"/>
      <c r="WEF52" s="468"/>
      <c r="WEG52" s="468"/>
      <c r="WEH52" s="468"/>
      <c r="WEI52" s="468"/>
      <c r="WEJ52" s="468"/>
      <c r="WEK52" s="468"/>
      <c r="WEL52" s="468"/>
      <c r="WEM52" s="468"/>
      <c r="WEN52" s="468"/>
      <c r="WEO52" s="468"/>
      <c r="WEP52" s="468"/>
      <c r="WEQ52" s="468"/>
      <c r="WER52" s="468"/>
      <c r="WES52" s="468"/>
      <c r="WET52" s="468"/>
      <c r="WEU52" s="468"/>
      <c r="WEV52" s="468"/>
      <c r="WEW52" s="468"/>
      <c r="WEX52" s="468"/>
      <c r="WEY52" s="468"/>
      <c r="WEZ52" s="468"/>
      <c r="WFA52" s="468"/>
      <c r="WFB52" s="468"/>
      <c r="WFC52" s="468"/>
      <c r="WFD52" s="468"/>
      <c r="WFE52" s="468"/>
      <c r="WFF52" s="468"/>
      <c r="WFG52" s="468"/>
      <c r="WFH52" s="468"/>
      <c r="WFI52" s="468"/>
      <c r="WFJ52" s="468"/>
      <c r="WFK52" s="468"/>
      <c r="WFL52" s="468"/>
      <c r="WFM52" s="468"/>
      <c r="WFN52" s="468"/>
      <c r="WFO52" s="468"/>
      <c r="WFP52" s="468"/>
      <c r="WFQ52" s="468"/>
      <c r="WFR52" s="468"/>
      <c r="WFS52" s="468"/>
      <c r="WFT52" s="468"/>
      <c r="WFU52" s="468"/>
      <c r="WFV52" s="468"/>
      <c r="WFW52" s="468"/>
      <c r="WFX52" s="468"/>
      <c r="WFY52" s="468"/>
      <c r="WFZ52" s="468"/>
      <c r="WGA52" s="468"/>
      <c r="WGB52" s="468"/>
      <c r="WGC52" s="468"/>
      <c r="WGD52" s="468"/>
      <c r="WGE52" s="468"/>
      <c r="WGF52" s="468"/>
      <c r="WGG52" s="468"/>
      <c r="WGH52" s="468"/>
      <c r="WGI52" s="468"/>
      <c r="WGJ52" s="468"/>
      <c r="WGK52" s="468"/>
      <c r="WGL52" s="468"/>
      <c r="WGM52" s="468"/>
      <c r="WGN52" s="468"/>
      <c r="WGO52" s="468"/>
      <c r="WGP52" s="468"/>
      <c r="WGQ52" s="468"/>
      <c r="WGR52" s="468"/>
      <c r="WGS52" s="468"/>
      <c r="WGT52" s="468"/>
      <c r="WGU52" s="468"/>
      <c r="WGV52" s="468"/>
      <c r="WGW52" s="468"/>
      <c r="WGX52" s="468"/>
      <c r="WGY52" s="468"/>
      <c r="WGZ52" s="468"/>
      <c r="WHA52" s="468"/>
      <c r="WHB52" s="468"/>
      <c r="WHC52" s="468"/>
      <c r="WHD52" s="468"/>
      <c r="WHE52" s="468"/>
      <c r="WHF52" s="468"/>
      <c r="WHG52" s="468"/>
      <c r="WHH52" s="468"/>
      <c r="WHI52" s="468"/>
      <c r="WHJ52" s="468"/>
      <c r="WHK52" s="468"/>
      <c r="WHL52" s="468"/>
      <c r="WHM52" s="468"/>
      <c r="WHN52" s="468"/>
      <c r="WHO52" s="468"/>
      <c r="WHP52" s="468"/>
      <c r="WHQ52" s="468"/>
      <c r="WHR52" s="468"/>
      <c r="WHS52" s="468"/>
      <c r="WHT52" s="468"/>
      <c r="WHU52" s="468"/>
      <c r="WHV52" s="468"/>
      <c r="WHW52" s="468"/>
      <c r="WHX52" s="468"/>
      <c r="WHY52" s="468"/>
      <c r="WHZ52" s="468"/>
      <c r="WIA52" s="468"/>
      <c r="WIB52" s="468"/>
      <c r="WIC52" s="468"/>
      <c r="WID52" s="468"/>
      <c r="WIE52" s="468"/>
      <c r="WIF52" s="468"/>
      <c r="WIG52" s="468"/>
      <c r="WIH52" s="468"/>
      <c r="WII52" s="468"/>
      <c r="WIJ52" s="468"/>
      <c r="WIK52" s="468"/>
      <c r="WIL52" s="468"/>
      <c r="WIM52" s="468"/>
      <c r="WIN52" s="468"/>
      <c r="WIO52" s="468"/>
      <c r="WIP52" s="468"/>
      <c r="WIQ52" s="468"/>
      <c r="WIR52" s="468"/>
      <c r="WIS52" s="468"/>
      <c r="WIT52" s="468"/>
      <c r="WIU52" s="468"/>
      <c r="WIV52" s="468"/>
      <c r="WIW52" s="468"/>
      <c r="WIX52" s="468"/>
      <c r="WIY52" s="468"/>
      <c r="WIZ52" s="468"/>
      <c r="WJA52" s="468"/>
      <c r="WJB52" s="468"/>
      <c r="WJC52" s="468"/>
      <c r="WJD52" s="468"/>
      <c r="WJE52" s="468"/>
      <c r="WJF52" s="468"/>
      <c r="WJG52" s="468"/>
      <c r="WJH52" s="468"/>
      <c r="WJI52" s="468"/>
      <c r="WJJ52" s="468"/>
      <c r="WJK52" s="468"/>
      <c r="WJL52" s="468"/>
      <c r="WJM52" s="468"/>
      <c r="WJN52" s="468"/>
      <c r="WJO52" s="468"/>
      <c r="WJP52" s="468"/>
      <c r="WJQ52" s="468"/>
      <c r="WJR52" s="468"/>
      <c r="WJS52" s="468"/>
      <c r="WJT52" s="468"/>
      <c r="WJU52" s="468"/>
      <c r="WJV52" s="468"/>
      <c r="WJW52" s="468"/>
      <c r="WJX52" s="468"/>
      <c r="WJY52" s="468"/>
      <c r="WJZ52" s="468"/>
      <c r="WKA52" s="468"/>
      <c r="WKB52" s="468"/>
      <c r="WKC52" s="468"/>
      <c r="WKD52" s="468"/>
      <c r="WKE52" s="468"/>
      <c r="WKF52" s="468"/>
      <c r="WKG52" s="468"/>
      <c r="WKH52" s="468"/>
      <c r="WKI52" s="468"/>
      <c r="WKJ52" s="468"/>
      <c r="WKK52" s="468"/>
      <c r="WKL52" s="468"/>
      <c r="WKM52" s="468"/>
      <c r="WKN52" s="468"/>
      <c r="WKO52" s="468"/>
      <c r="WKP52" s="468"/>
      <c r="WKQ52" s="468"/>
      <c r="WKR52" s="468"/>
      <c r="WKS52" s="468"/>
      <c r="WKT52" s="468"/>
      <c r="WKU52" s="468"/>
      <c r="WKV52" s="468"/>
      <c r="WKW52" s="468"/>
      <c r="WKX52" s="468"/>
      <c r="WKY52" s="468"/>
      <c r="WKZ52" s="468"/>
      <c r="WLA52" s="468"/>
      <c r="WLB52" s="468"/>
      <c r="WLC52" s="468"/>
      <c r="WLD52" s="468"/>
      <c r="WLE52" s="468"/>
      <c r="WLF52" s="468"/>
      <c r="WLG52" s="468"/>
      <c r="WLH52" s="468"/>
      <c r="WLI52" s="468"/>
      <c r="WLJ52" s="468"/>
      <c r="WLK52" s="468"/>
      <c r="WLL52" s="468"/>
      <c r="WLM52" s="468"/>
      <c r="WLN52" s="468"/>
      <c r="WLO52" s="468"/>
      <c r="WLP52" s="468"/>
      <c r="WLQ52" s="468"/>
      <c r="WLR52" s="468"/>
      <c r="WLS52" s="468"/>
      <c r="WLT52" s="468"/>
      <c r="WLU52" s="468"/>
      <c r="WLV52" s="468"/>
      <c r="WLW52" s="468"/>
      <c r="WLX52" s="468"/>
      <c r="WLY52" s="468"/>
      <c r="WLZ52" s="468"/>
      <c r="WMA52" s="468"/>
      <c r="WMB52" s="468"/>
      <c r="WMC52" s="468"/>
      <c r="WMD52" s="468"/>
      <c r="WME52" s="468"/>
      <c r="WMF52" s="468"/>
      <c r="WMG52" s="468"/>
      <c r="WMH52" s="468"/>
      <c r="WMI52" s="468"/>
      <c r="WMJ52" s="468"/>
      <c r="WMK52" s="468"/>
      <c r="WML52" s="468"/>
      <c r="WMM52" s="468"/>
      <c r="WMN52" s="468"/>
      <c r="WMO52" s="468"/>
      <c r="WMP52" s="468"/>
      <c r="WMQ52" s="468"/>
      <c r="WMR52" s="468"/>
      <c r="WMS52" s="468"/>
      <c r="WMT52" s="468"/>
      <c r="WMU52" s="468"/>
      <c r="WMV52" s="468"/>
      <c r="WMW52" s="468"/>
      <c r="WMX52" s="468"/>
      <c r="WMY52" s="468"/>
      <c r="WMZ52" s="468"/>
      <c r="WNA52" s="468"/>
      <c r="WNB52" s="468"/>
      <c r="WNC52" s="468"/>
      <c r="WND52" s="468"/>
      <c r="WNE52" s="468"/>
      <c r="WNF52" s="468"/>
      <c r="WNG52" s="468"/>
      <c r="WNH52" s="468"/>
      <c r="WNI52" s="468"/>
      <c r="WNJ52" s="468"/>
      <c r="WNK52" s="468"/>
      <c r="WNL52" s="468"/>
      <c r="WNM52" s="468"/>
      <c r="WNN52" s="468"/>
      <c r="WNO52" s="468"/>
      <c r="WNP52" s="468"/>
      <c r="WNQ52" s="468"/>
      <c r="WNR52" s="468"/>
      <c r="WNS52" s="468"/>
      <c r="WNT52" s="468"/>
      <c r="WNU52" s="468"/>
      <c r="WNV52" s="468"/>
      <c r="WNW52" s="468"/>
      <c r="WNX52" s="468"/>
      <c r="WNY52" s="468"/>
      <c r="WNZ52" s="468"/>
      <c r="WOA52" s="468"/>
      <c r="WOB52" s="468"/>
      <c r="WOC52" s="468"/>
      <c r="WOD52" s="468"/>
      <c r="WOE52" s="468"/>
      <c r="WOF52" s="468"/>
      <c r="WOG52" s="468"/>
      <c r="WOH52" s="468"/>
      <c r="WOI52" s="468"/>
      <c r="WOJ52" s="468"/>
      <c r="WOK52" s="468"/>
      <c r="WOL52" s="468"/>
      <c r="WOM52" s="468"/>
      <c r="WON52" s="468"/>
      <c r="WOO52" s="468"/>
      <c r="WOP52" s="468"/>
      <c r="WOQ52" s="468"/>
      <c r="WOR52" s="468"/>
      <c r="WOS52" s="468"/>
      <c r="WOT52" s="468"/>
      <c r="WOU52" s="468"/>
      <c r="WOV52" s="468"/>
      <c r="WOW52" s="468"/>
      <c r="WOX52" s="468"/>
      <c r="WOY52" s="468"/>
      <c r="WOZ52" s="468"/>
      <c r="WPA52" s="468"/>
      <c r="WPB52" s="468"/>
      <c r="WPC52" s="468"/>
      <c r="WPD52" s="468"/>
      <c r="WPE52" s="468"/>
      <c r="WPF52" s="468"/>
      <c r="WPG52" s="468"/>
      <c r="WPH52" s="468"/>
      <c r="WPI52" s="468"/>
      <c r="WPJ52" s="468"/>
      <c r="WPK52" s="468"/>
      <c r="WPL52" s="468"/>
      <c r="WPM52" s="468"/>
      <c r="WPN52" s="468"/>
      <c r="WPO52" s="468"/>
      <c r="WPP52" s="468"/>
      <c r="WPQ52" s="468"/>
      <c r="WPR52" s="468"/>
      <c r="WPS52" s="468"/>
      <c r="WPT52" s="468"/>
      <c r="WPU52" s="468"/>
      <c r="WPV52" s="468"/>
      <c r="WPW52" s="468"/>
      <c r="WPX52" s="468"/>
      <c r="WPY52" s="468"/>
      <c r="WPZ52" s="468"/>
      <c r="WQA52" s="468"/>
      <c r="WQB52" s="468"/>
      <c r="WQC52" s="468"/>
      <c r="WQD52" s="468"/>
      <c r="WQE52" s="468"/>
      <c r="WQF52" s="468"/>
      <c r="WQG52" s="468"/>
      <c r="WQH52" s="468"/>
      <c r="WQI52" s="468"/>
      <c r="WQJ52" s="468"/>
      <c r="WQK52" s="468"/>
      <c r="WQL52" s="468"/>
      <c r="WQM52" s="468"/>
      <c r="WQN52" s="468"/>
      <c r="WQO52" s="468"/>
      <c r="WQP52" s="468"/>
      <c r="WQQ52" s="468"/>
      <c r="WQR52" s="468"/>
      <c r="WQS52" s="468"/>
      <c r="WQT52" s="468"/>
      <c r="WQU52" s="468"/>
      <c r="WQV52" s="468"/>
      <c r="WQW52" s="468"/>
      <c r="WQX52" s="468"/>
      <c r="WQY52" s="468"/>
      <c r="WQZ52" s="468"/>
      <c r="WRA52" s="468"/>
      <c r="WRB52" s="468"/>
      <c r="WRC52" s="468"/>
      <c r="WRD52" s="468"/>
      <c r="WRE52" s="468"/>
      <c r="WRF52" s="468"/>
      <c r="WRG52" s="468"/>
      <c r="WRH52" s="468"/>
      <c r="WRI52" s="468"/>
      <c r="WRJ52" s="468"/>
      <c r="WRK52" s="468"/>
      <c r="WRL52" s="468"/>
      <c r="WRM52" s="468"/>
      <c r="WRN52" s="468"/>
      <c r="WRO52" s="468"/>
      <c r="WRP52" s="468"/>
      <c r="WRQ52" s="468"/>
      <c r="WRR52" s="468"/>
      <c r="WRS52" s="468"/>
      <c r="WRT52" s="468"/>
      <c r="WRU52" s="468"/>
      <c r="WRV52" s="468"/>
      <c r="WRW52" s="468"/>
      <c r="WRX52" s="468"/>
      <c r="WRY52" s="468"/>
      <c r="WRZ52" s="468"/>
      <c r="WSA52" s="468"/>
      <c r="WSB52" s="468"/>
      <c r="WSC52" s="468"/>
      <c r="WSD52" s="468"/>
      <c r="WSE52" s="468"/>
      <c r="WSF52" s="468"/>
      <c r="WSG52" s="468"/>
      <c r="WSH52" s="468"/>
      <c r="WSI52" s="468"/>
      <c r="WSJ52" s="468"/>
      <c r="WSK52" s="468"/>
      <c r="WSL52" s="468"/>
      <c r="WSM52" s="468"/>
      <c r="WSN52" s="468"/>
      <c r="WSO52" s="468"/>
      <c r="WSP52" s="468"/>
      <c r="WSQ52" s="468"/>
      <c r="WSR52" s="468"/>
      <c r="WSS52" s="468"/>
      <c r="WST52" s="468"/>
      <c r="WSU52" s="468"/>
      <c r="WSV52" s="468"/>
      <c r="WSW52" s="468"/>
      <c r="WSX52" s="468"/>
      <c r="WSY52" s="468"/>
      <c r="WSZ52" s="468"/>
      <c r="WTA52" s="468"/>
      <c r="WTB52" s="468"/>
      <c r="WTC52" s="468"/>
      <c r="WTD52" s="468"/>
      <c r="WTE52" s="468"/>
      <c r="WTF52" s="468"/>
      <c r="WTG52" s="468"/>
      <c r="WTH52" s="468"/>
      <c r="WTI52" s="468"/>
      <c r="WTJ52" s="468"/>
      <c r="WTK52" s="468"/>
      <c r="WTL52" s="468"/>
      <c r="WTM52" s="468"/>
      <c r="WTN52" s="468"/>
      <c r="WTO52" s="468"/>
      <c r="WTP52" s="468"/>
      <c r="WTQ52" s="468"/>
      <c r="WTR52" s="468"/>
      <c r="WTS52" s="468"/>
      <c r="WTT52" s="468"/>
      <c r="WTU52" s="468"/>
      <c r="WTV52" s="468"/>
      <c r="WTW52" s="468"/>
      <c r="WTX52" s="468"/>
      <c r="WTY52" s="468"/>
      <c r="WTZ52" s="468"/>
      <c r="WUA52" s="468"/>
      <c r="WUB52" s="468"/>
      <c r="WUC52" s="468"/>
      <c r="WUD52" s="468"/>
      <c r="WUE52" s="468"/>
      <c r="WUF52" s="468"/>
      <c r="WUG52" s="468"/>
      <c r="WUH52" s="468"/>
      <c r="WUI52" s="468"/>
      <c r="WUJ52" s="468"/>
      <c r="WUK52" s="468"/>
      <c r="WUL52" s="468"/>
      <c r="WUM52" s="468"/>
      <c r="WUN52" s="468"/>
      <c r="WUO52" s="468"/>
      <c r="WUP52" s="468"/>
      <c r="WUQ52" s="468"/>
      <c r="WUR52" s="468"/>
      <c r="WUS52" s="468"/>
      <c r="WUT52" s="468"/>
      <c r="WUU52" s="468"/>
      <c r="WUV52" s="468"/>
      <c r="WUW52" s="468"/>
      <c r="WUX52" s="468"/>
      <c r="WUY52" s="468"/>
      <c r="WUZ52" s="468"/>
      <c r="WVA52" s="468"/>
      <c r="WVB52" s="468"/>
      <c r="WVC52" s="468"/>
      <c r="WVD52" s="468"/>
      <c r="WVE52" s="468"/>
      <c r="WVF52" s="468"/>
      <c r="WVG52" s="468"/>
      <c r="WVH52" s="468"/>
      <c r="WVI52" s="468"/>
      <c r="WVJ52" s="468"/>
      <c r="WVK52" s="468"/>
      <c r="WVL52" s="468"/>
      <c r="WVM52" s="468"/>
      <c r="WVN52" s="468"/>
      <c r="WVO52" s="468"/>
      <c r="WVP52" s="468"/>
      <c r="WVQ52" s="468"/>
      <c r="WVR52" s="468"/>
      <c r="WVS52" s="468"/>
      <c r="WVT52" s="468"/>
      <c r="WVU52" s="468"/>
      <c r="WVV52" s="468"/>
      <c r="WVW52" s="468"/>
      <c r="WVX52" s="468"/>
      <c r="WVY52" s="468"/>
      <c r="WVZ52" s="468"/>
      <c r="WWA52" s="468"/>
      <c r="WWB52" s="468"/>
      <c r="WWC52" s="468"/>
      <c r="WWD52" s="468"/>
      <c r="WWE52" s="468"/>
      <c r="WWF52" s="468"/>
      <c r="WWG52" s="468"/>
      <c r="WWH52" s="468"/>
      <c r="WWI52" s="468"/>
      <c r="WWJ52" s="468"/>
      <c r="WWK52" s="468"/>
      <c r="WWL52" s="468"/>
      <c r="WWM52" s="468"/>
      <c r="WWN52" s="468"/>
      <c r="WWO52" s="468"/>
      <c r="WWP52" s="468"/>
      <c r="WWQ52" s="468"/>
      <c r="WWR52" s="468"/>
      <c r="WWS52" s="468"/>
      <c r="WWT52" s="468"/>
      <c r="WWU52" s="468"/>
      <c r="WWV52" s="468"/>
      <c r="WWW52" s="468"/>
      <c r="WWX52" s="468"/>
      <c r="WWY52" s="468"/>
      <c r="WWZ52" s="468"/>
      <c r="WXA52" s="468"/>
      <c r="WXB52" s="468"/>
      <c r="WXC52" s="468"/>
      <c r="WXD52" s="468"/>
      <c r="WXE52" s="468"/>
      <c r="WXF52" s="468"/>
      <c r="WXG52" s="468"/>
      <c r="WXH52" s="468"/>
      <c r="WXI52" s="468"/>
      <c r="WXJ52" s="468"/>
      <c r="WXK52" s="468"/>
      <c r="WXL52" s="468"/>
      <c r="WXM52" s="468"/>
      <c r="WXN52" s="468"/>
      <c r="WXO52" s="468"/>
      <c r="WXP52" s="468"/>
      <c r="WXQ52" s="468"/>
      <c r="WXR52" s="468"/>
      <c r="WXS52" s="468"/>
      <c r="WXT52" s="468"/>
      <c r="WXU52" s="468"/>
      <c r="WXV52" s="468"/>
      <c r="WXW52" s="468"/>
      <c r="WXX52" s="468"/>
      <c r="WXY52" s="468"/>
      <c r="WXZ52" s="468"/>
      <c r="WYA52" s="468"/>
      <c r="WYB52" s="468"/>
      <c r="WYC52" s="468"/>
      <c r="WYD52" s="468"/>
      <c r="WYE52" s="468"/>
      <c r="WYF52" s="468"/>
      <c r="WYG52" s="468"/>
      <c r="WYH52" s="468"/>
      <c r="WYI52" s="468"/>
      <c r="WYJ52" s="468"/>
      <c r="WYK52" s="468"/>
      <c r="WYL52" s="468"/>
      <c r="WYM52" s="468"/>
      <c r="WYN52" s="468"/>
      <c r="WYO52" s="468"/>
      <c r="WYP52" s="468"/>
      <c r="WYQ52" s="468"/>
      <c r="WYR52" s="468"/>
      <c r="WYS52" s="468"/>
      <c r="WYT52" s="468"/>
      <c r="WYU52" s="468"/>
      <c r="WYV52" s="468"/>
      <c r="WYW52" s="468"/>
      <c r="WYX52" s="468"/>
      <c r="WYY52" s="468"/>
      <c r="WYZ52" s="468"/>
      <c r="WZA52" s="468"/>
      <c r="WZB52" s="468"/>
      <c r="WZC52" s="468"/>
      <c r="WZD52" s="468"/>
      <c r="WZE52" s="468"/>
      <c r="WZF52" s="468"/>
      <c r="WZG52" s="468"/>
      <c r="WZH52" s="468"/>
      <c r="WZI52" s="468"/>
      <c r="WZJ52" s="468"/>
      <c r="WZK52" s="468"/>
      <c r="WZL52" s="468"/>
      <c r="WZM52" s="468"/>
      <c r="WZN52" s="468"/>
      <c r="WZO52" s="468"/>
      <c r="WZP52" s="468"/>
      <c r="WZQ52" s="468"/>
      <c r="WZR52" s="468"/>
      <c r="WZS52" s="468"/>
      <c r="WZT52" s="468"/>
      <c r="WZU52" s="468"/>
      <c r="WZV52" s="468"/>
      <c r="WZW52" s="468"/>
      <c r="WZX52" s="468"/>
      <c r="WZY52" s="468"/>
      <c r="WZZ52" s="468"/>
      <c r="XAA52" s="468"/>
      <c r="XAB52" s="468"/>
      <c r="XAC52" s="468"/>
      <c r="XAD52" s="468"/>
      <c r="XAE52" s="468"/>
      <c r="XAF52" s="468"/>
      <c r="XAG52" s="468"/>
      <c r="XAH52" s="468"/>
      <c r="XAI52" s="468"/>
      <c r="XAJ52" s="468"/>
      <c r="XAK52" s="468"/>
      <c r="XAL52" s="468"/>
      <c r="XAM52" s="468"/>
      <c r="XAN52" s="468"/>
      <c r="XAO52" s="468"/>
      <c r="XAP52" s="468"/>
      <c r="XAQ52" s="468"/>
      <c r="XAR52" s="468"/>
      <c r="XAS52" s="468"/>
      <c r="XAT52" s="468"/>
      <c r="XAU52" s="468"/>
      <c r="XAV52" s="468"/>
      <c r="XAW52" s="468"/>
      <c r="XAX52" s="468"/>
      <c r="XAY52" s="468"/>
      <c r="XAZ52" s="468"/>
      <c r="XBA52" s="468"/>
      <c r="XBB52" s="468"/>
      <c r="XBC52" s="468"/>
      <c r="XBD52" s="468"/>
      <c r="XBE52" s="468"/>
      <c r="XBF52" s="468"/>
      <c r="XBG52" s="468"/>
      <c r="XBH52" s="468"/>
      <c r="XBI52" s="468"/>
      <c r="XBJ52" s="468"/>
      <c r="XBK52" s="468"/>
      <c r="XBL52" s="468"/>
      <c r="XBM52" s="468"/>
      <c r="XBN52" s="468"/>
      <c r="XBO52" s="468"/>
      <c r="XBP52" s="468"/>
      <c r="XBQ52" s="468"/>
      <c r="XBR52" s="468"/>
      <c r="XBS52" s="468"/>
      <c r="XBT52" s="468"/>
      <c r="XBU52" s="468"/>
      <c r="XBV52" s="468"/>
      <c r="XBW52" s="468"/>
      <c r="XBX52" s="468"/>
      <c r="XBY52" s="468"/>
      <c r="XBZ52" s="468"/>
      <c r="XCA52" s="468"/>
      <c r="XCB52" s="468"/>
      <c r="XCC52" s="468"/>
      <c r="XCD52" s="468"/>
      <c r="XCE52" s="468"/>
      <c r="XCF52" s="468"/>
      <c r="XCG52" s="468"/>
      <c r="XCH52" s="468"/>
      <c r="XCI52" s="468"/>
      <c r="XCJ52" s="468"/>
      <c r="XCK52" s="468"/>
      <c r="XCL52" s="468"/>
      <c r="XCM52" s="468"/>
      <c r="XCN52" s="468"/>
      <c r="XCO52" s="468"/>
      <c r="XCP52" s="468"/>
      <c r="XCQ52" s="468"/>
      <c r="XCR52" s="468"/>
      <c r="XCS52" s="468"/>
      <c r="XCT52" s="468"/>
      <c r="XCU52" s="468"/>
      <c r="XCV52" s="468"/>
      <c r="XCW52" s="468"/>
      <c r="XCX52" s="468"/>
      <c r="XCY52" s="468"/>
      <c r="XCZ52" s="468"/>
      <c r="XDA52" s="468"/>
      <c r="XDB52" s="468"/>
      <c r="XDC52" s="468"/>
      <c r="XDD52" s="468"/>
      <c r="XDE52" s="468"/>
      <c r="XDF52" s="468"/>
      <c r="XDG52" s="468"/>
      <c r="XDH52" s="468"/>
    </row>
    <row r="53" spans="1:16336" ht="15.75" x14ac:dyDescent="0.25">
      <c r="A53" s="631" t="s">
        <v>813</v>
      </c>
      <c r="B53" s="468">
        <v>76285</v>
      </c>
      <c r="C53" s="470" t="s">
        <v>946</v>
      </c>
      <c r="D53" s="647">
        <v>4512936578</v>
      </c>
      <c r="E53" s="481">
        <v>46151</v>
      </c>
      <c r="F53" s="468" t="s">
        <v>949</v>
      </c>
      <c r="G53" s="468" t="s">
        <v>831</v>
      </c>
      <c r="H53" s="468" t="s">
        <v>832</v>
      </c>
      <c r="I53" s="468" t="s">
        <v>818</v>
      </c>
      <c r="J53" s="468" t="s">
        <v>162</v>
      </c>
      <c r="K53" s="629">
        <v>4016.75</v>
      </c>
      <c r="L53" s="468"/>
      <c r="M53" s="472">
        <f t="shared" si="14"/>
        <v>4016.75</v>
      </c>
      <c r="N53" s="473">
        <f t="shared" si="15"/>
        <v>723.01499999999999</v>
      </c>
      <c r="O53" s="473">
        <f t="shared" si="16"/>
        <v>4739.7650000000003</v>
      </c>
      <c r="P53" s="473">
        <f>+O53*H5</f>
        <v>308084.72500000003</v>
      </c>
      <c r="Q53" s="468" t="s">
        <v>944</v>
      </c>
      <c r="R53" s="481"/>
      <c r="S53" s="468"/>
      <c r="T53" s="468"/>
      <c r="U53" s="468"/>
      <c r="V53" s="468"/>
      <c r="W53" s="468"/>
      <c r="X53" s="468"/>
      <c r="Y53" s="468"/>
      <c r="Z53" s="476">
        <v>46157</v>
      </c>
      <c r="AA53" s="468" t="s">
        <v>948</v>
      </c>
      <c r="AB53" s="468"/>
      <c r="AC53" s="468"/>
      <c r="AD53" s="468"/>
      <c r="AE53" s="468"/>
      <c r="AF53" s="468"/>
      <c r="AG53" s="468"/>
      <c r="AH53" s="468"/>
      <c r="AI53" s="468"/>
      <c r="AJ53" s="468"/>
      <c r="AK53" s="468"/>
      <c r="AL53" s="468"/>
      <c r="AM53" s="468"/>
      <c r="AN53" s="468"/>
      <c r="AO53" s="468"/>
      <c r="AP53" s="468"/>
      <c r="AQ53" s="468"/>
      <c r="AR53" s="468"/>
      <c r="AS53" s="468"/>
      <c r="AT53" s="468"/>
      <c r="AU53" s="468"/>
      <c r="AV53" s="468"/>
      <c r="AW53" s="468"/>
      <c r="AX53" s="468"/>
      <c r="AY53" s="468"/>
      <c r="AZ53" s="468"/>
      <c r="BA53" s="468"/>
      <c r="BB53" s="468"/>
      <c r="BC53" s="468"/>
      <c r="BD53" s="468"/>
      <c r="BE53" s="468"/>
      <c r="BF53" s="468"/>
      <c r="BG53" s="468"/>
      <c r="BH53" s="468"/>
      <c r="BI53" s="468"/>
      <c r="BJ53" s="468"/>
      <c r="BK53" s="468"/>
      <c r="BL53" s="468"/>
      <c r="BM53" s="468"/>
      <c r="BN53" s="468"/>
      <c r="BO53" s="468"/>
      <c r="BP53" s="468"/>
      <c r="BQ53" s="468"/>
      <c r="BR53" s="468"/>
      <c r="BS53" s="468"/>
      <c r="BT53" s="468"/>
      <c r="BU53" s="468"/>
      <c r="BV53" s="468"/>
      <c r="BW53" s="468"/>
      <c r="BX53" s="468"/>
      <c r="BY53" s="468"/>
      <c r="BZ53" s="468"/>
      <c r="CA53" s="468"/>
      <c r="CB53" s="468"/>
      <c r="CC53" s="468"/>
      <c r="CD53" s="468"/>
      <c r="CE53" s="468"/>
      <c r="CF53" s="468"/>
      <c r="CG53" s="468"/>
      <c r="CH53" s="468"/>
      <c r="CI53" s="468"/>
      <c r="CJ53" s="468"/>
      <c r="CK53" s="468"/>
      <c r="CL53" s="468"/>
      <c r="CM53" s="468"/>
      <c r="CN53" s="468"/>
      <c r="CO53" s="468"/>
      <c r="CP53" s="468"/>
      <c r="CQ53" s="468"/>
      <c r="CR53" s="468"/>
      <c r="CS53" s="468"/>
      <c r="CT53" s="468"/>
      <c r="CU53" s="468"/>
      <c r="CV53" s="468"/>
      <c r="CW53" s="468"/>
      <c r="CX53" s="468"/>
      <c r="CY53" s="468"/>
      <c r="CZ53" s="468"/>
      <c r="DA53" s="468"/>
      <c r="DB53" s="468"/>
      <c r="DC53" s="468"/>
      <c r="DD53" s="468"/>
      <c r="DE53" s="468"/>
      <c r="DF53" s="468"/>
      <c r="DG53" s="468"/>
      <c r="DH53" s="468"/>
      <c r="DI53" s="468"/>
      <c r="DJ53" s="468"/>
      <c r="DK53" s="468"/>
      <c r="DL53" s="468"/>
      <c r="DM53" s="468"/>
      <c r="DN53" s="468"/>
      <c r="DO53" s="468"/>
      <c r="DP53" s="468"/>
      <c r="DQ53" s="468"/>
      <c r="DR53" s="468"/>
      <c r="DS53" s="468"/>
      <c r="DT53" s="468"/>
      <c r="DU53" s="468"/>
      <c r="DV53" s="468"/>
      <c r="DW53" s="468"/>
      <c r="DX53" s="468"/>
      <c r="DY53" s="468"/>
      <c r="DZ53" s="468"/>
      <c r="EA53" s="468"/>
      <c r="EB53" s="468"/>
      <c r="EC53" s="468"/>
      <c r="ED53" s="468"/>
      <c r="EE53" s="468"/>
      <c r="EF53" s="468"/>
      <c r="EG53" s="468"/>
      <c r="EH53" s="468"/>
      <c r="EI53" s="468"/>
      <c r="EJ53" s="468"/>
      <c r="EK53" s="468"/>
      <c r="EL53" s="468"/>
      <c r="EM53" s="468"/>
      <c r="EN53" s="468"/>
      <c r="EO53" s="468"/>
      <c r="EP53" s="468"/>
      <c r="EQ53" s="468"/>
      <c r="ER53" s="468"/>
      <c r="ES53" s="468"/>
      <c r="ET53" s="468"/>
      <c r="EU53" s="468"/>
      <c r="EV53" s="468"/>
      <c r="EW53" s="468"/>
      <c r="EX53" s="468"/>
      <c r="EY53" s="468"/>
      <c r="EZ53" s="468"/>
      <c r="FA53" s="468"/>
      <c r="FB53" s="468"/>
      <c r="FC53" s="468"/>
      <c r="FD53" s="468"/>
      <c r="FE53" s="468"/>
      <c r="FF53" s="468"/>
      <c r="FG53" s="468"/>
      <c r="FH53" s="468"/>
      <c r="FI53" s="468"/>
      <c r="FJ53" s="468"/>
      <c r="FK53" s="468"/>
      <c r="FL53" s="468"/>
      <c r="FM53" s="468"/>
      <c r="FN53" s="468"/>
      <c r="FO53" s="468"/>
      <c r="FP53" s="468"/>
      <c r="FQ53" s="468"/>
      <c r="FR53" s="468"/>
      <c r="FS53" s="468"/>
      <c r="FT53" s="468"/>
      <c r="FU53" s="468"/>
      <c r="FV53" s="468"/>
      <c r="FW53" s="468"/>
      <c r="FX53" s="468"/>
      <c r="FY53" s="468"/>
      <c r="FZ53" s="468"/>
      <c r="GA53" s="468"/>
      <c r="GB53" s="468"/>
      <c r="GC53" s="468"/>
      <c r="GD53" s="468"/>
      <c r="GE53" s="468"/>
      <c r="GF53" s="468"/>
      <c r="GG53" s="468"/>
      <c r="GH53" s="468"/>
      <c r="GI53" s="468"/>
      <c r="GJ53" s="468"/>
      <c r="GK53" s="468"/>
      <c r="GL53" s="468"/>
      <c r="GM53" s="468"/>
      <c r="GN53" s="468"/>
      <c r="GO53" s="468"/>
      <c r="GP53" s="468"/>
      <c r="GQ53" s="468"/>
      <c r="GR53" s="468"/>
      <c r="GS53" s="468"/>
      <c r="GT53" s="468"/>
      <c r="GU53" s="468"/>
      <c r="GV53" s="468"/>
      <c r="GW53" s="468"/>
      <c r="GX53" s="468"/>
      <c r="GY53" s="468"/>
      <c r="GZ53" s="468"/>
      <c r="HA53" s="468"/>
      <c r="HB53" s="468"/>
      <c r="HC53" s="468"/>
      <c r="HD53" s="468"/>
      <c r="HE53" s="468"/>
      <c r="HF53" s="468"/>
      <c r="HG53" s="468"/>
      <c r="HH53" s="468"/>
      <c r="HI53" s="468"/>
      <c r="HJ53" s="468"/>
      <c r="HK53" s="468"/>
      <c r="HL53" s="468"/>
      <c r="HM53" s="468"/>
      <c r="HN53" s="468"/>
      <c r="HO53" s="468"/>
      <c r="HP53" s="468"/>
      <c r="HQ53" s="468"/>
      <c r="HR53" s="468"/>
      <c r="HS53" s="468"/>
      <c r="HT53" s="468"/>
      <c r="HU53" s="468"/>
      <c r="HV53" s="468"/>
      <c r="HW53" s="468"/>
      <c r="HX53" s="468"/>
      <c r="HY53" s="468"/>
      <c r="HZ53" s="468"/>
      <c r="IA53" s="468"/>
      <c r="IB53" s="468"/>
      <c r="IC53" s="468"/>
      <c r="ID53" s="468"/>
      <c r="IE53" s="468"/>
      <c r="IF53" s="468"/>
      <c r="IG53" s="468"/>
      <c r="IH53" s="468"/>
      <c r="II53" s="468"/>
      <c r="IJ53" s="468"/>
      <c r="IK53" s="468"/>
      <c r="IL53" s="468"/>
      <c r="IM53" s="468"/>
      <c r="IN53" s="468"/>
      <c r="IO53" s="468"/>
      <c r="IP53" s="468"/>
      <c r="IQ53" s="468"/>
      <c r="IR53" s="468"/>
      <c r="IS53" s="468"/>
      <c r="IT53" s="468"/>
      <c r="IU53" s="468"/>
      <c r="IV53" s="468"/>
      <c r="IW53" s="468"/>
      <c r="IX53" s="468"/>
      <c r="IY53" s="468"/>
      <c r="IZ53" s="468"/>
      <c r="JA53" s="468"/>
      <c r="JB53" s="468"/>
      <c r="JC53" s="468"/>
      <c r="JD53" s="468"/>
      <c r="JE53" s="468"/>
      <c r="JF53" s="468"/>
      <c r="JG53" s="468"/>
      <c r="JH53" s="468"/>
      <c r="JI53" s="468"/>
      <c r="JJ53" s="468"/>
      <c r="JK53" s="468"/>
      <c r="JL53" s="468"/>
      <c r="JM53" s="468"/>
      <c r="JN53" s="468"/>
      <c r="JO53" s="468"/>
      <c r="JP53" s="468"/>
      <c r="JQ53" s="468"/>
      <c r="JR53" s="468"/>
      <c r="JS53" s="468"/>
      <c r="JT53" s="468"/>
      <c r="JU53" s="468"/>
      <c r="JV53" s="468"/>
      <c r="JW53" s="468"/>
      <c r="JX53" s="468"/>
      <c r="JY53" s="468"/>
      <c r="JZ53" s="468"/>
      <c r="KA53" s="468"/>
      <c r="KB53" s="468"/>
      <c r="KC53" s="468"/>
      <c r="KD53" s="468"/>
      <c r="KE53" s="468"/>
      <c r="KF53" s="468"/>
      <c r="KG53" s="468"/>
      <c r="KH53" s="468"/>
      <c r="KI53" s="468"/>
      <c r="KJ53" s="468"/>
      <c r="KK53" s="468"/>
      <c r="KL53" s="468"/>
      <c r="KM53" s="468"/>
      <c r="KN53" s="468"/>
      <c r="KO53" s="468"/>
      <c r="KP53" s="468"/>
      <c r="KQ53" s="468"/>
      <c r="KR53" s="468"/>
      <c r="KS53" s="468"/>
      <c r="KT53" s="468"/>
      <c r="KU53" s="468"/>
      <c r="KV53" s="468"/>
      <c r="KW53" s="468"/>
      <c r="KX53" s="468"/>
      <c r="KY53" s="468"/>
      <c r="KZ53" s="468"/>
      <c r="LA53" s="468"/>
      <c r="LB53" s="468"/>
      <c r="LC53" s="468"/>
      <c r="LD53" s="468"/>
      <c r="LE53" s="468"/>
      <c r="LF53" s="468"/>
      <c r="LG53" s="468"/>
      <c r="LH53" s="468"/>
      <c r="LI53" s="468"/>
      <c r="LJ53" s="468"/>
      <c r="LK53" s="468"/>
      <c r="LL53" s="468"/>
      <c r="LM53" s="468"/>
      <c r="LN53" s="468"/>
      <c r="LO53" s="468"/>
      <c r="LP53" s="468"/>
      <c r="LQ53" s="468"/>
      <c r="LR53" s="468"/>
      <c r="LS53" s="468"/>
      <c r="LT53" s="468"/>
      <c r="LU53" s="468"/>
      <c r="LV53" s="468"/>
      <c r="LW53" s="468"/>
      <c r="LX53" s="468"/>
      <c r="LY53" s="468"/>
      <c r="LZ53" s="468"/>
      <c r="MA53" s="468"/>
      <c r="MB53" s="468"/>
      <c r="MC53" s="468"/>
      <c r="MD53" s="468"/>
      <c r="ME53" s="468"/>
      <c r="MF53" s="468"/>
      <c r="MG53" s="468"/>
      <c r="MH53" s="468"/>
      <c r="MI53" s="468"/>
      <c r="MJ53" s="468"/>
      <c r="MK53" s="468"/>
      <c r="ML53" s="468"/>
      <c r="MM53" s="468"/>
      <c r="MN53" s="468"/>
      <c r="MO53" s="468"/>
      <c r="MP53" s="468"/>
      <c r="MQ53" s="468"/>
      <c r="MR53" s="468"/>
      <c r="MS53" s="468"/>
      <c r="MT53" s="468"/>
      <c r="MU53" s="468"/>
      <c r="MV53" s="468"/>
      <c r="MW53" s="468"/>
      <c r="MX53" s="468"/>
      <c r="MY53" s="468"/>
      <c r="MZ53" s="468"/>
      <c r="NA53" s="468"/>
      <c r="NB53" s="468"/>
      <c r="NC53" s="468"/>
      <c r="ND53" s="468"/>
      <c r="NE53" s="468"/>
      <c r="NF53" s="468"/>
      <c r="NG53" s="468"/>
      <c r="NH53" s="468"/>
      <c r="NI53" s="468"/>
      <c r="NJ53" s="468"/>
      <c r="NK53" s="468"/>
      <c r="NL53" s="468"/>
      <c r="NM53" s="468"/>
      <c r="NN53" s="468"/>
      <c r="NO53" s="468"/>
      <c r="NP53" s="468"/>
      <c r="NQ53" s="468"/>
      <c r="NR53" s="468"/>
      <c r="NS53" s="468"/>
      <c r="NT53" s="468"/>
      <c r="NU53" s="468"/>
      <c r="NV53" s="468"/>
      <c r="NW53" s="468"/>
      <c r="NX53" s="468"/>
      <c r="NY53" s="468"/>
      <c r="NZ53" s="468"/>
      <c r="OA53" s="468"/>
      <c r="OB53" s="468"/>
      <c r="OC53" s="468"/>
      <c r="OD53" s="468"/>
      <c r="OE53" s="468"/>
      <c r="OF53" s="468"/>
      <c r="OG53" s="468"/>
      <c r="OH53" s="468"/>
      <c r="OI53" s="468"/>
      <c r="OJ53" s="468"/>
      <c r="OK53" s="468"/>
      <c r="OL53" s="468"/>
      <c r="OM53" s="468"/>
      <c r="ON53" s="468"/>
      <c r="OO53" s="468"/>
      <c r="OP53" s="468"/>
      <c r="OQ53" s="468"/>
      <c r="OR53" s="468"/>
      <c r="OS53" s="468"/>
      <c r="OT53" s="468"/>
      <c r="OU53" s="468"/>
      <c r="OV53" s="468"/>
      <c r="OW53" s="468"/>
      <c r="OX53" s="468"/>
      <c r="OY53" s="468"/>
      <c r="OZ53" s="468"/>
      <c r="PA53" s="468"/>
      <c r="PB53" s="468"/>
      <c r="PC53" s="468"/>
      <c r="PD53" s="468"/>
      <c r="PE53" s="468"/>
      <c r="PF53" s="468"/>
      <c r="PG53" s="468"/>
      <c r="PH53" s="468"/>
      <c r="PI53" s="468"/>
      <c r="PJ53" s="468"/>
      <c r="PK53" s="468"/>
      <c r="PL53" s="468"/>
      <c r="PM53" s="468"/>
      <c r="PN53" s="468"/>
      <c r="PO53" s="468"/>
      <c r="PP53" s="468"/>
      <c r="PQ53" s="468"/>
      <c r="PR53" s="468"/>
      <c r="PS53" s="468"/>
      <c r="PT53" s="468"/>
      <c r="PU53" s="468"/>
      <c r="PV53" s="468"/>
      <c r="PW53" s="468"/>
      <c r="PX53" s="468"/>
      <c r="PY53" s="468"/>
      <c r="PZ53" s="468"/>
      <c r="QA53" s="468"/>
      <c r="QB53" s="468"/>
      <c r="QC53" s="468"/>
      <c r="QD53" s="468"/>
      <c r="QE53" s="468"/>
      <c r="QF53" s="468"/>
      <c r="QG53" s="468"/>
      <c r="QH53" s="468"/>
      <c r="QI53" s="468"/>
      <c r="QJ53" s="468"/>
      <c r="QK53" s="468"/>
      <c r="QL53" s="468"/>
      <c r="QM53" s="468"/>
      <c r="QN53" s="468"/>
      <c r="QO53" s="468"/>
      <c r="QP53" s="468"/>
      <c r="QQ53" s="468"/>
      <c r="QR53" s="468"/>
      <c r="QS53" s="468"/>
      <c r="QT53" s="468"/>
      <c r="QU53" s="468"/>
      <c r="QV53" s="468"/>
      <c r="QW53" s="468"/>
      <c r="QX53" s="468"/>
      <c r="QY53" s="468"/>
      <c r="QZ53" s="468"/>
      <c r="RA53" s="468"/>
      <c r="RB53" s="468"/>
      <c r="RC53" s="468"/>
      <c r="RD53" s="468"/>
      <c r="RE53" s="468"/>
      <c r="RF53" s="468"/>
      <c r="RG53" s="468"/>
      <c r="RH53" s="468"/>
      <c r="RI53" s="468"/>
      <c r="RJ53" s="468"/>
      <c r="RK53" s="468"/>
      <c r="RL53" s="468"/>
      <c r="RM53" s="468"/>
      <c r="RN53" s="468"/>
      <c r="RO53" s="468"/>
      <c r="RP53" s="468"/>
      <c r="RQ53" s="468"/>
      <c r="RR53" s="468"/>
      <c r="RS53" s="468"/>
      <c r="RT53" s="468"/>
      <c r="RU53" s="468"/>
      <c r="RV53" s="468"/>
      <c r="RW53" s="468"/>
      <c r="RX53" s="468"/>
      <c r="RY53" s="468"/>
      <c r="RZ53" s="468"/>
      <c r="SA53" s="468"/>
      <c r="SB53" s="468"/>
      <c r="SC53" s="468"/>
      <c r="SD53" s="468"/>
      <c r="SE53" s="468"/>
      <c r="SF53" s="468"/>
      <c r="SG53" s="468"/>
      <c r="SH53" s="468"/>
      <c r="SI53" s="468"/>
      <c r="SJ53" s="468"/>
      <c r="SK53" s="468"/>
      <c r="SL53" s="468"/>
      <c r="SM53" s="468"/>
      <c r="SN53" s="468"/>
      <c r="SO53" s="468"/>
      <c r="SP53" s="468"/>
      <c r="SQ53" s="468"/>
      <c r="SR53" s="468"/>
      <c r="SS53" s="468"/>
      <c r="ST53" s="468"/>
      <c r="SU53" s="468"/>
      <c r="SV53" s="468"/>
      <c r="SW53" s="468"/>
      <c r="SX53" s="468"/>
      <c r="SY53" s="468"/>
      <c r="SZ53" s="468"/>
      <c r="TA53" s="468"/>
      <c r="TB53" s="468"/>
      <c r="TC53" s="468"/>
      <c r="TD53" s="468"/>
      <c r="TE53" s="468"/>
      <c r="TF53" s="468"/>
      <c r="TG53" s="468"/>
      <c r="TH53" s="468"/>
      <c r="TI53" s="468"/>
      <c r="TJ53" s="468"/>
      <c r="TK53" s="468"/>
      <c r="TL53" s="468"/>
      <c r="TM53" s="468"/>
      <c r="TN53" s="468"/>
      <c r="TO53" s="468"/>
      <c r="TP53" s="468"/>
      <c r="TQ53" s="468"/>
      <c r="TR53" s="468"/>
      <c r="TS53" s="468"/>
      <c r="TT53" s="468"/>
      <c r="TU53" s="468"/>
      <c r="TV53" s="468"/>
      <c r="TW53" s="468"/>
      <c r="TX53" s="468"/>
      <c r="TY53" s="468"/>
      <c r="TZ53" s="468"/>
      <c r="UA53" s="468"/>
      <c r="UB53" s="468"/>
      <c r="UC53" s="468"/>
      <c r="UD53" s="468"/>
      <c r="UE53" s="468"/>
      <c r="UF53" s="468"/>
      <c r="UG53" s="468"/>
      <c r="UH53" s="468"/>
      <c r="UI53" s="468"/>
      <c r="UJ53" s="468"/>
      <c r="UK53" s="468"/>
      <c r="UL53" s="468"/>
      <c r="UM53" s="468"/>
      <c r="UN53" s="468"/>
      <c r="UO53" s="468"/>
      <c r="UP53" s="468"/>
      <c r="UQ53" s="468"/>
      <c r="UR53" s="468"/>
      <c r="US53" s="468"/>
      <c r="UT53" s="468"/>
      <c r="UU53" s="468"/>
      <c r="UV53" s="468"/>
      <c r="UW53" s="468"/>
      <c r="UX53" s="468"/>
      <c r="UY53" s="468"/>
      <c r="UZ53" s="468"/>
      <c r="VA53" s="468"/>
      <c r="VB53" s="468"/>
      <c r="VC53" s="468"/>
      <c r="VD53" s="468"/>
      <c r="VE53" s="468"/>
      <c r="VF53" s="468"/>
      <c r="VG53" s="468"/>
      <c r="VH53" s="468"/>
      <c r="VI53" s="468"/>
      <c r="VJ53" s="468"/>
      <c r="VK53" s="468"/>
      <c r="VL53" s="468"/>
      <c r="VM53" s="468"/>
      <c r="VN53" s="468"/>
      <c r="VO53" s="468"/>
      <c r="VP53" s="468"/>
      <c r="VQ53" s="468"/>
      <c r="VR53" s="468"/>
      <c r="VS53" s="468"/>
      <c r="VT53" s="468"/>
      <c r="VU53" s="468"/>
      <c r="VV53" s="468"/>
      <c r="VW53" s="468"/>
      <c r="VX53" s="468"/>
      <c r="VY53" s="468"/>
      <c r="VZ53" s="468"/>
      <c r="WA53" s="468"/>
      <c r="WB53" s="468"/>
      <c r="WC53" s="468"/>
      <c r="WD53" s="468"/>
      <c r="WE53" s="468"/>
      <c r="WF53" s="468"/>
      <c r="WG53" s="468"/>
      <c r="WH53" s="468"/>
      <c r="WI53" s="468"/>
      <c r="WJ53" s="468"/>
      <c r="WK53" s="468"/>
      <c r="WL53" s="468"/>
      <c r="WM53" s="468"/>
      <c r="WN53" s="468"/>
      <c r="WO53" s="468"/>
      <c r="WP53" s="468"/>
      <c r="WQ53" s="468"/>
      <c r="WR53" s="468"/>
      <c r="WS53" s="468"/>
      <c r="WT53" s="468"/>
      <c r="WU53" s="468"/>
      <c r="WV53" s="468"/>
      <c r="WW53" s="468"/>
      <c r="WX53" s="468"/>
      <c r="WY53" s="468"/>
      <c r="WZ53" s="468"/>
      <c r="XA53" s="468"/>
      <c r="XB53" s="468"/>
      <c r="XC53" s="468"/>
      <c r="XD53" s="468"/>
      <c r="XE53" s="468"/>
      <c r="XF53" s="468"/>
      <c r="XG53" s="468"/>
      <c r="XH53" s="468"/>
      <c r="XI53" s="468"/>
      <c r="XJ53" s="468"/>
      <c r="XK53" s="468"/>
      <c r="XL53" s="468"/>
      <c r="XM53" s="468"/>
      <c r="XN53" s="468"/>
      <c r="XO53" s="468"/>
      <c r="XP53" s="468"/>
      <c r="XQ53" s="468"/>
      <c r="XR53" s="468"/>
      <c r="XS53" s="468"/>
      <c r="XT53" s="468"/>
      <c r="XU53" s="468"/>
      <c r="XV53" s="468"/>
      <c r="XW53" s="468"/>
      <c r="XX53" s="468"/>
      <c r="XY53" s="468"/>
      <c r="XZ53" s="468"/>
      <c r="YA53" s="468"/>
      <c r="YB53" s="468"/>
      <c r="YC53" s="468"/>
      <c r="YD53" s="468"/>
      <c r="YE53" s="468"/>
      <c r="YF53" s="468"/>
      <c r="YG53" s="468"/>
      <c r="YH53" s="468"/>
      <c r="YI53" s="468"/>
      <c r="YJ53" s="468"/>
      <c r="YK53" s="468"/>
      <c r="YL53" s="468"/>
      <c r="YM53" s="468"/>
      <c r="YN53" s="468"/>
      <c r="YO53" s="468"/>
      <c r="YP53" s="468"/>
      <c r="YQ53" s="468"/>
      <c r="YR53" s="468"/>
      <c r="YS53" s="468"/>
      <c r="YT53" s="468"/>
      <c r="YU53" s="468"/>
      <c r="YV53" s="468"/>
      <c r="YW53" s="468"/>
      <c r="YX53" s="468"/>
      <c r="YY53" s="468"/>
      <c r="YZ53" s="468"/>
      <c r="ZA53" s="468"/>
      <c r="ZB53" s="468"/>
      <c r="ZC53" s="468"/>
      <c r="ZD53" s="468"/>
      <c r="ZE53" s="468"/>
      <c r="ZF53" s="468"/>
      <c r="ZG53" s="468"/>
      <c r="ZH53" s="468"/>
      <c r="ZI53" s="468"/>
      <c r="ZJ53" s="468"/>
      <c r="ZK53" s="468"/>
      <c r="ZL53" s="468"/>
      <c r="ZM53" s="468"/>
      <c r="ZN53" s="468"/>
      <c r="ZO53" s="468"/>
      <c r="ZP53" s="468"/>
      <c r="ZQ53" s="468"/>
      <c r="ZR53" s="468"/>
      <c r="ZS53" s="468"/>
      <c r="ZT53" s="468"/>
      <c r="ZU53" s="468"/>
      <c r="ZV53" s="468"/>
      <c r="ZW53" s="468"/>
      <c r="ZX53" s="468"/>
      <c r="ZY53" s="468"/>
      <c r="ZZ53" s="468"/>
      <c r="AAA53" s="468"/>
      <c r="AAB53" s="468"/>
      <c r="AAC53" s="468"/>
      <c r="AAD53" s="468"/>
      <c r="AAE53" s="468"/>
      <c r="AAF53" s="468"/>
      <c r="AAG53" s="468"/>
      <c r="AAH53" s="468"/>
      <c r="AAI53" s="468"/>
      <c r="AAJ53" s="468"/>
      <c r="AAK53" s="468"/>
      <c r="AAL53" s="468"/>
      <c r="AAM53" s="468"/>
      <c r="AAN53" s="468"/>
      <c r="AAO53" s="468"/>
      <c r="AAP53" s="468"/>
      <c r="AAQ53" s="468"/>
      <c r="AAR53" s="468"/>
      <c r="AAS53" s="468"/>
      <c r="AAT53" s="468"/>
      <c r="AAU53" s="468"/>
      <c r="AAV53" s="468"/>
      <c r="AAW53" s="468"/>
      <c r="AAX53" s="468"/>
      <c r="AAY53" s="468"/>
      <c r="AAZ53" s="468"/>
      <c r="ABA53" s="468"/>
      <c r="ABB53" s="468"/>
      <c r="ABC53" s="468"/>
      <c r="ABD53" s="468"/>
      <c r="ABE53" s="468"/>
      <c r="ABF53" s="468"/>
      <c r="ABG53" s="468"/>
      <c r="ABH53" s="468"/>
      <c r="ABI53" s="468"/>
      <c r="ABJ53" s="468"/>
      <c r="ABK53" s="468"/>
      <c r="ABL53" s="468"/>
      <c r="ABM53" s="468"/>
      <c r="ABN53" s="468"/>
      <c r="ABO53" s="468"/>
      <c r="ABP53" s="468"/>
      <c r="ABQ53" s="468"/>
      <c r="ABR53" s="468"/>
      <c r="ABS53" s="468"/>
      <c r="ABT53" s="468"/>
      <c r="ABU53" s="468"/>
      <c r="ABV53" s="468"/>
      <c r="ABW53" s="468"/>
      <c r="ABX53" s="468"/>
      <c r="ABY53" s="468"/>
      <c r="ABZ53" s="468"/>
      <c r="ACA53" s="468"/>
      <c r="ACB53" s="468"/>
      <c r="ACC53" s="468"/>
      <c r="ACD53" s="468"/>
      <c r="ACE53" s="468"/>
      <c r="ACF53" s="468"/>
      <c r="ACG53" s="468"/>
      <c r="ACH53" s="468"/>
      <c r="ACI53" s="468"/>
      <c r="ACJ53" s="468"/>
      <c r="ACK53" s="468"/>
      <c r="ACL53" s="468"/>
      <c r="ACM53" s="468"/>
      <c r="ACN53" s="468"/>
      <c r="ACO53" s="468"/>
      <c r="ACP53" s="468"/>
      <c r="ACQ53" s="468"/>
      <c r="ACR53" s="468"/>
      <c r="ACS53" s="468"/>
      <c r="ACT53" s="468"/>
      <c r="ACU53" s="468"/>
      <c r="ACV53" s="468"/>
      <c r="ACW53" s="468"/>
      <c r="ACX53" s="468"/>
      <c r="ACY53" s="468"/>
      <c r="ACZ53" s="468"/>
      <c r="ADA53" s="468"/>
      <c r="ADB53" s="468"/>
      <c r="ADC53" s="468"/>
      <c r="ADD53" s="468"/>
      <c r="ADE53" s="468"/>
      <c r="ADF53" s="468"/>
      <c r="ADG53" s="468"/>
      <c r="ADH53" s="468"/>
      <c r="ADI53" s="468"/>
      <c r="ADJ53" s="468"/>
      <c r="ADK53" s="468"/>
      <c r="ADL53" s="468"/>
      <c r="ADM53" s="468"/>
      <c r="ADN53" s="468"/>
      <c r="ADO53" s="468"/>
      <c r="ADP53" s="468"/>
      <c r="ADQ53" s="468"/>
      <c r="ADR53" s="468"/>
      <c r="ADS53" s="468"/>
      <c r="ADT53" s="468"/>
      <c r="ADU53" s="468"/>
      <c r="ADV53" s="468"/>
      <c r="ADW53" s="468"/>
      <c r="ADX53" s="468"/>
      <c r="ADY53" s="468"/>
      <c r="ADZ53" s="468"/>
      <c r="AEA53" s="468"/>
      <c r="AEB53" s="468"/>
      <c r="AEC53" s="468"/>
      <c r="AED53" s="468"/>
      <c r="AEE53" s="468"/>
      <c r="AEF53" s="468"/>
      <c r="AEG53" s="468"/>
      <c r="AEH53" s="468"/>
      <c r="AEI53" s="468"/>
      <c r="AEJ53" s="468"/>
      <c r="AEK53" s="468"/>
      <c r="AEL53" s="468"/>
      <c r="AEM53" s="468"/>
      <c r="AEN53" s="468"/>
      <c r="AEO53" s="468"/>
      <c r="AEP53" s="468"/>
      <c r="AEQ53" s="468"/>
      <c r="AER53" s="468"/>
      <c r="AES53" s="468"/>
      <c r="AET53" s="468"/>
      <c r="AEU53" s="468"/>
      <c r="AEV53" s="468"/>
      <c r="AEW53" s="468"/>
      <c r="AEX53" s="468"/>
      <c r="AEY53" s="468"/>
      <c r="AEZ53" s="468"/>
      <c r="AFA53" s="468"/>
      <c r="AFB53" s="468"/>
      <c r="AFC53" s="468"/>
      <c r="AFD53" s="468"/>
      <c r="AFE53" s="468"/>
      <c r="AFF53" s="468"/>
      <c r="AFG53" s="468"/>
      <c r="AFH53" s="468"/>
      <c r="AFI53" s="468"/>
      <c r="AFJ53" s="468"/>
      <c r="AFK53" s="468"/>
      <c r="AFL53" s="468"/>
      <c r="AFM53" s="468"/>
      <c r="AFN53" s="468"/>
      <c r="AFO53" s="468"/>
      <c r="AFP53" s="468"/>
      <c r="AFQ53" s="468"/>
      <c r="AFR53" s="468"/>
      <c r="AFS53" s="468"/>
      <c r="AFT53" s="468"/>
      <c r="AFU53" s="468"/>
      <c r="AFV53" s="468"/>
      <c r="AFW53" s="468"/>
      <c r="AFX53" s="468"/>
      <c r="AFY53" s="468"/>
      <c r="AFZ53" s="468"/>
      <c r="AGA53" s="468"/>
      <c r="AGB53" s="468"/>
      <c r="AGC53" s="468"/>
      <c r="AGD53" s="468"/>
      <c r="AGE53" s="468"/>
      <c r="AGF53" s="468"/>
      <c r="AGG53" s="468"/>
      <c r="AGH53" s="468"/>
      <c r="AGI53" s="468"/>
      <c r="AGJ53" s="468"/>
      <c r="AGK53" s="468"/>
      <c r="AGL53" s="468"/>
      <c r="AGM53" s="468"/>
      <c r="AGN53" s="468"/>
      <c r="AGO53" s="468"/>
      <c r="AGP53" s="468"/>
      <c r="AGQ53" s="468"/>
      <c r="AGR53" s="468"/>
      <c r="AGS53" s="468"/>
      <c r="AGT53" s="468"/>
      <c r="AGU53" s="468"/>
      <c r="AGV53" s="468"/>
      <c r="AGW53" s="468"/>
      <c r="AGX53" s="468"/>
      <c r="AGY53" s="468"/>
      <c r="AGZ53" s="468"/>
      <c r="AHA53" s="468"/>
      <c r="AHB53" s="468"/>
      <c r="AHC53" s="468"/>
      <c r="AHD53" s="468"/>
      <c r="AHE53" s="468"/>
      <c r="AHF53" s="468"/>
      <c r="AHG53" s="468"/>
      <c r="AHH53" s="468"/>
      <c r="AHI53" s="468"/>
      <c r="AHJ53" s="468"/>
      <c r="AHK53" s="468"/>
      <c r="AHL53" s="468"/>
      <c r="AHM53" s="468"/>
      <c r="AHN53" s="468"/>
      <c r="AHO53" s="468"/>
      <c r="AHP53" s="468"/>
      <c r="AHQ53" s="468"/>
      <c r="AHR53" s="468"/>
      <c r="AHS53" s="468"/>
      <c r="AHT53" s="468"/>
      <c r="AHU53" s="468"/>
      <c r="AHV53" s="468"/>
      <c r="AHW53" s="468"/>
      <c r="AHX53" s="468"/>
      <c r="AHY53" s="468"/>
      <c r="AHZ53" s="468"/>
      <c r="AIA53" s="468"/>
      <c r="AIB53" s="468"/>
      <c r="AIC53" s="468"/>
      <c r="AID53" s="468"/>
      <c r="AIE53" s="468"/>
      <c r="AIF53" s="468"/>
      <c r="AIG53" s="468"/>
      <c r="AIH53" s="468"/>
      <c r="AII53" s="468"/>
      <c r="AIJ53" s="468"/>
      <c r="AIK53" s="468"/>
      <c r="AIL53" s="468"/>
      <c r="AIM53" s="468"/>
      <c r="AIN53" s="468"/>
      <c r="AIO53" s="468"/>
      <c r="AIP53" s="468"/>
      <c r="AIQ53" s="468"/>
      <c r="AIR53" s="468"/>
      <c r="AIS53" s="468"/>
      <c r="AIT53" s="468"/>
      <c r="AIU53" s="468"/>
      <c r="AIV53" s="468"/>
      <c r="AIW53" s="468"/>
      <c r="AIX53" s="468"/>
      <c r="AIY53" s="468"/>
      <c r="AIZ53" s="468"/>
      <c r="AJA53" s="468"/>
      <c r="AJB53" s="468"/>
      <c r="AJC53" s="468"/>
      <c r="AJD53" s="468"/>
      <c r="AJE53" s="468"/>
      <c r="AJF53" s="468"/>
      <c r="AJG53" s="468"/>
      <c r="AJH53" s="468"/>
      <c r="AJI53" s="468"/>
      <c r="AJJ53" s="468"/>
      <c r="AJK53" s="468"/>
      <c r="AJL53" s="468"/>
      <c r="AJM53" s="468"/>
      <c r="AJN53" s="468"/>
      <c r="AJO53" s="468"/>
      <c r="AJP53" s="468"/>
      <c r="AJQ53" s="468"/>
      <c r="AJR53" s="468"/>
      <c r="AJS53" s="468"/>
      <c r="AJT53" s="468"/>
      <c r="AJU53" s="468"/>
      <c r="AJV53" s="468"/>
      <c r="AJW53" s="468"/>
      <c r="AJX53" s="468"/>
      <c r="AJY53" s="468"/>
      <c r="AJZ53" s="468"/>
      <c r="AKA53" s="468"/>
      <c r="AKB53" s="468"/>
      <c r="AKC53" s="468"/>
      <c r="AKD53" s="468"/>
      <c r="AKE53" s="468"/>
      <c r="AKF53" s="468"/>
      <c r="AKG53" s="468"/>
      <c r="AKH53" s="468"/>
      <c r="AKI53" s="468"/>
      <c r="AKJ53" s="468"/>
      <c r="AKK53" s="468"/>
      <c r="AKL53" s="468"/>
      <c r="AKM53" s="468"/>
      <c r="AKN53" s="468"/>
      <c r="AKO53" s="468"/>
      <c r="AKP53" s="468"/>
      <c r="AKQ53" s="468"/>
      <c r="AKR53" s="468"/>
      <c r="AKS53" s="468"/>
      <c r="AKT53" s="468"/>
      <c r="AKU53" s="468"/>
      <c r="AKV53" s="468"/>
      <c r="AKW53" s="468"/>
      <c r="AKX53" s="468"/>
      <c r="AKY53" s="468"/>
      <c r="AKZ53" s="468"/>
      <c r="ALA53" s="468"/>
      <c r="ALB53" s="468"/>
      <c r="ALC53" s="468"/>
      <c r="ALD53" s="468"/>
      <c r="ALE53" s="468"/>
      <c r="ALF53" s="468"/>
      <c r="ALG53" s="468"/>
      <c r="ALH53" s="468"/>
      <c r="ALI53" s="468"/>
      <c r="ALJ53" s="468"/>
      <c r="ALK53" s="468"/>
      <c r="ALL53" s="468"/>
      <c r="ALM53" s="468"/>
      <c r="ALN53" s="468"/>
      <c r="ALO53" s="468"/>
      <c r="ALP53" s="468"/>
      <c r="ALQ53" s="468"/>
      <c r="ALR53" s="468"/>
      <c r="ALS53" s="468"/>
      <c r="ALT53" s="468"/>
      <c r="ALU53" s="468"/>
      <c r="ALV53" s="468"/>
      <c r="ALW53" s="468"/>
      <c r="ALX53" s="468"/>
      <c r="ALY53" s="468"/>
      <c r="ALZ53" s="468"/>
      <c r="AMA53" s="468"/>
      <c r="AMB53" s="468"/>
      <c r="AMC53" s="468"/>
      <c r="AMD53" s="468"/>
      <c r="AME53" s="468"/>
      <c r="AMF53" s="468"/>
      <c r="AMG53" s="468"/>
      <c r="AMH53" s="468"/>
      <c r="AMI53" s="468"/>
      <c r="AMJ53" s="468"/>
      <c r="AMK53" s="468"/>
      <c r="AML53" s="468"/>
      <c r="AMM53" s="468"/>
      <c r="AMN53" s="468"/>
      <c r="AMO53" s="468"/>
      <c r="AMP53" s="468"/>
      <c r="AMQ53" s="468"/>
      <c r="AMR53" s="468"/>
      <c r="AMS53" s="468"/>
      <c r="AMT53" s="468"/>
      <c r="AMU53" s="468"/>
      <c r="AMV53" s="468"/>
      <c r="AMW53" s="468"/>
      <c r="AMX53" s="468"/>
      <c r="AMY53" s="468"/>
      <c r="AMZ53" s="468"/>
      <c r="ANA53" s="468"/>
      <c r="ANB53" s="468"/>
      <c r="ANC53" s="468"/>
      <c r="AND53" s="468"/>
      <c r="ANE53" s="468"/>
      <c r="ANF53" s="468"/>
      <c r="ANG53" s="468"/>
      <c r="ANH53" s="468"/>
      <c r="ANI53" s="468"/>
      <c r="ANJ53" s="468"/>
      <c r="ANK53" s="468"/>
      <c r="ANL53" s="468"/>
      <c r="ANM53" s="468"/>
      <c r="ANN53" s="468"/>
      <c r="ANO53" s="468"/>
      <c r="ANP53" s="468"/>
      <c r="ANQ53" s="468"/>
      <c r="ANR53" s="468"/>
      <c r="ANS53" s="468"/>
      <c r="ANT53" s="468"/>
      <c r="ANU53" s="468"/>
      <c r="ANV53" s="468"/>
      <c r="ANW53" s="468"/>
      <c r="ANX53" s="468"/>
      <c r="ANY53" s="468"/>
      <c r="ANZ53" s="468"/>
      <c r="AOA53" s="468"/>
      <c r="AOB53" s="468"/>
      <c r="AOC53" s="468"/>
      <c r="AOD53" s="468"/>
      <c r="AOE53" s="468"/>
      <c r="AOF53" s="468"/>
      <c r="AOG53" s="468"/>
      <c r="AOH53" s="468"/>
      <c r="AOI53" s="468"/>
      <c r="AOJ53" s="468"/>
      <c r="AOK53" s="468"/>
      <c r="AOL53" s="468"/>
      <c r="AOM53" s="468"/>
      <c r="AON53" s="468"/>
      <c r="AOO53" s="468"/>
      <c r="AOP53" s="468"/>
      <c r="AOQ53" s="468"/>
      <c r="AOR53" s="468"/>
      <c r="AOS53" s="468"/>
      <c r="AOT53" s="468"/>
      <c r="AOU53" s="468"/>
      <c r="AOV53" s="468"/>
      <c r="AOW53" s="468"/>
      <c r="AOX53" s="468"/>
      <c r="AOY53" s="468"/>
      <c r="AOZ53" s="468"/>
      <c r="APA53" s="468"/>
      <c r="APB53" s="468"/>
      <c r="APC53" s="468"/>
      <c r="APD53" s="468"/>
      <c r="APE53" s="468"/>
      <c r="APF53" s="468"/>
      <c r="APG53" s="468"/>
      <c r="APH53" s="468"/>
      <c r="API53" s="468"/>
      <c r="APJ53" s="468"/>
      <c r="APK53" s="468"/>
      <c r="APL53" s="468"/>
      <c r="APM53" s="468"/>
      <c r="APN53" s="468"/>
      <c r="APO53" s="468"/>
      <c r="APP53" s="468"/>
      <c r="APQ53" s="468"/>
      <c r="APR53" s="468"/>
      <c r="APS53" s="468"/>
      <c r="APT53" s="468"/>
      <c r="APU53" s="468"/>
      <c r="APV53" s="468"/>
      <c r="APW53" s="468"/>
      <c r="APX53" s="468"/>
      <c r="APY53" s="468"/>
      <c r="APZ53" s="468"/>
      <c r="AQA53" s="468"/>
      <c r="AQB53" s="468"/>
      <c r="AQC53" s="468"/>
      <c r="AQD53" s="468"/>
      <c r="AQE53" s="468"/>
      <c r="AQF53" s="468"/>
      <c r="AQG53" s="468"/>
      <c r="AQH53" s="468"/>
      <c r="AQI53" s="468"/>
      <c r="AQJ53" s="468"/>
      <c r="AQK53" s="468"/>
      <c r="AQL53" s="468"/>
      <c r="AQM53" s="468"/>
      <c r="AQN53" s="468"/>
      <c r="AQO53" s="468"/>
      <c r="AQP53" s="468"/>
      <c r="AQQ53" s="468"/>
      <c r="AQR53" s="468"/>
      <c r="AQS53" s="468"/>
      <c r="AQT53" s="468"/>
      <c r="AQU53" s="468"/>
      <c r="AQV53" s="468"/>
      <c r="AQW53" s="468"/>
      <c r="AQX53" s="468"/>
      <c r="AQY53" s="468"/>
      <c r="AQZ53" s="468"/>
      <c r="ARA53" s="468"/>
      <c r="ARB53" s="468"/>
      <c r="ARC53" s="468"/>
      <c r="ARD53" s="468"/>
      <c r="ARE53" s="468"/>
      <c r="ARF53" s="468"/>
      <c r="ARG53" s="468"/>
      <c r="ARH53" s="468"/>
      <c r="ARI53" s="468"/>
      <c r="ARJ53" s="468"/>
      <c r="ARK53" s="468"/>
      <c r="ARL53" s="468"/>
      <c r="ARM53" s="468"/>
      <c r="ARN53" s="468"/>
      <c r="ARO53" s="468"/>
      <c r="ARP53" s="468"/>
      <c r="ARQ53" s="468"/>
      <c r="ARR53" s="468"/>
      <c r="ARS53" s="468"/>
      <c r="ART53" s="468"/>
      <c r="ARU53" s="468"/>
      <c r="ARV53" s="468"/>
      <c r="ARW53" s="468"/>
      <c r="ARX53" s="468"/>
      <c r="ARY53" s="468"/>
      <c r="ARZ53" s="468"/>
      <c r="ASA53" s="468"/>
      <c r="ASB53" s="468"/>
      <c r="ASC53" s="468"/>
      <c r="ASD53" s="468"/>
      <c r="ASE53" s="468"/>
      <c r="ASF53" s="468"/>
      <c r="ASG53" s="468"/>
      <c r="ASH53" s="468"/>
      <c r="ASI53" s="468"/>
      <c r="ASJ53" s="468"/>
      <c r="ASK53" s="468"/>
      <c r="ASL53" s="468"/>
      <c r="ASM53" s="468"/>
      <c r="ASN53" s="468"/>
      <c r="ASO53" s="468"/>
      <c r="ASP53" s="468"/>
      <c r="ASQ53" s="468"/>
      <c r="ASR53" s="468"/>
      <c r="ASS53" s="468"/>
      <c r="AST53" s="468"/>
      <c r="ASU53" s="468"/>
      <c r="ASV53" s="468"/>
      <c r="ASW53" s="468"/>
      <c r="ASX53" s="468"/>
      <c r="ASY53" s="468"/>
      <c r="ASZ53" s="468"/>
      <c r="ATA53" s="468"/>
      <c r="ATB53" s="468"/>
      <c r="ATC53" s="468"/>
      <c r="ATD53" s="468"/>
      <c r="ATE53" s="468"/>
      <c r="ATF53" s="468"/>
      <c r="ATG53" s="468"/>
      <c r="ATH53" s="468"/>
      <c r="ATI53" s="468"/>
      <c r="ATJ53" s="468"/>
      <c r="ATK53" s="468"/>
      <c r="ATL53" s="468"/>
      <c r="ATM53" s="468"/>
      <c r="ATN53" s="468"/>
      <c r="ATO53" s="468"/>
      <c r="ATP53" s="468"/>
      <c r="ATQ53" s="468"/>
      <c r="ATR53" s="468"/>
      <c r="ATS53" s="468"/>
      <c r="ATT53" s="468"/>
      <c r="ATU53" s="468"/>
      <c r="ATV53" s="468"/>
      <c r="ATW53" s="468"/>
      <c r="ATX53" s="468"/>
      <c r="ATY53" s="468"/>
      <c r="ATZ53" s="468"/>
      <c r="AUA53" s="468"/>
      <c r="AUB53" s="468"/>
      <c r="AUC53" s="468"/>
      <c r="AUD53" s="468"/>
      <c r="AUE53" s="468"/>
      <c r="AUF53" s="468"/>
      <c r="AUG53" s="468"/>
      <c r="AUH53" s="468"/>
      <c r="AUI53" s="468"/>
      <c r="AUJ53" s="468"/>
      <c r="AUK53" s="468"/>
      <c r="AUL53" s="468"/>
      <c r="AUM53" s="468"/>
      <c r="AUN53" s="468"/>
      <c r="AUO53" s="468"/>
      <c r="AUP53" s="468"/>
      <c r="AUQ53" s="468"/>
      <c r="AUR53" s="468"/>
      <c r="AUS53" s="468"/>
      <c r="AUT53" s="468"/>
      <c r="AUU53" s="468"/>
      <c r="AUV53" s="468"/>
      <c r="AUW53" s="468"/>
      <c r="AUX53" s="468"/>
      <c r="AUY53" s="468"/>
      <c r="AUZ53" s="468"/>
      <c r="AVA53" s="468"/>
      <c r="AVB53" s="468"/>
      <c r="AVC53" s="468"/>
      <c r="AVD53" s="468"/>
      <c r="AVE53" s="468"/>
      <c r="AVF53" s="468"/>
      <c r="AVG53" s="468"/>
      <c r="AVH53" s="468"/>
      <c r="AVI53" s="468"/>
      <c r="AVJ53" s="468"/>
      <c r="AVK53" s="468"/>
      <c r="AVL53" s="468"/>
      <c r="AVM53" s="468"/>
      <c r="AVN53" s="468"/>
      <c r="AVO53" s="468"/>
      <c r="AVP53" s="468"/>
      <c r="AVQ53" s="468"/>
      <c r="AVR53" s="468"/>
      <c r="AVS53" s="468"/>
      <c r="AVT53" s="468"/>
      <c r="AVU53" s="468"/>
      <c r="AVV53" s="468"/>
      <c r="AVW53" s="468"/>
      <c r="AVX53" s="468"/>
      <c r="AVY53" s="468"/>
      <c r="AVZ53" s="468"/>
      <c r="AWA53" s="468"/>
      <c r="AWB53" s="468"/>
      <c r="AWC53" s="468"/>
      <c r="AWD53" s="468"/>
      <c r="AWE53" s="468"/>
      <c r="AWF53" s="468"/>
      <c r="AWG53" s="468"/>
      <c r="AWH53" s="468"/>
      <c r="AWI53" s="468"/>
      <c r="AWJ53" s="468"/>
      <c r="AWK53" s="468"/>
      <c r="AWL53" s="468"/>
      <c r="AWM53" s="468"/>
      <c r="AWN53" s="468"/>
      <c r="AWO53" s="468"/>
      <c r="AWP53" s="468"/>
      <c r="AWQ53" s="468"/>
      <c r="AWR53" s="468"/>
      <c r="AWS53" s="468"/>
      <c r="AWT53" s="468"/>
      <c r="AWU53" s="468"/>
      <c r="AWV53" s="468"/>
      <c r="AWW53" s="468"/>
      <c r="AWX53" s="468"/>
      <c r="AWY53" s="468"/>
      <c r="AWZ53" s="468"/>
      <c r="AXA53" s="468"/>
      <c r="AXB53" s="468"/>
      <c r="AXC53" s="468"/>
      <c r="AXD53" s="468"/>
      <c r="AXE53" s="468"/>
      <c r="AXF53" s="468"/>
      <c r="AXG53" s="468"/>
      <c r="AXH53" s="468"/>
      <c r="AXI53" s="468"/>
      <c r="AXJ53" s="468"/>
      <c r="AXK53" s="468"/>
      <c r="AXL53" s="468"/>
      <c r="AXM53" s="468"/>
      <c r="AXN53" s="468"/>
      <c r="AXO53" s="468"/>
      <c r="AXP53" s="468"/>
      <c r="AXQ53" s="468"/>
      <c r="AXR53" s="468"/>
      <c r="AXS53" s="468"/>
      <c r="AXT53" s="468"/>
      <c r="AXU53" s="468"/>
      <c r="AXV53" s="468"/>
      <c r="AXW53" s="468"/>
      <c r="AXX53" s="468"/>
      <c r="AXY53" s="468"/>
      <c r="AXZ53" s="468"/>
      <c r="AYA53" s="468"/>
      <c r="AYB53" s="468"/>
      <c r="AYC53" s="468"/>
      <c r="AYD53" s="468"/>
      <c r="AYE53" s="468"/>
      <c r="AYF53" s="468"/>
      <c r="AYG53" s="468"/>
      <c r="AYH53" s="468"/>
      <c r="AYI53" s="468"/>
      <c r="AYJ53" s="468"/>
      <c r="AYK53" s="468"/>
      <c r="AYL53" s="468"/>
      <c r="AYM53" s="468"/>
      <c r="AYN53" s="468"/>
      <c r="AYO53" s="468"/>
      <c r="AYP53" s="468"/>
      <c r="AYQ53" s="468"/>
      <c r="AYR53" s="468"/>
      <c r="AYS53" s="468"/>
      <c r="AYT53" s="468"/>
      <c r="AYU53" s="468"/>
      <c r="AYV53" s="468"/>
      <c r="AYW53" s="468"/>
      <c r="AYX53" s="468"/>
      <c r="AYY53" s="468"/>
      <c r="AYZ53" s="468"/>
      <c r="AZA53" s="468"/>
      <c r="AZB53" s="468"/>
      <c r="AZC53" s="468"/>
      <c r="AZD53" s="468"/>
      <c r="AZE53" s="468"/>
      <c r="AZF53" s="468"/>
      <c r="AZG53" s="468"/>
      <c r="AZH53" s="468"/>
      <c r="AZI53" s="468"/>
      <c r="AZJ53" s="468"/>
      <c r="AZK53" s="468"/>
      <c r="AZL53" s="468"/>
      <c r="AZM53" s="468"/>
      <c r="AZN53" s="468"/>
      <c r="AZO53" s="468"/>
      <c r="AZP53" s="468"/>
      <c r="AZQ53" s="468"/>
      <c r="AZR53" s="468"/>
      <c r="AZS53" s="468"/>
      <c r="AZT53" s="468"/>
      <c r="AZU53" s="468"/>
      <c r="AZV53" s="468"/>
      <c r="AZW53" s="468"/>
      <c r="AZX53" s="468"/>
      <c r="AZY53" s="468"/>
      <c r="AZZ53" s="468"/>
      <c r="BAA53" s="468"/>
      <c r="BAB53" s="468"/>
      <c r="BAC53" s="468"/>
      <c r="BAD53" s="468"/>
      <c r="BAE53" s="468"/>
      <c r="BAF53" s="468"/>
      <c r="BAG53" s="468"/>
      <c r="BAH53" s="468"/>
      <c r="BAI53" s="468"/>
      <c r="BAJ53" s="468"/>
      <c r="BAK53" s="468"/>
      <c r="BAL53" s="468"/>
      <c r="BAM53" s="468"/>
      <c r="BAN53" s="468"/>
      <c r="BAO53" s="468"/>
      <c r="BAP53" s="468"/>
      <c r="BAQ53" s="468"/>
      <c r="BAR53" s="468"/>
      <c r="BAS53" s="468"/>
      <c r="BAT53" s="468"/>
      <c r="BAU53" s="468"/>
      <c r="BAV53" s="468"/>
      <c r="BAW53" s="468"/>
      <c r="BAX53" s="468"/>
      <c r="BAY53" s="468"/>
      <c r="BAZ53" s="468"/>
      <c r="BBA53" s="468"/>
      <c r="BBB53" s="468"/>
      <c r="BBC53" s="468"/>
      <c r="BBD53" s="468"/>
      <c r="BBE53" s="468"/>
      <c r="BBF53" s="468"/>
      <c r="BBG53" s="468"/>
      <c r="BBH53" s="468"/>
      <c r="BBI53" s="468"/>
      <c r="BBJ53" s="468"/>
      <c r="BBK53" s="468"/>
      <c r="BBL53" s="468"/>
      <c r="BBM53" s="468"/>
      <c r="BBN53" s="468"/>
      <c r="BBO53" s="468"/>
      <c r="BBP53" s="468"/>
      <c r="BBQ53" s="468"/>
      <c r="BBR53" s="468"/>
      <c r="BBS53" s="468"/>
      <c r="BBT53" s="468"/>
      <c r="BBU53" s="468"/>
      <c r="BBV53" s="468"/>
      <c r="BBW53" s="468"/>
      <c r="BBX53" s="468"/>
      <c r="BBY53" s="468"/>
      <c r="BBZ53" s="468"/>
      <c r="BCA53" s="468"/>
      <c r="BCB53" s="468"/>
      <c r="BCC53" s="468"/>
      <c r="BCD53" s="468"/>
      <c r="BCE53" s="468"/>
      <c r="BCF53" s="468"/>
      <c r="BCG53" s="468"/>
      <c r="BCH53" s="468"/>
      <c r="BCI53" s="468"/>
      <c r="BCJ53" s="468"/>
      <c r="BCK53" s="468"/>
      <c r="BCL53" s="468"/>
      <c r="BCM53" s="468"/>
      <c r="BCN53" s="468"/>
      <c r="BCO53" s="468"/>
      <c r="BCP53" s="468"/>
      <c r="BCQ53" s="468"/>
      <c r="BCR53" s="468"/>
      <c r="BCS53" s="468"/>
      <c r="BCT53" s="468"/>
      <c r="BCU53" s="468"/>
      <c r="BCV53" s="468"/>
      <c r="BCW53" s="468"/>
      <c r="BCX53" s="468"/>
      <c r="BCY53" s="468"/>
      <c r="BCZ53" s="468"/>
      <c r="BDA53" s="468"/>
      <c r="BDB53" s="468"/>
      <c r="BDC53" s="468"/>
      <c r="BDD53" s="468"/>
      <c r="BDE53" s="468"/>
      <c r="BDF53" s="468"/>
      <c r="BDG53" s="468"/>
      <c r="BDH53" s="468"/>
      <c r="BDI53" s="468"/>
      <c r="BDJ53" s="468"/>
      <c r="BDK53" s="468"/>
      <c r="BDL53" s="468"/>
      <c r="BDM53" s="468"/>
      <c r="BDN53" s="468"/>
      <c r="BDO53" s="468"/>
      <c r="BDP53" s="468"/>
      <c r="BDQ53" s="468"/>
      <c r="BDR53" s="468"/>
      <c r="BDS53" s="468"/>
      <c r="BDT53" s="468"/>
      <c r="BDU53" s="468"/>
      <c r="BDV53" s="468"/>
      <c r="BDW53" s="468"/>
      <c r="BDX53" s="468"/>
      <c r="BDY53" s="468"/>
      <c r="BDZ53" s="468"/>
      <c r="BEA53" s="468"/>
      <c r="BEB53" s="468"/>
      <c r="BEC53" s="468"/>
      <c r="BED53" s="468"/>
      <c r="BEE53" s="468"/>
      <c r="BEF53" s="468"/>
      <c r="BEG53" s="468"/>
      <c r="BEH53" s="468"/>
      <c r="BEI53" s="468"/>
      <c r="BEJ53" s="468"/>
      <c r="BEK53" s="468"/>
      <c r="BEL53" s="468"/>
      <c r="BEM53" s="468"/>
      <c r="BEN53" s="468"/>
      <c r="BEO53" s="468"/>
      <c r="BEP53" s="468"/>
      <c r="BEQ53" s="468"/>
      <c r="BER53" s="468"/>
      <c r="BES53" s="468"/>
      <c r="BET53" s="468"/>
      <c r="BEU53" s="468"/>
      <c r="BEV53" s="468"/>
      <c r="BEW53" s="468"/>
      <c r="BEX53" s="468"/>
      <c r="BEY53" s="468"/>
      <c r="BEZ53" s="468"/>
      <c r="BFA53" s="468"/>
      <c r="BFB53" s="468"/>
      <c r="BFC53" s="468"/>
      <c r="BFD53" s="468"/>
      <c r="BFE53" s="468"/>
      <c r="BFF53" s="468"/>
      <c r="BFG53" s="468"/>
      <c r="BFH53" s="468"/>
      <c r="BFI53" s="468"/>
      <c r="BFJ53" s="468"/>
      <c r="BFK53" s="468"/>
      <c r="BFL53" s="468"/>
      <c r="BFM53" s="468"/>
      <c r="BFN53" s="468"/>
      <c r="BFO53" s="468"/>
      <c r="BFP53" s="468"/>
      <c r="BFQ53" s="468"/>
      <c r="BFR53" s="468"/>
      <c r="BFS53" s="468"/>
      <c r="BFT53" s="468"/>
      <c r="BFU53" s="468"/>
      <c r="BFV53" s="468"/>
      <c r="BFW53" s="468"/>
      <c r="BFX53" s="468"/>
      <c r="BFY53" s="468"/>
      <c r="BFZ53" s="468"/>
      <c r="BGA53" s="468"/>
      <c r="BGB53" s="468"/>
      <c r="BGC53" s="468"/>
      <c r="BGD53" s="468"/>
      <c r="BGE53" s="468"/>
      <c r="BGF53" s="468"/>
      <c r="BGG53" s="468"/>
      <c r="BGH53" s="468"/>
      <c r="BGI53" s="468"/>
      <c r="BGJ53" s="468"/>
      <c r="BGK53" s="468"/>
      <c r="BGL53" s="468"/>
      <c r="BGM53" s="468"/>
      <c r="BGN53" s="468"/>
      <c r="BGO53" s="468"/>
      <c r="BGP53" s="468"/>
      <c r="BGQ53" s="468"/>
      <c r="BGR53" s="468"/>
      <c r="BGS53" s="468"/>
      <c r="BGT53" s="468"/>
      <c r="BGU53" s="468"/>
      <c r="BGV53" s="468"/>
      <c r="BGW53" s="468"/>
      <c r="BGX53" s="468"/>
      <c r="BGY53" s="468"/>
      <c r="BGZ53" s="468"/>
      <c r="BHA53" s="468"/>
      <c r="BHB53" s="468"/>
      <c r="BHC53" s="468"/>
      <c r="BHD53" s="468"/>
      <c r="BHE53" s="468"/>
      <c r="BHF53" s="468"/>
      <c r="BHG53" s="468"/>
      <c r="BHH53" s="468"/>
      <c r="BHI53" s="468"/>
      <c r="BHJ53" s="468"/>
      <c r="BHK53" s="468"/>
      <c r="BHL53" s="468"/>
      <c r="BHM53" s="468"/>
      <c r="BHN53" s="468"/>
      <c r="BHO53" s="468"/>
      <c r="BHP53" s="468"/>
      <c r="BHQ53" s="468"/>
      <c r="BHR53" s="468"/>
      <c r="BHS53" s="468"/>
      <c r="BHT53" s="468"/>
      <c r="BHU53" s="468"/>
      <c r="BHV53" s="468"/>
      <c r="BHW53" s="468"/>
      <c r="BHX53" s="468"/>
      <c r="BHY53" s="468"/>
      <c r="BHZ53" s="468"/>
      <c r="BIA53" s="468"/>
      <c r="BIB53" s="468"/>
      <c r="BIC53" s="468"/>
      <c r="BID53" s="468"/>
      <c r="BIE53" s="468"/>
      <c r="BIF53" s="468"/>
      <c r="BIG53" s="468"/>
      <c r="BIH53" s="468"/>
      <c r="BII53" s="468"/>
      <c r="BIJ53" s="468"/>
      <c r="BIK53" s="468"/>
      <c r="BIL53" s="468"/>
      <c r="BIM53" s="468"/>
      <c r="BIN53" s="468"/>
      <c r="BIO53" s="468"/>
      <c r="BIP53" s="468"/>
      <c r="BIQ53" s="468"/>
      <c r="BIR53" s="468"/>
      <c r="BIS53" s="468"/>
      <c r="BIT53" s="468"/>
      <c r="BIU53" s="468"/>
      <c r="BIV53" s="468"/>
      <c r="BIW53" s="468"/>
      <c r="BIX53" s="468"/>
      <c r="BIY53" s="468"/>
      <c r="BIZ53" s="468"/>
      <c r="BJA53" s="468"/>
      <c r="BJB53" s="468"/>
      <c r="BJC53" s="468"/>
      <c r="BJD53" s="468"/>
      <c r="BJE53" s="468"/>
      <c r="BJF53" s="468"/>
      <c r="BJG53" s="468"/>
      <c r="BJH53" s="468"/>
      <c r="BJI53" s="468"/>
      <c r="BJJ53" s="468"/>
      <c r="BJK53" s="468"/>
      <c r="BJL53" s="468"/>
      <c r="BJM53" s="468"/>
      <c r="BJN53" s="468"/>
      <c r="BJO53" s="468"/>
      <c r="BJP53" s="468"/>
      <c r="BJQ53" s="468"/>
      <c r="BJR53" s="468"/>
      <c r="BJS53" s="468"/>
      <c r="BJT53" s="468"/>
      <c r="BJU53" s="468"/>
      <c r="BJV53" s="468"/>
      <c r="BJW53" s="468"/>
      <c r="BJX53" s="468"/>
      <c r="BJY53" s="468"/>
      <c r="BJZ53" s="468"/>
      <c r="BKA53" s="468"/>
      <c r="BKB53" s="468"/>
      <c r="BKC53" s="468"/>
      <c r="BKD53" s="468"/>
      <c r="BKE53" s="468"/>
      <c r="BKF53" s="468"/>
      <c r="BKG53" s="468"/>
      <c r="BKH53" s="468"/>
      <c r="BKI53" s="468"/>
      <c r="BKJ53" s="468"/>
      <c r="BKK53" s="468"/>
      <c r="BKL53" s="468"/>
      <c r="BKM53" s="468"/>
      <c r="BKN53" s="468"/>
      <c r="BKO53" s="468"/>
      <c r="BKP53" s="468"/>
      <c r="BKQ53" s="468"/>
      <c r="BKR53" s="468"/>
      <c r="BKS53" s="468"/>
      <c r="BKT53" s="468"/>
      <c r="BKU53" s="468"/>
      <c r="BKV53" s="468"/>
      <c r="BKW53" s="468"/>
      <c r="BKX53" s="468"/>
      <c r="BKY53" s="468"/>
      <c r="BKZ53" s="468"/>
      <c r="BLA53" s="468"/>
      <c r="BLB53" s="468"/>
      <c r="BLC53" s="468"/>
      <c r="BLD53" s="468"/>
      <c r="BLE53" s="468"/>
      <c r="BLF53" s="468"/>
      <c r="BLG53" s="468"/>
      <c r="BLH53" s="468"/>
      <c r="BLI53" s="468"/>
      <c r="BLJ53" s="468"/>
      <c r="BLK53" s="468"/>
      <c r="BLL53" s="468"/>
      <c r="BLM53" s="468"/>
      <c r="BLN53" s="468"/>
      <c r="BLO53" s="468"/>
      <c r="BLP53" s="468"/>
      <c r="BLQ53" s="468"/>
      <c r="BLR53" s="468"/>
      <c r="BLS53" s="468"/>
      <c r="BLT53" s="468"/>
      <c r="BLU53" s="468"/>
      <c r="BLV53" s="468"/>
      <c r="BLW53" s="468"/>
      <c r="BLX53" s="468"/>
      <c r="BLY53" s="468"/>
      <c r="BLZ53" s="468"/>
      <c r="BMA53" s="468"/>
      <c r="BMB53" s="468"/>
      <c r="BMC53" s="468"/>
      <c r="BMD53" s="468"/>
      <c r="BME53" s="468"/>
      <c r="BMF53" s="468"/>
      <c r="BMG53" s="468"/>
      <c r="BMH53" s="468"/>
      <c r="BMI53" s="468"/>
      <c r="BMJ53" s="468"/>
      <c r="BMK53" s="468"/>
      <c r="BML53" s="468"/>
      <c r="BMM53" s="468"/>
      <c r="BMN53" s="468"/>
      <c r="BMO53" s="468"/>
      <c r="BMP53" s="468"/>
      <c r="BMQ53" s="468"/>
      <c r="BMR53" s="468"/>
      <c r="BMS53" s="468"/>
      <c r="BMT53" s="468"/>
      <c r="BMU53" s="468"/>
      <c r="BMV53" s="468"/>
      <c r="BMW53" s="468"/>
      <c r="BMX53" s="468"/>
      <c r="BMY53" s="468"/>
      <c r="BMZ53" s="468"/>
      <c r="BNA53" s="468"/>
      <c r="BNB53" s="468"/>
      <c r="BNC53" s="468"/>
      <c r="BND53" s="468"/>
      <c r="BNE53" s="468"/>
      <c r="BNF53" s="468"/>
      <c r="BNG53" s="468"/>
      <c r="BNH53" s="468"/>
      <c r="BNI53" s="468"/>
      <c r="BNJ53" s="468"/>
      <c r="BNK53" s="468"/>
      <c r="BNL53" s="468"/>
      <c r="BNM53" s="468"/>
      <c r="BNN53" s="468"/>
      <c r="BNO53" s="468"/>
      <c r="BNP53" s="468"/>
      <c r="BNQ53" s="468"/>
      <c r="BNR53" s="468"/>
      <c r="BNS53" s="468"/>
      <c r="BNT53" s="468"/>
      <c r="BNU53" s="468"/>
      <c r="BNV53" s="468"/>
      <c r="BNW53" s="468"/>
      <c r="BNX53" s="468"/>
      <c r="BNY53" s="468"/>
      <c r="BNZ53" s="468"/>
      <c r="BOA53" s="468"/>
      <c r="BOB53" s="468"/>
      <c r="BOC53" s="468"/>
      <c r="BOD53" s="468"/>
      <c r="BOE53" s="468"/>
      <c r="BOF53" s="468"/>
      <c r="BOG53" s="468"/>
      <c r="BOH53" s="468"/>
      <c r="BOI53" s="468"/>
      <c r="BOJ53" s="468"/>
      <c r="BOK53" s="468"/>
      <c r="BOL53" s="468"/>
      <c r="BOM53" s="468"/>
      <c r="BON53" s="468"/>
      <c r="BOO53" s="468"/>
      <c r="BOP53" s="468"/>
      <c r="BOQ53" s="468"/>
      <c r="BOR53" s="468"/>
      <c r="BOS53" s="468"/>
      <c r="BOT53" s="468"/>
      <c r="BOU53" s="468"/>
      <c r="BOV53" s="468"/>
      <c r="BOW53" s="468"/>
      <c r="BOX53" s="468"/>
      <c r="BOY53" s="468"/>
      <c r="BOZ53" s="468"/>
      <c r="BPA53" s="468"/>
      <c r="BPB53" s="468"/>
      <c r="BPC53" s="468"/>
      <c r="BPD53" s="468"/>
      <c r="BPE53" s="468"/>
      <c r="BPF53" s="468"/>
      <c r="BPG53" s="468"/>
      <c r="BPH53" s="468"/>
      <c r="BPI53" s="468"/>
      <c r="BPJ53" s="468"/>
      <c r="BPK53" s="468"/>
      <c r="BPL53" s="468"/>
      <c r="BPM53" s="468"/>
      <c r="BPN53" s="468"/>
      <c r="BPO53" s="468"/>
      <c r="BPP53" s="468"/>
      <c r="BPQ53" s="468"/>
      <c r="BPR53" s="468"/>
      <c r="BPS53" s="468"/>
      <c r="BPT53" s="468"/>
      <c r="BPU53" s="468"/>
      <c r="BPV53" s="468"/>
      <c r="BPW53" s="468"/>
      <c r="BPX53" s="468"/>
      <c r="BPY53" s="468"/>
      <c r="BPZ53" s="468"/>
      <c r="BQA53" s="468"/>
      <c r="BQB53" s="468"/>
      <c r="BQC53" s="468"/>
      <c r="BQD53" s="468"/>
      <c r="BQE53" s="468"/>
      <c r="BQF53" s="468"/>
      <c r="BQG53" s="468"/>
      <c r="BQH53" s="468"/>
      <c r="BQI53" s="468"/>
      <c r="BQJ53" s="468"/>
      <c r="BQK53" s="468"/>
      <c r="BQL53" s="468"/>
      <c r="BQM53" s="468"/>
      <c r="BQN53" s="468"/>
      <c r="BQO53" s="468"/>
      <c r="BQP53" s="468"/>
      <c r="BQQ53" s="468"/>
      <c r="BQR53" s="468"/>
      <c r="BQS53" s="468"/>
      <c r="BQT53" s="468"/>
      <c r="BQU53" s="468"/>
      <c r="BQV53" s="468"/>
      <c r="BQW53" s="468"/>
      <c r="BQX53" s="468"/>
      <c r="BQY53" s="468"/>
      <c r="BQZ53" s="468"/>
      <c r="BRA53" s="468"/>
      <c r="BRB53" s="468"/>
      <c r="BRC53" s="468"/>
      <c r="BRD53" s="468"/>
      <c r="BRE53" s="468"/>
      <c r="BRF53" s="468"/>
      <c r="BRG53" s="468"/>
      <c r="BRH53" s="468"/>
      <c r="BRI53" s="468"/>
      <c r="BRJ53" s="468"/>
      <c r="BRK53" s="468"/>
      <c r="BRL53" s="468"/>
      <c r="BRM53" s="468"/>
      <c r="BRN53" s="468"/>
      <c r="BRO53" s="468"/>
      <c r="BRP53" s="468"/>
      <c r="BRQ53" s="468"/>
      <c r="BRR53" s="468"/>
      <c r="BRS53" s="468"/>
      <c r="BRT53" s="468"/>
      <c r="BRU53" s="468"/>
      <c r="BRV53" s="468"/>
      <c r="BRW53" s="468"/>
      <c r="BRX53" s="468"/>
      <c r="BRY53" s="468"/>
      <c r="BRZ53" s="468"/>
      <c r="BSA53" s="468"/>
      <c r="BSB53" s="468"/>
      <c r="BSC53" s="468"/>
      <c r="BSD53" s="468"/>
      <c r="BSE53" s="468"/>
      <c r="BSF53" s="468"/>
      <c r="BSG53" s="468"/>
      <c r="BSH53" s="468"/>
      <c r="BSI53" s="468"/>
      <c r="BSJ53" s="468"/>
      <c r="BSK53" s="468"/>
      <c r="BSL53" s="468"/>
      <c r="BSM53" s="468"/>
      <c r="BSN53" s="468"/>
      <c r="BSO53" s="468"/>
      <c r="BSP53" s="468"/>
      <c r="BSQ53" s="468"/>
      <c r="BSR53" s="468"/>
      <c r="BSS53" s="468"/>
      <c r="BST53" s="468"/>
      <c r="BSU53" s="468"/>
      <c r="BSV53" s="468"/>
      <c r="BSW53" s="468"/>
      <c r="BSX53" s="468"/>
      <c r="BSY53" s="468"/>
      <c r="BSZ53" s="468"/>
      <c r="BTA53" s="468"/>
      <c r="BTB53" s="468"/>
      <c r="BTC53" s="468"/>
      <c r="BTD53" s="468"/>
      <c r="BTE53" s="468"/>
      <c r="BTF53" s="468"/>
      <c r="BTG53" s="468"/>
      <c r="BTH53" s="468"/>
      <c r="BTI53" s="468"/>
      <c r="BTJ53" s="468"/>
      <c r="BTK53" s="468"/>
      <c r="BTL53" s="468"/>
      <c r="BTM53" s="468"/>
      <c r="BTN53" s="468"/>
      <c r="BTO53" s="468"/>
      <c r="BTP53" s="468"/>
      <c r="BTQ53" s="468"/>
      <c r="BTR53" s="468"/>
      <c r="BTS53" s="468"/>
      <c r="BTT53" s="468"/>
      <c r="BTU53" s="468"/>
      <c r="BTV53" s="468"/>
      <c r="BTW53" s="468"/>
      <c r="BTX53" s="468"/>
      <c r="BTY53" s="468"/>
      <c r="BTZ53" s="468"/>
      <c r="BUA53" s="468"/>
      <c r="BUB53" s="468"/>
      <c r="BUC53" s="468"/>
      <c r="BUD53" s="468"/>
      <c r="BUE53" s="468"/>
      <c r="BUF53" s="468"/>
      <c r="BUG53" s="468"/>
      <c r="BUH53" s="468"/>
      <c r="BUI53" s="468"/>
      <c r="BUJ53" s="468"/>
      <c r="BUK53" s="468"/>
      <c r="BUL53" s="468"/>
      <c r="BUM53" s="468"/>
      <c r="BUN53" s="468"/>
      <c r="BUO53" s="468"/>
      <c r="BUP53" s="468"/>
      <c r="BUQ53" s="468"/>
      <c r="BUR53" s="468"/>
      <c r="BUS53" s="468"/>
      <c r="BUT53" s="468"/>
      <c r="BUU53" s="468"/>
      <c r="BUV53" s="468"/>
      <c r="BUW53" s="468"/>
      <c r="BUX53" s="468"/>
      <c r="BUY53" s="468"/>
      <c r="BUZ53" s="468"/>
      <c r="BVA53" s="468"/>
      <c r="BVB53" s="468"/>
      <c r="BVC53" s="468"/>
      <c r="BVD53" s="468"/>
      <c r="BVE53" s="468"/>
      <c r="BVF53" s="468"/>
      <c r="BVG53" s="468"/>
      <c r="BVH53" s="468"/>
      <c r="BVI53" s="468"/>
      <c r="BVJ53" s="468"/>
      <c r="BVK53" s="468"/>
      <c r="BVL53" s="468"/>
      <c r="BVM53" s="468"/>
      <c r="BVN53" s="468"/>
      <c r="BVO53" s="468"/>
      <c r="BVP53" s="468"/>
      <c r="BVQ53" s="468"/>
      <c r="BVR53" s="468"/>
      <c r="BVS53" s="468"/>
      <c r="BVT53" s="468"/>
      <c r="BVU53" s="468"/>
      <c r="BVV53" s="468"/>
      <c r="BVW53" s="468"/>
      <c r="BVX53" s="468"/>
      <c r="BVY53" s="468"/>
      <c r="BVZ53" s="468"/>
      <c r="BWA53" s="468"/>
      <c r="BWB53" s="468"/>
      <c r="BWC53" s="468"/>
      <c r="BWD53" s="468"/>
      <c r="BWE53" s="468"/>
      <c r="BWF53" s="468"/>
      <c r="BWG53" s="468"/>
      <c r="BWH53" s="468"/>
      <c r="BWI53" s="468"/>
      <c r="BWJ53" s="468"/>
      <c r="BWK53" s="468"/>
      <c r="BWL53" s="468"/>
      <c r="BWM53" s="468"/>
      <c r="BWN53" s="468"/>
      <c r="BWO53" s="468"/>
      <c r="BWP53" s="468"/>
      <c r="BWQ53" s="468"/>
      <c r="BWR53" s="468"/>
      <c r="BWS53" s="468"/>
      <c r="BWT53" s="468"/>
      <c r="BWU53" s="468"/>
      <c r="BWV53" s="468"/>
      <c r="BWW53" s="468"/>
      <c r="BWX53" s="468"/>
      <c r="BWY53" s="468"/>
      <c r="BWZ53" s="468"/>
      <c r="BXA53" s="468"/>
      <c r="BXB53" s="468"/>
      <c r="BXC53" s="468"/>
      <c r="BXD53" s="468"/>
      <c r="BXE53" s="468"/>
      <c r="BXF53" s="468"/>
      <c r="BXG53" s="468"/>
      <c r="BXH53" s="468"/>
      <c r="BXI53" s="468"/>
      <c r="BXJ53" s="468"/>
      <c r="BXK53" s="468"/>
      <c r="BXL53" s="468"/>
      <c r="BXM53" s="468"/>
      <c r="BXN53" s="468"/>
      <c r="BXO53" s="468"/>
      <c r="BXP53" s="468"/>
      <c r="BXQ53" s="468"/>
      <c r="BXR53" s="468"/>
      <c r="BXS53" s="468"/>
      <c r="BXT53" s="468"/>
      <c r="BXU53" s="468"/>
      <c r="BXV53" s="468"/>
      <c r="BXW53" s="468"/>
      <c r="BXX53" s="468"/>
      <c r="BXY53" s="468"/>
      <c r="BXZ53" s="468"/>
      <c r="BYA53" s="468"/>
      <c r="BYB53" s="468"/>
      <c r="BYC53" s="468"/>
      <c r="BYD53" s="468"/>
      <c r="BYE53" s="468"/>
      <c r="BYF53" s="468"/>
      <c r="BYG53" s="468"/>
      <c r="BYH53" s="468"/>
      <c r="BYI53" s="468"/>
      <c r="BYJ53" s="468"/>
      <c r="BYK53" s="468"/>
      <c r="BYL53" s="468"/>
      <c r="BYM53" s="468"/>
      <c r="BYN53" s="468"/>
      <c r="BYO53" s="468"/>
      <c r="BYP53" s="468"/>
      <c r="BYQ53" s="468"/>
      <c r="BYR53" s="468"/>
      <c r="BYS53" s="468"/>
      <c r="BYT53" s="468"/>
      <c r="BYU53" s="468"/>
      <c r="BYV53" s="468"/>
      <c r="BYW53" s="468"/>
      <c r="BYX53" s="468"/>
      <c r="BYY53" s="468"/>
      <c r="BYZ53" s="468"/>
      <c r="BZA53" s="468"/>
      <c r="BZB53" s="468"/>
      <c r="BZC53" s="468"/>
      <c r="BZD53" s="468"/>
      <c r="BZE53" s="468"/>
      <c r="BZF53" s="468"/>
      <c r="BZG53" s="468"/>
      <c r="BZH53" s="468"/>
      <c r="BZI53" s="468"/>
      <c r="BZJ53" s="468"/>
      <c r="BZK53" s="468"/>
      <c r="BZL53" s="468"/>
      <c r="BZM53" s="468"/>
      <c r="BZN53" s="468"/>
      <c r="BZO53" s="468"/>
      <c r="BZP53" s="468"/>
      <c r="BZQ53" s="468"/>
      <c r="BZR53" s="468"/>
      <c r="BZS53" s="468"/>
      <c r="BZT53" s="468"/>
      <c r="BZU53" s="468"/>
      <c r="BZV53" s="468"/>
      <c r="BZW53" s="468"/>
      <c r="BZX53" s="468"/>
      <c r="BZY53" s="468"/>
      <c r="BZZ53" s="468"/>
      <c r="CAA53" s="468"/>
      <c r="CAB53" s="468"/>
      <c r="CAC53" s="468"/>
      <c r="CAD53" s="468"/>
      <c r="CAE53" s="468"/>
      <c r="CAF53" s="468"/>
      <c r="CAG53" s="468"/>
      <c r="CAH53" s="468"/>
      <c r="CAI53" s="468"/>
      <c r="CAJ53" s="468"/>
      <c r="CAK53" s="468"/>
      <c r="CAL53" s="468"/>
      <c r="CAM53" s="468"/>
      <c r="CAN53" s="468"/>
      <c r="CAO53" s="468"/>
      <c r="CAP53" s="468"/>
      <c r="CAQ53" s="468"/>
      <c r="CAR53" s="468"/>
      <c r="CAS53" s="468"/>
      <c r="CAT53" s="468"/>
      <c r="CAU53" s="468"/>
      <c r="CAV53" s="468"/>
      <c r="CAW53" s="468"/>
      <c r="CAX53" s="468"/>
      <c r="CAY53" s="468"/>
      <c r="CAZ53" s="468"/>
      <c r="CBA53" s="468"/>
      <c r="CBB53" s="468"/>
      <c r="CBC53" s="468"/>
      <c r="CBD53" s="468"/>
      <c r="CBE53" s="468"/>
      <c r="CBF53" s="468"/>
      <c r="CBG53" s="468"/>
      <c r="CBH53" s="468"/>
      <c r="CBI53" s="468"/>
      <c r="CBJ53" s="468"/>
      <c r="CBK53" s="468"/>
      <c r="CBL53" s="468"/>
      <c r="CBM53" s="468"/>
      <c r="CBN53" s="468"/>
      <c r="CBO53" s="468"/>
      <c r="CBP53" s="468"/>
      <c r="CBQ53" s="468"/>
      <c r="CBR53" s="468"/>
      <c r="CBS53" s="468"/>
      <c r="CBT53" s="468"/>
      <c r="CBU53" s="468"/>
      <c r="CBV53" s="468"/>
      <c r="CBW53" s="468"/>
      <c r="CBX53" s="468"/>
      <c r="CBY53" s="468"/>
      <c r="CBZ53" s="468"/>
      <c r="CCA53" s="468"/>
      <c r="CCB53" s="468"/>
      <c r="CCC53" s="468"/>
      <c r="CCD53" s="468"/>
      <c r="CCE53" s="468"/>
      <c r="CCF53" s="468"/>
      <c r="CCG53" s="468"/>
      <c r="CCH53" s="468"/>
      <c r="CCI53" s="468"/>
      <c r="CCJ53" s="468"/>
      <c r="CCK53" s="468"/>
      <c r="CCL53" s="468"/>
      <c r="CCM53" s="468"/>
      <c r="CCN53" s="468"/>
      <c r="CCO53" s="468"/>
      <c r="CCP53" s="468"/>
      <c r="CCQ53" s="468"/>
      <c r="CCR53" s="468"/>
      <c r="CCS53" s="468"/>
      <c r="CCT53" s="468"/>
      <c r="CCU53" s="468"/>
      <c r="CCV53" s="468"/>
      <c r="CCW53" s="468"/>
      <c r="CCX53" s="468"/>
      <c r="CCY53" s="468"/>
      <c r="CCZ53" s="468"/>
      <c r="CDA53" s="468"/>
      <c r="CDB53" s="468"/>
      <c r="CDC53" s="468"/>
      <c r="CDD53" s="468"/>
      <c r="CDE53" s="468"/>
      <c r="CDF53" s="468"/>
      <c r="CDG53" s="468"/>
      <c r="CDH53" s="468"/>
      <c r="CDI53" s="468"/>
      <c r="CDJ53" s="468"/>
      <c r="CDK53" s="468"/>
      <c r="CDL53" s="468"/>
      <c r="CDM53" s="468"/>
      <c r="CDN53" s="468"/>
      <c r="CDO53" s="468"/>
      <c r="CDP53" s="468"/>
      <c r="CDQ53" s="468"/>
      <c r="CDR53" s="468"/>
      <c r="CDS53" s="468"/>
      <c r="CDT53" s="468"/>
      <c r="CDU53" s="468"/>
      <c r="CDV53" s="468"/>
      <c r="CDW53" s="468"/>
      <c r="CDX53" s="468"/>
      <c r="CDY53" s="468"/>
      <c r="CDZ53" s="468"/>
      <c r="CEA53" s="468"/>
      <c r="CEB53" s="468"/>
      <c r="CEC53" s="468"/>
      <c r="CED53" s="468"/>
      <c r="CEE53" s="468"/>
      <c r="CEF53" s="468"/>
      <c r="CEG53" s="468"/>
      <c r="CEH53" s="468"/>
      <c r="CEI53" s="468"/>
      <c r="CEJ53" s="468"/>
      <c r="CEK53" s="468"/>
      <c r="CEL53" s="468"/>
      <c r="CEM53" s="468"/>
      <c r="CEN53" s="468"/>
      <c r="CEO53" s="468"/>
      <c r="CEP53" s="468"/>
      <c r="CEQ53" s="468"/>
      <c r="CER53" s="468"/>
      <c r="CES53" s="468"/>
      <c r="CET53" s="468"/>
      <c r="CEU53" s="468"/>
      <c r="CEV53" s="468"/>
      <c r="CEW53" s="468"/>
      <c r="CEX53" s="468"/>
      <c r="CEY53" s="468"/>
      <c r="CEZ53" s="468"/>
      <c r="CFA53" s="468"/>
      <c r="CFB53" s="468"/>
      <c r="CFC53" s="468"/>
      <c r="CFD53" s="468"/>
      <c r="CFE53" s="468"/>
      <c r="CFF53" s="468"/>
      <c r="CFG53" s="468"/>
      <c r="CFH53" s="468"/>
      <c r="CFI53" s="468"/>
      <c r="CFJ53" s="468"/>
      <c r="CFK53" s="468"/>
      <c r="CFL53" s="468"/>
      <c r="CFM53" s="468"/>
      <c r="CFN53" s="468"/>
      <c r="CFO53" s="468"/>
      <c r="CFP53" s="468"/>
      <c r="CFQ53" s="468"/>
      <c r="CFR53" s="468"/>
      <c r="CFS53" s="468"/>
      <c r="CFT53" s="468"/>
      <c r="CFU53" s="468"/>
      <c r="CFV53" s="468"/>
      <c r="CFW53" s="468"/>
      <c r="CFX53" s="468"/>
      <c r="CFY53" s="468"/>
      <c r="CFZ53" s="468"/>
      <c r="CGA53" s="468"/>
      <c r="CGB53" s="468"/>
      <c r="CGC53" s="468"/>
      <c r="CGD53" s="468"/>
      <c r="CGE53" s="468"/>
      <c r="CGF53" s="468"/>
      <c r="CGG53" s="468"/>
      <c r="CGH53" s="468"/>
      <c r="CGI53" s="468"/>
      <c r="CGJ53" s="468"/>
      <c r="CGK53" s="468"/>
      <c r="CGL53" s="468"/>
      <c r="CGM53" s="468"/>
      <c r="CGN53" s="468"/>
      <c r="CGO53" s="468"/>
      <c r="CGP53" s="468"/>
      <c r="CGQ53" s="468"/>
      <c r="CGR53" s="468"/>
      <c r="CGS53" s="468"/>
      <c r="CGT53" s="468"/>
      <c r="CGU53" s="468"/>
      <c r="CGV53" s="468"/>
      <c r="CGW53" s="468"/>
      <c r="CGX53" s="468"/>
      <c r="CGY53" s="468"/>
      <c r="CGZ53" s="468"/>
      <c r="CHA53" s="468"/>
      <c r="CHB53" s="468"/>
      <c r="CHC53" s="468"/>
      <c r="CHD53" s="468"/>
      <c r="CHE53" s="468"/>
      <c r="CHF53" s="468"/>
      <c r="CHG53" s="468"/>
      <c r="CHH53" s="468"/>
      <c r="CHI53" s="468"/>
      <c r="CHJ53" s="468"/>
      <c r="CHK53" s="468"/>
      <c r="CHL53" s="468"/>
      <c r="CHM53" s="468"/>
      <c r="CHN53" s="468"/>
      <c r="CHO53" s="468"/>
      <c r="CHP53" s="468"/>
      <c r="CHQ53" s="468"/>
      <c r="CHR53" s="468"/>
      <c r="CHS53" s="468"/>
      <c r="CHT53" s="468"/>
      <c r="CHU53" s="468"/>
      <c r="CHV53" s="468"/>
      <c r="CHW53" s="468"/>
      <c r="CHX53" s="468"/>
      <c r="CHY53" s="468"/>
      <c r="CHZ53" s="468"/>
      <c r="CIA53" s="468"/>
      <c r="CIB53" s="468"/>
      <c r="CIC53" s="468"/>
      <c r="CID53" s="468"/>
      <c r="CIE53" s="468"/>
      <c r="CIF53" s="468"/>
      <c r="CIG53" s="468"/>
      <c r="CIH53" s="468"/>
      <c r="CII53" s="468"/>
      <c r="CIJ53" s="468"/>
      <c r="CIK53" s="468"/>
      <c r="CIL53" s="468"/>
      <c r="CIM53" s="468"/>
      <c r="CIN53" s="468"/>
      <c r="CIO53" s="468"/>
      <c r="CIP53" s="468"/>
      <c r="CIQ53" s="468"/>
      <c r="CIR53" s="468"/>
      <c r="CIS53" s="468"/>
      <c r="CIT53" s="468"/>
      <c r="CIU53" s="468"/>
      <c r="CIV53" s="468"/>
      <c r="CIW53" s="468"/>
      <c r="CIX53" s="468"/>
      <c r="CIY53" s="468"/>
      <c r="CIZ53" s="468"/>
      <c r="CJA53" s="468"/>
      <c r="CJB53" s="468"/>
      <c r="CJC53" s="468"/>
      <c r="CJD53" s="468"/>
      <c r="CJE53" s="468"/>
      <c r="CJF53" s="468"/>
      <c r="CJG53" s="468"/>
      <c r="CJH53" s="468"/>
      <c r="CJI53" s="468"/>
      <c r="CJJ53" s="468"/>
      <c r="CJK53" s="468"/>
      <c r="CJL53" s="468"/>
      <c r="CJM53" s="468"/>
      <c r="CJN53" s="468"/>
      <c r="CJO53" s="468"/>
      <c r="CJP53" s="468"/>
      <c r="CJQ53" s="468"/>
      <c r="CJR53" s="468"/>
      <c r="CJS53" s="468"/>
      <c r="CJT53" s="468"/>
      <c r="CJU53" s="468"/>
      <c r="CJV53" s="468"/>
      <c r="CJW53" s="468"/>
      <c r="CJX53" s="468"/>
      <c r="CJY53" s="468"/>
      <c r="CJZ53" s="468"/>
      <c r="CKA53" s="468"/>
      <c r="CKB53" s="468"/>
      <c r="CKC53" s="468"/>
      <c r="CKD53" s="468"/>
      <c r="CKE53" s="468"/>
      <c r="CKF53" s="468"/>
      <c r="CKG53" s="468"/>
      <c r="CKH53" s="468"/>
      <c r="CKI53" s="468"/>
      <c r="CKJ53" s="468"/>
      <c r="CKK53" s="468"/>
      <c r="CKL53" s="468"/>
      <c r="CKM53" s="468"/>
      <c r="CKN53" s="468"/>
      <c r="CKO53" s="468"/>
      <c r="CKP53" s="468"/>
      <c r="CKQ53" s="468"/>
      <c r="CKR53" s="468"/>
      <c r="CKS53" s="468"/>
      <c r="CKT53" s="468"/>
      <c r="CKU53" s="468"/>
      <c r="CKV53" s="468"/>
      <c r="CKW53" s="468"/>
      <c r="CKX53" s="468"/>
      <c r="CKY53" s="468"/>
      <c r="CKZ53" s="468"/>
      <c r="CLA53" s="468"/>
      <c r="CLB53" s="468"/>
      <c r="CLC53" s="468"/>
      <c r="CLD53" s="468"/>
      <c r="CLE53" s="468"/>
      <c r="CLF53" s="468"/>
      <c r="CLG53" s="468"/>
      <c r="CLH53" s="468"/>
      <c r="CLI53" s="468"/>
      <c r="CLJ53" s="468"/>
      <c r="CLK53" s="468"/>
      <c r="CLL53" s="468"/>
      <c r="CLM53" s="468"/>
      <c r="CLN53" s="468"/>
      <c r="CLO53" s="468"/>
      <c r="CLP53" s="468"/>
      <c r="CLQ53" s="468"/>
      <c r="CLR53" s="468"/>
      <c r="CLS53" s="468"/>
      <c r="CLT53" s="468"/>
      <c r="CLU53" s="468"/>
      <c r="CLV53" s="468"/>
      <c r="CLW53" s="468"/>
      <c r="CLX53" s="468"/>
      <c r="CLY53" s="468"/>
      <c r="CLZ53" s="468"/>
      <c r="CMA53" s="468"/>
      <c r="CMB53" s="468"/>
      <c r="CMC53" s="468"/>
      <c r="CMD53" s="468"/>
      <c r="CME53" s="468"/>
      <c r="CMF53" s="468"/>
      <c r="CMG53" s="468"/>
      <c r="CMH53" s="468"/>
      <c r="CMI53" s="468"/>
      <c r="CMJ53" s="468"/>
      <c r="CMK53" s="468"/>
      <c r="CML53" s="468"/>
      <c r="CMM53" s="468"/>
      <c r="CMN53" s="468"/>
      <c r="CMO53" s="468"/>
      <c r="CMP53" s="468"/>
      <c r="CMQ53" s="468"/>
      <c r="CMR53" s="468"/>
      <c r="CMS53" s="468"/>
      <c r="CMT53" s="468"/>
      <c r="CMU53" s="468"/>
      <c r="CMV53" s="468"/>
      <c r="CMW53" s="468"/>
      <c r="CMX53" s="468"/>
      <c r="CMY53" s="468"/>
      <c r="CMZ53" s="468"/>
      <c r="CNA53" s="468"/>
      <c r="CNB53" s="468"/>
      <c r="CNC53" s="468"/>
      <c r="CND53" s="468"/>
      <c r="CNE53" s="468"/>
      <c r="CNF53" s="468"/>
      <c r="CNG53" s="468"/>
      <c r="CNH53" s="468"/>
      <c r="CNI53" s="468"/>
      <c r="CNJ53" s="468"/>
      <c r="CNK53" s="468"/>
      <c r="CNL53" s="468"/>
      <c r="CNM53" s="468"/>
      <c r="CNN53" s="468"/>
      <c r="CNO53" s="468"/>
      <c r="CNP53" s="468"/>
      <c r="CNQ53" s="468"/>
      <c r="CNR53" s="468"/>
      <c r="CNS53" s="468"/>
      <c r="CNT53" s="468"/>
      <c r="CNU53" s="468"/>
      <c r="CNV53" s="468"/>
      <c r="CNW53" s="468"/>
      <c r="CNX53" s="468"/>
      <c r="CNY53" s="468"/>
      <c r="CNZ53" s="468"/>
      <c r="COA53" s="468"/>
      <c r="COB53" s="468"/>
      <c r="COC53" s="468"/>
      <c r="COD53" s="468"/>
      <c r="COE53" s="468"/>
      <c r="COF53" s="468"/>
      <c r="COG53" s="468"/>
      <c r="COH53" s="468"/>
      <c r="COI53" s="468"/>
      <c r="COJ53" s="468"/>
      <c r="COK53" s="468"/>
      <c r="COL53" s="468"/>
      <c r="COM53" s="468"/>
      <c r="CON53" s="468"/>
      <c r="COO53" s="468"/>
      <c r="COP53" s="468"/>
      <c r="COQ53" s="468"/>
      <c r="COR53" s="468"/>
      <c r="COS53" s="468"/>
      <c r="COT53" s="468"/>
      <c r="COU53" s="468"/>
      <c r="COV53" s="468"/>
      <c r="COW53" s="468"/>
      <c r="COX53" s="468"/>
      <c r="COY53" s="468"/>
      <c r="COZ53" s="468"/>
      <c r="CPA53" s="468"/>
      <c r="CPB53" s="468"/>
      <c r="CPC53" s="468"/>
      <c r="CPD53" s="468"/>
      <c r="CPE53" s="468"/>
      <c r="CPF53" s="468"/>
      <c r="CPG53" s="468"/>
      <c r="CPH53" s="468"/>
      <c r="CPI53" s="468"/>
      <c r="CPJ53" s="468"/>
      <c r="CPK53" s="468"/>
      <c r="CPL53" s="468"/>
      <c r="CPM53" s="468"/>
      <c r="CPN53" s="468"/>
      <c r="CPO53" s="468"/>
      <c r="CPP53" s="468"/>
      <c r="CPQ53" s="468"/>
      <c r="CPR53" s="468"/>
      <c r="CPS53" s="468"/>
      <c r="CPT53" s="468"/>
      <c r="CPU53" s="468"/>
      <c r="CPV53" s="468"/>
      <c r="CPW53" s="468"/>
      <c r="CPX53" s="468"/>
      <c r="CPY53" s="468"/>
      <c r="CPZ53" s="468"/>
      <c r="CQA53" s="468"/>
      <c r="CQB53" s="468"/>
      <c r="CQC53" s="468"/>
      <c r="CQD53" s="468"/>
      <c r="CQE53" s="468"/>
      <c r="CQF53" s="468"/>
      <c r="CQG53" s="468"/>
      <c r="CQH53" s="468"/>
      <c r="CQI53" s="468"/>
      <c r="CQJ53" s="468"/>
      <c r="CQK53" s="468"/>
      <c r="CQL53" s="468"/>
      <c r="CQM53" s="468"/>
      <c r="CQN53" s="468"/>
      <c r="CQO53" s="468"/>
      <c r="CQP53" s="468"/>
      <c r="CQQ53" s="468"/>
      <c r="CQR53" s="468"/>
      <c r="CQS53" s="468"/>
      <c r="CQT53" s="468"/>
      <c r="CQU53" s="468"/>
      <c r="CQV53" s="468"/>
      <c r="CQW53" s="468"/>
      <c r="CQX53" s="468"/>
      <c r="CQY53" s="468"/>
      <c r="CQZ53" s="468"/>
      <c r="CRA53" s="468"/>
      <c r="CRB53" s="468"/>
      <c r="CRC53" s="468"/>
      <c r="CRD53" s="468"/>
      <c r="CRE53" s="468"/>
      <c r="CRF53" s="468"/>
      <c r="CRG53" s="468"/>
      <c r="CRH53" s="468"/>
      <c r="CRI53" s="468"/>
      <c r="CRJ53" s="468"/>
      <c r="CRK53" s="468"/>
      <c r="CRL53" s="468"/>
      <c r="CRM53" s="468"/>
      <c r="CRN53" s="468"/>
      <c r="CRO53" s="468"/>
      <c r="CRP53" s="468"/>
      <c r="CRQ53" s="468"/>
      <c r="CRR53" s="468"/>
      <c r="CRS53" s="468"/>
      <c r="CRT53" s="468"/>
      <c r="CRU53" s="468"/>
      <c r="CRV53" s="468"/>
      <c r="CRW53" s="468"/>
      <c r="CRX53" s="468"/>
      <c r="CRY53" s="468"/>
      <c r="CRZ53" s="468"/>
      <c r="CSA53" s="468"/>
      <c r="CSB53" s="468"/>
      <c r="CSC53" s="468"/>
      <c r="CSD53" s="468"/>
      <c r="CSE53" s="468"/>
      <c r="CSF53" s="468"/>
      <c r="CSG53" s="468"/>
      <c r="CSH53" s="468"/>
      <c r="CSI53" s="468"/>
      <c r="CSJ53" s="468"/>
      <c r="CSK53" s="468"/>
      <c r="CSL53" s="468"/>
      <c r="CSM53" s="468"/>
      <c r="CSN53" s="468"/>
      <c r="CSO53" s="468"/>
      <c r="CSP53" s="468"/>
      <c r="CSQ53" s="468"/>
      <c r="CSR53" s="468"/>
      <c r="CSS53" s="468"/>
      <c r="CST53" s="468"/>
      <c r="CSU53" s="468"/>
      <c r="CSV53" s="468"/>
      <c r="CSW53" s="468"/>
      <c r="CSX53" s="468"/>
      <c r="CSY53" s="468"/>
      <c r="CSZ53" s="468"/>
      <c r="CTA53" s="468"/>
      <c r="CTB53" s="468"/>
      <c r="CTC53" s="468"/>
      <c r="CTD53" s="468"/>
      <c r="CTE53" s="468"/>
      <c r="CTF53" s="468"/>
      <c r="CTG53" s="468"/>
      <c r="CTH53" s="468"/>
      <c r="CTI53" s="468"/>
      <c r="CTJ53" s="468"/>
      <c r="CTK53" s="468"/>
      <c r="CTL53" s="468"/>
      <c r="CTM53" s="468"/>
      <c r="CTN53" s="468"/>
      <c r="CTO53" s="468"/>
      <c r="CTP53" s="468"/>
      <c r="CTQ53" s="468"/>
      <c r="CTR53" s="468"/>
      <c r="CTS53" s="468"/>
      <c r="CTT53" s="468"/>
      <c r="CTU53" s="468"/>
      <c r="CTV53" s="468"/>
      <c r="CTW53" s="468"/>
      <c r="CTX53" s="468"/>
      <c r="CTY53" s="468"/>
      <c r="CTZ53" s="468"/>
      <c r="CUA53" s="468"/>
      <c r="CUB53" s="468"/>
      <c r="CUC53" s="468"/>
      <c r="CUD53" s="468"/>
      <c r="CUE53" s="468"/>
      <c r="CUF53" s="468"/>
      <c r="CUG53" s="468"/>
      <c r="CUH53" s="468"/>
      <c r="CUI53" s="468"/>
      <c r="CUJ53" s="468"/>
      <c r="CUK53" s="468"/>
      <c r="CUL53" s="468"/>
      <c r="CUM53" s="468"/>
      <c r="CUN53" s="468"/>
      <c r="CUO53" s="468"/>
      <c r="CUP53" s="468"/>
      <c r="CUQ53" s="468"/>
      <c r="CUR53" s="468"/>
      <c r="CUS53" s="468"/>
      <c r="CUT53" s="468"/>
      <c r="CUU53" s="468"/>
      <c r="CUV53" s="468"/>
      <c r="CUW53" s="468"/>
      <c r="CUX53" s="468"/>
      <c r="CUY53" s="468"/>
      <c r="CUZ53" s="468"/>
      <c r="CVA53" s="468"/>
      <c r="CVB53" s="468"/>
      <c r="CVC53" s="468"/>
      <c r="CVD53" s="468"/>
      <c r="CVE53" s="468"/>
      <c r="CVF53" s="468"/>
      <c r="CVG53" s="468"/>
      <c r="CVH53" s="468"/>
      <c r="CVI53" s="468"/>
      <c r="CVJ53" s="468"/>
      <c r="CVK53" s="468"/>
      <c r="CVL53" s="468"/>
      <c r="CVM53" s="468"/>
      <c r="CVN53" s="468"/>
      <c r="CVO53" s="468"/>
      <c r="CVP53" s="468"/>
      <c r="CVQ53" s="468"/>
      <c r="CVR53" s="468"/>
      <c r="CVS53" s="468"/>
      <c r="CVT53" s="468"/>
      <c r="CVU53" s="468"/>
      <c r="CVV53" s="468"/>
      <c r="CVW53" s="468"/>
      <c r="CVX53" s="468"/>
      <c r="CVY53" s="468"/>
      <c r="CVZ53" s="468"/>
      <c r="CWA53" s="468"/>
      <c r="CWB53" s="468"/>
      <c r="CWC53" s="468"/>
      <c r="CWD53" s="468"/>
      <c r="CWE53" s="468"/>
      <c r="CWF53" s="468"/>
      <c r="CWG53" s="468"/>
      <c r="CWH53" s="468"/>
      <c r="CWI53" s="468"/>
      <c r="CWJ53" s="468"/>
      <c r="CWK53" s="468"/>
      <c r="CWL53" s="468"/>
      <c r="CWM53" s="468"/>
      <c r="CWN53" s="468"/>
      <c r="CWO53" s="468"/>
      <c r="CWP53" s="468"/>
      <c r="CWQ53" s="468"/>
      <c r="CWR53" s="468"/>
      <c r="CWS53" s="468"/>
      <c r="CWT53" s="468"/>
      <c r="CWU53" s="468"/>
      <c r="CWV53" s="468"/>
      <c r="CWW53" s="468"/>
      <c r="CWX53" s="468"/>
      <c r="CWY53" s="468"/>
      <c r="CWZ53" s="468"/>
      <c r="CXA53" s="468"/>
      <c r="CXB53" s="468"/>
      <c r="CXC53" s="468"/>
      <c r="CXD53" s="468"/>
      <c r="CXE53" s="468"/>
      <c r="CXF53" s="468"/>
      <c r="CXG53" s="468"/>
      <c r="CXH53" s="468"/>
      <c r="CXI53" s="468"/>
      <c r="CXJ53" s="468"/>
      <c r="CXK53" s="468"/>
      <c r="CXL53" s="468"/>
      <c r="CXM53" s="468"/>
      <c r="CXN53" s="468"/>
      <c r="CXO53" s="468"/>
      <c r="CXP53" s="468"/>
      <c r="CXQ53" s="468"/>
      <c r="CXR53" s="468"/>
      <c r="CXS53" s="468"/>
      <c r="CXT53" s="468"/>
      <c r="CXU53" s="468"/>
      <c r="CXV53" s="468"/>
      <c r="CXW53" s="468"/>
      <c r="CXX53" s="468"/>
      <c r="CXY53" s="468"/>
      <c r="CXZ53" s="468"/>
      <c r="CYA53" s="468"/>
      <c r="CYB53" s="468"/>
      <c r="CYC53" s="468"/>
      <c r="CYD53" s="468"/>
      <c r="CYE53" s="468"/>
      <c r="CYF53" s="468"/>
      <c r="CYG53" s="468"/>
      <c r="CYH53" s="468"/>
      <c r="CYI53" s="468"/>
      <c r="CYJ53" s="468"/>
      <c r="CYK53" s="468"/>
      <c r="CYL53" s="468"/>
      <c r="CYM53" s="468"/>
      <c r="CYN53" s="468"/>
      <c r="CYO53" s="468"/>
      <c r="CYP53" s="468"/>
      <c r="CYQ53" s="468"/>
      <c r="CYR53" s="468"/>
      <c r="CYS53" s="468"/>
      <c r="CYT53" s="468"/>
      <c r="CYU53" s="468"/>
      <c r="CYV53" s="468"/>
      <c r="CYW53" s="468"/>
      <c r="CYX53" s="468"/>
      <c r="CYY53" s="468"/>
      <c r="CYZ53" s="468"/>
      <c r="CZA53" s="468"/>
      <c r="CZB53" s="468"/>
      <c r="CZC53" s="468"/>
      <c r="CZD53" s="468"/>
      <c r="CZE53" s="468"/>
      <c r="CZF53" s="468"/>
      <c r="CZG53" s="468"/>
      <c r="CZH53" s="468"/>
      <c r="CZI53" s="468"/>
      <c r="CZJ53" s="468"/>
      <c r="CZK53" s="468"/>
      <c r="CZL53" s="468"/>
      <c r="CZM53" s="468"/>
      <c r="CZN53" s="468"/>
      <c r="CZO53" s="468"/>
      <c r="CZP53" s="468"/>
      <c r="CZQ53" s="468"/>
      <c r="CZR53" s="468"/>
      <c r="CZS53" s="468"/>
      <c r="CZT53" s="468"/>
      <c r="CZU53" s="468"/>
      <c r="CZV53" s="468"/>
      <c r="CZW53" s="468"/>
      <c r="CZX53" s="468"/>
      <c r="CZY53" s="468"/>
      <c r="CZZ53" s="468"/>
      <c r="DAA53" s="468"/>
      <c r="DAB53" s="468"/>
      <c r="DAC53" s="468"/>
      <c r="DAD53" s="468"/>
      <c r="DAE53" s="468"/>
      <c r="DAF53" s="468"/>
      <c r="DAG53" s="468"/>
      <c r="DAH53" s="468"/>
      <c r="DAI53" s="468"/>
      <c r="DAJ53" s="468"/>
      <c r="DAK53" s="468"/>
      <c r="DAL53" s="468"/>
      <c r="DAM53" s="468"/>
      <c r="DAN53" s="468"/>
      <c r="DAO53" s="468"/>
      <c r="DAP53" s="468"/>
      <c r="DAQ53" s="468"/>
      <c r="DAR53" s="468"/>
      <c r="DAS53" s="468"/>
      <c r="DAT53" s="468"/>
      <c r="DAU53" s="468"/>
      <c r="DAV53" s="468"/>
      <c r="DAW53" s="468"/>
      <c r="DAX53" s="468"/>
      <c r="DAY53" s="468"/>
      <c r="DAZ53" s="468"/>
      <c r="DBA53" s="468"/>
      <c r="DBB53" s="468"/>
      <c r="DBC53" s="468"/>
      <c r="DBD53" s="468"/>
      <c r="DBE53" s="468"/>
      <c r="DBF53" s="468"/>
      <c r="DBG53" s="468"/>
      <c r="DBH53" s="468"/>
      <c r="DBI53" s="468"/>
      <c r="DBJ53" s="468"/>
      <c r="DBK53" s="468"/>
      <c r="DBL53" s="468"/>
      <c r="DBM53" s="468"/>
      <c r="DBN53" s="468"/>
      <c r="DBO53" s="468"/>
      <c r="DBP53" s="468"/>
      <c r="DBQ53" s="468"/>
      <c r="DBR53" s="468"/>
      <c r="DBS53" s="468"/>
      <c r="DBT53" s="468"/>
      <c r="DBU53" s="468"/>
      <c r="DBV53" s="468"/>
      <c r="DBW53" s="468"/>
      <c r="DBX53" s="468"/>
      <c r="DBY53" s="468"/>
      <c r="DBZ53" s="468"/>
      <c r="DCA53" s="468"/>
      <c r="DCB53" s="468"/>
      <c r="DCC53" s="468"/>
      <c r="DCD53" s="468"/>
      <c r="DCE53" s="468"/>
      <c r="DCF53" s="468"/>
      <c r="DCG53" s="468"/>
      <c r="DCH53" s="468"/>
      <c r="DCI53" s="468"/>
      <c r="DCJ53" s="468"/>
      <c r="DCK53" s="468"/>
      <c r="DCL53" s="468"/>
      <c r="DCM53" s="468"/>
      <c r="DCN53" s="468"/>
      <c r="DCO53" s="468"/>
      <c r="DCP53" s="468"/>
      <c r="DCQ53" s="468"/>
      <c r="DCR53" s="468"/>
      <c r="DCS53" s="468"/>
      <c r="DCT53" s="468"/>
      <c r="DCU53" s="468"/>
      <c r="DCV53" s="468"/>
      <c r="DCW53" s="468"/>
      <c r="DCX53" s="468"/>
      <c r="DCY53" s="468"/>
      <c r="DCZ53" s="468"/>
      <c r="DDA53" s="468"/>
      <c r="DDB53" s="468"/>
      <c r="DDC53" s="468"/>
      <c r="DDD53" s="468"/>
      <c r="DDE53" s="468"/>
      <c r="DDF53" s="468"/>
      <c r="DDG53" s="468"/>
      <c r="DDH53" s="468"/>
      <c r="DDI53" s="468"/>
      <c r="DDJ53" s="468"/>
      <c r="DDK53" s="468"/>
      <c r="DDL53" s="468"/>
      <c r="DDM53" s="468"/>
      <c r="DDN53" s="468"/>
      <c r="DDO53" s="468"/>
      <c r="DDP53" s="468"/>
      <c r="DDQ53" s="468"/>
      <c r="DDR53" s="468"/>
      <c r="DDS53" s="468"/>
      <c r="DDT53" s="468"/>
      <c r="DDU53" s="468"/>
      <c r="DDV53" s="468"/>
      <c r="DDW53" s="468"/>
      <c r="DDX53" s="468"/>
      <c r="DDY53" s="468"/>
      <c r="DDZ53" s="468"/>
      <c r="DEA53" s="468"/>
      <c r="DEB53" s="468"/>
      <c r="DEC53" s="468"/>
      <c r="DED53" s="468"/>
      <c r="DEE53" s="468"/>
      <c r="DEF53" s="468"/>
      <c r="DEG53" s="468"/>
      <c r="DEH53" s="468"/>
      <c r="DEI53" s="468"/>
      <c r="DEJ53" s="468"/>
      <c r="DEK53" s="468"/>
      <c r="DEL53" s="468"/>
      <c r="DEM53" s="468"/>
      <c r="DEN53" s="468"/>
      <c r="DEO53" s="468"/>
      <c r="DEP53" s="468"/>
      <c r="DEQ53" s="468"/>
      <c r="DER53" s="468"/>
      <c r="DES53" s="468"/>
      <c r="DET53" s="468"/>
      <c r="DEU53" s="468"/>
      <c r="DEV53" s="468"/>
      <c r="DEW53" s="468"/>
      <c r="DEX53" s="468"/>
      <c r="DEY53" s="468"/>
      <c r="DEZ53" s="468"/>
      <c r="DFA53" s="468"/>
      <c r="DFB53" s="468"/>
      <c r="DFC53" s="468"/>
      <c r="DFD53" s="468"/>
      <c r="DFE53" s="468"/>
      <c r="DFF53" s="468"/>
      <c r="DFG53" s="468"/>
      <c r="DFH53" s="468"/>
      <c r="DFI53" s="468"/>
      <c r="DFJ53" s="468"/>
      <c r="DFK53" s="468"/>
      <c r="DFL53" s="468"/>
      <c r="DFM53" s="468"/>
      <c r="DFN53" s="468"/>
      <c r="DFO53" s="468"/>
      <c r="DFP53" s="468"/>
      <c r="DFQ53" s="468"/>
      <c r="DFR53" s="468"/>
      <c r="DFS53" s="468"/>
      <c r="DFT53" s="468"/>
      <c r="DFU53" s="468"/>
      <c r="DFV53" s="468"/>
      <c r="DFW53" s="468"/>
      <c r="DFX53" s="468"/>
      <c r="DFY53" s="468"/>
      <c r="DFZ53" s="468"/>
      <c r="DGA53" s="468"/>
      <c r="DGB53" s="468"/>
      <c r="DGC53" s="468"/>
      <c r="DGD53" s="468"/>
      <c r="DGE53" s="468"/>
      <c r="DGF53" s="468"/>
      <c r="DGG53" s="468"/>
      <c r="DGH53" s="468"/>
      <c r="DGI53" s="468"/>
      <c r="DGJ53" s="468"/>
      <c r="DGK53" s="468"/>
      <c r="DGL53" s="468"/>
      <c r="DGM53" s="468"/>
      <c r="DGN53" s="468"/>
      <c r="DGO53" s="468"/>
      <c r="DGP53" s="468"/>
      <c r="DGQ53" s="468"/>
      <c r="DGR53" s="468"/>
      <c r="DGS53" s="468"/>
      <c r="DGT53" s="468"/>
      <c r="DGU53" s="468"/>
      <c r="DGV53" s="468"/>
      <c r="DGW53" s="468"/>
      <c r="DGX53" s="468"/>
      <c r="DGY53" s="468"/>
      <c r="DGZ53" s="468"/>
      <c r="DHA53" s="468"/>
      <c r="DHB53" s="468"/>
      <c r="DHC53" s="468"/>
      <c r="DHD53" s="468"/>
      <c r="DHE53" s="468"/>
      <c r="DHF53" s="468"/>
      <c r="DHG53" s="468"/>
      <c r="DHH53" s="468"/>
      <c r="DHI53" s="468"/>
      <c r="DHJ53" s="468"/>
      <c r="DHK53" s="468"/>
      <c r="DHL53" s="468"/>
      <c r="DHM53" s="468"/>
      <c r="DHN53" s="468"/>
      <c r="DHO53" s="468"/>
      <c r="DHP53" s="468"/>
      <c r="DHQ53" s="468"/>
      <c r="DHR53" s="468"/>
      <c r="DHS53" s="468"/>
      <c r="DHT53" s="468"/>
      <c r="DHU53" s="468"/>
      <c r="DHV53" s="468"/>
      <c r="DHW53" s="468"/>
      <c r="DHX53" s="468"/>
      <c r="DHY53" s="468"/>
      <c r="DHZ53" s="468"/>
      <c r="DIA53" s="468"/>
      <c r="DIB53" s="468"/>
      <c r="DIC53" s="468"/>
      <c r="DID53" s="468"/>
      <c r="DIE53" s="468"/>
      <c r="DIF53" s="468"/>
      <c r="DIG53" s="468"/>
      <c r="DIH53" s="468"/>
      <c r="DII53" s="468"/>
      <c r="DIJ53" s="468"/>
      <c r="DIK53" s="468"/>
      <c r="DIL53" s="468"/>
      <c r="DIM53" s="468"/>
      <c r="DIN53" s="468"/>
      <c r="DIO53" s="468"/>
      <c r="DIP53" s="468"/>
      <c r="DIQ53" s="468"/>
      <c r="DIR53" s="468"/>
      <c r="DIS53" s="468"/>
      <c r="DIT53" s="468"/>
      <c r="DIU53" s="468"/>
      <c r="DIV53" s="468"/>
      <c r="DIW53" s="468"/>
      <c r="DIX53" s="468"/>
      <c r="DIY53" s="468"/>
      <c r="DIZ53" s="468"/>
      <c r="DJA53" s="468"/>
      <c r="DJB53" s="468"/>
      <c r="DJC53" s="468"/>
      <c r="DJD53" s="468"/>
      <c r="DJE53" s="468"/>
      <c r="DJF53" s="468"/>
      <c r="DJG53" s="468"/>
      <c r="DJH53" s="468"/>
      <c r="DJI53" s="468"/>
      <c r="DJJ53" s="468"/>
      <c r="DJK53" s="468"/>
      <c r="DJL53" s="468"/>
      <c r="DJM53" s="468"/>
      <c r="DJN53" s="468"/>
      <c r="DJO53" s="468"/>
      <c r="DJP53" s="468"/>
      <c r="DJQ53" s="468"/>
      <c r="DJR53" s="468"/>
      <c r="DJS53" s="468"/>
      <c r="DJT53" s="468"/>
      <c r="DJU53" s="468"/>
      <c r="DJV53" s="468"/>
      <c r="DJW53" s="468"/>
      <c r="DJX53" s="468"/>
      <c r="DJY53" s="468"/>
      <c r="DJZ53" s="468"/>
      <c r="DKA53" s="468"/>
      <c r="DKB53" s="468"/>
      <c r="DKC53" s="468"/>
      <c r="DKD53" s="468"/>
      <c r="DKE53" s="468"/>
      <c r="DKF53" s="468"/>
      <c r="DKG53" s="468"/>
      <c r="DKH53" s="468"/>
      <c r="DKI53" s="468"/>
      <c r="DKJ53" s="468"/>
      <c r="DKK53" s="468"/>
      <c r="DKL53" s="468"/>
      <c r="DKM53" s="468"/>
      <c r="DKN53" s="468"/>
      <c r="DKO53" s="468"/>
      <c r="DKP53" s="468"/>
      <c r="DKQ53" s="468"/>
      <c r="DKR53" s="468"/>
      <c r="DKS53" s="468"/>
      <c r="DKT53" s="468"/>
      <c r="DKU53" s="468"/>
      <c r="DKV53" s="468"/>
      <c r="DKW53" s="468"/>
      <c r="DKX53" s="468"/>
      <c r="DKY53" s="468"/>
      <c r="DKZ53" s="468"/>
      <c r="DLA53" s="468"/>
      <c r="DLB53" s="468"/>
      <c r="DLC53" s="468"/>
      <c r="DLD53" s="468"/>
      <c r="DLE53" s="468"/>
      <c r="DLF53" s="468"/>
      <c r="DLG53" s="468"/>
      <c r="DLH53" s="468"/>
      <c r="DLI53" s="468"/>
      <c r="DLJ53" s="468"/>
      <c r="DLK53" s="468"/>
      <c r="DLL53" s="468"/>
      <c r="DLM53" s="468"/>
      <c r="DLN53" s="468"/>
      <c r="DLO53" s="468"/>
      <c r="DLP53" s="468"/>
      <c r="DLQ53" s="468"/>
      <c r="DLR53" s="468"/>
      <c r="DLS53" s="468"/>
      <c r="DLT53" s="468"/>
      <c r="DLU53" s="468"/>
      <c r="DLV53" s="468"/>
      <c r="DLW53" s="468"/>
      <c r="DLX53" s="468"/>
      <c r="DLY53" s="468"/>
      <c r="DLZ53" s="468"/>
      <c r="DMA53" s="468"/>
      <c r="DMB53" s="468"/>
      <c r="DMC53" s="468"/>
      <c r="DMD53" s="468"/>
      <c r="DME53" s="468"/>
      <c r="DMF53" s="468"/>
      <c r="DMG53" s="468"/>
      <c r="DMH53" s="468"/>
      <c r="DMI53" s="468"/>
      <c r="DMJ53" s="468"/>
      <c r="DMK53" s="468"/>
      <c r="DML53" s="468"/>
      <c r="DMM53" s="468"/>
      <c r="DMN53" s="468"/>
      <c r="DMO53" s="468"/>
      <c r="DMP53" s="468"/>
      <c r="DMQ53" s="468"/>
      <c r="DMR53" s="468"/>
      <c r="DMS53" s="468"/>
      <c r="DMT53" s="468"/>
      <c r="DMU53" s="468"/>
      <c r="DMV53" s="468"/>
      <c r="DMW53" s="468"/>
      <c r="DMX53" s="468"/>
      <c r="DMY53" s="468"/>
      <c r="DMZ53" s="468"/>
      <c r="DNA53" s="468"/>
      <c r="DNB53" s="468"/>
      <c r="DNC53" s="468"/>
      <c r="DND53" s="468"/>
      <c r="DNE53" s="468"/>
      <c r="DNF53" s="468"/>
      <c r="DNG53" s="468"/>
      <c r="DNH53" s="468"/>
      <c r="DNI53" s="468"/>
      <c r="DNJ53" s="468"/>
      <c r="DNK53" s="468"/>
      <c r="DNL53" s="468"/>
      <c r="DNM53" s="468"/>
      <c r="DNN53" s="468"/>
      <c r="DNO53" s="468"/>
      <c r="DNP53" s="468"/>
      <c r="DNQ53" s="468"/>
      <c r="DNR53" s="468"/>
      <c r="DNS53" s="468"/>
      <c r="DNT53" s="468"/>
      <c r="DNU53" s="468"/>
      <c r="DNV53" s="468"/>
      <c r="DNW53" s="468"/>
      <c r="DNX53" s="468"/>
      <c r="DNY53" s="468"/>
      <c r="DNZ53" s="468"/>
      <c r="DOA53" s="468"/>
      <c r="DOB53" s="468"/>
      <c r="DOC53" s="468"/>
      <c r="DOD53" s="468"/>
      <c r="DOE53" s="468"/>
      <c r="DOF53" s="468"/>
      <c r="DOG53" s="468"/>
      <c r="DOH53" s="468"/>
      <c r="DOI53" s="468"/>
      <c r="DOJ53" s="468"/>
      <c r="DOK53" s="468"/>
      <c r="DOL53" s="468"/>
      <c r="DOM53" s="468"/>
      <c r="DON53" s="468"/>
      <c r="DOO53" s="468"/>
      <c r="DOP53" s="468"/>
      <c r="DOQ53" s="468"/>
      <c r="DOR53" s="468"/>
      <c r="DOS53" s="468"/>
      <c r="DOT53" s="468"/>
      <c r="DOU53" s="468"/>
      <c r="DOV53" s="468"/>
      <c r="DOW53" s="468"/>
      <c r="DOX53" s="468"/>
      <c r="DOY53" s="468"/>
      <c r="DOZ53" s="468"/>
      <c r="DPA53" s="468"/>
      <c r="DPB53" s="468"/>
      <c r="DPC53" s="468"/>
      <c r="DPD53" s="468"/>
      <c r="DPE53" s="468"/>
      <c r="DPF53" s="468"/>
      <c r="DPG53" s="468"/>
      <c r="DPH53" s="468"/>
      <c r="DPI53" s="468"/>
      <c r="DPJ53" s="468"/>
      <c r="DPK53" s="468"/>
      <c r="DPL53" s="468"/>
      <c r="DPM53" s="468"/>
      <c r="DPN53" s="468"/>
      <c r="DPO53" s="468"/>
      <c r="DPP53" s="468"/>
      <c r="DPQ53" s="468"/>
      <c r="DPR53" s="468"/>
      <c r="DPS53" s="468"/>
      <c r="DPT53" s="468"/>
      <c r="DPU53" s="468"/>
      <c r="DPV53" s="468"/>
      <c r="DPW53" s="468"/>
      <c r="DPX53" s="468"/>
      <c r="DPY53" s="468"/>
      <c r="DPZ53" s="468"/>
      <c r="DQA53" s="468"/>
      <c r="DQB53" s="468"/>
      <c r="DQC53" s="468"/>
      <c r="DQD53" s="468"/>
      <c r="DQE53" s="468"/>
      <c r="DQF53" s="468"/>
      <c r="DQG53" s="468"/>
      <c r="DQH53" s="468"/>
      <c r="DQI53" s="468"/>
      <c r="DQJ53" s="468"/>
      <c r="DQK53" s="468"/>
      <c r="DQL53" s="468"/>
      <c r="DQM53" s="468"/>
      <c r="DQN53" s="468"/>
      <c r="DQO53" s="468"/>
      <c r="DQP53" s="468"/>
      <c r="DQQ53" s="468"/>
      <c r="DQR53" s="468"/>
      <c r="DQS53" s="468"/>
      <c r="DQT53" s="468"/>
      <c r="DQU53" s="468"/>
      <c r="DQV53" s="468"/>
      <c r="DQW53" s="468"/>
      <c r="DQX53" s="468"/>
      <c r="DQY53" s="468"/>
      <c r="DQZ53" s="468"/>
      <c r="DRA53" s="468"/>
      <c r="DRB53" s="468"/>
      <c r="DRC53" s="468"/>
      <c r="DRD53" s="468"/>
      <c r="DRE53" s="468"/>
      <c r="DRF53" s="468"/>
      <c r="DRG53" s="468"/>
      <c r="DRH53" s="468"/>
      <c r="DRI53" s="468"/>
      <c r="DRJ53" s="468"/>
      <c r="DRK53" s="468"/>
      <c r="DRL53" s="468"/>
      <c r="DRM53" s="468"/>
      <c r="DRN53" s="468"/>
      <c r="DRO53" s="468"/>
      <c r="DRP53" s="468"/>
      <c r="DRQ53" s="468"/>
      <c r="DRR53" s="468"/>
      <c r="DRS53" s="468"/>
      <c r="DRT53" s="468"/>
      <c r="DRU53" s="468"/>
      <c r="DRV53" s="468"/>
      <c r="DRW53" s="468"/>
      <c r="DRX53" s="468"/>
      <c r="DRY53" s="468"/>
      <c r="DRZ53" s="468"/>
      <c r="DSA53" s="468"/>
      <c r="DSB53" s="468"/>
      <c r="DSC53" s="468"/>
      <c r="DSD53" s="468"/>
      <c r="DSE53" s="468"/>
      <c r="DSF53" s="468"/>
      <c r="DSG53" s="468"/>
      <c r="DSH53" s="468"/>
      <c r="DSI53" s="468"/>
      <c r="DSJ53" s="468"/>
      <c r="DSK53" s="468"/>
      <c r="DSL53" s="468"/>
      <c r="DSM53" s="468"/>
      <c r="DSN53" s="468"/>
      <c r="DSO53" s="468"/>
      <c r="DSP53" s="468"/>
      <c r="DSQ53" s="468"/>
      <c r="DSR53" s="468"/>
      <c r="DSS53" s="468"/>
      <c r="DST53" s="468"/>
      <c r="DSU53" s="468"/>
      <c r="DSV53" s="468"/>
      <c r="DSW53" s="468"/>
      <c r="DSX53" s="468"/>
      <c r="DSY53" s="468"/>
      <c r="DSZ53" s="468"/>
      <c r="DTA53" s="468"/>
      <c r="DTB53" s="468"/>
      <c r="DTC53" s="468"/>
      <c r="DTD53" s="468"/>
      <c r="DTE53" s="468"/>
      <c r="DTF53" s="468"/>
      <c r="DTG53" s="468"/>
      <c r="DTH53" s="468"/>
      <c r="DTI53" s="468"/>
      <c r="DTJ53" s="468"/>
      <c r="DTK53" s="468"/>
      <c r="DTL53" s="468"/>
      <c r="DTM53" s="468"/>
      <c r="DTN53" s="468"/>
      <c r="DTO53" s="468"/>
      <c r="DTP53" s="468"/>
      <c r="DTQ53" s="468"/>
      <c r="DTR53" s="468"/>
      <c r="DTS53" s="468"/>
      <c r="DTT53" s="468"/>
      <c r="DTU53" s="468"/>
      <c r="DTV53" s="468"/>
      <c r="DTW53" s="468"/>
      <c r="DTX53" s="468"/>
      <c r="DTY53" s="468"/>
      <c r="DTZ53" s="468"/>
      <c r="DUA53" s="468"/>
      <c r="DUB53" s="468"/>
      <c r="DUC53" s="468"/>
      <c r="DUD53" s="468"/>
      <c r="DUE53" s="468"/>
      <c r="DUF53" s="468"/>
      <c r="DUG53" s="468"/>
      <c r="DUH53" s="468"/>
      <c r="DUI53" s="468"/>
      <c r="DUJ53" s="468"/>
      <c r="DUK53" s="468"/>
      <c r="DUL53" s="468"/>
      <c r="DUM53" s="468"/>
      <c r="DUN53" s="468"/>
      <c r="DUO53" s="468"/>
      <c r="DUP53" s="468"/>
      <c r="DUQ53" s="468"/>
      <c r="DUR53" s="468"/>
      <c r="DUS53" s="468"/>
      <c r="DUT53" s="468"/>
      <c r="DUU53" s="468"/>
      <c r="DUV53" s="468"/>
      <c r="DUW53" s="468"/>
      <c r="DUX53" s="468"/>
      <c r="DUY53" s="468"/>
      <c r="DUZ53" s="468"/>
      <c r="DVA53" s="468"/>
      <c r="DVB53" s="468"/>
      <c r="DVC53" s="468"/>
      <c r="DVD53" s="468"/>
      <c r="DVE53" s="468"/>
      <c r="DVF53" s="468"/>
      <c r="DVG53" s="468"/>
      <c r="DVH53" s="468"/>
      <c r="DVI53" s="468"/>
      <c r="DVJ53" s="468"/>
      <c r="DVK53" s="468"/>
      <c r="DVL53" s="468"/>
      <c r="DVM53" s="468"/>
      <c r="DVN53" s="468"/>
      <c r="DVO53" s="468"/>
      <c r="DVP53" s="468"/>
      <c r="DVQ53" s="468"/>
      <c r="DVR53" s="468"/>
      <c r="DVS53" s="468"/>
      <c r="DVT53" s="468"/>
      <c r="DVU53" s="468"/>
      <c r="DVV53" s="468"/>
      <c r="DVW53" s="468"/>
      <c r="DVX53" s="468"/>
      <c r="DVY53" s="468"/>
      <c r="DVZ53" s="468"/>
      <c r="DWA53" s="468"/>
      <c r="DWB53" s="468"/>
      <c r="DWC53" s="468"/>
      <c r="DWD53" s="468"/>
      <c r="DWE53" s="468"/>
      <c r="DWF53" s="468"/>
      <c r="DWG53" s="468"/>
      <c r="DWH53" s="468"/>
      <c r="DWI53" s="468"/>
      <c r="DWJ53" s="468"/>
      <c r="DWK53" s="468"/>
      <c r="DWL53" s="468"/>
      <c r="DWM53" s="468"/>
      <c r="DWN53" s="468"/>
      <c r="DWO53" s="468"/>
      <c r="DWP53" s="468"/>
      <c r="DWQ53" s="468"/>
      <c r="DWR53" s="468"/>
      <c r="DWS53" s="468"/>
      <c r="DWT53" s="468"/>
      <c r="DWU53" s="468"/>
      <c r="DWV53" s="468"/>
      <c r="DWW53" s="468"/>
      <c r="DWX53" s="468"/>
      <c r="DWY53" s="468"/>
      <c r="DWZ53" s="468"/>
      <c r="DXA53" s="468"/>
      <c r="DXB53" s="468"/>
      <c r="DXC53" s="468"/>
      <c r="DXD53" s="468"/>
      <c r="DXE53" s="468"/>
      <c r="DXF53" s="468"/>
      <c r="DXG53" s="468"/>
      <c r="DXH53" s="468"/>
      <c r="DXI53" s="468"/>
      <c r="DXJ53" s="468"/>
      <c r="DXK53" s="468"/>
      <c r="DXL53" s="468"/>
      <c r="DXM53" s="468"/>
      <c r="DXN53" s="468"/>
      <c r="DXO53" s="468"/>
      <c r="DXP53" s="468"/>
      <c r="DXQ53" s="468"/>
      <c r="DXR53" s="468"/>
      <c r="DXS53" s="468"/>
      <c r="DXT53" s="468"/>
      <c r="DXU53" s="468"/>
      <c r="DXV53" s="468"/>
      <c r="DXW53" s="468"/>
      <c r="DXX53" s="468"/>
      <c r="DXY53" s="468"/>
      <c r="DXZ53" s="468"/>
      <c r="DYA53" s="468"/>
      <c r="DYB53" s="468"/>
      <c r="DYC53" s="468"/>
      <c r="DYD53" s="468"/>
      <c r="DYE53" s="468"/>
      <c r="DYF53" s="468"/>
      <c r="DYG53" s="468"/>
      <c r="DYH53" s="468"/>
      <c r="DYI53" s="468"/>
      <c r="DYJ53" s="468"/>
      <c r="DYK53" s="468"/>
      <c r="DYL53" s="468"/>
      <c r="DYM53" s="468"/>
      <c r="DYN53" s="468"/>
      <c r="DYO53" s="468"/>
      <c r="DYP53" s="468"/>
      <c r="DYQ53" s="468"/>
      <c r="DYR53" s="468"/>
      <c r="DYS53" s="468"/>
      <c r="DYT53" s="468"/>
      <c r="DYU53" s="468"/>
      <c r="DYV53" s="468"/>
      <c r="DYW53" s="468"/>
      <c r="DYX53" s="468"/>
      <c r="DYY53" s="468"/>
      <c r="DYZ53" s="468"/>
      <c r="DZA53" s="468"/>
      <c r="DZB53" s="468"/>
      <c r="DZC53" s="468"/>
      <c r="DZD53" s="468"/>
      <c r="DZE53" s="468"/>
      <c r="DZF53" s="468"/>
      <c r="DZG53" s="468"/>
      <c r="DZH53" s="468"/>
      <c r="DZI53" s="468"/>
      <c r="DZJ53" s="468"/>
      <c r="DZK53" s="468"/>
      <c r="DZL53" s="468"/>
      <c r="DZM53" s="468"/>
      <c r="DZN53" s="468"/>
      <c r="DZO53" s="468"/>
      <c r="DZP53" s="468"/>
      <c r="DZQ53" s="468"/>
      <c r="DZR53" s="468"/>
      <c r="DZS53" s="468"/>
      <c r="DZT53" s="468"/>
      <c r="DZU53" s="468"/>
      <c r="DZV53" s="468"/>
      <c r="DZW53" s="468"/>
      <c r="DZX53" s="468"/>
      <c r="DZY53" s="468"/>
      <c r="DZZ53" s="468"/>
      <c r="EAA53" s="468"/>
      <c r="EAB53" s="468"/>
      <c r="EAC53" s="468"/>
      <c r="EAD53" s="468"/>
      <c r="EAE53" s="468"/>
      <c r="EAF53" s="468"/>
      <c r="EAG53" s="468"/>
      <c r="EAH53" s="468"/>
      <c r="EAI53" s="468"/>
      <c r="EAJ53" s="468"/>
      <c r="EAK53" s="468"/>
      <c r="EAL53" s="468"/>
      <c r="EAM53" s="468"/>
      <c r="EAN53" s="468"/>
      <c r="EAO53" s="468"/>
      <c r="EAP53" s="468"/>
      <c r="EAQ53" s="468"/>
      <c r="EAR53" s="468"/>
      <c r="EAS53" s="468"/>
      <c r="EAT53" s="468"/>
      <c r="EAU53" s="468"/>
      <c r="EAV53" s="468"/>
      <c r="EAW53" s="468"/>
      <c r="EAX53" s="468"/>
      <c r="EAY53" s="468"/>
      <c r="EAZ53" s="468"/>
      <c r="EBA53" s="468"/>
      <c r="EBB53" s="468"/>
      <c r="EBC53" s="468"/>
      <c r="EBD53" s="468"/>
      <c r="EBE53" s="468"/>
      <c r="EBF53" s="468"/>
      <c r="EBG53" s="468"/>
      <c r="EBH53" s="468"/>
      <c r="EBI53" s="468"/>
      <c r="EBJ53" s="468"/>
      <c r="EBK53" s="468"/>
      <c r="EBL53" s="468"/>
      <c r="EBM53" s="468"/>
      <c r="EBN53" s="468"/>
      <c r="EBO53" s="468"/>
      <c r="EBP53" s="468"/>
      <c r="EBQ53" s="468"/>
      <c r="EBR53" s="468"/>
      <c r="EBS53" s="468"/>
      <c r="EBT53" s="468"/>
      <c r="EBU53" s="468"/>
      <c r="EBV53" s="468"/>
      <c r="EBW53" s="468"/>
      <c r="EBX53" s="468"/>
      <c r="EBY53" s="468"/>
      <c r="EBZ53" s="468"/>
      <c r="ECA53" s="468"/>
      <c r="ECB53" s="468"/>
      <c r="ECC53" s="468"/>
      <c r="ECD53" s="468"/>
      <c r="ECE53" s="468"/>
      <c r="ECF53" s="468"/>
      <c r="ECG53" s="468"/>
      <c r="ECH53" s="468"/>
      <c r="ECI53" s="468"/>
      <c r="ECJ53" s="468"/>
      <c r="ECK53" s="468"/>
      <c r="ECL53" s="468"/>
      <c r="ECM53" s="468"/>
      <c r="ECN53" s="468"/>
      <c r="ECO53" s="468"/>
      <c r="ECP53" s="468"/>
      <c r="ECQ53" s="468"/>
      <c r="ECR53" s="468"/>
      <c r="ECS53" s="468"/>
      <c r="ECT53" s="468"/>
      <c r="ECU53" s="468"/>
      <c r="ECV53" s="468"/>
      <c r="ECW53" s="468"/>
      <c r="ECX53" s="468"/>
      <c r="ECY53" s="468"/>
      <c r="ECZ53" s="468"/>
      <c r="EDA53" s="468"/>
      <c r="EDB53" s="468"/>
      <c r="EDC53" s="468"/>
      <c r="EDD53" s="468"/>
      <c r="EDE53" s="468"/>
      <c r="EDF53" s="468"/>
      <c r="EDG53" s="468"/>
      <c r="EDH53" s="468"/>
      <c r="EDI53" s="468"/>
      <c r="EDJ53" s="468"/>
      <c r="EDK53" s="468"/>
      <c r="EDL53" s="468"/>
      <c r="EDM53" s="468"/>
      <c r="EDN53" s="468"/>
      <c r="EDO53" s="468"/>
      <c r="EDP53" s="468"/>
      <c r="EDQ53" s="468"/>
      <c r="EDR53" s="468"/>
      <c r="EDS53" s="468"/>
      <c r="EDT53" s="468"/>
      <c r="EDU53" s="468"/>
      <c r="EDV53" s="468"/>
      <c r="EDW53" s="468"/>
      <c r="EDX53" s="468"/>
      <c r="EDY53" s="468"/>
      <c r="EDZ53" s="468"/>
      <c r="EEA53" s="468"/>
      <c r="EEB53" s="468"/>
      <c r="EEC53" s="468"/>
      <c r="EED53" s="468"/>
      <c r="EEE53" s="468"/>
      <c r="EEF53" s="468"/>
      <c r="EEG53" s="468"/>
      <c r="EEH53" s="468"/>
      <c r="EEI53" s="468"/>
      <c r="EEJ53" s="468"/>
      <c r="EEK53" s="468"/>
      <c r="EEL53" s="468"/>
      <c r="EEM53" s="468"/>
      <c r="EEN53" s="468"/>
      <c r="EEO53" s="468"/>
      <c r="EEP53" s="468"/>
      <c r="EEQ53" s="468"/>
      <c r="EER53" s="468"/>
      <c r="EES53" s="468"/>
      <c r="EET53" s="468"/>
      <c r="EEU53" s="468"/>
      <c r="EEV53" s="468"/>
      <c r="EEW53" s="468"/>
      <c r="EEX53" s="468"/>
      <c r="EEY53" s="468"/>
      <c r="EEZ53" s="468"/>
      <c r="EFA53" s="468"/>
      <c r="EFB53" s="468"/>
      <c r="EFC53" s="468"/>
      <c r="EFD53" s="468"/>
      <c r="EFE53" s="468"/>
      <c r="EFF53" s="468"/>
      <c r="EFG53" s="468"/>
      <c r="EFH53" s="468"/>
      <c r="EFI53" s="468"/>
      <c r="EFJ53" s="468"/>
      <c r="EFK53" s="468"/>
      <c r="EFL53" s="468"/>
      <c r="EFM53" s="468"/>
      <c r="EFN53" s="468"/>
      <c r="EFO53" s="468"/>
      <c r="EFP53" s="468"/>
      <c r="EFQ53" s="468"/>
      <c r="EFR53" s="468"/>
      <c r="EFS53" s="468"/>
      <c r="EFT53" s="468"/>
      <c r="EFU53" s="468"/>
      <c r="EFV53" s="468"/>
      <c r="EFW53" s="468"/>
      <c r="EFX53" s="468"/>
      <c r="EFY53" s="468"/>
      <c r="EFZ53" s="468"/>
      <c r="EGA53" s="468"/>
      <c r="EGB53" s="468"/>
      <c r="EGC53" s="468"/>
      <c r="EGD53" s="468"/>
      <c r="EGE53" s="468"/>
      <c r="EGF53" s="468"/>
      <c r="EGG53" s="468"/>
      <c r="EGH53" s="468"/>
      <c r="EGI53" s="468"/>
      <c r="EGJ53" s="468"/>
      <c r="EGK53" s="468"/>
      <c r="EGL53" s="468"/>
      <c r="EGM53" s="468"/>
      <c r="EGN53" s="468"/>
      <c r="EGO53" s="468"/>
      <c r="EGP53" s="468"/>
      <c r="EGQ53" s="468"/>
      <c r="EGR53" s="468"/>
      <c r="EGS53" s="468"/>
      <c r="EGT53" s="468"/>
      <c r="EGU53" s="468"/>
      <c r="EGV53" s="468"/>
      <c r="EGW53" s="468"/>
      <c r="EGX53" s="468"/>
      <c r="EGY53" s="468"/>
      <c r="EGZ53" s="468"/>
      <c r="EHA53" s="468"/>
      <c r="EHB53" s="468"/>
      <c r="EHC53" s="468"/>
      <c r="EHD53" s="468"/>
      <c r="EHE53" s="468"/>
      <c r="EHF53" s="468"/>
      <c r="EHG53" s="468"/>
      <c r="EHH53" s="468"/>
      <c r="EHI53" s="468"/>
      <c r="EHJ53" s="468"/>
      <c r="EHK53" s="468"/>
      <c r="EHL53" s="468"/>
      <c r="EHM53" s="468"/>
      <c r="EHN53" s="468"/>
      <c r="EHO53" s="468"/>
      <c r="EHP53" s="468"/>
      <c r="EHQ53" s="468"/>
      <c r="EHR53" s="468"/>
      <c r="EHS53" s="468"/>
      <c r="EHT53" s="468"/>
      <c r="EHU53" s="468"/>
      <c r="EHV53" s="468"/>
      <c r="EHW53" s="468"/>
      <c r="EHX53" s="468"/>
      <c r="EHY53" s="468"/>
      <c r="EHZ53" s="468"/>
      <c r="EIA53" s="468"/>
      <c r="EIB53" s="468"/>
      <c r="EIC53" s="468"/>
      <c r="EID53" s="468"/>
      <c r="EIE53" s="468"/>
      <c r="EIF53" s="468"/>
      <c r="EIG53" s="468"/>
      <c r="EIH53" s="468"/>
      <c r="EII53" s="468"/>
      <c r="EIJ53" s="468"/>
      <c r="EIK53" s="468"/>
      <c r="EIL53" s="468"/>
      <c r="EIM53" s="468"/>
      <c r="EIN53" s="468"/>
      <c r="EIO53" s="468"/>
      <c r="EIP53" s="468"/>
      <c r="EIQ53" s="468"/>
      <c r="EIR53" s="468"/>
      <c r="EIS53" s="468"/>
      <c r="EIT53" s="468"/>
      <c r="EIU53" s="468"/>
      <c r="EIV53" s="468"/>
      <c r="EIW53" s="468"/>
      <c r="EIX53" s="468"/>
      <c r="EIY53" s="468"/>
      <c r="EIZ53" s="468"/>
      <c r="EJA53" s="468"/>
      <c r="EJB53" s="468"/>
      <c r="EJC53" s="468"/>
      <c r="EJD53" s="468"/>
      <c r="EJE53" s="468"/>
      <c r="EJF53" s="468"/>
      <c r="EJG53" s="468"/>
      <c r="EJH53" s="468"/>
      <c r="EJI53" s="468"/>
      <c r="EJJ53" s="468"/>
      <c r="EJK53" s="468"/>
      <c r="EJL53" s="468"/>
      <c r="EJM53" s="468"/>
      <c r="EJN53" s="468"/>
      <c r="EJO53" s="468"/>
      <c r="EJP53" s="468"/>
      <c r="EJQ53" s="468"/>
      <c r="EJR53" s="468"/>
      <c r="EJS53" s="468"/>
      <c r="EJT53" s="468"/>
      <c r="EJU53" s="468"/>
      <c r="EJV53" s="468"/>
      <c r="EJW53" s="468"/>
      <c r="EJX53" s="468"/>
      <c r="EJY53" s="468"/>
      <c r="EJZ53" s="468"/>
      <c r="EKA53" s="468"/>
      <c r="EKB53" s="468"/>
      <c r="EKC53" s="468"/>
      <c r="EKD53" s="468"/>
      <c r="EKE53" s="468"/>
      <c r="EKF53" s="468"/>
      <c r="EKG53" s="468"/>
      <c r="EKH53" s="468"/>
      <c r="EKI53" s="468"/>
      <c r="EKJ53" s="468"/>
      <c r="EKK53" s="468"/>
      <c r="EKL53" s="468"/>
      <c r="EKM53" s="468"/>
      <c r="EKN53" s="468"/>
      <c r="EKO53" s="468"/>
      <c r="EKP53" s="468"/>
      <c r="EKQ53" s="468"/>
      <c r="EKR53" s="468"/>
      <c r="EKS53" s="468"/>
      <c r="EKT53" s="468"/>
      <c r="EKU53" s="468"/>
      <c r="EKV53" s="468"/>
      <c r="EKW53" s="468"/>
      <c r="EKX53" s="468"/>
      <c r="EKY53" s="468"/>
      <c r="EKZ53" s="468"/>
      <c r="ELA53" s="468"/>
      <c r="ELB53" s="468"/>
      <c r="ELC53" s="468"/>
      <c r="ELD53" s="468"/>
      <c r="ELE53" s="468"/>
      <c r="ELF53" s="468"/>
      <c r="ELG53" s="468"/>
      <c r="ELH53" s="468"/>
      <c r="ELI53" s="468"/>
      <c r="ELJ53" s="468"/>
      <c r="ELK53" s="468"/>
      <c r="ELL53" s="468"/>
      <c r="ELM53" s="468"/>
      <c r="ELN53" s="468"/>
      <c r="ELO53" s="468"/>
      <c r="ELP53" s="468"/>
      <c r="ELQ53" s="468"/>
      <c r="ELR53" s="468"/>
      <c r="ELS53" s="468"/>
      <c r="ELT53" s="468"/>
      <c r="ELU53" s="468"/>
      <c r="ELV53" s="468"/>
      <c r="ELW53" s="468"/>
      <c r="ELX53" s="468"/>
      <c r="ELY53" s="468"/>
      <c r="ELZ53" s="468"/>
      <c r="EMA53" s="468"/>
      <c r="EMB53" s="468"/>
      <c r="EMC53" s="468"/>
      <c r="EMD53" s="468"/>
      <c r="EME53" s="468"/>
      <c r="EMF53" s="468"/>
      <c r="EMG53" s="468"/>
      <c r="EMH53" s="468"/>
      <c r="EMI53" s="468"/>
      <c r="EMJ53" s="468"/>
      <c r="EMK53" s="468"/>
      <c r="EML53" s="468"/>
      <c r="EMM53" s="468"/>
      <c r="EMN53" s="468"/>
      <c r="EMO53" s="468"/>
      <c r="EMP53" s="468"/>
      <c r="EMQ53" s="468"/>
      <c r="EMR53" s="468"/>
      <c r="EMS53" s="468"/>
      <c r="EMT53" s="468"/>
      <c r="EMU53" s="468"/>
      <c r="EMV53" s="468"/>
      <c r="EMW53" s="468"/>
      <c r="EMX53" s="468"/>
      <c r="EMY53" s="468"/>
      <c r="EMZ53" s="468"/>
      <c r="ENA53" s="468"/>
      <c r="ENB53" s="468"/>
      <c r="ENC53" s="468"/>
      <c r="END53" s="468"/>
      <c r="ENE53" s="468"/>
      <c r="ENF53" s="468"/>
      <c r="ENG53" s="468"/>
      <c r="ENH53" s="468"/>
      <c r="ENI53" s="468"/>
      <c r="ENJ53" s="468"/>
      <c r="ENK53" s="468"/>
      <c r="ENL53" s="468"/>
      <c r="ENM53" s="468"/>
      <c r="ENN53" s="468"/>
      <c r="ENO53" s="468"/>
      <c r="ENP53" s="468"/>
      <c r="ENQ53" s="468"/>
      <c r="ENR53" s="468"/>
      <c r="ENS53" s="468"/>
      <c r="ENT53" s="468"/>
      <c r="ENU53" s="468"/>
      <c r="ENV53" s="468"/>
      <c r="ENW53" s="468"/>
      <c r="ENX53" s="468"/>
      <c r="ENY53" s="468"/>
      <c r="ENZ53" s="468"/>
      <c r="EOA53" s="468"/>
      <c r="EOB53" s="468"/>
      <c r="EOC53" s="468"/>
      <c r="EOD53" s="468"/>
      <c r="EOE53" s="468"/>
      <c r="EOF53" s="468"/>
      <c r="EOG53" s="468"/>
      <c r="EOH53" s="468"/>
      <c r="EOI53" s="468"/>
      <c r="EOJ53" s="468"/>
      <c r="EOK53" s="468"/>
      <c r="EOL53" s="468"/>
      <c r="EOM53" s="468"/>
      <c r="EON53" s="468"/>
      <c r="EOO53" s="468"/>
      <c r="EOP53" s="468"/>
      <c r="EOQ53" s="468"/>
      <c r="EOR53" s="468"/>
      <c r="EOS53" s="468"/>
      <c r="EOT53" s="468"/>
      <c r="EOU53" s="468"/>
      <c r="EOV53" s="468"/>
      <c r="EOW53" s="468"/>
      <c r="EOX53" s="468"/>
      <c r="EOY53" s="468"/>
      <c r="EOZ53" s="468"/>
      <c r="EPA53" s="468"/>
      <c r="EPB53" s="468"/>
      <c r="EPC53" s="468"/>
      <c r="EPD53" s="468"/>
      <c r="EPE53" s="468"/>
      <c r="EPF53" s="468"/>
      <c r="EPG53" s="468"/>
      <c r="EPH53" s="468"/>
      <c r="EPI53" s="468"/>
      <c r="EPJ53" s="468"/>
      <c r="EPK53" s="468"/>
      <c r="EPL53" s="468"/>
      <c r="EPM53" s="468"/>
      <c r="EPN53" s="468"/>
      <c r="EPO53" s="468"/>
      <c r="EPP53" s="468"/>
      <c r="EPQ53" s="468"/>
      <c r="EPR53" s="468"/>
      <c r="EPS53" s="468"/>
      <c r="EPT53" s="468"/>
      <c r="EPU53" s="468"/>
      <c r="EPV53" s="468"/>
      <c r="EPW53" s="468"/>
      <c r="EPX53" s="468"/>
      <c r="EPY53" s="468"/>
      <c r="EPZ53" s="468"/>
      <c r="EQA53" s="468"/>
      <c r="EQB53" s="468"/>
      <c r="EQC53" s="468"/>
      <c r="EQD53" s="468"/>
      <c r="EQE53" s="468"/>
      <c r="EQF53" s="468"/>
      <c r="EQG53" s="468"/>
      <c r="EQH53" s="468"/>
      <c r="EQI53" s="468"/>
      <c r="EQJ53" s="468"/>
      <c r="EQK53" s="468"/>
      <c r="EQL53" s="468"/>
      <c r="EQM53" s="468"/>
      <c r="EQN53" s="468"/>
      <c r="EQO53" s="468"/>
      <c r="EQP53" s="468"/>
      <c r="EQQ53" s="468"/>
      <c r="EQR53" s="468"/>
      <c r="EQS53" s="468"/>
      <c r="EQT53" s="468"/>
      <c r="EQU53" s="468"/>
      <c r="EQV53" s="468"/>
      <c r="EQW53" s="468"/>
      <c r="EQX53" s="468"/>
      <c r="EQY53" s="468"/>
      <c r="EQZ53" s="468"/>
      <c r="ERA53" s="468"/>
      <c r="ERB53" s="468"/>
      <c r="ERC53" s="468"/>
      <c r="ERD53" s="468"/>
      <c r="ERE53" s="468"/>
      <c r="ERF53" s="468"/>
      <c r="ERG53" s="468"/>
      <c r="ERH53" s="468"/>
      <c r="ERI53" s="468"/>
      <c r="ERJ53" s="468"/>
      <c r="ERK53" s="468"/>
      <c r="ERL53" s="468"/>
      <c r="ERM53" s="468"/>
      <c r="ERN53" s="468"/>
      <c r="ERO53" s="468"/>
      <c r="ERP53" s="468"/>
      <c r="ERQ53" s="468"/>
      <c r="ERR53" s="468"/>
      <c r="ERS53" s="468"/>
      <c r="ERT53" s="468"/>
      <c r="ERU53" s="468"/>
      <c r="ERV53" s="468"/>
      <c r="ERW53" s="468"/>
      <c r="ERX53" s="468"/>
      <c r="ERY53" s="468"/>
      <c r="ERZ53" s="468"/>
      <c r="ESA53" s="468"/>
      <c r="ESB53" s="468"/>
      <c r="ESC53" s="468"/>
      <c r="ESD53" s="468"/>
      <c r="ESE53" s="468"/>
      <c r="ESF53" s="468"/>
      <c r="ESG53" s="468"/>
      <c r="ESH53" s="468"/>
      <c r="ESI53" s="468"/>
      <c r="ESJ53" s="468"/>
      <c r="ESK53" s="468"/>
      <c r="ESL53" s="468"/>
      <c r="ESM53" s="468"/>
      <c r="ESN53" s="468"/>
      <c r="ESO53" s="468"/>
      <c r="ESP53" s="468"/>
      <c r="ESQ53" s="468"/>
      <c r="ESR53" s="468"/>
      <c r="ESS53" s="468"/>
      <c r="EST53" s="468"/>
      <c r="ESU53" s="468"/>
      <c r="ESV53" s="468"/>
      <c r="ESW53" s="468"/>
      <c r="ESX53" s="468"/>
      <c r="ESY53" s="468"/>
      <c r="ESZ53" s="468"/>
      <c r="ETA53" s="468"/>
      <c r="ETB53" s="468"/>
      <c r="ETC53" s="468"/>
      <c r="ETD53" s="468"/>
      <c r="ETE53" s="468"/>
      <c r="ETF53" s="468"/>
      <c r="ETG53" s="468"/>
      <c r="ETH53" s="468"/>
      <c r="ETI53" s="468"/>
      <c r="ETJ53" s="468"/>
      <c r="ETK53" s="468"/>
      <c r="ETL53" s="468"/>
      <c r="ETM53" s="468"/>
      <c r="ETN53" s="468"/>
      <c r="ETO53" s="468"/>
      <c r="ETP53" s="468"/>
      <c r="ETQ53" s="468"/>
      <c r="ETR53" s="468"/>
      <c r="ETS53" s="468"/>
      <c r="ETT53" s="468"/>
      <c r="ETU53" s="468"/>
      <c r="ETV53" s="468"/>
      <c r="ETW53" s="468"/>
      <c r="ETX53" s="468"/>
      <c r="ETY53" s="468"/>
      <c r="ETZ53" s="468"/>
      <c r="EUA53" s="468"/>
      <c r="EUB53" s="468"/>
      <c r="EUC53" s="468"/>
      <c r="EUD53" s="468"/>
      <c r="EUE53" s="468"/>
      <c r="EUF53" s="468"/>
      <c r="EUG53" s="468"/>
      <c r="EUH53" s="468"/>
      <c r="EUI53" s="468"/>
      <c r="EUJ53" s="468"/>
      <c r="EUK53" s="468"/>
      <c r="EUL53" s="468"/>
      <c r="EUM53" s="468"/>
      <c r="EUN53" s="468"/>
      <c r="EUO53" s="468"/>
      <c r="EUP53" s="468"/>
      <c r="EUQ53" s="468"/>
      <c r="EUR53" s="468"/>
      <c r="EUS53" s="468"/>
      <c r="EUT53" s="468"/>
      <c r="EUU53" s="468"/>
      <c r="EUV53" s="468"/>
      <c r="EUW53" s="468"/>
      <c r="EUX53" s="468"/>
      <c r="EUY53" s="468"/>
      <c r="EUZ53" s="468"/>
      <c r="EVA53" s="468"/>
      <c r="EVB53" s="468"/>
      <c r="EVC53" s="468"/>
      <c r="EVD53" s="468"/>
      <c r="EVE53" s="468"/>
      <c r="EVF53" s="468"/>
      <c r="EVG53" s="468"/>
      <c r="EVH53" s="468"/>
      <c r="EVI53" s="468"/>
      <c r="EVJ53" s="468"/>
      <c r="EVK53" s="468"/>
      <c r="EVL53" s="468"/>
      <c r="EVM53" s="468"/>
      <c r="EVN53" s="468"/>
      <c r="EVO53" s="468"/>
      <c r="EVP53" s="468"/>
      <c r="EVQ53" s="468"/>
      <c r="EVR53" s="468"/>
      <c r="EVS53" s="468"/>
      <c r="EVT53" s="468"/>
      <c r="EVU53" s="468"/>
      <c r="EVV53" s="468"/>
      <c r="EVW53" s="468"/>
      <c r="EVX53" s="468"/>
      <c r="EVY53" s="468"/>
      <c r="EVZ53" s="468"/>
      <c r="EWA53" s="468"/>
      <c r="EWB53" s="468"/>
      <c r="EWC53" s="468"/>
      <c r="EWD53" s="468"/>
      <c r="EWE53" s="468"/>
      <c r="EWF53" s="468"/>
      <c r="EWG53" s="468"/>
      <c r="EWH53" s="468"/>
      <c r="EWI53" s="468"/>
      <c r="EWJ53" s="468"/>
      <c r="EWK53" s="468"/>
      <c r="EWL53" s="468"/>
      <c r="EWM53" s="468"/>
      <c r="EWN53" s="468"/>
      <c r="EWO53" s="468"/>
      <c r="EWP53" s="468"/>
      <c r="EWQ53" s="468"/>
      <c r="EWR53" s="468"/>
      <c r="EWS53" s="468"/>
      <c r="EWT53" s="468"/>
      <c r="EWU53" s="468"/>
      <c r="EWV53" s="468"/>
      <c r="EWW53" s="468"/>
      <c r="EWX53" s="468"/>
      <c r="EWY53" s="468"/>
      <c r="EWZ53" s="468"/>
      <c r="EXA53" s="468"/>
      <c r="EXB53" s="468"/>
      <c r="EXC53" s="468"/>
      <c r="EXD53" s="468"/>
      <c r="EXE53" s="468"/>
      <c r="EXF53" s="468"/>
      <c r="EXG53" s="468"/>
      <c r="EXH53" s="468"/>
      <c r="EXI53" s="468"/>
      <c r="EXJ53" s="468"/>
      <c r="EXK53" s="468"/>
      <c r="EXL53" s="468"/>
      <c r="EXM53" s="468"/>
      <c r="EXN53" s="468"/>
      <c r="EXO53" s="468"/>
      <c r="EXP53" s="468"/>
      <c r="EXQ53" s="468"/>
      <c r="EXR53" s="468"/>
      <c r="EXS53" s="468"/>
      <c r="EXT53" s="468"/>
      <c r="EXU53" s="468"/>
      <c r="EXV53" s="468"/>
      <c r="EXW53" s="468"/>
      <c r="EXX53" s="468"/>
      <c r="EXY53" s="468"/>
      <c r="EXZ53" s="468"/>
      <c r="EYA53" s="468"/>
      <c r="EYB53" s="468"/>
      <c r="EYC53" s="468"/>
      <c r="EYD53" s="468"/>
      <c r="EYE53" s="468"/>
      <c r="EYF53" s="468"/>
      <c r="EYG53" s="468"/>
      <c r="EYH53" s="468"/>
      <c r="EYI53" s="468"/>
      <c r="EYJ53" s="468"/>
      <c r="EYK53" s="468"/>
      <c r="EYL53" s="468"/>
      <c r="EYM53" s="468"/>
      <c r="EYN53" s="468"/>
      <c r="EYO53" s="468"/>
      <c r="EYP53" s="468"/>
      <c r="EYQ53" s="468"/>
      <c r="EYR53" s="468"/>
      <c r="EYS53" s="468"/>
      <c r="EYT53" s="468"/>
      <c r="EYU53" s="468"/>
      <c r="EYV53" s="468"/>
      <c r="EYW53" s="468"/>
      <c r="EYX53" s="468"/>
      <c r="EYY53" s="468"/>
      <c r="EYZ53" s="468"/>
      <c r="EZA53" s="468"/>
      <c r="EZB53" s="468"/>
      <c r="EZC53" s="468"/>
      <c r="EZD53" s="468"/>
      <c r="EZE53" s="468"/>
      <c r="EZF53" s="468"/>
      <c r="EZG53" s="468"/>
      <c r="EZH53" s="468"/>
      <c r="EZI53" s="468"/>
      <c r="EZJ53" s="468"/>
      <c r="EZK53" s="468"/>
      <c r="EZL53" s="468"/>
      <c r="EZM53" s="468"/>
      <c r="EZN53" s="468"/>
      <c r="EZO53" s="468"/>
      <c r="EZP53" s="468"/>
      <c r="EZQ53" s="468"/>
      <c r="EZR53" s="468"/>
      <c r="EZS53" s="468"/>
      <c r="EZT53" s="468"/>
      <c r="EZU53" s="468"/>
      <c r="EZV53" s="468"/>
      <c r="EZW53" s="468"/>
      <c r="EZX53" s="468"/>
      <c r="EZY53" s="468"/>
      <c r="EZZ53" s="468"/>
      <c r="FAA53" s="468"/>
      <c r="FAB53" s="468"/>
      <c r="FAC53" s="468"/>
      <c r="FAD53" s="468"/>
      <c r="FAE53" s="468"/>
      <c r="FAF53" s="468"/>
      <c r="FAG53" s="468"/>
      <c r="FAH53" s="468"/>
      <c r="FAI53" s="468"/>
      <c r="FAJ53" s="468"/>
      <c r="FAK53" s="468"/>
      <c r="FAL53" s="468"/>
      <c r="FAM53" s="468"/>
      <c r="FAN53" s="468"/>
      <c r="FAO53" s="468"/>
      <c r="FAP53" s="468"/>
      <c r="FAQ53" s="468"/>
      <c r="FAR53" s="468"/>
      <c r="FAS53" s="468"/>
      <c r="FAT53" s="468"/>
      <c r="FAU53" s="468"/>
      <c r="FAV53" s="468"/>
      <c r="FAW53" s="468"/>
      <c r="FAX53" s="468"/>
      <c r="FAY53" s="468"/>
      <c r="FAZ53" s="468"/>
      <c r="FBA53" s="468"/>
      <c r="FBB53" s="468"/>
      <c r="FBC53" s="468"/>
      <c r="FBD53" s="468"/>
      <c r="FBE53" s="468"/>
      <c r="FBF53" s="468"/>
      <c r="FBG53" s="468"/>
      <c r="FBH53" s="468"/>
      <c r="FBI53" s="468"/>
      <c r="FBJ53" s="468"/>
      <c r="FBK53" s="468"/>
      <c r="FBL53" s="468"/>
      <c r="FBM53" s="468"/>
      <c r="FBN53" s="468"/>
      <c r="FBO53" s="468"/>
      <c r="FBP53" s="468"/>
      <c r="FBQ53" s="468"/>
      <c r="FBR53" s="468"/>
      <c r="FBS53" s="468"/>
      <c r="FBT53" s="468"/>
      <c r="FBU53" s="468"/>
      <c r="FBV53" s="468"/>
      <c r="FBW53" s="468"/>
      <c r="FBX53" s="468"/>
      <c r="FBY53" s="468"/>
      <c r="FBZ53" s="468"/>
      <c r="FCA53" s="468"/>
      <c r="FCB53" s="468"/>
      <c r="FCC53" s="468"/>
      <c r="FCD53" s="468"/>
      <c r="FCE53" s="468"/>
      <c r="FCF53" s="468"/>
      <c r="FCG53" s="468"/>
      <c r="FCH53" s="468"/>
      <c r="FCI53" s="468"/>
      <c r="FCJ53" s="468"/>
      <c r="FCK53" s="468"/>
      <c r="FCL53" s="468"/>
      <c r="FCM53" s="468"/>
      <c r="FCN53" s="468"/>
      <c r="FCO53" s="468"/>
      <c r="FCP53" s="468"/>
      <c r="FCQ53" s="468"/>
      <c r="FCR53" s="468"/>
      <c r="FCS53" s="468"/>
      <c r="FCT53" s="468"/>
      <c r="FCU53" s="468"/>
      <c r="FCV53" s="468"/>
      <c r="FCW53" s="468"/>
      <c r="FCX53" s="468"/>
      <c r="FCY53" s="468"/>
      <c r="FCZ53" s="468"/>
      <c r="FDA53" s="468"/>
      <c r="FDB53" s="468"/>
      <c r="FDC53" s="468"/>
      <c r="FDD53" s="468"/>
      <c r="FDE53" s="468"/>
      <c r="FDF53" s="468"/>
      <c r="FDG53" s="468"/>
      <c r="FDH53" s="468"/>
      <c r="FDI53" s="468"/>
      <c r="FDJ53" s="468"/>
      <c r="FDK53" s="468"/>
      <c r="FDL53" s="468"/>
      <c r="FDM53" s="468"/>
      <c r="FDN53" s="468"/>
      <c r="FDO53" s="468"/>
      <c r="FDP53" s="468"/>
      <c r="FDQ53" s="468"/>
      <c r="FDR53" s="468"/>
      <c r="FDS53" s="468"/>
      <c r="FDT53" s="468"/>
      <c r="FDU53" s="468"/>
      <c r="FDV53" s="468"/>
      <c r="FDW53" s="468"/>
      <c r="FDX53" s="468"/>
      <c r="FDY53" s="468"/>
      <c r="FDZ53" s="468"/>
      <c r="FEA53" s="468"/>
      <c r="FEB53" s="468"/>
      <c r="FEC53" s="468"/>
      <c r="FED53" s="468"/>
      <c r="FEE53" s="468"/>
      <c r="FEF53" s="468"/>
      <c r="FEG53" s="468"/>
      <c r="FEH53" s="468"/>
      <c r="FEI53" s="468"/>
      <c r="FEJ53" s="468"/>
      <c r="FEK53" s="468"/>
      <c r="FEL53" s="468"/>
      <c r="FEM53" s="468"/>
      <c r="FEN53" s="468"/>
      <c r="FEO53" s="468"/>
      <c r="FEP53" s="468"/>
      <c r="FEQ53" s="468"/>
      <c r="FER53" s="468"/>
      <c r="FES53" s="468"/>
      <c r="FET53" s="468"/>
      <c r="FEU53" s="468"/>
      <c r="FEV53" s="468"/>
      <c r="FEW53" s="468"/>
      <c r="FEX53" s="468"/>
      <c r="FEY53" s="468"/>
      <c r="FEZ53" s="468"/>
      <c r="FFA53" s="468"/>
      <c r="FFB53" s="468"/>
      <c r="FFC53" s="468"/>
      <c r="FFD53" s="468"/>
      <c r="FFE53" s="468"/>
      <c r="FFF53" s="468"/>
      <c r="FFG53" s="468"/>
      <c r="FFH53" s="468"/>
      <c r="FFI53" s="468"/>
      <c r="FFJ53" s="468"/>
      <c r="FFK53" s="468"/>
      <c r="FFL53" s="468"/>
      <c r="FFM53" s="468"/>
      <c r="FFN53" s="468"/>
      <c r="FFO53" s="468"/>
      <c r="FFP53" s="468"/>
      <c r="FFQ53" s="468"/>
      <c r="FFR53" s="468"/>
      <c r="FFS53" s="468"/>
      <c r="FFT53" s="468"/>
      <c r="FFU53" s="468"/>
      <c r="FFV53" s="468"/>
      <c r="FFW53" s="468"/>
      <c r="FFX53" s="468"/>
      <c r="FFY53" s="468"/>
      <c r="FFZ53" s="468"/>
      <c r="FGA53" s="468"/>
      <c r="FGB53" s="468"/>
      <c r="FGC53" s="468"/>
      <c r="FGD53" s="468"/>
      <c r="FGE53" s="468"/>
      <c r="FGF53" s="468"/>
      <c r="FGG53" s="468"/>
      <c r="FGH53" s="468"/>
      <c r="FGI53" s="468"/>
      <c r="FGJ53" s="468"/>
      <c r="FGK53" s="468"/>
      <c r="FGL53" s="468"/>
      <c r="FGM53" s="468"/>
      <c r="FGN53" s="468"/>
      <c r="FGO53" s="468"/>
      <c r="FGP53" s="468"/>
      <c r="FGQ53" s="468"/>
      <c r="FGR53" s="468"/>
      <c r="FGS53" s="468"/>
      <c r="FGT53" s="468"/>
      <c r="FGU53" s="468"/>
      <c r="FGV53" s="468"/>
      <c r="FGW53" s="468"/>
      <c r="FGX53" s="468"/>
      <c r="FGY53" s="468"/>
      <c r="FGZ53" s="468"/>
      <c r="FHA53" s="468"/>
      <c r="FHB53" s="468"/>
      <c r="FHC53" s="468"/>
      <c r="FHD53" s="468"/>
      <c r="FHE53" s="468"/>
      <c r="FHF53" s="468"/>
      <c r="FHG53" s="468"/>
      <c r="FHH53" s="468"/>
      <c r="FHI53" s="468"/>
      <c r="FHJ53" s="468"/>
      <c r="FHK53" s="468"/>
      <c r="FHL53" s="468"/>
      <c r="FHM53" s="468"/>
      <c r="FHN53" s="468"/>
      <c r="FHO53" s="468"/>
      <c r="FHP53" s="468"/>
      <c r="FHQ53" s="468"/>
      <c r="FHR53" s="468"/>
      <c r="FHS53" s="468"/>
      <c r="FHT53" s="468"/>
      <c r="FHU53" s="468"/>
      <c r="FHV53" s="468"/>
      <c r="FHW53" s="468"/>
      <c r="FHX53" s="468"/>
      <c r="FHY53" s="468"/>
      <c r="FHZ53" s="468"/>
      <c r="FIA53" s="468"/>
      <c r="FIB53" s="468"/>
      <c r="FIC53" s="468"/>
      <c r="FID53" s="468"/>
      <c r="FIE53" s="468"/>
      <c r="FIF53" s="468"/>
      <c r="FIG53" s="468"/>
      <c r="FIH53" s="468"/>
      <c r="FII53" s="468"/>
      <c r="FIJ53" s="468"/>
      <c r="FIK53" s="468"/>
      <c r="FIL53" s="468"/>
      <c r="FIM53" s="468"/>
      <c r="FIN53" s="468"/>
      <c r="FIO53" s="468"/>
      <c r="FIP53" s="468"/>
      <c r="FIQ53" s="468"/>
      <c r="FIR53" s="468"/>
      <c r="FIS53" s="468"/>
      <c r="FIT53" s="468"/>
      <c r="FIU53" s="468"/>
      <c r="FIV53" s="468"/>
      <c r="FIW53" s="468"/>
      <c r="FIX53" s="468"/>
      <c r="FIY53" s="468"/>
      <c r="FIZ53" s="468"/>
      <c r="FJA53" s="468"/>
      <c r="FJB53" s="468"/>
      <c r="FJC53" s="468"/>
      <c r="FJD53" s="468"/>
      <c r="FJE53" s="468"/>
      <c r="FJF53" s="468"/>
      <c r="FJG53" s="468"/>
      <c r="FJH53" s="468"/>
      <c r="FJI53" s="468"/>
      <c r="FJJ53" s="468"/>
      <c r="FJK53" s="468"/>
      <c r="FJL53" s="468"/>
      <c r="FJM53" s="468"/>
      <c r="FJN53" s="468"/>
      <c r="FJO53" s="468"/>
      <c r="FJP53" s="468"/>
      <c r="FJQ53" s="468"/>
      <c r="FJR53" s="468"/>
      <c r="FJS53" s="468"/>
      <c r="FJT53" s="468"/>
      <c r="FJU53" s="468"/>
      <c r="FJV53" s="468"/>
      <c r="FJW53" s="468"/>
      <c r="FJX53" s="468"/>
      <c r="FJY53" s="468"/>
      <c r="FJZ53" s="468"/>
      <c r="FKA53" s="468"/>
      <c r="FKB53" s="468"/>
      <c r="FKC53" s="468"/>
      <c r="FKD53" s="468"/>
      <c r="FKE53" s="468"/>
      <c r="FKF53" s="468"/>
      <c r="FKG53" s="468"/>
      <c r="FKH53" s="468"/>
      <c r="FKI53" s="468"/>
      <c r="FKJ53" s="468"/>
      <c r="FKK53" s="468"/>
      <c r="FKL53" s="468"/>
      <c r="FKM53" s="468"/>
      <c r="FKN53" s="468"/>
      <c r="FKO53" s="468"/>
      <c r="FKP53" s="468"/>
      <c r="FKQ53" s="468"/>
      <c r="FKR53" s="468"/>
      <c r="FKS53" s="468"/>
      <c r="FKT53" s="468"/>
      <c r="FKU53" s="468"/>
      <c r="FKV53" s="468"/>
      <c r="FKW53" s="468"/>
      <c r="FKX53" s="468"/>
      <c r="FKY53" s="468"/>
      <c r="FKZ53" s="468"/>
      <c r="FLA53" s="468"/>
      <c r="FLB53" s="468"/>
      <c r="FLC53" s="468"/>
      <c r="FLD53" s="468"/>
      <c r="FLE53" s="468"/>
      <c r="FLF53" s="468"/>
      <c r="FLG53" s="468"/>
      <c r="FLH53" s="468"/>
      <c r="FLI53" s="468"/>
      <c r="FLJ53" s="468"/>
      <c r="FLK53" s="468"/>
      <c r="FLL53" s="468"/>
      <c r="FLM53" s="468"/>
      <c r="FLN53" s="468"/>
      <c r="FLO53" s="468"/>
      <c r="FLP53" s="468"/>
      <c r="FLQ53" s="468"/>
      <c r="FLR53" s="468"/>
      <c r="FLS53" s="468"/>
      <c r="FLT53" s="468"/>
      <c r="FLU53" s="468"/>
      <c r="FLV53" s="468"/>
      <c r="FLW53" s="468"/>
      <c r="FLX53" s="468"/>
      <c r="FLY53" s="468"/>
      <c r="FLZ53" s="468"/>
      <c r="FMA53" s="468"/>
      <c r="FMB53" s="468"/>
      <c r="FMC53" s="468"/>
      <c r="FMD53" s="468"/>
      <c r="FME53" s="468"/>
      <c r="FMF53" s="468"/>
      <c r="FMG53" s="468"/>
      <c r="FMH53" s="468"/>
      <c r="FMI53" s="468"/>
      <c r="FMJ53" s="468"/>
      <c r="FMK53" s="468"/>
      <c r="FML53" s="468"/>
      <c r="FMM53" s="468"/>
      <c r="FMN53" s="468"/>
      <c r="FMO53" s="468"/>
      <c r="FMP53" s="468"/>
      <c r="FMQ53" s="468"/>
      <c r="FMR53" s="468"/>
      <c r="FMS53" s="468"/>
      <c r="FMT53" s="468"/>
      <c r="FMU53" s="468"/>
      <c r="FMV53" s="468"/>
      <c r="FMW53" s="468"/>
      <c r="FMX53" s="468"/>
      <c r="FMY53" s="468"/>
      <c r="FMZ53" s="468"/>
      <c r="FNA53" s="468"/>
      <c r="FNB53" s="468"/>
      <c r="FNC53" s="468"/>
      <c r="FND53" s="468"/>
      <c r="FNE53" s="468"/>
      <c r="FNF53" s="468"/>
      <c r="FNG53" s="468"/>
      <c r="FNH53" s="468"/>
      <c r="FNI53" s="468"/>
      <c r="FNJ53" s="468"/>
      <c r="FNK53" s="468"/>
      <c r="FNL53" s="468"/>
      <c r="FNM53" s="468"/>
      <c r="FNN53" s="468"/>
      <c r="FNO53" s="468"/>
      <c r="FNP53" s="468"/>
      <c r="FNQ53" s="468"/>
      <c r="FNR53" s="468"/>
      <c r="FNS53" s="468"/>
      <c r="FNT53" s="468"/>
      <c r="FNU53" s="468"/>
      <c r="FNV53" s="468"/>
      <c r="FNW53" s="468"/>
      <c r="FNX53" s="468"/>
      <c r="FNY53" s="468"/>
      <c r="FNZ53" s="468"/>
      <c r="FOA53" s="468"/>
      <c r="FOB53" s="468"/>
      <c r="FOC53" s="468"/>
      <c r="FOD53" s="468"/>
      <c r="FOE53" s="468"/>
      <c r="FOF53" s="468"/>
      <c r="FOG53" s="468"/>
      <c r="FOH53" s="468"/>
      <c r="FOI53" s="468"/>
      <c r="FOJ53" s="468"/>
      <c r="FOK53" s="468"/>
      <c r="FOL53" s="468"/>
      <c r="FOM53" s="468"/>
      <c r="FON53" s="468"/>
      <c r="FOO53" s="468"/>
      <c r="FOP53" s="468"/>
      <c r="FOQ53" s="468"/>
      <c r="FOR53" s="468"/>
      <c r="FOS53" s="468"/>
      <c r="FOT53" s="468"/>
      <c r="FOU53" s="468"/>
      <c r="FOV53" s="468"/>
      <c r="FOW53" s="468"/>
      <c r="FOX53" s="468"/>
      <c r="FOY53" s="468"/>
      <c r="FOZ53" s="468"/>
      <c r="FPA53" s="468"/>
      <c r="FPB53" s="468"/>
      <c r="FPC53" s="468"/>
      <c r="FPD53" s="468"/>
      <c r="FPE53" s="468"/>
      <c r="FPF53" s="468"/>
      <c r="FPG53" s="468"/>
      <c r="FPH53" s="468"/>
      <c r="FPI53" s="468"/>
      <c r="FPJ53" s="468"/>
      <c r="FPK53" s="468"/>
      <c r="FPL53" s="468"/>
      <c r="FPM53" s="468"/>
      <c r="FPN53" s="468"/>
      <c r="FPO53" s="468"/>
      <c r="FPP53" s="468"/>
      <c r="FPQ53" s="468"/>
      <c r="FPR53" s="468"/>
      <c r="FPS53" s="468"/>
      <c r="FPT53" s="468"/>
      <c r="FPU53" s="468"/>
      <c r="FPV53" s="468"/>
      <c r="FPW53" s="468"/>
      <c r="FPX53" s="468"/>
      <c r="FPY53" s="468"/>
      <c r="FPZ53" s="468"/>
      <c r="FQA53" s="468"/>
      <c r="FQB53" s="468"/>
      <c r="FQC53" s="468"/>
      <c r="FQD53" s="468"/>
      <c r="FQE53" s="468"/>
      <c r="FQF53" s="468"/>
      <c r="FQG53" s="468"/>
      <c r="FQH53" s="468"/>
      <c r="FQI53" s="468"/>
      <c r="FQJ53" s="468"/>
      <c r="FQK53" s="468"/>
      <c r="FQL53" s="468"/>
      <c r="FQM53" s="468"/>
      <c r="FQN53" s="468"/>
      <c r="FQO53" s="468"/>
      <c r="FQP53" s="468"/>
      <c r="FQQ53" s="468"/>
      <c r="FQR53" s="468"/>
      <c r="FQS53" s="468"/>
      <c r="FQT53" s="468"/>
      <c r="FQU53" s="468"/>
      <c r="FQV53" s="468"/>
      <c r="FQW53" s="468"/>
      <c r="FQX53" s="468"/>
      <c r="FQY53" s="468"/>
      <c r="FQZ53" s="468"/>
      <c r="FRA53" s="468"/>
      <c r="FRB53" s="468"/>
      <c r="FRC53" s="468"/>
      <c r="FRD53" s="468"/>
      <c r="FRE53" s="468"/>
      <c r="FRF53" s="468"/>
      <c r="FRG53" s="468"/>
      <c r="FRH53" s="468"/>
      <c r="FRI53" s="468"/>
      <c r="FRJ53" s="468"/>
      <c r="FRK53" s="468"/>
      <c r="FRL53" s="468"/>
      <c r="FRM53" s="468"/>
      <c r="FRN53" s="468"/>
      <c r="FRO53" s="468"/>
      <c r="FRP53" s="468"/>
      <c r="FRQ53" s="468"/>
      <c r="FRR53" s="468"/>
      <c r="FRS53" s="468"/>
      <c r="FRT53" s="468"/>
      <c r="FRU53" s="468"/>
      <c r="FRV53" s="468"/>
      <c r="FRW53" s="468"/>
      <c r="FRX53" s="468"/>
      <c r="FRY53" s="468"/>
      <c r="FRZ53" s="468"/>
      <c r="FSA53" s="468"/>
      <c r="FSB53" s="468"/>
      <c r="FSC53" s="468"/>
      <c r="FSD53" s="468"/>
      <c r="FSE53" s="468"/>
      <c r="FSF53" s="468"/>
      <c r="FSG53" s="468"/>
      <c r="FSH53" s="468"/>
      <c r="FSI53" s="468"/>
      <c r="FSJ53" s="468"/>
      <c r="FSK53" s="468"/>
      <c r="FSL53" s="468"/>
      <c r="FSM53" s="468"/>
      <c r="FSN53" s="468"/>
      <c r="FSO53" s="468"/>
      <c r="FSP53" s="468"/>
      <c r="FSQ53" s="468"/>
      <c r="FSR53" s="468"/>
      <c r="FSS53" s="468"/>
      <c r="FST53" s="468"/>
      <c r="FSU53" s="468"/>
      <c r="FSV53" s="468"/>
      <c r="FSW53" s="468"/>
      <c r="FSX53" s="468"/>
      <c r="FSY53" s="468"/>
      <c r="FSZ53" s="468"/>
      <c r="FTA53" s="468"/>
      <c r="FTB53" s="468"/>
      <c r="FTC53" s="468"/>
      <c r="FTD53" s="468"/>
      <c r="FTE53" s="468"/>
      <c r="FTF53" s="468"/>
      <c r="FTG53" s="468"/>
      <c r="FTH53" s="468"/>
      <c r="FTI53" s="468"/>
      <c r="FTJ53" s="468"/>
      <c r="FTK53" s="468"/>
      <c r="FTL53" s="468"/>
      <c r="FTM53" s="468"/>
      <c r="FTN53" s="468"/>
      <c r="FTO53" s="468"/>
      <c r="FTP53" s="468"/>
      <c r="FTQ53" s="468"/>
      <c r="FTR53" s="468"/>
      <c r="FTS53" s="468"/>
      <c r="FTT53" s="468"/>
      <c r="FTU53" s="468"/>
      <c r="FTV53" s="468"/>
      <c r="FTW53" s="468"/>
      <c r="FTX53" s="468"/>
      <c r="FTY53" s="468"/>
      <c r="FTZ53" s="468"/>
      <c r="FUA53" s="468"/>
      <c r="FUB53" s="468"/>
      <c r="FUC53" s="468"/>
      <c r="FUD53" s="468"/>
      <c r="FUE53" s="468"/>
      <c r="FUF53" s="468"/>
      <c r="FUG53" s="468"/>
      <c r="FUH53" s="468"/>
      <c r="FUI53" s="468"/>
      <c r="FUJ53" s="468"/>
      <c r="FUK53" s="468"/>
      <c r="FUL53" s="468"/>
      <c r="FUM53" s="468"/>
      <c r="FUN53" s="468"/>
      <c r="FUO53" s="468"/>
      <c r="FUP53" s="468"/>
      <c r="FUQ53" s="468"/>
      <c r="FUR53" s="468"/>
      <c r="FUS53" s="468"/>
      <c r="FUT53" s="468"/>
      <c r="FUU53" s="468"/>
      <c r="FUV53" s="468"/>
      <c r="FUW53" s="468"/>
      <c r="FUX53" s="468"/>
      <c r="FUY53" s="468"/>
      <c r="FUZ53" s="468"/>
      <c r="FVA53" s="468"/>
      <c r="FVB53" s="468"/>
      <c r="FVC53" s="468"/>
      <c r="FVD53" s="468"/>
      <c r="FVE53" s="468"/>
      <c r="FVF53" s="468"/>
      <c r="FVG53" s="468"/>
      <c r="FVH53" s="468"/>
      <c r="FVI53" s="468"/>
      <c r="FVJ53" s="468"/>
      <c r="FVK53" s="468"/>
      <c r="FVL53" s="468"/>
      <c r="FVM53" s="468"/>
      <c r="FVN53" s="468"/>
      <c r="FVO53" s="468"/>
      <c r="FVP53" s="468"/>
      <c r="FVQ53" s="468"/>
      <c r="FVR53" s="468"/>
      <c r="FVS53" s="468"/>
      <c r="FVT53" s="468"/>
      <c r="FVU53" s="468"/>
      <c r="FVV53" s="468"/>
      <c r="FVW53" s="468"/>
      <c r="FVX53" s="468"/>
      <c r="FVY53" s="468"/>
      <c r="FVZ53" s="468"/>
      <c r="FWA53" s="468"/>
      <c r="FWB53" s="468"/>
      <c r="FWC53" s="468"/>
      <c r="FWD53" s="468"/>
      <c r="FWE53" s="468"/>
      <c r="FWF53" s="468"/>
      <c r="FWG53" s="468"/>
      <c r="FWH53" s="468"/>
      <c r="FWI53" s="468"/>
      <c r="FWJ53" s="468"/>
      <c r="FWK53" s="468"/>
      <c r="FWL53" s="468"/>
      <c r="FWM53" s="468"/>
      <c r="FWN53" s="468"/>
      <c r="FWO53" s="468"/>
      <c r="FWP53" s="468"/>
      <c r="FWQ53" s="468"/>
      <c r="FWR53" s="468"/>
      <c r="FWS53" s="468"/>
      <c r="FWT53" s="468"/>
      <c r="FWU53" s="468"/>
      <c r="FWV53" s="468"/>
      <c r="FWW53" s="468"/>
      <c r="FWX53" s="468"/>
      <c r="FWY53" s="468"/>
      <c r="FWZ53" s="468"/>
      <c r="FXA53" s="468"/>
      <c r="FXB53" s="468"/>
      <c r="FXC53" s="468"/>
      <c r="FXD53" s="468"/>
      <c r="FXE53" s="468"/>
      <c r="FXF53" s="468"/>
      <c r="FXG53" s="468"/>
      <c r="FXH53" s="468"/>
      <c r="FXI53" s="468"/>
      <c r="FXJ53" s="468"/>
      <c r="FXK53" s="468"/>
      <c r="FXL53" s="468"/>
      <c r="FXM53" s="468"/>
      <c r="FXN53" s="468"/>
      <c r="FXO53" s="468"/>
      <c r="FXP53" s="468"/>
      <c r="FXQ53" s="468"/>
      <c r="FXR53" s="468"/>
      <c r="FXS53" s="468"/>
      <c r="FXT53" s="468"/>
      <c r="FXU53" s="468"/>
      <c r="FXV53" s="468"/>
      <c r="FXW53" s="468"/>
      <c r="FXX53" s="468"/>
      <c r="FXY53" s="468"/>
      <c r="FXZ53" s="468"/>
      <c r="FYA53" s="468"/>
      <c r="FYB53" s="468"/>
      <c r="FYC53" s="468"/>
      <c r="FYD53" s="468"/>
      <c r="FYE53" s="468"/>
      <c r="FYF53" s="468"/>
      <c r="FYG53" s="468"/>
      <c r="FYH53" s="468"/>
      <c r="FYI53" s="468"/>
      <c r="FYJ53" s="468"/>
      <c r="FYK53" s="468"/>
      <c r="FYL53" s="468"/>
      <c r="FYM53" s="468"/>
      <c r="FYN53" s="468"/>
      <c r="FYO53" s="468"/>
      <c r="FYP53" s="468"/>
      <c r="FYQ53" s="468"/>
      <c r="FYR53" s="468"/>
      <c r="FYS53" s="468"/>
      <c r="FYT53" s="468"/>
      <c r="FYU53" s="468"/>
      <c r="FYV53" s="468"/>
      <c r="FYW53" s="468"/>
      <c r="FYX53" s="468"/>
      <c r="FYY53" s="468"/>
      <c r="FYZ53" s="468"/>
      <c r="FZA53" s="468"/>
      <c r="FZB53" s="468"/>
      <c r="FZC53" s="468"/>
      <c r="FZD53" s="468"/>
      <c r="FZE53" s="468"/>
      <c r="FZF53" s="468"/>
      <c r="FZG53" s="468"/>
      <c r="FZH53" s="468"/>
      <c r="FZI53" s="468"/>
      <c r="FZJ53" s="468"/>
      <c r="FZK53" s="468"/>
      <c r="FZL53" s="468"/>
      <c r="FZM53" s="468"/>
      <c r="FZN53" s="468"/>
      <c r="FZO53" s="468"/>
      <c r="FZP53" s="468"/>
      <c r="FZQ53" s="468"/>
      <c r="FZR53" s="468"/>
      <c r="FZS53" s="468"/>
      <c r="FZT53" s="468"/>
      <c r="FZU53" s="468"/>
      <c r="FZV53" s="468"/>
      <c r="FZW53" s="468"/>
      <c r="FZX53" s="468"/>
      <c r="FZY53" s="468"/>
      <c r="FZZ53" s="468"/>
      <c r="GAA53" s="468"/>
      <c r="GAB53" s="468"/>
      <c r="GAC53" s="468"/>
      <c r="GAD53" s="468"/>
      <c r="GAE53" s="468"/>
      <c r="GAF53" s="468"/>
      <c r="GAG53" s="468"/>
      <c r="GAH53" s="468"/>
      <c r="GAI53" s="468"/>
      <c r="GAJ53" s="468"/>
      <c r="GAK53" s="468"/>
      <c r="GAL53" s="468"/>
      <c r="GAM53" s="468"/>
      <c r="GAN53" s="468"/>
      <c r="GAO53" s="468"/>
      <c r="GAP53" s="468"/>
      <c r="GAQ53" s="468"/>
      <c r="GAR53" s="468"/>
      <c r="GAS53" s="468"/>
      <c r="GAT53" s="468"/>
      <c r="GAU53" s="468"/>
      <c r="GAV53" s="468"/>
      <c r="GAW53" s="468"/>
      <c r="GAX53" s="468"/>
      <c r="GAY53" s="468"/>
      <c r="GAZ53" s="468"/>
      <c r="GBA53" s="468"/>
      <c r="GBB53" s="468"/>
      <c r="GBC53" s="468"/>
      <c r="GBD53" s="468"/>
      <c r="GBE53" s="468"/>
      <c r="GBF53" s="468"/>
      <c r="GBG53" s="468"/>
      <c r="GBH53" s="468"/>
      <c r="GBI53" s="468"/>
      <c r="GBJ53" s="468"/>
      <c r="GBK53" s="468"/>
      <c r="GBL53" s="468"/>
      <c r="GBM53" s="468"/>
      <c r="GBN53" s="468"/>
      <c r="GBO53" s="468"/>
      <c r="GBP53" s="468"/>
      <c r="GBQ53" s="468"/>
      <c r="GBR53" s="468"/>
      <c r="GBS53" s="468"/>
      <c r="GBT53" s="468"/>
      <c r="GBU53" s="468"/>
      <c r="GBV53" s="468"/>
      <c r="GBW53" s="468"/>
      <c r="GBX53" s="468"/>
      <c r="GBY53" s="468"/>
      <c r="GBZ53" s="468"/>
      <c r="GCA53" s="468"/>
      <c r="GCB53" s="468"/>
      <c r="GCC53" s="468"/>
      <c r="GCD53" s="468"/>
      <c r="GCE53" s="468"/>
      <c r="GCF53" s="468"/>
      <c r="GCG53" s="468"/>
      <c r="GCH53" s="468"/>
      <c r="GCI53" s="468"/>
      <c r="GCJ53" s="468"/>
      <c r="GCK53" s="468"/>
      <c r="GCL53" s="468"/>
      <c r="GCM53" s="468"/>
      <c r="GCN53" s="468"/>
      <c r="GCO53" s="468"/>
      <c r="GCP53" s="468"/>
      <c r="GCQ53" s="468"/>
      <c r="GCR53" s="468"/>
      <c r="GCS53" s="468"/>
      <c r="GCT53" s="468"/>
      <c r="GCU53" s="468"/>
      <c r="GCV53" s="468"/>
      <c r="GCW53" s="468"/>
      <c r="GCX53" s="468"/>
      <c r="GCY53" s="468"/>
      <c r="GCZ53" s="468"/>
      <c r="GDA53" s="468"/>
      <c r="GDB53" s="468"/>
      <c r="GDC53" s="468"/>
      <c r="GDD53" s="468"/>
      <c r="GDE53" s="468"/>
      <c r="GDF53" s="468"/>
      <c r="GDG53" s="468"/>
      <c r="GDH53" s="468"/>
      <c r="GDI53" s="468"/>
      <c r="GDJ53" s="468"/>
      <c r="GDK53" s="468"/>
      <c r="GDL53" s="468"/>
      <c r="GDM53" s="468"/>
      <c r="GDN53" s="468"/>
      <c r="GDO53" s="468"/>
      <c r="GDP53" s="468"/>
      <c r="GDQ53" s="468"/>
      <c r="GDR53" s="468"/>
      <c r="GDS53" s="468"/>
      <c r="GDT53" s="468"/>
      <c r="GDU53" s="468"/>
      <c r="GDV53" s="468"/>
      <c r="GDW53" s="468"/>
      <c r="GDX53" s="468"/>
      <c r="GDY53" s="468"/>
      <c r="GDZ53" s="468"/>
      <c r="GEA53" s="468"/>
      <c r="GEB53" s="468"/>
      <c r="GEC53" s="468"/>
      <c r="GED53" s="468"/>
      <c r="GEE53" s="468"/>
      <c r="GEF53" s="468"/>
      <c r="GEG53" s="468"/>
      <c r="GEH53" s="468"/>
      <c r="GEI53" s="468"/>
      <c r="GEJ53" s="468"/>
      <c r="GEK53" s="468"/>
      <c r="GEL53" s="468"/>
      <c r="GEM53" s="468"/>
      <c r="GEN53" s="468"/>
      <c r="GEO53" s="468"/>
      <c r="GEP53" s="468"/>
      <c r="GEQ53" s="468"/>
      <c r="GER53" s="468"/>
      <c r="GES53" s="468"/>
      <c r="GET53" s="468"/>
      <c r="GEU53" s="468"/>
      <c r="GEV53" s="468"/>
      <c r="GEW53" s="468"/>
      <c r="GEX53" s="468"/>
      <c r="GEY53" s="468"/>
      <c r="GEZ53" s="468"/>
      <c r="GFA53" s="468"/>
      <c r="GFB53" s="468"/>
      <c r="GFC53" s="468"/>
      <c r="GFD53" s="468"/>
      <c r="GFE53" s="468"/>
      <c r="GFF53" s="468"/>
      <c r="GFG53" s="468"/>
      <c r="GFH53" s="468"/>
      <c r="GFI53" s="468"/>
      <c r="GFJ53" s="468"/>
      <c r="GFK53" s="468"/>
      <c r="GFL53" s="468"/>
      <c r="GFM53" s="468"/>
      <c r="GFN53" s="468"/>
      <c r="GFO53" s="468"/>
      <c r="GFP53" s="468"/>
      <c r="GFQ53" s="468"/>
      <c r="GFR53" s="468"/>
      <c r="GFS53" s="468"/>
      <c r="GFT53" s="468"/>
      <c r="GFU53" s="468"/>
      <c r="GFV53" s="468"/>
      <c r="GFW53" s="468"/>
      <c r="GFX53" s="468"/>
      <c r="GFY53" s="468"/>
      <c r="GFZ53" s="468"/>
      <c r="GGA53" s="468"/>
      <c r="GGB53" s="468"/>
      <c r="GGC53" s="468"/>
      <c r="GGD53" s="468"/>
      <c r="GGE53" s="468"/>
      <c r="GGF53" s="468"/>
      <c r="GGG53" s="468"/>
      <c r="GGH53" s="468"/>
      <c r="GGI53" s="468"/>
      <c r="GGJ53" s="468"/>
      <c r="GGK53" s="468"/>
      <c r="GGL53" s="468"/>
      <c r="GGM53" s="468"/>
      <c r="GGN53" s="468"/>
      <c r="GGO53" s="468"/>
      <c r="GGP53" s="468"/>
      <c r="GGQ53" s="468"/>
      <c r="GGR53" s="468"/>
      <c r="GGS53" s="468"/>
      <c r="GGT53" s="468"/>
      <c r="GGU53" s="468"/>
      <c r="GGV53" s="468"/>
      <c r="GGW53" s="468"/>
      <c r="GGX53" s="468"/>
      <c r="GGY53" s="468"/>
      <c r="GGZ53" s="468"/>
      <c r="GHA53" s="468"/>
      <c r="GHB53" s="468"/>
      <c r="GHC53" s="468"/>
      <c r="GHD53" s="468"/>
      <c r="GHE53" s="468"/>
      <c r="GHF53" s="468"/>
      <c r="GHG53" s="468"/>
      <c r="GHH53" s="468"/>
      <c r="GHI53" s="468"/>
      <c r="GHJ53" s="468"/>
      <c r="GHK53" s="468"/>
      <c r="GHL53" s="468"/>
      <c r="GHM53" s="468"/>
      <c r="GHN53" s="468"/>
      <c r="GHO53" s="468"/>
      <c r="GHP53" s="468"/>
      <c r="GHQ53" s="468"/>
      <c r="GHR53" s="468"/>
      <c r="GHS53" s="468"/>
      <c r="GHT53" s="468"/>
      <c r="GHU53" s="468"/>
      <c r="GHV53" s="468"/>
      <c r="GHW53" s="468"/>
      <c r="GHX53" s="468"/>
      <c r="GHY53" s="468"/>
      <c r="GHZ53" s="468"/>
      <c r="GIA53" s="468"/>
      <c r="GIB53" s="468"/>
      <c r="GIC53" s="468"/>
      <c r="GID53" s="468"/>
      <c r="GIE53" s="468"/>
      <c r="GIF53" s="468"/>
      <c r="GIG53" s="468"/>
      <c r="GIH53" s="468"/>
      <c r="GII53" s="468"/>
      <c r="GIJ53" s="468"/>
      <c r="GIK53" s="468"/>
      <c r="GIL53" s="468"/>
      <c r="GIM53" s="468"/>
      <c r="GIN53" s="468"/>
      <c r="GIO53" s="468"/>
      <c r="GIP53" s="468"/>
      <c r="GIQ53" s="468"/>
      <c r="GIR53" s="468"/>
      <c r="GIS53" s="468"/>
      <c r="GIT53" s="468"/>
      <c r="GIU53" s="468"/>
      <c r="GIV53" s="468"/>
      <c r="GIW53" s="468"/>
      <c r="GIX53" s="468"/>
      <c r="GIY53" s="468"/>
      <c r="GIZ53" s="468"/>
      <c r="GJA53" s="468"/>
      <c r="GJB53" s="468"/>
      <c r="GJC53" s="468"/>
      <c r="GJD53" s="468"/>
      <c r="GJE53" s="468"/>
      <c r="GJF53" s="468"/>
      <c r="GJG53" s="468"/>
      <c r="GJH53" s="468"/>
      <c r="GJI53" s="468"/>
      <c r="GJJ53" s="468"/>
      <c r="GJK53" s="468"/>
      <c r="GJL53" s="468"/>
      <c r="GJM53" s="468"/>
      <c r="GJN53" s="468"/>
      <c r="GJO53" s="468"/>
      <c r="GJP53" s="468"/>
      <c r="GJQ53" s="468"/>
      <c r="GJR53" s="468"/>
      <c r="GJS53" s="468"/>
      <c r="GJT53" s="468"/>
      <c r="GJU53" s="468"/>
      <c r="GJV53" s="468"/>
      <c r="GJW53" s="468"/>
      <c r="GJX53" s="468"/>
      <c r="GJY53" s="468"/>
      <c r="GJZ53" s="468"/>
      <c r="GKA53" s="468"/>
      <c r="GKB53" s="468"/>
      <c r="GKC53" s="468"/>
      <c r="GKD53" s="468"/>
      <c r="GKE53" s="468"/>
      <c r="GKF53" s="468"/>
      <c r="GKG53" s="468"/>
      <c r="GKH53" s="468"/>
      <c r="GKI53" s="468"/>
      <c r="GKJ53" s="468"/>
      <c r="GKK53" s="468"/>
      <c r="GKL53" s="468"/>
      <c r="GKM53" s="468"/>
      <c r="GKN53" s="468"/>
      <c r="GKO53" s="468"/>
      <c r="GKP53" s="468"/>
      <c r="GKQ53" s="468"/>
      <c r="GKR53" s="468"/>
      <c r="GKS53" s="468"/>
      <c r="GKT53" s="468"/>
      <c r="GKU53" s="468"/>
      <c r="GKV53" s="468"/>
      <c r="GKW53" s="468"/>
      <c r="GKX53" s="468"/>
      <c r="GKY53" s="468"/>
      <c r="GKZ53" s="468"/>
      <c r="GLA53" s="468"/>
      <c r="GLB53" s="468"/>
      <c r="GLC53" s="468"/>
      <c r="GLD53" s="468"/>
      <c r="GLE53" s="468"/>
      <c r="GLF53" s="468"/>
      <c r="GLG53" s="468"/>
      <c r="GLH53" s="468"/>
      <c r="GLI53" s="468"/>
      <c r="GLJ53" s="468"/>
      <c r="GLK53" s="468"/>
      <c r="GLL53" s="468"/>
      <c r="GLM53" s="468"/>
      <c r="GLN53" s="468"/>
      <c r="GLO53" s="468"/>
      <c r="GLP53" s="468"/>
      <c r="GLQ53" s="468"/>
      <c r="GLR53" s="468"/>
      <c r="GLS53" s="468"/>
      <c r="GLT53" s="468"/>
      <c r="GLU53" s="468"/>
      <c r="GLV53" s="468"/>
      <c r="GLW53" s="468"/>
      <c r="GLX53" s="468"/>
      <c r="GLY53" s="468"/>
      <c r="GLZ53" s="468"/>
      <c r="GMA53" s="468"/>
      <c r="GMB53" s="468"/>
      <c r="GMC53" s="468"/>
      <c r="GMD53" s="468"/>
      <c r="GME53" s="468"/>
      <c r="GMF53" s="468"/>
      <c r="GMG53" s="468"/>
      <c r="GMH53" s="468"/>
      <c r="GMI53" s="468"/>
      <c r="GMJ53" s="468"/>
      <c r="GMK53" s="468"/>
      <c r="GML53" s="468"/>
      <c r="GMM53" s="468"/>
      <c r="GMN53" s="468"/>
      <c r="GMO53" s="468"/>
      <c r="GMP53" s="468"/>
      <c r="GMQ53" s="468"/>
      <c r="GMR53" s="468"/>
      <c r="GMS53" s="468"/>
      <c r="GMT53" s="468"/>
      <c r="GMU53" s="468"/>
      <c r="GMV53" s="468"/>
      <c r="GMW53" s="468"/>
      <c r="GMX53" s="468"/>
      <c r="GMY53" s="468"/>
      <c r="GMZ53" s="468"/>
      <c r="GNA53" s="468"/>
      <c r="GNB53" s="468"/>
      <c r="GNC53" s="468"/>
      <c r="GND53" s="468"/>
      <c r="GNE53" s="468"/>
      <c r="GNF53" s="468"/>
      <c r="GNG53" s="468"/>
      <c r="GNH53" s="468"/>
      <c r="GNI53" s="468"/>
      <c r="GNJ53" s="468"/>
      <c r="GNK53" s="468"/>
      <c r="GNL53" s="468"/>
      <c r="GNM53" s="468"/>
      <c r="GNN53" s="468"/>
      <c r="GNO53" s="468"/>
      <c r="GNP53" s="468"/>
      <c r="GNQ53" s="468"/>
      <c r="GNR53" s="468"/>
      <c r="GNS53" s="468"/>
      <c r="GNT53" s="468"/>
      <c r="GNU53" s="468"/>
      <c r="GNV53" s="468"/>
      <c r="GNW53" s="468"/>
      <c r="GNX53" s="468"/>
      <c r="GNY53" s="468"/>
      <c r="GNZ53" s="468"/>
      <c r="GOA53" s="468"/>
      <c r="GOB53" s="468"/>
      <c r="GOC53" s="468"/>
      <c r="GOD53" s="468"/>
      <c r="GOE53" s="468"/>
      <c r="GOF53" s="468"/>
      <c r="GOG53" s="468"/>
      <c r="GOH53" s="468"/>
      <c r="GOI53" s="468"/>
      <c r="GOJ53" s="468"/>
      <c r="GOK53" s="468"/>
      <c r="GOL53" s="468"/>
      <c r="GOM53" s="468"/>
      <c r="GON53" s="468"/>
      <c r="GOO53" s="468"/>
      <c r="GOP53" s="468"/>
      <c r="GOQ53" s="468"/>
      <c r="GOR53" s="468"/>
      <c r="GOS53" s="468"/>
      <c r="GOT53" s="468"/>
      <c r="GOU53" s="468"/>
      <c r="GOV53" s="468"/>
      <c r="GOW53" s="468"/>
      <c r="GOX53" s="468"/>
      <c r="GOY53" s="468"/>
      <c r="GOZ53" s="468"/>
      <c r="GPA53" s="468"/>
      <c r="GPB53" s="468"/>
      <c r="GPC53" s="468"/>
      <c r="GPD53" s="468"/>
      <c r="GPE53" s="468"/>
      <c r="GPF53" s="468"/>
      <c r="GPG53" s="468"/>
      <c r="GPH53" s="468"/>
      <c r="GPI53" s="468"/>
      <c r="GPJ53" s="468"/>
      <c r="GPK53" s="468"/>
      <c r="GPL53" s="468"/>
      <c r="GPM53" s="468"/>
      <c r="GPN53" s="468"/>
      <c r="GPO53" s="468"/>
      <c r="GPP53" s="468"/>
      <c r="GPQ53" s="468"/>
      <c r="GPR53" s="468"/>
      <c r="GPS53" s="468"/>
      <c r="GPT53" s="468"/>
      <c r="GPU53" s="468"/>
      <c r="GPV53" s="468"/>
      <c r="GPW53" s="468"/>
      <c r="GPX53" s="468"/>
      <c r="GPY53" s="468"/>
      <c r="GPZ53" s="468"/>
      <c r="GQA53" s="468"/>
      <c r="GQB53" s="468"/>
      <c r="GQC53" s="468"/>
      <c r="GQD53" s="468"/>
      <c r="GQE53" s="468"/>
      <c r="GQF53" s="468"/>
      <c r="GQG53" s="468"/>
      <c r="GQH53" s="468"/>
      <c r="GQI53" s="468"/>
      <c r="GQJ53" s="468"/>
      <c r="GQK53" s="468"/>
      <c r="GQL53" s="468"/>
      <c r="GQM53" s="468"/>
      <c r="GQN53" s="468"/>
      <c r="GQO53" s="468"/>
      <c r="GQP53" s="468"/>
      <c r="GQQ53" s="468"/>
      <c r="GQR53" s="468"/>
      <c r="GQS53" s="468"/>
      <c r="GQT53" s="468"/>
      <c r="GQU53" s="468"/>
      <c r="GQV53" s="468"/>
      <c r="GQW53" s="468"/>
      <c r="GQX53" s="468"/>
      <c r="GQY53" s="468"/>
      <c r="GQZ53" s="468"/>
      <c r="GRA53" s="468"/>
      <c r="GRB53" s="468"/>
      <c r="GRC53" s="468"/>
      <c r="GRD53" s="468"/>
      <c r="GRE53" s="468"/>
      <c r="GRF53" s="468"/>
      <c r="GRG53" s="468"/>
      <c r="GRH53" s="468"/>
      <c r="GRI53" s="468"/>
      <c r="GRJ53" s="468"/>
      <c r="GRK53" s="468"/>
      <c r="GRL53" s="468"/>
      <c r="GRM53" s="468"/>
      <c r="GRN53" s="468"/>
      <c r="GRO53" s="468"/>
      <c r="GRP53" s="468"/>
      <c r="GRQ53" s="468"/>
      <c r="GRR53" s="468"/>
      <c r="GRS53" s="468"/>
      <c r="GRT53" s="468"/>
      <c r="GRU53" s="468"/>
      <c r="GRV53" s="468"/>
      <c r="GRW53" s="468"/>
      <c r="GRX53" s="468"/>
      <c r="GRY53" s="468"/>
      <c r="GRZ53" s="468"/>
      <c r="GSA53" s="468"/>
      <c r="GSB53" s="468"/>
      <c r="GSC53" s="468"/>
      <c r="GSD53" s="468"/>
      <c r="GSE53" s="468"/>
      <c r="GSF53" s="468"/>
      <c r="GSG53" s="468"/>
      <c r="GSH53" s="468"/>
      <c r="GSI53" s="468"/>
      <c r="GSJ53" s="468"/>
      <c r="GSK53" s="468"/>
      <c r="GSL53" s="468"/>
      <c r="GSM53" s="468"/>
      <c r="GSN53" s="468"/>
      <c r="GSO53" s="468"/>
      <c r="GSP53" s="468"/>
      <c r="GSQ53" s="468"/>
      <c r="GSR53" s="468"/>
      <c r="GSS53" s="468"/>
      <c r="GST53" s="468"/>
      <c r="GSU53" s="468"/>
      <c r="GSV53" s="468"/>
      <c r="GSW53" s="468"/>
      <c r="GSX53" s="468"/>
      <c r="GSY53" s="468"/>
      <c r="GSZ53" s="468"/>
      <c r="GTA53" s="468"/>
      <c r="GTB53" s="468"/>
      <c r="GTC53" s="468"/>
      <c r="GTD53" s="468"/>
      <c r="GTE53" s="468"/>
      <c r="GTF53" s="468"/>
      <c r="GTG53" s="468"/>
      <c r="GTH53" s="468"/>
      <c r="GTI53" s="468"/>
      <c r="GTJ53" s="468"/>
      <c r="GTK53" s="468"/>
      <c r="GTL53" s="468"/>
      <c r="GTM53" s="468"/>
      <c r="GTN53" s="468"/>
      <c r="GTO53" s="468"/>
      <c r="GTP53" s="468"/>
      <c r="GTQ53" s="468"/>
      <c r="GTR53" s="468"/>
      <c r="GTS53" s="468"/>
      <c r="GTT53" s="468"/>
      <c r="GTU53" s="468"/>
      <c r="GTV53" s="468"/>
      <c r="GTW53" s="468"/>
      <c r="GTX53" s="468"/>
      <c r="GTY53" s="468"/>
      <c r="GTZ53" s="468"/>
      <c r="GUA53" s="468"/>
      <c r="GUB53" s="468"/>
      <c r="GUC53" s="468"/>
      <c r="GUD53" s="468"/>
      <c r="GUE53" s="468"/>
      <c r="GUF53" s="468"/>
      <c r="GUG53" s="468"/>
      <c r="GUH53" s="468"/>
      <c r="GUI53" s="468"/>
      <c r="GUJ53" s="468"/>
      <c r="GUK53" s="468"/>
      <c r="GUL53" s="468"/>
      <c r="GUM53" s="468"/>
      <c r="GUN53" s="468"/>
      <c r="GUO53" s="468"/>
      <c r="GUP53" s="468"/>
      <c r="GUQ53" s="468"/>
      <c r="GUR53" s="468"/>
      <c r="GUS53" s="468"/>
      <c r="GUT53" s="468"/>
      <c r="GUU53" s="468"/>
      <c r="GUV53" s="468"/>
      <c r="GUW53" s="468"/>
      <c r="GUX53" s="468"/>
      <c r="GUY53" s="468"/>
      <c r="GUZ53" s="468"/>
      <c r="GVA53" s="468"/>
      <c r="GVB53" s="468"/>
      <c r="GVC53" s="468"/>
      <c r="GVD53" s="468"/>
      <c r="GVE53" s="468"/>
      <c r="GVF53" s="468"/>
      <c r="GVG53" s="468"/>
      <c r="GVH53" s="468"/>
      <c r="GVI53" s="468"/>
      <c r="GVJ53" s="468"/>
      <c r="GVK53" s="468"/>
      <c r="GVL53" s="468"/>
      <c r="GVM53" s="468"/>
      <c r="GVN53" s="468"/>
      <c r="GVO53" s="468"/>
      <c r="GVP53" s="468"/>
      <c r="GVQ53" s="468"/>
      <c r="GVR53" s="468"/>
      <c r="GVS53" s="468"/>
      <c r="GVT53" s="468"/>
      <c r="GVU53" s="468"/>
      <c r="GVV53" s="468"/>
      <c r="GVW53" s="468"/>
      <c r="GVX53" s="468"/>
      <c r="GVY53" s="468"/>
      <c r="GVZ53" s="468"/>
      <c r="GWA53" s="468"/>
      <c r="GWB53" s="468"/>
      <c r="GWC53" s="468"/>
      <c r="GWD53" s="468"/>
      <c r="GWE53" s="468"/>
      <c r="GWF53" s="468"/>
      <c r="GWG53" s="468"/>
      <c r="GWH53" s="468"/>
      <c r="GWI53" s="468"/>
      <c r="GWJ53" s="468"/>
      <c r="GWK53" s="468"/>
      <c r="GWL53" s="468"/>
      <c r="GWM53" s="468"/>
      <c r="GWN53" s="468"/>
      <c r="GWO53" s="468"/>
      <c r="GWP53" s="468"/>
      <c r="GWQ53" s="468"/>
      <c r="GWR53" s="468"/>
      <c r="GWS53" s="468"/>
      <c r="GWT53" s="468"/>
      <c r="GWU53" s="468"/>
      <c r="GWV53" s="468"/>
      <c r="GWW53" s="468"/>
      <c r="GWX53" s="468"/>
      <c r="GWY53" s="468"/>
      <c r="GWZ53" s="468"/>
      <c r="GXA53" s="468"/>
      <c r="GXB53" s="468"/>
      <c r="GXC53" s="468"/>
      <c r="GXD53" s="468"/>
      <c r="GXE53" s="468"/>
      <c r="GXF53" s="468"/>
      <c r="GXG53" s="468"/>
      <c r="GXH53" s="468"/>
      <c r="GXI53" s="468"/>
      <c r="GXJ53" s="468"/>
      <c r="GXK53" s="468"/>
      <c r="GXL53" s="468"/>
      <c r="GXM53" s="468"/>
      <c r="GXN53" s="468"/>
      <c r="GXO53" s="468"/>
      <c r="GXP53" s="468"/>
      <c r="GXQ53" s="468"/>
      <c r="GXR53" s="468"/>
      <c r="GXS53" s="468"/>
      <c r="GXT53" s="468"/>
      <c r="GXU53" s="468"/>
      <c r="GXV53" s="468"/>
      <c r="GXW53" s="468"/>
      <c r="GXX53" s="468"/>
      <c r="GXY53" s="468"/>
      <c r="GXZ53" s="468"/>
      <c r="GYA53" s="468"/>
      <c r="GYB53" s="468"/>
      <c r="GYC53" s="468"/>
      <c r="GYD53" s="468"/>
      <c r="GYE53" s="468"/>
      <c r="GYF53" s="468"/>
      <c r="GYG53" s="468"/>
      <c r="GYH53" s="468"/>
      <c r="GYI53" s="468"/>
      <c r="GYJ53" s="468"/>
      <c r="GYK53" s="468"/>
      <c r="GYL53" s="468"/>
      <c r="GYM53" s="468"/>
      <c r="GYN53" s="468"/>
      <c r="GYO53" s="468"/>
      <c r="GYP53" s="468"/>
      <c r="GYQ53" s="468"/>
      <c r="GYR53" s="468"/>
      <c r="GYS53" s="468"/>
      <c r="GYT53" s="468"/>
      <c r="GYU53" s="468"/>
      <c r="GYV53" s="468"/>
      <c r="GYW53" s="468"/>
      <c r="GYX53" s="468"/>
      <c r="GYY53" s="468"/>
      <c r="GYZ53" s="468"/>
      <c r="GZA53" s="468"/>
      <c r="GZB53" s="468"/>
      <c r="GZC53" s="468"/>
      <c r="GZD53" s="468"/>
      <c r="GZE53" s="468"/>
      <c r="GZF53" s="468"/>
      <c r="GZG53" s="468"/>
      <c r="GZH53" s="468"/>
      <c r="GZI53" s="468"/>
      <c r="GZJ53" s="468"/>
      <c r="GZK53" s="468"/>
      <c r="GZL53" s="468"/>
      <c r="GZM53" s="468"/>
      <c r="GZN53" s="468"/>
      <c r="GZO53" s="468"/>
      <c r="GZP53" s="468"/>
      <c r="GZQ53" s="468"/>
      <c r="GZR53" s="468"/>
      <c r="GZS53" s="468"/>
      <c r="GZT53" s="468"/>
      <c r="GZU53" s="468"/>
      <c r="GZV53" s="468"/>
      <c r="GZW53" s="468"/>
      <c r="GZX53" s="468"/>
      <c r="GZY53" s="468"/>
      <c r="GZZ53" s="468"/>
      <c r="HAA53" s="468"/>
      <c r="HAB53" s="468"/>
      <c r="HAC53" s="468"/>
      <c r="HAD53" s="468"/>
      <c r="HAE53" s="468"/>
      <c r="HAF53" s="468"/>
      <c r="HAG53" s="468"/>
      <c r="HAH53" s="468"/>
      <c r="HAI53" s="468"/>
      <c r="HAJ53" s="468"/>
      <c r="HAK53" s="468"/>
      <c r="HAL53" s="468"/>
      <c r="HAM53" s="468"/>
      <c r="HAN53" s="468"/>
      <c r="HAO53" s="468"/>
      <c r="HAP53" s="468"/>
      <c r="HAQ53" s="468"/>
      <c r="HAR53" s="468"/>
      <c r="HAS53" s="468"/>
      <c r="HAT53" s="468"/>
      <c r="HAU53" s="468"/>
      <c r="HAV53" s="468"/>
      <c r="HAW53" s="468"/>
      <c r="HAX53" s="468"/>
      <c r="HAY53" s="468"/>
      <c r="HAZ53" s="468"/>
      <c r="HBA53" s="468"/>
      <c r="HBB53" s="468"/>
      <c r="HBC53" s="468"/>
      <c r="HBD53" s="468"/>
      <c r="HBE53" s="468"/>
      <c r="HBF53" s="468"/>
      <c r="HBG53" s="468"/>
      <c r="HBH53" s="468"/>
      <c r="HBI53" s="468"/>
      <c r="HBJ53" s="468"/>
      <c r="HBK53" s="468"/>
      <c r="HBL53" s="468"/>
      <c r="HBM53" s="468"/>
      <c r="HBN53" s="468"/>
      <c r="HBO53" s="468"/>
      <c r="HBP53" s="468"/>
      <c r="HBQ53" s="468"/>
      <c r="HBR53" s="468"/>
      <c r="HBS53" s="468"/>
      <c r="HBT53" s="468"/>
      <c r="HBU53" s="468"/>
      <c r="HBV53" s="468"/>
      <c r="HBW53" s="468"/>
      <c r="HBX53" s="468"/>
      <c r="HBY53" s="468"/>
      <c r="HBZ53" s="468"/>
      <c r="HCA53" s="468"/>
      <c r="HCB53" s="468"/>
      <c r="HCC53" s="468"/>
      <c r="HCD53" s="468"/>
      <c r="HCE53" s="468"/>
      <c r="HCF53" s="468"/>
      <c r="HCG53" s="468"/>
      <c r="HCH53" s="468"/>
      <c r="HCI53" s="468"/>
      <c r="HCJ53" s="468"/>
      <c r="HCK53" s="468"/>
      <c r="HCL53" s="468"/>
      <c r="HCM53" s="468"/>
      <c r="HCN53" s="468"/>
      <c r="HCO53" s="468"/>
      <c r="HCP53" s="468"/>
      <c r="HCQ53" s="468"/>
      <c r="HCR53" s="468"/>
      <c r="HCS53" s="468"/>
      <c r="HCT53" s="468"/>
      <c r="HCU53" s="468"/>
      <c r="HCV53" s="468"/>
      <c r="HCW53" s="468"/>
      <c r="HCX53" s="468"/>
      <c r="HCY53" s="468"/>
      <c r="HCZ53" s="468"/>
      <c r="HDA53" s="468"/>
      <c r="HDB53" s="468"/>
      <c r="HDC53" s="468"/>
      <c r="HDD53" s="468"/>
      <c r="HDE53" s="468"/>
      <c r="HDF53" s="468"/>
      <c r="HDG53" s="468"/>
      <c r="HDH53" s="468"/>
      <c r="HDI53" s="468"/>
      <c r="HDJ53" s="468"/>
      <c r="HDK53" s="468"/>
      <c r="HDL53" s="468"/>
      <c r="HDM53" s="468"/>
      <c r="HDN53" s="468"/>
      <c r="HDO53" s="468"/>
      <c r="HDP53" s="468"/>
      <c r="HDQ53" s="468"/>
      <c r="HDR53" s="468"/>
      <c r="HDS53" s="468"/>
      <c r="HDT53" s="468"/>
      <c r="HDU53" s="468"/>
      <c r="HDV53" s="468"/>
      <c r="HDW53" s="468"/>
      <c r="HDX53" s="468"/>
      <c r="HDY53" s="468"/>
      <c r="HDZ53" s="468"/>
      <c r="HEA53" s="468"/>
      <c r="HEB53" s="468"/>
      <c r="HEC53" s="468"/>
      <c r="HED53" s="468"/>
      <c r="HEE53" s="468"/>
      <c r="HEF53" s="468"/>
      <c r="HEG53" s="468"/>
      <c r="HEH53" s="468"/>
      <c r="HEI53" s="468"/>
      <c r="HEJ53" s="468"/>
      <c r="HEK53" s="468"/>
      <c r="HEL53" s="468"/>
      <c r="HEM53" s="468"/>
      <c r="HEN53" s="468"/>
      <c r="HEO53" s="468"/>
      <c r="HEP53" s="468"/>
      <c r="HEQ53" s="468"/>
      <c r="HER53" s="468"/>
      <c r="HES53" s="468"/>
      <c r="HET53" s="468"/>
      <c r="HEU53" s="468"/>
      <c r="HEV53" s="468"/>
      <c r="HEW53" s="468"/>
      <c r="HEX53" s="468"/>
      <c r="HEY53" s="468"/>
      <c r="HEZ53" s="468"/>
      <c r="HFA53" s="468"/>
      <c r="HFB53" s="468"/>
      <c r="HFC53" s="468"/>
      <c r="HFD53" s="468"/>
      <c r="HFE53" s="468"/>
      <c r="HFF53" s="468"/>
      <c r="HFG53" s="468"/>
      <c r="HFH53" s="468"/>
      <c r="HFI53" s="468"/>
      <c r="HFJ53" s="468"/>
      <c r="HFK53" s="468"/>
      <c r="HFL53" s="468"/>
      <c r="HFM53" s="468"/>
      <c r="HFN53" s="468"/>
      <c r="HFO53" s="468"/>
      <c r="HFP53" s="468"/>
      <c r="HFQ53" s="468"/>
      <c r="HFR53" s="468"/>
      <c r="HFS53" s="468"/>
      <c r="HFT53" s="468"/>
      <c r="HFU53" s="468"/>
      <c r="HFV53" s="468"/>
      <c r="HFW53" s="468"/>
      <c r="HFX53" s="468"/>
      <c r="HFY53" s="468"/>
      <c r="HFZ53" s="468"/>
      <c r="HGA53" s="468"/>
      <c r="HGB53" s="468"/>
      <c r="HGC53" s="468"/>
      <c r="HGD53" s="468"/>
      <c r="HGE53" s="468"/>
      <c r="HGF53" s="468"/>
      <c r="HGG53" s="468"/>
      <c r="HGH53" s="468"/>
      <c r="HGI53" s="468"/>
      <c r="HGJ53" s="468"/>
      <c r="HGK53" s="468"/>
      <c r="HGL53" s="468"/>
      <c r="HGM53" s="468"/>
      <c r="HGN53" s="468"/>
      <c r="HGO53" s="468"/>
      <c r="HGP53" s="468"/>
      <c r="HGQ53" s="468"/>
      <c r="HGR53" s="468"/>
      <c r="HGS53" s="468"/>
      <c r="HGT53" s="468"/>
      <c r="HGU53" s="468"/>
      <c r="HGV53" s="468"/>
      <c r="HGW53" s="468"/>
      <c r="HGX53" s="468"/>
      <c r="HGY53" s="468"/>
      <c r="HGZ53" s="468"/>
      <c r="HHA53" s="468"/>
      <c r="HHB53" s="468"/>
      <c r="HHC53" s="468"/>
      <c r="HHD53" s="468"/>
      <c r="HHE53" s="468"/>
      <c r="HHF53" s="468"/>
      <c r="HHG53" s="468"/>
      <c r="HHH53" s="468"/>
      <c r="HHI53" s="468"/>
      <c r="HHJ53" s="468"/>
      <c r="HHK53" s="468"/>
      <c r="HHL53" s="468"/>
      <c r="HHM53" s="468"/>
      <c r="HHN53" s="468"/>
      <c r="HHO53" s="468"/>
      <c r="HHP53" s="468"/>
      <c r="HHQ53" s="468"/>
      <c r="HHR53" s="468"/>
      <c r="HHS53" s="468"/>
      <c r="HHT53" s="468"/>
      <c r="HHU53" s="468"/>
      <c r="HHV53" s="468"/>
      <c r="HHW53" s="468"/>
      <c r="HHX53" s="468"/>
      <c r="HHY53" s="468"/>
      <c r="HHZ53" s="468"/>
      <c r="HIA53" s="468"/>
      <c r="HIB53" s="468"/>
      <c r="HIC53" s="468"/>
      <c r="HID53" s="468"/>
      <c r="HIE53" s="468"/>
      <c r="HIF53" s="468"/>
      <c r="HIG53" s="468"/>
      <c r="HIH53" s="468"/>
      <c r="HII53" s="468"/>
      <c r="HIJ53" s="468"/>
      <c r="HIK53" s="468"/>
      <c r="HIL53" s="468"/>
      <c r="HIM53" s="468"/>
      <c r="HIN53" s="468"/>
      <c r="HIO53" s="468"/>
      <c r="HIP53" s="468"/>
      <c r="HIQ53" s="468"/>
      <c r="HIR53" s="468"/>
      <c r="HIS53" s="468"/>
      <c r="HIT53" s="468"/>
      <c r="HIU53" s="468"/>
      <c r="HIV53" s="468"/>
      <c r="HIW53" s="468"/>
      <c r="HIX53" s="468"/>
      <c r="HIY53" s="468"/>
      <c r="HIZ53" s="468"/>
      <c r="HJA53" s="468"/>
      <c r="HJB53" s="468"/>
      <c r="HJC53" s="468"/>
      <c r="HJD53" s="468"/>
      <c r="HJE53" s="468"/>
      <c r="HJF53" s="468"/>
      <c r="HJG53" s="468"/>
      <c r="HJH53" s="468"/>
      <c r="HJI53" s="468"/>
      <c r="HJJ53" s="468"/>
      <c r="HJK53" s="468"/>
      <c r="HJL53" s="468"/>
      <c r="HJM53" s="468"/>
      <c r="HJN53" s="468"/>
      <c r="HJO53" s="468"/>
      <c r="HJP53" s="468"/>
      <c r="HJQ53" s="468"/>
      <c r="HJR53" s="468"/>
      <c r="HJS53" s="468"/>
      <c r="HJT53" s="468"/>
      <c r="HJU53" s="468"/>
      <c r="HJV53" s="468"/>
      <c r="HJW53" s="468"/>
      <c r="HJX53" s="468"/>
      <c r="HJY53" s="468"/>
      <c r="HJZ53" s="468"/>
      <c r="HKA53" s="468"/>
      <c r="HKB53" s="468"/>
      <c r="HKC53" s="468"/>
      <c r="HKD53" s="468"/>
      <c r="HKE53" s="468"/>
      <c r="HKF53" s="468"/>
      <c r="HKG53" s="468"/>
      <c r="HKH53" s="468"/>
      <c r="HKI53" s="468"/>
      <c r="HKJ53" s="468"/>
      <c r="HKK53" s="468"/>
      <c r="HKL53" s="468"/>
      <c r="HKM53" s="468"/>
      <c r="HKN53" s="468"/>
      <c r="HKO53" s="468"/>
      <c r="HKP53" s="468"/>
      <c r="HKQ53" s="468"/>
      <c r="HKR53" s="468"/>
      <c r="HKS53" s="468"/>
      <c r="HKT53" s="468"/>
      <c r="HKU53" s="468"/>
      <c r="HKV53" s="468"/>
      <c r="HKW53" s="468"/>
      <c r="HKX53" s="468"/>
      <c r="HKY53" s="468"/>
      <c r="HKZ53" s="468"/>
      <c r="HLA53" s="468"/>
      <c r="HLB53" s="468"/>
      <c r="HLC53" s="468"/>
      <c r="HLD53" s="468"/>
      <c r="HLE53" s="468"/>
      <c r="HLF53" s="468"/>
      <c r="HLG53" s="468"/>
      <c r="HLH53" s="468"/>
      <c r="HLI53" s="468"/>
      <c r="HLJ53" s="468"/>
      <c r="HLK53" s="468"/>
      <c r="HLL53" s="468"/>
      <c r="HLM53" s="468"/>
      <c r="HLN53" s="468"/>
      <c r="HLO53" s="468"/>
      <c r="HLP53" s="468"/>
      <c r="HLQ53" s="468"/>
      <c r="HLR53" s="468"/>
      <c r="HLS53" s="468"/>
      <c r="HLT53" s="468"/>
      <c r="HLU53" s="468"/>
      <c r="HLV53" s="468"/>
      <c r="HLW53" s="468"/>
      <c r="HLX53" s="468"/>
      <c r="HLY53" s="468"/>
      <c r="HLZ53" s="468"/>
      <c r="HMA53" s="468"/>
      <c r="HMB53" s="468"/>
      <c r="HMC53" s="468"/>
      <c r="HMD53" s="468"/>
      <c r="HME53" s="468"/>
      <c r="HMF53" s="468"/>
      <c r="HMG53" s="468"/>
      <c r="HMH53" s="468"/>
      <c r="HMI53" s="468"/>
      <c r="HMJ53" s="468"/>
      <c r="HMK53" s="468"/>
      <c r="HML53" s="468"/>
      <c r="HMM53" s="468"/>
      <c r="HMN53" s="468"/>
      <c r="HMO53" s="468"/>
      <c r="HMP53" s="468"/>
      <c r="HMQ53" s="468"/>
      <c r="HMR53" s="468"/>
      <c r="HMS53" s="468"/>
      <c r="HMT53" s="468"/>
      <c r="HMU53" s="468"/>
      <c r="HMV53" s="468"/>
      <c r="HMW53" s="468"/>
      <c r="HMX53" s="468"/>
      <c r="HMY53" s="468"/>
      <c r="HMZ53" s="468"/>
      <c r="HNA53" s="468"/>
      <c r="HNB53" s="468"/>
      <c r="HNC53" s="468"/>
      <c r="HND53" s="468"/>
      <c r="HNE53" s="468"/>
      <c r="HNF53" s="468"/>
      <c r="HNG53" s="468"/>
      <c r="HNH53" s="468"/>
      <c r="HNI53" s="468"/>
      <c r="HNJ53" s="468"/>
      <c r="HNK53" s="468"/>
      <c r="HNL53" s="468"/>
      <c r="HNM53" s="468"/>
      <c r="HNN53" s="468"/>
      <c r="HNO53" s="468"/>
      <c r="HNP53" s="468"/>
      <c r="HNQ53" s="468"/>
      <c r="HNR53" s="468"/>
      <c r="HNS53" s="468"/>
      <c r="HNT53" s="468"/>
      <c r="HNU53" s="468"/>
      <c r="HNV53" s="468"/>
      <c r="HNW53" s="468"/>
      <c r="HNX53" s="468"/>
      <c r="HNY53" s="468"/>
      <c r="HNZ53" s="468"/>
      <c r="HOA53" s="468"/>
      <c r="HOB53" s="468"/>
      <c r="HOC53" s="468"/>
      <c r="HOD53" s="468"/>
      <c r="HOE53" s="468"/>
      <c r="HOF53" s="468"/>
      <c r="HOG53" s="468"/>
      <c r="HOH53" s="468"/>
      <c r="HOI53" s="468"/>
      <c r="HOJ53" s="468"/>
      <c r="HOK53" s="468"/>
      <c r="HOL53" s="468"/>
      <c r="HOM53" s="468"/>
      <c r="HON53" s="468"/>
      <c r="HOO53" s="468"/>
      <c r="HOP53" s="468"/>
      <c r="HOQ53" s="468"/>
      <c r="HOR53" s="468"/>
      <c r="HOS53" s="468"/>
      <c r="HOT53" s="468"/>
      <c r="HOU53" s="468"/>
      <c r="HOV53" s="468"/>
      <c r="HOW53" s="468"/>
      <c r="HOX53" s="468"/>
      <c r="HOY53" s="468"/>
      <c r="HOZ53" s="468"/>
      <c r="HPA53" s="468"/>
      <c r="HPB53" s="468"/>
      <c r="HPC53" s="468"/>
      <c r="HPD53" s="468"/>
      <c r="HPE53" s="468"/>
      <c r="HPF53" s="468"/>
      <c r="HPG53" s="468"/>
      <c r="HPH53" s="468"/>
      <c r="HPI53" s="468"/>
      <c r="HPJ53" s="468"/>
      <c r="HPK53" s="468"/>
      <c r="HPL53" s="468"/>
      <c r="HPM53" s="468"/>
      <c r="HPN53" s="468"/>
      <c r="HPO53" s="468"/>
      <c r="HPP53" s="468"/>
      <c r="HPQ53" s="468"/>
      <c r="HPR53" s="468"/>
      <c r="HPS53" s="468"/>
      <c r="HPT53" s="468"/>
      <c r="HPU53" s="468"/>
      <c r="HPV53" s="468"/>
      <c r="HPW53" s="468"/>
      <c r="HPX53" s="468"/>
      <c r="HPY53" s="468"/>
      <c r="HPZ53" s="468"/>
      <c r="HQA53" s="468"/>
      <c r="HQB53" s="468"/>
      <c r="HQC53" s="468"/>
      <c r="HQD53" s="468"/>
      <c r="HQE53" s="468"/>
      <c r="HQF53" s="468"/>
      <c r="HQG53" s="468"/>
      <c r="HQH53" s="468"/>
      <c r="HQI53" s="468"/>
      <c r="HQJ53" s="468"/>
      <c r="HQK53" s="468"/>
      <c r="HQL53" s="468"/>
      <c r="HQM53" s="468"/>
      <c r="HQN53" s="468"/>
      <c r="HQO53" s="468"/>
      <c r="HQP53" s="468"/>
      <c r="HQQ53" s="468"/>
      <c r="HQR53" s="468"/>
      <c r="HQS53" s="468"/>
      <c r="HQT53" s="468"/>
      <c r="HQU53" s="468"/>
      <c r="HQV53" s="468"/>
      <c r="HQW53" s="468"/>
      <c r="HQX53" s="468"/>
      <c r="HQY53" s="468"/>
      <c r="HQZ53" s="468"/>
      <c r="HRA53" s="468"/>
      <c r="HRB53" s="468"/>
      <c r="HRC53" s="468"/>
      <c r="HRD53" s="468"/>
      <c r="HRE53" s="468"/>
      <c r="HRF53" s="468"/>
      <c r="HRG53" s="468"/>
      <c r="HRH53" s="468"/>
      <c r="HRI53" s="468"/>
      <c r="HRJ53" s="468"/>
      <c r="HRK53" s="468"/>
      <c r="HRL53" s="468"/>
      <c r="HRM53" s="468"/>
      <c r="HRN53" s="468"/>
      <c r="HRO53" s="468"/>
      <c r="HRP53" s="468"/>
      <c r="HRQ53" s="468"/>
      <c r="HRR53" s="468"/>
      <c r="HRS53" s="468"/>
      <c r="HRT53" s="468"/>
      <c r="HRU53" s="468"/>
      <c r="HRV53" s="468"/>
      <c r="HRW53" s="468"/>
      <c r="HRX53" s="468"/>
      <c r="HRY53" s="468"/>
      <c r="HRZ53" s="468"/>
      <c r="HSA53" s="468"/>
      <c r="HSB53" s="468"/>
      <c r="HSC53" s="468"/>
      <c r="HSD53" s="468"/>
      <c r="HSE53" s="468"/>
      <c r="HSF53" s="468"/>
      <c r="HSG53" s="468"/>
      <c r="HSH53" s="468"/>
      <c r="HSI53" s="468"/>
      <c r="HSJ53" s="468"/>
      <c r="HSK53" s="468"/>
      <c r="HSL53" s="468"/>
      <c r="HSM53" s="468"/>
      <c r="HSN53" s="468"/>
      <c r="HSO53" s="468"/>
      <c r="HSP53" s="468"/>
      <c r="HSQ53" s="468"/>
      <c r="HSR53" s="468"/>
      <c r="HSS53" s="468"/>
      <c r="HST53" s="468"/>
      <c r="HSU53" s="468"/>
      <c r="HSV53" s="468"/>
      <c r="HSW53" s="468"/>
      <c r="HSX53" s="468"/>
      <c r="HSY53" s="468"/>
      <c r="HSZ53" s="468"/>
      <c r="HTA53" s="468"/>
      <c r="HTB53" s="468"/>
      <c r="HTC53" s="468"/>
      <c r="HTD53" s="468"/>
      <c r="HTE53" s="468"/>
      <c r="HTF53" s="468"/>
      <c r="HTG53" s="468"/>
      <c r="HTH53" s="468"/>
      <c r="HTI53" s="468"/>
      <c r="HTJ53" s="468"/>
      <c r="HTK53" s="468"/>
      <c r="HTL53" s="468"/>
      <c r="HTM53" s="468"/>
      <c r="HTN53" s="468"/>
      <c r="HTO53" s="468"/>
      <c r="HTP53" s="468"/>
      <c r="HTQ53" s="468"/>
      <c r="HTR53" s="468"/>
      <c r="HTS53" s="468"/>
      <c r="HTT53" s="468"/>
      <c r="HTU53" s="468"/>
      <c r="HTV53" s="468"/>
      <c r="HTW53" s="468"/>
      <c r="HTX53" s="468"/>
      <c r="HTY53" s="468"/>
      <c r="HTZ53" s="468"/>
      <c r="HUA53" s="468"/>
      <c r="HUB53" s="468"/>
      <c r="HUC53" s="468"/>
      <c r="HUD53" s="468"/>
      <c r="HUE53" s="468"/>
      <c r="HUF53" s="468"/>
      <c r="HUG53" s="468"/>
      <c r="HUH53" s="468"/>
      <c r="HUI53" s="468"/>
      <c r="HUJ53" s="468"/>
      <c r="HUK53" s="468"/>
      <c r="HUL53" s="468"/>
      <c r="HUM53" s="468"/>
      <c r="HUN53" s="468"/>
      <c r="HUO53" s="468"/>
      <c r="HUP53" s="468"/>
      <c r="HUQ53" s="468"/>
      <c r="HUR53" s="468"/>
      <c r="HUS53" s="468"/>
      <c r="HUT53" s="468"/>
      <c r="HUU53" s="468"/>
      <c r="HUV53" s="468"/>
      <c r="HUW53" s="468"/>
      <c r="HUX53" s="468"/>
      <c r="HUY53" s="468"/>
      <c r="HUZ53" s="468"/>
      <c r="HVA53" s="468"/>
      <c r="HVB53" s="468"/>
      <c r="HVC53" s="468"/>
      <c r="HVD53" s="468"/>
      <c r="HVE53" s="468"/>
      <c r="HVF53" s="468"/>
      <c r="HVG53" s="468"/>
      <c r="HVH53" s="468"/>
      <c r="HVI53" s="468"/>
      <c r="HVJ53" s="468"/>
      <c r="HVK53" s="468"/>
      <c r="HVL53" s="468"/>
      <c r="HVM53" s="468"/>
      <c r="HVN53" s="468"/>
      <c r="HVO53" s="468"/>
      <c r="HVP53" s="468"/>
      <c r="HVQ53" s="468"/>
      <c r="HVR53" s="468"/>
      <c r="HVS53" s="468"/>
      <c r="HVT53" s="468"/>
      <c r="HVU53" s="468"/>
      <c r="HVV53" s="468"/>
      <c r="HVW53" s="468"/>
      <c r="HVX53" s="468"/>
      <c r="HVY53" s="468"/>
      <c r="HVZ53" s="468"/>
      <c r="HWA53" s="468"/>
      <c r="HWB53" s="468"/>
      <c r="HWC53" s="468"/>
      <c r="HWD53" s="468"/>
      <c r="HWE53" s="468"/>
      <c r="HWF53" s="468"/>
      <c r="HWG53" s="468"/>
      <c r="HWH53" s="468"/>
      <c r="HWI53" s="468"/>
      <c r="HWJ53" s="468"/>
      <c r="HWK53" s="468"/>
      <c r="HWL53" s="468"/>
      <c r="HWM53" s="468"/>
      <c r="HWN53" s="468"/>
      <c r="HWO53" s="468"/>
      <c r="HWP53" s="468"/>
      <c r="HWQ53" s="468"/>
      <c r="HWR53" s="468"/>
      <c r="HWS53" s="468"/>
      <c r="HWT53" s="468"/>
      <c r="HWU53" s="468"/>
      <c r="HWV53" s="468"/>
      <c r="HWW53" s="468"/>
      <c r="HWX53" s="468"/>
      <c r="HWY53" s="468"/>
      <c r="HWZ53" s="468"/>
      <c r="HXA53" s="468"/>
      <c r="HXB53" s="468"/>
      <c r="HXC53" s="468"/>
      <c r="HXD53" s="468"/>
      <c r="HXE53" s="468"/>
      <c r="HXF53" s="468"/>
      <c r="HXG53" s="468"/>
      <c r="HXH53" s="468"/>
      <c r="HXI53" s="468"/>
      <c r="HXJ53" s="468"/>
      <c r="HXK53" s="468"/>
      <c r="HXL53" s="468"/>
      <c r="HXM53" s="468"/>
      <c r="HXN53" s="468"/>
      <c r="HXO53" s="468"/>
      <c r="HXP53" s="468"/>
      <c r="HXQ53" s="468"/>
      <c r="HXR53" s="468"/>
      <c r="HXS53" s="468"/>
      <c r="HXT53" s="468"/>
      <c r="HXU53" s="468"/>
      <c r="HXV53" s="468"/>
      <c r="HXW53" s="468"/>
      <c r="HXX53" s="468"/>
      <c r="HXY53" s="468"/>
      <c r="HXZ53" s="468"/>
      <c r="HYA53" s="468"/>
      <c r="HYB53" s="468"/>
      <c r="HYC53" s="468"/>
      <c r="HYD53" s="468"/>
      <c r="HYE53" s="468"/>
      <c r="HYF53" s="468"/>
      <c r="HYG53" s="468"/>
      <c r="HYH53" s="468"/>
      <c r="HYI53" s="468"/>
      <c r="HYJ53" s="468"/>
      <c r="HYK53" s="468"/>
      <c r="HYL53" s="468"/>
      <c r="HYM53" s="468"/>
      <c r="HYN53" s="468"/>
      <c r="HYO53" s="468"/>
      <c r="HYP53" s="468"/>
      <c r="HYQ53" s="468"/>
      <c r="HYR53" s="468"/>
      <c r="HYS53" s="468"/>
      <c r="HYT53" s="468"/>
      <c r="HYU53" s="468"/>
      <c r="HYV53" s="468"/>
      <c r="HYW53" s="468"/>
      <c r="HYX53" s="468"/>
      <c r="HYY53" s="468"/>
      <c r="HYZ53" s="468"/>
      <c r="HZA53" s="468"/>
      <c r="HZB53" s="468"/>
      <c r="HZC53" s="468"/>
      <c r="HZD53" s="468"/>
      <c r="HZE53" s="468"/>
      <c r="HZF53" s="468"/>
      <c r="HZG53" s="468"/>
      <c r="HZH53" s="468"/>
      <c r="HZI53" s="468"/>
      <c r="HZJ53" s="468"/>
      <c r="HZK53" s="468"/>
      <c r="HZL53" s="468"/>
      <c r="HZM53" s="468"/>
      <c r="HZN53" s="468"/>
      <c r="HZO53" s="468"/>
      <c r="HZP53" s="468"/>
      <c r="HZQ53" s="468"/>
      <c r="HZR53" s="468"/>
      <c r="HZS53" s="468"/>
      <c r="HZT53" s="468"/>
      <c r="HZU53" s="468"/>
      <c r="HZV53" s="468"/>
      <c r="HZW53" s="468"/>
      <c r="HZX53" s="468"/>
      <c r="HZY53" s="468"/>
      <c r="HZZ53" s="468"/>
      <c r="IAA53" s="468"/>
      <c r="IAB53" s="468"/>
      <c r="IAC53" s="468"/>
      <c r="IAD53" s="468"/>
      <c r="IAE53" s="468"/>
      <c r="IAF53" s="468"/>
      <c r="IAG53" s="468"/>
      <c r="IAH53" s="468"/>
      <c r="IAI53" s="468"/>
      <c r="IAJ53" s="468"/>
      <c r="IAK53" s="468"/>
      <c r="IAL53" s="468"/>
      <c r="IAM53" s="468"/>
      <c r="IAN53" s="468"/>
      <c r="IAO53" s="468"/>
      <c r="IAP53" s="468"/>
      <c r="IAQ53" s="468"/>
      <c r="IAR53" s="468"/>
      <c r="IAS53" s="468"/>
      <c r="IAT53" s="468"/>
      <c r="IAU53" s="468"/>
      <c r="IAV53" s="468"/>
      <c r="IAW53" s="468"/>
      <c r="IAX53" s="468"/>
      <c r="IAY53" s="468"/>
      <c r="IAZ53" s="468"/>
      <c r="IBA53" s="468"/>
      <c r="IBB53" s="468"/>
      <c r="IBC53" s="468"/>
      <c r="IBD53" s="468"/>
      <c r="IBE53" s="468"/>
      <c r="IBF53" s="468"/>
      <c r="IBG53" s="468"/>
      <c r="IBH53" s="468"/>
      <c r="IBI53" s="468"/>
      <c r="IBJ53" s="468"/>
      <c r="IBK53" s="468"/>
      <c r="IBL53" s="468"/>
      <c r="IBM53" s="468"/>
      <c r="IBN53" s="468"/>
      <c r="IBO53" s="468"/>
      <c r="IBP53" s="468"/>
      <c r="IBQ53" s="468"/>
      <c r="IBR53" s="468"/>
      <c r="IBS53" s="468"/>
      <c r="IBT53" s="468"/>
      <c r="IBU53" s="468"/>
      <c r="IBV53" s="468"/>
      <c r="IBW53" s="468"/>
      <c r="IBX53" s="468"/>
      <c r="IBY53" s="468"/>
      <c r="IBZ53" s="468"/>
      <c r="ICA53" s="468"/>
      <c r="ICB53" s="468"/>
      <c r="ICC53" s="468"/>
      <c r="ICD53" s="468"/>
      <c r="ICE53" s="468"/>
      <c r="ICF53" s="468"/>
      <c r="ICG53" s="468"/>
      <c r="ICH53" s="468"/>
      <c r="ICI53" s="468"/>
      <c r="ICJ53" s="468"/>
      <c r="ICK53" s="468"/>
      <c r="ICL53" s="468"/>
      <c r="ICM53" s="468"/>
      <c r="ICN53" s="468"/>
      <c r="ICO53" s="468"/>
      <c r="ICP53" s="468"/>
      <c r="ICQ53" s="468"/>
      <c r="ICR53" s="468"/>
      <c r="ICS53" s="468"/>
      <c r="ICT53" s="468"/>
      <c r="ICU53" s="468"/>
      <c r="ICV53" s="468"/>
      <c r="ICW53" s="468"/>
      <c r="ICX53" s="468"/>
      <c r="ICY53" s="468"/>
      <c r="ICZ53" s="468"/>
      <c r="IDA53" s="468"/>
      <c r="IDB53" s="468"/>
      <c r="IDC53" s="468"/>
      <c r="IDD53" s="468"/>
      <c r="IDE53" s="468"/>
      <c r="IDF53" s="468"/>
      <c r="IDG53" s="468"/>
      <c r="IDH53" s="468"/>
      <c r="IDI53" s="468"/>
      <c r="IDJ53" s="468"/>
      <c r="IDK53" s="468"/>
      <c r="IDL53" s="468"/>
      <c r="IDM53" s="468"/>
      <c r="IDN53" s="468"/>
      <c r="IDO53" s="468"/>
      <c r="IDP53" s="468"/>
      <c r="IDQ53" s="468"/>
      <c r="IDR53" s="468"/>
      <c r="IDS53" s="468"/>
      <c r="IDT53" s="468"/>
      <c r="IDU53" s="468"/>
      <c r="IDV53" s="468"/>
      <c r="IDW53" s="468"/>
      <c r="IDX53" s="468"/>
      <c r="IDY53" s="468"/>
      <c r="IDZ53" s="468"/>
      <c r="IEA53" s="468"/>
      <c r="IEB53" s="468"/>
      <c r="IEC53" s="468"/>
      <c r="IED53" s="468"/>
      <c r="IEE53" s="468"/>
      <c r="IEF53" s="468"/>
      <c r="IEG53" s="468"/>
      <c r="IEH53" s="468"/>
      <c r="IEI53" s="468"/>
      <c r="IEJ53" s="468"/>
      <c r="IEK53" s="468"/>
      <c r="IEL53" s="468"/>
      <c r="IEM53" s="468"/>
      <c r="IEN53" s="468"/>
      <c r="IEO53" s="468"/>
      <c r="IEP53" s="468"/>
      <c r="IEQ53" s="468"/>
      <c r="IER53" s="468"/>
      <c r="IES53" s="468"/>
      <c r="IET53" s="468"/>
      <c r="IEU53" s="468"/>
      <c r="IEV53" s="468"/>
      <c r="IEW53" s="468"/>
      <c r="IEX53" s="468"/>
      <c r="IEY53" s="468"/>
      <c r="IEZ53" s="468"/>
      <c r="IFA53" s="468"/>
      <c r="IFB53" s="468"/>
      <c r="IFC53" s="468"/>
      <c r="IFD53" s="468"/>
      <c r="IFE53" s="468"/>
      <c r="IFF53" s="468"/>
      <c r="IFG53" s="468"/>
      <c r="IFH53" s="468"/>
      <c r="IFI53" s="468"/>
      <c r="IFJ53" s="468"/>
      <c r="IFK53" s="468"/>
      <c r="IFL53" s="468"/>
      <c r="IFM53" s="468"/>
      <c r="IFN53" s="468"/>
      <c r="IFO53" s="468"/>
      <c r="IFP53" s="468"/>
      <c r="IFQ53" s="468"/>
      <c r="IFR53" s="468"/>
      <c r="IFS53" s="468"/>
      <c r="IFT53" s="468"/>
      <c r="IFU53" s="468"/>
      <c r="IFV53" s="468"/>
      <c r="IFW53" s="468"/>
      <c r="IFX53" s="468"/>
      <c r="IFY53" s="468"/>
      <c r="IFZ53" s="468"/>
      <c r="IGA53" s="468"/>
      <c r="IGB53" s="468"/>
      <c r="IGC53" s="468"/>
      <c r="IGD53" s="468"/>
      <c r="IGE53" s="468"/>
      <c r="IGF53" s="468"/>
      <c r="IGG53" s="468"/>
      <c r="IGH53" s="468"/>
      <c r="IGI53" s="468"/>
      <c r="IGJ53" s="468"/>
      <c r="IGK53" s="468"/>
      <c r="IGL53" s="468"/>
      <c r="IGM53" s="468"/>
      <c r="IGN53" s="468"/>
      <c r="IGO53" s="468"/>
      <c r="IGP53" s="468"/>
      <c r="IGQ53" s="468"/>
      <c r="IGR53" s="468"/>
      <c r="IGS53" s="468"/>
      <c r="IGT53" s="468"/>
      <c r="IGU53" s="468"/>
      <c r="IGV53" s="468"/>
      <c r="IGW53" s="468"/>
      <c r="IGX53" s="468"/>
      <c r="IGY53" s="468"/>
      <c r="IGZ53" s="468"/>
      <c r="IHA53" s="468"/>
      <c r="IHB53" s="468"/>
      <c r="IHC53" s="468"/>
      <c r="IHD53" s="468"/>
      <c r="IHE53" s="468"/>
      <c r="IHF53" s="468"/>
      <c r="IHG53" s="468"/>
      <c r="IHH53" s="468"/>
      <c r="IHI53" s="468"/>
      <c r="IHJ53" s="468"/>
      <c r="IHK53" s="468"/>
      <c r="IHL53" s="468"/>
      <c r="IHM53" s="468"/>
      <c r="IHN53" s="468"/>
      <c r="IHO53" s="468"/>
      <c r="IHP53" s="468"/>
      <c r="IHQ53" s="468"/>
      <c r="IHR53" s="468"/>
      <c r="IHS53" s="468"/>
      <c r="IHT53" s="468"/>
      <c r="IHU53" s="468"/>
      <c r="IHV53" s="468"/>
      <c r="IHW53" s="468"/>
      <c r="IHX53" s="468"/>
      <c r="IHY53" s="468"/>
      <c r="IHZ53" s="468"/>
      <c r="IIA53" s="468"/>
      <c r="IIB53" s="468"/>
      <c r="IIC53" s="468"/>
      <c r="IID53" s="468"/>
      <c r="IIE53" s="468"/>
      <c r="IIF53" s="468"/>
      <c r="IIG53" s="468"/>
      <c r="IIH53" s="468"/>
      <c r="III53" s="468"/>
      <c r="IIJ53" s="468"/>
      <c r="IIK53" s="468"/>
      <c r="IIL53" s="468"/>
      <c r="IIM53" s="468"/>
      <c r="IIN53" s="468"/>
      <c r="IIO53" s="468"/>
      <c r="IIP53" s="468"/>
      <c r="IIQ53" s="468"/>
      <c r="IIR53" s="468"/>
      <c r="IIS53" s="468"/>
      <c r="IIT53" s="468"/>
      <c r="IIU53" s="468"/>
      <c r="IIV53" s="468"/>
      <c r="IIW53" s="468"/>
      <c r="IIX53" s="468"/>
      <c r="IIY53" s="468"/>
      <c r="IIZ53" s="468"/>
      <c r="IJA53" s="468"/>
      <c r="IJB53" s="468"/>
      <c r="IJC53" s="468"/>
      <c r="IJD53" s="468"/>
      <c r="IJE53" s="468"/>
      <c r="IJF53" s="468"/>
      <c r="IJG53" s="468"/>
      <c r="IJH53" s="468"/>
      <c r="IJI53" s="468"/>
      <c r="IJJ53" s="468"/>
      <c r="IJK53" s="468"/>
      <c r="IJL53" s="468"/>
      <c r="IJM53" s="468"/>
      <c r="IJN53" s="468"/>
      <c r="IJO53" s="468"/>
      <c r="IJP53" s="468"/>
      <c r="IJQ53" s="468"/>
      <c r="IJR53" s="468"/>
      <c r="IJS53" s="468"/>
      <c r="IJT53" s="468"/>
      <c r="IJU53" s="468"/>
      <c r="IJV53" s="468"/>
      <c r="IJW53" s="468"/>
      <c r="IJX53" s="468"/>
      <c r="IJY53" s="468"/>
      <c r="IJZ53" s="468"/>
      <c r="IKA53" s="468"/>
      <c r="IKB53" s="468"/>
      <c r="IKC53" s="468"/>
      <c r="IKD53" s="468"/>
      <c r="IKE53" s="468"/>
      <c r="IKF53" s="468"/>
      <c r="IKG53" s="468"/>
      <c r="IKH53" s="468"/>
      <c r="IKI53" s="468"/>
      <c r="IKJ53" s="468"/>
      <c r="IKK53" s="468"/>
      <c r="IKL53" s="468"/>
      <c r="IKM53" s="468"/>
      <c r="IKN53" s="468"/>
      <c r="IKO53" s="468"/>
      <c r="IKP53" s="468"/>
      <c r="IKQ53" s="468"/>
      <c r="IKR53" s="468"/>
      <c r="IKS53" s="468"/>
      <c r="IKT53" s="468"/>
      <c r="IKU53" s="468"/>
      <c r="IKV53" s="468"/>
      <c r="IKW53" s="468"/>
      <c r="IKX53" s="468"/>
      <c r="IKY53" s="468"/>
      <c r="IKZ53" s="468"/>
      <c r="ILA53" s="468"/>
      <c r="ILB53" s="468"/>
      <c r="ILC53" s="468"/>
      <c r="ILD53" s="468"/>
      <c r="ILE53" s="468"/>
      <c r="ILF53" s="468"/>
      <c r="ILG53" s="468"/>
      <c r="ILH53" s="468"/>
      <c r="ILI53" s="468"/>
      <c r="ILJ53" s="468"/>
      <c r="ILK53" s="468"/>
      <c r="ILL53" s="468"/>
      <c r="ILM53" s="468"/>
      <c r="ILN53" s="468"/>
      <c r="ILO53" s="468"/>
      <c r="ILP53" s="468"/>
      <c r="ILQ53" s="468"/>
      <c r="ILR53" s="468"/>
      <c r="ILS53" s="468"/>
      <c r="ILT53" s="468"/>
      <c r="ILU53" s="468"/>
      <c r="ILV53" s="468"/>
      <c r="ILW53" s="468"/>
      <c r="ILX53" s="468"/>
      <c r="ILY53" s="468"/>
      <c r="ILZ53" s="468"/>
      <c r="IMA53" s="468"/>
      <c r="IMB53" s="468"/>
      <c r="IMC53" s="468"/>
      <c r="IMD53" s="468"/>
      <c r="IME53" s="468"/>
      <c r="IMF53" s="468"/>
      <c r="IMG53" s="468"/>
      <c r="IMH53" s="468"/>
      <c r="IMI53" s="468"/>
      <c r="IMJ53" s="468"/>
      <c r="IMK53" s="468"/>
      <c r="IML53" s="468"/>
      <c r="IMM53" s="468"/>
      <c r="IMN53" s="468"/>
      <c r="IMO53" s="468"/>
      <c r="IMP53" s="468"/>
      <c r="IMQ53" s="468"/>
      <c r="IMR53" s="468"/>
      <c r="IMS53" s="468"/>
      <c r="IMT53" s="468"/>
      <c r="IMU53" s="468"/>
      <c r="IMV53" s="468"/>
      <c r="IMW53" s="468"/>
      <c r="IMX53" s="468"/>
      <c r="IMY53" s="468"/>
      <c r="IMZ53" s="468"/>
      <c r="INA53" s="468"/>
      <c r="INB53" s="468"/>
      <c r="INC53" s="468"/>
      <c r="IND53" s="468"/>
      <c r="INE53" s="468"/>
      <c r="INF53" s="468"/>
      <c r="ING53" s="468"/>
      <c r="INH53" s="468"/>
      <c r="INI53" s="468"/>
      <c r="INJ53" s="468"/>
      <c r="INK53" s="468"/>
      <c r="INL53" s="468"/>
      <c r="INM53" s="468"/>
      <c r="INN53" s="468"/>
      <c r="INO53" s="468"/>
      <c r="INP53" s="468"/>
      <c r="INQ53" s="468"/>
      <c r="INR53" s="468"/>
      <c r="INS53" s="468"/>
      <c r="INT53" s="468"/>
      <c r="INU53" s="468"/>
      <c r="INV53" s="468"/>
      <c r="INW53" s="468"/>
      <c r="INX53" s="468"/>
      <c r="INY53" s="468"/>
      <c r="INZ53" s="468"/>
      <c r="IOA53" s="468"/>
      <c r="IOB53" s="468"/>
      <c r="IOC53" s="468"/>
      <c r="IOD53" s="468"/>
      <c r="IOE53" s="468"/>
      <c r="IOF53" s="468"/>
      <c r="IOG53" s="468"/>
      <c r="IOH53" s="468"/>
      <c r="IOI53" s="468"/>
      <c r="IOJ53" s="468"/>
      <c r="IOK53" s="468"/>
      <c r="IOL53" s="468"/>
      <c r="IOM53" s="468"/>
      <c r="ION53" s="468"/>
      <c r="IOO53" s="468"/>
      <c r="IOP53" s="468"/>
      <c r="IOQ53" s="468"/>
      <c r="IOR53" s="468"/>
      <c r="IOS53" s="468"/>
      <c r="IOT53" s="468"/>
      <c r="IOU53" s="468"/>
      <c r="IOV53" s="468"/>
      <c r="IOW53" s="468"/>
      <c r="IOX53" s="468"/>
      <c r="IOY53" s="468"/>
      <c r="IOZ53" s="468"/>
      <c r="IPA53" s="468"/>
      <c r="IPB53" s="468"/>
      <c r="IPC53" s="468"/>
      <c r="IPD53" s="468"/>
      <c r="IPE53" s="468"/>
      <c r="IPF53" s="468"/>
      <c r="IPG53" s="468"/>
      <c r="IPH53" s="468"/>
      <c r="IPI53" s="468"/>
      <c r="IPJ53" s="468"/>
      <c r="IPK53" s="468"/>
      <c r="IPL53" s="468"/>
      <c r="IPM53" s="468"/>
      <c r="IPN53" s="468"/>
      <c r="IPO53" s="468"/>
      <c r="IPP53" s="468"/>
      <c r="IPQ53" s="468"/>
      <c r="IPR53" s="468"/>
      <c r="IPS53" s="468"/>
      <c r="IPT53" s="468"/>
      <c r="IPU53" s="468"/>
      <c r="IPV53" s="468"/>
      <c r="IPW53" s="468"/>
      <c r="IPX53" s="468"/>
      <c r="IPY53" s="468"/>
      <c r="IPZ53" s="468"/>
      <c r="IQA53" s="468"/>
      <c r="IQB53" s="468"/>
      <c r="IQC53" s="468"/>
      <c r="IQD53" s="468"/>
      <c r="IQE53" s="468"/>
      <c r="IQF53" s="468"/>
      <c r="IQG53" s="468"/>
      <c r="IQH53" s="468"/>
      <c r="IQI53" s="468"/>
      <c r="IQJ53" s="468"/>
      <c r="IQK53" s="468"/>
      <c r="IQL53" s="468"/>
      <c r="IQM53" s="468"/>
      <c r="IQN53" s="468"/>
      <c r="IQO53" s="468"/>
      <c r="IQP53" s="468"/>
      <c r="IQQ53" s="468"/>
      <c r="IQR53" s="468"/>
      <c r="IQS53" s="468"/>
      <c r="IQT53" s="468"/>
      <c r="IQU53" s="468"/>
      <c r="IQV53" s="468"/>
      <c r="IQW53" s="468"/>
      <c r="IQX53" s="468"/>
      <c r="IQY53" s="468"/>
      <c r="IQZ53" s="468"/>
      <c r="IRA53" s="468"/>
      <c r="IRB53" s="468"/>
      <c r="IRC53" s="468"/>
      <c r="IRD53" s="468"/>
      <c r="IRE53" s="468"/>
      <c r="IRF53" s="468"/>
      <c r="IRG53" s="468"/>
      <c r="IRH53" s="468"/>
      <c r="IRI53" s="468"/>
      <c r="IRJ53" s="468"/>
      <c r="IRK53" s="468"/>
      <c r="IRL53" s="468"/>
      <c r="IRM53" s="468"/>
      <c r="IRN53" s="468"/>
      <c r="IRO53" s="468"/>
      <c r="IRP53" s="468"/>
      <c r="IRQ53" s="468"/>
      <c r="IRR53" s="468"/>
      <c r="IRS53" s="468"/>
      <c r="IRT53" s="468"/>
      <c r="IRU53" s="468"/>
      <c r="IRV53" s="468"/>
      <c r="IRW53" s="468"/>
      <c r="IRX53" s="468"/>
      <c r="IRY53" s="468"/>
      <c r="IRZ53" s="468"/>
      <c r="ISA53" s="468"/>
      <c r="ISB53" s="468"/>
      <c r="ISC53" s="468"/>
      <c r="ISD53" s="468"/>
      <c r="ISE53" s="468"/>
      <c r="ISF53" s="468"/>
      <c r="ISG53" s="468"/>
      <c r="ISH53" s="468"/>
      <c r="ISI53" s="468"/>
      <c r="ISJ53" s="468"/>
      <c r="ISK53" s="468"/>
      <c r="ISL53" s="468"/>
      <c r="ISM53" s="468"/>
      <c r="ISN53" s="468"/>
      <c r="ISO53" s="468"/>
      <c r="ISP53" s="468"/>
      <c r="ISQ53" s="468"/>
      <c r="ISR53" s="468"/>
      <c r="ISS53" s="468"/>
      <c r="IST53" s="468"/>
      <c r="ISU53" s="468"/>
      <c r="ISV53" s="468"/>
      <c r="ISW53" s="468"/>
      <c r="ISX53" s="468"/>
      <c r="ISY53" s="468"/>
      <c r="ISZ53" s="468"/>
      <c r="ITA53" s="468"/>
      <c r="ITB53" s="468"/>
      <c r="ITC53" s="468"/>
      <c r="ITD53" s="468"/>
      <c r="ITE53" s="468"/>
      <c r="ITF53" s="468"/>
      <c r="ITG53" s="468"/>
      <c r="ITH53" s="468"/>
      <c r="ITI53" s="468"/>
      <c r="ITJ53" s="468"/>
      <c r="ITK53" s="468"/>
      <c r="ITL53" s="468"/>
      <c r="ITM53" s="468"/>
      <c r="ITN53" s="468"/>
      <c r="ITO53" s="468"/>
      <c r="ITP53" s="468"/>
      <c r="ITQ53" s="468"/>
      <c r="ITR53" s="468"/>
      <c r="ITS53" s="468"/>
      <c r="ITT53" s="468"/>
      <c r="ITU53" s="468"/>
      <c r="ITV53" s="468"/>
      <c r="ITW53" s="468"/>
      <c r="ITX53" s="468"/>
      <c r="ITY53" s="468"/>
      <c r="ITZ53" s="468"/>
      <c r="IUA53" s="468"/>
      <c r="IUB53" s="468"/>
      <c r="IUC53" s="468"/>
      <c r="IUD53" s="468"/>
      <c r="IUE53" s="468"/>
      <c r="IUF53" s="468"/>
      <c r="IUG53" s="468"/>
      <c r="IUH53" s="468"/>
      <c r="IUI53" s="468"/>
      <c r="IUJ53" s="468"/>
      <c r="IUK53" s="468"/>
      <c r="IUL53" s="468"/>
      <c r="IUM53" s="468"/>
      <c r="IUN53" s="468"/>
      <c r="IUO53" s="468"/>
      <c r="IUP53" s="468"/>
      <c r="IUQ53" s="468"/>
      <c r="IUR53" s="468"/>
      <c r="IUS53" s="468"/>
      <c r="IUT53" s="468"/>
      <c r="IUU53" s="468"/>
      <c r="IUV53" s="468"/>
      <c r="IUW53" s="468"/>
      <c r="IUX53" s="468"/>
      <c r="IUY53" s="468"/>
      <c r="IUZ53" s="468"/>
      <c r="IVA53" s="468"/>
      <c r="IVB53" s="468"/>
      <c r="IVC53" s="468"/>
      <c r="IVD53" s="468"/>
      <c r="IVE53" s="468"/>
      <c r="IVF53" s="468"/>
      <c r="IVG53" s="468"/>
      <c r="IVH53" s="468"/>
      <c r="IVI53" s="468"/>
      <c r="IVJ53" s="468"/>
      <c r="IVK53" s="468"/>
      <c r="IVL53" s="468"/>
      <c r="IVM53" s="468"/>
      <c r="IVN53" s="468"/>
      <c r="IVO53" s="468"/>
      <c r="IVP53" s="468"/>
      <c r="IVQ53" s="468"/>
      <c r="IVR53" s="468"/>
      <c r="IVS53" s="468"/>
      <c r="IVT53" s="468"/>
      <c r="IVU53" s="468"/>
      <c r="IVV53" s="468"/>
      <c r="IVW53" s="468"/>
      <c r="IVX53" s="468"/>
      <c r="IVY53" s="468"/>
      <c r="IVZ53" s="468"/>
      <c r="IWA53" s="468"/>
      <c r="IWB53" s="468"/>
      <c r="IWC53" s="468"/>
      <c r="IWD53" s="468"/>
      <c r="IWE53" s="468"/>
      <c r="IWF53" s="468"/>
      <c r="IWG53" s="468"/>
      <c r="IWH53" s="468"/>
      <c r="IWI53" s="468"/>
      <c r="IWJ53" s="468"/>
      <c r="IWK53" s="468"/>
      <c r="IWL53" s="468"/>
      <c r="IWM53" s="468"/>
      <c r="IWN53" s="468"/>
      <c r="IWO53" s="468"/>
      <c r="IWP53" s="468"/>
      <c r="IWQ53" s="468"/>
      <c r="IWR53" s="468"/>
      <c r="IWS53" s="468"/>
      <c r="IWT53" s="468"/>
      <c r="IWU53" s="468"/>
      <c r="IWV53" s="468"/>
      <c r="IWW53" s="468"/>
      <c r="IWX53" s="468"/>
      <c r="IWY53" s="468"/>
      <c r="IWZ53" s="468"/>
      <c r="IXA53" s="468"/>
      <c r="IXB53" s="468"/>
      <c r="IXC53" s="468"/>
      <c r="IXD53" s="468"/>
      <c r="IXE53" s="468"/>
      <c r="IXF53" s="468"/>
      <c r="IXG53" s="468"/>
      <c r="IXH53" s="468"/>
      <c r="IXI53" s="468"/>
      <c r="IXJ53" s="468"/>
      <c r="IXK53" s="468"/>
      <c r="IXL53" s="468"/>
      <c r="IXM53" s="468"/>
      <c r="IXN53" s="468"/>
      <c r="IXO53" s="468"/>
      <c r="IXP53" s="468"/>
      <c r="IXQ53" s="468"/>
      <c r="IXR53" s="468"/>
      <c r="IXS53" s="468"/>
      <c r="IXT53" s="468"/>
      <c r="IXU53" s="468"/>
      <c r="IXV53" s="468"/>
      <c r="IXW53" s="468"/>
      <c r="IXX53" s="468"/>
      <c r="IXY53" s="468"/>
      <c r="IXZ53" s="468"/>
      <c r="IYA53" s="468"/>
      <c r="IYB53" s="468"/>
      <c r="IYC53" s="468"/>
      <c r="IYD53" s="468"/>
      <c r="IYE53" s="468"/>
      <c r="IYF53" s="468"/>
      <c r="IYG53" s="468"/>
      <c r="IYH53" s="468"/>
      <c r="IYI53" s="468"/>
      <c r="IYJ53" s="468"/>
      <c r="IYK53" s="468"/>
      <c r="IYL53" s="468"/>
      <c r="IYM53" s="468"/>
      <c r="IYN53" s="468"/>
      <c r="IYO53" s="468"/>
      <c r="IYP53" s="468"/>
      <c r="IYQ53" s="468"/>
      <c r="IYR53" s="468"/>
      <c r="IYS53" s="468"/>
      <c r="IYT53" s="468"/>
      <c r="IYU53" s="468"/>
      <c r="IYV53" s="468"/>
      <c r="IYW53" s="468"/>
      <c r="IYX53" s="468"/>
      <c r="IYY53" s="468"/>
      <c r="IYZ53" s="468"/>
      <c r="IZA53" s="468"/>
      <c r="IZB53" s="468"/>
      <c r="IZC53" s="468"/>
      <c r="IZD53" s="468"/>
      <c r="IZE53" s="468"/>
      <c r="IZF53" s="468"/>
      <c r="IZG53" s="468"/>
      <c r="IZH53" s="468"/>
      <c r="IZI53" s="468"/>
      <c r="IZJ53" s="468"/>
      <c r="IZK53" s="468"/>
      <c r="IZL53" s="468"/>
      <c r="IZM53" s="468"/>
      <c r="IZN53" s="468"/>
      <c r="IZO53" s="468"/>
      <c r="IZP53" s="468"/>
      <c r="IZQ53" s="468"/>
      <c r="IZR53" s="468"/>
      <c r="IZS53" s="468"/>
      <c r="IZT53" s="468"/>
      <c r="IZU53" s="468"/>
      <c r="IZV53" s="468"/>
      <c r="IZW53" s="468"/>
      <c r="IZX53" s="468"/>
      <c r="IZY53" s="468"/>
      <c r="IZZ53" s="468"/>
      <c r="JAA53" s="468"/>
      <c r="JAB53" s="468"/>
      <c r="JAC53" s="468"/>
      <c r="JAD53" s="468"/>
      <c r="JAE53" s="468"/>
      <c r="JAF53" s="468"/>
      <c r="JAG53" s="468"/>
      <c r="JAH53" s="468"/>
      <c r="JAI53" s="468"/>
      <c r="JAJ53" s="468"/>
      <c r="JAK53" s="468"/>
      <c r="JAL53" s="468"/>
      <c r="JAM53" s="468"/>
      <c r="JAN53" s="468"/>
      <c r="JAO53" s="468"/>
      <c r="JAP53" s="468"/>
      <c r="JAQ53" s="468"/>
      <c r="JAR53" s="468"/>
      <c r="JAS53" s="468"/>
      <c r="JAT53" s="468"/>
      <c r="JAU53" s="468"/>
      <c r="JAV53" s="468"/>
      <c r="JAW53" s="468"/>
      <c r="JAX53" s="468"/>
      <c r="JAY53" s="468"/>
      <c r="JAZ53" s="468"/>
      <c r="JBA53" s="468"/>
      <c r="JBB53" s="468"/>
      <c r="JBC53" s="468"/>
      <c r="JBD53" s="468"/>
      <c r="JBE53" s="468"/>
      <c r="JBF53" s="468"/>
      <c r="JBG53" s="468"/>
      <c r="JBH53" s="468"/>
      <c r="JBI53" s="468"/>
      <c r="JBJ53" s="468"/>
      <c r="JBK53" s="468"/>
      <c r="JBL53" s="468"/>
      <c r="JBM53" s="468"/>
      <c r="JBN53" s="468"/>
      <c r="JBO53" s="468"/>
      <c r="JBP53" s="468"/>
      <c r="JBQ53" s="468"/>
      <c r="JBR53" s="468"/>
      <c r="JBS53" s="468"/>
      <c r="JBT53" s="468"/>
      <c r="JBU53" s="468"/>
      <c r="JBV53" s="468"/>
      <c r="JBW53" s="468"/>
      <c r="JBX53" s="468"/>
      <c r="JBY53" s="468"/>
      <c r="JBZ53" s="468"/>
      <c r="JCA53" s="468"/>
      <c r="JCB53" s="468"/>
      <c r="JCC53" s="468"/>
      <c r="JCD53" s="468"/>
      <c r="JCE53" s="468"/>
      <c r="JCF53" s="468"/>
      <c r="JCG53" s="468"/>
      <c r="JCH53" s="468"/>
      <c r="JCI53" s="468"/>
      <c r="JCJ53" s="468"/>
      <c r="JCK53" s="468"/>
      <c r="JCL53" s="468"/>
      <c r="JCM53" s="468"/>
      <c r="JCN53" s="468"/>
      <c r="JCO53" s="468"/>
      <c r="JCP53" s="468"/>
      <c r="JCQ53" s="468"/>
      <c r="JCR53" s="468"/>
      <c r="JCS53" s="468"/>
      <c r="JCT53" s="468"/>
      <c r="JCU53" s="468"/>
      <c r="JCV53" s="468"/>
      <c r="JCW53" s="468"/>
      <c r="JCX53" s="468"/>
      <c r="JCY53" s="468"/>
      <c r="JCZ53" s="468"/>
      <c r="JDA53" s="468"/>
      <c r="JDB53" s="468"/>
      <c r="JDC53" s="468"/>
      <c r="JDD53" s="468"/>
      <c r="JDE53" s="468"/>
      <c r="JDF53" s="468"/>
      <c r="JDG53" s="468"/>
      <c r="JDH53" s="468"/>
      <c r="JDI53" s="468"/>
      <c r="JDJ53" s="468"/>
      <c r="JDK53" s="468"/>
      <c r="JDL53" s="468"/>
      <c r="JDM53" s="468"/>
      <c r="JDN53" s="468"/>
      <c r="JDO53" s="468"/>
      <c r="JDP53" s="468"/>
      <c r="JDQ53" s="468"/>
      <c r="JDR53" s="468"/>
      <c r="JDS53" s="468"/>
      <c r="JDT53" s="468"/>
      <c r="JDU53" s="468"/>
      <c r="JDV53" s="468"/>
      <c r="JDW53" s="468"/>
      <c r="JDX53" s="468"/>
      <c r="JDY53" s="468"/>
      <c r="JDZ53" s="468"/>
      <c r="JEA53" s="468"/>
      <c r="JEB53" s="468"/>
      <c r="JEC53" s="468"/>
      <c r="JED53" s="468"/>
      <c r="JEE53" s="468"/>
      <c r="JEF53" s="468"/>
      <c r="JEG53" s="468"/>
      <c r="JEH53" s="468"/>
      <c r="JEI53" s="468"/>
      <c r="JEJ53" s="468"/>
      <c r="JEK53" s="468"/>
      <c r="JEL53" s="468"/>
      <c r="JEM53" s="468"/>
      <c r="JEN53" s="468"/>
      <c r="JEO53" s="468"/>
      <c r="JEP53" s="468"/>
      <c r="JEQ53" s="468"/>
      <c r="JER53" s="468"/>
      <c r="JES53" s="468"/>
      <c r="JET53" s="468"/>
      <c r="JEU53" s="468"/>
      <c r="JEV53" s="468"/>
      <c r="JEW53" s="468"/>
      <c r="JEX53" s="468"/>
      <c r="JEY53" s="468"/>
      <c r="JEZ53" s="468"/>
      <c r="JFA53" s="468"/>
      <c r="JFB53" s="468"/>
      <c r="JFC53" s="468"/>
      <c r="JFD53" s="468"/>
      <c r="JFE53" s="468"/>
      <c r="JFF53" s="468"/>
      <c r="JFG53" s="468"/>
      <c r="JFH53" s="468"/>
      <c r="JFI53" s="468"/>
      <c r="JFJ53" s="468"/>
      <c r="JFK53" s="468"/>
      <c r="JFL53" s="468"/>
      <c r="JFM53" s="468"/>
      <c r="JFN53" s="468"/>
      <c r="JFO53" s="468"/>
      <c r="JFP53" s="468"/>
      <c r="JFQ53" s="468"/>
      <c r="JFR53" s="468"/>
      <c r="JFS53" s="468"/>
      <c r="JFT53" s="468"/>
      <c r="JFU53" s="468"/>
      <c r="JFV53" s="468"/>
      <c r="JFW53" s="468"/>
      <c r="JFX53" s="468"/>
      <c r="JFY53" s="468"/>
      <c r="JFZ53" s="468"/>
      <c r="JGA53" s="468"/>
      <c r="JGB53" s="468"/>
      <c r="JGC53" s="468"/>
      <c r="JGD53" s="468"/>
      <c r="JGE53" s="468"/>
      <c r="JGF53" s="468"/>
      <c r="JGG53" s="468"/>
      <c r="JGH53" s="468"/>
      <c r="JGI53" s="468"/>
      <c r="JGJ53" s="468"/>
      <c r="JGK53" s="468"/>
      <c r="JGL53" s="468"/>
      <c r="JGM53" s="468"/>
      <c r="JGN53" s="468"/>
      <c r="JGO53" s="468"/>
      <c r="JGP53" s="468"/>
      <c r="JGQ53" s="468"/>
      <c r="JGR53" s="468"/>
      <c r="JGS53" s="468"/>
      <c r="JGT53" s="468"/>
      <c r="JGU53" s="468"/>
      <c r="JGV53" s="468"/>
      <c r="JGW53" s="468"/>
      <c r="JGX53" s="468"/>
      <c r="JGY53" s="468"/>
      <c r="JGZ53" s="468"/>
      <c r="JHA53" s="468"/>
      <c r="JHB53" s="468"/>
      <c r="JHC53" s="468"/>
      <c r="JHD53" s="468"/>
      <c r="JHE53" s="468"/>
      <c r="JHF53" s="468"/>
      <c r="JHG53" s="468"/>
      <c r="JHH53" s="468"/>
      <c r="JHI53" s="468"/>
      <c r="JHJ53" s="468"/>
      <c r="JHK53" s="468"/>
      <c r="JHL53" s="468"/>
      <c r="JHM53" s="468"/>
      <c r="JHN53" s="468"/>
      <c r="JHO53" s="468"/>
      <c r="JHP53" s="468"/>
      <c r="JHQ53" s="468"/>
      <c r="JHR53" s="468"/>
      <c r="JHS53" s="468"/>
      <c r="JHT53" s="468"/>
      <c r="JHU53" s="468"/>
      <c r="JHV53" s="468"/>
      <c r="JHW53" s="468"/>
      <c r="JHX53" s="468"/>
      <c r="JHY53" s="468"/>
      <c r="JHZ53" s="468"/>
      <c r="JIA53" s="468"/>
      <c r="JIB53" s="468"/>
      <c r="JIC53" s="468"/>
      <c r="JID53" s="468"/>
      <c r="JIE53" s="468"/>
      <c r="JIF53" s="468"/>
      <c r="JIG53" s="468"/>
      <c r="JIH53" s="468"/>
      <c r="JII53" s="468"/>
      <c r="JIJ53" s="468"/>
      <c r="JIK53" s="468"/>
      <c r="JIL53" s="468"/>
      <c r="JIM53" s="468"/>
      <c r="JIN53" s="468"/>
      <c r="JIO53" s="468"/>
      <c r="JIP53" s="468"/>
      <c r="JIQ53" s="468"/>
      <c r="JIR53" s="468"/>
      <c r="JIS53" s="468"/>
      <c r="JIT53" s="468"/>
      <c r="JIU53" s="468"/>
      <c r="JIV53" s="468"/>
      <c r="JIW53" s="468"/>
      <c r="JIX53" s="468"/>
      <c r="JIY53" s="468"/>
      <c r="JIZ53" s="468"/>
      <c r="JJA53" s="468"/>
      <c r="JJB53" s="468"/>
      <c r="JJC53" s="468"/>
      <c r="JJD53" s="468"/>
      <c r="JJE53" s="468"/>
      <c r="JJF53" s="468"/>
      <c r="JJG53" s="468"/>
      <c r="JJH53" s="468"/>
      <c r="JJI53" s="468"/>
      <c r="JJJ53" s="468"/>
      <c r="JJK53" s="468"/>
      <c r="JJL53" s="468"/>
      <c r="JJM53" s="468"/>
      <c r="JJN53" s="468"/>
      <c r="JJO53" s="468"/>
      <c r="JJP53" s="468"/>
      <c r="JJQ53" s="468"/>
      <c r="JJR53" s="468"/>
      <c r="JJS53" s="468"/>
      <c r="JJT53" s="468"/>
      <c r="JJU53" s="468"/>
      <c r="JJV53" s="468"/>
      <c r="JJW53" s="468"/>
      <c r="JJX53" s="468"/>
      <c r="JJY53" s="468"/>
      <c r="JJZ53" s="468"/>
      <c r="JKA53" s="468"/>
      <c r="JKB53" s="468"/>
      <c r="JKC53" s="468"/>
      <c r="JKD53" s="468"/>
      <c r="JKE53" s="468"/>
      <c r="JKF53" s="468"/>
      <c r="JKG53" s="468"/>
      <c r="JKH53" s="468"/>
      <c r="JKI53" s="468"/>
      <c r="JKJ53" s="468"/>
      <c r="JKK53" s="468"/>
      <c r="JKL53" s="468"/>
      <c r="JKM53" s="468"/>
      <c r="JKN53" s="468"/>
      <c r="JKO53" s="468"/>
      <c r="JKP53" s="468"/>
      <c r="JKQ53" s="468"/>
      <c r="JKR53" s="468"/>
      <c r="JKS53" s="468"/>
      <c r="JKT53" s="468"/>
      <c r="JKU53" s="468"/>
      <c r="JKV53" s="468"/>
      <c r="JKW53" s="468"/>
      <c r="JKX53" s="468"/>
      <c r="JKY53" s="468"/>
      <c r="JKZ53" s="468"/>
      <c r="JLA53" s="468"/>
      <c r="JLB53" s="468"/>
      <c r="JLC53" s="468"/>
      <c r="JLD53" s="468"/>
      <c r="JLE53" s="468"/>
      <c r="JLF53" s="468"/>
      <c r="JLG53" s="468"/>
      <c r="JLH53" s="468"/>
      <c r="JLI53" s="468"/>
      <c r="JLJ53" s="468"/>
      <c r="JLK53" s="468"/>
      <c r="JLL53" s="468"/>
      <c r="JLM53" s="468"/>
      <c r="JLN53" s="468"/>
      <c r="JLO53" s="468"/>
      <c r="JLP53" s="468"/>
      <c r="JLQ53" s="468"/>
      <c r="JLR53" s="468"/>
      <c r="JLS53" s="468"/>
      <c r="JLT53" s="468"/>
      <c r="JLU53" s="468"/>
      <c r="JLV53" s="468"/>
      <c r="JLW53" s="468"/>
      <c r="JLX53" s="468"/>
      <c r="JLY53" s="468"/>
      <c r="JLZ53" s="468"/>
      <c r="JMA53" s="468"/>
      <c r="JMB53" s="468"/>
      <c r="JMC53" s="468"/>
      <c r="JMD53" s="468"/>
      <c r="JME53" s="468"/>
      <c r="JMF53" s="468"/>
      <c r="JMG53" s="468"/>
      <c r="JMH53" s="468"/>
      <c r="JMI53" s="468"/>
      <c r="JMJ53" s="468"/>
      <c r="JMK53" s="468"/>
      <c r="JML53" s="468"/>
      <c r="JMM53" s="468"/>
      <c r="JMN53" s="468"/>
      <c r="JMO53" s="468"/>
      <c r="JMP53" s="468"/>
      <c r="JMQ53" s="468"/>
      <c r="JMR53" s="468"/>
      <c r="JMS53" s="468"/>
      <c r="JMT53" s="468"/>
      <c r="JMU53" s="468"/>
      <c r="JMV53" s="468"/>
      <c r="JMW53" s="468"/>
      <c r="JMX53" s="468"/>
      <c r="JMY53" s="468"/>
      <c r="JMZ53" s="468"/>
      <c r="JNA53" s="468"/>
      <c r="JNB53" s="468"/>
      <c r="JNC53" s="468"/>
      <c r="JND53" s="468"/>
      <c r="JNE53" s="468"/>
      <c r="JNF53" s="468"/>
      <c r="JNG53" s="468"/>
      <c r="JNH53" s="468"/>
      <c r="JNI53" s="468"/>
      <c r="JNJ53" s="468"/>
      <c r="JNK53" s="468"/>
      <c r="JNL53" s="468"/>
      <c r="JNM53" s="468"/>
      <c r="JNN53" s="468"/>
      <c r="JNO53" s="468"/>
      <c r="JNP53" s="468"/>
      <c r="JNQ53" s="468"/>
      <c r="JNR53" s="468"/>
      <c r="JNS53" s="468"/>
      <c r="JNT53" s="468"/>
      <c r="JNU53" s="468"/>
      <c r="JNV53" s="468"/>
      <c r="JNW53" s="468"/>
      <c r="JNX53" s="468"/>
      <c r="JNY53" s="468"/>
      <c r="JNZ53" s="468"/>
      <c r="JOA53" s="468"/>
      <c r="JOB53" s="468"/>
      <c r="JOC53" s="468"/>
      <c r="JOD53" s="468"/>
      <c r="JOE53" s="468"/>
      <c r="JOF53" s="468"/>
      <c r="JOG53" s="468"/>
      <c r="JOH53" s="468"/>
      <c r="JOI53" s="468"/>
      <c r="JOJ53" s="468"/>
      <c r="JOK53" s="468"/>
      <c r="JOL53" s="468"/>
      <c r="JOM53" s="468"/>
      <c r="JON53" s="468"/>
      <c r="JOO53" s="468"/>
      <c r="JOP53" s="468"/>
      <c r="JOQ53" s="468"/>
      <c r="JOR53" s="468"/>
      <c r="JOS53" s="468"/>
      <c r="JOT53" s="468"/>
      <c r="JOU53" s="468"/>
      <c r="JOV53" s="468"/>
      <c r="JOW53" s="468"/>
      <c r="JOX53" s="468"/>
      <c r="JOY53" s="468"/>
      <c r="JOZ53" s="468"/>
      <c r="JPA53" s="468"/>
      <c r="JPB53" s="468"/>
      <c r="JPC53" s="468"/>
      <c r="JPD53" s="468"/>
      <c r="JPE53" s="468"/>
      <c r="JPF53" s="468"/>
      <c r="JPG53" s="468"/>
      <c r="JPH53" s="468"/>
      <c r="JPI53" s="468"/>
      <c r="JPJ53" s="468"/>
      <c r="JPK53" s="468"/>
      <c r="JPL53" s="468"/>
      <c r="JPM53" s="468"/>
      <c r="JPN53" s="468"/>
      <c r="JPO53" s="468"/>
      <c r="JPP53" s="468"/>
      <c r="JPQ53" s="468"/>
      <c r="JPR53" s="468"/>
      <c r="JPS53" s="468"/>
      <c r="JPT53" s="468"/>
      <c r="JPU53" s="468"/>
      <c r="JPV53" s="468"/>
      <c r="JPW53" s="468"/>
      <c r="JPX53" s="468"/>
      <c r="JPY53" s="468"/>
      <c r="JPZ53" s="468"/>
      <c r="JQA53" s="468"/>
      <c r="JQB53" s="468"/>
      <c r="JQC53" s="468"/>
      <c r="JQD53" s="468"/>
      <c r="JQE53" s="468"/>
      <c r="JQF53" s="468"/>
      <c r="JQG53" s="468"/>
      <c r="JQH53" s="468"/>
      <c r="JQI53" s="468"/>
      <c r="JQJ53" s="468"/>
      <c r="JQK53" s="468"/>
      <c r="JQL53" s="468"/>
      <c r="JQM53" s="468"/>
      <c r="JQN53" s="468"/>
      <c r="JQO53" s="468"/>
      <c r="JQP53" s="468"/>
      <c r="JQQ53" s="468"/>
      <c r="JQR53" s="468"/>
      <c r="JQS53" s="468"/>
      <c r="JQT53" s="468"/>
      <c r="JQU53" s="468"/>
      <c r="JQV53" s="468"/>
      <c r="JQW53" s="468"/>
      <c r="JQX53" s="468"/>
      <c r="JQY53" s="468"/>
      <c r="JQZ53" s="468"/>
      <c r="JRA53" s="468"/>
      <c r="JRB53" s="468"/>
      <c r="JRC53" s="468"/>
      <c r="JRD53" s="468"/>
      <c r="JRE53" s="468"/>
      <c r="JRF53" s="468"/>
      <c r="JRG53" s="468"/>
      <c r="JRH53" s="468"/>
      <c r="JRI53" s="468"/>
      <c r="JRJ53" s="468"/>
      <c r="JRK53" s="468"/>
      <c r="JRL53" s="468"/>
      <c r="JRM53" s="468"/>
      <c r="JRN53" s="468"/>
      <c r="JRO53" s="468"/>
      <c r="JRP53" s="468"/>
      <c r="JRQ53" s="468"/>
      <c r="JRR53" s="468"/>
      <c r="JRS53" s="468"/>
      <c r="JRT53" s="468"/>
      <c r="JRU53" s="468"/>
      <c r="JRV53" s="468"/>
      <c r="JRW53" s="468"/>
      <c r="JRX53" s="468"/>
      <c r="JRY53" s="468"/>
      <c r="JRZ53" s="468"/>
      <c r="JSA53" s="468"/>
      <c r="JSB53" s="468"/>
      <c r="JSC53" s="468"/>
      <c r="JSD53" s="468"/>
      <c r="JSE53" s="468"/>
      <c r="JSF53" s="468"/>
      <c r="JSG53" s="468"/>
      <c r="JSH53" s="468"/>
      <c r="JSI53" s="468"/>
      <c r="JSJ53" s="468"/>
      <c r="JSK53" s="468"/>
      <c r="JSL53" s="468"/>
      <c r="JSM53" s="468"/>
      <c r="JSN53" s="468"/>
      <c r="JSO53" s="468"/>
      <c r="JSP53" s="468"/>
      <c r="JSQ53" s="468"/>
      <c r="JSR53" s="468"/>
      <c r="JSS53" s="468"/>
      <c r="JST53" s="468"/>
      <c r="JSU53" s="468"/>
      <c r="JSV53" s="468"/>
      <c r="JSW53" s="468"/>
      <c r="JSX53" s="468"/>
      <c r="JSY53" s="468"/>
      <c r="JSZ53" s="468"/>
      <c r="JTA53" s="468"/>
      <c r="JTB53" s="468"/>
      <c r="JTC53" s="468"/>
      <c r="JTD53" s="468"/>
      <c r="JTE53" s="468"/>
      <c r="JTF53" s="468"/>
      <c r="JTG53" s="468"/>
      <c r="JTH53" s="468"/>
      <c r="JTI53" s="468"/>
      <c r="JTJ53" s="468"/>
      <c r="JTK53" s="468"/>
      <c r="JTL53" s="468"/>
      <c r="JTM53" s="468"/>
      <c r="JTN53" s="468"/>
      <c r="JTO53" s="468"/>
      <c r="JTP53" s="468"/>
      <c r="JTQ53" s="468"/>
      <c r="JTR53" s="468"/>
      <c r="JTS53" s="468"/>
      <c r="JTT53" s="468"/>
      <c r="JTU53" s="468"/>
      <c r="JTV53" s="468"/>
      <c r="JTW53" s="468"/>
      <c r="JTX53" s="468"/>
      <c r="JTY53" s="468"/>
      <c r="JTZ53" s="468"/>
      <c r="JUA53" s="468"/>
      <c r="JUB53" s="468"/>
      <c r="JUC53" s="468"/>
      <c r="JUD53" s="468"/>
      <c r="JUE53" s="468"/>
      <c r="JUF53" s="468"/>
      <c r="JUG53" s="468"/>
      <c r="JUH53" s="468"/>
      <c r="JUI53" s="468"/>
      <c r="JUJ53" s="468"/>
      <c r="JUK53" s="468"/>
      <c r="JUL53" s="468"/>
      <c r="JUM53" s="468"/>
      <c r="JUN53" s="468"/>
      <c r="JUO53" s="468"/>
      <c r="JUP53" s="468"/>
      <c r="JUQ53" s="468"/>
      <c r="JUR53" s="468"/>
      <c r="JUS53" s="468"/>
      <c r="JUT53" s="468"/>
      <c r="JUU53" s="468"/>
      <c r="JUV53" s="468"/>
      <c r="JUW53" s="468"/>
      <c r="JUX53" s="468"/>
      <c r="JUY53" s="468"/>
      <c r="JUZ53" s="468"/>
      <c r="JVA53" s="468"/>
      <c r="JVB53" s="468"/>
      <c r="JVC53" s="468"/>
      <c r="JVD53" s="468"/>
      <c r="JVE53" s="468"/>
      <c r="JVF53" s="468"/>
      <c r="JVG53" s="468"/>
      <c r="JVH53" s="468"/>
      <c r="JVI53" s="468"/>
      <c r="JVJ53" s="468"/>
      <c r="JVK53" s="468"/>
      <c r="JVL53" s="468"/>
      <c r="JVM53" s="468"/>
      <c r="JVN53" s="468"/>
      <c r="JVO53" s="468"/>
      <c r="JVP53" s="468"/>
      <c r="JVQ53" s="468"/>
      <c r="JVR53" s="468"/>
      <c r="JVS53" s="468"/>
      <c r="JVT53" s="468"/>
      <c r="JVU53" s="468"/>
      <c r="JVV53" s="468"/>
      <c r="JVW53" s="468"/>
      <c r="JVX53" s="468"/>
      <c r="JVY53" s="468"/>
      <c r="JVZ53" s="468"/>
      <c r="JWA53" s="468"/>
      <c r="JWB53" s="468"/>
      <c r="JWC53" s="468"/>
      <c r="JWD53" s="468"/>
      <c r="JWE53" s="468"/>
      <c r="JWF53" s="468"/>
      <c r="JWG53" s="468"/>
      <c r="JWH53" s="468"/>
      <c r="JWI53" s="468"/>
      <c r="JWJ53" s="468"/>
      <c r="JWK53" s="468"/>
      <c r="JWL53" s="468"/>
      <c r="JWM53" s="468"/>
      <c r="JWN53" s="468"/>
      <c r="JWO53" s="468"/>
      <c r="JWP53" s="468"/>
      <c r="JWQ53" s="468"/>
      <c r="JWR53" s="468"/>
      <c r="JWS53" s="468"/>
      <c r="JWT53" s="468"/>
      <c r="JWU53" s="468"/>
      <c r="JWV53" s="468"/>
      <c r="JWW53" s="468"/>
      <c r="JWX53" s="468"/>
      <c r="JWY53" s="468"/>
      <c r="JWZ53" s="468"/>
      <c r="JXA53" s="468"/>
      <c r="JXB53" s="468"/>
      <c r="JXC53" s="468"/>
      <c r="JXD53" s="468"/>
      <c r="JXE53" s="468"/>
      <c r="JXF53" s="468"/>
      <c r="JXG53" s="468"/>
      <c r="JXH53" s="468"/>
      <c r="JXI53" s="468"/>
      <c r="JXJ53" s="468"/>
      <c r="JXK53" s="468"/>
      <c r="JXL53" s="468"/>
      <c r="JXM53" s="468"/>
      <c r="JXN53" s="468"/>
      <c r="JXO53" s="468"/>
      <c r="JXP53" s="468"/>
      <c r="JXQ53" s="468"/>
      <c r="JXR53" s="468"/>
      <c r="JXS53" s="468"/>
      <c r="JXT53" s="468"/>
      <c r="JXU53" s="468"/>
      <c r="JXV53" s="468"/>
      <c r="JXW53" s="468"/>
      <c r="JXX53" s="468"/>
      <c r="JXY53" s="468"/>
      <c r="JXZ53" s="468"/>
      <c r="JYA53" s="468"/>
      <c r="JYB53" s="468"/>
      <c r="JYC53" s="468"/>
      <c r="JYD53" s="468"/>
      <c r="JYE53" s="468"/>
      <c r="JYF53" s="468"/>
      <c r="JYG53" s="468"/>
      <c r="JYH53" s="468"/>
      <c r="JYI53" s="468"/>
      <c r="JYJ53" s="468"/>
      <c r="JYK53" s="468"/>
      <c r="JYL53" s="468"/>
      <c r="JYM53" s="468"/>
      <c r="JYN53" s="468"/>
      <c r="JYO53" s="468"/>
      <c r="JYP53" s="468"/>
      <c r="JYQ53" s="468"/>
      <c r="JYR53" s="468"/>
      <c r="JYS53" s="468"/>
      <c r="JYT53" s="468"/>
      <c r="JYU53" s="468"/>
      <c r="JYV53" s="468"/>
      <c r="JYW53" s="468"/>
      <c r="JYX53" s="468"/>
      <c r="JYY53" s="468"/>
      <c r="JYZ53" s="468"/>
      <c r="JZA53" s="468"/>
      <c r="JZB53" s="468"/>
      <c r="JZC53" s="468"/>
      <c r="JZD53" s="468"/>
      <c r="JZE53" s="468"/>
      <c r="JZF53" s="468"/>
      <c r="JZG53" s="468"/>
      <c r="JZH53" s="468"/>
      <c r="JZI53" s="468"/>
      <c r="JZJ53" s="468"/>
      <c r="JZK53" s="468"/>
      <c r="JZL53" s="468"/>
      <c r="JZM53" s="468"/>
      <c r="JZN53" s="468"/>
      <c r="JZO53" s="468"/>
      <c r="JZP53" s="468"/>
      <c r="JZQ53" s="468"/>
      <c r="JZR53" s="468"/>
      <c r="JZS53" s="468"/>
      <c r="JZT53" s="468"/>
      <c r="JZU53" s="468"/>
      <c r="JZV53" s="468"/>
      <c r="JZW53" s="468"/>
      <c r="JZX53" s="468"/>
      <c r="JZY53" s="468"/>
      <c r="JZZ53" s="468"/>
      <c r="KAA53" s="468"/>
      <c r="KAB53" s="468"/>
      <c r="KAC53" s="468"/>
      <c r="KAD53" s="468"/>
      <c r="KAE53" s="468"/>
      <c r="KAF53" s="468"/>
      <c r="KAG53" s="468"/>
      <c r="KAH53" s="468"/>
      <c r="KAI53" s="468"/>
      <c r="KAJ53" s="468"/>
      <c r="KAK53" s="468"/>
      <c r="KAL53" s="468"/>
      <c r="KAM53" s="468"/>
      <c r="KAN53" s="468"/>
      <c r="KAO53" s="468"/>
      <c r="KAP53" s="468"/>
      <c r="KAQ53" s="468"/>
      <c r="KAR53" s="468"/>
      <c r="KAS53" s="468"/>
      <c r="KAT53" s="468"/>
      <c r="KAU53" s="468"/>
      <c r="KAV53" s="468"/>
      <c r="KAW53" s="468"/>
      <c r="KAX53" s="468"/>
      <c r="KAY53" s="468"/>
      <c r="KAZ53" s="468"/>
      <c r="KBA53" s="468"/>
      <c r="KBB53" s="468"/>
      <c r="KBC53" s="468"/>
      <c r="KBD53" s="468"/>
      <c r="KBE53" s="468"/>
      <c r="KBF53" s="468"/>
      <c r="KBG53" s="468"/>
      <c r="KBH53" s="468"/>
      <c r="KBI53" s="468"/>
      <c r="KBJ53" s="468"/>
      <c r="KBK53" s="468"/>
      <c r="KBL53" s="468"/>
      <c r="KBM53" s="468"/>
      <c r="KBN53" s="468"/>
      <c r="KBO53" s="468"/>
      <c r="KBP53" s="468"/>
      <c r="KBQ53" s="468"/>
      <c r="KBR53" s="468"/>
      <c r="KBS53" s="468"/>
      <c r="KBT53" s="468"/>
      <c r="KBU53" s="468"/>
      <c r="KBV53" s="468"/>
      <c r="KBW53" s="468"/>
      <c r="KBX53" s="468"/>
      <c r="KBY53" s="468"/>
      <c r="KBZ53" s="468"/>
      <c r="KCA53" s="468"/>
      <c r="KCB53" s="468"/>
      <c r="KCC53" s="468"/>
      <c r="KCD53" s="468"/>
      <c r="KCE53" s="468"/>
      <c r="KCF53" s="468"/>
      <c r="KCG53" s="468"/>
      <c r="KCH53" s="468"/>
      <c r="KCI53" s="468"/>
      <c r="KCJ53" s="468"/>
      <c r="KCK53" s="468"/>
      <c r="KCL53" s="468"/>
      <c r="KCM53" s="468"/>
      <c r="KCN53" s="468"/>
      <c r="KCO53" s="468"/>
      <c r="KCP53" s="468"/>
      <c r="KCQ53" s="468"/>
      <c r="KCR53" s="468"/>
      <c r="KCS53" s="468"/>
      <c r="KCT53" s="468"/>
      <c r="KCU53" s="468"/>
      <c r="KCV53" s="468"/>
      <c r="KCW53" s="468"/>
      <c r="KCX53" s="468"/>
      <c r="KCY53" s="468"/>
      <c r="KCZ53" s="468"/>
      <c r="KDA53" s="468"/>
      <c r="KDB53" s="468"/>
      <c r="KDC53" s="468"/>
      <c r="KDD53" s="468"/>
      <c r="KDE53" s="468"/>
      <c r="KDF53" s="468"/>
      <c r="KDG53" s="468"/>
      <c r="KDH53" s="468"/>
      <c r="KDI53" s="468"/>
      <c r="KDJ53" s="468"/>
      <c r="KDK53" s="468"/>
      <c r="KDL53" s="468"/>
      <c r="KDM53" s="468"/>
      <c r="KDN53" s="468"/>
      <c r="KDO53" s="468"/>
      <c r="KDP53" s="468"/>
      <c r="KDQ53" s="468"/>
      <c r="KDR53" s="468"/>
      <c r="KDS53" s="468"/>
      <c r="KDT53" s="468"/>
      <c r="KDU53" s="468"/>
      <c r="KDV53" s="468"/>
      <c r="KDW53" s="468"/>
      <c r="KDX53" s="468"/>
      <c r="KDY53" s="468"/>
      <c r="KDZ53" s="468"/>
      <c r="KEA53" s="468"/>
      <c r="KEB53" s="468"/>
      <c r="KEC53" s="468"/>
      <c r="KED53" s="468"/>
      <c r="KEE53" s="468"/>
      <c r="KEF53" s="468"/>
      <c r="KEG53" s="468"/>
      <c r="KEH53" s="468"/>
      <c r="KEI53" s="468"/>
      <c r="KEJ53" s="468"/>
      <c r="KEK53" s="468"/>
      <c r="KEL53" s="468"/>
      <c r="KEM53" s="468"/>
      <c r="KEN53" s="468"/>
      <c r="KEO53" s="468"/>
      <c r="KEP53" s="468"/>
      <c r="KEQ53" s="468"/>
      <c r="KER53" s="468"/>
      <c r="KES53" s="468"/>
      <c r="KET53" s="468"/>
      <c r="KEU53" s="468"/>
      <c r="KEV53" s="468"/>
      <c r="KEW53" s="468"/>
      <c r="KEX53" s="468"/>
      <c r="KEY53" s="468"/>
      <c r="KEZ53" s="468"/>
      <c r="KFA53" s="468"/>
      <c r="KFB53" s="468"/>
      <c r="KFC53" s="468"/>
      <c r="KFD53" s="468"/>
      <c r="KFE53" s="468"/>
      <c r="KFF53" s="468"/>
      <c r="KFG53" s="468"/>
      <c r="KFH53" s="468"/>
      <c r="KFI53" s="468"/>
      <c r="KFJ53" s="468"/>
      <c r="KFK53" s="468"/>
      <c r="KFL53" s="468"/>
      <c r="KFM53" s="468"/>
      <c r="KFN53" s="468"/>
      <c r="KFO53" s="468"/>
      <c r="KFP53" s="468"/>
      <c r="KFQ53" s="468"/>
      <c r="KFR53" s="468"/>
      <c r="KFS53" s="468"/>
      <c r="KFT53" s="468"/>
      <c r="KFU53" s="468"/>
      <c r="KFV53" s="468"/>
      <c r="KFW53" s="468"/>
      <c r="KFX53" s="468"/>
      <c r="KFY53" s="468"/>
      <c r="KFZ53" s="468"/>
      <c r="KGA53" s="468"/>
      <c r="KGB53" s="468"/>
      <c r="KGC53" s="468"/>
      <c r="KGD53" s="468"/>
      <c r="KGE53" s="468"/>
      <c r="KGF53" s="468"/>
      <c r="KGG53" s="468"/>
      <c r="KGH53" s="468"/>
      <c r="KGI53" s="468"/>
      <c r="KGJ53" s="468"/>
      <c r="KGK53" s="468"/>
      <c r="KGL53" s="468"/>
      <c r="KGM53" s="468"/>
      <c r="KGN53" s="468"/>
      <c r="KGO53" s="468"/>
      <c r="KGP53" s="468"/>
      <c r="KGQ53" s="468"/>
      <c r="KGR53" s="468"/>
      <c r="KGS53" s="468"/>
      <c r="KGT53" s="468"/>
      <c r="KGU53" s="468"/>
      <c r="KGV53" s="468"/>
      <c r="KGW53" s="468"/>
      <c r="KGX53" s="468"/>
      <c r="KGY53" s="468"/>
      <c r="KGZ53" s="468"/>
      <c r="KHA53" s="468"/>
      <c r="KHB53" s="468"/>
      <c r="KHC53" s="468"/>
      <c r="KHD53" s="468"/>
      <c r="KHE53" s="468"/>
      <c r="KHF53" s="468"/>
      <c r="KHG53" s="468"/>
      <c r="KHH53" s="468"/>
      <c r="KHI53" s="468"/>
      <c r="KHJ53" s="468"/>
      <c r="KHK53" s="468"/>
      <c r="KHL53" s="468"/>
      <c r="KHM53" s="468"/>
      <c r="KHN53" s="468"/>
      <c r="KHO53" s="468"/>
      <c r="KHP53" s="468"/>
      <c r="KHQ53" s="468"/>
      <c r="KHR53" s="468"/>
      <c r="KHS53" s="468"/>
      <c r="KHT53" s="468"/>
      <c r="KHU53" s="468"/>
      <c r="KHV53" s="468"/>
      <c r="KHW53" s="468"/>
      <c r="KHX53" s="468"/>
      <c r="KHY53" s="468"/>
      <c r="KHZ53" s="468"/>
      <c r="KIA53" s="468"/>
      <c r="KIB53" s="468"/>
      <c r="KIC53" s="468"/>
      <c r="KID53" s="468"/>
      <c r="KIE53" s="468"/>
      <c r="KIF53" s="468"/>
      <c r="KIG53" s="468"/>
      <c r="KIH53" s="468"/>
      <c r="KII53" s="468"/>
      <c r="KIJ53" s="468"/>
      <c r="KIK53" s="468"/>
      <c r="KIL53" s="468"/>
      <c r="KIM53" s="468"/>
      <c r="KIN53" s="468"/>
      <c r="KIO53" s="468"/>
      <c r="KIP53" s="468"/>
      <c r="KIQ53" s="468"/>
      <c r="KIR53" s="468"/>
      <c r="KIS53" s="468"/>
      <c r="KIT53" s="468"/>
      <c r="KIU53" s="468"/>
      <c r="KIV53" s="468"/>
      <c r="KIW53" s="468"/>
      <c r="KIX53" s="468"/>
      <c r="KIY53" s="468"/>
      <c r="KIZ53" s="468"/>
      <c r="KJA53" s="468"/>
      <c r="KJB53" s="468"/>
      <c r="KJC53" s="468"/>
      <c r="KJD53" s="468"/>
      <c r="KJE53" s="468"/>
      <c r="KJF53" s="468"/>
      <c r="KJG53" s="468"/>
      <c r="KJH53" s="468"/>
      <c r="KJI53" s="468"/>
      <c r="KJJ53" s="468"/>
      <c r="KJK53" s="468"/>
      <c r="KJL53" s="468"/>
      <c r="KJM53" s="468"/>
      <c r="KJN53" s="468"/>
      <c r="KJO53" s="468"/>
      <c r="KJP53" s="468"/>
      <c r="KJQ53" s="468"/>
      <c r="KJR53" s="468"/>
      <c r="KJS53" s="468"/>
      <c r="KJT53" s="468"/>
      <c r="KJU53" s="468"/>
      <c r="KJV53" s="468"/>
      <c r="KJW53" s="468"/>
      <c r="KJX53" s="468"/>
      <c r="KJY53" s="468"/>
      <c r="KJZ53" s="468"/>
      <c r="KKA53" s="468"/>
      <c r="KKB53" s="468"/>
      <c r="KKC53" s="468"/>
      <c r="KKD53" s="468"/>
      <c r="KKE53" s="468"/>
      <c r="KKF53" s="468"/>
      <c r="KKG53" s="468"/>
      <c r="KKH53" s="468"/>
      <c r="KKI53" s="468"/>
      <c r="KKJ53" s="468"/>
      <c r="KKK53" s="468"/>
      <c r="KKL53" s="468"/>
      <c r="KKM53" s="468"/>
      <c r="KKN53" s="468"/>
      <c r="KKO53" s="468"/>
      <c r="KKP53" s="468"/>
      <c r="KKQ53" s="468"/>
      <c r="KKR53" s="468"/>
      <c r="KKS53" s="468"/>
      <c r="KKT53" s="468"/>
      <c r="KKU53" s="468"/>
      <c r="KKV53" s="468"/>
      <c r="KKW53" s="468"/>
      <c r="KKX53" s="468"/>
      <c r="KKY53" s="468"/>
      <c r="KKZ53" s="468"/>
      <c r="KLA53" s="468"/>
      <c r="KLB53" s="468"/>
      <c r="KLC53" s="468"/>
      <c r="KLD53" s="468"/>
      <c r="KLE53" s="468"/>
      <c r="KLF53" s="468"/>
      <c r="KLG53" s="468"/>
      <c r="KLH53" s="468"/>
      <c r="KLI53" s="468"/>
      <c r="KLJ53" s="468"/>
      <c r="KLK53" s="468"/>
      <c r="KLL53" s="468"/>
      <c r="KLM53" s="468"/>
      <c r="KLN53" s="468"/>
      <c r="KLO53" s="468"/>
      <c r="KLP53" s="468"/>
      <c r="KLQ53" s="468"/>
      <c r="KLR53" s="468"/>
      <c r="KLS53" s="468"/>
      <c r="KLT53" s="468"/>
      <c r="KLU53" s="468"/>
      <c r="KLV53" s="468"/>
      <c r="KLW53" s="468"/>
      <c r="KLX53" s="468"/>
      <c r="KLY53" s="468"/>
      <c r="KLZ53" s="468"/>
      <c r="KMA53" s="468"/>
      <c r="KMB53" s="468"/>
      <c r="KMC53" s="468"/>
      <c r="KMD53" s="468"/>
      <c r="KME53" s="468"/>
      <c r="KMF53" s="468"/>
      <c r="KMG53" s="468"/>
      <c r="KMH53" s="468"/>
      <c r="KMI53" s="468"/>
      <c r="KMJ53" s="468"/>
      <c r="KMK53" s="468"/>
      <c r="KML53" s="468"/>
      <c r="KMM53" s="468"/>
      <c r="KMN53" s="468"/>
      <c r="KMO53" s="468"/>
      <c r="KMP53" s="468"/>
      <c r="KMQ53" s="468"/>
      <c r="KMR53" s="468"/>
      <c r="KMS53" s="468"/>
      <c r="KMT53" s="468"/>
      <c r="KMU53" s="468"/>
      <c r="KMV53" s="468"/>
      <c r="KMW53" s="468"/>
      <c r="KMX53" s="468"/>
      <c r="KMY53" s="468"/>
      <c r="KMZ53" s="468"/>
      <c r="KNA53" s="468"/>
      <c r="KNB53" s="468"/>
      <c r="KNC53" s="468"/>
      <c r="KND53" s="468"/>
      <c r="KNE53" s="468"/>
      <c r="KNF53" s="468"/>
      <c r="KNG53" s="468"/>
      <c r="KNH53" s="468"/>
      <c r="KNI53" s="468"/>
      <c r="KNJ53" s="468"/>
      <c r="KNK53" s="468"/>
      <c r="KNL53" s="468"/>
      <c r="KNM53" s="468"/>
      <c r="KNN53" s="468"/>
      <c r="KNO53" s="468"/>
      <c r="KNP53" s="468"/>
      <c r="KNQ53" s="468"/>
      <c r="KNR53" s="468"/>
      <c r="KNS53" s="468"/>
      <c r="KNT53" s="468"/>
      <c r="KNU53" s="468"/>
      <c r="KNV53" s="468"/>
      <c r="KNW53" s="468"/>
      <c r="KNX53" s="468"/>
      <c r="KNY53" s="468"/>
      <c r="KNZ53" s="468"/>
      <c r="KOA53" s="468"/>
      <c r="KOB53" s="468"/>
      <c r="KOC53" s="468"/>
      <c r="KOD53" s="468"/>
      <c r="KOE53" s="468"/>
      <c r="KOF53" s="468"/>
      <c r="KOG53" s="468"/>
      <c r="KOH53" s="468"/>
      <c r="KOI53" s="468"/>
      <c r="KOJ53" s="468"/>
      <c r="KOK53" s="468"/>
      <c r="KOL53" s="468"/>
      <c r="KOM53" s="468"/>
      <c r="KON53" s="468"/>
      <c r="KOO53" s="468"/>
      <c r="KOP53" s="468"/>
      <c r="KOQ53" s="468"/>
      <c r="KOR53" s="468"/>
      <c r="KOS53" s="468"/>
      <c r="KOT53" s="468"/>
      <c r="KOU53" s="468"/>
      <c r="KOV53" s="468"/>
      <c r="KOW53" s="468"/>
      <c r="KOX53" s="468"/>
      <c r="KOY53" s="468"/>
      <c r="KOZ53" s="468"/>
      <c r="KPA53" s="468"/>
      <c r="KPB53" s="468"/>
      <c r="KPC53" s="468"/>
      <c r="KPD53" s="468"/>
      <c r="KPE53" s="468"/>
      <c r="KPF53" s="468"/>
      <c r="KPG53" s="468"/>
      <c r="KPH53" s="468"/>
      <c r="KPI53" s="468"/>
      <c r="KPJ53" s="468"/>
      <c r="KPK53" s="468"/>
      <c r="KPL53" s="468"/>
      <c r="KPM53" s="468"/>
      <c r="KPN53" s="468"/>
      <c r="KPO53" s="468"/>
      <c r="KPP53" s="468"/>
      <c r="KPQ53" s="468"/>
      <c r="KPR53" s="468"/>
      <c r="KPS53" s="468"/>
      <c r="KPT53" s="468"/>
      <c r="KPU53" s="468"/>
      <c r="KPV53" s="468"/>
      <c r="KPW53" s="468"/>
      <c r="KPX53" s="468"/>
      <c r="KPY53" s="468"/>
      <c r="KPZ53" s="468"/>
      <c r="KQA53" s="468"/>
      <c r="KQB53" s="468"/>
      <c r="KQC53" s="468"/>
      <c r="KQD53" s="468"/>
      <c r="KQE53" s="468"/>
      <c r="KQF53" s="468"/>
      <c r="KQG53" s="468"/>
      <c r="KQH53" s="468"/>
      <c r="KQI53" s="468"/>
      <c r="KQJ53" s="468"/>
      <c r="KQK53" s="468"/>
      <c r="KQL53" s="468"/>
      <c r="KQM53" s="468"/>
      <c r="KQN53" s="468"/>
      <c r="KQO53" s="468"/>
      <c r="KQP53" s="468"/>
      <c r="KQQ53" s="468"/>
      <c r="KQR53" s="468"/>
      <c r="KQS53" s="468"/>
      <c r="KQT53" s="468"/>
      <c r="KQU53" s="468"/>
      <c r="KQV53" s="468"/>
      <c r="KQW53" s="468"/>
      <c r="KQX53" s="468"/>
      <c r="KQY53" s="468"/>
      <c r="KQZ53" s="468"/>
      <c r="KRA53" s="468"/>
      <c r="KRB53" s="468"/>
      <c r="KRC53" s="468"/>
      <c r="KRD53" s="468"/>
      <c r="KRE53" s="468"/>
      <c r="KRF53" s="468"/>
      <c r="KRG53" s="468"/>
      <c r="KRH53" s="468"/>
      <c r="KRI53" s="468"/>
      <c r="KRJ53" s="468"/>
      <c r="KRK53" s="468"/>
      <c r="KRL53" s="468"/>
      <c r="KRM53" s="468"/>
      <c r="KRN53" s="468"/>
      <c r="KRO53" s="468"/>
      <c r="KRP53" s="468"/>
      <c r="KRQ53" s="468"/>
      <c r="KRR53" s="468"/>
      <c r="KRS53" s="468"/>
      <c r="KRT53" s="468"/>
      <c r="KRU53" s="468"/>
      <c r="KRV53" s="468"/>
      <c r="KRW53" s="468"/>
      <c r="KRX53" s="468"/>
      <c r="KRY53" s="468"/>
      <c r="KRZ53" s="468"/>
      <c r="KSA53" s="468"/>
      <c r="KSB53" s="468"/>
      <c r="KSC53" s="468"/>
      <c r="KSD53" s="468"/>
      <c r="KSE53" s="468"/>
      <c r="KSF53" s="468"/>
      <c r="KSG53" s="468"/>
      <c r="KSH53" s="468"/>
      <c r="KSI53" s="468"/>
      <c r="KSJ53" s="468"/>
      <c r="KSK53" s="468"/>
      <c r="KSL53" s="468"/>
      <c r="KSM53" s="468"/>
      <c r="KSN53" s="468"/>
      <c r="KSO53" s="468"/>
      <c r="KSP53" s="468"/>
      <c r="KSQ53" s="468"/>
      <c r="KSR53" s="468"/>
      <c r="KSS53" s="468"/>
      <c r="KST53" s="468"/>
      <c r="KSU53" s="468"/>
      <c r="KSV53" s="468"/>
      <c r="KSW53" s="468"/>
      <c r="KSX53" s="468"/>
      <c r="KSY53" s="468"/>
      <c r="KSZ53" s="468"/>
      <c r="KTA53" s="468"/>
      <c r="KTB53" s="468"/>
      <c r="KTC53" s="468"/>
      <c r="KTD53" s="468"/>
      <c r="KTE53" s="468"/>
      <c r="KTF53" s="468"/>
      <c r="KTG53" s="468"/>
      <c r="KTH53" s="468"/>
      <c r="KTI53" s="468"/>
      <c r="KTJ53" s="468"/>
      <c r="KTK53" s="468"/>
      <c r="KTL53" s="468"/>
      <c r="KTM53" s="468"/>
      <c r="KTN53" s="468"/>
      <c r="KTO53" s="468"/>
      <c r="KTP53" s="468"/>
      <c r="KTQ53" s="468"/>
      <c r="KTR53" s="468"/>
      <c r="KTS53" s="468"/>
      <c r="KTT53" s="468"/>
      <c r="KTU53" s="468"/>
      <c r="KTV53" s="468"/>
      <c r="KTW53" s="468"/>
      <c r="KTX53" s="468"/>
      <c r="KTY53" s="468"/>
      <c r="KTZ53" s="468"/>
      <c r="KUA53" s="468"/>
      <c r="KUB53" s="468"/>
      <c r="KUC53" s="468"/>
      <c r="KUD53" s="468"/>
      <c r="KUE53" s="468"/>
      <c r="KUF53" s="468"/>
      <c r="KUG53" s="468"/>
      <c r="KUH53" s="468"/>
      <c r="KUI53" s="468"/>
      <c r="KUJ53" s="468"/>
      <c r="KUK53" s="468"/>
      <c r="KUL53" s="468"/>
      <c r="KUM53" s="468"/>
      <c r="KUN53" s="468"/>
      <c r="KUO53" s="468"/>
      <c r="KUP53" s="468"/>
      <c r="KUQ53" s="468"/>
      <c r="KUR53" s="468"/>
      <c r="KUS53" s="468"/>
      <c r="KUT53" s="468"/>
      <c r="KUU53" s="468"/>
      <c r="KUV53" s="468"/>
      <c r="KUW53" s="468"/>
      <c r="KUX53" s="468"/>
      <c r="KUY53" s="468"/>
      <c r="KUZ53" s="468"/>
      <c r="KVA53" s="468"/>
      <c r="KVB53" s="468"/>
      <c r="KVC53" s="468"/>
      <c r="KVD53" s="468"/>
      <c r="KVE53" s="468"/>
      <c r="KVF53" s="468"/>
      <c r="KVG53" s="468"/>
      <c r="KVH53" s="468"/>
      <c r="KVI53" s="468"/>
      <c r="KVJ53" s="468"/>
      <c r="KVK53" s="468"/>
      <c r="KVL53" s="468"/>
      <c r="KVM53" s="468"/>
      <c r="KVN53" s="468"/>
      <c r="KVO53" s="468"/>
      <c r="KVP53" s="468"/>
      <c r="KVQ53" s="468"/>
      <c r="KVR53" s="468"/>
      <c r="KVS53" s="468"/>
      <c r="KVT53" s="468"/>
      <c r="KVU53" s="468"/>
      <c r="KVV53" s="468"/>
      <c r="KVW53" s="468"/>
      <c r="KVX53" s="468"/>
      <c r="KVY53" s="468"/>
      <c r="KVZ53" s="468"/>
      <c r="KWA53" s="468"/>
      <c r="KWB53" s="468"/>
      <c r="KWC53" s="468"/>
      <c r="KWD53" s="468"/>
      <c r="KWE53" s="468"/>
      <c r="KWF53" s="468"/>
      <c r="KWG53" s="468"/>
      <c r="KWH53" s="468"/>
      <c r="KWI53" s="468"/>
      <c r="KWJ53" s="468"/>
      <c r="KWK53" s="468"/>
      <c r="KWL53" s="468"/>
      <c r="KWM53" s="468"/>
      <c r="KWN53" s="468"/>
      <c r="KWO53" s="468"/>
      <c r="KWP53" s="468"/>
      <c r="KWQ53" s="468"/>
      <c r="KWR53" s="468"/>
      <c r="KWS53" s="468"/>
      <c r="KWT53" s="468"/>
      <c r="KWU53" s="468"/>
      <c r="KWV53" s="468"/>
      <c r="KWW53" s="468"/>
      <c r="KWX53" s="468"/>
      <c r="KWY53" s="468"/>
      <c r="KWZ53" s="468"/>
      <c r="KXA53" s="468"/>
      <c r="KXB53" s="468"/>
      <c r="KXC53" s="468"/>
      <c r="KXD53" s="468"/>
      <c r="KXE53" s="468"/>
      <c r="KXF53" s="468"/>
      <c r="KXG53" s="468"/>
      <c r="KXH53" s="468"/>
      <c r="KXI53" s="468"/>
      <c r="KXJ53" s="468"/>
      <c r="KXK53" s="468"/>
      <c r="KXL53" s="468"/>
      <c r="KXM53" s="468"/>
      <c r="KXN53" s="468"/>
      <c r="KXO53" s="468"/>
      <c r="KXP53" s="468"/>
      <c r="KXQ53" s="468"/>
      <c r="KXR53" s="468"/>
      <c r="KXS53" s="468"/>
      <c r="KXT53" s="468"/>
      <c r="KXU53" s="468"/>
      <c r="KXV53" s="468"/>
      <c r="KXW53" s="468"/>
      <c r="KXX53" s="468"/>
      <c r="KXY53" s="468"/>
      <c r="KXZ53" s="468"/>
      <c r="KYA53" s="468"/>
      <c r="KYB53" s="468"/>
      <c r="KYC53" s="468"/>
      <c r="KYD53" s="468"/>
      <c r="KYE53" s="468"/>
      <c r="KYF53" s="468"/>
      <c r="KYG53" s="468"/>
      <c r="KYH53" s="468"/>
      <c r="KYI53" s="468"/>
      <c r="KYJ53" s="468"/>
      <c r="KYK53" s="468"/>
      <c r="KYL53" s="468"/>
      <c r="KYM53" s="468"/>
      <c r="KYN53" s="468"/>
      <c r="KYO53" s="468"/>
      <c r="KYP53" s="468"/>
      <c r="KYQ53" s="468"/>
      <c r="KYR53" s="468"/>
      <c r="KYS53" s="468"/>
      <c r="KYT53" s="468"/>
      <c r="KYU53" s="468"/>
      <c r="KYV53" s="468"/>
      <c r="KYW53" s="468"/>
      <c r="KYX53" s="468"/>
      <c r="KYY53" s="468"/>
      <c r="KYZ53" s="468"/>
      <c r="KZA53" s="468"/>
      <c r="KZB53" s="468"/>
      <c r="KZC53" s="468"/>
      <c r="KZD53" s="468"/>
      <c r="KZE53" s="468"/>
      <c r="KZF53" s="468"/>
      <c r="KZG53" s="468"/>
      <c r="KZH53" s="468"/>
      <c r="KZI53" s="468"/>
      <c r="KZJ53" s="468"/>
      <c r="KZK53" s="468"/>
      <c r="KZL53" s="468"/>
      <c r="KZM53" s="468"/>
      <c r="KZN53" s="468"/>
      <c r="KZO53" s="468"/>
      <c r="KZP53" s="468"/>
      <c r="KZQ53" s="468"/>
      <c r="KZR53" s="468"/>
      <c r="KZS53" s="468"/>
      <c r="KZT53" s="468"/>
      <c r="KZU53" s="468"/>
      <c r="KZV53" s="468"/>
      <c r="KZW53" s="468"/>
      <c r="KZX53" s="468"/>
      <c r="KZY53" s="468"/>
      <c r="KZZ53" s="468"/>
      <c r="LAA53" s="468"/>
      <c r="LAB53" s="468"/>
      <c r="LAC53" s="468"/>
      <c r="LAD53" s="468"/>
      <c r="LAE53" s="468"/>
      <c r="LAF53" s="468"/>
      <c r="LAG53" s="468"/>
      <c r="LAH53" s="468"/>
      <c r="LAI53" s="468"/>
      <c r="LAJ53" s="468"/>
      <c r="LAK53" s="468"/>
      <c r="LAL53" s="468"/>
      <c r="LAM53" s="468"/>
      <c r="LAN53" s="468"/>
      <c r="LAO53" s="468"/>
      <c r="LAP53" s="468"/>
      <c r="LAQ53" s="468"/>
      <c r="LAR53" s="468"/>
      <c r="LAS53" s="468"/>
      <c r="LAT53" s="468"/>
      <c r="LAU53" s="468"/>
      <c r="LAV53" s="468"/>
      <c r="LAW53" s="468"/>
      <c r="LAX53" s="468"/>
      <c r="LAY53" s="468"/>
      <c r="LAZ53" s="468"/>
      <c r="LBA53" s="468"/>
      <c r="LBB53" s="468"/>
      <c r="LBC53" s="468"/>
      <c r="LBD53" s="468"/>
      <c r="LBE53" s="468"/>
      <c r="LBF53" s="468"/>
      <c r="LBG53" s="468"/>
      <c r="LBH53" s="468"/>
      <c r="LBI53" s="468"/>
      <c r="LBJ53" s="468"/>
      <c r="LBK53" s="468"/>
      <c r="LBL53" s="468"/>
      <c r="LBM53" s="468"/>
      <c r="LBN53" s="468"/>
      <c r="LBO53" s="468"/>
      <c r="LBP53" s="468"/>
      <c r="LBQ53" s="468"/>
      <c r="LBR53" s="468"/>
      <c r="LBS53" s="468"/>
      <c r="LBT53" s="468"/>
      <c r="LBU53" s="468"/>
      <c r="LBV53" s="468"/>
      <c r="LBW53" s="468"/>
      <c r="LBX53" s="468"/>
      <c r="LBY53" s="468"/>
      <c r="LBZ53" s="468"/>
      <c r="LCA53" s="468"/>
      <c r="LCB53" s="468"/>
      <c r="LCC53" s="468"/>
      <c r="LCD53" s="468"/>
      <c r="LCE53" s="468"/>
      <c r="LCF53" s="468"/>
      <c r="LCG53" s="468"/>
      <c r="LCH53" s="468"/>
      <c r="LCI53" s="468"/>
      <c r="LCJ53" s="468"/>
      <c r="LCK53" s="468"/>
      <c r="LCL53" s="468"/>
      <c r="LCM53" s="468"/>
      <c r="LCN53" s="468"/>
      <c r="LCO53" s="468"/>
      <c r="LCP53" s="468"/>
      <c r="LCQ53" s="468"/>
      <c r="LCR53" s="468"/>
      <c r="LCS53" s="468"/>
      <c r="LCT53" s="468"/>
      <c r="LCU53" s="468"/>
      <c r="LCV53" s="468"/>
      <c r="LCW53" s="468"/>
      <c r="LCX53" s="468"/>
      <c r="LCY53" s="468"/>
      <c r="LCZ53" s="468"/>
      <c r="LDA53" s="468"/>
      <c r="LDB53" s="468"/>
      <c r="LDC53" s="468"/>
      <c r="LDD53" s="468"/>
      <c r="LDE53" s="468"/>
      <c r="LDF53" s="468"/>
      <c r="LDG53" s="468"/>
      <c r="LDH53" s="468"/>
      <c r="LDI53" s="468"/>
      <c r="LDJ53" s="468"/>
      <c r="LDK53" s="468"/>
      <c r="LDL53" s="468"/>
      <c r="LDM53" s="468"/>
      <c r="LDN53" s="468"/>
      <c r="LDO53" s="468"/>
      <c r="LDP53" s="468"/>
      <c r="LDQ53" s="468"/>
      <c r="LDR53" s="468"/>
      <c r="LDS53" s="468"/>
      <c r="LDT53" s="468"/>
      <c r="LDU53" s="468"/>
      <c r="LDV53" s="468"/>
      <c r="LDW53" s="468"/>
      <c r="LDX53" s="468"/>
      <c r="LDY53" s="468"/>
      <c r="LDZ53" s="468"/>
      <c r="LEA53" s="468"/>
      <c r="LEB53" s="468"/>
      <c r="LEC53" s="468"/>
      <c r="LED53" s="468"/>
      <c r="LEE53" s="468"/>
      <c r="LEF53" s="468"/>
      <c r="LEG53" s="468"/>
      <c r="LEH53" s="468"/>
      <c r="LEI53" s="468"/>
      <c r="LEJ53" s="468"/>
      <c r="LEK53" s="468"/>
      <c r="LEL53" s="468"/>
      <c r="LEM53" s="468"/>
      <c r="LEN53" s="468"/>
      <c r="LEO53" s="468"/>
      <c r="LEP53" s="468"/>
      <c r="LEQ53" s="468"/>
      <c r="LER53" s="468"/>
      <c r="LES53" s="468"/>
      <c r="LET53" s="468"/>
      <c r="LEU53" s="468"/>
      <c r="LEV53" s="468"/>
      <c r="LEW53" s="468"/>
      <c r="LEX53" s="468"/>
      <c r="LEY53" s="468"/>
      <c r="LEZ53" s="468"/>
      <c r="LFA53" s="468"/>
      <c r="LFB53" s="468"/>
      <c r="LFC53" s="468"/>
      <c r="LFD53" s="468"/>
      <c r="LFE53" s="468"/>
      <c r="LFF53" s="468"/>
      <c r="LFG53" s="468"/>
      <c r="LFH53" s="468"/>
      <c r="LFI53" s="468"/>
      <c r="LFJ53" s="468"/>
      <c r="LFK53" s="468"/>
      <c r="LFL53" s="468"/>
      <c r="LFM53" s="468"/>
      <c r="LFN53" s="468"/>
      <c r="LFO53" s="468"/>
      <c r="LFP53" s="468"/>
      <c r="LFQ53" s="468"/>
      <c r="LFR53" s="468"/>
      <c r="LFS53" s="468"/>
      <c r="LFT53" s="468"/>
      <c r="LFU53" s="468"/>
      <c r="LFV53" s="468"/>
      <c r="LFW53" s="468"/>
      <c r="LFX53" s="468"/>
      <c r="LFY53" s="468"/>
      <c r="LFZ53" s="468"/>
      <c r="LGA53" s="468"/>
      <c r="LGB53" s="468"/>
      <c r="LGC53" s="468"/>
      <c r="LGD53" s="468"/>
      <c r="LGE53" s="468"/>
      <c r="LGF53" s="468"/>
      <c r="LGG53" s="468"/>
      <c r="LGH53" s="468"/>
      <c r="LGI53" s="468"/>
      <c r="LGJ53" s="468"/>
      <c r="LGK53" s="468"/>
      <c r="LGL53" s="468"/>
      <c r="LGM53" s="468"/>
      <c r="LGN53" s="468"/>
      <c r="LGO53" s="468"/>
      <c r="LGP53" s="468"/>
      <c r="LGQ53" s="468"/>
      <c r="LGR53" s="468"/>
      <c r="LGS53" s="468"/>
      <c r="LGT53" s="468"/>
      <c r="LGU53" s="468"/>
      <c r="LGV53" s="468"/>
      <c r="LGW53" s="468"/>
      <c r="LGX53" s="468"/>
      <c r="LGY53" s="468"/>
      <c r="LGZ53" s="468"/>
      <c r="LHA53" s="468"/>
      <c r="LHB53" s="468"/>
      <c r="LHC53" s="468"/>
      <c r="LHD53" s="468"/>
      <c r="LHE53" s="468"/>
      <c r="LHF53" s="468"/>
      <c r="LHG53" s="468"/>
      <c r="LHH53" s="468"/>
      <c r="LHI53" s="468"/>
      <c r="LHJ53" s="468"/>
      <c r="LHK53" s="468"/>
      <c r="LHL53" s="468"/>
      <c r="LHM53" s="468"/>
      <c r="LHN53" s="468"/>
      <c r="LHO53" s="468"/>
      <c r="LHP53" s="468"/>
      <c r="LHQ53" s="468"/>
      <c r="LHR53" s="468"/>
      <c r="LHS53" s="468"/>
      <c r="LHT53" s="468"/>
      <c r="LHU53" s="468"/>
      <c r="LHV53" s="468"/>
      <c r="LHW53" s="468"/>
      <c r="LHX53" s="468"/>
      <c r="LHY53" s="468"/>
      <c r="LHZ53" s="468"/>
      <c r="LIA53" s="468"/>
      <c r="LIB53" s="468"/>
      <c r="LIC53" s="468"/>
      <c r="LID53" s="468"/>
      <c r="LIE53" s="468"/>
      <c r="LIF53" s="468"/>
      <c r="LIG53" s="468"/>
      <c r="LIH53" s="468"/>
      <c r="LII53" s="468"/>
      <c r="LIJ53" s="468"/>
      <c r="LIK53" s="468"/>
      <c r="LIL53" s="468"/>
      <c r="LIM53" s="468"/>
      <c r="LIN53" s="468"/>
      <c r="LIO53" s="468"/>
      <c r="LIP53" s="468"/>
      <c r="LIQ53" s="468"/>
      <c r="LIR53" s="468"/>
      <c r="LIS53" s="468"/>
      <c r="LIT53" s="468"/>
      <c r="LIU53" s="468"/>
      <c r="LIV53" s="468"/>
      <c r="LIW53" s="468"/>
      <c r="LIX53" s="468"/>
      <c r="LIY53" s="468"/>
      <c r="LIZ53" s="468"/>
      <c r="LJA53" s="468"/>
      <c r="LJB53" s="468"/>
      <c r="LJC53" s="468"/>
      <c r="LJD53" s="468"/>
      <c r="LJE53" s="468"/>
      <c r="LJF53" s="468"/>
      <c r="LJG53" s="468"/>
      <c r="LJH53" s="468"/>
      <c r="LJI53" s="468"/>
      <c r="LJJ53" s="468"/>
      <c r="LJK53" s="468"/>
      <c r="LJL53" s="468"/>
      <c r="LJM53" s="468"/>
      <c r="LJN53" s="468"/>
      <c r="LJO53" s="468"/>
      <c r="LJP53" s="468"/>
      <c r="LJQ53" s="468"/>
      <c r="LJR53" s="468"/>
      <c r="LJS53" s="468"/>
      <c r="LJT53" s="468"/>
      <c r="LJU53" s="468"/>
      <c r="LJV53" s="468"/>
      <c r="LJW53" s="468"/>
      <c r="LJX53" s="468"/>
      <c r="LJY53" s="468"/>
      <c r="LJZ53" s="468"/>
      <c r="LKA53" s="468"/>
      <c r="LKB53" s="468"/>
      <c r="LKC53" s="468"/>
      <c r="LKD53" s="468"/>
      <c r="LKE53" s="468"/>
      <c r="LKF53" s="468"/>
      <c r="LKG53" s="468"/>
      <c r="LKH53" s="468"/>
      <c r="LKI53" s="468"/>
      <c r="LKJ53" s="468"/>
      <c r="LKK53" s="468"/>
      <c r="LKL53" s="468"/>
      <c r="LKM53" s="468"/>
      <c r="LKN53" s="468"/>
      <c r="LKO53" s="468"/>
      <c r="LKP53" s="468"/>
      <c r="LKQ53" s="468"/>
      <c r="LKR53" s="468"/>
      <c r="LKS53" s="468"/>
      <c r="LKT53" s="468"/>
      <c r="LKU53" s="468"/>
      <c r="LKV53" s="468"/>
      <c r="LKW53" s="468"/>
      <c r="LKX53" s="468"/>
      <c r="LKY53" s="468"/>
      <c r="LKZ53" s="468"/>
      <c r="LLA53" s="468"/>
      <c r="LLB53" s="468"/>
      <c r="LLC53" s="468"/>
      <c r="LLD53" s="468"/>
      <c r="LLE53" s="468"/>
      <c r="LLF53" s="468"/>
      <c r="LLG53" s="468"/>
      <c r="LLH53" s="468"/>
      <c r="LLI53" s="468"/>
      <c r="LLJ53" s="468"/>
      <c r="LLK53" s="468"/>
      <c r="LLL53" s="468"/>
      <c r="LLM53" s="468"/>
      <c r="LLN53" s="468"/>
      <c r="LLO53" s="468"/>
      <c r="LLP53" s="468"/>
      <c r="LLQ53" s="468"/>
      <c r="LLR53" s="468"/>
      <c r="LLS53" s="468"/>
      <c r="LLT53" s="468"/>
      <c r="LLU53" s="468"/>
      <c r="LLV53" s="468"/>
      <c r="LLW53" s="468"/>
      <c r="LLX53" s="468"/>
      <c r="LLY53" s="468"/>
      <c r="LLZ53" s="468"/>
      <c r="LMA53" s="468"/>
      <c r="LMB53" s="468"/>
      <c r="LMC53" s="468"/>
      <c r="LMD53" s="468"/>
      <c r="LME53" s="468"/>
      <c r="LMF53" s="468"/>
      <c r="LMG53" s="468"/>
      <c r="LMH53" s="468"/>
      <c r="LMI53" s="468"/>
      <c r="LMJ53" s="468"/>
      <c r="LMK53" s="468"/>
      <c r="LML53" s="468"/>
      <c r="LMM53" s="468"/>
      <c r="LMN53" s="468"/>
      <c r="LMO53" s="468"/>
      <c r="LMP53" s="468"/>
      <c r="LMQ53" s="468"/>
      <c r="LMR53" s="468"/>
      <c r="LMS53" s="468"/>
      <c r="LMT53" s="468"/>
      <c r="LMU53" s="468"/>
      <c r="LMV53" s="468"/>
      <c r="LMW53" s="468"/>
      <c r="LMX53" s="468"/>
      <c r="LMY53" s="468"/>
      <c r="LMZ53" s="468"/>
      <c r="LNA53" s="468"/>
      <c r="LNB53" s="468"/>
      <c r="LNC53" s="468"/>
      <c r="LND53" s="468"/>
      <c r="LNE53" s="468"/>
      <c r="LNF53" s="468"/>
      <c r="LNG53" s="468"/>
      <c r="LNH53" s="468"/>
      <c r="LNI53" s="468"/>
      <c r="LNJ53" s="468"/>
      <c r="LNK53" s="468"/>
      <c r="LNL53" s="468"/>
      <c r="LNM53" s="468"/>
      <c r="LNN53" s="468"/>
      <c r="LNO53" s="468"/>
      <c r="LNP53" s="468"/>
      <c r="LNQ53" s="468"/>
      <c r="LNR53" s="468"/>
      <c r="LNS53" s="468"/>
      <c r="LNT53" s="468"/>
      <c r="LNU53" s="468"/>
      <c r="LNV53" s="468"/>
      <c r="LNW53" s="468"/>
      <c r="LNX53" s="468"/>
      <c r="LNY53" s="468"/>
      <c r="LNZ53" s="468"/>
      <c r="LOA53" s="468"/>
      <c r="LOB53" s="468"/>
      <c r="LOC53" s="468"/>
      <c r="LOD53" s="468"/>
      <c r="LOE53" s="468"/>
      <c r="LOF53" s="468"/>
      <c r="LOG53" s="468"/>
      <c r="LOH53" s="468"/>
      <c r="LOI53" s="468"/>
      <c r="LOJ53" s="468"/>
      <c r="LOK53" s="468"/>
      <c r="LOL53" s="468"/>
      <c r="LOM53" s="468"/>
      <c r="LON53" s="468"/>
      <c r="LOO53" s="468"/>
      <c r="LOP53" s="468"/>
      <c r="LOQ53" s="468"/>
      <c r="LOR53" s="468"/>
      <c r="LOS53" s="468"/>
      <c r="LOT53" s="468"/>
      <c r="LOU53" s="468"/>
      <c r="LOV53" s="468"/>
      <c r="LOW53" s="468"/>
      <c r="LOX53" s="468"/>
      <c r="LOY53" s="468"/>
      <c r="LOZ53" s="468"/>
      <c r="LPA53" s="468"/>
      <c r="LPB53" s="468"/>
      <c r="LPC53" s="468"/>
      <c r="LPD53" s="468"/>
      <c r="LPE53" s="468"/>
      <c r="LPF53" s="468"/>
      <c r="LPG53" s="468"/>
      <c r="LPH53" s="468"/>
      <c r="LPI53" s="468"/>
      <c r="LPJ53" s="468"/>
      <c r="LPK53" s="468"/>
      <c r="LPL53" s="468"/>
      <c r="LPM53" s="468"/>
      <c r="LPN53" s="468"/>
      <c r="LPO53" s="468"/>
      <c r="LPP53" s="468"/>
      <c r="LPQ53" s="468"/>
      <c r="LPR53" s="468"/>
      <c r="LPS53" s="468"/>
      <c r="LPT53" s="468"/>
      <c r="LPU53" s="468"/>
      <c r="LPV53" s="468"/>
      <c r="LPW53" s="468"/>
      <c r="LPX53" s="468"/>
      <c r="LPY53" s="468"/>
      <c r="LPZ53" s="468"/>
      <c r="LQA53" s="468"/>
      <c r="LQB53" s="468"/>
      <c r="LQC53" s="468"/>
      <c r="LQD53" s="468"/>
      <c r="LQE53" s="468"/>
      <c r="LQF53" s="468"/>
      <c r="LQG53" s="468"/>
      <c r="LQH53" s="468"/>
      <c r="LQI53" s="468"/>
      <c r="LQJ53" s="468"/>
      <c r="LQK53" s="468"/>
      <c r="LQL53" s="468"/>
      <c r="LQM53" s="468"/>
      <c r="LQN53" s="468"/>
      <c r="LQO53" s="468"/>
      <c r="LQP53" s="468"/>
      <c r="LQQ53" s="468"/>
      <c r="LQR53" s="468"/>
      <c r="LQS53" s="468"/>
      <c r="LQT53" s="468"/>
      <c r="LQU53" s="468"/>
      <c r="LQV53" s="468"/>
      <c r="LQW53" s="468"/>
      <c r="LQX53" s="468"/>
      <c r="LQY53" s="468"/>
      <c r="LQZ53" s="468"/>
      <c r="LRA53" s="468"/>
      <c r="LRB53" s="468"/>
      <c r="LRC53" s="468"/>
      <c r="LRD53" s="468"/>
      <c r="LRE53" s="468"/>
      <c r="LRF53" s="468"/>
      <c r="LRG53" s="468"/>
      <c r="LRH53" s="468"/>
      <c r="LRI53" s="468"/>
      <c r="LRJ53" s="468"/>
      <c r="LRK53" s="468"/>
      <c r="LRL53" s="468"/>
      <c r="LRM53" s="468"/>
      <c r="LRN53" s="468"/>
      <c r="LRO53" s="468"/>
      <c r="LRP53" s="468"/>
      <c r="LRQ53" s="468"/>
      <c r="LRR53" s="468"/>
      <c r="LRS53" s="468"/>
      <c r="LRT53" s="468"/>
      <c r="LRU53" s="468"/>
      <c r="LRV53" s="468"/>
      <c r="LRW53" s="468"/>
      <c r="LRX53" s="468"/>
      <c r="LRY53" s="468"/>
      <c r="LRZ53" s="468"/>
      <c r="LSA53" s="468"/>
      <c r="LSB53" s="468"/>
      <c r="LSC53" s="468"/>
      <c r="LSD53" s="468"/>
      <c r="LSE53" s="468"/>
      <c r="LSF53" s="468"/>
      <c r="LSG53" s="468"/>
      <c r="LSH53" s="468"/>
      <c r="LSI53" s="468"/>
      <c r="LSJ53" s="468"/>
      <c r="LSK53" s="468"/>
      <c r="LSL53" s="468"/>
      <c r="LSM53" s="468"/>
      <c r="LSN53" s="468"/>
      <c r="LSO53" s="468"/>
      <c r="LSP53" s="468"/>
      <c r="LSQ53" s="468"/>
      <c r="LSR53" s="468"/>
      <c r="LSS53" s="468"/>
      <c r="LST53" s="468"/>
      <c r="LSU53" s="468"/>
      <c r="LSV53" s="468"/>
      <c r="LSW53" s="468"/>
      <c r="LSX53" s="468"/>
      <c r="LSY53" s="468"/>
      <c r="LSZ53" s="468"/>
      <c r="LTA53" s="468"/>
      <c r="LTB53" s="468"/>
      <c r="LTC53" s="468"/>
      <c r="LTD53" s="468"/>
      <c r="LTE53" s="468"/>
      <c r="LTF53" s="468"/>
      <c r="LTG53" s="468"/>
      <c r="LTH53" s="468"/>
      <c r="LTI53" s="468"/>
      <c r="LTJ53" s="468"/>
      <c r="LTK53" s="468"/>
      <c r="LTL53" s="468"/>
      <c r="LTM53" s="468"/>
      <c r="LTN53" s="468"/>
      <c r="LTO53" s="468"/>
      <c r="LTP53" s="468"/>
      <c r="LTQ53" s="468"/>
      <c r="LTR53" s="468"/>
      <c r="LTS53" s="468"/>
      <c r="LTT53" s="468"/>
      <c r="LTU53" s="468"/>
      <c r="LTV53" s="468"/>
      <c r="LTW53" s="468"/>
      <c r="LTX53" s="468"/>
      <c r="LTY53" s="468"/>
      <c r="LTZ53" s="468"/>
      <c r="LUA53" s="468"/>
      <c r="LUB53" s="468"/>
      <c r="LUC53" s="468"/>
      <c r="LUD53" s="468"/>
      <c r="LUE53" s="468"/>
      <c r="LUF53" s="468"/>
      <c r="LUG53" s="468"/>
      <c r="LUH53" s="468"/>
      <c r="LUI53" s="468"/>
      <c r="LUJ53" s="468"/>
      <c r="LUK53" s="468"/>
      <c r="LUL53" s="468"/>
      <c r="LUM53" s="468"/>
      <c r="LUN53" s="468"/>
      <c r="LUO53" s="468"/>
      <c r="LUP53" s="468"/>
      <c r="LUQ53" s="468"/>
      <c r="LUR53" s="468"/>
      <c r="LUS53" s="468"/>
      <c r="LUT53" s="468"/>
      <c r="LUU53" s="468"/>
      <c r="LUV53" s="468"/>
      <c r="LUW53" s="468"/>
      <c r="LUX53" s="468"/>
      <c r="LUY53" s="468"/>
      <c r="LUZ53" s="468"/>
      <c r="LVA53" s="468"/>
      <c r="LVB53" s="468"/>
      <c r="LVC53" s="468"/>
      <c r="LVD53" s="468"/>
      <c r="LVE53" s="468"/>
      <c r="LVF53" s="468"/>
      <c r="LVG53" s="468"/>
      <c r="LVH53" s="468"/>
      <c r="LVI53" s="468"/>
      <c r="LVJ53" s="468"/>
      <c r="LVK53" s="468"/>
      <c r="LVL53" s="468"/>
      <c r="LVM53" s="468"/>
      <c r="LVN53" s="468"/>
      <c r="LVO53" s="468"/>
      <c r="LVP53" s="468"/>
      <c r="LVQ53" s="468"/>
      <c r="LVR53" s="468"/>
      <c r="LVS53" s="468"/>
      <c r="LVT53" s="468"/>
      <c r="LVU53" s="468"/>
      <c r="LVV53" s="468"/>
      <c r="LVW53" s="468"/>
      <c r="LVX53" s="468"/>
      <c r="LVY53" s="468"/>
      <c r="LVZ53" s="468"/>
      <c r="LWA53" s="468"/>
      <c r="LWB53" s="468"/>
      <c r="LWC53" s="468"/>
      <c r="LWD53" s="468"/>
      <c r="LWE53" s="468"/>
      <c r="LWF53" s="468"/>
      <c r="LWG53" s="468"/>
      <c r="LWH53" s="468"/>
      <c r="LWI53" s="468"/>
      <c r="LWJ53" s="468"/>
      <c r="LWK53" s="468"/>
      <c r="LWL53" s="468"/>
      <c r="LWM53" s="468"/>
      <c r="LWN53" s="468"/>
      <c r="LWO53" s="468"/>
      <c r="LWP53" s="468"/>
      <c r="LWQ53" s="468"/>
      <c r="LWR53" s="468"/>
      <c r="LWS53" s="468"/>
      <c r="LWT53" s="468"/>
      <c r="LWU53" s="468"/>
      <c r="LWV53" s="468"/>
      <c r="LWW53" s="468"/>
      <c r="LWX53" s="468"/>
      <c r="LWY53" s="468"/>
      <c r="LWZ53" s="468"/>
      <c r="LXA53" s="468"/>
      <c r="LXB53" s="468"/>
      <c r="LXC53" s="468"/>
      <c r="LXD53" s="468"/>
      <c r="LXE53" s="468"/>
      <c r="LXF53" s="468"/>
      <c r="LXG53" s="468"/>
      <c r="LXH53" s="468"/>
      <c r="LXI53" s="468"/>
      <c r="LXJ53" s="468"/>
      <c r="LXK53" s="468"/>
      <c r="LXL53" s="468"/>
      <c r="LXM53" s="468"/>
      <c r="LXN53" s="468"/>
      <c r="LXO53" s="468"/>
      <c r="LXP53" s="468"/>
      <c r="LXQ53" s="468"/>
      <c r="LXR53" s="468"/>
      <c r="LXS53" s="468"/>
      <c r="LXT53" s="468"/>
      <c r="LXU53" s="468"/>
      <c r="LXV53" s="468"/>
      <c r="LXW53" s="468"/>
      <c r="LXX53" s="468"/>
      <c r="LXY53" s="468"/>
      <c r="LXZ53" s="468"/>
      <c r="LYA53" s="468"/>
      <c r="LYB53" s="468"/>
      <c r="LYC53" s="468"/>
      <c r="LYD53" s="468"/>
      <c r="LYE53" s="468"/>
      <c r="LYF53" s="468"/>
      <c r="LYG53" s="468"/>
      <c r="LYH53" s="468"/>
      <c r="LYI53" s="468"/>
      <c r="LYJ53" s="468"/>
      <c r="LYK53" s="468"/>
      <c r="LYL53" s="468"/>
      <c r="LYM53" s="468"/>
      <c r="LYN53" s="468"/>
      <c r="LYO53" s="468"/>
      <c r="LYP53" s="468"/>
      <c r="LYQ53" s="468"/>
      <c r="LYR53" s="468"/>
      <c r="LYS53" s="468"/>
      <c r="LYT53" s="468"/>
      <c r="LYU53" s="468"/>
      <c r="LYV53" s="468"/>
      <c r="LYW53" s="468"/>
      <c r="LYX53" s="468"/>
      <c r="LYY53" s="468"/>
      <c r="LYZ53" s="468"/>
      <c r="LZA53" s="468"/>
      <c r="LZB53" s="468"/>
      <c r="LZC53" s="468"/>
      <c r="LZD53" s="468"/>
      <c r="LZE53" s="468"/>
      <c r="LZF53" s="468"/>
      <c r="LZG53" s="468"/>
      <c r="LZH53" s="468"/>
      <c r="LZI53" s="468"/>
      <c r="LZJ53" s="468"/>
      <c r="LZK53" s="468"/>
      <c r="LZL53" s="468"/>
      <c r="LZM53" s="468"/>
      <c r="LZN53" s="468"/>
      <c r="LZO53" s="468"/>
      <c r="LZP53" s="468"/>
      <c r="LZQ53" s="468"/>
      <c r="LZR53" s="468"/>
      <c r="LZS53" s="468"/>
      <c r="LZT53" s="468"/>
      <c r="LZU53" s="468"/>
      <c r="LZV53" s="468"/>
      <c r="LZW53" s="468"/>
      <c r="LZX53" s="468"/>
      <c r="LZY53" s="468"/>
      <c r="LZZ53" s="468"/>
      <c r="MAA53" s="468"/>
      <c r="MAB53" s="468"/>
      <c r="MAC53" s="468"/>
      <c r="MAD53" s="468"/>
      <c r="MAE53" s="468"/>
      <c r="MAF53" s="468"/>
      <c r="MAG53" s="468"/>
      <c r="MAH53" s="468"/>
      <c r="MAI53" s="468"/>
      <c r="MAJ53" s="468"/>
      <c r="MAK53" s="468"/>
      <c r="MAL53" s="468"/>
      <c r="MAM53" s="468"/>
      <c r="MAN53" s="468"/>
      <c r="MAO53" s="468"/>
      <c r="MAP53" s="468"/>
      <c r="MAQ53" s="468"/>
      <c r="MAR53" s="468"/>
      <c r="MAS53" s="468"/>
      <c r="MAT53" s="468"/>
      <c r="MAU53" s="468"/>
      <c r="MAV53" s="468"/>
      <c r="MAW53" s="468"/>
      <c r="MAX53" s="468"/>
      <c r="MAY53" s="468"/>
      <c r="MAZ53" s="468"/>
      <c r="MBA53" s="468"/>
      <c r="MBB53" s="468"/>
      <c r="MBC53" s="468"/>
      <c r="MBD53" s="468"/>
      <c r="MBE53" s="468"/>
      <c r="MBF53" s="468"/>
      <c r="MBG53" s="468"/>
      <c r="MBH53" s="468"/>
      <c r="MBI53" s="468"/>
      <c r="MBJ53" s="468"/>
      <c r="MBK53" s="468"/>
      <c r="MBL53" s="468"/>
      <c r="MBM53" s="468"/>
      <c r="MBN53" s="468"/>
      <c r="MBO53" s="468"/>
      <c r="MBP53" s="468"/>
      <c r="MBQ53" s="468"/>
      <c r="MBR53" s="468"/>
      <c r="MBS53" s="468"/>
      <c r="MBT53" s="468"/>
      <c r="MBU53" s="468"/>
      <c r="MBV53" s="468"/>
      <c r="MBW53" s="468"/>
      <c r="MBX53" s="468"/>
      <c r="MBY53" s="468"/>
      <c r="MBZ53" s="468"/>
      <c r="MCA53" s="468"/>
      <c r="MCB53" s="468"/>
      <c r="MCC53" s="468"/>
      <c r="MCD53" s="468"/>
      <c r="MCE53" s="468"/>
      <c r="MCF53" s="468"/>
      <c r="MCG53" s="468"/>
      <c r="MCH53" s="468"/>
      <c r="MCI53" s="468"/>
      <c r="MCJ53" s="468"/>
      <c r="MCK53" s="468"/>
      <c r="MCL53" s="468"/>
      <c r="MCM53" s="468"/>
      <c r="MCN53" s="468"/>
      <c r="MCO53" s="468"/>
      <c r="MCP53" s="468"/>
      <c r="MCQ53" s="468"/>
      <c r="MCR53" s="468"/>
      <c r="MCS53" s="468"/>
      <c r="MCT53" s="468"/>
      <c r="MCU53" s="468"/>
      <c r="MCV53" s="468"/>
      <c r="MCW53" s="468"/>
      <c r="MCX53" s="468"/>
      <c r="MCY53" s="468"/>
      <c r="MCZ53" s="468"/>
      <c r="MDA53" s="468"/>
      <c r="MDB53" s="468"/>
      <c r="MDC53" s="468"/>
      <c r="MDD53" s="468"/>
      <c r="MDE53" s="468"/>
      <c r="MDF53" s="468"/>
      <c r="MDG53" s="468"/>
      <c r="MDH53" s="468"/>
      <c r="MDI53" s="468"/>
      <c r="MDJ53" s="468"/>
      <c r="MDK53" s="468"/>
      <c r="MDL53" s="468"/>
      <c r="MDM53" s="468"/>
      <c r="MDN53" s="468"/>
      <c r="MDO53" s="468"/>
      <c r="MDP53" s="468"/>
      <c r="MDQ53" s="468"/>
      <c r="MDR53" s="468"/>
      <c r="MDS53" s="468"/>
      <c r="MDT53" s="468"/>
      <c r="MDU53" s="468"/>
      <c r="MDV53" s="468"/>
      <c r="MDW53" s="468"/>
      <c r="MDX53" s="468"/>
      <c r="MDY53" s="468"/>
      <c r="MDZ53" s="468"/>
      <c r="MEA53" s="468"/>
      <c r="MEB53" s="468"/>
      <c r="MEC53" s="468"/>
      <c r="MED53" s="468"/>
      <c r="MEE53" s="468"/>
      <c r="MEF53" s="468"/>
      <c r="MEG53" s="468"/>
      <c r="MEH53" s="468"/>
      <c r="MEI53" s="468"/>
      <c r="MEJ53" s="468"/>
      <c r="MEK53" s="468"/>
      <c r="MEL53" s="468"/>
      <c r="MEM53" s="468"/>
      <c r="MEN53" s="468"/>
      <c r="MEO53" s="468"/>
      <c r="MEP53" s="468"/>
      <c r="MEQ53" s="468"/>
      <c r="MER53" s="468"/>
      <c r="MES53" s="468"/>
      <c r="MET53" s="468"/>
      <c r="MEU53" s="468"/>
      <c r="MEV53" s="468"/>
      <c r="MEW53" s="468"/>
      <c r="MEX53" s="468"/>
      <c r="MEY53" s="468"/>
      <c r="MEZ53" s="468"/>
      <c r="MFA53" s="468"/>
      <c r="MFB53" s="468"/>
      <c r="MFC53" s="468"/>
      <c r="MFD53" s="468"/>
      <c r="MFE53" s="468"/>
      <c r="MFF53" s="468"/>
      <c r="MFG53" s="468"/>
      <c r="MFH53" s="468"/>
      <c r="MFI53" s="468"/>
      <c r="MFJ53" s="468"/>
      <c r="MFK53" s="468"/>
      <c r="MFL53" s="468"/>
      <c r="MFM53" s="468"/>
      <c r="MFN53" s="468"/>
      <c r="MFO53" s="468"/>
      <c r="MFP53" s="468"/>
      <c r="MFQ53" s="468"/>
      <c r="MFR53" s="468"/>
      <c r="MFS53" s="468"/>
      <c r="MFT53" s="468"/>
      <c r="MFU53" s="468"/>
      <c r="MFV53" s="468"/>
      <c r="MFW53" s="468"/>
      <c r="MFX53" s="468"/>
      <c r="MFY53" s="468"/>
      <c r="MFZ53" s="468"/>
      <c r="MGA53" s="468"/>
      <c r="MGB53" s="468"/>
      <c r="MGC53" s="468"/>
      <c r="MGD53" s="468"/>
      <c r="MGE53" s="468"/>
      <c r="MGF53" s="468"/>
      <c r="MGG53" s="468"/>
      <c r="MGH53" s="468"/>
      <c r="MGI53" s="468"/>
      <c r="MGJ53" s="468"/>
      <c r="MGK53" s="468"/>
      <c r="MGL53" s="468"/>
      <c r="MGM53" s="468"/>
      <c r="MGN53" s="468"/>
      <c r="MGO53" s="468"/>
      <c r="MGP53" s="468"/>
      <c r="MGQ53" s="468"/>
      <c r="MGR53" s="468"/>
      <c r="MGS53" s="468"/>
      <c r="MGT53" s="468"/>
      <c r="MGU53" s="468"/>
      <c r="MGV53" s="468"/>
      <c r="MGW53" s="468"/>
      <c r="MGX53" s="468"/>
      <c r="MGY53" s="468"/>
      <c r="MGZ53" s="468"/>
      <c r="MHA53" s="468"/>
      <c r="MHB53" s="468"/>
      <c r="MHC53" s="468"/>
      <c r="MHD53" s="468"/>
      <c r="MHE53" s="468"/>
      <c r="MHF53" s="468"/>
      <c r="MHG53" s="468"/>
      <c r="MHH53" s="468"/>
      <c r="MHI53" s="468"/>
      <c r="MHJ53" s="468"/>
      <c r="MHK53" s="468"/>
      <c r="MHL53" s="468"/>
      <c r="MHM53" s="468"/>
      <c r="MHN53" s="468"/>
      <c r="MHO53" s="468"/>
      <c r="MHP53" s="468"/>
      <c r="MHQ53" s="468"/>
      <c r="MHR53" s="468"/>
      <c r="MHS53" s="468"/>
      <c r="MHT53" s="468"/>
      <c r="MHU53" s="468"/>
      <c r="MHV53" s="468"/>
      <c r="MHW53" s="468"/>
      <c r="MHX53" s="468"/>
      <c r="MHY53" s="468"/>
      <c r="MHZ53" s="468"/>
      <c r="MIA53" s="468"/>
      <c r="MIB53" s="468"/>
      <c r="MIC53" s="468"/>
      <c r="MID53" s="468"/>
      <c r="MIE53" s="468"/>
      <c r="MIF53" s="468"/>
      <c r="MIG53" s="468"/>
      <c r="MIH53" s="468"/>
      <c r="MII53" s="468"/>
      <c r="MIJ53" s="468"/>
      <c r="MIK53" s="468"/>
      <c r="MIL53" s="468"/>
      <c r="MIM53" s="468"/>
      <c r="MIN53" s="468"/>
      <c r="MIO53" s="468"/>
      <c r="MIP53" s="468"/>
      <c r="MIQ53" s="468"/>
      <c r="MIR53" s="468"/>
      <c r="MIS53" s="468"/>
      <c r="MIT53" s="468"/>
      <c r="MIU53" s="468"/>
      <c r="MIV53" s="468"/>
      <c r="MIW53" s="468"/>
      <c r="MIX53" s="468"/>
      <c r="MIY53" s="468"/>
      <c r="MIZ53" s="468"/>
      <c r="MJA53" s="468"/>
      <c r="MJB53" s="468"/>
      <c r="MJC53" s="468"/>
      <c r="MJD53" s="468"/>
      <c r="MJE53" s="468"/>
      <c r="MJF53" s="468"/>
      <c r="MJG53" s="468"/>
      <c r="MJH53" s="468"/>
      <c r="MJI53" s="468"/>
      <c r="MJJ53" s="468"/>
      <c r="MJK53" s="468"/>
      <c r="MJL53" s="468"/>
      <c r="MJM53" s="468"/>
      <c r="MJN53" s="468"/>
      <c r="MJO53" s="468"/>
      <c r="MJP53" s="468"/>
      <c r="MJQ53" s="468"/>
      <c r="MJR53" s="468"/>
      <c r="MJS53" s="468"/>
      <c r="MJT53" s="468"/>
      <c r="MJU53" s="468"/>
      <c r="MJV53" s="468"/>
      <c r="MJW53" s="468"/>
      <c r="MJX53" s="468"/>
      <c r="MJY53" s="468"/>
      <c r="MJZ53" s="468"/>
      <c r="MKA53" s="468"/>
      <c r="MKB53" s="468"/>
      <c r="MKC53" s="468"/>
      <c r="MKD53" s="468"/>
      <c r="MKE53" s="468"/>
      <c r="MKF53" s="468"/>
      <c r="MKG53" s="468"/>
      <c r="MKH53" s="468"/>
      <c r="MKI53" s="468"/>
      <c r="MKJ53" s="468"/>
      <c r="MKK53" s="468"/>
      <c r="MKL53" s="468"/>
      <c r="MKM53" s="468"/>
      <c r="MKN53" s="468"/>
      <c r="MKO53" s="468"/>
      <c r="MKP53" s="468"/>
      <c r="MKQ53" s="468"/>
      <c r="MKR53" s="468"/>
      <c r="MKS53" s="468"/>
      <c r="MKT53" s="468"/>
      <c r="MKU53" s="468"/>
      <c r="MKV53" s="468"/>
      <c r="MKW53" s="468"/>
      <c r="MKX53" s="468"/>
      <c r="MKY53" s="468"/>
      <c r="MKZ53" s="468"/>
      <c r="MLA53" s="468"/>
      <c r="MLB53" s="468"/>
      <c r="MLC53" s="468"/>
      <c r="MLD53" s="468"/>
      <c r="MLE53" s="468"/>
      <c r="MLF53" s="468"/>
      <c r="MLG53" s="468"/>
      <c r="MLH53" s="468"/>
      <c r="MLI53" s="468"/>
      <c r="MLJ53" s="468"/>
      <c r="MLK53" s="468"/>
      <c r="MLL53" s="468"/>
      <c r="MLM53" s="468"/>
      <c r="MLN53" s="468"/>
      <c r="MLO53" s="468"/>
      <c r="MLP53" s="468"/>
      <c r="MLQ53" s="468"/>
      <c r="MLR53" s="468"/>
      <c r="MLS53" s="468"/>
      <c r="MLT53" s="468"/>
      <c r="MLU53" s="468"/>
      <c r="MLV53" s="468"/>
      <c r="MLW53" s="468"/>
      <c r="MLX53" s="468"/>
      <c r="MLY53" s="468"/>
      <c r="MLZ53" s="468"/>
      <c r="MMA53" s="468"/>
      <c r="MMB53" s="468"/>
      <c r="MMC53" s="468"/>
      <c r="MMD53" s="468"/>
      <c r="MME53" s="468"/>
      <c r="MMF53" s="468"/>
      <c r="MMG53" s="468"/>
      <c r="MMH53" s="468"/>
      <c r="MMI53" s="468"/>
      <c r="MMJ53" s="468"/>
      <c r="MMK53" s="468"/>
      <c r="MML53" s="468"/>
      <c r="MMM53" s="468"/>
      <c r="MMN53" s="468"/>
      <c r="MMO53" s="468"/>
      <c r="MMP53" s="468"/>
      <c r="MMQ53" s="468"/>
      <c r="MMR53" s="468"/>
      <c r="MMS53" s="468"/>
      <c r="MMT53" s="468"/>
      <c r="MMU53" s="468"/>
      <c r="MMV53" s="468"/>
      <c r="MMW53" s="468"/>
      <c r="MMX53" s="468"/>
      <c r="MMY53" s="468"/>
      <c r="MMZ53" s="468"/>
      <c r="MNA53" s="468"/>
      <c r="MNB53" s="468"/>
      <c r="MNC53" s="468"/>
      <c r="MND53" s="468"/>
      <c r="MNE53" s="468"/>
      <c r="MNF53" s="468"/>
      <c r="MNG53" s="468"/>
      <c r="MNH53" s="468"/>
      <c r="MNI53" s="468"/>
      <c r="MNJ53" s="468"/>
      <c r="MNK53" s="468"/>
      <c r="MNL53" s="468"/>
      <c r="MNM53" s="468"/>
      <c r="MNN53" s="468"/>
      <c r="MNO53" s="468"/>
      <c r="MNP53" s="468"/>
      <c r="MNQ53" s="468"/>
      <c r="MNR53" s="468"/>
      <c r="MNS53" s="468"/>
      <c r="MNT53" s="468"/>
      <c r="MNU53" s="468"/>
      <c r="MNV53" s="468"/>
      <c r="MNW53" s="468"/>
      <c r="MNX53" s="468"/>
      <c r="MNY53" s="468"/>
      <c r="MNZ53" s="468"/>
      <c r="MOA53" s="468"/>
      <c r="MOB53" s="468"/>
      <c r="MOC53" s="468"/>
      <c r="MOD53" s="468"/>
      <c r="MOE53" s="468"/>
      <c r="MOF53" s="468"/>
      <c r="MOG53" s="468"/>
      <c r="MOH53" s="468"/>
      <c r="MOI53" s="468"/>
      <c r="MOJ53" s="468"/>
      <c r="MOK53" s="468"/>
      <c r="MOL53" s="468"/>
      <c r="MOM53" s="468"/>
      <c r="MON53" s="468"/>
      <c r="MOO53" s="468"/>
      <c r="MOP53" s="468"/>
      <c r="MOQ53" s="468"/>
      <c r="MOR53" s="468"/>
      <c r="MOS53" s="468"/>
      <c r="MOT53" s="468"/>
      <c r="MOU53" s="468"/>
      <c r="MOV53" s="468"/>
      <c r="MOW53" s="468"/>
      <c r="MOX53" s="468"/>
      <c r="MOY53" s="468"/>
      <c r="MOZ53" s="468"/>
      <c r="MPA53" s="468"/>
      <c r="MPB53" s="468"/>
      <c r="MPC53" s="468"/>
      <c r="MPD53" s="468"/>
      <c r="MPE53" s="468"/>
      <c r="MPF53" s="468"/>
      <c r="MPG53" s="468"/>
      <c r="MPH53" s="468"/>
      <c r="MPI53" s="468"/>
      <c r="MPJ53" s="468"/>
      <c r="MPK53" s="468"/>
      <c r="MPL53" s="468"/>
      <c r="MPM53" s="468"/>
      <c r="MPN53" s="468"/>
      <c r="MPO53" s="468"/>
      <c r="MPP53" s="468"/>
      <c r="MPQ53" s="468"/>
      <c r="MPR53" s="468"/>
      <c r="MPS53" s="468"/>
      <c r="MPT53" s="468"/>
      <c r="MPU53" s="468"/>
      <c r="MPV53" s="468"/>
      <c r="MPW53" s="468"/>
      <c r="MPX53" s="468"/>
      <c r="MPY53" s="468"/>
      <c r="MPZ53" s="468"/>
      <c r="MQA53" s="468"/>
      <c r="MQB53" s="468"/>
      <c r="MQC53" s="468"/>
      <c r="MQD53" s="468"/>
      <c r="MQE53" s="468"/>
      <c r="MQF53" s="468"/>
      <c r="MQG53" s="468"/>
      <c r="MQH53" s="468"/>
      <c r="MQI53" s="468"/>
      <c r="MQJ53" s="468"/>
      <c r="MQK53" s="468"/>
      <c r="MQL53" s="468"/>
      <c r="MQM53" s="468"/>
      <c r="MQN53" s="468"/>
      <c r="MQO53" s="468"/>
      <c r="MQP53" s="468"/>
      <c r="MQQ53" s="468"/>
      <c r="MQR53" s="468"/>
      <c r="MQS53" s="468"/>
      <c r="MQT53" s="468"/>
      <c r="MQU53" s="468"/>
      <c r="MQV53" s="468"/>
      <c r="MQW53" s="468"/>
      <c r="MQX53" s="468"/>
      <c r="MQY53" s="468"/>
      <c r="MQZ53" s="468"/>
      <c r="MRA53" s="468"/>
      <c r="MRB53" s="468"/>
      <c r="MRC53" s="468"/>
      <c r="MRD53" s="468"/>
      <c r="MRE53" s="468"/>
      <c r="MRF53" s="468"/>
      <c r="MRG53" s="468"/>
      <c r="MRH53" s="468"/>
      <c r="MRI53" s="468"/>
      <c r="MRJ53" s="468"/>
      <c r="MRK53" s="468"/>
      <c r="MRL53" s="468"/>
      <c r="MRM53" s="468"/>
      <c r="MRN53" s="468"/>
      <c r="MRO53" s="468"/>
      <c r="MRP53" s="468"/>
      <c r="MRQ53" s="468"/>
      <c r="MRR53" s="468"/>
      <c r="MRS53" s="468"/>
      <c r="MRT53" s="468"/>
      <c r="MRU53" s="468"/>
      <c r="MRV53" s="468"/>
      <c r="MRW53" s="468"/>
      <c r="MRX53" s="468"/>
      <c r="MRY53" s="468"/>
      <c r="MRZ53" s="468"/>
      <c r="MSA53" s="468"/>
      <c r="MSB53" s="468"/>
      <c r="MSC53" s="468"/>
      <c r="MSD53" s="468"/>
      <c r="MSE53" s="468"/>
      <c r="MSF53" s="468"/>
      <c r="MSG53" s="468"/>
      <c r="MSH53" s="468"/>
      <c r="MSI53" s="468"/>
      <c r="MSJ53" s="468"/>
      <c r="MSK53" s="468"/>
      <c r="MSL53" s="468"/>
      <c r="MSM53" s="468"/>
      <c r="MSN53" s="468"/>
      <c r="MSO53" s="468"/>
      <c r="MSP53" s="468"/>
      <c r="MSQ53" s="468"/>
      <c r="MSR53" s="468"/>
      <c r="MSS53" s="468"/>
      <c r="MST53" s="468"/>
      <c r="MSU53" s="468"/>
      <c r="MSV53" s="468"/>
      <c r="MSW53" s="468"/>
      <c r="MSX53" s="468"/>
      <c r="MSY53" s="468"/>
      <c r="MSZ53" s="468"/>
      <c r="MTA53" s="468"/>
      <c r="MTB53" s="468"/>
      <c r="MTC53" s="468"/>
      <c r="MTD53" s="468"/>
      <c r="MTE53" s="468"/>
      <c r="MTF53" s="468"/>
      <c r="MTG53" s="468"/>
      <c r="MTH53" s="468"/>
      <c r="MTI53" s="468"/>
      <c r="MTJ53" s="468"/>
      <c r="MTK53" s="468"/>
      <c r="MTL53" s="468"/>
      <c r="MTM53" s="468"/>
      <c r="MTN53" s="468"/>
      <c r="MTO53" s="468"/>
      <c r="MTP53" s="468"/>
      <c r="MTQ53" s="468"/>
      <c r="MTR53" s="468"/>
      <c r="MTS53" s="468"/>
      <c r="MTT53" s="468"/>
      <c r="MTU53" s="468"/>
      <c r="MTV53" s="468"/>
      <c r="MTW53" s="468"/>
      <c r="MTX53" s="468"/>
      <c r="MTY53" s="468"/>
      <c r="MTZ53" s="468"/>
      <c r="MUA53" s="468"/>
      <c r="MUB53" s="468"/>
      <c r="MUC53" s="468"/>
      <c r="MUD53" s="468"/>
      <c r="MUE53" s="468"/>
      <c r="MUF53" s="468"/>
      <c r="MUG53" s="468"/>
      <c r="MUH53" s="468"/>
      <c r="MUI53" s="468"/>
      <c r="MUJ53" s="468"/>
      <c r="MUK53" s="468"/>
      <c r="MUL53" s="468"/>
      <c r="MUM53" s="468"/>
      <c r="MUN53" s="468"/>
      <c r="MUO53" s="468"/>
      <c r="MUP53" s="468"/>
      <c r="MUQ53" s="468"/>
      <c r="MUR53" s="468"/>
      <c r="MUS53" s="468"/>
      <c r="MUT53" s="468"/>
      <c r="MUU53" s="468"/>
      <c r="MUV53" s="468"/>
      <c r="MUW53" s="468"/>
      <c r="MUX53" s="468"/>
      <c r="MUY53" s="468"/>
      <c r="MUZ53" s="468"/>
      <c r="MVA53" s="468"/>
      <c r="MVB53" s="468"/>
      <c r="MVC53" s="468"/>
      <c r="MVD53" s="468"/>
      <c r="MVE53" s="468"/>
      <c r="MVF53" s="468"/>
      <c r="MVG53" s="468"/>
      <c r="MVH53" s="468"/>
      <c r="MVI53" s="468"/>
      <c r="MVJ53" s="468"/>
      <c r="MVK53" s="468"/>
      <c r="MVL53" s="468"/>
      <c r="MVM53" s="468"/>
      <c r="MVN53" s="468"/>
      <c r="MVO53" s="468"/>
      <c r="MVP53" s="468"/>
      <c r="MVQ53" s="468"/>
      <c r="MVR53" s="468"/>
      <c r="MVS53" s="468"/>
      <c r="MVT53" s="468"/>
      <c r="MVU53" s="468"/>
      <c r="MVV53" s="468"/>
      <c r="MVW53" s="468"/>
      <c r="MVX53" s="468"/>
      <c r="MVY53" s="468"/>
      <c r="MVZ53" s="468"/>
      <c r="MWA53" s="468"/>
      <c r="MWB53" s="468"/>
      <c r="MWC53" s="468"/>
      <c r="MWD53" s="468"/>
      <c r="MWE53" s="468"/>
      <c r="MWF53" s="468"/>
      <c r="MWG53" s="468"/>
      <c r="MWH53" s="468"/>
      <c r="MWI53" s="468"/>
      <c r="MWJ53" s="468"/>
      <c r="MWK53" s="468"/>
      <c r="MWL53" s="468"/>
      <c r="MWM53" s="468"/>
      <c r="MWN53" s="468"/>
      <c r="MWO53" s="468"/>
      <c r="MWP53" s="468"/>
      <c r="MWQ53" s="468"/>
      <c r="MWR53" s="468"/>
      <c r="MWS53" s="468"/>
      <c r="MWT53" s="468"/>
      <c r="MWU53" s="468"/>
      <c r="MWV53" s="468"/>
      <c r="MWW53" s="468"/>
      <c r="MWX53" s="468"/>
      <c r="MWY53" s="468"/>
      <c r="MWZ53" s="468"/>
      <c r="MXA53" s="468"/>
      <c r="MXB53" s="468"/>
      <c r="MXC53" s="468"/>
      <c r="MXD53" s="468"/>
      <c r="MXE53" s="468"/>
      <c r="MXF53" s="468"/>
      <c r="MXG53" s="468"/>
      <c r="MXH53" s="468"/>
      <c r="MXI53" s="468"/>
      <c r="MXJ53" s="468"/>
      <c r="MXK53" s="468"/>
      <c r="MXL53" s="468"/>
      <c r="MXM53" s="468"/>
      <c r="MXN53" s="468"/>
      <c r="MXO53" s="468"/>
      <c r="MXP53" s="468"/>
      <c r="MXQ53" s="468"/>
      <c r="MXR53" s="468"/>
      <c r="MXS53" s="468"/>
      <c r="MXT53" s="468"/>
      <c r="MXU53" s="468"/>
      <c r="MXV53" s="468"/>
      <c r="MXW53" s="468"/>
      <c r="MXX53" s="468"/>
      <c r="MXY53" s="468"/>
      <c r="MXZ53" s="468"/>
      <c r="MYA53" s="468"/>
      <c r="MYB53" s="468"/>
      <c r="MYC53" s="468"/>
      <c r="MYD53" s="468"/>
      <c r="MYE53" s="468"/>
      <c r="MYF53" s="468"/>
      <c r="MYG53" s="468"/>
      <c r="MYH53" s="468"/>
      <c r="MYI53" s="468"/>
      <c r="MYJ53" s="468"/>
      <c r="MYK53" s="468"/>
      <c r="MYL53" s="468"/>
      <c r="MYM53" s="468"/>
      <c r="MYN53" s="468"/>
      <c r="MYO53" s="468"/>
      <c r="MYP53" s="468"/>
      <c r="MYQ53" s="468"/>
      <c r="MYR53" s="468"/>
      <c r="MYS53" s="468"/>
      <c r="MYT53" s="468"/>
      <c r="MYU53" s="468"/>
      <c r="MYV53" s="468"/>
      <c r="MYW53" s="468"/>
      <c r="MYX53" s="468"/>
      <c r="MYY53" s="468"/>
      <c r="MYZ53" s="468"/>
      <c r="MZA53" s="468"/>
      <c r="MZB53" s="468"/>
      <c r="MZC53" s="468"/>
      <c r="MZD53" s="468"/>
      <c r="MZE53" s="468"/>
      <c r="MZF53" s="468"/>
      <c r="MZG53" s="468"/>
      <c r="MZH53" s="468"/>
      <c r="MZI53" s="468"/>
      <c r="MZJ53" s="468"/>
      <c r="MZK53" s="468"/>
      <c r="MZL53" s="468"/>
      <c r="MZM53" s="468"/>
      <c r="MZN53" s="468"/>
      <c r="MZO53" s="468"/>
      <c r="MZP53" s="468"/>
      <c r="MZQ53" s="468"/>
      <c r="MZR53" s="468"/>
      <c r="MZS53" s="468"/>
      <c r="MZT53" s="468"/>
      <c r="MZU53" s="468"/>
      <c r="MZV53" s="468"/>
      <c r="MZW53" s="468"/>
      <c r="MZX53" s="468"/>
      <c r="MZY53" s="468"/>
      <c r="MZZ53" s="468"/>
      <c r="NAA53" s="468"/>
      <c r="NAB53" s="468"/>
      <c r="NAC53" s="468"/>
      <c r="NAD53" s="468"/>
      <c r="NAE53" s="468"/>
      <c r="NAF53" s="468"/>
      <c r="NAG53" s="468"/>
      <c r="NAH53" s="468"/>
      <c r="NAI53" s="468"/>
      <c r="NAJ53" s="468"/>
      <c r="NAK53" s="468"/>
      <c r="NAL53" s="468"/>
      <c r="NAM53" s="468"/>
      <c r="NAN53" s="468"/>
      <c r="NAO53" s="468"/>
      <c r="NAP53" s="468"/>
      <c r="NAQ53" s="468"/>
      <c r="NAR53" s="468"/>
      <c r="NAS53" s="468"/>
      <c r="NAT53" s="468"/>
      <c r="NAU53" s="468"/>
      <c r="NAV53" s="468"/>
      <c r="NAW53" s="468"/>
      <c r="NAX53" s="468"/>
      <c r="NAY53" s="468"/>
      <c r="NAZ53" s="468"/>
      <c r="NBA53" s="468"/>
      <c r="NBB53" s="468"/>
      <c r="NBC53" s="468"/>
      <c r="NBD53" s="468"/>
      <c r="NBE53" s="468"/>
      <c r="NBF53" s="468"/>
      <c r="NBG53" s="468"/>
      <c r="NBH53" s="468"/>
      <c r="NBI53" s="468"/>
      <c r="NBJ53" s="468"/>
      <c r="NBK53" s="468"/>
      <c r="NBL53" s="468"/>
      <c r="NBM53" s="468"/>
      <c r="NBN53" s="468"/>
      <c r="NBO53" s="468"/>
      <c r="NBP53" s="468"/>
      <c r="NBQ53" s="468"/>
      <c r="NBR53" s="468"/>
      <c r="NBS53" s="468"/>
      <c r="NBT53" s="468"/>
      <c r="NBU53" s="468"/>
      <c r="NBV53" s="468"/>
      <c r="NBW53" s="468"/>
      <c r="NBX53" s="468"/>
      <c r="NBY53" s="468"/>
      <c r="NBZ53" s="468"/>
      <c r="NCA53" s="468"/>
      <c r="NCB53" s="468"/>
      <c r="NCC53" s="468"/>
      <c r="NCD53" s="468"/>
      <c r="NCE53" s="468"/>
      <c r="NCF53" s="468"/>
      <c r="NCG53" s="468"/>
      <c r="NCH53" s="468"/>
      <c r="NCI53" s="468"/>
      <c r="NCJ53" s="468"/>
      <c r="NCK53" s="468"/>
      <c r="NCL53" s="468"/>
      <c r="NCM53" s="468"/>
      <c r="NCN53" s="468"/>
      <c r="NCO53" s="468"/>
      <c r="NCP53" s="468"/>
      <c r="NCQ53" s="468"/>
      <c r="NCR53" s="468"/>
      <c r="NCS53" s="468"/>
      <c r="NCT53" s="468"/>
      <c r="NCU53" s="468"/>
      <c r="NCV53" s="468"/>
      <c r="NCW53" s="468"/>
      <c r="NCX53" s="468"/>
      <c r="NCY53" s="468"/>
      <c r="NCZ53" s="468"/>
      <c r="NDA53" s="468"/>
      <c r="NDB53" s="468"/>
      <c r="NDC53" s="468"/>
      <c r="NDD53" s="468"/>
      <c r="NDE53" s="468"/>
      <c r="NDF53" s="468"/>
      <c r="NDG53" s="468"/>
      <c r="NDH53" s="468"/>
      <c r="NDI53" s="468"/>
      <c r="NDJ53" s="468"/>
      <c r="NDK53" s="468"/>
      <c r="NDL53" s="468"/>
      <c r="NDM53" s="468"/>
      <c r="NDN53" s="468"/>
      <c r="NDO53" s="468"/>
      <c r="NDP53" s="468"/>
      <c r="NDQ53" s="468"/>
      <c r="NDR53" s="468"/>
      <c r="NDS53" s="468"/>
      <c r="NDT53" s="468"/>
      <c r="NDU53" s="468"/>
      <c r="NDV53" s="468"/>
      <c r="NDW53" s="468"/>
      <c r="NDX53" s="468"/>
      <c r="NDY53" s="468"/>
      <c r="NDZ53" s="468"/>
      <c r="NEA53" s="468"/>
      <c r="NEB53" s="468"/>
      <c r="NEC53" s="468"/>
      <c r="NED53" s="468"/>
      <c r="NEE53" s="468"/>
      <c r="NEF53" s="468"/>
      <c r="NEG53" s="468"/>
      <c r="NEH53" s="468"/>
      <c r="NEI53" s="468"/>
      <c r="NEJ53" s="468"/>
      <c r="NEK53" s="468"/>
      <c r="NEL53" s="468"/>
      <c r="NEM53" s="468"/>
      <c r="NEN53" s="468"/>
      <c r="NEO53" s="468"/>
      <c r="NEP53" s="468"/>
      <c r="NEQ53" s="468"/>
      <c r="NER53" s="468"/>
      <c r="NES53" s="468"/>
      <c r="NET53" s="468"/>
      <c r="NEU53" s="468"/>
      <c r="NEV53" s="468"/>
      <c r="NEW53" s="468"/>
      <c r="NEX53" s="468"/>
      <c r="NEY53" s="468"/>
      <c r="NEZ53" s="468"/>
      <c r="NFA53" s="468"/>
      <c r="NFB53" s="468"/>
      <c r="NFC53" s="468"/>
      <c r="NFD53" s="468"/>
      <c r="NFE53" s="468"/>
      <c r="NFF53" s="468"/>
      <c r="NFG53" s="468"/>
      <c r="NFH53" s="468"/>
      <c r="NFI53" s="468"/>
      <c r="NFJ53" s="468"/>
      <c r="NFK53" s="468"/>
      <c r="NFL53" s="468"/>
      <c r="NFM53" s="468"/>
      <c r="NFN53" s="468"/>
      <c r="NFO53" s="468"/>
      <c r="NFP53" s="468"/>
      <c r="NFQ53" s="468"/>
      <c r="NFR53" s="468"/>
      <c r="NFS53" s="468"/>
      <c r="NFT53" s="468"/>
      <c r="NFU53" s="468"/>
      <c r="NFV53" s="468"/>
      <c r="NFW53" s="468"/>
      <c r="NFX53" s="468"/>
      <c r="NFY53" s="468"/>
      <c r="NFZ53" s="468"/>
      <c r="NGA53" s="468"/>
      <c r="NGB53" s="468"/>
      <c r="NGC53" s="468"/>
      <c r="NGD53" s="468"/>
      <c r="NGE53" s="468"/>
      <c r="NGF53" s="468"/>
      <c r="NGG53" s="468"/>
      <c r="NGH53" s="468"/>
      <c r="NGI53" s="468"/>
      <c r="NGJ53" s="468"/>
      <c r="NGK53" s="468"/>
      <c r="NGL53" s="468"/>
      <c r="NGM53" s="468"/>
      <c r="NGN53" s="468"/>
      <c r="NGO53" s="468"/>
      <c r="NGP53" s="468"/>
      <c r="NGQ53" s="468"/>
      <c r="NGR53" s="468"/>
      <c r="NGS53" s="468"/>
      <c r="NGT53" s="468"/>
      <c r="NGU53" s="468"/>
      <c r="NGV53" s="468"/>
      <c r="NGW53" s="468"/>
      <c r="NGX53" s="468"/>
      <c r="NGY53" s="468"/>
      <c r="NGZ53" s="468"/>
      <c r="NHA53" s="468"/>
      <c r="NHB53" s="468"/>
      <c r="NHC53" s="468"/>
      <c r="NHD53" s="468"/>
      <c r="NHE53" s="468"/>
      <c r="NHF53" s="468"/>
      <c r="NHG53" s="468"/>
      <c r="NHH53" s="468"/>
      <c r="NHI53" s="468"/>
      <c r="NHJ53" s="468"/>
      <c r="NHK53" s="468"/>
      <c r="NHL53" s="468"/>
      <c r="NHM53" s="468"/>
      <c r="NHN53" s="468"/>
      <c r="NHO53" s="468"/>
      <c r="NHP53" s="468"/>
      <c r="NHQ53" s="468"/>
      <c r="NHR53" s="468"/>
      <c r="NHS53" s="468"/>
      <c r="NHT53" s="468"/>
      <c r="NHU53" s="468"/>
      <c r="NHV53" s="468"/>
      <c r="NHW53" s="468"/>
      <c r="NHX53" s="468"/>
      <c r="NHY53" s="468"/>
      <c r="NHZ53" s="468"/>
      <c r="NIA53" s="468"/>
      <c r="NIB53" s="468"/>
      <c r="NIC53" s="468"/>
      <c r="NID53" s="468"/>
      <c r="NIE53" s="468"/>
      <c r="NIF53" s="468"/>
      <c r="NIG53" s="468"/>
      <c r="NIH53" s="468"/>
      <c r="NII53" s="468"/>
      <c r="NIJ53" s="468"/>
      <c r="NIK53" s="468"/>
      <c r="NIL53" s="468"/>
      <c r="NIM53" s="468"/>
      <c r="NIN53" s="468"/>
      <c r="NIO53" s="468"/>
      <c r="NIP53" s="468"/>
      <c r="NIQ53" s="468"/>
      <c r="NIR53" s="468"/>
      <c r="NIS53" s="468"/>
      <c r="NIT53" s="468"/>
      <c r="NIU53" s="468"/>
      <c r="NIV53" s="468"/>
      <c r="NIW53" s="468"/>
      <c r="NIX53" s="468"/>
      <c r="NIY53" s="468"/>
      <c r="NIZ53" s="468"/>
      <c r="NJA53" s="468"/>
      <c r="NJB53" s="468"/>
      <c r="NJC53" s="468"/>
      <c r="NJD53" s="468"/>
      <c r="NJE53" s="468"/>
      <c r="NJF53" s="468"/>
      <c r="NJG53" s="468"/>
      <c r="NJH53" s="468"/>
      <c r="NJI53" s="468"/>
      <c r="NJJ53" s="468"/>
      <c r="NJK53" s="468"/>
      <c r="NJL53" s="468"/>
      <c r="NJM53" s="468"/>
      <c r="NJN53" s="468"/>
      <c r="NJO53" s="468"/>
      <c r="NJP53" s="468"/>
      <c r="NJQ53" s="468"/>
      <c r="NJR53" s="468"/>
      <c r="NJS53" s="468"/>
      <c r="NJT53" s="468"/>
      <c r="NJU53" s="468"/>
      <c r="NJV53" s="468"/>
      <c r="NJW53" s="468"/>
      <c r="NJX53" s="468"/>
      <c r="NJY53" s="468"/>
      <c r="NJZ53" s="468"/>
      <c r="NKA53" s="468"/>
      <c r="NKB53" s="468"/>
      <c r="NKC53" s="468"/>
      <c r="NKD53" s="468"/>
      <c r="NKE53" s="468"/>
      <c r="NKF53" s="468"/>
      <c r="NKG53" s="468"/>
      <c r="NKH53" s="468"/>
      <c r="NKI53" s="468"/>
      <c r="NKJ53" s="468"/>
      <c r="NKK53" s="468"/>
      <c r="NKL53" s="468"/>
      <c r="NKM53" s="468"/>
      <c r="NKN53" s="468"/>
      <c r="NKO53" s="468"/>
      <c r="NKP53" s="468"/>
      <c r="NKQ53" s="468"/>
      <c r="NKR53" s="468"/>
      <c r="NKS53" s="468"/>
      <c r="NKT53" s="468"/>
      <c r="NKU53" s="468"/>
      <c r="NKV53" s="468"/>
      <c r="NKW53" s="468"/>
      <c r="NKX53" s="468"/>
      <c r="NKY53" s="468"/>
      <c r="NKZ53" s="468"/>
      <c r="NLA53" s="468"/>
      <c r="NLB53" s="468"/>
      <c r="NLC53" s="468"/>
      <c r="NLD53" s="468"/>
      <c r="NLE53" s="468"/>
      <c r="NLF53" s="468"/>
      <c r="NLG53" s="468"/>
      <c r="NLH53" s="468"/>
      <c r="NLI53" s="468"/>
      <c r="NLJ53" s="468"/>
      <c r="NLK53" s="468"/>
      <c r="NLL53" s="468"/>
      <c r="NLM53" s="468"/>
      <c r="NLN53" s="468"/>
      <c r="NLO53" s="468"/>
      <c r="NLP53" s="468"/>
      <c r="NLQ53" s="468"/>
      <c r="NLR53" s="468"/>
      <c r="NLS53" s="468"/>
      <c r="NLT53" s="468"/>
      <c r="NLU53" s="468"/>
      <c r="NLV53" s="468"/>
      <c r="NLW53" s="468"/>
      <c r="NLX53" s="468"/>
      <c r="NLY53" s="468"/>
      <c r="NLZ53" s="468"/>
      <c r="NMA53" s="468"/>
      <c r="NMB53" s="468"/>
      <c r="NMC53" s="468"/>
      <c r="NMD53" s="468"/>
      <c r="NME53" s="468"/>
      <c r="NMF53" s="468"/>
      <c r="NMG53" s="468"/>
      <c r="NMH53" s="468"/>
      <c r="NMI53" s="468"/>
      <c r="NMJ53" s="468"/>
      <c r="NMK53" s="468"/>
      <c r="NML53" s="468"/>
      <c r="NMM53" s="468"/>
      <c r="NMN53" s="468"/>
      <c r="NMO53" s="468"/>
      <c r="NMP53" s="468"/>
      <c r="NMQ53" s="468"/>
      <c r="NMR53" s="468"/>
      <c r="NMS53" s="468"/>
      <c r="NMT53" s="468"/>
      <c r="NMU53" s="468"/>
      <c r="NMV53" s="468"/>
      <c r="NMW53" s="468"/>
      <c r="NMX53" s="468"/>
      <c r="NMY53" s="468"/>
      <c r="NMZ53" s="468"/>
      <c r="NNA53" s="468"/>
      <c r="NNB53" s="468"/>
      <c r="NNC53" s="468"/>
      <c r="NND53" s="468"/>
      <c r="NNE53" s="468"/>
      <c r="NNF53" s="468"/>
      <c r="NNG53" s="468"/>
      <c r="NNH53" s="468"/>
      <c r="NNI53" s="468"/>
      <c r="NNJ53" s="468"/>
      <c r="NNK53" s="468"/>
      <c r="NNL53" s="468"/>
      <c r="NNM53" s="468"/>
      <c r="NNN53" s="468"/>
      <c r="NNO53" s="468"/>
      <c r="NNP53" s="468"/>
      <c r="NNQ53" s="468"/>
      <c r="NNR53" s="468"/>
      <c r="NNS53" s="468"/>
      <c r="NNT53" s="468"/>
      <c r="NNU53" s="468"/>
      <c r="NNV53" s="468"/>
      <c r="NNW53" s="468"/>
      <c r="NNX53" s="468"/>
      <c r="NNY53" s="468"/>
      <c r="NNZ53" s="468"/>
      <c r="NOA53" s="468"/>
      <c r="NOB53" s="468"/>
      <c r="NOC53" s="468"/>
      <c r="NOD53" s="468"/>
      <c r="NOE53" s="468"/>
      <c r="NOF53" s="468"/>
      <c r="NOG53" s="468"/>
      <c r="NOH53" s="468"/>
      <c r="NOI53" s="468"/>
      <c r="NOJ53" s="468"/>
      <c r="NOK53" s="468"/>
      <c r="NOL53" s="468"/>
      <c r="NOM53" s="468"/>
      <c r="NON53" s="468"/>
      <c r="NOO53" s="468"/>
      <c r="NOP53" s="468"/>
      <c r="NOQ53" s="468"/>
      <c r="NOR53" s="468"/>
      <c r="NOS53" s="468"/>
      <c r="NOT53" s="468"/>
      <c r="NOU53" s="468"/>
      <c r="NOV53" s="468"/>
      <c r="NOW53" s="468"/>
      <c r="NOX53" s="468"/>
      <c r="NOY53" s="468"/>
      <c r="NOZ53" s="468"/>
      <c r="NPA53" s="468"/>
      <c r="NPB53" s="468"/>
      <c r="NPC53" s="468"/>
      <c r="NPD53" s="468"/>
      <c r="NPE53" s="468"/>
      <c r="NPF53" s="468"/>
      <c r="NPG53" s="468"/>
      <c r="NPH53" s="468"/>
      <c r="NPI53" s="468"/>
      <c r="NPJ53" s="468"/>
      <c r="NPK53" s="468"/>
      <c r="NPL53" s="468"/>
      <c r="NPM53" s="468"/>
      <c r="NPN53" s="468"/>
      <c r="NPO53" s="468"/>
      <c r="NPP53" s="468"/>
      <c r="NPQ53" s="468"/>
      <c r="NPR53" s="468"/>
      <c r="NPS53" s="468"/>
      <c r="NPT53" s="468"/>
      <c r="NPU53" s="468"/>
      <c r="NPV53" s="468"/>
      <c r="NPW53" s="468"/>
      <c r="NPX53" s="468"/>
      <c r="NPY53" s="468"/>
      <c r="NPZ53" s="468"/>
      <c r="NQA53" s="468"/>
      <c r="NQB53" s="468"/>
      <c r="NQC53" s="468"/>
      <c r="NQD53" s="468"/>
      <c r="NQE53" s="468"/>
      <c r="NQF53" s="468"/>
      <c r="NQG53" s="468"/>
      <c r="NQH53" s="468"/>
      <c r="NQI53" s="468"/>
      <c r="NQJ53" s="468"/>
      <c r="NQK53" s="468"/>
      <c r="NQL53" s="468"/>
      <c r="NQM53" s="468"/>
      <c r="NQN53" s="468"/>
      <c r="NQO53" s="468"/>
      <c r="NQP53" s="468"/>
      <c r="NQQ53" s="468"/>
      <c r="NQR53" s="468"/>
      <c r="NQS53" s="468"/>
      <c r="NQT53" s="468"/>
      <c r="NQU53" s="468"/>
      <c r="NQV53" s="468"/>
      <c r="NQW53" s="468"/>
      <c r="NQX53" s="468"/>
      <c r="NQY53" s="468"/>
      <c r="NQZ53" s="468"/>
      <c r="NRA53" s="468"/>
      <c r="NRB53" s="468"/>
      <c r="NRC53" s="468"/>
      <c r="NRD53" s="468"/>
      <c r="NRE53" s="468"/>
      <c r="NRF53" s="468"/>
      <c r="NRG53" s="468"/>
      <c r="NRH53" s="468"/>
      <c r="NRI53" s="468"/>
      <c r="NRJ53" s="468"/>
      <c r="NRK53" s="468"/>
      <c r="NRL53" s="468"/>
      <c r="NRM53" s="468"/>
      <c r="NRN53" s="468"/>
      <c r="NRO53" s="468"/>
      <c r="NRP53" s="468"/>
      <c r="NRQ53" s="468"/>
      <c r="NRR53" s="468"/>
      <c r="NRS53" s="468"/>
      <c r="NRT53" s="468"/>
      <c r="NRU53" s="468"/>
      <c r="NRV53" s="468"/>
      <c r="NRW53" s="468"/>
      <c r="NRX53" s="468"/>
      <c r="NRY53" s="468"/>
      <c r="NRZ53" s="468"/>
      <c r="NSA53" s="468"/>
      <c r="NSB53" s="468"/>
      <c r="NSC53" s="468"/>
      <c r="NSD53" s="468"/>
      <c r="NSE53" s="468"/>
      <c r="NSF53" s="468"/>
      <c r="NSG53" s="468"/>
      <c r="NSH53" s="468"/>
      <c r="NSI53" s="468"/>
      <c r="NSJ53" s="468"/>
      <c r="NSK53" s="468"/>
      <c r="NSL53" s="468"/>
      <c r="NSM53" s="468"/>
      <c r="NSN53" s="468"/>
      <c r="NSO53" s="468"/>
      <c r="NSP53" s="468"/>
      <c r="NSQ53" s="468"/>
      <c r="NSR53" s="468"/>
      <c r="NSS53" s="468"/>
      <c r="NST53" s="468"/>
      <c r="NSU53" s="468"/>
      <c r="NSV53" s="468"/>
      <c r="NSW53" s="468"/>
      <c r="NSX53" s="468"/>
      <c r="NSY53" s="468"/>
      <c r="NSZ53" s="468"/>
      <c r="NTA53" s="468"/>
      <c r="NTB53" s="468"/>
      <c r="NTC53" s="468"/>
      <c r="NTD53" s="468"/>
      <c r="NTE53" s="468"/>
      <c r="NTF53" s="468"/>
      <c r="NTG53" s="468"/>
      <c r="NTH53" s="468"/>
      <c r="NTI53" s="468"/>
      <c r="NTJ53" s="468"/>
      <c r="NTK53" s="468"/>
      <c r="NTL53" s="468"/>
      <c r="NTM53" s="468"/>
      <c r="NTN53" s="468"/>
      <c r="NTO53" s="468"/>
      <c r="NTP53" s="468"/>
      <c r="NTQ53" s="468"/>
      <c r="NTR53" s="468"/>
      <c r="NTS53" s="468"/>
      <c r="NTT53" s="468"/>
      <c r="NTU53" s="468"/>
      <c r="NTV53" s="468"/>
      <c r="NTW53" s="468"/>
      <c r="NTX53" s="468"/>
      <c r="NTY53" s="468"/>
      <c r="NTZ53" s="468"/>
      <c r="NUA53" s="468"/>
      <c r="NUB53" s="468"/>
      <c r="NUC53" s="468"/>
      <c r="NUD53" s="468"/>
      <c r="NUE53" s="468"/>
      <c r="NUF53" s="468"/>
      <c r="NUG53" s="468"/>
      <c r="NUH53" s="468"/>
      <c r="NUI53" s="468"/>
      <c r="NUJ53" s="468"/>
      <c r="NUK53" s="468"/>
      <c r="NUL53" s="468"/>
      <c r="NUM53" s="468"/>
      <c r="NUN53" s="468"/>
      <c r="NUO53" s="468"/>
      <c r="NUP53" s="468"/>
      <c r="NUQ53" s="468"/>
      <c r="NUR53" s="468"/>
      <c r="NUS53" s="468"/>
      <c r="NUT53" s="468"/>
      <c r="NUU53" s="468"/>
      <c r="NUV53" s="468"/>
      <c r="NUW53" s="468"/>
      <c r="NUX53" s="468"/>
      <c r="NUY53" s="468"/>
      <c r="NUZ53" s="468"/>
      <c r="NVA53" s="468"/>
      <c r="NVB53" s="468"/>
      <c r="NVC53" s="468"/>
      <c r="NVD53" s="468"/>
      <c r="NVE53" s="468"/>
      <c r="NVF53" s="468"/>
      <c r="NVG53" s="468"/>
      <c r="NVH53" s="468"/>
      <c r="NVI53" s="468"/>
      <c r="NVJ53" s="468"/>
      <c r="NVK53" s="468"/>
      <c r="NVL53" s="468"/>
      <c r="NVM53" s="468"/>
      <c r="NVN53" s="468"/>
      <c r="NVO53" s="468"/>
      <c r="NVP53" s="468"/>
      <c r="NVQ53" s="468"/>
      <c r="NVR53" s="468"/>
      <c r="NVS53" s="468"/>
      <c r="NVT53" s="468"/>
      <c r="NVU53" s="468"/>
      <c r="NVV53" s="468"/>
      <c r="NVW53" s="468"/>
      <c r="NVX53" s="468"/>
      <c r="NVY53" s="468"/>
      <c r="NVZ53" s="468"/>
      <c r="NWA53" s="468"/>
      <c r="NWB53" s="468"/>
      <c r="NWC53" s="468"/>
      <c r="NWD53" s="468"/>
      <c r="NWE53" s="468"/>
      <c r="NWF53" s="468"/>
      <c r="NWG53" s="468"/>
      <c r="NWH53" s="468"/>
      <c r="NWI53" s="468"/>
      <c r="NWJ53" s="468"/>
      <c r="NWK53" s="468"/>
      <c r="NWL53" s="468"/>
      <c r="NWM53" s="468"/>
      <c r="NWN53" s="468"/>
      <c r="NWO53" s="468"/>
      <c r="NWP53" s="468"/>
      <c r="NWQ53" s="468"/>
      <c r="NWR53" s="468"/>
      <c r="NWS53" s="468"/>
      <c r="NWT53" s="468"/>
      <c r="NWU53" s="468"/>
      <c r="NWV53" s="468"/>
      <c r="NWW53" s="468"/>
      <c r="NWX53" s="468"/>
      <c r="NWY53" s="468"/>
      <c r="NWZ53" s="468"/>
      <c r="NXA53" s="468"/>
      <c r="NXB53" s="468"/>
      <c r="NXC53" s="468"/>
      <c r="NXD53" s="468"/>
      <c r="NXE53" s="468"/>
      <c r="NXF53" s="468"/>
      <c r="NXG53" s="468"/>
      <c r="NXH53" s="468"/>
      <c r="NXI53" s="468"/>
      <c r="NXJ53" s="468"/>
      <c r="NXK53" s="468"/>
      <c r="NXL53" s="468"/>
      <c r="NXM53" s="468"/>
      <c r="NXN53" s="468"/>
      <c r="NXO53" s="468"/>
      <c r="NXP53" s="468"/>
      <c r="NXQ53" s="468"/>
      <c r="NXR53" s="468"/>
      <c r="NXS53" s="468"/>
      <c r="NXT53" s="468"/>
      <c r="NXU53" s="468"/>
      <c r="NXV53" s="468"/>
      <c r="NXW53" s="468"/>
      <c r="NXX53" s="468"/>
      <c r="NXY53" s="468"/>
      <c r="NXZ53" s="468"/>
      <c r="NYA53" s="468"/>
      <c r="NYB53" s="468"/>
      <c r="NYC53" s="468"/>
      <c r="NYD53" s="468"/>
      <c r="NYE53" s="468"/>
      <c r="NYF53" s="468"/>
      <c r="NYG53" s="468"/>
      <c r="NYH53" s="468"/>
      <c r="NYI53" s="468"/>
      <c r="NYJ53" s="468"/>
      <c r="NYK53" s="468"/>
      <c r="NYL53" s="468"/>
      <c r="NYM53" s="468"/>
      <c r="NYN53" s="468"/>
      <c r="NYO53" s="468"/>
      <c r="NYP53" s="468"/>
      <c r="NYQ53" s="468"/>
      <c r="NYR53" s="468"/>
      <c r="NYS53" s="468"/>
      <c r="NYT53" s="468"/>
      <c r="NYU53" s="468"/>
      <c r="NYV53" s="468"/>
      <c r="NYW53" s="468"/>
      <c r="NYX53" s="468"/>
      <c r="NYY53" s="468"/>
      <c r="NYZ53" s="468"/>
      <c r="NZA53" s="468"/>
      <c r="NZB53" s="468"/>
      <c r="NZC53" s="468"/>
      <c r="NZD53" s="468"/>
      <c r="NZE53" s="468"/>
      <c r="NZF53" s="468"/>
      <c r="NZG53" s="468"/>
      <c r="NZH53" s="468"/>
      <c r="NZI53" s="468"/>
      <c r="NZJ53" s="468"/>
      <c r="NZK53" s="468"/>
      <c r="NZL53" s="468"/>
      <c r="NZM53" s="468"/>
      <c r="NZN53" s="468"/>
      <c r="NZO53" s="468"/>
      <c r="NZP53" s="468"/>
      <c r="NZQ53" s="468"/>
      <c r="NZR53" s="468"/>
      <c r="NZS53" s="468"/>
      <c r="NZT53" s="468"/>
      <c r="NZU53" s="468"/>
      <c r="NZV53" s="468"/>
      <c r="NZW53" s="468"/>
      <c r="NZX53" s="468"/>
      <c r="NZY53" s="468"/>
      <c r="NZZ53" s="468"/>
      <c r="OAA53" s="468"/>
      <c r="OAB53" s="468"/>
      <c r="OAC53" s="468"/>
      <c r="OAD53" s="468"/>
      <c r="OAE53" s="468"/>
      <c r="OAF53" s="468"/>
      <c r="OAG53" s="468"/>
      <c r="OAH53" s="468"/>
      <c r="OAI53" s="468"/>
      <c r="OAJ53" s="468"/>
      <c r="OAK53" s="468"/>
      <c r="OAL53" s="468"/>
      <c r="OAM53" s="468"/>
      <c r="OAN53" s="468"/>
      <c r="OAO53" s="468"/>
      <c r="OAP53" s="468"/>
      <c r="OAQ53" s="468"/>
      <c r="OAR53" s="468"/>
      <c r="OAS53" s="468"/>
      <c r="OAT53" s="468"/>
      <c r="OAU53" s="468"/>
      <c r="OAV53" s="468"/>
      <c r="OAW53" s="468"/>
      <c r="OAX53" s="468"/>
      <c r="OAY53" s="468"/>
      <c r="OAZ53" s="468"/>
      <c r="OBA53" s="468"/>
      <c r="OBB53" s="468"/>
      <c r="OBC53" s="468"/>
      <c r="OBD53" s="468"/>
      <c r="OBE53" s="468"/>
      <c r="OBF53" s="468"/>
      <c r="OBG53" s="468"/>
      <c r="OBH53" s="468"/>
      <c r="OBI53" s="468"/>
      <c r="OBJ53" s="468"/>
      <c r="OBK53" s="468"/>
      <c r="OBL53" s="468"/>
      <c r="OBM53" s="468"/>
      <c r="OBN53" s="468"/>
      <c r="OBO53" s="468"/>
      <c r="OBP53" s="468"/>
      <c r="OBQ53" s="468"/>
      <c r="OBR53" s="468"/>
      <c r="OBS53" s="468"/>
      <c r="OBT53" s="468"/>
      <c r="OBU53" s="468"/>
      <c r="OBV53" s="468"/>
      <c r="OBW53" s="468"/>
      <c r="OBX53" s="468"/>
      <c r="OBY53" s="468"/>
      <c r="OBZ53" s="468"/>
      <c r="OCA53" s="468"/>
      <c r="OCB53" s="468"/>
      <c r="OCC53" s="468"/>
      <c r="OCD53" s="468"/>
      <c r="OCE53" s="468"/>
      <c r="OCF53" s="468"/>
      <c r="OCG53" s="468"/>
      <c r="OCH53" s="468"/>
      <c r="OCI53" s="468"/>
      <c r="OCJ53" s="468"/>
      <c r="OCK53" s="468"/>
      <c r="OCL53" s="468"/>
      <c r="OCM53" s="468"/>
      <c r="OCN53" s="468"/>
      <c r="OCO53" s="468"/>
      <c r="OCP53" s="468"/>
      <c r="OCQ53" s="468"/>
      <c r="OCR53" s="468"/>
      <c r="OCS53" s="468"/>
      <c r="OCT53" s="468"/>
      <c r="OCU53" s="468"/>
      <c r="OCV53" s="468"/>
      <c r="OCW53" s="468"/>
      <c r="OCX53" s="468"/>
      <c r="OCY53" s="468"/>
      <c r="OCZ53" s="468"/>
      <c r="ODA53" s="468"/>
      <c r="ODB53" s="468"/>
      <c r="ODC53" s="468"/>
      <c r="ODD53" s="468"/>
      <c r="ODE53" s="468"/>
      <c r="ODF53" s="468"/>
      <c r="ODG53" s="468"/>
      <c r="ODH53" s="468"/>
      <c r="ODI53" s="468"/>
      <c r="ODJ53" s="468"/>
      <c r="ODK53" s="468"/>
      <c r="ODL53" s="468"/>
      <c r="ODM53" s="468"/>
      <c r="ODN53" s="468"/>
      <c r="ODO53" s="468"/>
      <c r="ODP53" s="468"/>
      <c r="ODQ53" s="468"/>
      <c r="ODR53" s="468"/>
      <c r="ODS53" s="468"/>
      <c r="ODT53" s="468"/>
      <c r="ODU53" s="468"/>
      <c r="ODV53" s="468"/>
      <c r="ODW53" s="468"/>
      <c r="ODX53" s="468"/>
      <c r="ODY53" s="468"/>
      <c r="ODZ53" s="468"/>
      <c r="OEA53" s="468"/>
      <c r="OEB53" s="468"/>
      <c r="OEC53" s="468"/>
      <c r="OED53" s="468"/>
      <c r="OEE53" s="468"/>
      <c r="OEF53" s="468"/>
      <c r="OEG53" s="468"/>
      <c r="OEH53" s="468"/>
      <c r="OEI53" s="468"/>
      <c r="OEJ53" s="468"/>
      <c r="OEK53" s="468"/>
      <c r="OEL53" s="468"/>
      <c r="OEM53" s="468"/>
      <c r="OEN53" s="468"/>
      <c r="OEO53" s="468"/>
      <c r="OEP53" s="468"/>
      <c r="OEQ53" s="468"/>
      <c r="OER53" s="468"/>
      <c r="OES53" s="468"/>
      <c r="OET53" s="468"/>
      <c r="OEU53" s="468"/>
      <c r="OEV53" s="468"/>
      <c r="OEW53" s="468"/>
      <c r="OEX53" s="468"/>
      <c r="OEY53" s="468"/>
      <c r="OEZ53" s="468"/>
      <c r="OFA53" s="468"/>
      <c r="OFB53" s="468"/>
      <c r="OFC53" s="468"/>
      <c r="OFD53" s="468"/>
      <c r="OFE53" s="468"/>
      <c r="OFF53" s="468"/>
      <c r="OFG53" s="468"/>
      <c r="OFH53" s="468"/>
      <c r="OFI53" s="468"/>
      <c r="OFJ53" s="468"/>
      <c r="OFK53" s="468"/>
      <c r="OFL53" s="468"/>
      <c r="OFM53" s="468"/>
      <c r="OFN53" s="468"/>
      <c r="OFO53" s="468"/>
      <c r="OFP53" s="468"/>
      <c r="OFQ53" s="468"/>
      <c r="OFR53" s="468"/>
      <c r="OFS53" s="468"/>
      <c r="OFT53" s="468"/>
      <c r="OFU53" s="468"/>
      <c r="OFV53" s="468"/>
      <c r="OFW53" s="468"/>
      <c r="OFX53" s="468"/>
      <c r="OFY53" s="468"/>
      <c r="OFZ53" s="468"/>
      <c r="OGA53" s="468"/>
      <c r="OGB53" s="468"/>
      <c r="OGC53" s="468"/>
      <c r="OGD53" s="468"/>
      <c r="OGE53" s="468"/>
      <c r="OGF53" s="468"/>
      <c r="OGG53" s="468"/>
      <c r="OGH53" s="468"/>
      <c r="OGI53" s="468"/>
      <c r="OGJ53" s="468"/>
      <c r="OGK53" s="468"/>
      <c r="OGL53" s="468"/>
      <c r="OGM53" s="468"/>
      <c r="OGN53" s="468"/>
      <c r="OGO53" s="468"/>
      <c r="OGP53" s="468"/>
      <c r="OGQ53" s="468"/>
      <c r="OGR53" s="468"/>
      <c r="OGS53" s="468"/>
      <c r="OGT53" s="468"/>
      <c r="OGU53" s="468"/>
      <c r="OGV53" s="468"/>
      <c r="OGW53" s="468"/>
      <c r="OGX53" s="468"/>
      <c r="OGY53" s="468"/>
      <c r="OGZ53" s="468"/>
      <c r="OHA53" s="468"/>
      <c r="OHB53" s="468"/>
      <c r="OHC53" s="468"/>
      <c r="OHD53" s="468"/>
      <c r="OHE53" s="468"/>
      <c r="OHF53" s="468"/>
      <c r="OHG53" s="468"/>
      <c r="OHH53" s="468"/>
      <c r="OHI53" s="468"/>
      <c r="OHJ53" s="468"/>
      <c r="OHK53" s="468"/>
      <c r="OHL53" s="468"/>
      <c r="OHM53" s="468"/>
      <c r="OHN53" s="468"/>
      <c r="OHO53" s="468"/>
      <c r="OHP53" s="468"/>
      <c r="OHQ53" s="468"/>
      <c r="OHR53" s="468"/>
      <c r="OHS53" s="468"/>
      <c r="OHT53" s="468"/>
      <c r="OHU53" s="468"/>
      <c r="OHV53" s="468"/>
      <c r="OHW53" s="468"/>
      <c r="OHX53" s="468"/>
      <c r="OHY53" s="468"/>
      <c r="OHZ53" s="468"/>
      <c r="OIA53" s="468"/>
      <c r="OIB53" s="468"/>
      <c r="OIC53" s="468"/>
      <c r="OID53" s="468"/>
      <c r="OIE53" s="468"/>
      <c r="OIF53" s="468"/>
      <c r="OIG53" s="468"/>
      <c r="OIH53" s="468"/>
      <c r="OII53" s="468"/>
      <c r="OIJ53" s="468"/>
      <c r="OIK53" s="468"/>
      <c r="OIL53" s="468"/>
      <c r="OIM53" s="468"/>
      <c r="OIN53" s="468"/>
      <c r="OIO53" s="468"/>
      <c r="OIP53" s="468"/>
      <c r="OIQ53" s="468"/>
      <c r="OIR53" s="468"/>
      <c r="OIS53" s="468"/>
      <c r="OIT53" s="468"/>
      <c r="OIU53" s="468"/>
      <c r="OIV53" s="468"/>
      <c r="OIW53" s="468"/>
      <c r="OIX53" s="468"/>
      <c r="OIY53" s="468"/>
      <c r="OIZ53" s="468"/>
      <c r="OJA53" s="468"/>
      <c r="OJB53" s="468"/>
      <c r="OJC53" s="468"/>
      <c r="OJD53" s="468"/>
      <c r="OJE53" s="468"/>
      <c r="OJF53" s="468"/>
      <c r="OJG53" s="468"/>
      <c r="OJH53" s="468"/>
      <c r="OJI53" s="468"/>
      <c r="OJJ53" s="468"/>
      <c r="OJK53" s="468"/>
      <c r="OJL53" s="468"/>
      <c r="OJM53" s="468"/>
      <c r="OJN53" s="468"/>
      <c r="OJO53" s="468"/>
      <c r="OJP53" s="468"/>
      <c r="OJQ53" s="468"/>
      <c r="OJR53" s="468"/>
      <c r="OJS53" s="468"/>
      <c r="OJT53" s="468"/>
      <c r="OJU53" s="468"/>
      <c r="OJV53" s="468"/>
      <c r="OJW53" s="468"/>
      <c r="OJX53" s="468"/>
      <c r="OJY53" s="468"/>
      <c r="OJZ53" s="468"/>
      <c r="OKA53" s="468"/>
      <c r="OKB53" s="468"/>
      <c r="OKC53" s="468"/>
      <c r="OKD53" s="468"/>
      <c r="OKE53" s="468"/>
      <c r="OKF53" s="468"/>
      <c r="OKG53" s="468"/>
      <c r="OKH53" s="468"/>
      <c r="OKI53" s="468"/>
      <c r="OKJ53" s="468"/>
      <c r="OKK53" s="468"/>
      <c r="OKL53" s="468"/>
      <c r="OKM53" s="468"/>
      <c r="OKN53" s="468"/>
      <c r="OKO53" s="468"/>
      <c r="OKP53" s="468"/>
      <c r="OKQ53" s="468"/>
      <c r="OKR53" s="468"/>
      <c r="OKS53" s="468"/>
      <c r="OKT53" s="468"/>
      <c r="OKU53" s="468"/>
      <c r="OKV53" s="468"/>
      <c r="OKW53" s="468"/>
      <c r="OKX53" s="468"/>
      <c r="OKY53" s="468"/>
      <c r="OKZ53" s="468"/>
      <c r="OLA53" s="468"/>
      <c r="OLB53" s="468"/>
      <c r="OLC53" s="468"/>
      <c r="OLD53" s="468"/>
      <c r="OLE53" s="468"/>
      <c r="OLF53" s="468"/>
      <c r="OLG53" s="468"/>
      <c r="OLH53" s="468"/>
      <c r="OLI53" s="468"/>
      <c r="OLJ53" s="468"/>
      <c r="OLK53" s="468"/>
      <c r="OLL53" s="468"/>
      <c r="OLM53" s="468"/>
      <c r="OLN53" s="468"/>
      <c r="OLO53" s="468"/>
      <c r="OLP53" s="468"/>
      <c r="OLQ53" s="468"/>
      <c r="OLR53" s="468"/>
      <c r="OLS53" s="468"/>
      <c r="OLT53" s="468"/>
      <c r="OLU53" s="468"/>
      <c r="OLV53" s="468"/>
      <c r="OLW53" s="468"/>
      <c r="OLX53" s="468"/>
      <c r="OLY53" s="468"/>
      <c r="OLZ53" s="468"/>
      <c r="OMA53" s="468"/>
      <c r="OMB53" s="468"/>
      <c r="OMC53" s="468"/>
      <c r="OMD53" s="468"/>
      <c r="OME53" s="468"/>
      <c r="OMF53" s="468"/>
      <c r="OMG53" s="468"/>
      <c r="OMH53" s="468"/>
      <c r="OMI53" s="468"/>
      <c r="OMJ53" s="468"/>
      <c r="OMK53" s="468"/>
      <c r="OML53" s="468"/>
      <c r="OMM53" s="468"/>
      <c r="OMN53" s="468"/>
      <c r="OMO53" s="468"/>
      <c r="OMP53" s="468"/>
      <c r="OMQ53" s="468"/>
      <c r="OMR53" s="468"/>
      <c r="OMS53" s="468"/>
      <c r="OMT53" s="468"/>
      <c r="OMU53" s="468"/>
      <c r="OMV53" s="468"/>
      <c r="OMW53" s="468"/>
      <c r="OMX53" s="468"/>
      <c r="OMY53" s="468"/>
      <c r="OMZ53" s="468"/>
      <c r="ONA53" s="468"/>
      <c r="ONB53" s="468"/>
      <c r="ONC53" s="468"/>
      <c r="OND53" s="468"/>
      <c r="ONE53" s="468"/>
      <c r="ONF53" s="468"/>
      <c r="ONG53" s="468"/>
      <c r="ONH53" s="468"/>
      <c r="ONI53" s="468"/>
      <c r="ONJ53" s="468"/>
      <c r="ONK53" s="468"/>
      <c r="ONL53" s="468"/>
      <c r="ONM53" s="468"/>
      <c r="ONN53" s="468"/>
      <c r="ONO53" s="468"/>
      <c r="ONP53" s="468"/>
      <c r="ONQ53" s="468"/>
      <c r="ONR53" s="468"/>
      <c r="ONS53" s="468"/>
      <c r="ONT53" s="468"/>
      <c r="ONU53" s="468"/>
      <c r="ONV53" s="468"/>
      <c r="ONW53" s="468"/>
      <c r="ONX53" s="468"/>
      <c r="ONY53" s="468"/>
      <c r="ONZ53" s="468"/>
      <c r="OOA53" s="468"/>
      <c r="OOB53" s="468"/>
      <c r="OOC53" s="468"/>
      <c r="OOD53" s="468"/>
      <c r="OOE53" s="468"/>
      <c r="OOF53" s="468"/>
      <c r="OOG53" s="468"/>
      <c r="OOH53" s="468"/>
      <c r="OOI53" s="468"/>
      <c r="OOJ53" s="468"/>
      <c r="OOK53" s="468"/>
      <c r="OOL53" s="468"/>
      <c r="OOM53" s="468"/>
      <c r="OON53" s="468"/>
      <c r="OOO53" s="468"/>
      <c r="OOP53" s="468"/>
      <c r="OOQ53" s="468"/>
      <c r="OOR53" s="468"/>
      <c r="OOS53" s="468"/>
      <c r="OOT53" s="468"/>
      <c r="OOU53" s="468"/>
      <c r="OOV53" s="468"/>
      <c r="OOW53" s="468"/>
      <c r="OOX53" s="468"/>
      <c r="OOY53" s="468"/>
      <c r="OOZ53" s="468"/>
      <c r="OPA53" s="468"/>
      <c r="OPB53" s="468"/>
      <c r="OPC53" s="468"/>
      <c r="OPD53" s="468"/>
      <c r="OPE53" s="468"/>
      <c r="OPF53" s="468"/>
      <c r="OPG53" s="468"/>
      <c r="OPH53" s="468"/>
      <c r="OPI53" s="468"/>
      <c r="OPJ53" s="468"/>
      <c r="OPK53" s="468"/>
      <c r="OPL53" s="468"/>
      <c r="OPM53" s="468"/>
      <c r="OPN53" s="468"/>
      <c r="OPO53" s="468"/>
      <c r="OPP53" s="468"/>
      <c r="OPQ53" s="468"/>
      <c r="OPR53" s="468"/>
      <c r="OPS53" s="468"/>
      <c r="OPT53" s="468"/>
      <c r="OPU53" s="468"/>
      <c r="OPV53" s="468"/>
      <c r="OPW53" s="468"/>
      <c r="OPX53" s="468"/>
      <c r="OPY53" s="468"/>
      <c r="OPZ53" s="468"/>
      <c r="OQA53" s="468"/>
      <c r="OQB53" s="468"/>
      <c r="OQC53" s="468"/>
      <c r="OQD53" s="468"/>
      <c r="OQE53" s="468"/>
      <c r="OQF53" s="468"/>
      <c r="OQG53" s="468"/>
      <c r="OQH53" s="468"/>
      <c r="OQI53" s="468"/>
      <c r="OQJ53" s="468"/>
      <c r="OQK53" s="468"/>
      <c r="OQL53" s="468"/>
      <c r="OQM53" s="468"/>
      <c r="OQN53" s="468"/>
      <c r="OQO53" s="468"/>
      <c r="OQP53" s="468"/>
      <c r="OQQ53" s="468"/>
      <c r="OQR53" s="468"/>
      <c r="OQS53" s="468"/>
      <c r="OQT53" s="468"/>
      <c r="OQU53" s="468"/>
      <c r="OQV53" s="468"/>
      <c r="OQW53" s="468"/>
      <c r="OQX53" s="468"/>
      <c r="OQY53" s="468"/>
      <c r="OQZ53" s="468"/>
      <c r="ORA53" s="468"/>
      <c r="ORB53" s="468"/>
      <c r="ORC53" s="468"/>
      <c r="ORD53" s="468"/>
      <c r="ORE53" s="468"/>
      <c r="ORF53" s="468"/>
      <c r="ORG53" s="468"/>
      <c r="ORH53" s="468"/>
      <c r="ORI53" s="468"/>
      <c r="ORJ53" s="468"/>
      <c r="ORK53" s="468"/>
      <c r="ORL53" s="468"/>
      <c r="ORM53" s="468"/>
      <c r="ORN53" s="468"/>
      <c r="ORO53" s="468"/>
      <c r="ORP53" s="468"/>
      <c r="ORQ53" s="468"/>
      <c r="ORR53" s="468"/>
      <c r="ORS53" s="468"/>
      <c r="ORT53" s="468"/>
      <c r="ORU53" s="468"/>
      <c r="ORV53" s="468"/>
      <c r="ORW53" s="468"/>
      <c r="ORX53" s="468"/>
      <c r="ORY53" s="468"/>
      <c r="ORZ53" s="468"/>
      <c r="OSA53" s="468"/>
      <c r="OSB53" s="468"/>
      <c r="OSC53" s="468"/>
      <c r="OSD53" s="468"/>
      <c r="OSE53" s="468"/>
      <c r="OSF53" s="468"/>
      <c r="OSG53" s="468"/>
      <c r="OSH53" s="468"/>
      <c r="OSI53" s="468"/>
      <c r="OSJ53" s="468"/>
      <c r="OSK53" s="468"/>
      <c r="OSL53" s="468"/>
      <c r="OSM53" s="468"/>
      <c r="OSN53" s="468"/>
      <c r="OSO53" s="468"/>
      <c r="OSP53" s="468"/>
      <c r="OSQ53" s="468"/>
      <c r="OSR53" s="468"/>
      <c r="OSS53" s="468"/>
      <c r="OST53" s="468"/>
      <c r="OSU53" s="468"/>
      <c r="OSV53" s="468"/>
      <c r="OSW53" s="468"/>
      <c r="OSX53" s="468"/>
      <c r="OSY53" s="468"/>
      <c r="OSZ53" s="468"/>
      <c r="OTA53" s="468"/>
      <c r="OTB53" s="468"/>
      <c r="OTC53" s="468"/>
      <c r="OTD53" s="468"/>
      <c r="OTE53" s="468"/>
      <c r="OTF53" s="468"/>
      <c r="OTG53" s="468"/>
      <c r="OTH53" s="468"/>
      <c r="OTI53" s="468"/>
      <c r="OTJ53" s="468"/>
      <c r="OTK53" s="468"/>
      <c r="OTL53" s="468"/>
      <c r="OTM53" s="468"/>
      <c r="OTN53" s="468"/>
      <c r="OTO53" s="468"/>
      <c r="OTP53" s="468"/>
      <c r="OTQ53" s="468"/>
      <c r="OTR53" s="468"/>
      <c r="OTS53" s="468"/>
      <c r="OTT53" s="468"/>
      <c r="OTU53" s="468"/>
      <c r="OTV53" s="468"/>
      <c r="OTW53" s="468"/>
      <c r="OTX53" s="468"/>
      <c r="OTY53" s="468"/>
      <c r="OTZ53" s="468"/>
      <c r="OUA53" s="468"/>
      <c r="OUB53" s="468"/>
      <c r="OUC53" s="468"/>
      <c r="OUD53" s="468"/>
      <c r="OUE53" s="468"/>
      <c r="OUF53" s="468"/>
      <c r="OUG53" s="468"/>
      <c r="OUH53" s="468"/>
      <c r="OUI53" s="468"/>
      <c r="OUJ53" s="468"/>
      <c r="OUK53" s="468"/>
      <c r="OUL53" s="468"/>
      <c r="OUM53" s="468"/>
      <c r="OUN53" s="468"/>
      <c r="OUO53" s="468"/>
      <c r="OUP53" s="468"/>
      <c r="OUQ53" s="468"/>
      <c r="OUR53" s="468"/>
      <c r="OUS53" s="468"/>
      <c r="OUT53" s="468"/>
      <c r="OUU53" s="468"/>
      <c r="OUV53" s="468"/>
      <c r="OUW53" s="468"/>
      <c r="OUX53" s="468"/>
      <c r="OUY53" s="468"/>
      <c r="OUZ53" s="468"/>
      <c r="OVA53" s="468"/>
      <c r="OVB53" s="468"/>
      <c r="OVC53" s="468"/>
      <c r="OVD53" s="468"/>
      <c r="OVE53" s="468"/>
      <c r="OVF53" s="468"/>
      <c r="OVG53" s="468"/>
      <c r="OVH53" s="468"/>
      <c r="OVI53" s="468"/>
      <c r="OVJ53" s="468"/>
      <c r="OVK53" s="468"/>
      <c r="OVL53" s="468"/>
      <c r="OVM53" s="468"/>
      <c r="OVN53" s="468"/>
      <c r="OVO53" s="468"/>
      <c r="OVP53" s="468"/>
      <c r="OVQ53" s="468"/>
      <c r="OVR53" s="468"/>
      <c r="OVS53" s="468"/>
      <c r="OVT53" s="468"/>
      <c r="OVU53" s="468"/>
      <c r="OVV53" s="468"/>
      <c r="OVW53" s="468"/>
      <c r="OVX53" s="468"/>
      <c r="OVY53" s="468"/>
      <c r="OVZ53" s="468"/>
      <c r="OWA53" s="468"/>
      <c r="OWB53" s="468"/>
      <c r="OWC53" s="468"/>
      <c r="OWD53" s="468"/>
      <c r="OWE53" s="468"/>
      <c r="OWF53" s="468"/>
      <c r="OWG53" s="468"/>
      <c r="OWH53" s="468"/>
      <c r="OWI53" s="468"/>
      <c r="OWJ53" s="468"/>
      <c r="OWK53" s="468"/>
      <c r="OWL53" s="468"/>
      <c r="OWM53" s="468"/>
      <c r="OWN53" s="468"/>
      <c r="OWO53" s="468"/>
      <c r="OWP53" s="468"/>
      <c r="OWQ53" s="468"/>
      <c r="OWR53" s="468"/>
      <c r="OWS53" s="468"/>
      <c r="OWT53" s="468"/>
      <c r="OWU53" s="468"/>
      <c r="OWV53" s="468"/>
      <c r="OWW53" s="468"/>
      <c r="OWX53" s="468"/>
      <c r="OWY53" s="468"/>
      <c r="OWZ53" s="468"/>
      <c r="OXA53" s="468"/>
      <c r="OXB53" s="468"/>
      <c r="OXC53" s="468"/>
      <c r="OXD53" s="468"/>
      <c r="OXE53" s="468"/>
      <c r="OXF53" s="468"/>
      <c r="OXG53" s="468"/>
      <c r="OXH53" s="468"/>
      <c r="OXI53" s="468"/>
      <c r="OXJ53" s="468"/>
      <c r="OXK53" s="468"/>
      <c r="OXL53" s="468"/>
      <c r="OXM53" s="468"/>
      <c r="OXN53" s="468"/>
      <c r="OXO53" s="468"/>
      <c r="OXP53" s="468"/>
      <c r="OXQ53" s="468"/>
      <c r="OXR53" s="468"/>
      <c r="OXS53" s="468"/>
      <c r="OXT53" s="468"/>
      <c r="OXU53" s="468"/>
      <c r="OXV53" s="468"/>
      <c r="OXW53" s="468"/>
      <c r="OXX53" s="468"/>
      <c r="OXY53" s="468"/>
      <c r="OXZ53" s="468"/>
      <c r="OYA53" s="468"/>
      <c r="OYB53" s="468"/>
      <c r="OYC53" s="468"/>
      <c r="OYD53" s="468"/>
      <c r="OYE53" s="468"/>
      <c r="OYF53" s="468"/>
      <c r="OYG53" s="468"/>
      <c r="OYH53" s="468"/>
      <c r="OYI53" s="468"/>
      <c r="OYJ53" s="468"/>
      <c r="OYK53" s="468"/>
      <c r="OYL53" s="468"/>
      <c r="OYM53" s="468"/>
      <c r="OYN53" s="468"/>
      <c r="OYO53" s="468"/>
      <c r="OYP53" s="468"/>
      <c r="OYQ53" s="468"/>
      <c r="OYR53" s="468"/>
      <c r="OYS53" s="468"/>
      <c r="OYT53" s="468"/>
      <c r="OYU53" s="468"/>
      <c r="OYV53" s="468"/>
      <c r="OYW53" s="468"/>
      <c r="OYX53" s="468"/>
      <c r="OYY53" s="468"/>
      <c r="OYZ53" s="468"/>
      <c r="OZA53" s="468"/>
      <c r="OZB53" s="468"/>
      <c r="OZC53" s="468"/>
      <c r="OZD53" s="468"/>
      <c r="OZE53" s="468"/>
      <c r="OZF53" s="468"/>
      <c r="OZG53" s="468"/>
      <c r="OZH53" s="468"/>
      <c r="OZI53" s="468"/>
      <c r="OZJ53" s="468"/>
      <c r="OZK53" s="468"/>
      <c r="OZL53" s="468"/>
      <c r="OZM53" s="468"/>
      <c r="OZN53" s="468"/>
      <c r="OZO53" s="468"/>
      <c r="OZP53" s="468"/>
      <c r="OZQ53" s="468"/>
      <c r="OZR53" s="468"/>
      <c r="OZS53" s="468"/>
      <c r="OZT53" s="468"/>
      <c r="OZU53" s="468"/>
      <c r="OZV53" s="468"/>
      <c r="OZW53" s="468"/>
      <c r="OZX53" s="468"/>
      <c r="OZY53" s="468"/>
      <c r="OZZ53" s="468"/>
      <c r="PAA53" s="468"/>
      <c r="PAB53" s="468"/>
      <c r="PAC53" s="468"/>
      <c r="PAD53" s="468"/>
      <c r="PAE53" s="468"/>
      <c r="PAF53" s="468"/>
      <c r="PAG53" s="468"/>
      <c r="PAH53" s="468"/>
      <c r="PAI53" s="468"/>
      <c r="PAJ53" s="468"/>
      <c r="PAK53" s="468"/>
      <c r="PAL53" s="468"/>
      <c r="PAM53" s="468"/>
      <c r="PAN53" s="468"/>
      <c r="PAO53" s="468"/>
      <c r="PAP53" s="468"/>
      <c r="PAQ53" s="468"/>
      <c r="PAR53" s="468"/>
      <c r="PAS53" s="468"/>
      <c r="PAT53" s="468"/>
      <c r="PAU53" s="468"/>
      <c r="PAV53" s="468"/>
      <c r="PAW53" s="468"/>
      <c r="PAX53" s="468"/>
      <c r="PAY53" s="468"/>
      <c r="PAZ53" s="468"/>
      <c r="PBA53" s="468"/>
      <c r="PBB53" s="468"/>
      <c r="PBC53" s="468"/>
      <c r="PBD53" s="468"/>
      <c r="PBE53" s="468"/>
      <c r="PBF53" s="468"/>
      <c r="PBG53" s="468"/>
      <c r="PBH53" s="468"/>
      <c r="PBI53" s="468"/>
      <c r="PBJ53" s="468"/>
      <c r="PBK53" s="468"/>
      <c r="PBL53" s="468"/>
      <c r="PBM53" s="468"/>
      <c r="PBN53" s="468"/>
      <c r="PBO53" s="468"/>
      <c r="PBP53" s="468"/>
      <c r="PBQ53" s="468"/>
      <c r="PBR53" s="468"/>
      <c r="PBS53" s="468"/>
      <c r="PBT53" s="468"/>
      <c r="PBU53" s="468"/>
      <c r="PBV53" s="468"/>
      <c r="PBW53" s="468"/>
      <c r="PBX53" s="468"/>
      <c r="PBY53" s="468"/>
      <c r="PBZ53" s="468"/>
      <c r="PCA53" s="468"/>
      <c r="PCB53" s="468"/>
      <c r="PCC53" s="468"/>
      <c r="PCD53" s="468"/>
      <c r="PCE53" s="468"/>
      <c r="PCF53" s="468"/>
      <c r="PCG53" s="468"/>
      <c r="PCH53" s="468"/>
      <c r="PCI53" s="468"/>
      <c r="PCJ53" s="468"/>
      <c r="PCK53" s="468"/>
      <c r="PCL53" s="468"/>
      <c r="PCM53" s="468"/>
      <c r="PCN53" s="468"/>
      <c r="PCO53" s="468"/>
      <c r="PCP53" s="468"/>
      <c r="PCQ53" s="468"/>
      <c r="PCR53" s="468"/>
      <c r="PCS53" s="468"/>
      <c r="PCT53" s="468"/>
      <c r="PCU53" s="468"/>
      <c r="PCV53" s="468"/>
      <c r="PCW53" s="468"/>
      <c r="PCX53" s="468"/>
      <c r="PCY53" s="468"/>
      <c r="PCZ53" s="468"/>
      <c r="PDA53" s="468"/>
      <c r="PDB53" s="468"/>
      <c r="PDC53" s="468"/>
      <c r="PDD53" s="468"/>
      <c r="PDE53" s="468"/>
      <c r="PDF53" s="468"/>
      <c r="PDG53" s="468"/>
      <c r="PDH53" s="468"/>
      <c r="PDI53" s="468"/>
      <c r="PDJ53" s="468"/>
      <c r="PDK53" s="468"/>
      <c r="PDL53" s="468"/>
      <c r="PDM53" s="468"/>
      <c r="PDN53" s="468"/>
      <c r="PDO53" s="468"/>
      <c r="PDP53" s="468"/>
      <c r="PDQ53" s="468"/>
      <c r="PDR53" s="468"/>
      <c r="PDS53" s="468"/>
      <c r="PDT53" s="468"/>
      <c r="PDU53" s="468"/>
      <c r="PDV53" s="468"/>
      <c r="PDW53" s="468"/>
      <c r="PDX53" s="468"/>
      <c r="PDY53" s="468"/>
      <c r="PDZ53" s="468"/>
      <c r="PEA53" s="468"/>
      <c r="PEB53" s="468"/>
      <c r="PEC53" s="468"/>
      <c r="PED53" s="468"/>
      <c r="PEE53" s="468"/>
      <c r="PEF53" s="468"/>
      <c r="PEG53" s="468"/>
      <c r="PEH53" s="468"/>
      <c r="PEI53" s="468"/>
      <c r="PEJ53" s="468"/>
      <c r="PEK53" s="468"/>
      <c r="PEL53" s="468"/>
      <c r="PEM53" s="468"/>
      <c r="PEN53" s="468"/>
      <c r="PEO53" s="468"/>
      <c r="PEP53" s="468"/>
      <c r="PEQ53" s="468"/>
      <c r="PER53" s="468"/>
      <c r="PES53" s="468"/>
      <c r="PET53" s="468"/>
      <c r="PEU53" s="468"/>
      <c r="PEV53" s="468"/>
      <c r="PEW53" s="468"/>
      <c r="PEX53" s="468"/>
      <c r="PEY53" s="468"/>
      <c r="PEZ53" s="468"/>
      <c r="PFA53" s="468"/>
      <c r="PFB53" s="468"/>
      <c r="PFC53" s="468"/>
      <c r="PFD53" s="468"/>
      <c r="PFE53" s="468"/>
      <c r="PFF53" s="468"/>
      <c r="PFG53" s="468"/>
      <c r="PFH53" s="468"/>
      <c r="PFI53" s="468"/>
      <c r="PFJ53" s="468"/>
      <c r="PFK53" s="468"/>
      <c r="PFL53" s="468"/>
      <c r="PFM53" s="468"/>
      <c r="PFN53" s="468"/>
      <c r="PFO53" s="468"/>
      <c r="PFP53" s="468"/>
      <c r="PFQ53" s="468"/>
      <c r="PFR53" s="468"/>
      <c r="PFS53" s="468"/>
      <c r="PFT53" s="468"/>
      <c r="PFU53" s="468"/>
      <c r="PFV53" s="468"/>
      <c r="PFW53" s="468"/>
      <c r="PFX53" s="468"/>
      <c r="PFY53" s="468"/>
      <c r="PFZ53" s="468"/>
      <c r="PGA53" s="468"/>
      <c r="PGB53" s="468"/>
      <c r="PGC53" s="468"/>
      <c r="PGD53" s="468"/>
      <c r="PGE53" s="468"/>
      <c r="PGF53" s="468"/>
      <c r="PGG53" s="468"/>
      <c r="PGH53" s="468"/>
      <c r="PGI53" s="468"/>
      <c r="PGJ53" s="468"/>
      <c r="PGK53" s="468"/>
      <c r="PGL53" s="468"/>
      <c r="PGM53" s="468"/>
      <c r="PGN53" s="468"/>
      <c r="PGO53" s="468"/>
      <c r="PGP53" s="468"/>
      <c r="PGQ53" s="468"/>
      <c r="PGR53" s="468"/>
      <c r="PGS53" s="468"/>
      <c r="PGT53" s="468"/>
      <c r="PGU53" s="468"/>
      <c r="PGV53" s="468"/>
      <c r="PGW53" s="468"/>
      <c r="PGX53" s="468"/>
      <c r="PGY53" s="468"/>
      <c r="PGZ53" s="468"/>
      <c r="PHA53" s="468"/>
      <c r="PHB53" s="468"/>
      <c r="PHC53" s="468"/>
      <c r="PHD53" s="468"/>
      <c r="PHE53" s="468"/>
      <c r="PHF53" s="468"/>
      <c r="PHG53" s="468"/>
      <c r="PHH53" s="468"/>
      <c r="PHI53" s="468"/>
      <c r="PHJ53" s="468"/>
      <c r="PHK53" s="468"/>
      <c r="PHL53" s="468"/>
      <c r="PHM53" s="468"/>
      <c r="PHN53" s="468"/>
      <c r="PHO53" s="468"/>
      <c r="PHP53" s="468"/>
      <c r="PHQ53" s="468"/>
      <c r="PHR53" s="468"/>
      <c r="PHS53" s="468"/>
      <c r="PHT53" s="468"/>
      <c r="PHU53" s="468"/>
      <c r="PHV53" s="468"/>
      <c r="PHW53" s="468"/>
      <c r="PHX53" s="468"/>
      <c r="PHY53" s="468"/>
      <c r="PHZ53" s="468"/>
      <c r="PIA53" s="468"/>
      <c r="PIB53" s="468"/>
      <c r="PIC53" s="468"/>
      <c r="PID53" s="468"/>
      <c r="PIE53" s="468"/>
      <c r="PIF53" s="468"/>
      <c r="PIG53" s="468"/>
      <c r="PIH53" s="468"/>
      <c r="PII53" s="468"/>
      <c r="PIJ53" s="468"/>
      <c r="PIK53" s="468"/>
      <c r="PIL53" s="468"/>
      <c r="PIM53" s="468"/>
      <c r="PIN53" s="468"/>
      <c r="PIO53" s="468"/>
      <c r="PIP53" s="468"/>
      <c r="PIQ53" s="468"/>
      <c r="PIR53" s="468"/>
      <c r="PIS53" s="468"/>
      <c r="PIT53" s="468"/>
      <c r="PIU53" s="468"/>
      <c r="PIV53" s="468"/>
      <c r="PIW53" s="468"/>
      <c r="PIX53" s="468"/>
      <c r="PIY53" s="468"/>
      <c r="PIZ53" s="468"/>
      <c r="PJA53" s="468"/>
      <c r="PJB53" s="468"/>
      <c r="PJC53" s="468"/>
      <c r="PJD53" s="468"/>
      <c r="PJE53" s="468"/>
      <c r="PJF53" s="468"/>
      <c r="PJG53" s="468"/>
      <c r="PJH53" s="468"/>
      <c r="PJI53" s="468"/>
      <c r="PJJ53" s="468"/>
      <c r="PJK53" s="468"/>
      <c r="PJL53" s="468"/>
      <c r="PJM53" s="468"/>
      <c r="PJN53" s="468"/>
      <c r="PJO53" s="468"/>
      <c r="PJP53" s="468"/>
      <c r="PJQ53" s="468"/>
      <c r="PJR53" s="468"/>
      <c r="PJS53" s="468"/>
      <c r="PJT53" s="468"/>
      <c r="PJU53" s="468"/>
      <c r="PJV53" s="468"/>
      <c r="PJW53" s="468"/>
      <c r="PJX53" s="468"/>
      <c r="PJY53" s="468"/>
      <c r="PJZ53" s="468"/>
      <c r="PKA53" s="468"/>
      <c r="PKB53" s="468"/>
      <c r="PKC53" s="468"/>
      <c r="PKD53" s="468"/>
      <c r="PKE53" s="468"/>
      <c r="PKF53" s="468"/>
      <c r="PKG53" s="468"/>
      <c r="PKH53" s="468"/>
      <c r="PKI53" s="468"/>
      <c r="PKJ53" s="468"/>
      <c r="PKK53" s="468"/>
      <c r="PKL53" s="468"/>
      <c r="PKM53" s="468"/>
      <c r="PKN53" s="468"/>
      <c r="PKO53" s="468"/>
      <c r="PKP53" s="468"/>
      <c r="PKQ53" s="468"/>
      <c r="PKR53" s="468"/>
      <c r="PKS53" s="468"/>
      <c r="PKT53" s="468"/>
      <c r="PKU53" s="468"/>
      <c r="PKV53" s="468"/>
      <c r="PKW53" s="468"/>
      <c r="PKX53" s="468"/>
      <c r="PKY53" s="468"/>
      <c r="PKZ53" s="468"/>
      <c r="PLA53" s="468"/>
      <c r="PLB53" s="468"/>
      <c r="PLC53" s="468"/>
      <c r="PLD53" s="468"/>
      <c r="PLE53" s="468"/>
      <c r="PLF53" s="468"/>
      <c r="PLG53" s="468"/>
      <c r="PLH53" s="468"/>
      <c r="PLI53" s="468"/>
      <c r="PLJ53" s="468"/>
      <c r="PLK53" s="468"/>
      <c r="PLL53" s="468"/>
      <c r="PLM53" s="468"/>
      <c r="PLN53" s="468"/>
      <c r="PLO53" s="468"/>
      <c r="PLP53" s="468"/>
      <c r="PLQ53" s="468"/>
      <c r="PLR53" s="468"/>
      <c r="PLS53" s="468"/>
      <c r="PLT53" s="468"/>
      <c r="PLU53" s="468"/>
      <c r="PLV53" s="468"/>
      <c r="PLW53" s="468"/>
      <c r="PLX53" s="468"/>
      <c r="PLY53" s="468"/>
      <c r="PLZ53" s="468"/>
      <c r="PMA53" s="468"/>
      <c r="PMB53" s="468"/>
      <c r="PMC53" s="468"/>
      <c r="PMD53" s="468"/>
      <c r="PME53" s="468"/>
      <c r="PMF53" s="468"/>
      <c r="PMG53" s="468"/>
      <c r="PMH53" s="468"/>
      <c r="PMI53" s="468"/>
      <c r="PMJ53" s="468"/>
      <c r="PMK53" s="468"/>
      <c r="PML53" s="468"/>
      <c r="PMM53" s="468"/>
      <c r="PMN53" s="468"/>
      <c r="PMO53" s="468"/>
      <c r="PMP53" s="468"/>
      <c r="PMQ53" s="468"/>
      <c r="PMR53" s="468"/>
      <c r="PMS53" s="468"/>
      <c r="PMT53" s="468"/>
      <c r="PMU53" s="468"/>
      <c r="PMV53" s="468"/>
      <c r="PMW53" s="468"/>
      <c r="PMX53" s="468"/>
      <c r="PMY53" s="468"/>
      <c r="PMZ53" s="468"/>
      <c r="PNA53" s="468"/>
      <c r="PNB53" s="468"/>
      <c r="PNC53" s="468"/>
      <c r="PND53" s="468"/>
      <c r="PNE53" s="468"/>
      <c r="PNF53" s="468"/>
      <c r="PNG53" s="468"/>
      <c r="PNH53" s="468"/>
      <c r="PNI53" s="468"/>
      <c r="PNJ53" s="468"/>
      <c r="PNK53" s="468"/>
      <c r="PNL53" s="468"/>
      <c r="PNM53" s="468"/>
      <c r="PNN53" s="468"/>
      <c r="PNO53" s="468"/>
      <c r="PNP53" s="468"/>
      <c r="PNQ53" s="468"/>
      <c r="PNR53" s="468"/>
      <c r="PNS53" s="468"/>
      <c r="PNT53" s="468"/>
      <c r="PNU53" s="468"/>
      <c r="PNV53" s="468"/>
      <c r="PNW53" s="468"/>
      <c r="PNX53" s="468"/>
      <c r="PNY53" s="468"/>
      <c r="PNZ53" s="468"/>
      <c r="POA53" s="468"/>
      <c r="POB53" s="468"/>
      <c r="POC53" s="468"/>
      <c r="POD53" s="468"/>
      <c r="POE53" s="468"/>
      <c r="POF53" s="468"/>
      <c r="POG53" s="468"/>
      <c r="POH53" s="468"/>
      <c r="POI53" s="468"/>
      <c r="POJ53" s="468"/>
      <c r="POK53" s="468"/>
      <c r="POL53" s="468"/>
      <c r="POM53" s="468"/>
      <c r="PON53" s="468"/>
      <c r="POO53" s="468"/>
      <c r="POP53" s="468"/>
      <c r="POQ53" s="468"/>
      <c r="POR53" s="468"/>
      <c r="POS53" s="468"/>
      <c r="POT53" s="468"/>
      <c r="POU53" s="468"/>
      <c r="POV53" s="468"/>
      <c r="POW53" s="468"/>
      <c r="POX53" s="468"/>
      <c r="POY53" s="468"/>
      <c r="POZ53" s="468"/>
      <c r="PPA53" s="468"/>
      <c r="PPB53" s="468"/>
      <c r="PPC53" s="468"/>
      <c r="PPD53" s="468"/>
      <c r="PPE53" s="468"/>
      <c r="PPF53" s="468"/>
      <c r="PPG53" s="468"/>
      <c r="PPH53" s="468"/>
      <c r="PPI53" s="468"/>
      <c r="PPJ53" s="468"/>
      <c r="PPK53" s="468"/>
      <c r="PPL53" s="468"/>
      <c r="PPM53" s="468"/>
      <c r="PPN53" s="468"/>
      <c r="PPO53" s="468"/>
      <c r="PPP53" s="468"/>
      <c r="PPQ53" s="468"/>
      <c r="PPR53" s="468"/>
      <c r="PPS53" s="468"/>
      <c r="PPT53" s="468"/>
      <c r="PPU53" s="468"/>
      <c r="PPV53" s="468"/>
      <c r="PPW53" s="468"/>
      <c r="PPX53" s="468"/>
      <c r="PPY53" s="468"/>
      <c r="PPZ53" s="468"/>
      <c r="PQA53" s="468"/>
      <c r="PQB53" s="468"/>
      <c r="PQC53" s="468"/>
      <c r="PQD53" s="468"/>
      <c r="PQE53" s="468"/>
      <c r="PQF53" s="468"/>
      <c r="PQG53" s="468"/>
      <c r="PQH53" s="468"/>
      <c r="PQI53" s="468"/>
      <c r="PQJ53" s="468"/>
      <c r="PQK53" s="468"/>
      <c r="PQL53" s="468"/>
      <c r="PQM53" s="468"/>
      <c r="PQN53" s="468"/>
      <c r="PQO53" s="468"/>
      <c r="PQP53" s="468"/>
      <c r="PQQ53" s="468"/>
      <c r="PQR53" s="468"/>
      <c r="PQS53" s="468"/>
      <c r="PQT53" s="468"/>
      <c r="PQU53" s="468"/>
      <c r="PQV53" s="468"/>
      <c r="PQW53" s="468"/>
      <c r="PQX53" s="468"/>
      <c r="PQY53" s="468"/>
      <c r="PQZ53" s="468"/>
      <c r="PRA53" s="468"/>
      <c r="PRB53" s="468"/>
      <c r="PRC53" s="468"/>
      <c r="PRD53" s="468"/>
      <c r="PRE53" s="468"/>
      <c r="PRF53" s="468"/>
      <c r="PRG53" s="468"/>
      <c r="PRH53" s="468"/>
      <c r="PRI53" s="468"/>
      <c r="PRJ53" s="468"/>
      <c r="PRK53" s="468"/>
      <c r="PRL53" s="468"/>
      <c r="PRM53" s="468"/>
      <c r="PRN53" s="468"/>
      <c r="PRO53" s="468"/>
      <c r="PRP53" s="468"/>
      <c r="PRQ53" s="468"/>
      <c r="PRR53" s="468"/>
      <c r="PRS53" s="468"/>
      <c r="PRT53" s="468"/>
      <c r="PRU53" s="468"/>
      <c r="PRV53" s="468"/>
      <c r="PRW53" s="468"/>
      <c r="PRX53" s="468"/>
      <c r="PRY53" s="468"/>
      <c r="PRZ53" s="468"/>
      <c r="PSA53" s="468"/>
      <c r="PSB53" s="468"/>
      <c r="PSC53" s="468"/>
      <c r="PSD53" s="468"/>
      <c r="PSE53" s="468"/>
      <c r="PSF53" s="468"/>
      <c r="PSG53" s="468"/>
      <c r="PSH53" s="468"/>
      <c r="PSI53" s="468"/>
      <c r="PSJ53" s="468"/>
      <c r="PSK53" s="468"/>
      <c r="PSL53" s="468"/>
      <c r="PSM53" s="468"/>
      <c r="PSN53" s="468"/>
      <c r="PSO53" s="468"/>
      <c r="PSP53" s="468"/>
      <c r="PSQ53" s="468"/>
      <c r="PSR53" s="468"/>
      <c r="PSS53" s="468"/>
      <c r="PST53" s="468"/>
      <c r="PSU53" s="468"/>
      <c r="PSV53" s="468"/>
      <c r="PSW53" s="468"/>
      <c r="PSX53" s="468"/>
      <c r="PSY53" s="468"/>
      <c r="PSZ53" s="468"/>
      <c r="PTA53" s="468"/>
      <c r="PTB53" s="468"/>
      <c r="PTC53" s="468"/>
      <c r="PTD53" s="468"/>
      <c r="PTE53" s="468"/>
      <c r="PTF53" s="468"/>
      <c r="PTG53" s="468"/>
      <c r="PTH53" s="468"/>
      <c r="PTI53" s="468"/>
      <c r="PTJ53" s="468"/>
      <c r="PTK53" s="468"/>
      <c r="PTL53" s="468"/>
      <c r="PTM53" s="468"/>
      <c r="PTN53" s="468"/>
      <c r="PTO53" s="468"/>
      <c r="PTP53" s="468"/>
      <c r="PTQ53" s="468"/>
      <c r="PTR53" s="468"/>
      <c r="PTS53" s="468"/>
      <c r="PTT53" s="468"/>
      <c r="PTU53" s="468"/>
      <c r="PTV53" s="468"/>
      <c r="PTW53" s="468"/>
      <c r="PTX53" s="468"/>
      <c r="PTY53" s="468"/>
      <c r="PTZ53" s="468"/>
      <c r="PUA53" s="468"/>
      <c r="PUB53" s="468"/>
      <c r="PUC53" s="468"/>
      <c r="PUD53" s="468"/>
      <c r="PUE53" s="468"/>
      <c r="PUF53" s="468"/>
      <c r="PUG53" s="468"/>
      <c r="PUH53" s="468"/>
      <c r="PUI53" s="468"/>
      <c r="PUJ53" s="468"/>
      <c r="PUK53" s="468"/>
      <c r="PUL53" s="468"/>
      <c r="PUM53" s="468"/>
      <c r="PUN53" s="468"/>
      <c r="PUO53" s="468"/>
      <c r="PUP53" s="468"/>
      <c r="PUQ53" s="468"/>
      <c r="PUR53" s="468"/>
      <c r="PUS53" s="468"/>
      <c r="PUT53" s="468"/>
      <c r="PUU53" s="468"/>
      <c r="PUV53" s="468"/>
      <c r="PUW53" s="468"/>
      <c r="PUX53" s="468"/>
      <c r="PUY53" s="468"/>
      <c r="PUZ53" s="468"/>
      <c r="PVA53" s="468"/>
      <c r="PVB53" s="468"/>
      <c r="PVC53" s="468"/>
      <c r="PVD53" s="468"/>
      <c r="PVE53" s="468"/>
      <c r="PVF53" s="468"/>
      <c r="PVG53" s="468"/>
      <c r="PVH53" s="468"/>
      <c r="PVI53" s="468"/>
      <c r="PVJ53" s="468"/>
      <c r="PVK53" s="468"/>
      <c r="PVL53" s="468"/>
      <c r="PVM53" s="468"/>
      <c r="PVN53" s="468"/>
      <c r="PVO53" s="468"/>
      <c r="PVP53" s="468"/>
      <c r="PVQ53" s="468"/>
      <c r="PVR53" s="468"/>
      <c r="PVS53" s="468"/>
      <c r="PVT53" s="468"/>
      <c r="PVU53" s="468"/>
      <c r="PVV53" s="468"/>
      <c r="PVW53" s="468"/>
      <c r="PVX53" s="468"/>
      <c r="PVY53" s="468"/>
      <c r="PVZ53" s="468"/>
      <c r="PWA53" s="468"/>
      <c r="PWB53" s="468"/>
      <c r="PWC53" s="468"/>
      <c r="PWD53" s="468"/>
      <c r="PWE53" s="468"/>
      <c r="PWF53" s="468"/>
      <c r="PWG53" s="468"/>
      <c r="PWH53" s="468"/>
      <c r="PWI53" s="468"/>
      <c r="PWJ53" s="468"/>
      <c r="PWK53" s="468"/>
      <c r="PWL53" s="468"/>
      <c r="PWM53" s="468"/>
      <c r="PWN53" s="468"/>
      <c r="PWO53" s="468"/>
      <c r="PWP53" s="468"/>
      <c r="PWQ53" s="468"/>
      <c r="PWR53" s="468"/>
      <c r="PWS53" s="468"/>
      <c r="PWT53" s="468"/>
      <c r="PWU53" s="468"/>
      <c r="PWV53" s="468"/>
      <c r="PWW53" s="468"/>
      <c r="PWX53" s="468"/>
      <c r="PWY53" s="468"/>
      <c r="PWZ53" s="468"/>
      <c r="PXA53" s="468"/>
      <c r="PXB53" s="468"/>
      <c r="PXC53" s="468"/>
      <c r="PXD53" s="468"/>
      <c r="PXE53" s="468"/>
      <c r="PXF53" s="468"/>
      <c r="PXG53" s="468"/>
      <c r="PXH53" s="468"/>
      <c r="PXI53" s="468"/>
      <c r="PXJ53" s="468"/>
      <c r="PXK53" s="468"/>
      <c r="PXL53" s="468"/>
      <c r="PXM53" s="468"/>
      <c r="PXN53" s="468"/>
      <c r="PXO53" s="468"/>
      <c r="PXP53" s="468"/>
      <c r="PXQ53" s="468"/>
      <c r="PXR53" s="468"/>
      <c r="PXS53" s="468"/>
      <c r="PXT53" s="468"/>
      <c r="PXU53" s="468"/>
      <c r="PXV53" s="468"/>
      <c r="PXW53" s="468"/>
      <c r="PXX53" s="468"/>
      <c r="PXY53" s="468"/>
      <c r="PXZ53" s="468"/>
      <c r="PYA53" s="468"/>
      <c r="PYB53" s="468"/>
      <c r="PYC53" s="468"/>
      <c r="PYD53" s="468"/>
      <c r="PYE53" s="468"/>
      <c r="PYF53" s="468"/>
      <c r="PYG53" s="468"/>
      <c r="PYH53" s="468"/>
      <c r="PYI53" s="468"/>
      <c r="PYJ53" s="468"/>
      <c r="PYK53" s="468"/>
      <c r="PYL53" s="468"/>
      <c r="PYM53" s="468"/>
      <c r="PYN53" s="468"/>
      <c r="PYO53" s="468"/>
      <c r="PYP53" s="468"/>
      <c r="PYQ53" s="468"/>
      <c r="PYR53" s="468"/>
      <c r="PYS53" s="468"/>
      <c r="PYT53" s="468"/>
      <c r="PYU53" s="468"/>
      <c r="PYV53" s="468"/>
      <c r="PYW53" s="468"/>
      <c r="PYX53" s="468"/>
      <c r="PYY53" s="468"/>
      <c r="PYZ53" s="468"/>
      <c r="PZA53" s="468"/>
      <c r="PZB53" s="468"/>
      <c r="PZC53" s="468"/>
      <c r="PZD53" s="468"/>
      <c r="PZE53" s="468"/>
      <c r="PZF53" s="468"/>
      <c r="PZG53" s="468"/>
      <c r="PZH53" s="468"/>
      <c r="PZI53" s="468"/>
      <c r="PZJ53" s="468"/>
      <c r="PZK53" s="468"/>
      <c r="PZL53" s="468"/>
      <c r="PZM53" s="468"/>
      <c r="PZN53" s="468"/>
      <c r="PZO53" s="468"/>
      <c r="PZP53" s="468"/>
      <c r="PZQ53" s="468"/>
      <c r="PZR53" s="468"/>
      <c r="PZS53" s="468"/>
      <c r="PZT53" s="468"/>
      <c r="PZU53" s="468"/>
      <c r="PZV53" s="468"/>
      <c r="PZW53" s="468"/>
      <c r="PZX53" s="468"/>
      <c r="PZY53" s="468"/>
      <c r="PZZ53" s="468"/>
      <c r="QAA53" s="468"/>
      <c r="QAB53" s="468"/>
      <c r="QAC53" s="468"/>
      <c r="QAD53" s="468"/>
      <c r="QAE53" s="468"/>
      <c r="QAF53" s="468"/>
      <c r="QAG53" s="468"/>
      <c r="QAH53" s="468"/>
      <c r="QAI53" s="468"/>
      <c r="QAJ53" s="468"/>
      <c r="QAK53" s="468"/>
      <c r="QAL53" s="468"/>
      <c r="QAM53" s="468"/>
      <c r="QAN53" s="468"/>
      <c r="QAO53" s="468"/>
      <c r="QAP53" s="468"/>
      <c r="QAQ53" s="468"/>
      <c r="QAR53" s="468"/>
      <c r="QAS53" s="468"/>
      <c r="QAT53" s="468"/>
      <c r="QAU53" s="468"/>
      <c r="QAV53" s="468"/>
      <c r="QAW53" s="468"/>
      <c r="QAX53" s="468"/>
      <c r="QAY53" s="468"/>
      <c r="QAZ53" s="468"/>
      <c r="QBA53" s="468"/>
      <c r="QBB53" s="468"/>
      <c r="QBC53" s="468"/>
      <c r="QBD53" s="468"/>
      <c r="QBE53" s="468"/>
      <c r="QBF53" s="468"/>
      <c r="QBG53" s="468"/>
      <c r="QBH53" s="468"/>
      <c r="QBI53" s="468"/>
      <c r="QBJ53" s="468"/>
      <c r="QBK53" s="468"/>
      <c r="QBL53" s="468"/>
      <c r="QBM53" s="468"/>
      <c r="QBN53" s="468"/>
      <c r="QBO53" s="468"/>
      <c r="QBP53" s="468"/>
      <c r="QBQ53" s="468"/>
      <c r="QBR53" s="468"/>
      <c r="QBS53" s="468"/>
      <c r="QBT53" s="468"/>
      <c r="QBU53" s="468"/>
      <c r="QBV53" s="468"/>
      <c r="QBW53" s="468"/>
      <c r="QBX53" s="468"/>
      <c r="QBY53" s="468"/>
      <c r="QBZ53" s="468"/>
      <c r="QCA53" s="468"/>
      <c r="QCB53" s="468"/>
      <c r="QCC53" s="468"/>
      <c r="QCD53" s="468"/>
      <c r="QCE53" s="468"/>
      <c r="QCF53" s="468"/>
      <c r="QCG53" s="468"/>
      <c r="QCH53" s="468"/>
      <c r="QCI53" s="468"/>
      <c r="QCJ53" s="468"/>
      <c r="QCK53" s="468"/>
      <c r="QCL53" s="468"/>
      <c r="QCM53" s="468"/>
      <c r="QCN53" s="468"/>
      <c r="QCO53" s="468"/>
      <c r="QCP53" s="468"/>
      <c r="QCQ53" s="468"/>
      <c r="QCR53" s="468"/>
      <c r="QCS53" s="468"/>
      <c r="QCT53" s="468"/>
      <c r="QCU53" s="468"/>
      <c r="QCV53" s="468"/>
      <c r="QCW53" s="468"/>
      <c r="QCX53" s="468"/>
      <c r="QCY53" s="468"/>
      <c r="QCZ53" s="468"/>
      <c r="QDA53" s="468"/>
      <c r="QDB53" s="468"/>
      <c r="QDC53" s="468"/>
      <c r="QDD53" s="468"/>
      <c r="QDE53" s="468"/>
      <c r="QDF53" s="468"/>
      <c r="QDG53" s="468"/>
      <c r="QDH53" s="468"/>
      <c r="QDI53" s="468"/>
      <c r="QDJ53" s="468"/>
      <c r="QDK53" s="468"/>
      <c r="QDL53" s="468"/>
      <c r="QDM53" s="468"/>
      <c r="QDN53" s="468"/>
      <c r="QDO53" s="468"/>
      <c r="QDP53" s="468"/>
      <c r="QDQ53" s="468"/>
      <c r="QDR53" s="468"/>
      <c r="QDS53" s="468"/>
      <c r="QDT53" s="468"/>
      <c r="QDU53" s="468"/>
      <c r="QDV53" s="468"/>
      <c r="QDW53" s="468"/>
      <c r="QDX53" s="468"/>
      <c r="QDY53" s="468"/>
      <c r="QDZ53" s="468"/>
      <c r="QEA53" s="468"/>
      <c r="QEB53" s="468"/>
      <c r="QEC53" s="468"/>
      <c r="QED53" s="468"/>
      <c r="QEE53" s="468"/>
      <c r="QEF53" s="468"/>
      <c r="QEG53" s="468"/>
      <c r="QEH53" s="468"/>
      <c r="QEI53" s="468"/>
      <c r="QEJ53" s="468"/>
      <c r="QEK53" s="468"/>
      <c r="QEL53" s="468"/>
      <c r="QEM53" s="468"/>
      <c r="QEN53" s="468"/>
      <c r="QEO53" s="468"/>
      <c r="QEP53" s="468"/>
      <c r="QEQ53" s="468"/>
      <c r="QER53" s="468"/>
      <c r="QES53" s="468"/>
      <c r="QET53" s="468"/>
      <c r="QEU53" s="468"/>
      <c r="QEV53" s="468"/>
      <c r="QEW53" s="468"/>
      <c r="QEX53" s="468"/>
      <c r="QEY53" s="468"/>
      <c r="QEZ53" s="468"/>
      <c r="QFA53" s="468"/>
      <c r="QFB53" s="468"/>
      <c r="QFC53" s="468"/>
      <c r="QFD53" s="468"/>
      <c r="QFE53" s="468"/>
      <c r="QFF53" s="468"/>
      <c r="QFG53" s="468"/>
      <c r="QFH53" s="468"/>
      <c r="QFI53" s="468"/>
      <c r="QFJ53" s="468"/>
      <c r="QFK53" s="468"/>
      <c r="QFL53" s="468"/>
      <c r="QFM53" s="468"/>
      <c r="QFN53" s="468"/>
      <c r="QFO53" s="468"/>
      <c r="QFP53" s="468"/>
      <c r="QFQ53" s="468"/>
      <c r="QFR53" s="468"/>
      <c r="QFS53" s="468"/>
      <c r="QFT53" s="468"/>
      <c r="QFU53" s="468"/>
      <c r="QFV53" s="468"/>
      <c r="QFW53" s="468"/>
      <c r="QFX53" s="468"/>
      <c r="QFY53" s="468"/>
      <c r="QFZ53" s="468"/>
      <c r="QGA53" s="468"/>
      <c r="QGB53" s="468"/>
      <c r="QGC53" s="468"/>
      <c r="QGD53" s="468"/>
      <c r="QGE53" s="468"/>
      <c r="QGF53" s="468"/>
      <c r="QGG53" s="468"/>
      <c r="QGH53" s="468"/>
      <c r="QGI53" s="468"/>
      <c r="QGJ53" s="468"/>
      <c r="QGK53" s="468"/>
      <c r="QGL53" s="468"/>
      <c r="QGM53" s="468"/>
      <c r="QGN53" s="468"/>
      <c r="QGO53" s="468"/>
      <c r="QGP53" s="468"/>
      <c r="QGQ53" s="468"/>
      <c r="QGR53" s="468"/>
      <c r="QGS53" s="468"/>
      <c r="QGT53" s="468"/>
      <c r="QGU53" s="468"/>
      <c r="QGV53" s="468"/>
      <c r="QGW53" s="468"/>
      <c r="QGX53" s="468"/>
      <c r="QGY53" s="468"/>
      <c r="QGZ53" s="468"/>
      <c r="QHA53" s="468"/>
      <c r="QHB53" s="468"/>
      <c r="QHC53" s="468"/>
      <c r="QHD53" s="468"/>
      <c r="QHE53" s="468"/>
      <c r="QHF53" s="468"/>
      <c r="QHG53" s="468"/>
      <c r="QHH53" s="468"/>
      <c r="QHI53" s="468"/>
      <c r="QHJ53" s="468"/>
      <c r="QHK53" s="468"/>
      <c r="QHL53" s="468"/>
      <c r="QHM53" s="468"/>
      <c r="QHN53" s="468"/>
      <c r="QHO53" s="468"/>
      <c r="QHP53" s="468"/>
      <c r="QHQ53" s="468"/>
      <c r="QHR53" s="468"/>
      <c r="QHS53" s="468"/>
      <c r="QHT53" s="468"/>
      <c r="QHU53" s="468"/>
      <c r="QHV53" s="468"/>
      <c r="QHW53" s="468"/>
      <c r="QHX53" s="468"/>
      <c r="QHY53" s="468"/>
      <c r="QHZ53" s="468"/>
      <c r="QIA53" s="468"/>
      <c r="QIB53" s="468"/>
      <c r="QIC53" s="468"/>
      <c r="QID53" s="468"/>
      <c r="QIE53" s="468"/>
      <c r="QIF53" s="468"/>
      <c r="QIG53" s="468"/>
      <c r="QIH53" s="468"/>
      <c r="QII53" s="468"/>
      <c r="QIJ53" s="468"/>
      <c r="QIK53" s="468"/>
      <c r="QIL53" s="468"/>
      <c r="QIM53" s="468"/>
      <c r="QIN53" s="468"/>
      <c r="QIO53" s="468"/>
      <c r="QIP53" s="468"/>
      <c r="QIQ53" s="468"/>
      <c r="QIR53" s="468"/>
      <c r="QIS53" s="468"/>
      <c r="QIT53" s="468"/>
      <c r="QIU53" s="468"/>
      <c r="QIV53" s="468"/>
      <c r="QIW53" s="468"/>
      <c r="QIX53" s="468"/>
      <c r="QIY53" s="468"/>
      <c r="QIZ53" s="468"/>
      <c r="QJA53" s="468"/>
      <c r="QJB53" s="468"/>
      <c r="QJC53" s="468"/>
      <c r="QJD53" s="468"/>
      <c r="QJE53" s="468"/>
      <c r="QJF53" s="468"/>
      <c r="QJG53" s="468"/>
      <c r="QJH53" s="468"/>
      <c r="QJI53" s="468"/>
      <c r="QJJ53" s="468"/>
      <c r="QJK53" s="468"/>
      <c r="QJL53" s="468"/>
      <c r="QJM53" s="468"/>
      <c r="QJN53" s="468"/>
      <c r="QJO53" s="468"/>
      <c r="QJP53" s="468"/>
      <c r="QJQ53" s="468"/>
      <c r="QJR53" s="468"/>
      <c r="QJS53" s="468"/>
      <c r="QJT53" s="468"/>
      <c r="QJU53" s="468"/>
      <c r="QJV53" s="468"/>
      <c r="QJW53" s="468"/>
      <c r="QJX53" s="468"/>
      <c r="QJY53" s="468"/>
      <c r="QJZ53" s="468"/>
      <c r="QKA53" s="468"/>
      <c r="QKB53" s="468"/>
      <c r="QKC53" s="468"/>
      <c r="QKD53" s="468"/>
      <c r="QKE53" s="468"/>
      <c r="QKF53" s="468"/>
      <c r="QKG53" s="468"/>
      <c r="QKH53" s="468"/>
      <c r="QKI53" s="468"/>
      <c r="QKJ53" s="468"/>
      <c r="QKK53" s="468"/>
      <c r="QKL53" s="468"/>
      <c r="QKM53" s="468"/>
      <c r="QKN53" s="468"/>
      <c r="QKO53" s="468"/>
      <c r="QKP53" s="468"/>
      <c r="QKQ53" s="468"/>
      <c r="QKR53" s="468"/>
      <c r="QKS53" s="468"/>
      <c r="QKT53" s="468"/>
      <c r="QKU53" s="468"/>
      <c r="QKV53" s="468"/>
      <c r="QKW53" s="468"/>
      <c r="QKX53" s="468"/>
      <c r="QKY53" s="468"/>
      <c r="QKZ53" s="468"/>
      <c r="QLA53" s="468"/>
      <c r="QLB53" s="468"/>
      <c r="QLC53" s="468"/>
      <c r="QLD53" s="468"/>
      <c r="QLE53" s="468"/>
      <c r="QLF53" s="468"/>
      <c r="QLG53" s="468"/>
      <c r="QLH53" s="468"/>
      <c r="QLI53" s="468"/>
      <c r="QLJ53" s="468"/>
      <c r="QLK53" s="468"/>
      <c r="QLL53" s="468"/>
      <c r="QLM53" s="468"/>
      <c r="QLN53" s="468"/>
      <c r="QLO53" s="468"/>
      <c r="QLP53" s="468"/>
      <c r="QLQ53" s="468"/>
      <c r="QLR53" s="468"/>
      <c r="QLS53" s="468"/>
      <c r="QLT53" s="468"/>
      <c r="QLU53" s="468"/>
      <c r="QLV53" s="468"/>
      <c r="QLW53" s="468"/>
      <c r="QLX53" s="468"/>
      <c r="QLY53" s="468"/>
      <c r="QLZ53" s="468"/>
      <c r="QMA53" s="468"/>
      <c r="QMB53" s="468"/>
      <c r="QMC53" s="468"/>
      <c r="QMD53" s="468"/>
      <c r="QME53" s="468"/>
      <c r="QMF53" s="468"/>
      <c r="QMG53" s="468"/>
      <c r="QMH53" s="468"/>
      <c r="QMI53" s="468"/>
      <c r="QMJ53" s="468"/>
      <c r="QMK53" s="468"/>
      <c r="QML53" s="468"/>
      <c r="QMM53" s="468"/>
      <c r="QMN53" s="468"/>
      <c r="QMO53" s="468"/>
      <c r="QMP53" s="468"/>
      <c r="QMQ53" s="468"/>
      <c r="QMR53" s="468"/>
      <c r="QMS53" s="468"/>
      <c r="QMT53" s="468"/>
      <c r="QMU53" s="468"/>
      <c r="QMV53" s="468"/>
      <c r="QMW53" s="468"/>
      <c r="QMX53" s="468"/>
      <c r="QMY53" s="468"/>
      <c r="QMZ53" s="468"/>
      <c r="QNA53" s="468"/>
      <c r="QNB53" s="468"/>
      <c r="QNC53" s="468"/>
      <c r="QND53" s="468"/>
      <c r="QNE53" s="468"/>
      <c r="QNF53" s="468"/>
      <c r="QNG53" s="468"/>
      <c r="QNH53" s="468"/>
      <c r="QNI53" s="468"/>
      <c r="QNJ53" s="468"/>
      <c r="QNK53" s="468"/>
      <c r="QNL53" s="468"/>
      <c r="QNM53" s="468"/>
      <c r="QNN53" s="468"/>
      <c r="QNO53" s="468"/>
      <c r="QNP53" s="468"/>
      <c r="QNQ53" s="468"/>
      <c r="QNR53" s="468"/>
      <c r="QNS53" s="468"/>
      <c r="QNT53" s="468"/>
      <c r="QNU53" s="468"/>
      <c r="QNV53" s="468"/>
      <c r="QNW53" s="468"/>
      <c r="QNX53" s="468"/>
      <c r="QNY53" s="468"/>
      <c r="QNZ53" s="468"/>
      <c r="QOA53" s="468"/>
      <c r="QOB53" s="468"/>
      <c r="QOC53" s="468"/>
      <c r="QOD53" s="468"/>
      <c r="QOE53" s="468"/>
      <c r="QOF53" s="468"/>
      <c r="QOG53" s="468"/>
      <c r="QOH53" s="468"/>
      <c r="QOI53" s="468"/>
      <c r="QOJ53" s="468"/>
      <c r="QOK53" s="468"/>
      <c r="QOL53" s="468"/>
      <c r="QOM53" s="468"/>
      <c r="QON53" s="468"/>
      <c r="QOO53" s="468"/>
      <c r="QOP53" s="468"/>
      <c r="QOQ53" s="468"/>
      <c r="QOR53" s="468"/>
      <c r="QOS53" s="468"/>
      <c r="QOT53" s="468"/>
      <c r="QOU53" s="468"/>
      <c r="QOV53" s="468"/>
      <c r="QOW53" s="468"/>
      <c r="QOX53" s="468"/>
      <c r="QOY53" s="468"/>
      <c r="QOZ53" s="468"/>
      <c r="QPA53" s="468"/>
      <c r="QPB53" s="468"/>
      <c r="QPC53" s="468"/>
      <c r="QPD53" s="468"/>
      <c r="QPE53" s="468"/>
      <c r="QPF53" s="468"/>
      <c r="QPG53" s="468"/>
      <c r="QPH53" s="468"/>
      <c r="QPI53" s="468"/>
      <c r="QPJ53" s="468"/>
      <c r="QPK53" s="468"/>
      <c r="QPL53" s="468"/>
      <c r="QPM53" s="468"/>
      <c r="QPN53" s="468"/>
      <c r="QPO53" s="468"/>
      <c r="QPP53" s="468"/>
      <c r="QPQ53" s="468"/>
      <c r="QPR53" s="468"/>
      <c r="QPS53" s="468"/>
      <c r="QPT53" s="468"/>
      <c r="QPU53" s="468"/>
      <c r="QPV53" s="468"/>
      <c r="QPW53" s="468"/>
      <c r="QPX53" s="468"/>
      <c r="QPY53" s="468"/>
      <c r="QPZ53" s="468"/>
      <c r="QQA53" s="468"/>
      <c r="QQB53" s="468"/>
      <c r="QQC53" s="468"/>
      <c r="QQD53" s="468"/>
      <c r="QQE53" s="468"/>
      <c r="QQF53" s="468"/>
      <c r="QQG53" s="468"/>
      <c r="QQH53" s="468"/>
      <c r="QQI53" s="468"/>
      <c r="QQJ53" s="468"/>
      <c r="QQK53" s="468"/>
      <c r="QQL53" s="468"/>
      <c r="QQM53" s="468"/>
      <c r="QQN53" s="468"/>
      <c r="QQO53" s="468"/>
      <c r="QQP53" s="468"/>
      <c r="QQQ53" s="468"/>
      <c r="QQR53" s="468"/>
      <c r="QQS53" s="468"/>
      <c r="QQT53" s="468"/>
      <c r="QQU53" s="468"/>
      <c r="QQV53" s="468"/>
      <c r="QQW53" s="468"/>
      <c r="QQX53" s="468"/>
      <c r="QQY53" s="468"/>
      <c r="QQZ53" s="468"/>
      <c r="QRA53" s="468"/>
      <c r="QRB53" s="468"/>
      <c r="QRC53" s="468"/>
      <c r="QRD53" s="468"/>
      <c r="QRE53" s="468"/>
      <c r="QRF53" s="468"/>
      <c r="QRG53" s="468"/>
      <c r="QRH53" s="468"/>
      <c r="QRI53" s="468"/>
      <c r="QRJ53" s="468"/>
      <c r="QRK53" s="468"/>
      <c r="QRL53" s="468"/>
      <c r="QRM53" s="468"/>
      <c r="QRN53" s="468"/>
      <c r="QRO53" s="468"/>
      <c r="QRP53" s="468"/>
      <c r="QRQ53" s="468"/>
      <c r="QRR53" s="468"/>
      <c r="QRS53" s="468"/>
      <c r="QRT53" s="468"/>
      <c r="QRU53" s="468"/>
      <c r="QRV53" s="468"/>
      <c r="QRW53" s="468"/>
      <c r="QRX53" s="468"/>
      <c r="QRY53" s="468"/>
      <c r="QRZ53" s="468"/>
      <c r="QSA53" s="468"/>
      <c r="QSB53" s="468"/>
      <c r="QSC53" s="468"/>
      <c r="QSD53" s="468"/>
      <c r="QSE53" s="468"/>
      <c r="QSF53" s="468"/>
      <c r="QSG53" s="468"/>
      <c r="QSH53" s="468"/>
      <c r="QSI53" s="468"/>
      <c r="QSJ53" s="468"/>
      <c r="QSK53" s="468"/>
      <c r="QSL53" s="468"/>
      <c r="QSM53" s="468"/>
      <c r="QSN53" s="468"/>
      <c r="QSO53" s="468"/>
      <c r="QSP53" s="468"/>
      <c r="QSQ53" s="468"/>
      <c r="QSR53" s="468"/>
      <c r="QSS53" s="468"/>
      <c r="QST53" s="468"/>
      <c r="QSU53" s="468"/>
      <c r="QSV53" s="468"/>
      <c r="QSW53" s="468"/>
      <c r="QSX53" s="468"/>
      <c r="QSY53" s="468"/>
      <c r="QSZ53" s="468"/>
      <c r="QTA53" s="468"/>
      <c r="QTB53" s="468"/>
      <c r="QTC53" s="468"/>
      <c r="QTD53" s="468"/>
      <c r="QTE53" s="468"/>
      <c r="QTF53" s="468"/>
      <c r="QTG53" s="468"/>
      <c r="QTH53" s="468"/>
      <c r="QTI53" s="468"/>
      <c r="QTJ53" s="468"/>
      <c r="QTK53" s="468"/>
      <c r="QTL53" s="468"/>
      <c r="QTM53" s="468"/>
      <c r="QTN53" s="468"/>
      <c r="QTO53" s="468"/>
      <c r="QTP53" s="468"/>
      <c r="QTQ53" s="468"/>
      <c r="QTR53" s="468"/>
      <c r="QTS53" s="468"/>
      <c r="QTT53" s="468"/>
      <c r="QTU53" s="468"/>
      <c r="QTV53" s="468"/>
      <c r="QTW53" s="468"/>
      <c r="QTX53" s="468"/>
      <c r="QTY53" s="468"/>
      <c r="QTZ53" s="468"/>
      <c r="QUA53" s="468"/>
      <c r="QUB53" s="468"/>
      <c r="QUC53" s="468"/>
      <c r="QUD53" s="468"/>
      <c r="QUE53" s="468"/>
      <c r="QUF53" s="468"/>
      <c r="QUG53" s="468"/>
      <c r="QUH53" s="468"/>
      <c r="QUI53" s="468"/>
      <c r="QUJ53" s="468"/>
      <c r="QUK53" s="468"/>
      <c r="QUL53" s="468"/>
      <c r="QUM53" s="468"/>
      <c r="QUN53" s="468"/>
      <c r="QUO53" s="468"/>
      <c r="QUP53" s="468"/>
      <c r="QUQ53" s="468"/>
      <c r="QUR53" s="468"/>
      <c r="QUS53" s="468"/>
      <c r="QUT53" s="468"/>
      <c r="QUU53" s="468"/>
      <c r="QUV53" s="468"/>
      <c r="QUW53" s="468"/>
      <c r="QUX53" s="468"/>
      <c r="QUY53" s="468"/>
      <c r="QUZ53" s="468"/>
      <c r="QVA53" s="468"/>
      <c r="QVB53" s="468"/>
      <c r="QVC53" s="468"/>
      <c r="QVD53" s="468"/>
      <c r="QVE53" s="468"/>
      <c r="QVF53" s="468"/>
      <c r="QVG53" s="468"/>
      <c r="QVH53" s="468"/>
      <c r="QVI53" s="468"/>
      <c r="QVJ53" s="468"/>
      <c r="QVK53" s="468"/>
      <c r="QVL53" s="468"/>
      <c r="QVM53" s="468"/>
      <c r="QVN53" s="468"/>
      <c r="QVO53" s="468"/>
      <c r="QVP53" s="468"/>
      <c r="QVQ53" s="468"/>
      <c r="QVR53" s="468"/>
      <c r="QVS53" s="468"/>
      <c r="QVT53" s="468"/>
      <c r="QVU53" s="468"/>
      <c r="QVV53" s="468"/>
      <c r="QVW53" s="468"/>
      <c r="QVX53" s="468"/>
      <c r="QVY53" s="468"/>
      <c r="QVZ53" s="468"/>
      <c r="QWA53" s="468"/>
      <c r="QWB53" s="468"/>
      <c r="QWC53" s="468"/>
      <c r="QWD53" s="468"/>
      <c r="QWE53" s="468"/>
      <c r="QWF53" s="468"/>
      <c r="QWG53" s="468"/>
      <c r="QWH53" s="468"/>
      <c r="QWI53" s="468"/>
      <c r="QWJ53" s="468"/>
      <c r="QWK53" s="468"/>
      <c r="QWL53" s="468"/>
      <c r="QWM53" s="468"/>
      <c r="QWN53" s="468"/>
      <c r="QWO53" s="468"/>
      <c r="QWP53" s="468"/>
      <c r="QWQ53" s="468"/>
      <c r="QWR53" s="468"/>
      <c r="QWS53" s="468"/>
      <c r="QWT53" s="468"/>
      <c r="QWU53" s="468"/>
      <c r="QWV53" s="468"/>
      <c r="QWW53" s="468"/>
      <c r="QWX53" s="468"/>
      <c r="QWY53" s="468"/>
      <c r="QWZ53" s="468"/>
      <c r="QXA53" s="468"/>
      <c r="QXB53" s="468"/>
      <c r="QXC53" s="468"/>
      <c r="QXD53" s="468"/>
      <c r="QXE53" s="468"/>
      <c r="QXF53" s="468"/>
      <c r="QXG53" s="468"/>
      <c r="QXH53" s="468"/>
      <c r="QXI53" s="468"/>
      <c r="QXJ53" s="468"/>
      <c r="QXK53" s="468"/>
      <c r="QXL53" s="468"/>
      <c r="QXM53" s="468"/>
      <c r="QXN53" s="468"/>
      <c r="QXO53" s="468"/>
      <c r="QXP53" s="468"/>
      <c r="QXQ53" s="468"/>
      <c r="QXR53" s="468"/>
      <c r="QXS53" s="468"/>
      <c r="QXT53" s="468"/>
      <c r="QXU53" s="468"/>
      <c r="QXV53" s="468"/>
      <c r="QXW53" s="468"/>
      <c r="QXX53" s="468"/>
      <c r="QXY53" s="468"/>
      <c r="QXZ53" s="468"/>
      <c r="QYA53" s="468"/>
      <c r="QYB53" s="468"/>
      <c r="QYC53" s="468"/>
      <c r="QYD53" s="468"/>
      <c r="QYE53" s="468"/>
      <c r="QYF53" s="468"/>
      <c r="QYG53" s="468"/>
      <c r="QYH53" s="468"/>
      <c r="QYI53" s="468"/>
      <c r="QYJ53" s="468"/>
      <c r="QYK53" s="468"/>
      <c r="QYL53" s="468"/>
      <c r="QYM53" s="468"/>
      <c r="QYN53" s="468"/>
      <c r="QYO53" s="468"/>
      <c r="QYP53" s="468"/>
      <c r="QYQ53" s="468"/>
      <c r="QYR53" s="468"/>
      <c r="QYS53" s="468"/>
      <c r="QYT53" s="468"/>
      <c r="QYU53" s="468"/>
      <c r="QYV53" s="468"/>
      <c r="QYW53" s="468"/>
      <c r="QYX53" s="468"/>
      <c r="QYY53" s="468"/>
      <c r="QYZ53" s="468"/>
      <c r="QZA53" s="468"/>
      <c r="QZB53" s="468"/>
      <c r="QZC53" s="468"/>
      <c r="QZD53" s="468"/>
      <c r="QZE53" s="468"/>
      <c r="QZF53" s="468"/>
      <c r="QZG53" s="468"/>
      <c r="QZH53" s="468"/>
      <c r="QZI53" s="468"/>
      <c r="QZJ53" s="468"/>
      <c r="QZK53" s="468"/>
      <c r="QZL53" s="468"/>
      <c r="QZM53" s="468"/>
      <c r="QZN53" s="468"/>
      <c r="QZO53" s="468"/>
      <c r="QZP53" s="468"/>
      <c r="QZQ53" s="468"/>
      <c r="QZR53" s="468"/>
      <c r="QZS53" s="468"/>
      <c r="QZT53" s="468"/>
      <c r="QZU53" s="468"/>
      <c r="QZV53" s="468"/>
      <c r="QZW53" s="468"/>
      <c r="QZX53" s="468"/>
      <c r="QZY53" s="468"/>
      <c r="QZZ53" s="468"/>
      <c r="RAA53" s="468"/>
      <c r="RAB53" s="468"/>
      <c r="RAC53" s="468"/>
      <c r="RAD53" s="468"/>
      <c r="RAE53" s="468"/>
      <c r="RAF53" s="468"/>
      <c r="RAG53" s="468"/>
      <c r="RAH53" s="468"/>
      <c r="RAI53" s="468"/>
      <c r="RAJ53" s="468"/>
      <c r="RAK53" s="468"/>
      <c r="RAL53" s="468"/>
      <c r="RAM53" s="468"/>
      <c r="RAN53" s="468"/>
      <c r="RAO53" s="468"/>
      <c r="RAP53" s="468"/>
      <c r="RAQ53" s="468"/>
      <c r="RAR53" s="468"/>
      <c r="RAS53" s="468"/>
      <c r="RAT53" s="468"/>
      <c r="RAU53" s="468"/>
      <c r="RAV53" s="468"/>
      <c r="RAW53" s="468"/>
      <c r="RAX53" s="468"/>
      <c r="RAY53" s="468"/>
      <c r="RAZ53" s="468"/>
      <c r="RBA53" s="468"/>
      <c r="RBB53" s="468"/>
      <c r="RBC53" s="468"/>
      <c r="RBD53" s="468"/>
      <c r="RBE53" s="468"/>
      <c r="RBF53" s="468"/>
      <c r="RBG53" s="468"/>
      <c r="RBH53" s="468"/>
      <c r="RBI53" s="468"/>
      <c r="RBJ53" s="468"/>
      <c r="RBK53" s="468"/>
      <c r="RBL53" s="468"/>
      <c r="RBM53" s="468"/>
      <c r="RBN53" s="468"/>
      <c r="RBO53" s="468"/>
      <c r="RBP53" s="468"/>
      <c r="RBQ53" s="468"/>
      <c r="RBR53" s="468"/>
      <c r="RBS53" s="468"/>
      <c r="RBT53" s="468"/>
      <c r="RBU53" s="468"/>
      <c r="RBV53" s="468"/>
      <c r="RBW53" s="468"/>
      <c r="RBX53" s="468"/>
      <c r="RBY53" s="468"/>
      <c r="RBZ53" s="468"/>
      <c r="RCA53" s="468"/>
      <c r="RCB53" s="468"/>
      <c r="RCC53" s="468"/>
      <c r="RCD53" s="468"/>
      <c r="RCE53" s="468"/>
      <c r="RCF53" s="468"/>
      <c r="RCG53" s="468"/>
      <c r="RCH53" s="468"/>
      <c r="RCI53" s="468"/>
      <c r="RCJ53" s="468"/>
      <c r="RCK53" s="468"/>
      <c r="RCL53" s="468"/>
      <c r="RCM53" s="468"/>
      <c r="RCN53" s="468"/>
      <c r="RCO53" s="468"/>
      <c r="RCP53" s="468"/>
      <c r="RCQ53" s="468"/>
      <c r="RCR53" s="468"/>
      <c r="RCS53" s="468"/>
      <c r="RCT53" s="468"/>
      <c r="RCU53" s="468"/>
      <c r="RCV53" s="468"/>
      <c r="RCW53" s="468"/>
      <c r="RCX53" s="468"/>
      <c r="RCY53" s="468"/>
      <c r="RCZ53" s="468"/>
      <c r="RDA53" s="468"/>
      <c r="RDB53" s="468"/>
      <c r="RDC53" s="468"/>
      <c r="RDD53" s="468"/>
      <c r="RDE53" s="468"/>
      <c r="RDF53" s="468"/>
      <c r="RDG53" s="468"/>
      <c r="RDH53" s="468"/>
      <c r="RDI53" s="468"/>
      <c r="RDJ53" s="468"/>
      <c r="RDK53" s="468"/>
      <c r="RDL53" s="468"/>
      <c r="RDM53" s="468"/>
      <c r="RDN53" s="468"/>
      <c r="RDO53" s="468"/>
      <c r="RDP53" s="468"/>
      <c r="RDQ53" s="468"/>
      <c r="RDR53" s="468"/>
      <c r="RDS53" s="468"/>
      <c r="RDT53" s="468"/>
      <c r="RDU53" s="468"/>
      <c r="RDV53" s="468"/>
      <c r="RDW53" s="468"/>
      <c r="RDX53" s="468"/>
      <c r="RDY53" s="468"/>
      <c r="RDZ53" s="468"/>
      <c r="REA53" s="468"/>
      <c r="REB53" s="468"/>
      <c r="REC53" s="468"/>
      <c r="RED53" s="468"/>
      <c r="REE53" s="468"/>
      <c r="REF53" s="468"/>
      <c r="REG53" s="468"/>
      <c r="REH53" s="468"/>
      <c r="REI53" s="468"/>
      <c r="REJ53" s="468"/>
      <c r="REK53" s="468"/>
      <c r="REL53" s="468"/>
      <c r="REM53" s="468"/>
      <c r="REN53" s="468"/>
      <c r="REO53" s="468"/>
      <c r="REP53" s="468"/>
      <c r="REQ53" s="468"/>
      <c r="RER53" s="468"/>
      <c r="RES53" s="468"/>
      <c r="RET53" s="468"/>
      <c r="REU53" s="468"/>
      <c r="REV53" s="468"/>
      <c r="REW53" s="468"/>
      <c r="REX53" s="468"/>
      <c r="REY53" s="468"/>
      <c r="REZ53" s="468"/>
      <c r="RFA53" s="468"/>
      <c r="RFB53" s="468"/>
      <c r="RFC53" s="468"/>
      <c r="RFD53" s="468"/>
      <c r="RFE53" s="468"/>
      <c r="RFF53" s="468"/>
      <c r="RFG53" s="468"/>
      <c r="RFH53" s="468"/>
      <c r="RFI53" s="468"/>
      <c r="RFJ53" s="468"/>
      <c r="RFK53" s="468"/>
      <c r="RFL53" s="468"/>
      <c r="RFM53" s="468"/>
      <c r="RFN53" s="468"/>
      <c r="RFO53" s="468"/>
      <c r="RFP53" s="468"/>
      <c r="RFQ53" s="468"/>
      <c r="RFR53" s="468"/>
      <c r="RFS53" s="468"/>
      <c r="RFT53" s="468"/>
      <c r="RFU53" s="468"/>
      <c r="RFV53" s="468"/>
      <c r="RFW53" s="468"/>
      <c r="RFX53" s="468"/>
      <c r="RFY53" s="468"/>
      <c r="RFZ53" s="468"/>
      <c r="RGA53" s="468"/>
      <c r="RGB53" s="468"/>
      <c r="RGC53" s="468"/>
      <c r="RGD53" s="468"/>
      <c r="RGE53" s="468"/>
      <c r="RGF53" s="468"/>
      <c r="RGG53" s="468"/>
      <c r="RGH53" s="468"/>
      <c r="RGI53" s="468"/>
      <c r="RGJ53" s="468"/>
      <c r="RGK53" s="468"/>
      <c r="RGL53" s="468"/>
      <c r="RGM53" s="468"/>
      <c r="RGN53" s="468"/>
      <c r="RGO53" s="468"/>
      <c r="RGP53" s="468"/>
      <c r="RGQ53" s="468"/>
      <c r="RGR53" s="468"/>
      <c r="RGS53" s="468"/>
      <c r="RGT53" s="468"/>
      <c r="RGU53" s="468"/>
      <c r="RGV53" s="468"/>
      <c r="RGW53" s="468"/>
      <c r="RGX53" s="468"/>
      <c r="RGY53" s="468"/>
      <c r="RGZ53" s="468"/>
      <c r="RHA53" s="468"/>
      <c r="RHB53" s="468"/>
      <c r="RHC53" s="468"/>
      <c r="RHD53" s="468"/>
      <c r="RHE53" s="468"/>
      <c r="RHF53" s="468"/>
      <c r="RHG53" s="468"/>
      <c r="RHH53" s="468"/>
      <c r="RHI53" s="468"/>
      <c r="RHJ53" s="468"/>
      <c r="RHK53" s="468"/>
      <c r="RHL53" s="468"/>
      <c r="RHM53" s="468"/>
      <c r="RHN53" s="468"/>
      <c r="RHO53" s="468"/>
      <c r="RHP53" s="468"/>
      <c r="RHQ53" s="468"/>
      <c r="RHR53" s="468"/>
      <c r="RHS53" s="468"/>
      <c r="RHT53" s="468"/>
      <c r="RHU53" s="468"/>
      <c r="RHV53" s="468"/>
      <c r="RHW53" s="468"/>
      <c r="RHX53" s="468"/>
      <c r="RHY53" s="468"/>
      <c r="RHZ53" s="468"/>
      <c r="RIA53" s="468"/>
      <c r="RIB53" s="468"/>
      <c r="RIC53" s="468"/>
      <c r="RID53" s="468"/>
      <c r="RIE53" s="468"/>
      <c r="RIF53" s="468"/>
      <c r="RIG53" s="468"/>
      <c r="RIH53" s="468"/>
      <c r="RII53" s="468"/>
      <c r="RIJ53" s="468"/>
      <c r="RIK53" s="468"/>
      <c r="RIL53" s="468"/>
      <c r="RIM53" s="468"/>
      <c r="RIN53" s="468"/>
      <c r="RIO53" s="468"/>
      <c r="RIP53" s="468"/>
      <c r="RIQ53" s="468"/>
      <c r="RIR53" s="468"/>
      <c r="RIS53" s="468"/>
      <c r="RIT53" s="468"/>
      <c r="RIU53" s="468"/>
      <c r="RIV53" s="468"/>
      <c r="RIW53" s="468"/>
      <c r="RIX53" s="468"/>
      <c r="RIY53" s="468"/>
      <c r="RIZ53" s="468"/>
      <c r="RJA53" s="468"/>
      <c r="RJB53" s="468"/>
      <c r="RJC53" s="468"/>
      <c r="RJD53" s="468"/>
      <c r="RJE53" s="468"/>
      <c r="RJF53" s="468"/>
      <c r="RJG53" s="468"/>
      <c r="RJH53" s="468"/>
      <c r="RJI53" s="468"/>
      <c r="RJJ53" s="468"/>
      <c r="RJK53" s="468"/>
      <c r="RJL53" s="468"/>
      <c r="RJM53" s="468"/>
      <c r="RJN53" s="468"/>
      <c r="RJO53" s="468"/>
      <c r="RJP53" s="468"/>
      <c r="RJQ53" s="468"/>
      <c r="RJR53" s="468"/>
      <c r="RJS53" s="468"/>
      <c r="RJT53" s="468"/>
      <c r="RJU53" s="468"/>
      <c r="RJV53" s="468"/>
      <c r="RJW53" s="468"/>
      <c r="RJX53" s="468"/>
      <c r="RJY53" s="468"/>
      <c r="RJZ53" s="468"/>
      <c r="RKA53" s="468"/>
      <c r="RKB53" s="468"/>
      <c r="RKC53" s="468"/>
      <c r="RKD53" s="468"/>
      <c r="RKE53" s="468"/>
      <c r="RKF53" s="468"/>
      <c r="RKG53" s="468"/>
      <c r="RKH53" s="468"/>
      <c r="RKI53" s="468"/>
      <c r="RKJ53" s="468"/>
      <c r="RKK53" s="468"/>
      <c r="RKL53" s="468"/>
      <c r="RKM53" s="468"/>
      <c r="RKN53" s="468"/>
      <c r="RKO53" s="468"/>
      <c r="RKP53" s="468"/>
      <c r="RKQ53" s="468"/>
      <c r="RKR53" s="468"/>
      <c r="RKS53" s="468"/>
      <c r="RKT53" s="468"/>
      <c r="RKU53" s="468"/>
      <c r="RKV53" s="468"/>
      <c r="RKW53" s="468"/>
      <c r="RKX53" s="468"/>
      <c r="RKY53" s="468"/>
      <c r="RKZ53" s="468"/>
      <c r="RLA53" s="468"/>
      <c r="RLB53" s="468"/>
      <c r="RLC53" s="468"/>
      <c r="RLD53" s="468"/>
      <c r="RLE53" s="468"/>
      <c r="RLF53" s="468"/>
      <c r="RLG53" s="468"/>
      <c r="RLH53" s="468"/>
      <c r="RLI53" s="468"/>
      <c r="RLJ53" s="468"/>
      <c r="RLK53" s="468"/>
      <c r="RLL53" s="468"/>
      <c r="RLM53" s="468"/>
      <c r="RLN53" s="468"/>
      <c r="RLO53" s="468"/>
      <c r="RLP53" s="468"/>
      <c r="RLQ53" s="468"/>
      <c r="RLR53" s="468"/>
      <c r="RLS53" s="468"/>
      <c r="RLT53" s="468"/>
      <c r="RLU53" s="468"/>
      <c r="RLV53" s="468"/>
      <c r="RLW53" s="468"/>
      <c r="RLX53" s="468"/>
      <c r="RLY53" s="468"/>
      <c r="RLZ53" s="468"/>
      <c r="RMA53" s="468"/>
      <c r="RMB53" s="468"/>
      <c r="RMC53" s="468"/>
      <c r="RMD53" s="468"/>
      <c r="RME53" s="468"/>
      <c r="RMF53" s="468"/>
      <c r="RMG53" s="468"/>
      <c r="RMH53" s="468"/>
      <c r="RMI53" s="468"/>
      <c r="RMJ53" s="468"/>
      <c r="RMK53" s="468"/>
      <c r="RML53" s="468"/>
      <c r="RMM53" s="468"/>
      <c r="RMN53" s="468"/>
      <c r="RMO53" s="468"/>
      <c r="RMP53" s="468"/>
      <c r="RMQ53" s="468"/>
      <c r="RMR53" s="468"/>
      <c r="RMS53" s="468"/>
      <c r="RMT53" s="468"/>
      <c r="RMU53" s="468"/>
      <c r="RMV53" s="468"/>
      <c r="RMW53" s="468"/>
      <c r="RMX53" s="468"/>
      <c r="RMY53" s="468"/>
      <c r="RMZ53" s="468"/>
      <c r="RNA53" s="468"/>
      <c r="RNB53" s="468"/>
      <c r="RNC53" s="468"/>
      <c r="RND53" s="468"/>
      <c r="RNE53" s="468"/>
      <c r="RNF53" s="468"/>
      <c r="RNG53" s="468"/>
      <c r="RNH53" s="468"/>
      <c r="RNI53" s="468"/>
      <c r="RNJ53" s="468"/>
      <c r="RNK53" s="468"/>
      <c r="RNL53" s="468"/>
      <c r="RNM53" s="468"/>
      <c r="RNN53" s="468"/>
      <c r="RNO53" s="468"/>
      <c r="RNP53" s="468"/>
      <c r="RNQ53" s="468"/>
      <c r="RNR53" s="468"/>
      <c r="RNS53" s="468"/>
      <c r="RNT53" s="468"/>
      <c r="RNU53" s="468"/>
      <c r="RNV53" s="468"/>
      <c r="RNW53" s="468"/>
      <c r="RNX53" s="468"/>
      <c r="RNY53" s="468"/>
      <c r="RNZ53" s="468"/>
      <c r="ROA53" s="468"/>
      <c r="ROB53" s="468"/>
      <c r="ROC53" s="468"/>
      <c r="ROD53" s="468"/>
      <c r="ROE53" s="468"/>
      <c r="ROF53" s="468"/>
      <c r="ROG53" s="468"/>
      <c r="ROH53" s="468"/>
      <c r="ROI53" s="468"/>
      <c r="ROJ53" s="468"/>
      <c r="ROK53" s="468"/>
      <c r="ROL53" s="468"/>
      <c r="ROM53" s="468"/>
      <c r="RON53" s="468"/>
      <c r="ROO53" s="468"/>
      <c r="ROP53" s="468"/>
      <c r="ROQ53" s="468"/>
      <c r="ROR53" s="468"/>
      <c r="ROS53" s="468"/>
      <c r="ROT53" s="468"/>
      <c r="ROU53" s="468"/>
      <c r="ROV53" s="468"/>
      <c r="ROW53" s="468"/>
      <c r="ROX53" s="468"/>
      <c r="ROY53" s="468"/>
      <c r="ROZ53" s="468"/>
      <c r="RPA53" s="468"/>
      <c r="RPB53" s="468"/>
      <c r="RPC53" s="468"/>
      <c r="RPD53" s="468"/>
      <c r="RPE53" s="468"/>
      <c r="RPF53" s="468"/>
      <c r="RPG53" s="468"/>
      <c r="RPH53" s="468"/>
      <c r="RPI53" s="468"/>
      <c r="RPJ53" s="468"/>
      <c r="RPK53" s="468"/>
      <c r="RPL53" s="468"/>
      <c r="RPM53" s="468"/>
      <c r="RPN53" s="468"/>
      <c r="RPO53" s="468"/>
      <c r="RPP53" s="468"/>
      <c r="RPQ53" s="468"/>
      <c r="RPR53" s="468"/>
      <c r="RPS53" s="468"/>
      <c r="RPT53" s="468"/>
      <c r="RPU53" s="468"/>
      <c r="RPV53" s="468"/>
      <c r="RPW53" s="468"/>
      <c r="RPX53" s="468"/>
      <c r="RPY53" s="468"/>
      <c r="RPZ53" s="468"/>
      <c r="RQA53" s="468"/>
      <c r="RQB53" s="468"/>
      <c r="RQC53" s="468"/>
      <c r="RQD53" s="468"/>
      <c r="RQE53" s="468"/>
      <c r="RQF53" s="468"/>
      <c r="RQG53" s="468"/>
      <c r="RQH53" s="468"/>
      <c r="RQI53" s="468"/>
      <c r="RQJ53" s="468"/>
      <c r="RQK53" s="468"/>
      <c r="RQL53" s="468"/>
      <c r="RQM53" s="468"/>
      <c r="RQN53" s="468"/>
      <c r="RQO53" s="468"/>
      <c r="RQP53" s="468"/>
      <c r="RQQ53" s="468"/>
      <c r="RQR53" s="468"/>
      <c r="RQS53" s="468"/>
      <c r="RQT53" s="468"/>
      <c r="RQU53" s="468"/>
      <c r="RQV53" s="468"/>
      <c r="RQW53" s="468"/>
      <c r="RQX53" s="468"/>
      <c r="RQY53" s="468"/>
      <c r="RQZ53" s="468"/>
      <c r="RRA53" s="468"/>
      <c r="RRB53" s="468"/>
      <c r="RRC53" s="468"/>
      <c r="RRD53" s="468"/>
      <c r="RRE53" s="468"/>
      <c r="RRF53" s="468"/>
      <c r="RRG53" s="468"/>
      <c r="RRH53" s="468"/>
      <c r="RRI53" s="468"/>
      <c r="RRJ53" s="468"/>
      <c r="RRK53" s="468"/>
      <c r="RRL53" s="468"/>
      <c r="RRM53" s="468"/>
      <c r="RRN53" s="468"/>
      <c r="RRO53" s="468"/>
      <c r="RRP53" s="468"/>
      <c r="RRQ53" s="468"/>
      <c r="RRR53" s="468"/>
      <c r="RRS53" s="468"/>
      <c r="RRT53" s="468"/>
      <c r="RRU53" s="468"/>
      <c r="RRV53" s="468"/>
      <c r="RRW53" s="468"/>
      <c r="RRX53" s="468"/>
      <c r="RRY53" s="468"/>
      <c r="RRZ53" s="468"/>
      <c r="RSA53" s="468"/>
      <c r="RSB53" s="468"/>
      <c r="RSC53" s="468"/>
      <c r="RSD53" s="468"/>
      <c r="RSE53" s="468"/>
      <c r="RSF53" s="468"/>
      <c r="RSG53" s="468"/>
      <c r="RSH53" s="468"/>
      <c r="RSI53" s="468"/>
      <c r="RSJ53" s="468"/>
      <c r="RSK53" s="468"/>
      <c r="RSL53" s="468"/>
      <c r="RSM53" s="468"/>
      <c r="RSN53" s="468"/>
      <c r="RSO53" s="468"/>
      <c r="RSP53" s="468"/>
      <c r="RSQ53" s="468"/>
      <c r="RSR53" s="468"/>
      <c r="RSS53" s="468"/>
      <c r="RST53" s="468"/>
      <c r="RSU53" s="468"/>
      <c r="RSV53" s="468"/>
      <c r="RSW53" s="468"/>
      <c r="RSX53" s="468"/>
      <c r="RSY53" s="468"/>
      <c r="RSZ53" s="468"/>
      <c r="RTA53" s="468"/>
      <c r="RTB53" s="468"/>
      <c r="RTC53" s="468"/>
      <c r="RTD53" s="468"/>
      <c r="RTE53" s="468"/>
      <c r="RTF53" s="468"/>
      <c r="RTG53" s="468"/>
      <c r="RTH53" s="468"/>
      <c r="RTI53" s="468"/>
      <c r="RTJ53" s="468"/>
      <c r="RTK53" s="468"/>
      <c r="RTL53" s="468"/>
      <c r="RTM53" s="468"/>
      <c r="RTN53" s="468"/>
      <c r="RTO53" s="468"/>
      <c r="RTP53" s="468"/>
      <c r="RTQ53" s="468"/>
      <c r="RTR53" s="468"/>
      <c r="RTS53" s="468"/>
      <c r="RTT53" s="468"/>
      <c r="RTU53" s="468"/>
      <c r="RTV53" s="468"/>
      <c r="RTW53" s="468"/>
      <c r="RTX53" s="468"/>
      <c r="RTY53" s="468"/>
      <c r="RTZ53" s="468"/>
      <c r="RUA53" s="468"/>
      <c r="RUB53" s="468"/>
      <c r="RUC53" s="468"/>
      <c r="RUD53" s="468"/>
      <c r="RUE53" s="468"/>
      <c r="RUF53" s="468"/>
      <c r="RUG53" s="468"/>
      <c r="RUH53" s="468"/>
      <c r="RUI53" s="468"/>
      <c r="RUJ53" s="468"/>
      <c r="RUK53" s="468"/>
      <c r="RUL53" s="468"/>
      <c r="RUM53" s="468"/>
      <c r="RUN53" s="468"/>
      <c r="RUO53" s="468"/>
      <c r="RUP53" s="468"/>
      <c r="RUQ53" s="468"/>
      <c r="RUR53" s="468"/>
      <c r="RUS53" s="468"/>
      <c r="RUT53" s="468"/>
      <c r="RUU53" s="468"/>
      <c r="RUV53" s="468"/>
      <c r="RUW53" s="468"/>
      <c r="RUX53" s="468"/>
      <c r="RUY53" s="468"/>
      <c r="RUZ53" s="468"/>
      <c r="RVA53" s="468"/>
      <c r="RVB53" s="468"/>
      <c r="RVC53" s="468"/>
      <c r="RVD53" s="468"/>
      <c r="RVE53" s="468"/>
      <c r="RVF53" s="468"/>
      <c r="RVG53" s="468"/>
      <c r="RVH53" s="468"/>
      <c r="RVI53" s="468"/>
      <c r="RVJ53" s="468"/>
      <c r="RVK53" s="468"/>
      <c r="RVL53" s="468"/>
      <c r="RVM53" s="468"/>
      <c r="RVN53" s="468"/>
      <c r="RVO53" s="468"/>
      <c r="RVP53" s="468"/>
      <c r="RVQ53" s="468"/>
      <c r="RVR53" s="468"/>
      <c r="RVS53" s="468"/>
      <c r="RVT53" s="468"/>
      <c r="RVU53" s="468"/>
      <c r="RVV53" s="468"/>
      <c r="RVW53" s="468"/>
      <c r="RVX53" s="468"/>
      <c r="RVY53" s="468"/>
      <c r="RVZ53" s="468"/>
      <c r="RWA53" s="468"/>
      <c r="RWB53" s="468"/>
      <c r="RWC53" s="468"/>
      <c r="RWD53" s="468"/>
      <c r="RWE53" s="468"/>
      <c r="RWF53" s="468"/>
      <c r="RWG53" s="468"/>
      <c r="RWH53" s="468"/>
      <c r="RWI53" s="468"/>
      <c r="RWJ53" s="468"/>
      <c r="RWK53" s="468"/>
      <c r="RWL53" s="468"/>
      <c r="RWM53" s="468"/>
      <c r="RWN53" s="468"/>
      <c r="RWO53" s="468"/>
      <c r="RWP53" s="468"/>
      <c r="RWQ53" s="468"/>
      <c r="RWR53" s="468"/>
      <c r="RWS53" s="468"/>
      <c r="RWT53" s="468"/>
      <c r="RWU53" s="468"/>
      <c r="RWV53" s="468"/>
      <c r="RWW53" s="468"/>
      <c r="RWX53" s="468"/>
      <c r="RWY53" s="468"/>
      <c r="RWZ53" s="468"/>
      <c r="RXA53" s="468"/>
      <c r="RXB53" s="468"/>
      <c r="RXC53" s="468"/>
      <c r="RXD53" s="468"/>
      <c r="RXE53" s="468"/>
      <c r="RXF53" s="468"/>
      <c r="RXG53" s="468"/>
      <c r="RXH53" s="468"/>
      <c r="RXI53" s="468"/>
      <c r="RXJ53" s="468"/>
      <c r="RXK53" s="468"/>
      <c r="RXL53" s="468"/>
      <c r="RXM53" s="468"/>
      <c r="RXN53" s="468"/>
      <c r="RXO53" s="468"/>
      <c r="RXP53" s="468"/>
      <c r="RXQ53" s="468"/>
      <c r="RXR53" s="468"/>
      <c r="RXS53" s="468"/>
      <c r="RXT53" s="468"/>
      <c r="RXU53" s="468"/>
      <c r="RXV53" s="468"/>
      <c r="RXW53" s="468"/>
      <c r="RXX53" s="468"/>
      <c r="RXY53" s="468"/>
      <c r="RXZ53" s="468"/>
      <c r="RYA53" s="468"/>
      <c r="RYB53" s="468"/>
      <c r="RYC53" s="468"/>
      <c r="RYD53" s="468"/>
      <c r="RYE53" s="468"/>
      <c r="RYF53" s="468"/>
      <c r="RYG53" s="468"/>
      <c r="RYH53" s="468"/>
      <c r="RYI53" s="468"/>
      <c r="RYJ53" s="468"/>
      <c r="RYK53" s="468"/>
      <c r="RYL53" s="468"/>
      <c r="RYM53" s="468"/>
      <c r="RYN53" s="468"/>
      <c r="RYO53" s="468"/>
      <c r="RYP53" s="468"/>
      <c r="RYQ53" s="468"/>
      <c r="RYR53" s="468"/>
      <c r="RYS53" s="468"/>
      <c r="RYT53" s="468"/>
      <c r="RYU53" s="468"/>
      <c r="RYV53" s="468"/>
      <c r="RYW53" s="468"/>
      <c r="RYX53" s="468"/>
      <c r="RYY53" s="468"/>
      <c r="RYZ53" s="468"/>
      <c r="RZA53" s="468"/>
      <c r="RZB53" s="468"/>
      <c r="RZC53" s="468"/>
      <c r="RZD53" s="468"/>
      <c r="RZE53" s="468"/>
      <c r="RZF53" s="468"/>
      <c r="RZG53" s="468"/>
      <c r="RZH53" s="468"/>
      <c r="RZI53" s="468"/>
      <c r="RZJ53" s="468"/>
      <c r="RZK53" s="468"/>
      <c r="RZL53" s="468"/>
      <c r="RZM53" s="468"/>
      <c r="RZN53" s="468"/>
      <c r="RZO53" s="468"/>
      <c r="RZP53" s="468"/>
      <c r="RZQ53" s="468"/>
      <c r="RZR53" s="468"/>
      <c r="RZS53" s="468"/>
      <c r="RZT53" s="468"/>
      <c r="RZU53" s="468"/>
      <c r="RZV53" s="468"/>
      <c r="RZW53" s="468"/>
      <c r="RZX53" s="468"/>
      <c r="RZY53" s="468"/>
      <c r="RZZ53" s="468"/>
      <c r="SAA53" s="468"/>
      <c r="SAB53" s="468"/>
      <c r="SAC53" s="468"/>
      <c r="SAD53" s="468"/>
      <c r="SAE53" s="468"/>
      <c r="SAF53" s="468"/>
      <c r="SAG53" s="468"/>
      <c r="SAH53" s="468"/>
      <c r="SAI53" s="468"/>
      <c r="SAJ53" s="468"/>
      <c r="SAK53" s="468"/>
      <c r="SAL53" s="468"/>
      <c r="SAM53" s="468"/>
      <c r="SAN53" s="468"/>
      <c r="SAO53" s="468"/>
      <c r="SAP53" s="468"/>
      <c r="SAQ53" s="468"/>
      <c r="SAR53" s="468"/>
      <c r="SAS53" s="468"/>
      <c r="SAT53" s="468"/>
      <c r="SAU53" s="468"/>
      <c r="SAV53" s="468"/>
      <c r="SAW53" s="468"/>
      <c r="SAX53" s="468"/>
      <c r="SAY53" s="468"/>
      <c r="SAZ53" s="468"/>
      <c r="SBA53" s="468"/>
      <c r="SBB53" s="468"/>
      <c r="SBC53" s="468"/>
      <c r="SBD53" s="468"/>
      <c r="SBE53" s="468"/>
      <c r="SBF53" s="468"/>
      <c r="SBG53" s="468"/>
      <c r="SBH53" s="468"/>
      <c r="SBI53" s="468"/>
      <c r="SBJ53" s="468"/>
      <c r="SBK53" s="468"/>
      <c r="SBL53" s="468"/>
      <c r="SBM53" s="468"/>
      <c r="SBN53" s="468"/>
      <c r="SBO53" s="468"/>
      <c r="SBP53" s="468"/>
      <c r="SBQ53" s="468"/>
      <c r="SBR53" s="468"/>
      <c r="SBS53" s="468"/>
      <c r="SBT53" s="468"/>
      <c r="SBU53" s="468"/>
      <c r="SBV53" s="468"/>
      <c r="SBW53" s="468"/>
      <c r="SBX53" s="468"/>
      <c r="SBY53" s="468"/>
      <c r="SBZ53" s="468"/>
      <c r="SCA53" s="468"/>
      <c r="SCB53" s="468"/>
      <c r="SCC53" s="468"/>
      <c r="SCD53" s="468"/>
      <c r="SCE53" s="468"/>
      <c r="SCF53" s="468"/>
      <c r="SCG53" s="468"/>
      <c r="SCH53" s="468"/>
      <c r="SCI53" s="468"/>
      <c r="SCJ53" s="468"/>
      <c r="SCK53" s="468"/>
      <c r="SCL53" s="468"/>
      <c r="SCM53" s="468"/>
      <c r="SCN53" s="468"/>
      <c r="SCO53" s="468"/>
      <c r="SCP53" s="468"/>
      <c r="SCQ53" s="468"/>
      <c r="SCR53" s="468"/>
      <c r="SCS53" s="468"/>
      <c r="SCT53" s="468"/>
      <c r="SCU53" s="468"/>
      <c r="SCV53" s="468"/>
      <c r="SCW53" s="468"/>
      <c r="SCX53" s="468"/>
      <c r="SCY53" s="468"/>
      <c r="SCZ53" s="468"/>
      <c r="SDA53" s="468"/>
      <c r="SDB53" s="468"/>
      <c r="SDC53" s="468"/>
      <c r="SDD53" s="468"/>
      <c r="SDE53" s="468"/>
      <c r="SDF53" s="468"/>
      <c r="SDG53" s="468"/>
      <c r="SDH53" s="468"/>
      <c r="SDI53" s="468"/>
      <c r="SDJ53" s="468"/>
      <c r="SDK53" s="468"/>
      <c r="SDL53" s="468"/>
      <c r="SDM53" s="468"/>
      <c r="SDN53" s="468"/>
      <c r="SDO53" s="468"/>
      <c r="SDP53" s="468"/>
      <c r="SDQ53" s="468"/>
      <c r="SDR53" s="468"/>
      <c r="SDS53" s="468"/>
      <c r="SDT53" s="468"/>
      <c r="SDU53" s="468"/>
      <c r="SDV53" s="468"/>
      <c r="SDW53" s="468"/>
      <c r="SDX53" s="468"/>
      <c r="SDY53" s="468"/>
      <c r="SDZ53" s="468"/>
      <c r="SEA53" s="468"/>
      <c r="SEB53" s="468"/>
      <c r="SEC53" s="468"/>
      <c r="SED53" s="468"/>
      <c r="SEE53" s="468"/>
      <c r="SEF53" s="468"/>
      <c r="SEG53" s="468"/>
      <c r="SEH53" s="468"/>
      <c r="SEI53" s="468"/>
      <c r="SEJ53" s="468"/>
      <c r="SEK53" s="468"/>
      <c r="SEL53" s="468"/>
      <c r="SEM53" s="468"/>
      <c r="SEN53" s="468"/>
      <c r="SEO53" s="468"/>
      <c r="SEP53" s="468"/>
      <c r="SEQ53" s="468"/>
      <c r="SER53" s="468"/>
      <c r="SES53" s="468"/>
      <c r="SET53" s="468"/>
      <c r="SEU53" s="468"/>
      <c r="SEV53" s="468"/>
      <c r="SEW53" s="468"/>
      <c r="SEX53" s="468"/>
      <c r="SEY53" s="468"/>
      <c r="SEZ53" s="468"/>
      <c r="SFA53" s="468"/>
      <c r="SFB53" s="468"/>
      <c r="SFC53" s="468"/>
      <c r="SFD53" s="468"/>
      <c r="SFE53" s="468"/>
      <c r="SFF53" s="468"/>
      <c r="SFG53" s="468"/>
      <c r="SFH53" s="468"/>
      <c r="SFI53" s="468"/>
      <c r="SFJ53" s="468"/>
      <c r="SFK53" s="468"/>
      <c r="SFL53" s="468"/>
      <c r="SFM53" s="468"/>
      <c r="SFN53" s="468"/>
      <c r="SFO53" s="468"/>
      <c r="SFP53" s="468"/>
      <c r="SFQ53" s="468"/>
      <c r="SFR53" s="468"/>
      <c r="SFS53" s="468"/>
      <c r="SFT53" s="468"/>
      <c r="SFU53" s="468"/>
      <c r="SFV53" s="468"/>
      <c r="SFW53" s="468"/>
      <c r="SFX53" s="468"/>
      <c r="SFY53" s="468"/>
      <c r="SFZ53" s="468"/>
      <c r="SGA53" s="468"/>
      <c r="SGB53" s="468"/>
      <c r="SGC53" s="468"/>
      <c r="SGD53" s="468"/>
      <c r="SGE53" s="468"/>
      <c r="SGF53" s="468"/>
      <c r="SGG53" s="468"/>
      <c r="SGH53" s="468"/>
      <c r="SGI53" s="468"/>
      <c r="SGJ53" s="468"/>
      <c r="SGK53" s="468"/>
      <c r="SGL53" s="468"/>
      <c r="SGM53" s="468"/>
      <c r="SGN53" s="468"/>
      <c r="SGO53" s="468"/>
      <c r="SGP53" s="468"/>
      <c r="SGQ53" s="468"/>
      <c r="SGR53" s="468"/>
      <c r="SGS53" s="468"/>
      <c r="SGT53" s="468"/>
      <c r="SGU53" s="468"/>
      <c r="SGV53" s="468"/>
      <c r="SGW53" s="468"/>
      <c r="SGX53" s="468"/>
      <c r="SGY53" s="468"/>
      <c r="SGZ53" s="468"/>
      <c r="SHA53" s="468"/>
      <c r="SHB53" s="468"/>
      <c r="SHC53" s="468"/>
      <c r="SHD53" s="468"/>
      <c r="SHE53" s="468"/>
      <c r="SHF53" s="468"/>
      <c r="SHG53" s="468"/>
      <c r="SHH53" s="468"/>
      <c r="SHI53" s="468"/>
      <c r="SHJ53" s="468"/>
      <c r="SHK53" s="468"/>
      <c r="SHL53" s="468"/>
      <c r="SHM53" s="468"/>
      <c r="SHN53" s="468"/>
      <c r="SHO53" s="468"/>
      <c r="SHP53" s="468"/>
      <c r="SHQ53" s="468"/>
      <c r="SHR53" s="468"/>
      <c r="SHS53" s="468"/>
      <c r="SHT53" s="468"/>
      <c r="SHU53" s="468"/>
      <c r="SHV53" s="468"/>
      <c r="SHW53" s="468"/>
      <c r="SHX53" s="468"/>
      <c r="SHY53" s="468"/>
      <c r="SHZ53" s="468"/>
      <c r="SIA53" s="468"/>
      <c r="SIB53" s="468"/>
      <c r="SIC53" s="468"/>
      <c r="SID53" s="468"/>
      <c r="SIE53" s="468"/>
      <c r="SIF53" s="468"/>
      <c r="SIG53" s="468"/>
      <c r="SIH53" s="468"/>
      <c r="SII53" s="468"/>
      <c r="SIJ53" s="468"/>
      <c r="SIK53" s="468"/>
      <c r="SIL53" s="468"/>
      <c r="SIM53" s="468"/>
      <c r="SIN53" s="468"/>
      <c r="SIO53" s="468"/>
      <c r="SIP53" s="468"/>
      <c r="SIQ53" s="468"/>
      <c r="SIR53" s="468"/>
      <c r="SIS53" s="468"/>
      <c r="SIT53" s="468"/>
      <c r="SIU53" s="468"/>
      <c r="SIV53" s="468"/>
      <c r="SIW53" s="468"/>
      <c r="SIX53" s="468"/>
      <c r="SIY53" s="468"/>
      <c r="SIZ53" s="468"/>
      <c r="SJA53" s="468"/>
      <c r="SJB53" s="468"/>
      <c r="SJC53" s="468"/>
      <c r="SJD53" s="468"/>
      <c r="SJE53" s="468"/>
      <c r="SJF53" s="468"/>
      <c r="SJG53" s="468"/>
      <c r="SJH53" s="468"/>
      <c r="SJI53" s="468"/>
      <c r="SJJ53" s="468"/>
      <c r="SJK53" s="468"/>
      <c r="SJL53" s="468"/>
      <c r="SJM53" s="468"/>
      <c r="SJN53" s="468"/>
      <c r="SJO53" s="468"/>
      <c r="SJP53" s="468"/>
      <c r="SJQ53" s="468"/>
      <c r="SJR53" s="468"/>
      <c r="SJS53" s="468"/>
      <c r="SJT53" s="468"/>
      <c r="SJU53" s="468"/>
      <c r="SJV53" s="468"/>
      <c r="SJW53" s="468"/>
      <c r="SJX53" s="468"/>
      <c r="SJY53" s="468"/>
      <c r="SJZ53" s="468"/>
      <c r="SKA53" s="468"/>
      <c r="SKB53" s="468"/>
      <c r="SKC53" s="468"/>
      <c r="SKD53" s="468"/>
      <c r="SKE53" s="468"/>
      <c r="SKF53" s="468"/>
      <c r="SKG53" s="468"/>
      <c r="SKH53" s="468"/>
      <c r="SKI53" s="468"/>
      <c r="SKJ53" s="468"/>
      <c r="SKK53" s="468"/>
      <c r="SKL53" s="468"/>
      <c r="SKM53" s="468"/>
      <c r="SKN53" s="468"/>
      <c r="SKO53" s="468"/>
      <c r="SKP53" s="468"/>
      <c r="SKQ53" s="468"/>
      <c r="SKR53" s="468"/>
      <c r="SKS53" s="468"/>
      <c r="SKT53" s="468"/>
      <c r="SKU53" s="468"/>
      <c r="SKV53" s="468"/>
      <c r="SKW53" s="468"/>
      <c r="SKX53" s="468"/>
      <c r="SKY53" s="468"/>
      <c r="SKZ53" s="468"/>
      <c r="SLA53" s="468"/>
      <c r="SLB53" s="468"/>
      <c r="SLC53" s="468"/>
      <c r="SLD53" s="468"/>
      <c r="SLE53" s="468"/>
      <c r="SLF53" s="468"/>
      <c r="SLG53" s="468"/>
      <c r="SLH53" s="468"/>
      <c r="SLI53" s="468"/>
      <c r="SLJ53" s="468"/>
      <c r="SLK53" s="468"/>
      <c r="SLL53" s="468"/>
      <c r="SLM53" s="468"/>
      <c r="SLN53" s="468"/>
      <c r="SLO53" s="468"/>
      <c r="SLP53" s="468"/>
      <c r="SLQ53" s="468"/>
      <c r="SLR53" s="468"/>
      <c r="SLS53" s="468"/>
      <c r="SLT53" s="468"/>
      <c r="SLU53" s="468"/>
      <c r="SLV53" s="468"/>
      <c r="SLW53" s="468"/>
      <c r="SLX53" s="468"/>
      <c r="SLY53" s="468"/>
      <c r="SLZ53" s="468"/>
      <c r="SMA53" s="468"/>
      <c r="SMB53" s="468"/>
      <c r="SMC53" s="468"/>
      <c r="SMD53" s="468"/>
      <c r="SME53" s="468"/>
      <c r="SMF53" s="468"/>
      <c r="SMG53" s="468"/>
      <c r="SMH53" s="468"/>
      <c r="SMI53" s="468"/>
      <c r="SMJ53" s="468"/>
      <c r="SMK53" s="468"/>
      <c r="SML53" s="468"/>
      <c r="SMM53" s="468"/>
      <c r="SMN53" s="468"/>
      <c r="SMO53" s="468"/>
      <c r="SMP53" s="468"/>
      <c r="SMQ53" s="468"/>
      <c r="SMR53" s="468"/>
      <c r="SMS53" s="468"/>
      <c r="SMT53" s="468"/>
      <c r="SMU53" s="468"/>
      <c r="SMV53" s="468"/>
      <c r="SMW53" s="468"/>
      <c r="SMX53" s="468"/>
      <c r="SMY53" s="468"/>
      <c r="SMZ53" s="468"/>
      <c r="SNA53" s="468"/>
      <c r="SNB53" s="468"/>
      <c r="SNC53" s="468"/>
      <c r="SND53" s="468"/>
      <c r="SNE53" s="468"/>
      <c r="SNF53" s="468"/>
      <c r="SNG53" s="468"/>
      <c r="SNH53" s="468"/>
      <c r="SNI53" s="468"/>
      <c r="SNJ53" s="468"/>
      <c r="SNK53" s="468"/>
      <c r="SNL53" s="468"/>
      <c r="SNM53" s="468"/>
      <c r="SNN53" s="468"/>
      <c r="SNO53" s="468"/>
      <c r="SNP53" s="468"/>
      <c r="SNQ53" s="468"/>
      <c r="SNR53" s="468"/>
      <c r="SNS53" s="468"/>
      <c r="SNT53" s="468"/>
      <c r="SNU53" s="468"/>
      <c r="SNV53" s="468"/>
      <c r="SNW53" s="468"/>
      <c r="SNX53" s="468"/>
      <c r="SNY53" s="468"/>
      <c r="SNZ53" s="468"/>
      <c r="SOA53" s="468"/>
      <c r="SOB53" s="468"/>
      <c r="SOC53" s="468"/>
      <c r="SOD53" s="468"/>
      <c r="SOE53" s="468"/>
      <c r="SOF53" s="468"/>
      <c r="SOG53" s="468"/>
      <c r="SOH53" s="468"/>
      <c r="SOI53" s="468"/>
      <c r="SOJ53" s="468"/>
      <c r="SOK53" s="468"/>
      <c r="SOL53" s="468"/>
      <c r="SOM53" s="468"/>
      <c r="SON53" s="468"/>
      <c r="SOO53" s="468"/>
      <c r="SOP53" s="468"/>
      <c r="SOQ53" s="468"/>
      <c r="SOR53" s="468"/>
      <c r="SOS53" s="468"/>
      <c r="SOT53" s="468"/>
      <c r="SOU53" s="468"/>
      <c r="SOV53" s="468"/>
      <c r="SOW53" s="468"/>
      <c r="SOX53" s="468"/>
      <c r="SOY53" s="468"/>
      <c r="SOZ53" s="468"/>
      <c r="SPA53" s="468"/>
      <c r="SPB53" s="468"/>
      <c r="SPC53" s="468"/>
      <c r="SPD53" s="468"/>
      <c r="SPE53" s="468"/>
      <c r="SPF53" s="468"/>
      <c r="SPG53" s="468"/>
      <c r="SPH53" s="468"/>
      <c r="SPI53" s="468"/>
      <c r="SPJ53" s="468"/>
      <c r="SPK53" s="468"/>
      <c r="SPL53" s="468"/>
      <c r="SPM53" s="468"/>
      <c r="SPN53" s="468"/>
      <c r="SPO53" s="468"/>
      <c r="SPP53" s="468"/>
      <c r="SPQ53" s="468"/>
      <c r="SPR53" s="468"/>
      <c r="SPS53" s="468"/>
      <c r="SPT53" s="468"/>
      <c r="SPU53" s="468"/>
      <c r="SPV53" s="468"/>
      <c r="SPW53" s="468"/>
      <c r="SPX53" s="468"/>
      <c r="SPY53" s="468"/>
      <c r="SPZ53" s="468"/>
      <c r="SQA53" s="468"/>
      <c r="SQB53" s="468"/>
      <c r="SQC53" s="468"/>
      <c r="SQD53" s="468"/>
      <c r="SQE53" s="468"/>
      <c r="SQF53" s="468"/>
      <c r="SQG53" s="468"/>
      <c r="SQH53" s="468"/>
      <c r="SQI53" s="468"/>
      <c r="SQJ53" s="468"/>
      <c r="SQK53" s="468"/>
      <c r="SQL53" s="468"/>
      <c r="SQM53" s="468"/>
      <c r="SQN53" s="468"/>
      <c r="SQO53" s="468"/>
      <c r="SQP53" s="468"/>
      <c r="SQQ53" s="468"/>
      <c r="SQR53" s="468"/>
      <c r="SQS53" s="468"/>
      <c r="SQT53" s="468"/>
      <c r="SQU53" s="468"/>
      <c r="SQV53" s="468"/>
      <c r="SQW53" s="468"/>
      <c r="SQX53" s="468"/>
      <c r="SQY53" s="468"/>
      <c r="SQZ53" s="468"/>
      <c r="SRA53" s="468"/>
      <c r="SRB53" s="468"/>
      <c r="SRC53" s="468"/>
      <c r="SRD53" s="468"/>
      <c r="SRE53" s="468"/>
      <c r="SRF53" s="468"/>
      <c r="SRG53" s="468"/>
      <c r="SRH53" s="468"/>
      <c r="SRI53" s="468"/>
      <c r="SRJ53" s="468"/>
      <c r="SRK53" s="468"/>
      <c r="SRL53" s="468"/>
      <c r="SRM53" s="468"/>
      <c r="SRN53" s="468"/>
      <c r="SRO53" s="468"/>
      <c r="SRP53" s="468"/>
      <c r="SRQ53" s="468"/>
      <c r="SRR53" s="468"/>
      <c r="SRS53" s="468"/>
      <c r="SRT53" s="468"/>
      <c r="SRU53" s="468"/>
      <c r="SRV53" s="468"/>
      <c r="SRW53" s="468"/>
      <c r="SRX53" s="468"/>
      <c r="SRY53" s="468"/>
      <c r="SRZ53" s="468"/>
      <c r="SSA53" s="468"/>
      <c r="SSB53" s="468"/>
      <c r="SSC53" s="468"/>
      <c r="SSD53" s="468"/>
      <c r="SSE53" s="468"/>
      <c r="SSF53" s="468"/>
      <c r="SSG53" s="468"/>
      <c r="SSH53" s="468"/>
      <c r="SSI53" s="468"/>
      <c r="SSJ53" s="468"/>
      <c r="SSK53" s="468"/>
      <c r="SSL53" s="468"/>
      <c r="SSM53" s="468"/>
      <c r="SSN53" s="468"/>
      <c r="SSO53" s="468"/>
      <c r="SSP53" s="468"/>
      <c r="SSQ53" s="468"/>
      <c r="SSR53" s="468"/>
      <c r="SSS53" s="468"/>
      <c r="SST53" s="468"/>
      <c r="SSU53" s="468"/>
      <c r="SSV53" s="468"/>
      <c r="SSW53" s="468"/>
      <c r="SSX53" s="468"/>
      <c r="SSY53" s="468"/>
      <c r="SSZ53" s="468"/>
      <c r="STA53" s="468"/>
      <c r="STB53" s="468"/>
      <c r="STC53" s="468"/>
      <c r="STD53" s="468"/>
      <c r="STE53" s="468"/>
      <c r="STF53" s="468"/>
      <c r="STG53" s="468"/>
      <c r="STH53" s="468"/>
      <c r="STI53" s="468"/>
      <c r="STJ53" s="468"/>
      <c r="STK53" s="468"/>
      <c r="STL53" s="468"/>
      <c r="STM53" s="468"/>
      <c r="STN53" s="468"/>
      <c r="STO53" s="468"/>
      <c r="STP53" s="468"/>
      <c r="STQ53" s="468"/>
      <c r="STR53" s="468"/>
      <c r="STS53" s="468"/>
      <c r="STT53" s="468"/>
      <c r="STU53" s="468"/>
      <c r="STV53" s="468"/>
      <c r="STW53" s="468"/>
      <c r="STX53" s="468"/>
      <c r="STY53" s="468"/>
      <c r="STZ53" s="468"/>
      <c r="SUA53" s="468"/>
      <c r="SUB53" s="468"/>
      <c r="SUC53" s="468"/>
      <c r="SUD53" s="468"/>
      <c r="SUE53" s="468"/>
      <c r="SUF53" s="468"/>
      <c r="SUG53" s="468"/>
      <c r="SUH53" s="468"/>
      <c r="SUI53" s="468"/>
      <c r="SUJ53" s="468"/>
      <c r="SUK53" s="468"/>
      <c r="SUL53" s="468"/>
      <c r="SUM53" s="468"/>
      <c r="SUN53" s="468"/>
      <c r="SUO53" s="468"/>
      <c r="SUP53" s="468"/>
      <c r="SUQ53" s="468"/>
      <c r="SUR53" s="468"/>
      <c r="SUS53" s="468"/>
      <c r="SUT53" s="468"/>
      <c r="SUU53" s="468"/>
      <c r="SUV53" s="468"/>
      <c r="SUW53" s="468"/>
      <c r="SUX53" s="468"/>
      <c r="SUY53" s="468"/>
      <c r="SUZ53" s="468"/>
      <c r="SVA53" s="468"/>
      <c r="SVB53" s="468"/>
      <c r="SVC53" s="468"/>
      <c r="SVD53" s="468"/>
      <c r="SVE53" s="468"/>
      <c r="SVF53" s="468"/>
      <c r="SVG53" s="468"/>
      <c r="SVH53" s="468"/>
      <c r="SVI53" s="468"/>
      <c r="SVJ53" s="468"/>
      <c r="SVK53" s="468"/>
      <c r="SVL53" s="468"/>
      <c r="SVM53" s="468"/>
      <c r="SVN53" s="468"/>
      <c r="SVO53" s="468"/>
      <c r="SVP53" s="468"/>
      <c r="SVQ53" s="468"/>
      <c r="SVR53" s="468"/>
      <c r="SVS53" s="468"/>
      <c r="SVT53" s="468"/>
      <c r="SVU53" s="468"/>
      <c r="SVV53" s="468"/>
      <c r="SVW53" s="468"/>
      <c r="SVX53" s="468"/>
      <c r="SVY53" s="468"/>
      <c r="SVZ53" s="468"/>
      <c r="SWA53" s="468"/>
      <c r="SWB53" s="468"/>
      <c r="SWC53" s="468"/>
      <c r="SWD53" s="468"/>
      <c r="SWE53" s="468"/>
      <c r="SWF53" s="468"/>
      <c r="SWG53" s="468"/>
      <c r="SWH53" s="468"/>
      <c r="SWI53" s="468"/>
      <c r="SWJ53" s="468"/>
      <c r="SWK53" s="468"/>
      <c r="SWL53" s="468"/>
      <c r="SWM53" s="468"/>
      <c r="SWN53" s="468"/>
      <c r="SWO53" s="468"/>
      <c r="SWP53" s="468"/>
      <c r="SWQ53" s="468"/>
      <c r="SWR53" s="468"/>
      <c r="SWS53" s="468"/>
      <c r="SWT53" s="468"/>
      <c r="SWU53" s="468"/>
      <c r="SWV53" s="468"/>
      <c r="SWW53" s="468"/>
      <c r="SWX53" s="468"/>
      <c r="SWY53" s="468"/>
      <c r="SWZ53" s="468"/>
      <c r="SXA53" s="468"/>
      <c r="SXB53" s="468"/>
      <c r="SXC53" s="468"/>
      <c r="SXD53" s="468"/>
      <c r="SXE53" s="468"/>
      <c r="SXF53" s="468"/>
      <c r="SXG53" s="468"/>
      <c r="SXH53" s="468"/>
      <c r="SXI53" s="468"/>
      <c r="SXJ53" s="468"/>
      <c r="SXK53" s="468"/>
      <c r="SXL53" s="468"/>
      <c r="SXM53" s="468"/>
      <c r="SXN53" s="468"/>
      <c r="SXO53" s="468"/>
      <c r="SXP53" s="468"/>
      <c r="SXQ53" s="468"/>
      <c r="SXR53" s="468"/>
      <c r="SXS53" s="468"/>
      <c r="SXT53" s="468"/>
      <c r="SXU53" s="468"/>
      <c r="SXV53" s="468"/>
      <c r="SXW53" s="468"/>
      <c r="SXX53" s="468"/>
      <c r="SXY53" s="468"/>
      <c r="SXZ53" s="468"/>
      <c r="SYA53" s="468"/>
      <c r="SYB53" s="468"/>
      <c r="SYC53" s="468"/>
      <c r="SYD53" s="468"/>
      <c r="SYE53" s="468"/>
      <c r="SYF53" s="468"/>
      <c r="SYG53" s="468"/>
      <c r="SYH53" s="468"/>
      <c r="SYI53" s="468"/>
      <c r="SYJ53" s="468"/>
      <c r="SYK53" s="468"/>
      <c r="SYL53" s="468"/>
      <c r="SYM53" s="468"/>
      <c r="SYN53" s="468"/>
      <c r="SYO53" s="468"/>
      <c r="SYP53" s="468"/>
      <c r="SYQ53" s="468"/>
      <c r="SYR53" s="468"/>
      <c r="SYS53" s="468"/>
      <c r="SYT53" s="468"/>
      <c r="SYU53" s="468"/>
      <c r="SYV53" s="468"/>
      <c r="SYW53" s="468"/>
      <c r="SYX53" s="468"/>
      <c r="SYY53" s="468"/>
      <c r="SYZ53" s="468"/>
      <c r="SZA53" s="468"/>
      <c r="SZB53" s="468"/>
      <c r="SZC53" s="468"/>
      <c r="SZD53" s="468"/>
      <c r="SZE53" s="468"/>
      <c r="SZF53" s="468"/>
      <c r="SZG53" s="468"/>
      <c r="SZH53" s="468"/>
      <c r="SZI53" s="468"/>
      <c r="SZJ53" s="468"/>
      <c r="SZK53" s="468"/>
      <c r="SZL53" s="468"/>
      <c r="SZM53" s="468"/>
      <c r="SZN53" s="468"/>
      <c r="SZO53" s="468"/>
      <c r="SZP53" s="468"/>
      <c r="SZQ53" s="468"/>
      <c r="SZR53" s="468"/>
      <c r="SZS53" s="468"/>
      <c r="SZT53" s="468"/>
      <c r="SZU53" s="468"/>
      <c r="SZV53" s="468"/>
      <c r="SZW53" s="468"/>
      <c r="SZX53" s="468"/>
      <c r="SZY53" s="468"/>
      <c r="SZZ53" s="468"/>
      <c r="TAA53" s="468"/>
      <c r="TAB53" s="468"/>
      <c r="TAC53" s="468"/>
      <c r="TAD53" s="468"/>
      <c r="TAE53" s="468"/>
      <c r="TAF53" s="468"/>
      <c r="TAG53" s="468"/>
      <c r="TAH53" s="468"/>
      <c r="TAI53" s="468"/>
      <c r="TAJ53" s="468"/>
      <c r="TAK53" s="468"/>
      <c r="TAL53" s="468"/>
      <c r="TAM53" s="468"/>
      <c r="TAN53" s="468"/>
      <c r="TAO53" s="468"/>
      <c r="TAP53" s="468"/>
      <c r="TAQ53" s="468"/>
      <c r="TAR53" s="468"/>
      <c r="TAS53" s="468"/>
      <c r="TAT53" s="468"/>
      <c r="TAU53" s="468"/>
      <c r="TAV53" s="468"/>
      <c r="TAW53" s="468"/>
      <c r="TAX53" s="468"/>
      <c r="TAY53" s="468"/>
      <c r="TAZ53" s="468"/>
      <c r="TBA53" s="468"/>
      <c r="TBB53" s="468"/>
      <c r="TBC53" s="468"/>
      <c r="TBD53" s="468"/>
      <c r="TBE53" s="468"/>
      <c r="TBF53" s="468"/>
      <c r="TBG53" s="468"/>
      <c r="TBH53" s="468"/>
      <c r="TBI53" s="468"/>
      <c r="TBJ53" s="468"/>
      <c r="TBK53" s="468"/>
      <c r="TBL53" s="468"/>
      <c r="TBM53" s="468"/>
      <c r="TBN53" s="468"/>
      <c r="TBO53" s="468"/>
      <c r="TBP53" s="468"/>
      <c r="TBQ53" s="468"/>
      <c r="TBR53" s="468"/>
      <c r="TBS53" s="468"/>
      <c r="TBT53" s="468"/>
      <c r="TBU53" s="468"/>
      <c r="TBV53" s="468"/>
      <c r="TBW53" s="468"/>
      <c r="TBX53" s="468"/>
      <c r="TBY53" s="468"/>
      <c r="TBZ53" s="468"/>
      <c r="TCA53" s="468"/>
      <c r="TCB53" s="468"/>
      <c r="TCC53" s="468"/>
      <c r="TCD53" s="468"/>
      <c r="TCE53" s="468"/>
      <c r="TCF53" s="468"/>
      <c r="TCG53" s="468"/>
      <c r="TCH53" s="468"/>
      <c r="TCI53" s="468"/>
      <c r="TCJ53" s="468"/>
      <c r="TCK53" s="468"/>
      <c r="TCL53" s="468"/>
      <c r="TCM53" s="468"/>
      <c r="TCN53" s="468"/>
      <c r="TCO53" s="468"/>
      <c r="TCP53" s="468"/>
      <c r="TCQ53" s="468"/>
      <c r="TCR53" s="468"/>
      <c r="TCS53" s="468"/>
      <c r="TCT53" s="468"/>
      <c r="TCU53" s="468"/>
      <c r="TCV53" s="468"/>
      <c r="TCW53" s="468"/>
      <c r="TCX53" s="468"/>
      <c r="TCY53" s="468"/>
      <c r="TCZ53" s="468"/>
      <c r="TDA53" s="468"/>
      <c r="TDB53" s="468"/>
      <c r="TDC53" s="468"/>
      <c r="TDD53" s="468"/>
      <c r="TDE53" s="468"/>
      <c r="TDF53" s="468"/>
      <c r="TDG53" s="468"/>
      <c r="TDH53" s="468"/>
      <c r="TDI53" s="468"/>
      <c r="TDJ53" s="468"/>
      <c r="TDK53" s="468"/>
      <c r="TDL53" s="468"/>
      <c r="TDM53" s="468"/>
      <c r="TDN53" s="468"/>
      <c r="TDO53" s="468"/>
      <c r="TDP53" s="468"/>
      <c r="TDQ53" s="468"/>
      <c r="TDR53" s="468"/>
      <c r="TDS53" s="468"/>
      <c r="TDT53" s="468"/>
      <c r="TDU53" s="468"/>
      <c r="TDV53" s="468"/>
      <c r="TDW53" s="468"/>
      <c r="TDX53" s="468"/>
      <c r="TDY53" s="468"/>
      <c r="TDZ53" s="468"/>
      <c r="TEA53" s="468"/>
      <c r="TEB53" s="468"/>
      <c r="TEC53" s="468"/>
      <c r="TED53" s="468"/>
      <c r="TEE53" s="468"/>
      <c r="TEF53" s="468"/>
      <c r="TEG53" s="468"/>
      <c r="TEH53" s="468"/>
      <c r="TEI53" s="468"/>
      <c r="TEJ53" s="468"/>
      <c r="TEK53" s="468"/>
      <c r="TEL53" s="468"/>
      <c r="TEM53" s="468"/>
      <c r="TEN53" s="468"/>
      <c r="TEO53" s="468"/>
      <c r="TEP53" s="468"/>
      <c r="TEQ53" s="468"/>
      <c r="TER53" s="468"/>
      <c r="TES53" s="468"/>
      <c r="TET53" s="468"/>
      <c r="TEU53" s="468"/>
      <c r="TEV53" s="468"/>
      <c r="TEW53" s="468"/>
      <c r="TEX53" s="468"/>
      <c r="TEY53" s="468"/>
      <c r="TEZ53" s="468"/>
      <c r="TFA53" s="468"/>
      <c r="TFB53" s="468"/>
      <c r="TFC53" s="468"/>
      <c r="TFD53" s="468"/>
      <c r="TFE53" s="468"/>
      <c r="TFF53" s="468"/>
      <c r="TFG53" s="468"/>
      <c r="TFH53" s="468"/>
      <c r="TFI53" s="468"/>
      <c r="TFJ53" s="468"/>
      <c r="TFK53" s="468"/>
      <c r="TFL53" s="468"/>
      <c r="TFM53" s="468"/>
      <c r="TFN53" s="468"/>
      <c r="TFO53" s="468"/>
      <c r="TFP53" s="468"/>
      <c r="TFQ53" s="468"/>
      <c r="TFR53" s="468"/>
      <c r="TFS53" s="468"/>
      <c r="TFT53" s="468"/>
      <c r="TFU53" s="468"/>
      <c r="TFV53" s="468"/>
      <c r="TFW53" s="468"/>
      <c r="TFX53" s="468"/>
      <c r="TFY53" s="468"/>
      <c r="TFZ53" s="468"/>
      <c r="TGA53" s="468"/>
      <c r="TGB53" s="468"/>
      <c r="TGC53" s="468"/>
      <c r="TGD53" s="468"/>
      <c r="TGE53" s="468"/>
      <c r="TGF53" s="468"/>
      <c r="TGG53" s="468"/>
      <c r="TGH53" s="468"/>
      <c r="TGI53" s="468"/>
      <c r="TGJ53" s="468"/>
      <c r="TGK53" s="468"/>
      <c r="TGL53" s="468"/>
      <c r="TGM53" s="468"/>
      <c r="TGN53" s="468"/>
      <c r="TGO53" s="468"/>
      <c r="TGP53" s="468"/>
      <c r="TGQ53" s="468"/>
      <c r="TGR53" s="468"/>
      <c r="TGS53" s="468"/>
      <c r="TGT53" s="468"/>
      <c r="TGU53" s="468"/>
      <c r="TGV53" s="468"/>
      <c r="TGW53" s="468"/>
      <c r="TGX53" s="468"/>
      <c r="TGY53" s="468"/>
      <c r="TGZ53" s="468"/>
      <c r="THA53" s="468"/>
      <c r="THB53" s="468"/>
      <c r="THC53" s="468"/>
      <c r="THD53" s="468"/>
      <c r="THE53" s="468"/>
      <c r="THF53" s="468"/>
      <c r="THG53" s="468"/>
      <c r="THH53" s="468"/>
      <c r="THI53" s="468"/>
      <c r="THJ53" s="468"/>
      <c r="THK53" s="468"/>
      <c r="THL53" s="468"/>
      <c r="THM53" s="468"/>
      <c r="THN53" s="468"/>
      <c r="THO53" s="468"/>
      <c r="THP53" s="468"/>
      <c r="THQ53" s="468"/>
      <c r="THR53" s="468"/>
      <c r="THS53" s="468"/>
      <c r="THT53" s="468"/>
      <c r="THU53" s="468"/>
      <c r="THV53" s="468"/>
      <c r="THW53" s="468"/>
      <c r="THX53" s="468"/>
      <c r="THY53" s="468"/>
      <c r="THZ53" s="468"/>
      <c r="TIA53" s="468"/>
      <c r="TIB53" s="468"/>
      <c r="TIC53" s="468"/>
      <c r="TID53" s="468"/>
      <c r="TIE53" s="468"/>
      <c r="TIF53" s="468"/>
      <c r="TIG53" s="468"/>
      <c r="TIH53" s="468"/>
      <c r="TII53" s="468"/>
      <c r="TIJ53" s="468"/>
      <c r="TIK53" s="468"/>
      <c r="TIL53" s="468"/>
      <c r="TIM53" s="468"/>
      <c r="TIN53" s="468"/>
      <c r="TIO53" s="468"/>
      <c r="TIP53" s="468"/>
      <c r="TIQ53" s="468"/>
      <c r="TIR53" s="468"/>
      <c r="TIS53" s="468"/>
      <c r="TIT53" s="468"/>
      <c r="TIU53" s="468"/>
      <c r="TIV53" s="468"/>
      <c r="TIW53" s="468"/>
      <c r="TIX53" s="468"/>
      <c r="TIY53" s="468"/>
      <c r="TIZ53" s="468"/>
      <c r="TJA53" s="468"/>
      <c r="TJB53" s="468"/>
      <c r="TJC53" s="468"/>
      <c r="TJD53" s="468"/>
      <c r="TJE53" s="468"/>
      <c r="TJF53" s="468"/>
      <c r="TJG53" s="468"/>
      <c r="TJH53" s="468"/>
      <c r="TJI53" s="468"/>
      <c r="TJJ53" s="468"/>
      <c r="TJK53" s="468"/>
      <c r="TJL53" s="468"/>
      <c r="TJM53" s="468"/>
      <c r="TJN53" s="468"/>
      <c r="TJO53" s="468"/>
      <c r="TJP53" s="468"/>
      <c r="TJQ53" s="468"/>
      <c r="TJR53" s="468"/>
      <c r="TJS53" s="468"/>
      <c r="TJT53" s="468"/>
      <c r="TJU53" s="468"/>
      <c r="TJV53" s="468"/>
      <c r="TJW53" s="468"/>
      <c r="TJX53" s="468"/>
      <c r="TJY53" s="468"/>
      <c r="TJZ53" s="468"/>
      <c r="TKA53" s="468"/>
      <c r="TKB53" s="468"/>
      <c r="TKC53" s="468"/>
      <c r="TKD53" s="468"/>
      <c r="TKE53" s="468"/>
      <c r="TKF53" s="468"/>
      <c r="TKG53" s="468"/>
      <c r="TKH53" s="468"/>
      <c r="TKI53" s="468"/>
      <c r="TKJ53" s="468"/>
      <c r="TKK53" s="468"/>
      <c r="TKL53" s="468"/>
      <c r="TKM53" s="468"/>
      <c r="TKN53" s="468"/>
      <c r="TKO53" s="468"/>
      <c r="TKP53" s="468"/>
      <c r="TKQ53" s="468"/>
      <c r="TKR53" s="468"/>
      <c r="TKS53" s="468"/>
      <c r="TKT53" s="468"/>
      <c r="TKU53" s="468"/>
      <c r="TKV53" s="468"/>
      <c r="TKW53" s="468"/>
      <c r="TKX53" s="468"/>
      <c r="TKY53" s="468"/>
      <c r="TKZ53" s="468"/>
      <c r="TLA53" s="468"/>
      <c r="TLB53" s="468"/>
      <c r="TLC53" s="468"/>
      <c r="TLD53" s="468"/>
      <c r="TLE53" s="468"/>
      <c r="TLF53" s="468"/>
      <c r="TLG53" s="468"/>
      <c r="TLH53" s="468"/>
      <c r="TLI53" s="468"/>
      <c r="TLJ53" s="468"/>
      <c r="TLK53" s="468"/>
      <c r="TLL53" s="468"/>
      <c r="TLM53" s="468"/>
      <c r="TLN53" s="468"/>
      <c r="TLO53" s="468"/>
      <c r="TLP53" s="468"/>
      <c r="TLQ53" s="468"/>
      <c r="TLR53" s="468"/>
      <c r="TLS53" s="468"/>
      <c r="TLT53" s="468"/>
      <c r="TLU53" s="468"/>
      <c r="TLV53" s="468"/>
      <c r="TLW53" s="468"/>
      <c r="TLX53" s="468"/>
      <c r="TLY53" s="468"/>
      <c r="TLZ53" s="468"/>
      <c r="TMA53" s="468"/>
      <c r="TMB53" s="468"/>
      <c r="TMC53" s="468"/>
      <c r="TMD53" s="468"/>
      <c r="TME53" s="468"/>
      <c r="TMF53" s="468"/>
      <c r="TMG53" s="468"/>
      <c r="TMH53" s="468"/>
      <c r="TMI53" s="468"/>
      <c r="TMJ53" s="468"/>
      <c r="TMK53" s="468"/>
      <c r="TML53" s="468"/>
      <c r="TMM53" s="468"/>
      <c r="TMN53" s="468"/>
      <c r="TMO53" s="468"/>
      <c r="TMP53" s="468"/>
      <c r="TMQ53" s="468"/>
      <c r="TMR53" s="468"/>
      <c r="TMS53" s="468"/>
      <c r="TMT53" s="468"/>
      <c r="TMU53" s="468"/>
      <c r="TMV53" s="468"/>
      <c r="TMW53" s="468"/>
      <c r="TMX53" s="468"/>
      <c r="TMY53" s="468"/>
      <c r="TMZ53" s="468"/>
      <c r="TNA53" s="468"/>
      <c r="TNB53" s="468"/>
      <c r="TNC53" s="468"/>
      <c r="TND53" s="468"/>
      <c r="TNE53" s="468"/>
      <c r="TNF53" s="468"/>
      <c r="TNG53" s="468"/>
      <c r="TNH53" s="468"/>
      <c r="TNI53" s="468"/>
      <c r="TNJ53" s="468"/>
      <c r="TNK53" s="468"/>
      <c r="TNL53" s="468"/>
      <c r="TNM53" s="468"/>
      <c r="TNN53" s="468"/>
      <c r="TNO53" s="468"/>
      <c r="TNP53" s="468"/>
      <c r="TNQ53" s="468"/>
      <c r="TNR53" s="468"/>
      <c r="TNS53" s="468"/>
      <c r="TNT53" s="468"/>
      <c r="TNU53" s="468"/>
      <c r="TNV53" s="468"/>
      <c r="TNW53" s="468"/>
      <c r="TNX53" s="468"/>
      <c r="TNY53" s="468"/>
      <c r="TNZ53" s="468"/>
      <c r="TOA53" s="468"/>
      <c r="TOB53" s="468"/>
      <c r="TOC53" s="468"/>
      <c r="TOD53" s="468"/>
      <c r="TOE53" s="468"/>
      <c r="TOF53" s="468"/>
      <c r="TOG53" s="468"/>
      <c r="TOH53" s="468"/>
      <c r="TOI53" s="468"/>
      <c r="TOJ53" s="468"/>
      <c r="TOK53" s="468"/>
      <c r="TOL53" s="468"/>
      <c r="TOM53" s="468"/>
      <c r="TON53" s="468"/>
      <c r="TOO53" s="468"/>
      <c r="TOP53" s="468"/>
      <c r="TOQ53" s="468"/>
      <c r="TOR53" s="468"/>
      <c r="TOS53" s="468"/>
      <c r="TOT53" s="468"/>
      <c r="TOU53" s="468"/>
      <c r="TOV53" s="468"/>
      <c r="TOW53" s="468"/>
      <c r="TOX53" s="468"/>
      <c r="TOY53" s="468"/>
      <c r="TOZ53" s="468"/>
      <c r="TPA53" s="468"/>
      <c r="TPB53" s="468"/>
      <c r="TPC53" s="468"/>
      <c r="TPD53" s="468"/>
      <c r="TPE53" s="468"/>
      <c r="TPF53" s="468"/>
      <c r="TPG53" s="468"/>
      <c r="TPH53" s="468"/>
      <c r="TPI53" s="468"/>
      <c r="TPJ53" s="468"/>
      <c r="TPK53" s="468"/>
      <c r="TPL53" s="468"/>
      <c r="TPM53" s="468"/>
      <c r="TPN53" s="468"/>
      <c r="TPO53" s="468"/>
      <c r="TPP53" s="468"/>
      <c r="TPQ53" s="468"/>
      <c r="TPR53" s="468"/>
      <c r="TPS53" s="468"/>
      <c r="TPT53" s="468"/>
      <c r="TPU53" s="468"/>
      <c r="TPV53" s="468"/>
      <c r="TPW53" s="468"/>
      <c r="TPX53" s="468"/>
      <c r="TPY53" s="468"/>
      <c r="TPZ53" s="468"/>
      <c r="TQA53" s="468"/>
      <c r="TQB53" s="468"/>
      <c r="TQC53" s="468"/>
      <c r="TQD53" s="468"/>
      <c r="TQE53" s="468"/>
      <c r="TQF53" s="468"/>
      <c r="TQG53" s="468"/>
      <c r="TQH53" s="468"/>
      <c r="TQI53" s="468"/>
      <c r="TQJ53" s="468"/>
      <c r="TQK53" s="468"/>
      <c r="TQL53" s="468"/>
      <c r="TQM53" s="468"/>
      <c r="TQN53" s="468"/>
      <c r="TQO53" s="468"/>
      <c r="TQP53" s="468"/>
      <c r="TQQ53" s="468"/>
      <c r="TQR53" s="468"/>
      <c r="TQS53" s="468"/>
      <c r="TQT53" s="468"/>
      <c r="TQU53" s="468"/>
      <c r="TQV53" s="468"/>
      <c r="TQW53" s="468"/>
      <c r="TQX53" s="468"/>
      <c r="TQY53" s="468"/>
      <c r="TQZ53" s="468"/>
      <c r="TRA53" s="468"/>
      <c r="TRB53" s="468"/>
      <c r="TRC53" s="468"/>
      <c r="TRD53" s="468"/>
      <c r="TRE53" s="468"/>
      <c r="TRF53" s="468"/>
      <c r="TRG53" s="468"/>
      <c r="TRH53" s="468"/>
      <c r="TRI53" s="468"/>
      <c r="TRJ53" s="468"/>
      <c r="TRK53" s="468"/>
      <c r="TRL53" s="468"/>
      <c r="TRM53" s="468"/>
      <c r="TRN53" s="468"/>
      <c r="TRO53" s="468"/>
      <c r="TRP53" s="468"/>
      <c r="TRQ53" s="468"/>
      <c r="TRR53" s="468"/>
      <c r="TRS53" s="468"/>
      <c r="TRT53" s="468"/>
      <c r="TRU53" s="468"/>
      <c r="TRV53" s="468"/>
      <c r="TRW53" s="468"/>
      <c r="TRX53" s="468"/>
      <c r="TRY53" s="468"/>
      <c r="TRZ53" s="468"/>
      <c r="TSA53" s="468"/>
      <c r="TSB53" s="468"/>
      <c r="TSC53" s="468"/>
      <c r="TSD53" s="468"/>
      <c r="TSE53" s="468"/>
      <c r="TSF53" s="468"/>
      <c r="TSG53" s="468"/>
      <c r="TSH53" s="468"/>
      <c r="TSI53" s="468"/>
      <c r="TSJ53" s="468"/>
      <c r="TSK53" s="468"/>
      <c r="TSL53" s="468"/>
      <c r="TSM53" s="468"/>
      <c r="TSN53" s="468"/>
      <c r="TSO53" s="468"/>
      <c r="TSP53" s="468"/>
      <c r="TSQ53" s="468"/>
      <c r="TSR53" s="468"/>
      <c r="TSS53" s="468"/>
      <c r="TST53" s="468"/>
      <c r="TSU53" s="468"/>
      <c r="TSV53" s="468"/>
      <c r="TSW53" s="468"/>
      <c r="TSX53" s="468"/>
      <c r="TSY53" s="468"/>
      <c r="TSZ53" s="468"/>
      <c r="TTA53" s="468"/>
      <c r="TTB53" s="468"/>
      <c r="TTC53" s="468"/>
      <c r="TTD53" s="468"/>
      <c r="TTE53" s="468"/>
      <c r="TTF53" s="468"/>
      <c r="TTG53" s="468"/>
      <c r="TTH53" s="468"/>
      <c r="TTI53" s="468"/>
      <c r="TTJ53" s="468"/>
      <c r="TTK53" s="468"/>
      <c r="TTL53" s="468"/>
      <c r="TTM53" s="468"/>
      <c r="TTN53" s="468"/>
      <c r="TTO53" s="468"/>
      <c r="TTP53" s="468"/>
      <c r="TTQ53" s="468"/>
      <c r="TTR53" s="468"/>
      <c r="TTS53" s="468"/>
      <c r="TTT53" s="468"/>
      <c r="TTU53" s="468"/>
      <c r="TTV53" s="468"/>
      <c r="TTW53" s="468"/>
      <c r="TTX53" s="468"/>
      <c r="TTY53" s="468"/>
      <c r="TTZ53" s="468"/>
      <c r="TUA53" s="468"/>
      <c r="TUB53" s="468"/>
      <c r="TUC53" s="468"/>
      <c r="TUD53" s="468"/>
      <c r="TUE53" s="468"/>
      <c r="TUF53" s="468"/>
      <c r="TUG53" s="468"/>
      <c r="TUH53" s="468"/>
      <c r="TUI53" s="468"/>
      <c r="TUJ53" s="468"/>
      <c r="TUK53" s="468"/>
      <c r="TUL53" s="468"/>
      <c r="TUM53" s="468"/>
      <c r="TUN53" s="468"/>
      <c r="TUO53" s="468"/>
      <c r="TUP53" s="468"/>
      <c r="TUQ53" s="468"/>
      <c r="TUR53" s="468"/>
      <c r="TUS53" s="468"/>
      <c r="TUT53" s="468"/>
      <c r="TUU53" s="468"/>
      <c r="TUV53" s="468"/>
      <c r="TUW53" s="468"/>
      <c r="TUX53" s="468"/>
      <c r="TUY53" s="468"/>
      <c r="TUZ53" s="468"/>
      <c r="TVA53" s="468"/>
      <c r="TVB53" s="468"/>
      <c r="TVC53" s="468"/>
      <c r="TVD53" s="468"/>
      <c r="TVE53" s="468"/>
      <c r="TVF53" s="468"/>
      <c r="TVG53" s="468"/>
      <c r="TVH53" s="468"/>
      <c r="TVI53" s="468"/>
      <c r="TVJ53" s="468"/>
      <c r="TVK53" s="468"/>
      <c r="TVL53" s="468"/>
      <c r="TVM53" s="468"/>
      <c r="TVN53" s="468"/>
      <c r="TVO53" s="468"/>
      <c r="TVP53" s="468"/>
      <c r="TVQ53" s="468"/>
      <c r="TVR53" s="468"/>
      <c r="TVS53" s="468"/>
      <c r="TVT53" s="468"/>
      <c r="TVU53" s="468"/>
      <c r="TVV53" s="468"/>
      <c r="TVW53" s="468"/>
      <c r="TVX53" s="468"/>
      <c r="TVY53" s="468"/>
      <c r="TVZ53" s="468"/>
      <c r="TWA53" s="468"/>
      <c r="TWB53" s="468"/>
      <c r="TWC53" s="468"/>
      <c r="TWD53" s="468"/>
      <c r="TWE53" s="468"/>
      <c r="TWF53" s="468"/>
      <c r="TWG53" s="468"/>
      <c r="TWH53" s="468"/>
      <c r="TWI53" s="468"/>
      <c r="TWJ53" s="468"/>
      <c r="TWK53" s="468"/>
      <c r="TWL53" s="468"/>
      <c r="TWM53" s="468"/>
      <c r="TWN53" s="468"/>
      <c r="TWO53" s="468"/>
      <c r="TWP53" s="468"/>
      <c r="TWQ53" s="468"/>
      <c r="TWR53" s="468"/>
      <c r="TWS53" s="468"/>
      <c r="TWT53" s="468"/>
      <c r="TWU53" s="468"/>
      <c r="TWV53" s="468"/>
      <c r="TWW53" s="468"/>
      <c r="TWX53" s="468"/>
      <c r="TWY53" s="468"/>
      <c r="TWZ53" s="468"/>
      <c r="TXA53" s="468"/>
      <c r="TXB53" s="468"/>
      <c r="TXC53" s="468"/>
      <c r="TXD53" s="468"/>
      <c r="TXE53" s="468"/>
      <c r="TXF53" s="468"/>
      <c r="TXG53" s="468"/>
      <c r="TXH53" s="468"/>
      <c r="TXI53" s="468"/>
      <c r="TXJ53" s="468"/>
      <c r="TXK53" s="468"/>
      <c r="TXL53" s="468"/>
      <c r="TXM53" s="468"/>
      <c r="TXN53" s="468"/>
      <c r="TXO53" s="468"/>
      <c r="TXP53" s="468"/>
      <c r="TXQ53" s="468"/>
      <c r="TXR53" s="468"/>
      <c r="TXS53" s="468"/>
      <c r="TXT53" s="468"/>
      <c r="TXU53" s="468"/>
      <c r="TXV53" s="468"/>
      <c r="TXW53" s="468"/>
      <c r="TXX53" s="468"/>
      <c r="TXY53" s="468"/>
      <c r="TXZ53" s="468"/>
      <c r="TYA53" s="468"/>
      <c r="TYB53" s="468"/>
      <c r="TYC53" s="468"/>
      <c r="TYD53" s="468"/>
      <c r="TYE53" s="468"/>
      <c r="TYF53" s="468"/>
      <c r="TYG53" s="468"/>
      <c r="TYH53" s="468"/>
      <c r="TYI53" s="468"/>
      <c r="TYJ53" s="468"/>
      <c r="TYK53" s="468"/>
      <c r="TYL53" s="468"/>
      <c r="TYM53" s="468"/>
      <c r="TYN53" s="468"/>
      <c r="TYO53" s="468"/>
      <c r="TYP53" s="468"/>
      <c r="TYQ53" s="468"/>
      <c r="TYR53" s="468"/>
      <c r="TYS53" s="468"/>
      <c r="TYT53" s="468"/>
      <c r="TYU53" s="468"/>
      <c r="TYV53" s="468"/>
      <c r="TYW53" s="468"/>
      <c r="TYX53" s="468"/>
      <c r="TYY53" s="468"/>
      <c r="TYZ53" s="468"/>
      <c r="TZA53" s="468"/>
      <c r="TZB53" s="468"/>
      <c r="TZC53" s="468"/>
      <c r="TZD53" s="468"/>
      <c r="TZE53" s="468"/>
      <c r="TZF53" s="468"/>
      <c r="TZG53" s="468"/>
      <c r="TZH53" s="468"/>
      <c r="TZI53" s="468"/>
      <c r="TZJ53" s="468"/>
      <c r="TZK53" s="468"/>
      <c r="TZL53" s="468"/>
      <c r="TZM53" s="468"/>
      <c r="TZN53" s="468"/>
      <c r="TZO53" s="468"/>
      <c r="TZP53" s="468"/>
      <c r="TZQ53" s="468"/>
      <c r="TZR53" s="468"/>
      <c r="TZS53" s="468"/>
      <c r="TZT53" s="468"/>
      <c r="TZU53" s="468"/>
      <c r="TZV53" s="468"/>
      <c r="TZW53" s="468"/>
      <c r="TZX53" s="468"/>
      <c r="TZY53" s="468"/>
      <c r="TZZ53" s="468"/>
      <c r="UAA53" s="468"/>
      <c r="UAB53" s="468"/>
      <c r="UAC53" s="468"/>
      <c r="UAD53" s="468"/>
      <c r="UAE53" s="468"/>
      <c r="UAF53" s="468"/>
      <c r="UAG53" s="468"/>
      <c r="UAH53" s="468"/>
      <c r="UAI53" s="468"/>
      <c r="UAJ53" s="468"/>
      <c r="UAK53" s="468"/>
      <c r="UAL53" s="468"/>
      <c r="UAM53" s="468"/>
      <c r="UAN53" s="468"/>
      <c r="UAO53" s="468"/>
      <c r="UAP53" s="468"/>
      <c r="UAQ53" s="468"/>
      <c r="UAR53" s="468"/>
      <c r="UAS53" s="468"/>
      <c r="UAT53" s="468"/>
      <c r="UAU53" s="468"/>
      <c r="UAV53" s="468"/>
      <c r="UAW53" s="468"/>
      <c r="UAX53" s="468"/>
      <c r="UAY53" s="468"/>
      <c r="UAZ53" s="468"/>
      <c r="UBA53" s="468"/>
      <c r="UBB53" s="468"/>
      <c r="UBC53" s="468"/>
      <c r="UBD53" s="468"/>
      <c r="UBE53" s="468"/>
      <c r="UBF53" s="468"/>
      <c r="UBG53" s="468"/>
      <c r="UBH53" s="468"/>
      <c r="UBI53" s="468"/>
      <c r="UBJ53" s="468"/>
      <c r="UBK53" s="468"/>
      <c r="UBL53" s="468"/>
      <c r="UBM53" s="468"/>
      <c r="UBN53" s="468"/>
      <c r="UBO53" s="468"/>
      <c r="UBP53" s="468"/>
      <c r="UBQ53" s="468"/>
      <c r="UBR53" s="468"/>
      <c r="UBS53" s="468"/>
      <c r="UBT53" s="468"/>
      <c r="UBU53" s="468"/>
      <c r="UBV53" s="468"/>
      <c r="UBW53" s="468"/>
      <c r="UBX53" s="468"/>
      <c r="UBY53" s="468"/>
      <c r="UBZ53" s="468"/>
      <c r="UCA53" s="468"/>
      <c r="UCB53" s="468"/>
      <c r="UCC53" s="468"/>
      <c r="UCD53" s="468"/>
      <c r="UCE53" s="468"/>
      <c r="UCF53" s="468"/>
      <c r="UCG53" s="468"/>
      <c r="UCH53" s="468"/>
      <c r="UCI53" s="468"/>
      <c r="UCJ53" s="468"/>
      <c r="UCK53" s="468"/>
      <c r="UCL53" s="468"/>
      <c r="UCM53" s="468"/>
      <c r="UCN53" s="468"/>
      <c r="UCO53" s="468"/>
      <c r="UCP53" s="468"/>
      <c r="UCQ53" s="468"/>
      <c r="UCR53" s="468"/>
      <c r="UCS53" s="468"/>
      <c r="UCT53" s="468"/>
      <c r="UCU53" s="468"/>
      <c r="UCV53" s="468"/>
      <c r="UCW53" s="468"/>
      <c r="UCX53" s="468"/>
      <c r="UCY53" s="468"/>
      <c r="UCZ53" s="468"/>
      <c r="UDA53" s="468"/>
      <c r="UDB53" s="468"/>
      <c r="UDC53" s="468"/>
      <c r="UDD53" s="468"/>
      <c r="UDE53" s="468"/>
      <c r="UDF53" s="468"/>
      <c r="UDG53" s="468"/>
      <c r="UDH53" s="468"/>
      <c r="UDI53" s="468"/>
      <c r="UDJ53" s="468"/>
      <c r="UDK53" s="468"/>
      <c r="UDL53" s="468"/>
      <c r="UDM53" s="468"/>
      <c r="UDN53" s="468"/>
      <c r="UDO53" s="468"/>
      <c r="UDP53" s="468"/>
      <c r="UDQ53" s="468"/>
      <c r="UDR53" s="468"/>
      <c r="UDS53" s="468"/>
      <c r="UDT53" s="468"/>
      <c r="UDU53" s="468"/>
      <c r="UDV53" s="468"/>
      <c r="UDW53" s="468"/>
      <c r="UDX53" s="468"/>
      <c r="UDY53" s="468"/>
      <c r="UDZ53" s="468"/>
      <c r="UEA53" s="468"/>
      <c r="UEB53" s="468"/>
      <c r="UEC53" s="468"/>
      <c r="UED53" s="468"/>
      <c r="UEE53" s="468"/>
      <c r="UEF53" s="468"/>
      <c r="UEG53" s="468"/>
      <c r="UEH53" s="468"/>
      <c r="UEI53" s="468"/>
      <c r="UEJ53" s="468"/>
      <c r="UEK53" s="468"/>
      <c r="UEL53" s="468"/>
      <c r="UEM53" s="468"/>
      <c r="UEN53" s="468"/>
      <c r="UEO53" s="468"/>
      <c r="UEP53" s="468"/>
      <c r="UEQ53" s="468"/>
      <c r="UER53" s="468"/>
      <c r="UES53" s="468"/>
      <c r="UET53" s="468"/>
      <c r="UEU53" s="468"/>
      <c r="UEV53" s="468"/>
      <c r="UEW53" s="468"/>
      <c r="UEX53" s="468"/>
      <c r="UEY53" s="468"/>
      <c r="UEZ53" s="468"/>
      <c r="UFA53" s="468"/>
      <c r="UFB53" s="468"/>
      <c r="UFC53" s="468"/>
      <c r="UFD53" s="468"/>
      <c r="UFE53" s="468"/>
      <c r="UFF53" s="468"/>
      <c r="UFG53" s="468"/>
      <c r="UFH53" s="468"/>
      <c r="UFI53" s="468"/>
      <c r="UFJ53" s="468"/>
      <c r="UFK53" s="468"/>
      <c r="UFL53" s="468"/>
      <c r="UFM53" s="468"/>
      <c r="UFN53" s="468"/>
      <c r="UFO53" s="468"/>
      <c r="UFP53" s="468"/>
      <c r="UFQ53" s="468"/>
      <c r="UFR53" s="468"/>
      <c r="UFS53" s="468"/>
      <c r="UFT53" s="468"/>
      <c r="UFU53" s="468"/>
      <c r="UFV53" s="468"/>
      <c r="UFW53" s="468"/>
      <c r="UFX53" s="468"/>
      <c r="UFY53" s="468"/>
      <c r="UFZ53" s="468"/>
      <c r="UGA53" s="468"/>
      <c r="UGB53" s="468"/>
      <c r="UGC53" s="468"/>
      <c r="UGD53" s="468"/>
      <c r="UGE53" s="468"/>
      <c r="UGF53" s="468"/>
      <c r="UGG53" s="468"/>
      <c r="UGH53" s="468"/>
      <c r="UGI53" s="468"/>
      <c r="UGJ53" s="468"/>
      <c r="UGK53" s="468"/>
      <c r="UGL53" s="468"/>
      <c r="UGM53" s="468"/>
      <c r="UGN53" s="468"/>
      <c r="UGO53" s="468"/>
      <c r="UGP53" s="468"/>
      <c r="UGQ53" s="468"/>
      <c r="UGR53" s="468"/>
      <c r="UGS53" s="468"/>
      <c r="UGT53" s="468"/>
      <c r="UGU53" s="468"/>
      <c r="UGV53" s="468"/>
      <c r="UGW53" s="468"/>
      <c r="UGX53" s="468"/>
      <c r="UGY53" s="468"/>
      <c r="UGZ53" s="468"/>
      <c r="UHA53" s="468"/>
      <c r="UHB53" s="468"/>
      <c r="UHC53" s="468"/>
      <c r="UHD53" s="468"/>
      <c r="UHE53" s="468"/>
      <c r="UHF53" s="468"/>
      <c r="UHG53" s="468"/>
      <c r="UHH53" s="468"/>
      <c r="UHI53" s="468"/>
      <c r="UHJ53" s="468"/>
      <c r="UHK53" s="468"/>
      <c r="UHL53" s="468"/>
      <c r="UHM53" s="468"/>
      <c r="UHN53" s="468"/>
      <c r="UHO53" s="468"/>
      <c r="UHP53" s="468"/>
      <c r="UHQ53" s="468"/>
      <c r="UHR53" s="468"/>
      <c r="UHS53" s="468"/>
      <c r="UHT53" s="468"/>
      <c r="UHU53" s="468"/>
      <c r="UHV53" s="468"/>
      <c r="UHW53" s="468"/>
      <c r="UHX53" s="468"/>
      <c r="UHY53" s="468"/>
      <c r="UHZ53" s="468"/>
      <c r="UIA53" s="468"/>
      <c r="UIB53" s="468"/>
      <c r="UIC53" s="468"/>
      <c r="UID53" s="468"/>
      <c r="UIE53" s="468"/>
      <c r="UIF53" s="468"/>
      <c r="UIG53" s="468"/>
      <c r="UIH53" s="468"/>
      <c r="UII53" s="468"/>
      <c r="UIJ53" s="468"/>
      <c r="UIK53" s="468"/>
      <c r="UIL53" s="468"/>
      <c r="UIM53" s="468"/>
      <c r="UIN53" s="468"/>
      <c r="UIO53" s="468"/>
      <c r="UIP53" s="468"/>
      <c r="UIQ53" s="468"/>
      <c r="UIR53" s="468"/>
      <c r="UIS53" s="468"/>
      <c r="UIT53" s="468"/>
      <c r="UIU53" s="468"/>
      <c r="UIV53" s="468"/>
      <c r="UIW53" s="468"/>
      <c r="UIX53" s="468"/>
      <c r="UIY53" s="468"/>
      <c r="UIZ53" s="468"/>
      <c r="UJA53" s="468"/>
      <c r="UJB53" s="468"/>
      <c r="UJC53" s="468"/>
      <c r="UJD53" s="468"/>
      <c r="UJE53" s="468"/>
      <c r="UJF53" s="468"/>
      <c r="UJG53" s="468"/>
      <c r="UJH53" s="468"/>
      <c r="UJI53" s="468"/>
      <c r="UJJ53" s="468"/>
      <c r="UJK53" s="468"/>
      <c r="UJL53" s="468"/>
      <c r="UJM53" s="468"/>
      <c r="UJN53" s="468"/>
      <c r="UJO53" s="468"/>
      <c r="UJP53" s="468"/>
      <c r="UJQ53" s="468"/>
      <c r="UJR53" s="468"/>
      <c r="UJS53" s="468"/>
      <c r="UJT53" s="468"/>
      <c r="UJU53" s="468"/>
      <c r="UJV53" s="468"/>
      <c r="UJW53" s="468"/>
      <c r="UJX53" s="468"/>
      <c r="UJY53" s="468"/>
      <c r="UJZ53" s="468"/>
      <c r="UKA53" s="468"/>
      <c r="UKB53" s="468"/>
      <c r="UKC53" s="468"/>
      <c r="UKD53" s="468"/>
      <c r="UKE53" s="468"/>
      <c r="UKF53" s="468"/>
      <c r="UKG53" s="468"/>
      <c r="UKH53" s="468"/>
      <c r="UKI53" s="468"/>
      <c r="UKJ53" s="468"/>
      <c r="UKK53" s="468"/>
      <c r="UKL53" s="468"/>
      <c r="UKM53" s="468"/>
      <c r="UKN53" s="468"/>
      <c r="UKO53" s="468"/>
      <c r="UKP53" s="468"/>
      <c r="UKQ53" s="468"/>
      <c r="UKR53" s="468"/>
      <c r="UKS53" s="468"/>
      <c r="UKT53" s="468"/>
      <c r="UKU53" s="468"/>
      <c r="UKV53" s="468"/>
      <c r="UKW53" s="468"/>
      <c r="UKX53" s="468"/>
      <c r="UKY53" s="468"/>
      <c r="UKZ53" s="468"/>
      <c r="ULA53" s="468"/>
      <c r="ULB53" s="468"/>
      <c r="ULC53" s="468"/>
      <c r="ULD53" s="468"/>
      <c r="ULE53" s="468"/>
      <c r="ULF53" s="468"/>
      <c r="ULG53" s="468"/>
      <c r="ULH53" s="468"/>
      <c r="ULI53" s="468"/>
      <c r="ULJ53" s="468"/>
      <c r="ULK53" s="468"/>
      <c r="ULL53" s="468"/>
      <c r="ULM53" s="468"/>
      <c r="ULN53" s="468"/>
      <c r="ULO53" s="468"/>
      <c r="ULP53" s="468"/>
      <c r="ULQ53" s="468"/>
      <c r="ULR53" s="468"/>
      <c r="ULS53" s="468"/>
      <c r="ULT53" s="468"/>
      <c r="ULU53" s="468"/>
      <c r="ULV53" s="468"/>
      <c r="ULW53" s="468"/>
      <c r="ULX53" s="468"/>
      <c r="ULY53" s="468"/>
      <c r="ULZ53" s="468"/>
      <c r="UMA53" s="468"/>
      <c r="UMB53" s="468"/>
      <c r="UMC53" s="468"/>
      <c r="UMD53" s="468"/>
      <c r="UME53" s="468"/>
      <c r="UMF53" s="468"/>
      <c r="UMG53" s="468"/>
      <c r="UMH53" s="468"/>
      <c r="UMI53" s="468"/>
      <c r="UMJ53" s="468"/>
      <c r="UMK53" s="468"/>
      <c r="UML53" s="468"/>
      <c r="UMM53" s="468"/>
      <c r="UMN53" s="468"/>
      <c r="UMO53" s="468"/>
      <c r="UMP53" s="468"/>
      <c r="UMQ53" s="468"/>
      <c r="UMR53" s="468"/>
      <c r="UMS53" s="468"/>
      <c r="UMT53" s="468"/>
      <c r="UMU53" s="468"/>
      <c r="UMV53" s="468"/>
      <c r="UMW53" s="468"/>
      <c r="UMX53" s="468"/>
      <c r="UMY53" s="468"/>
      <c r="UMZ53" s="468"/>
      <c r="UNA53" s="468"/>
      <c r="UNB53" s="468"/>
      <c r="UNC53" s="468"/>
      <c r="UND53" s="468"/>
      <c r="UNE53" s="468"/>
      <c r="UNF53" s="468"/>
      <c r="UNG53" s="468"/>
      <c r="UNH53" s="468"/>
      <c r="UNI53" s="468"/>
      <c r="UNJ53" s="468"/>
      <c r="UNK53" s="468"/>
      <c r="UNL53" s="468"/>
      <c r="UNM53" s="468"/>
      <c r="UNN53" s="468"/>
      <c r="UNO53" s="468"/>
      <c r="UNP53" s="468"/>
      <c r="UNQ53" s="468"/>
      <c r="UNR53" s="468"/>
      <c r="UNS53" s="468"/>
      <c r="UNT53" s="468"/>
      <c r="UNU53" s="468"/>
      <c r="UNV53" s="468"/>
      <c r="UNW53" s="468"/>
      <c r="UNX53" s="468"/>
      <c r="UNY53" s="468"/>
      <c r="UNZ53" s="468"/>
      <c r="UOA53" s="468"/>
      <c r="UOB53" s="468"/>
      <c r="UOC53" s="468"/>
      <c r="UOD53" s="468"/>
      <c r="UOE53" s="468"/>
      <c r="UOF53" s="468"/>
      <c r="UOG53" s="468"/>
      <c r="UOH53" s="468"/>
      <c r="UOI53" s="468"/>
      <c r="UOJ53" s="468"/>
      <c r="UOK53" s="468"/>
      <c r="UOL53" s="468"/>
      <c r="UOM53" s="468"/>
      <c r="UON53" s="468"/>
      <c r="UOO53" s="468"/>
      <c r="UOP53" s="468"/>
      <c r="UOQ53" s="468"/>
      <c r="UOR53" s="468"/>
      <c r="UOS53" s="468"/>
      <c r="UOT53" s="468"/>
      <c r="UOU53" s="468"/>
      <c r="UOV53" s="468"/>
      <c r="UOW53" s="468"/>
      <c r="UOX53" s="468"/>
      <c r="UOY53" s="468"/>
      <c r="UOZ53" s="468"/>
      <c r="UPA53" s="468"/>
      <c r="UPB53" s="468"/>
      <c r="UPC53" s="468"/>
      <c r="UPD53" s="468"/>
      <c r="UPE53" s="468"/>
      <c r="UPF53" s="468"/>
      <c r="UPG53" s="468"/>
      <c r="UPH53" s="468"/>
      <c r="UPI53" s="468"/>
      <c r="UPJ53" s="468"/>
      <c r="UPK53" s="468"/>
      <c r="UPL53" s="468"/>
      <c r="UPM53" s="468"/>
      <c r="UPN53" s="468"/>
      <c r="UPO53" s="468"/>
      <c r="UPP53" s="468"/>
      <c r="UPQ53" s="468"/>
      <c r="UPR53" s="468"/>
      <c r="UPS53" s="468"/>
      <c r="UPT53" s="468"/>
      <c r="UPU53" s="468"/>
      <c r="UPV53" s="468"/>
      <c r="UPW53" s="468"/>
      <c r="UPX53" s="468"/>
      <c r="UPY53" s="468"/>
      <c r="UPZ53" s="468"/>
      <c r="UQA53" s="468"/>
      <c r="UQB53" s="468"/>
      <c r="UQC53" s="468"/>
      <c r="UQD53" s="468"/>
      <c r="UQE53" s="468"/>
      <c r="UQF53" s="468"/>
      <c r="UQG53" s="468"/>
      <c r="UQH53" s="468"/>
      <c r="UQI53" s="468"/>
      <c r="UQJ53" s="468"/>
      <c r="UQK53" s="468"/>
      <c r="UQL53" s="468"/>
      <c r="UQM53" s="468"/>
      <c r="UQN53" s="468"/>
      <c r="UQO53" s="468"/>
      <c r="UQP53" s="468"/>
      <c r="UQQ53" s="468"/>
      <c r="UQR53" s="468"/>
      <c r="UQS53" s="468"/>
      <c r="UQT53" s="468"/>
      <c r="UQU53" s="468"/>
      <c r="UQV53" s="468"/>
      <c r="UQW53" s="468"/>
      <c r="UQX53" s="468"/>
      <c r="UQY53" s="468"/>
      <c r="UQZ53" s="468"/>
      <c r="URA53" s="468"/>
      <c r="URB53" s="468"/>
      <c r="URC53" s="468"/>
      <c r="URD53" s="468"/>
      <c r="URE53" s="468"/>
      <c r="URF53" s="468"/>
      <c r="URG53" s="468"/>
      <c r="URH53" s="468"/>
      <c r="URI53" s="468"/>
      <c r="URJ53" s="468"/>
      <c r="URK53" s="468"/>
      <c r="URL53" s="468"/>
      <c r="URM53" s="468"/>
      <c r="URN53" s="468"/>
      <c r="URO53" s="468"/>
      <c r="URP53" s="468"/>
      <c r="URQ53" s="468"/>
      <c r="URR53" s="468"/>
      <c r="URS53" s="468"/>
      <c r="URT53" s="468"/>
      <c r="URU53" s="468"/>
      <c r="URV53" s="468"/>
      <c r="URW53" s="468"/>
      <c r="URX53" s="468"/>
      <c r="URY53" s="468"/>
      <c r="URZ53" s="468"/>
      <c r="USA53" s="468"/>
      <c r="USB53" s="468"/>
      <c r="USC53" s="468"/>
      <c r="USD53" s="468"/>
      <c r="USE53" s="468"/>
      <c r="USF53" s="468"/>
      <c r="USG53" s="468"/>
      <c r="USH53" s="468"/>
      <c r="USI53" s="468"/>
      <c r="USJ53" s="468"/>
      <c r="USK53" s="468"/>
      <c r="USL53" s="468"/>
      <c r="USM53" s="468"/>
      <c r="USN53" s="468"/>
      <c r="USO53" s="468"/>
      <c r="USP53" s="468"/>
      <c r="USQ53" s="468"/>
      <c r="USR53" s="468"/>
      <c r="USS53" s="468"/>
      <c r="UST53" s="468"/>
      <c r="USU53" s="468"/>
      <c r="USV53" s="468"/>
      <c r="USW53" s="468"/>
      <c r="USX53" s="468"/>
      <c r="USY53" s="468"/>
      <c r="USZ53" s="468"/>
      <c r="UTA53" s="468"/>
      <c r="UTB53" s="468"/>
      <c r="UTC53" s="468"/>
      <c r="UTD53" s="468"/>
      <c r="UTE53" s="468"/>
      <c r="UTF53" s="468"/>
      <c r="UTG53" s="468"/>
      <c r="UTH53" s="468"/>
      <c r="UTI53" s="468"/>
      <c r="UTJ53" s="468"/>
      <c r="UTK53" s="468"/>
      <c r="UTL53" s="468"/>
      <c r="UTM53" s="468"/>
      <c r="UTN53" s="468"/>
      <c r="UTO53" s="468"/>
      <c r="UTP53" s="468"/>
      <c r="UTQ53" s="468"/>
      <c r="UTR53" s="468"/>
      <c r="UTS53" s="468"/>
      <c r="UTT53" s="468"/>
      <c r="UTU53" s="468"/>
      <c r="UTV53" s="468"/>
      <c r="UTW53" s="468"/>
      <c r="UTX53" s="468"/>
      <c r="UTY53" s="468"/>
      <c r="UTZ53" s="468"/>
      <c r="UUA53" s="468"/>
      <c r="UUB53" s="468"/>
      <c r="UUC53" s="468"/>
      <c r="UUD53" s="468"/>
      <c r="UUE53" s="468"/>
      <c r="UUF53" s="468"/>
      <c r="UUG53" s="468"/>
      <c r="UUH53" s="468"/>
      <c r="UUI53" s="468"/>
      <c r="UUJ53" s="468"/>
      <c r="UUK53" s="468"/>
      <c r="UUL53" s="468"/>
      <c r="UUM53" s="468"/>
      <c r="UUN53" s="468"/>
      <c r="UUO53" s="468"/>
      <c r="UUP53" s="468"/>
      <c r="UUQ53" s="468"/>
      <c r="UUR53" s="468"/>
      <c r="UUS53" s="468"/>
      <c r="UUT53" s="468"/>
      <c r="UUU53" s="468"/>
      <c r="UUV53" s="468"/>
      <c r="UUW53" s="468"/>
      <c r="UUX53" s="468"/>
      <c r="UUY53" s="468"/>
      <c r="UUZ53" s="468"/>
      <c r="UVA53" s="468"/>
      <c r="UVB53" s="468"/>
      <c r="UVC53" s="468"/>
      <c r="UVD53" s="468"/>
      <c r="UVE53" s="468"/>
      <c r="UVF53" s="468"/>
      <c r="UVG53" s="468"/>
      <c r="UVH53" s="468"/>
      <c r="UVI53" s="468"/>
      <c r="UVJ53" s="468"/>
      <c r="UVK53" s="468"/>
      <c r="UVL53" s="468"/>
      <c r="UVM53" s="468"/>
      <c r="UVN53" s="468"/>
      <c r="UVO53" s="468"/>
      <c r="UVP53" s="468"/>
      <c r="UVQ53" s="468"/>
      <c r="UVR53" s="468"/>
      <c r="UVS53" s="468"/>
      <c r="UVT53" s="468"/>
      <c r="UVU53" s="468"/>
      <c r="UVV53" s="468"/>
      <c r="UVW53" s="468"/>
      <c r="UVX53" s="468"/>
      <c r="UVY53" s="468"/>
      <c r="UVZ53" s="468"/>
      <c r="UWA53" s="468"/>
      <c r="UWB53" s="468"/>
      <c r="UWC53" s="468"/>
      <c r="UWD53" s="468"/>
      <c r="UWE53" s="468"/>
      <c r="UWF53" s="468"/>
      <c r="UWG53" s="468"/>
      <c r="UWH53" s="468"/>
      <c r="UWI53" s="468"/>
      <c r="UWJ53" s="468"/>
      <c r="UWK53" s="468"/>
      <c r="UWL53" s="468"/>
      <c r="UWM53" s="468"/>
      <c r="UWN53" s="468"/>
      <c r="UWO53" s="468"/>
      <c r="UWP53" s="468"/>
      <c r="UWQ53" s="468"/>
      <c r="UWR53" s="468"/>
      <c r="UWS53" s="468"/>
      <c r="UWT53" s="468"/>
      <c r="UWU53" s="468"/>
      <c r="UWV53" s="468"/>
      <c r="UWW53" s="468"/>
      <c r="UWX53" s="468"/>
      <c r="UWY53" s="468"/>
      <c r="UWZ53" s="468"/>
      <c r="UXA53" s="468"/>
      <c r="UXB53" s="468"/>
      <c r="UXC53" s="468"/>
      <c r="UXD53" s="468"/>
      <c r="UXE53" s="468"/>
      <c r="UXF53" s="468"/>
      <c r="UXG53" s="468"/>
      <c r="UXH53" s="468"/>
      <c r="UXI53" s="468"/>
      <c r="UXJ53" s="468"/>
      <c r="UXK53" s="468"/>
      <c r="UXL53" s="468"/>
      <c r="UXM53" s="468"/>
      <c r="UXN53" s="468"/>
      <c r="UXO53" s="468"/>
      <c r="UXP53" s="468"/>
      <c r="UXQ53" s="468"/>
      <c r="UXR53" s="468"/>
      <c r="UXS53" s="468"/>
      <c r="UXT53" s="468"/>
      <c r="UXU53" s="468"/>
      <c r="UXV53" s="468"/>
      <c r="UXW53" s="468"/>
      <c r="UXX53" s="468"/>
      <c r="UXY53" s="468"/>
      <c r="UXZ53" s="468"/>
      <c r="UYA53" s="468"/>
      <c r="UYB53" s="468"/>
      <c r="UYC53" s="468"/>
      <c r="UYD53" s="468"/>
      <c r="UYE53" s="468"/>
      <c r="UYF53" s="468"/>
      <c r="UYG53" s="468"/>
      <c r="UYH53" s="468"/>
      <c r="UYI53" s="468"/>
      <c r="UYJ53" s="468"/>
      <c r="UYK53" s="468"/>
      <c r="UYL53" s="468"/>
      <c r="UYM53" s="468"/>
      <c r="UYN53" s="468"/>
      <c r="UYO53" s="468"/>
      <c r="UYP53" s="468"/>
      <c r="UYQ53" s="468"/>
      <c r="UYR53" s="468"/>
      <c r="UYS53" s="468"/>
      <c r="UYT53" s="468"/>
      <c r="UYU53" s="468"/>
      <c r="UYV53" s="468"/>
      <c r="UYW53" s="468"/>
      <c r="UYX53" s="468"/>
      <c r="UYY53" s="468"/>
      <c r="UYZ53" s="468"/>
      <c r="UZA53" s="468"/>
      <c r="UZB53" s="468"/>
      <c r="UZC53" s="468"/>
      <c r="UZD53" s="468"/>
      <c r="UZE53" s="468"/>
      <c r="UZF53" s="468"/>
      <c r="UZG53" s="468"/>
      <c r="UZH53" s="468"/>
      <c r="UZI53" s="468"/>
      <c r="UZJ53" s="468"/>
      <c r="UZK53" s="468"/>
      <c r="UZL53" s="468"/>
      <c r="UZM53" s="468"/>
      <c r="UZN53" s="468"/>
      <c r="UZO53" s="468"/>
      <c r="UZP53" s="468"/>
      <c r="UZQ53" s="468"/>
      <c r="UZR53" s="468"/>
      <c r="UZS53" s="468"/>
      <c r="UZT53" s="468"/>
      <c r="UZU53" s="468"/>
      <c r="UZV53" s="468"/>
      <c r="UZW53" s="468"/>
      <c r="UZX53" s="468"/>
      <c r="UZY53" s="468"/>
      <c r="UZZ53" s="468"/>
      <c r="VAA53" s="468"/>
      <c r="VAB53" s="468"/>
      <c r="VAC53" s="468"/>
      <c r="VAD53" s="468"/>
      <c r="VAE53" s="468"/>
      <c r="VAF53" s="468"/>
      <c r="VAG53" s="468"/>
      <c r="VAH53" s="468"/>
      <c r="VAI53" s="468"/>
      <c r="VAJ53" s="468"/>
      <c r="VAK53" s="468"/>
      <c r="VAL53" s="468"/>
      <c r="VAM53" s="468"/>
      <c r="VAN53" s="468"/>
      <c r="VAO53" s="468"/>
      <c r="VAP53" s="468"/>
      <c r="VAQ53" s="468"/>
      <c r="VAR53" s="468"/>
      <c r="VAS53" s="468"/>
      <c r="VAT53" s="468"/>
      <c r="VAU53" s="468"/>
      <c r="VAV53" s="468"/>
      <c r="VAW53" s="468"/>
      <c r="VAX53" s="468"/>
      <c r="VAY53" s="468"/>
      <c r="VAZ53" s="468"/>
      <c r="VBA53" s="468"/>
      <c r="VBB53" s="468"/>
      <c r="VBC53" s="468"/>
      <c r="VBD53" s="468"/>
      <c r="VBE53" s="468"/>
      <c r="VBF53" s="468"/>
      <c r="VBG53" s="468"/>
      <c r="VBH53" s="468"/>
      <c r="VBI53" s="468"/>
      <c r="VBJ53" s="468"/>
      <c r="VBK53" s="468"/>
      <c r="VBL53" s="468"/>
      <c r="VBM53" s="468"/>
      <c r="VBN53" s="468"/>
      <c r="VBO53" s="468"/>
      <c r="VBP53" s="468"/>
      <c r="VBQ53" s="468"/>
      <c r="VBR53" s="468"/>
      <c r="VBS53" s="468"/>
      <c r="VBT53" s="468"/>
      <c r="VBU53" s="468"/>
      <c r="VBV53" s="468"/>
      <c r="VBW53" s="468"/>
      <c r="VBX53" s="468"/>
      <c r="VBY53" s="468"/>
      <c r="VBZ53" s="468"/>
      <c r="VCA53" s="468"/>
      <c r="VCB53" s="468"/>
      <c r="VCC53" s="468"/>
      <c r="VCD53" s="468"/>
      <c r="VCE53" s="468"/>
      <c r="VCF53" s="468"/>
      <c r="VCG53" s="468"/>
      <c r="VCH53" s="468"/>
      <c r="VCI53" s="468"/>
      <c r="VCJ53" s="468"/>
      <c r="VCK53" s="468"/>
      <c r="VCL53" s="468"/>
      <c r="VCM53" s="468"/>
      <c r="VCN53" s="468"/>
      <c r="VCO53" s="468"/>
      <c r="VCP53" s="468"/>
      <c r="VCQ53" s="468"/>
      <c r="VCR53" s="468"/>
      <c r="VCS53" s="468"/>
      <c r="VCT53" s="468"/>
      <c r="VCU53" s="468"/>
      <c r="VCV53" s="468"/>
      <c r="VCW53" s="468"/>
      <c r="VCX53" s="468"/>
      <c r="VCY53" s="468"/>
      <c r="VCZ53" s="468"/>
      <c r="VDA53" s="468"/>
      <c r="VDB53" s="468"/>
      <c r="VDC53" s="468"/>
      <c r="VDD53" s="468"/>
      <c r="VDE53" s="468"/>
      <c r="VDF53" s="468"/>
      <c r="VDG53" s="468"/>
      <c r="VDH53" s="468"/>
      <c r="VDI53" s="468"/>
      <c r="VDJ53" s="468"/>
      <c r="VDK53" s="468"/>
      <c r="VDL53" s="468"/>
      <c r="VDM53" s="468"/>
      <c r="VDN53" s="468"/>
      <c r="VDO53" s="468"/>
      <c r="VDP53" s="468"/>
      <c r="VDQ53" s="468"/>
      <c r="VDR53" s="468"/>
      <c r="VDS53" s="468"/>
      <c r="VDT53" s="468"/>
      <c r="VDU53" s="468"/>
      <c r="VDV53" s="468"/>
      <c r="VDW53" s="468"/>
      <c r="VDX53" s="468"/>
      <c r="VDY53" s="468"/>
      <c r="VDZ53" s="468"/>
      <c r="VEA53" s="468"/>
      <c r="VEB53" s="468"/>
      <c r="VEC53" s="468"/>
      <c r="VED53" s="468"/>
      <c r="VEE53" s="468"/>
      <c r="VEF53" s="468"/>
      <c r="VEG53" s="468"/>
      <c r="VEH53" s="468"/>
      <c r="VEI53" s="468"/>
      <c r="VEJ53" s="468"/>
      <c r="VEK53" s="468"/>
      <c r="VEL53" s="468"/>
      <c r="VEM53" s="468"/>
      <c r="VEN53" s="468"/>
      <c r="VEO53" s="468"/>
      <c r="VEP53" s="468"/>
      <c r="VEQ53" s="468"/>
      <c r="VER53" s="468"/>
      <c r="VES53" s="468"/>
      <c r="VET53" s="468"/>
      <c r="VEU53" s="468"/>
      <c r="VEV53" s="468"/>
      <c r="VEW53" s="468"/>
      <c r="VEX53" s="468"/>
      <c r="VEY53" s="468"/>
      <c r="VEZ53" s="468"/>
      <c r="VFA53" s="468"/>
      <c r="VFB53" s="468"/>
      <c r="VFC53" s="468"/>
      <c r="VFD53" s="468"/>
      <c r="VFE53" s="468"/>
      <c r="VFF53" s="468"/>
      <c r="VFG53" s="468"/>
      <c r="VFH53" s="468"/>
      <c r="VFI53" s="468"/>
      <c r="VFJ53" s="468"/>
      <c r="VFK53" s="468"/>
      <c r="VFL53" s="468"/>
      <c r="VFM53" s="468"/>
      <c r="VFN53" s="468"/>
      <c r="VFO53" s="468"/>
      <c r="VFP53" s="468"/>
      <c r="VFQ53" s="468"/>
      <c r="VFR53" s="468"/>
      <c r="VFS53" s="468"/>
      <c r="VFT53" s="468"/>
      <c r="VFU53" s="468"/>
      <c r="VFV53" s="468"/>
      <c r="VFW53" s="468"/>
      <c r="VFX53" s="468"/>
      <c r="VFY53" s="468"/>
      <c r="VFZ53" s="468"/>
      <c r="VGA53" s="468"/>
      <c r="VGB53" s="468"/>
      <c r="VGC53" s="468"/>
      <c r="VGD53" s="468"/>
      <c r="VGE53" s="468"/>
      <c r="VGF53" s="468"/>
      <c r="VGG53" s="468"/>
      <c r="VGH53" s="468"/>
      <c r="VGI53" s="468"/>
      <c r="VGJ53" s="468"/>
      <c r="VGK53" s="468"/>
      <c r="VGL53" s="468"/>
      <c r="VGM53" s="468"/>
      <c r="VGN53" s="468"/>
      <c r="VGO53" s="468"/>
      <c r="VGP53" s="468"/>
      <c r="VGQ53" s="468"/>
      <c r="VGR53" s="468"/>
      <c r="VGS53" s="468"/>
      <c r="VGT53" s="468"/>
      <c r="VGU53" s="468"/>
      <c r="VGV53" s="468"/>
      <c r="VGW53" s="468"/>
      <c r="VGX53" s="468"/>
      <c r="VGY53" s="468"/>
      <c r="VGZ53" s="468"/>
      <c r="VHA53" s="468"/>
      <c r="VHB53" s="468"/>
      <c r="VHC53" s="468"/>
      <c r="VHD53" s="468"/>
      <c r="VHE53" s="468"/>
      <c r="VHF53" s="468"/>
      <c r="VHG53" s="468"/>
      <c r="VHH53" s="468"/>
      <c r="VHI53" s="468"/>
      <c r="VHJ53" s="468"/>
      <c r="VHK53" s="468"/>
      <c r="VHL53" s="468"/>
      <c r="VHM53" s="468"/>
      <c r="VHN53" s="468"/>
      <c r="VHO53" s="468"/>
      <c r="VHP53" s="468"/>
      <c r="VHQ53" s="468"/>
      <c r="VHR53" s="468"/>
      <c r="VHS53" s="468"/>
      <c r="VHT53" s="468"/>
      <c r="VHU53" s="468"/>
      <c r="VHV53" s="468"/>
      <c r="VHW53" s="468"/>
      <c r="VHX53" s="468"/>
      <c r="VHY53" s="468"/>
      <c r="VHZ53" s="468"/>
      <c r="VIA53" s="468"/>
      <c r="VIB53" s="468"/>
      <c r="VIC53" s="468"/>
      <c r="VID53" s="468"/>
      <c r="VIE53" s="468"/>
      <c r="VIF53" s="468"/>
      <c r="VIG53" s="468"/>
      <c r="VIH53" s="468"/>
      <c r="VII53" s="468"/>
      <c r="VIJ53" s="468"/>
      <c r="VIK53" s="468"/>
      <c r="VIL53" s="468"/>
      <c r="VIM53" s="468"/>
      <c r="VIN53" s="468"/>
      <c r="VIO53" s="468"/>
      <c r="VIP53" s="468"/>
      <c r="VIQ53" s="468"/>
      <c r="VIR53" s="468"/>
      <c r="VIS53" s="468"/>
      <c r="VIT53" s="468"/>
      <c r="VIU53" s="468"/>
      <c r="VIV53" s="468"/>
      <c r="VIW53" s="468"/>
      <c r="VIX53" s="468"/>
      <c r="VIY53" s="468"/>
      <c r="VIZ53" s="468"/>
      <c r="VJA53" s="468"/>
      <c r="VJB53" s="468"/>
      <c r="VJC53" s="468"/>
      <c r="VJD53" s="468"/>
      <c r="VJE53" s="468"/>
      <c r="VJF53" s="468"/>
      <c r="VJG53" s="468"/>
      <c r="VJH53" s="468"/>
      <c r="VJI53" s="468"/>
      <c r="VJJ53" s="468"/>
      <c r="VJK53" s="468"/>
      <c r="VJL53" s="468"/>
      <c r="VJM53" s="468"/>
      <c r="VJN53" s="468"/>
      <c r="VJO53" s="468"/>
      <c r="VJP53" s="468"/>
      <c r="VJQ53" s="468"/>
      <c r="VJR53" s="468"/>
      <c r="VJS53" s="468"/>
      <c r="VJT53" s="468"/>
      <c r="VJU53" s="468"/>
      <c r="VJV53" s="468"/>
      <c r="VJW53" s="468"/>
      <c r="VJX53" s="468"/>
      <c r="VJY53" s="468"/>
      <c r="VJZ53" s="468"/>
      <c r="VKA53" s="468"/>
      <c r="VKB53" s="468"/>
      <c r="VKC53" s="468"/>
      <c r="VKD53" s="468"/>
      <c r="VKE53" s="468"/>
      <c r="VKF53" s="468"/>
      <c r="VKG53" s="468"/>
      <c r="VKH53" s="468"/>
      <c r="VKI53" s="468"/>
      <c r="VKJ53" s="468"/>
      <c r="VKK53" s="468"/>
      <c r="VKL53" s="468"/>
      <c r="VKM53" s="468"/>
      <c r="VKN53" s="468"/>
      <c r="VKO53" s="468"/>
      <c r="VKP53" s="468"/>
      <c r="VKQ53" s="468"/>
      <c r="VKR53" s="468"/>
      <c r="VKS53" s="468"/>
      <c r="VKT53" s="468"/>
      <c r="VKU53" s="468"/>
      <c r="VKV53" s="468"/>
      <c r="VKW53" s="468"/>
      <c r="VKX53" s="468"/>
      <c r="VKY53" s="468"/>
      <c r="VKZ53" s="468"/>
      <c r="VLA53" s="468"/>
      <c r="VLB53" s="468"/>
      <c r="VLC53" s="468"/>
      <c r="VLD53" s="468"/>
      <c r="VLE53" s="468"/>
      <c r="VLF53" s="468"/>
      <c r="VLG53" s="468"/>
      <c r="VLH53" s="468"/>
      <c r="VLI53" s="468"/>
      <c r="VLJ53" s="468"/>
      <c r="VLK53" s="468"/>
      <c r="VLL53" s="468"/>
      <c r="VLM53" s="468"/>
      <c r="VLN53" s="468"/>
      <c r="VLO53" s="468"/>
      <c r="VLP53" s="468"/>
      <c r="VLQ53" s="468"/>
      <c r="VLR53" s="468"/>
      <c r="VLS53" s="468"/>
      <c r="VLT53" s="468"/>
      <c r="VLU53" s="468"/>
      <c r="VLV53" s="468"/>
      <c r="VLW53" s="468"/>
      <c r="VLX53" s="468"/>
      <c r="VLY53" s="468"/>
      <c r="VLZ53" s="468"/>
      <c r="VMA53" s="468"/>
      <c r="VMB53" s="468"/>
      <c r="VMC53" s="468"/>
      <c r="VMD53" s="468"/>
      <c r="VME53" s="468"/>
      <c r="VMF53" s="468"/>
      <c r="VMG53" s="468"/>
      <c r="VMH53" s="468"/>
      <c r="VMI53" s="468"/>
      <c r="VMJ53" s="468"/>
      <c r="VMK53" s="468"/>
      <c r="VML53" s="468"/>
      <c r="VMM53" s="468"/>
      <c r="VMN53" s="468"/>
      <c r="VMO53" s="468"/>
      <c r="VMP53" s="468"/>
      <c r="VMQ53" s="468"/>
      <c r="VMR53" s="468"/>
      <c r="VMS53" s="468"/>
      <c r="VMT53" s="468"/>
      <c r="VMU53" s="468"/>
      <c r="VMV53" s="468"/>
      <c r="VMW53" s="468"/>
      <c r="VMX53" s="468"/>
      <c r="VMY53" s="468"/>
      <c r="VMZ53" s="468"/>
      <c r="VNA53" s="468"/>
      <c r="VNB53" s="468"/>
      <c r="VNC53" s="468"/>
      <c r="VND53" s="468"/>
      <c r="VNE53" s="468"/>
      <c r="VNF53" s="468"/>
      <c r="VNG53" s="468"/>
      <c r="VNH53" s="468"/>
      <c r="VNI53" s="468"/>
      <c r="VNJ53" s="468"/>
      <c r="VNK53" s="468"/>
      <c r="VNL53" s="468"/>
      <c r="VNM53" s="468"/>
      <c r="VNN53" s="468"/>
      <c r="VNO53" s="468"/>
      <c r="VNP53" s="468"/>
      <c r="VNQ53" s="468"/>
      <c r="VNR53" s="468"/>
      <c r="VNS53" s="468"/>
      <c r="VNT53" s="468"/>
      <c r="VNU53" s="468"/>
      <c r="VNV53" s="468"/>
      <c r="VNW53" s="468"/>
      <c r="VNX53" s="468"/>
      <c r="VNY53" s="468"/>
      <c r="VNZ53" s="468"/>
      <c r="VOA53" s="468"/>
      <c r="VOB53" s="468"/>
      <c r="VOC53" s="468"/>
      <c r="VOD53" s="468"/>
      <c r="VOE53" s="468"/>
      <c r="VOF53" s="468"/>
      <c r="VOG53" s="468"/>
      <c r="VOH53" s="468"/>
      <c r="VOI53" s="468"/>
      <c r="VOJ53" s="468"/>
      <c r="VOK53" s="468"/>
      <c r="VOL53" s="468"/>
      <c r="VOM53" s="468"/>
      <c r="VON53" s="468"/>
      <c r="VOO53" s="468"/>
      <c r="VOP53" s="468"/>
      <c r="VOQ53" s="468"/>
      <c r="VOR53" s="468"/>
      <c r="VOS53" s="468"/>
      <c r="VOT53" s="468"/>
      <c r="VOU53" s="468"/>
      <c r="VOV53" s="468"/>
      <c r="VOW53" s="468"/>
      <c r="VOX53" s="468"/>
      <c r="VOY53" s="468"/>
      <c r="VOZ53" s="468"/>
      <c r="VPA53" s="468"/>
      <c r="VPB53" s="468"/>
      <c r="VPC53" s="468"/>
      <c r="VPD53" s="468"/>
      <c r="VPE53" s="468"/>
      <c r="VPF53" s="468"/>
      <c r="VPG53" s="468"/>
      <c r="VPH53" s="468"/>
      <c r="VPI53" s="468"/>
      <c r="VPJ53" s="468"/>
      <c r="VPK53" s="468"/>
      <c r="VPL53" s="468"/>
      <c r="VPM53" s="468"/>
      <c r="VPN53" s="468"/>
      <c r="VPO53" s="468"/>
      <c r="VPP53" s="468"/>
      <c r="VPQ53" s="468"/>
      <c r="VPR53" s="468"/>
      <c r="VPS53" s="468"/>
      <c r="VPT53" s="468"/>
      <c r="VPU53" s="468"/>
      <c r="VPV53" s="468"/>
      <c r="VPW53" s="468"/>
      <c r="VPX53" s="468"/>
      <c r="VPY53" s="468"/>
      <c r="VPZ53" s="468"/>
      <c r="VQA53" s="468"/>
      <c r="VQB53" s="468"/>
      <c r="VQC53" s="468"/>
      <c r="VQD53" s="468"/>
      <c r="VQE53" s="468"/>
      <c r="VQF53" s="468"/>
      <c r="VQG53" s="468"/>
      <c r="VQH53" s="468"/>
      <c r="VQI53" s="468"/>
      <c r="VQJ53" s="468"/>
      <c r="VQK53" s="468"/>
      <c r="VQL53" s="468"/>
      <c r="VQM53" s="468"/>
      <c r="VQN53" s="468"/>
      <c r="VQO53" s="468"/>
      <c r="VQP53" s="468"/>
      <c r="VQQ53" s="468"/>
      <c r="VQR53" s="468"/>
      <c r="VQS53" s="468"/>
      <c r="VQT53" s="468"/>
      <c r="VQU53" s="468"/>
      <c r="VQV53" s="468"/>
      <c r="VQW53" s="468"/>
      <c r="VQX53" s="468"/>
      <c r="VQY53" s="468"/>
      <c r="VQZ53" s="468"/>
      <c r="VRA53" s="468"/>
      <c r="VRB53" s="468"/>
      <c r="VRC53" s="468"/>
      <c r="VRD53" s="468"/>
      <c r="VRE53" s="468"/>
      <c r="VRF53" s="468"/>
      <c r="VRG53" s="468"/>
      <c r="VRH53" s="468"/>
      <c r="VRI53" s="468"/>
      <c r="VRJ53" s="468"/>
      <c r="VRK53" s="468"/>
      <c r="VRL53" s="468"/>
      <c r="VRM53" s="468"/>
      <c r="VRN53" s="468"/>
      <c r="VRO53" s="468"/>
      <c r="VRP53" s="468"/>
      <c r="VRQ53" s="468"/>
      <c r="VRR53" s="468"/>
      <c r="VRS53" s="468"/>
      <c r="VRT53" s="468"/>
      <c r="VRU53" s="468"/>
      <c r="VRV53" s="468"/>
      <c r="VRW53" s="468"/>
      <c r="VRX53" s="468"/>
      <c r="VRY53" s="468"/>
      <c r="VRZ53" s="468"/>
      <c r="VSA53" s="468"/>
      <c r="VSB53" s="468"/>
      <c r="VSC53" s="468"/>
      <c r="VSD53" s="468"/>
      <c r="VSE53" s="468"/>
      <c r="VSF53" s="468"/>
      <c r="VSG53" s="468"/>
      <c r="VSH53" s="468"/>
      <c r="VSI53" s="468"/>
      <c r="VSJ53" s="468"/>
      <c r="VSK53" s="468"/>
      <c r="VSL53" s="468"/>
      <c r="VSM53" s="468"/>
      <c r="VSN53" s="468"/>
      <c r="VSO53" s="468"/>
      <c r="VSP53" s="468"/>
      <c r="VSQ53" s="468"/>
      <c r="VSR53" s="468"/>
      <c r="VSS53" s="468"/>
      <c r="VST53" s="468"/>
      <c r="VSU53" s="468"/>
      <c r="VSV53" s="468"/>
      <c r="VSW53" s="468"/>
      <c r="VSX53" s="468"/>
      <c r="VSY53" s="468"/>
      <c r="VSZ53" s="468"/>
      <c r="VTA53" s="468"/>
      <c r="VTB53" s="468"/>
      <c r="VTC53" s="468"/>
      <c r="VTD53" s="468"/>
      <c r="VTE53" s="468"/>
      <c r="VTF53" s="468"/>
      <c r="VTG53" s="468"/>
      <c r="VTH53" s="468"/>
      <c r="VTI53" s="468"/>
      <c r="VTJ53" s="468"/>
      <c r="VTK53" s="468"/>
      <c r="VTL53" s="468"/>
      <c r="VTM53" s="468"/>
      <c r="VTN53" s="468"/>
      <c r="VTO53" s="468"/>
      <c r="VTP53" s="468"/>
      <c r="VTQ53" s="468"/>
      <c r="VTR53" s="468"/>
      <c r="VTS53" s="468"/>
      <c r="VTT53" s="468"/>
      <c r="VTU53" s="468"/>
      <c r="VTV53" s="468"/>
      <c r="VTW53" s="468"/>
      <c r="VTX53" s="468"/>
      <c r="VTY53" s="468"/>
      <c r="VTZ53" s="468"/>
      <c r="VUA53" s="468"/>
      <c r="VUB53" s="468"/>
      <c r="VUC53" s="468"/>
      <c r="VUD53" s="468"/>
      <c r="VUE53" s="468"/>
      <c r="VUF53" s="468"/>
      <c r="VUG53" s="468"/>
      <c r="VUH53" s="468"/>
      <c r="VUI53" s="468"/>
      <c r="VUJ53" s="468"/>
      <c r="VUK53" s="468"/>
      <c r="VUL53" s="468"/>
      <c r="VUM53" s="468"/>
      <c r="VUN53" s="468"/>
      <c r="VUO53" s="468"/>
      <c r="VUP53" s="468"/>
      <c r="VUQ53" s="468"/>
      <c r="VUR53" s="468"/>
      <c r="VUS53" s="468"/>
      <c r="VUT53" s="468"/>
      <c r="VUU53" s="468"/>
      <c r="VUV53" s="468"/>
      <c r="VUW53" s="468"/>
      <c r="VUX53" s="468"/>
      <c r="VUY53" s="468"/>
      <c r="VUZ53" s="468"/>
      <c r="VVA53" s="468"/>
      <c r="VVB53" s="468"/>
      <c r="VVC53" s="468"/>
      <c r="VVD53" s="468"/>
      <c r="VVE53" s="468"/>
      <c r="VVF53" s="468"/>
      <c r="VVG53" s="468"/>
      <c r="VVH53" s="468"/>
      <c r="VVI53" s="468"/>
      <c r="VVJ53" s="468"/>
      <c r="VVK53" s="468"/>
      <c r="VVL53" s="468"/>
      <c r="VVM53" s="468"/>
      <c r="VVN53" s="468"/>
      <c r="VVO53" s="468"/>
      <c r="VVP53" s="468"/>
      <c r="VVQ53" s="468"/>
      <c r="VVR53" s="468"/>
      <c r="VVS53" s="468"/>
      <c r="VVT53" s="468"/>
      <c r="VVU53" s="468"/>
      <c r="VVV53" s="468"/>
      <c r="VVW53" s="468"/>
      <c r="VVX53" s="468"/>
      <c r="VVY53" s="468"/>
      <c r="VVZ53" s="468"/>
      <c r="VWA53" s="468"/>
      <c r="VWB53" s="468"/>
      <c r="VWC53" s="468"/>
      <c r="VWD53" s="468"/>
      <c r="VWE53" s="468"/>
      <c r="VWF53" s="468"/>
      <c r="VWG53" s="468"/>
      <c r="VWH53" s="468"/>
      <c r="VWI53" s="468"/>
      <c r="VWJ53" s="468"/>
      <c r="VWK53" s="468"/>
      <c r="VWL53" s="468"/>
      <c r="VWM53" s="468"/>
      <c r="VWN53" s="468"/>
      <c r="VWO53" s="468"/>
      <c r="VWP53" s="468"/>
      <c r="VWQ53" s="468"/>
      <c r="VWR53" s="468"/>
      <c r="VWS53" s="468"/>
      <c r="VWT53" s="468"/>
      <c r="VWU53" s="468"/>
      <c r="VWV53" s="468"/>
      <c r="VWW53" s="468"/>
      <c r="VWX53" s="468"/>
      <c r="VWY53" s="468"/>
      <c r="VWZ53" s="468"/>
      <c r="VXA53" s="468"/>
      <c r="VXB53" s="468"/>
      <c r="VXC53" s="468"/>
      <c r="VXD53" s="468"/>
      <c r="VXE53" s="468"/>
      <c r="VXF53" s="468"/>
      <c r="VXG53" s="468"/>
      <c r="VXH53" s="468"/>
      <c r="VXI53" s="468"/>
      <c r="VXJ53" s="468"/>
      <c r="VXK53" s="468"/>
      <c r="VXL53" s="468"/>
      <c r="VXM53" s="468"/>
      <c r="VXN53" s="468"/>
      <c r="VXO53" s="468"/>
      <c r="VXP53" s="468"/>
      <c r="VXQ53" s="468"/>
      <c r="VXR53" s="468"/>
      <c r="VXS53" s="468"/>
      <c r="VXT53" s="468"/>
      <c r="VXU53" s="468"/>
      <c r="VXV53" s="468"/>
      <c r="VXW53" s="468"/>
      <c r="VXX53" s="468"/>
      <c r="VXY53" s="468"/>
      <c r="VXZ53" s="468"/>
      <c r="VYA53" s="468"/>
      <c r="VYB53" s="468"/>
      <c r="VYC53" s="468"/>
      <c r="VYD53" s="468"/>
      <c r="VYE53" s="468"/>
      <c r="VYF53" s="468"/>
      <c r="VYG53" s="468"/>
      <c r="VYH53" s="468"/>
      <c r="VYI53" s="468"/>
      <c r="VYJ53" s="468"/>
      <c r="VYK53" s="468"/>
      <c r="VYL53" s="468"/>
      <c r="VYM53" s="468"/>
      <c r="VYN53" s="468"/>
      <c r="VYO53" s="468"/>
      <c r="VYP53" s="468"/>
      <c r="VYQ53" s="468"/>
      <c r="VYR53" s="468"/>
      <c r="VYS53" s="468"/>
      <c r="VYT53" s="468"/>
      <c r="VYU53" s="468"/>
      <c r="VYV53" s="468"/>
      <c r="VYW53" s="468"/>
      <c r="VYX53" s="468"/>
      <c r="VYY53" s="468"/>
      <c r="VYZ53" s="468"/>
      <c r="VZA53" s="468"/>
      <c r="VZB53" s="468"/>
      <c r="VZC53" s="468"/>
      <c r="VZD53" s="468"/>
      <c r="VZE53" s="468"/>
      <c r="VZF53" s="468"/>
      <c r="VZG53" s="468"/>
      <c r="VZH53" s="468"/>
      <c r="VZI53" s="468"/>
      <c r="VZJ53" s="468"/>
      <c r="VZK53" s="468"/>
      <c r="VZL53" s="468"/>
      <c r="VZM53" s="468"/>
      <c r="VZN53" s="468"/>
      <c r="VZO53" s="468"/>
      <c r="VZP53" s="468"/>
      <c r="VZQ53" s="468"/>
      <c r="VZR53" s="468"/>
      <c r="VZS53" s="468"/>
      <c r="VZT53" s="468"/>
      <c r="VZU53" s="468"/>
      <c r="VZV53" s="468"/>
      <c r="VZW53" s="468"/>
      <c r="VZX53" s="468"/>
      <c r="VZY53" s="468"/>
      <c r="VZZ53" s="468"/>
      <c r="WAA53" s="468"/>
      <c r="WAB53" s="468"/>
      <c r="WAC53" s="468"/>
      <c r="WAD53" s="468"/>
      <c r="WAE53" s="468"/>
      <c r="WAF53" s="468"/>
      <c r="WAG53" s="468"/>
      <c r="WAH53" s="468"/>
      <c r="WAI53" s="468"/>
      <c r="WAJ53" s="468"/>
      <c r="WAK53" s="468"/>
      <c r="WAL53" s="468"/>
      <c r="WAM53" s="468"/>
      <c r="WAN53" s="468"/>
      <c r="WAO53" s="468"/>
      <c r="WAP53" s="468"/>
      <c r="WAQ53" s="468"/>
      <c r="WAR53" s="468"/>
      <c r="WAS53" s="468"/>
      <c r="WAT53" s="468"/>
      <c r="WAU53" s="468"/>
      <c r="WAV53" s="468"/>
      <c r="WAW53" s="468"/>
      <c r="WAX53" s="468"/>
      <c r="WAY53" s="468"/>
      <c r="WAZ53" s="468"/>
      <c r="WBA53" s="468"/>
      <c r="WBB53" s="468"/>
      <c r="WBC53" s="468"/>
      <c r="WBD53" s="468"/>
      <c r="WBE53" s="468"/>
      <c r="WBF53" s="468"/>
      <c r="WBG53" s="468"/>
      <c r="WBH53" s="468"/>
      <c r="WBI53" s="468"/>
      <c r="WBJ53" s="468"/>
      <c r="WBK53" s="468"/>
      <c r="WBL53" s="468"/>
      <c r="WBM53" s="468"/>
      <c r="WBN53" s="468"/>
      <c r="WBO53" s="468"/>
      <c r="WBP53" s="468"/>
      <c r="WBQ53" s="468"/>
      <c r="WBR53" s="468"/>
      <c r="WBS53" s="468"/>
      <c r="WBT53" s="468"/>
      <c r="WBU53" s="468"/>
      <c r="WBV53" s="468"/>
      <c r="WBW53" s="468"/>
      <c r="WBX53" s="468"/>
      <c r="WBY53" s="468"/>
      <c r="WBZ53" s="468"/>
      <c r="WCA53" s="468"/>
      <c r="WCB53" s="468"/>
      <c r="WCC53" s="468"/>
      <c r="WCD53" s="468"/>
      <c r="WCE53" s="468"/>
      <c r="WCF53" s="468"/>
      <c r="WCG53" s="468"/>
      <c r="WCH53" s="468"/>
      <c r="WCI53" s="468"/>
      <c r="WCJ53" s="468"/>
      <c r="WCK53" s="468"/>
      <c r="WCL53" s="468"/>
      <c r="WCM53" s="468"/>
      <c r="WCN53" s="468"/>
      <c r="WCO53" s="468"/>
      <c r="WCP53" s="468"/>
      <c r="WCQ53" s="468"/>
      <c r="WCR53" s="468"/>
      <c r="WCS53" s="468"/>
      <c r="WCT53" s="468"/>
      <c r="WCU53" s="468"/>
      <c r="WCV53" s="468"/>
      <c r="WCW53" s="468"/>
      <c r="WCX53" s="468"/>
      <c r="WCY53" s="468"/>
      <c r="WCZ53" s="468"/>
      <c r="WDA53" s="468"/>
      <c r="WDB53" s="468"/>
      <c r="WDC53" s="468"/>
      <c r="WDD53" s="468"/>
      <c r="WDE53" s="468"/>
      <c r="WDF53" s="468"/>
      <c r="WDG53" s="468"/>
      <c r="WDH53" s="468"/>
      <c r="WDI53" s="468"/>
      <c r="WDJ53" s="468"/>
      <c r="WDK53" s="468"/>
      <c r="WDL53" s="468"/>
      <c r="WDM53" s="468"/>
      <c r="WDN53" s="468"/>
      <c r="WDO53" s="468"/>
      <c r="WDP53" s="468"/>
      <c r="WDQ53" s="468"/>
      <c r="WDR53" s="468"/>
      <c r="WDS53" s="468"/>
      <c r="WDT53" s="468"/>
      <c r="WDU53" s="468"/>
      <c r="WDV53" s="468"/>
      <c r="WDW53" s="468"/>
      <c r="WDX53" s="468"/>
      <c r="WDY53" s="468"/>
      <c r="WDZ53" s="468"/>
      <c r="WEA53" s="468"/>
      <c r="WEB53" s="468"/>
      <c r="WEC53" s="468"/>
      <c r="WED53" s="468"/>
      <c r="WEE53" s="468"/>
      <c r="WEF53" s="468"/>
      <c r="WEG53" s="468"/>
      <c r="WEH53" s="468"/>
      <c r="WEI53" s="468"/>
      <c r="WEJ53" s="468"/>
      <c r="WEK53" s="468"/>
      <c r="WEL53" s="468"/>
      <c r="WEM53" s="468"/>
      <c r="WEN53" s="468"/>
      <c r="WEO53" s="468"/>
      <c r="WEP53" s="468"/>
      <c r="WEQ53" s="468"/>
      <c r="WER53" s="468"/>
      <c r="WES53" s="468"/>
      <c r="WET53" s="468"/>
      <c r="WEU53" s="468"/>
      <c r="WEV53" s="468"/>
      <c r="WEW53" s="468"/>
      <c r="WEX53" s="468"/>
      <c r="WEY53" s="468"/>
      <c r="WEZ53" s="468"/>
      <c r="WFA53" s="468"/>
      <c r="WFB53" s="468"/>
      <c r="WFC53" s="468"/>
      <c r="WFD53" s="468"/>
      <c r="WFE53" s="468"/>
      <c r="WFF53" s="468"/>
      <c r="WFG53" s="468"/>
      <c r="WFH53" s="468"/>
      <c r="WFI53" s="468"/>
      <c r="WFJ53" s="468"/>
      <c r="WFK53" s="468"/>
      <c r="WFL53" s="468"/>
      <c r="WFM53" s="468"/>
      <c r="WFN53" s="468"/>
      <c r="WFO53" s="468"/>
      <c r="WFP53" s="468"/>
      <c r="WFQ53" s="468"/>
      <c r="WFR53" s="468"/>
      <c r="WFS53" s="468"/>
      <c r="WFT53" s="468"/>
      <c r="WFU53" s="468"/>
      <c r="WFV53" s="468"/>
      <c r="WFW53" s="468"/>
      <c r="WFX53" s="468"/>
      <c r="WFY53" s="468"/>
      <c r="WFZ53" s="468"/>
      <c r="WGA53" s="468"/>
      <c r="WGB53" s="468"/>
      <c r="WGC53" s="468"/>
      <c r="WGD53" s="468"/>
      <c r="WGE53" s="468"/>
      <c r="WGF53" s="468"/>
      <c r="WGG53" s="468"/>
      <c r="WGH53" s="468"/>
      <c r="WGI53" s="468"/>
      <c r="WGJ53" s="468"/>
      <c r="WGK53" s="468"/>
      <c r="WGL53" s="468"/>
      <c r="WGM53" s="468"/>
      <c r="WGN53" s="468"/>
      <c r="WGO53" s="468"/>
      <c r="WGP53" s="468"/>
      <c r="WGQ53" s="468"/>
      <c r="WGR53" s="468"/>
      <c r="WGS53" s="468"/>
      <c r="WGT53" s="468"/>
      <c r="WGU53" s="468"/>
      <c r="WGV53" s="468"/>
      <c r="WGW53" s="468"/>
      <c r="WGX53" s="468"/>
      <c r="WGY53" s="468"/>
      <c r="WGZ53" s="468"/>
      <c r="WHA53" s="468"/>
      <c r="WHB53" s="468"/>
      <c r="WHC53" s="468"/>
      <c r="WHD53" s="468"/>
      <c r="WHE53" s="468"/>
      <c r="WHF53" s="468"/>
      <c r="WHG53" s="468"/>
      <c r="WHH53" s="468"/>
      <c r="WHI53" s="468"/>
      <c r="WHJ53" s="468"/>
      <c r="WHK53" s="468"/>
      <c r="WHL53" s="468"/>
      <c r="WHM53" s="468"/>
      <c r="WHN53" s="468"/>
      <c r="WHO53" s="468"/>
      <c r="WHP53" s="468"/>
      <c r="WHQ53" s="468"/>
      <c r="WHR53" s="468"/>
      <c r="WHS53" s="468"/>
      <c r="WHT53" s="468"/>
      <c r="WHU53" s="468"/>
      <c r="WHV53" s="468"/>
      <c r="WHW53" s="468"/>
      <c r="WHX53" s="468"/>
      <c r="WHY53" s="468"/>
      <c r="WHZ53" s="468"/>
      <c r="WIA53" s="468"/>
      <c r="WIB53" s="468"/>
      <c r="WIC53" s="468"/>
      <c r="WID53" s="468"/>
      <c r="WIE53" s="468"/>
      <c r="WIF53" s="468"/>
      <c r="WIG53" s="468"/>
      <c r="WIH53" s="468"/>
      <c r="WII53" s="468"/>
      <c r="WIJ53" s="468"/>
      <c r="WIK53" s="468"/>
      <c r="WIL53" s="468"/>
      <c r="WIM53" s="468"/>
      <c r="WIN53" s="468"/>
      <c r="WIO53" s="468"/>
      <c r="WIP53" s="468"/>
      <c r="WIQ53" s="468"/>
      <c r="WIR53" s="468"/>
      <c r="WIS53" s="468"/>
      <c r="WIT53" s="468"/>
      <c r="WIU53" s="468"/>
      <c r="WIV53" s="468"/>
      <c r="WIW53" s="468"/>
      <c r="WIX53" s="468"/>
      <c r="WIY53" s="468"/>
      <c r="WIZ53" s="468"/>
      <c r="WJA53" s="468"/>
      <c r="WJB53" s="468"/>
      <c r="WJC53" s="468"/>
      <c r="WJD53" s="468"/>
      <c r="WJE53" s="468"/>
      <c r="WJF53" s="468"/>
      <c r="WJG53" s="468"/>
      <c r="WJH53" s="468"/>
      <c r="WJI53" s="468"/>
      <c r="WJJ53" s="468"/>
      <c r="WJK53" s="468"/>
      <c r="WJL53" s="468"/>
      <c r="WJM53" s="468"/>
      <c r="WJN53" s="468"/>
      <c r="WJO53" s="468"/>
      <c r="WJP53" s="468"/>
      <c r="WJQ53" s="468"/>
      <c r="WJR53" s="468"/>
      <c r="WJS53" s="468"/>
      <c r="WJT53" s="468"/>
      <c r="WJU53" s="468"/>
      <c r="WJV53" s="468"/>
      <c r="WJW53" s="468"/>
      <c r="WJX53" s="468"/>
      <c r="WJY53" s="468"/>
      <c r="WJZ53" s="468"/>
      <c r="WKA53" s="468"/>
      <c r="WKB53" s="468"/>
      <c r="WKC53" s="468"/>
      <c r="WKD53" s="468"/>
      <c r="WKE53" s="468"/>
      <c r="WKF53" s="468"/>
      <c r="WKG53" s="468"/>
      <c r="WKH53" s="468"/>
      <c r="WKI53" s="468"/>
      <c r="WKJ53" s="468"/>
      <c r="WKK53" s="468"/>
      <c r="WKL53" s="468"/>
      <c r="WKM53" s="468"/>
      <c r="WKN53" s="468"/>
      <c r="WKO53" s="468"/>
      <c r="WKP53" s="468"/>
      <c r="WKQ53" s="468"/>
      <c r="WKR53" s="468"/>
      <c r="WKS53" s="468"/>
      <c r="WKT53" s="468"/>
      <c r="WKU53" s="468"/>
      <c r="WKV53" s="468"/>
      <c r="WKW53" s="468"/>
      <c r="WKX53" s="468"/>
      <c r="WKY53" s="468"/>
      <c r="WKZ53" s="468"/>
      <c r="WLA53" s="468"/>
      <c r="WLB53" s="468"/>
      <c r="WLC53" s="468"/>
      <c r="WLD53" s="468"/>
      <c r="WLE53" s="468"/>
      <c r="WLF53" s="468"/>
      <c r="WLG53" s="468"/>
      <c r="WLH53" s="468"/>
      <c r="WLI53" s="468"/>
      <c r="WLJ53" s="468"/>
      <c r="WLK53" s="468"/>
      <c r="WLL53" s="468"/>
      <c r="WLM53" s="468"/>
      <c r="WLN53" s="468"/>
      <c r="WLO53" s="468"/>
      <c r="WLP53" s="468"/>
      <c r="WLQ53" s="468"/>
      <c r="WLR53" s="468"/>
      <c r="WLS53" s="468"/>
      <c r="WLT53" s="468"/>
      <c r="WLU53" s="468"/>
      <c r="WLV53" s="468"/>
      <c r="WLW53" s="468"/>
      <c r="WLX53" s="468"/>
      <c r="WLY53" s="468"/>
      <c r="WLZ53" s="468"/>
      <c r="WMA53" s="468"/>
      <c r="WMB53" s="468"/>
      <c r="WMC53" s="468"/>
      <c r="WMD53" s="468"/>
      <c r="WME53" s="468"/>
      <c r="WMF53" s="468"/>
      <c r="WMG53" s="468"/>
      <c r="WMH53" s="468"/>
      <c r="WMI53" s="468"/>
      <c r="WMJ53" s="468"/>
      <c r="WMK53" s="468"/>
      <c r="WML53" s="468"/>
      <c r="WMM53" s="468"/>
      <c r="WMN53" s="468"/>
      <c r="WMO53" s="468"/>
      <c r="WMP53" s="468"/>
      <c r="WMQ53" s="468"/>
      <c r="WMR53" s="468"/>
      <c r="WMS53" s="468"/>
      <c r="WMT53" s="468"/>
      <c r="WMU53" s="468"/>
      <c r="WMV53" s="468"/>
      <c r="WMW53" s="468"/>
      <c r="WMX53" s="468"/>
      <c r="WMY53" s="468"/>
      <c r="WMZ53" s="468"/>
      <c r="WNA53" s="468"/>
      <c r="WNB53" s="468"/>
      <c r="WNC53" s="468"/>
      <c r="WND53" s="468"/>
      <c r="WNE53" s="468"/>
      <c r="WNF53" s="468"/>
      <c r="WNG53" s="468"/>
      <c r="WNH53" s="468"/>
      <c r="WNI53" s="468"/>
      <c r="WNJ53" s="468"/>
      <c r="WNK53" s="468"/>
      <c r="WNL53" s="468"/>
      <c r="WNM53" s="468"/>
      <c r="WNN53" s="468"/>
      <c r="WNO53" s="468"/>
      <c r="WNP53" s="468"/>
      <c r="WNQ53" s="468"/>
      <c r="WNR53" s="468"/>
      <c r="WNS53" s="468"/>
      <c r="WNT53" s="468"/>
      <c r="WNU53" s="468"/>
      <c r="WNV53" s="468"/>
      <c r="WNW53" s="468"/>
      <c r="WNX53" s="468"/>
      <c r="WNY53" s="468"/>
      <c r="WNZ53" s="468"/>
      <c r="WOA53" s="468"/>
      <c r="WOB53" s="468"/>
      <c r="WOC53" s="468"/>
      <c r="WOD53" s="468"/>
      <c r="WOE53" s="468"/>
      <c r="WOF53" s="468"/>
      <c r="WOG53" s="468"/>
      <c r="WOH53" s="468"/>
      <c r="WOI53" s="468"/>
      <c r="WOJ53" s="468"/>
      <c r="WOK53" s="468"/>
      <c r="WOL53" s="468"/>
      <c r="WOM53" s="468"/>
      <c r="WON53" s="468"/>
      <c r="WOO53" s="468"/>
      <c r="WOP53" s="468"/>
      <c r="WOQ53" s="468"/>
      <c r="WOR53" s="468"/>
      <c r="WOS53" s="468"/>
      <c r="WOT53" s="468"/>
      <c r="WOU53" s="468"/>
      <c r="WOV53" s="468"/>
      <c r="WOW53" s="468"/>
      <c r="WOX53" s="468"/>
      <c r="WOY53" s="468"/>
      <c r="WOZ53" s="468"/>
      <c r="WPA53" s="468"/>
      <c r="WPB53" s="468"/>
      <c r="WPC53" s="468"/>
      <c r="WPD53" s="468"/>
      <c r="WPE53" s="468"/>
      <c r="WPF53" s="468"/>
      <c r="WPG53" s="468"/>
      <c r="WPH53" s="468"/>
      <c r="WPI53" s="468"/>
      <c r="WPJ53" s="468"/>
      <c r="WPK53" s="468"/>
      <c r="WPL53" s="468"/>
      <c r="WPM53" s="468"/>
      <c r="WPN53" s="468"/>
      <c r="WPO53" s="468"/>
      <c r="WPP53" s="468"/>
      <c r="WPQ53" s="468"/>
      <c r="WPR53" s="468"/>
      <c r="WPS53" s="468"/>
      <c r="WPT53" s="468"/>
      <c r="WPU53" s="468"/>
      <c r="WPV53" s="468"/>
      <c r="WPW53" s="468"/>
      <c r="WPX53" s="468"/>
      <c r="WPY53" s="468"/>
      <c r="WPZ53" s="468"/>
      <c r="WQA53" s="468"/>
      <c r="WQB53" s="468"/>
      <c r="WQC53" s="468"/>
      <c r="WQD53" s="468"/>
      <c r="WQE53" s="468"/>
      <c r="WQF53" s="468"/>
      <c r="WQG53" s="468"/>
      <c r="WQH53" s="468"/>
      <c r="WQI53" s="468"/>
      <c r="WQJ53" s="468"/>
      <c r="WQK53" s="468"/>
      <c r="WQL53" s="468"/>
      <c r="WQM53" s="468"/>
      <c r="WQN53" s="468"/>
      <c r="WQO53" s="468"/>
      <c r="WQP53" s="468"/>
      <c r="WQQ53" s="468"/>
      <c r="WQR53" s="468"/>
      <c r="WQS53" s="468"/>
      <c r="WQT53" s="468"/>
      <c r="WQU53" s="468"/>
      <c r="WQV53" s="468"/>
      <c r="WQW53" s="468"/>
      <c r="WQX53" s="468"/>
      <c r="WQY53" s="468"/>
      <c r="WQZ53" s="468"/>
      <c r="WRA53" s="468"/>
      <c r="WRB53" s="468"/>
      <c r="WRC53" s="468"/>
      <c r="WRD53" s="468"/>
      <c r="WRE53" s="468"/>
      <c r="WRF53" s="468"/>
      <c r="WRG53" s="468"/>
      <c r="WRH53" s="468"/>
      <c r="WRI53" s="468"/>
      <c r="WRJ53" s="468"/>
      <c r="WRK53" s="468"/>
      <c r="WRL53" s="468"/>
      <c r="WRM53" s="468"/>
      <c r="WRN53" s="468"/>
      <c r="WRO53" s="468"/>
      <c r="WRP53" s="468"/>
      <c r="WRQ53" s="468"/>
      <c r="WRR53" s="468"/>
      <c r="WRS53" s="468"/>
      <c r="WRT53" s="468"/>
      <c r="WRU53" s="468"/>
      <c r="WRV53" s="468"/>
      <c r="WRW53" s="468"/>
      <c r="WRX53" s="468"/>
      <c r="WRY53" s="468"/>
      <c r="WRZ53" s="468"/>
      <c r="WSA53" s="468"/>
      <c r="WSB53" s="468"/>
      <c r="WSC53" s="468"/>
      <c r="WSD53" s="468"/>
      <c r="WSE53" s="468"/>
      <c r="WSF53" s="468"/>
      <c r="WSG53" s="468"/>
      <c r="WSH53" s="468"/>
      <c r="WSI53" s="468"/>
      <c r="WSJ53" s="468"/>
      <c r="WSK53" s="468"/>
      <c r="WSL53" s="468"/>
      <c r="WSM53" s="468"/>
      <c r="WSN53" s="468"/>
      <c r="WSO53" s="468"/>
      <c r="WSP53" s="468"/>
      <c r="WSQ53" s="468"/>
      <c r="WSR53" s="468"/>
      <c r="WSS53" s="468"/>
      <c r="WST53" s="468"/>
      <c r="WSU53" s="468"/>
      <c r="WSV53" s="468"/>
      <c r="WSW53" s="468"/>
      <c r="WSX53" s="468"/>
      <c r="WSY53" s="468"/>
      <c r="WSZ53" s="468"/>
      <c r="WTA53" s="468"/>
      <c r="WTB53" s="468"/>
      <c r="WTC53" s="468"/>
      <c r="WTD53" s="468"/>
      <c r="WTE53" s="468"/>
      <c r="WTF53" s="468"/>
      <c r="WTG53" s="468"/>
      <c r="WTH53" s="468"/>
      <c r="WTI53" s="468"/>
      <c r="WTJ53" s="468"/>
      <c r="WTK53" s="468"/>
      <c r="WTL53" s="468"/>
      <c r="WTM53" s="468"/>
      <c r="WTN53" s="468"/>
      <c r="WTO53" s="468"/>
      <c r="WTP53" s="468"/>
      <c r="WTQ53" s="468"/>
      <c r="WTR53" s="468"/>
      <c r="WTS53" s="468"/>
      <c r="WTT53" s="468"/>
      <c r="WTU53" s="468"/>
      <c r="WTV53" s="468"/>
      <c r="WTW53" s="468"/>
      <c r="WTX53" s="468"/>
      <c r="WTY53" s="468"/>
      <c r="WTZ53" s="468"/>
      <c r="WUA53" s="468"/>
      <c r="WUB53" s="468"/>
      <c r="WUC53" s="468"/>
      <c r="WUD53" s="468"/>
      <c r="WUE53" s="468"/>
      <c r="WUF53" s="468"/>
      <c r="WUG53" s="468"/>
      <c r="WUH53" s="468"/>
      <c r="WUI53" s="468"/>
      <c r="WUJ53" s="468"/>
      <c r="WUK53" s="468"/>
      <c r="WUL53" s="468"/>
      <c r="WUM53" s="468"/>
      <c r="WUN53" s="468"/>
      <c r="WUO53" s="468"/>
      <c r="WUP53" s="468"/>
      <c r="WUQ53" s="468"/>
      <c r="WUR53" s="468"/>
      <c r="WUS53" s="468"/>
      <c r="WUT53" s="468"/>
      <c r="WUU53" s="468"/>
      <c r="WUV53" s="468"/>
      <c r="WUW53" s="468"/>
      <c r="WUX53" s="468"/>
      <c r="WUY53" s="468"/>
      <c r="WUZ53" s="468"/>
      <c r="WVA53" s="468"/>
      <c r="WVB53" s="468"/>
      <c r="WVC53" s="468"/>
      <c r="WVD53" s="468"/>
      <c r="WVE53" s="468"/>
      <c r="WVF53" s="468"/>
      <c r="WVG53" s="468"/>
      <c r="WVH53" s="468"/>
      <c r="WVI53" s="468"/>
      <c r="WVJ53" s="468"/>
      <c r="WVK53" s="468"/>
      <c r="WVL53" s="468"/>
      <c r="WVM53" s="468"/>
      <c r="WVN53" s="468"/>
      <c r="WVO53" s="468"/>
      <c r="WVP53" s="468"/>
      <c r="WVQ53" s="468"/>
      <c r="WVR53" s="468"/>
      <c r="WVS53" s="468"/>
      <c r="WVT53" s="468"/>
      <c r="WVU53" s="468"/>
      <c r="WVV53" s="468"/>
      <c r="WVW53" s="468"/>
      <c r="WVX53" s="468"/>
      <c r="WVY53" s="468"/>
      <c r="WVZ53" s="468"/>
      <c r="WWA53" s="468"/>
      <c r="WWB53" s="468"/>
      <c r="WWC53" s="468"/>
      <c r="WWD53" s="468"/>
      <c r="WWE53" s="468"/>
      <c r="WWF53" s="468"/>
      <c r="WWG53" s="468"/>
      <c r="WWH53" s="468"/>
      <c r="WWI53" s="468"/>
      <c r="WWJ53" s="468"/>
      <c r="WWK53" s="468"/>
      <c r="WWL53" s="468"/>
      <c r="WWM53" s="468"/>
      <c r="WWN53" s="468"/>
      <c r="WWO53" s="468"/>
      <c r="WWP53" s="468"/>
      <c r="WWQ53" s="468"/>
      <c r="WWR53" s="468"/>
      <c r="WWS53" s="468"/>
      <c r="WWT53" s="468"/>
      <c r="WWU53" s="468"/>
      <c r="WWV53" s="468"/>
      <c r="WWW53" s="468"/>
      <c r="WWX53" s="468"/>
      <c r="WWY53" s="468"/>
      <c r="WWZ53" s="468"/>
      <c r="WXA53" s="468"/>
      <c r="WXB53" s="468"/>
      <c r="WXC53" s="468"/>
      <c r="WXD53" s="468"/>
      <c r="WXE53" s="468"/>
      <c r="WXF53" s="468"/>
      <c r="WXG53" s="468"/>
      <c r="WXH53" s="468"/>
      <c r="WXI53" s="468"/>
      <c r="WXJ53" s="468"/>
      <c r="WXK53" s="468"/>
      <c r="WXL53" s="468"/>
      <c r="WXM53" s="468"/>
      <c r="WXN53" s="468"/>
      <c r="WXO53" s="468"/>
      <c r="WXP53" s="468"/>
      <c r="WXQ53" s="468"/>
      <c r="WXR53" s="468"/>
      <c r="WXS53" s="468"/>
      <c r="WXT53" s="468"/>
      <c r="WXU53" s="468"/>
      <c r="WXV53" s="468"/>
      <c r="WXW53" s="468"/>
      <c r="WXX53" s="468"/>
      <c r="WXY53" s="468"/>
      <c r="WXZ53" s="468"/>
      <c r="WYA53" s="468"/>
      <c r="WYB53" s="468"/>
      <c r="WYC53" s="468"/>
      <c r="WYD53" s="468"/>
      <c r="WYE53" s="468"/>
      <c r="WYF53" s="468"/>
      <c r="WYG53" s="468"/>
      <c r="WYH53" s="468"/>
      <c r="WYI53" s="468"/>
      <c r="WYJ53" s="468"/>
      <c r="WYK53" s="468"/>
      <c r="WYL53" s="468"/>
      <c r="WYM53" s="468"/>
      <c r="WYN53" s="468"/>
      <c r="WYO53" s="468"/>
      <c r="WYP53" s="468"/>
      <c r="WYQ53" s="468"/>
      <c r="WYR53" s="468"/>
      <c r="WYS53" s="468"/>
      <c r="WYT53" s="468"/>
      <c r="WYU53" s="468"/>
      <c r="WYV53" s="468"/>
      <c r="WYW53" s="468"/>
      <c r="WYX53" s="468"/>
      <c r="WYY53" s="468"/>
      <c r="WYZ53" s="468"/>
      <c r="WZA53" s="468"/>
      <c r="WZB53" s="468"/>
      <c r="WZC53" s="468"/>
      <c r="WZD53" s="468"/>
      <c r="WZE53" s="468"/>
      <c r="WZF53" s="468"/>
      <c r="WZG53" s="468"/>
      <c r="WZH53" s="468"/>
      <c r="WZI53" s="468"/>
      <c r="WZJ53" s="468"/>
      <c r="WZK53" s="468"/>
      <c r="WZL53" s="468"/>
      <c r="WZM53" s="468"/>
      <c r="WZN53" s="468"/>
      <c r="WZO53" s="468"/>
      <c r="WZP53" s="468"/>
      <c r="WZQ53" s="468"/>
      <c r="WZR53" s="468"/>
      <c r="WZS53" s="468"/>
      <c r="WZT53" s="468"/>
      <c r="WZU53" s="468"/>
      <c r="WZV53" s="468"/>
      <c r="WZW53" s="468"/>
      <c r="WZX53" s="468"/>
      <c r="WZY53" s="468"/>
      <c r="WZZ53" s="468"/>
      <c r="XAA53" s="468"/>
      <c r="XAB53" s="468"/>
      <c r="XAC53" s="468"/>
      <c r="XAD53" s="468"/>
      <c r="XAE53" s="468"/>
      <c r="XAF53" s="468"/>
      <c r="XAG53" s="468"/>
      <c r="XAH53" s="468"/>
      <c r="XAI53" s="468"/>
      <c r="XAJ53" s="468"/>
      <c r="XAK53" s="468"/>
      <c r="XAL53" s="468"/>
      <c r="XAM53" s="468"/>
      <c r="XAN53" s="468"/>
      <c r="XAO53" s="468"/>
      <c r="XAP53" s="468"/>
      <c r="XAQ53" s="468"/>
      <c r="XAR53" s="468"/>
      <c r="XAS53" s="468"/>
      <c r="XAT53" s="468"/>
      <c r="XAU53" s="468"/>
      <c r="XAV53" s="468"/>
      <c r="XAW53" s="468"/>
      <c r="XAX53" s="468"/>
      <c r="XAY53" s="468"/>
      <c r="XAZ53" s="468"/>
      <c r="XBA53" s="468"/>
      <c r="XBB53" s="468"/>
      <c r="XBC53" s="468"/>
      <c r="XBD53" s="468"/>
      <c r="XBE53" s="468"/>
      <c r="XBF53" s="468"/>
      <c r="XBG53" s="468"/>
      <c r="XBH53" s="468"/>
      <c r="XBI53" s="468"/>
      <c r="XBJ53" s="468"/>
      <c r="XBK53" s="468"/>
      <c r="XBL53" s="468"/>
      <c r="XBM53" s="468"/>
      <c r="XBN53" s="468"/>
      <c r="XBO53" s="468"/>
      <c r="XBP53" s="468"/>
      <c r="XBQ53" s="468"/>
      <c r="XBR53" s="468"/>
      <c r="XBS53" s="468"/>
      <c r="XBT53" s="468"/>
      <c r="XBU53" s="468"/>
      <c r="XBV53" s="468"/>
      <c r="XBW53" s="468"/>
      <c r="XBX53" s="468"/>
      <c r="XBY53" s="468"/>
      <c r="XBZ53" s="468"/>
      <c r="XCA53" s="468"/>
      <c r="XCB53" s="468"/>
      <c r="XCC53" s="468"/>
      <c r="XCD53" s="468"/>
      <c r="XCE53" s="468"/>
      <c r="XCF53" s="468"/>
      <c r="XCG53" s="468"/>
      <c r="XCH53" s="468"/>
      <c r="XCI53" s="468"/>
      <c r="XCJ53" s="468"/>
      <c r="XCK53" s="468"/>
      <c r="XCL53" s="468"/>
      <c r="XCM53" s="468"/>
      <c r="XCN53" s="468"/>
      <c r="XCO53" s="468"/>
      <c r="XCP53" s="468"/>
      <c r="XCQ53" s="468"/>
      <c r="XCR53" s="468"/>
      <c r="XCS53" s="468"/>
      <c r="XCT53" s="468"/>
      <c r="XCU53" s="468"/>
      <c r="XCV53" s="468"/>
      <c r="XCW53" s="468"/>
      <c r="XCX53" s="468"/>
      <c r="XCY53" s="468"/>
      <c r="XCZ53" s="468"/>
      <c r="XDA53" s="468"/>
      <c r="XDB53" s="468"/>
      <c r="XDC53" s="468"/>
      <c r="XDD53" s="468"/>
      <c r="XDE53" s="468"/>
      <c r="XDF53" s="468"/>
      <c r="XDG53" s="468"/>
      <c r="XDH53" s="468"/>
    </row>
    <row r="54" spans="1:16336" ht="15.75" x14ac:dyDescent="0.25">
      <c r="A54" s="631" t="s">
        <v>813</v>
      </c>
      <c r="B54" s="468">
        <v>75047</v>
      </c>
      <c r="C54" s="470" t="s">
        <v>950</v>
      </c>
      <c r="D54" s="647" t="s">
        <v>951</v>
      </c>
      <c r="E54" s="481">
        <v>46161</v>
      </c>
      <c r="F54" s="468" t="s">
        <v>952</v>
      </c>
      <c r="G54" s="468" t="s">
        <v>831</v>
      </c>
      <c r="H54" s="468" t="s">
        <v>832</v>
      </c>
      <c r="I54" s="468" t="s">
        <v>818</v>
      </c>
      <c r="J54" s="468" t="s">
        <v>343</v>
      </c>
      <c r="K54" s="629">
        <v>556775</v>
      </c>
      <c r="L54" s="468"/>
      <c r="M54" s="472">
        <f t="shared" si="14"/>
        <v>556775</v>
      </c>
      <c r="N54" s="473">
        <f t="shared" si="15"/>
        <v>100219.5</v>
      </c>
      <c r="O54" s="473">
        <f t="shared" si="16"/>
        <v>656994.5</v>
      </c>
      <c r="P54" s="473">
        <f>+O54</f>
        <v>656994.5</v>
      </c>
      <c r="Q54" s="468" t="s">
        <v>944</v>
      </c>
      <c r="R54" s="481"/>
      <c r="S54" s="468"/>
      <c r="T54" s="468"/>
      <c r="U54" s="468"/>
      <c r="V54" s="468"/>
      <c r="W54" s="468"/>
      <c r="X54" s="468"/>
      <c r="Y54" s="468"/>
      <c r="Z54" s="476">
        <v>46157</v>
      </c>
      <c r="AA54" s="468" t="s">
        <v>948</v>
      </c>
      <c r="AB54" s="468"/>
      <c r="AC54" s="468"/>
      <c r="AD54" s="468"/>
      <c r="AE54" s="468"/>
      <c r="AF54" s="468"/>
      <c r="AG54" s="468"/>
      <c r="AH54" s="468"/>
      <c r="AI54" s="468"/>
      <c r="AJ54" s="468"/>
      <c r="AK54" s="468"/>
      <c r="AL54" s="468"/>
      <c r="AM54" s="468"/>
      <c r="AN54" s="468"/>
      <c r="AO54" s="468"/>
      <c r="AP54" s="468"/>
      <c r="AQ54" s="468"/>
      <c r="AR54" s="468"/>
      <c r="AS54" s="468"/>
      <c r="AT54" s="468"/>
      <c r="AU54" s="468"/>
      <c r="AV54" s="468"/>
      <c r="AW54" s="468"/>
      <c r="AX54" s="468"/>
      <c r="AY54" s="468"/>
      <c r="AZ54" s="468"/>
      <c r="BA54" s="468"/>
      <c r="BB54" s="468"/>
      <c r="BC54" s="468"/>
      <c r="BD54" s="468"/>
      <c r="BE54" s="468"/>
      <c r="BF54" s="468"/>
      <c r="BG54" s="468"/>
      <c r="BH54" s="468"/>
      <c r="BI54" s="468"/>
      <c r="BJ54" s="468"/>
      <c r="BK54" s="468"/>
      <c r="BL54" s="468"/>
      <c r="BM54" s="468"/>
      <c r="BN54" s="468"/>
      <c r="BO54" s="468"/>
      <c r="BP54" s="468"/>
      <c r="BQ54" s="468"/>
      <c r="BR54" s="468"/>
      <c r="BS54" s="468"/>
      <c r="BT54" s="468"/>
      <c r="BU54" s="468"/>
      <c r="BV54" s="468"/>
      <c r="BW54" s="468"/>
      <c r="BX54" s="468"/>
      <c r="BY54" s="468"/>
      <c r="BZ54" s="468"/>
      <c r="CA54" s="468"/>
      <c r="CB54" s="468"/>
      <c r="CC54" s="468"/>
      <c r="CD54" s="468"/>
      <c r="CE54" s="468"/>
      <c r="CF54" s="468"/>
      <c r="CG54" s="468"/>
      <c r="CH54" s="468"/>
      <c r="CI54" s="468"/>
      <c r="CJ54" s="468"/>
      <c r="CK54" s="468"/>
      <c r="CL54" s="468"/>
      <c r="CM54" s="468"/>
      <c r="CN54" s="468"/>
      <c r="CO54" s="468"/>
      <c r="CP54" s="468"/>
      <c r="CQ54" s="468"/>
      <c r="CR54" s="468"/>
      <c r="CS54" s="468"/>
      <c r="CT54" s="468"/>
      <c r="CU54" s="468"/>
      <c r="CV54" s="468"/>
      <c r="CW54" s="468"/>
      <c r="CX54" s="468"/>
      <c r="CY54" s="468"/>
      <c r="CZ54" s="468"/>
      <c r="DA54" s="468"/>
      <c r="DB54" s="468"/>
      <c r="DC54" s="468"/>
      <c r="DD54" s="468"/>
      <c r="DE54" s="468"/>
      <c r="DF54" s="468"/>
      <c r="DG54" s="468"/>
      <c r="DH54" s="468"/>
      <c r="DI54" s="468"/>
      <c r="DJ54" s="468"/>
      <c r="DK54" s="468"/>
      <c r="DL54" s="468"/>
      <c r="DM54" s="468"/>
      <c r="DN54" s="468"/>
      <c r="DO54" s="468"/>
      <c r="DP54" s="468"/>
      <c r="DQ54" s="468"/>
      <c r="DR54" s="468"/>
      <c r="DS54" s="468"/>
      <c r="DT54" s="468"/>
      <c r="DU54" s="468"/>
      <c r="DV54" s="468"/>
      <c r="DW54" s="468"/>
      <c r="DX54" s="468"/>
      <c r="DY54" s="468"/>
      <c r="DZ54" s="468"/>
      <c r="EA54" s="468"/>
      <c r="EB54" s="468"/>
      <c r="EC54" s="468"/>
      <c r="ED54" s="468"/>
      <c r="EE54" s="468"/>
      <c r="EF54" s="468"/>
      <c r="EG54" s="468"/>
      <c r="EH54" s="468"/>
      <c r="EI54" s="468"/>
      <c r="EJ54" s="468"/>
      <c r="EK54" s="468"/>
      <c r="EL54" s="468"/>
      <c r="EM54" s="468"/>
      <c r="EN54" s="468"/>
      <c r="EO54" s="468"/>
      <c r="EP54" s="468"/>
      <c r="EQ54" s="468"/>
      <c r="ER54" s="468"/>
      <c r="ES54" s="468"/>
      <c r="ET54" s="468"/>
      <c r="EU54" s="468"/>
      <c r="EV54" s="468"/>
      <c r="EW54" s="468"/>
      <c r="EX54" s="468"/>
      <c r="EY54" s="468"/>
      <c r="EZ54" s="468"/>
      <c r="FA54" s="468"/>
      <c r="FB54" s="468"/>
      <c r="FC54" s="468"/>
      <c r="FD54" s="468"/>
      <c r="FE54" s="468"/>
      <c r="FF54" s="468"/>
      <c r="FG54" s="468"/>
      <c r="FH54" s="468"/>
      <c r="FI54" s="468"/>
      <c r="FJ54" s="468"/>
      <c r="FK54" s="468"/>
      <c r="FL54" s="468"/>
      <c r="FM54" s="468"/>
      <c r="FN54" s="468"/>
      <c r="FO54" s="468"/>
      <c r="FP54" s="468"/>
      <c r="FQ54" s="468"/>
      <c r="FR54" s="468"/>
      <c r="FS54" s="468"/>
      <c r="FT54" s="468"/>
      <c r="FU54" s="468"/>
      <c r="FV54" s="468"/>
      <c r="FW54" s="468"/>
      <c r="FX54" s="468"/>
      <c r="FY54" s="468"/>
      <c r="FZ54" s="468"/>
      <c r="GA54" s="468"/>
      <c r="GB54" s="468"/>
      <c r="GC54" s="468"/>
      <c r="GD54" s="468"/>
      <c r="GE54" s="468"/>
      <c r="GF54" s="468"/>
      <c r="GG54" s="468"/>
      <c r="GH54" s="468"/>
      <c r="GI54" s="468"/>
      <c r="GJ54" s="468"/>
      <c r="GK54" s="468"/>
      <c r="GL54" s="468"/>
      <c r="GM54" s="468"/>
      <c r="GN54" s="468"/>
      <c r="GO54" s="468"/>
      <c r="GP54" s="468"/>
      <c r="GQ54" s="468"/>
      <c r="GR54" s="468"/>
      <c r="GS54" s="468"/>
      <c r="GT54" s="468"/>
      <c r="GU54" s="468"/>
      <c r="GV54" s="468"/>
      <c r="GW54" s="468"/>
      <c r="GX54" s="468"/>
      <c r="GY54" s="468"/>
      <c r="GZ54" s="468"/>
      <c r="HA54" s="468"/>
      <c r="HB54" s="468"/>
      <c r="HC54" s="468"/>
      <c r="HD54" s="468"/>
      <c r="HE54" s="468"/>
      <c r="HF54" s="468"/>
      <c r="HG54" s="468"/>
      <c r="HH54" s="468"/>
      <c r="HI54" s="468"/>
      <c r="HJ54" s="468"/>
      <c r="HK54" s="468"/>
      <c r="HL54" s="468"/>
      <c r="HM54" s="468"/>
      <c r="HN54" s="468"/>
      <c r="HO54" s="468"/>
      <c r="HP54" s="468"/>
      <c r="HQ54" s="468"/>
      <c r="HR54" s="468"/>
      <c r="HS54" s="468"/>
      <c r="HT54" s="468"/>
      <c r="HU54" s="468"/>
      <c r="HV54" s="468"/>
      <c r="HW54" s="468"/>
      <c r="HX54" s="468"/>
      <c r="HY54" s="468"/>
      <c r="HZ54" s="468"/>
      <c r="IA54" s="468"/>
      <c r="IB54" s="468"/>
      <c r="IC54" s="468"/>
      <c r="ID54" s="468"/>
      <c r="IE54" s="468"/>
      <c r="IF54" s="468"/>
      <c r="IG54" s="468"/>
      <c r="IH54" s="468"/>
      <c r="II54" s="468"/>
      <c r="IJ54" s="468"/>
      <c r="IK54" s="468"/>
      <c r="IL54" s="468"/>
      <c r="IM54" s="468"/>
      <c r="IN54" s="468"/>
      <c r="IO54" s="468"/>
      <c r="IP54" s="468"/>
      <c r="IQ54" s="468"/>
      <c r="IR54" s="468"/>
      <c r="IS54" s="468"/>
      <c r="IT54" s="468"/>
      <c r="IU54" s="468"/>
      <c r="IV54" s="468"/>
      <c r="IW54" s="468"/>
      <c r="IX54" s="468"/>
      <c r="IY54" s="468"/>
      <c r="IZ54" s="468"/>
      <c r="JA54" s="468"/>
      <c r="JB54" s="468"/>
      <c r="JC54" s="468"/>
      <c r="JD54" s="468"/>
      <c r="JE54" s="468"/>
      <c r="JF54" s="468"/>
      <c r="JG54" s="468"/>
      <c r="JH54" s="468"/>
      <c r="JI54" s="468"/>
      <c r="JJ54" s="468"/>
      <c r="JK54" s="468"/>
      <c r="JL54" s="468"/>
      <c r="JM54" s="468"/>
      <c r="JN54" s="468"/>
      <c r="JO54" s="468"/>
      <c r="JP54" s="468"/>
      <c r="JQ54" s="468"/>
      <c r="JR54" s="468"/>
      <c r="JS54" s="468"/>
      <c r="JT54" s="468"/>
      <c r="JU54" s="468"/>
      <c r="JV54" s="468"/>
      <c r="JW54" s="468"/>
      <c r="JX54" s="468"/>
      <c r="JY54" s="468"/>
      <c r="JZ54" s="468"/>
      <c r="KA54" s="468"/>
      <c r="KB54" s="468"/>
      <c r="KC54" s="468"/>
      <c r="KD54" s="468"/>
      <c r="KE54" s="468"/>
      <c r="KF54" s="468"/>
      <c r="KG54" s="468"/>
      <c r="KH54" s="468"/>
      <c r="KI54" s="468"/>
      <c r="KJ54" s="468"/>
      <c r="KK54" s="468"/>
      <c r="KL54" s="468"/>
      <c r="KM54" s="468"/>
      <c r="KN54" s="468"/>
      <c r="KO54" s="468"/>
      <c r="KP54" s="468"/>
      <c r="KQ54" s="468"/>
      <c r="KR54" s="468"/>
      <c r="KS54" s="468"/>
      <c r="KT54" s="468"/>
      <c r="KU54" s="468"/>
      <c r="KV54" s="468"/>
      <c r="KW54" s="468"/>
      <c r="KX54" s="468"/>
      <c r="KY54" s="468"/>
      <c r="KZ54" s="468"/>
      <c r="LA54" s="468"/>
      <c r="LB54" s="468"/>
      <c r="LC54" s="468"/>
      <c r="LD54" s="468"/>
      <c r="LE54" s="468"/>
      <c r="LF54" s="468"/>
      <c r="LG54" s="468"/>
      <c r="LH54" s="468"/>
      <c r="LI54" s="468"/>
      <c r="LJ54" s="468"/>
      <c r="LK54" s="468"/>
      <c r="LL54" s="468"/>
      <c r="LM54" s="468"/>
      <c r="LN54" s="468"/>
      <c r="LO54" s="468"/>
      <c r="LP54" s="468"/>
      <c r="LQ54" s="468"/>
      <c r="LR54" s="468"/>
      <c r="LS54" s="468"/>
      <c r="LT54" s="468"/>
      <c r="LU54" s="468"/>
      <c r="LV54" s="468"/>
      <c r="LW54" s="468"/>
      <c r="LX54" s="468"/>
      <c r="LY54" s="468"/>
      <c r="LZ54" s="468"/>
      <c r="MA54" s="468"/>
      <c r="MB54" s="468"/>
      <c r="MC54" s="468"/>
      <c r="MD54" s="468"/>
      <c r="ME54" s="468"/>
      <c r="MF54" s="468"/>
      <c r="MG54" s="468"/>
      <c r="MH54" s="468"/>
      <c r="MI54" s="468"/>
      <c r="MJ54" s="468"/>
      <c r="MK54" s="468"/>
      <c r="ML54" s="468"/>
      <c r="MM54" s="468"/>
      <c r="MN54" s="468"/>
      <c r="MO54" s="468"/>
      <c r="MP54" s="468"/>
      <c r="MQ54" s="468"/>
      <c r="MR54" s="468"/>
      <c r="MS54" s="468"/>
      <c r="MT54" s="468"/>
      <c r="MU54" s="468"/>
      <c r="MV54" s="468"/>
      <c r="MW54" s="468"/>
      <c r="MX54" s="468"/>
      <c r="MY54" s="468"/>
      <c r="MZ54" s="468"/>
      <c r="NA54" s="468"/>
      <c r="NB54" s="468"/>
      <c r="NC54" s="468"/>
      <c r="ND54" s="468"/>
      <c r="NE54" s="468"/>
      <c r="NF54" s="468"/>
      <c r="NG54" s="468"/>
      <c r="NH54" s="468"/>
      <c r="NI54" s="468"/>
      <c r="NJ54" s="468"/>
      <c r="NK54" s="468"/>
      <c r="NL54" s="468"/>
      <c r="NM54" s="468"/>
      <c r="NN54" s="468"/>
      <c r="NO54" s="468"/>
      <c r="NP54" s="468"/>
      <c r="NQ54" s="468"/>
      <c r="NR54" s="468"/>
      <c r="NS54" s="468"/>
      <c r="NT54" s="468"/>
      <c r="NU54" s="468"/>
      <c r="NV54" s="468"/>
      <c r="NW54" s="468"/>
      <c r="NX54" s="468"/>
      <c r="NY54" s="468"/>
      <c r="NZ54" s="468"/>
      <c r="OA54" s="468"/>
      <c r="OB54" s="468"/>
      <c r="OC54" s="468"/>
      <c r="OD54" s="468"/>
      <c r="OE54" s="468"/>
      <c r="OF54" s="468"/>
      <c r="OG54" s="468"/>
      <c r="OH54" s="468"/>
      <c r="OI54" s="468"/>
      <c r="OJ54" s="468"/>
      <c r="OK54" s="468"/>
      <c r="OL54" s="468"/>
      <c r="OM54" s="468"/>
      <c r="ON54" s="468"/>
      <c r="OO54" s="468"/>
      <c r="OP54" s="468"/>
      <c r="OQ54" s="468"/>
      <c r="OR54" s="468"/>
      <c r="OS54" s="468"/>
      <c r="OT54" s="468"/>
      <c r="OU54" s="468"/>
      <c r="OV54" s="468"/>
      <c r="OW54" s="468"/>
      <c r="OX54" s="468"/>
      <c r="OY54" s="468"/>
      <c r="OZ54" s="468"/>
      <c r="PA54" s="468"/>
      <c r="PB54" s="468"/>
      <c r="PC54" s="468"/>
      <c r="PD54" s="468"/>
      <c r="PE54" s="468"/>
      <c r="PF54" s="468"/>
      <c r="PG54" s="468"/>
      <c r="PH54" s="468"/>
      <c r="PI54" s="468"/>
      <c r="PJ54" s="468"/>
      <c r="PK54" s="468"/>
      <c r="PL54" s="468"/>
      <c r="PM54" s="468"/>
      <c r="PN54" s="468"/>
      <c r="PO54" s="468"/>
      <c r="PP54" s="468"/>
      <c r="PQ54" s="468"/>
      <c r="PR54" s="468"/>
      <c r="PS54" s="468"/>
      <c r="PT54" s="468"/>
      <c r="PU54" s="468"/>
      <c r="PV54" s="468"/>
      <c r="PW54" s="468"/>
      <c r="PX54" s="468"/>
      <c r="PY54" s="468"/>
      <c r="PZ54" s="468"/>
      <c r="QA54" s="468"/>
      <c r="QB54" s="468"/>
      <c r="QC54" s="468"/>
      <c r="QD54" s="468"/>
      <c r="QE54" s="468"/>
      <c r="QF54" s="468"/>
      <c r="QG54" s="468"/>
      <c r="QH54" s="468"/>
      <c r="QI54" s="468"/>
      <c r="QJ54" s="468"/>
      <c r="QK54" s="468"/>
      <c r="QL54" s="468"/>
      <c r="QM54" s="468"/>
      <c r="QN54" s="468"/>
      <c r="QO54" s="468"/>
      <c r="QP54" s="468"/>
      <c r="QQ54" s="468"/>
      <c r="QR54" s="468"/>
      <c r="QS54" s="468"/>
      <c r="QT54" s="468"/>
      <c r="QU54" s="468"/>
      <c r="QV54" s="468"/>
      <c r="QW54" s="468"/>
      <c r="QX54" s="468"/>
      <c r="QY54" s="468"/>
      <c r="QZ54" s="468"/>
      <c r="RA54" s="468"/>
      <c r="RB54" s="468"/>
      <c r="RC54" s="468"/>
      <c r="RD54" s="468"/>
      <c r="RE54" s="468"/>
      <c r="RF54" s="468"/>
      <c r="RG54" s="468"/>
      <c r="RH54" s="468"/>
      <c r="RI54" s="468"/>
      <c r="RJ54" s="468"/>
      <c r="RK54" s="468"/>
      <c r="RL54" s="468"/>
      <c r="RM54" s="468"/>
      <c r="RN54" s="468"/>
      <c r="RO54" s="468"/>
      <c r="RP54" s="468"/>
      <c r="RQ54" s="468"/>
      <c r="RR54" s="468"/>
      <c r="RS54" s="468"/>
      <c r="RT54" s="468"/>
      <c r="RU54" s="468"/>
      <c r="RV54" s="468"/>
      <c r="RW54" s="468"/>
      <c r="RX54" s="468"/>
      <c r="RY54" s="468"/>
      <c r="RZ54" s="468"/>
      <c r="SA54" s="468"/>
      <c r="SB54" s="468"/>
      <c r="SC54" s="468"/>
      <c r="SD54" s="468"/>
      <c r="SE54" s="468"/>
      <c r="SF54" s="468"/>
      <c r="SG54" s="468"/>
      <c r="SH54" s="468"/>
      <c r="SI54" s="468"/>
      <c r="SJ54" s="468"/>
      <c r="SK54" s="468"/>
      <c r="SL54" s="468"/>
      <c r="SM54" s="468"/>
      <c r="SN54" s="468"/>
      <c r="SO54" s="468"/>
      <c r="SP54" s="468"/>
      <c r="SQ54" s="468"/>
      <c r="SR54" s="468"/>
      <c r="SS54" s="468"/>
      <c r="ST54" s="468"/>
      <c r="SU54" s="468"/>
      <c r="SV54" s="468"/>
      <c r="SW54" s="468"/>
      <c r="SX54" s="468"/>
      <c r="SY54" s="468"/>
      <c r="SZ54" s="468"/>
      <c r="TA54" s="468"/>
      <c r="TB54" s="468"/>
      <c r="TC54" s="468"/>
      <c r="TD54" s="468"/>
      <c r="TE54" s="468"/>
      <c r="TF54" s="468"/>
      <c r="TG54" s="468"/>
      <c r="TH54" s="468"/>
      <c r="TI54" s="468"/>
      <c r="TJ54" s="468"/>
      <c r="TK54" s="468"/>
      <c r="TL54" s="468"/>
      <c r="TM54" s="468"/>
      <c r="TN54" s="468"/>
      <c r="TO54" s="468"/>
      <c r="TP54" s="468"/>
      <c r="TQ54" s="468"/>
      <c r="TR54" s="468"/>
      <c r="TS54" s="468"/>
      <c r="TT54" s="468"/>
      <c r="TU54" s="468"/>
      <c r="TV54" s="468"/>
      <c r="TW54" s="468"/>
      <c r="TX54" s="468"/>
      <c r="TY54" s="468"/>
      <c r="TZ54" s="468"/>
      <c r="UA54" s="468"/>
      <c r="UB54" s="468"/>
      <c r="UC54" s="468"/>
      <c r="UD54" s="468"/>
      <c r="UE54" s="468"/>
      <c r="UF54" s="468"/>
      <c r="UG54" s="468"/>
      <c r="UH54" s="468"/>
      <c r="UI54" s="468"/>
      <c r="UJ54" s="468"/>
      <c r="UK54" s="468"/>
      <c r="UL54" s="468"/>
      <c r="UM54" s="468"/>
      <c r="UN54" s="468"/>
      <c r="UO54" s="468"/>
      <c r="UP54" s="468"/>
      <c r="UQ54" s="468"/>
      <c r="UR54" s="468"/>
      <c r="US54" s="468"/>
      <c r="UT54" s="468"/>
      <c r="UU54" s="468"/>
      <c r="UV54" s="468"/>
      <c r="UW54" s="468"/>
      <c r="UX54" s="468"/>
      <c r="UY54" s="468"/>
      <c r="UZ54" s="468"/>
      <c r="VA54" s="468"/>
      <c r="VB54" s="468"/>
      <c r="VC54" s="468"/>
      <c r="VD54" s="468"/>
      <c r="VE54" s="468"/>
      <c r="VF54" s="468"/>
      <c r="VG54" s="468"/>
      <c r="VH54" s="468"/>
      <c r="VI54" s="468"/>
      <c r="VJ54" s="468"/>
      <c r="VK54" s="468"/>
      <c r="VL54" s="468"/>
      <c r="VM54" s="468"/>
      <c r="VN54" s="468"/>
      <c r="VO54" s="468"/>
      <c r="VP54" s="468"/>
      <c r="VQ54" s="468"/>
      <c r="VR54" s="468"/>
      <c r="VS54" s="468"/>
      <c r="VT54" s="468"/>
      <c r="VU54" s="468"/>
      <c r="VV54" s="468"/>
      <c r="VW54" s="468"/>
      <c r="VX54" s="468"/>
      <c r="VY54" s="468"/>
      <c r="VZ54" s="468"/>
      <c r="WA54" s="468"/>
      <c r="WB54" s="468"/>
      <c r="WC54" s="468"/>
      <c r="WD54" s="468"/>
      <c r="WE54" s="468"/>
      <c r="WF54" s="468"/>
      <c r="WG54" s="468"/>
      <c r="WH54" s="468"/>
      <c r="WI54" s="468"/>
      <c r="WJ54" s="468"/>
      <c r="WK54" s="468"/>
      <c r="WL54" s="468"/>
      <c r="WM54" s="468"/>
      <c r="WN54" s="468"/>
      <c r="WO54" s="468"/>
      <c r="WP54" s="468"/>
      <c r="WQ54" s="468"/>
      <c r="WR54" s="468"/>
      <c r="WS54" s="468"/>
      <c r="WT54" s="468"/>
      <c r="WU54" s="468"/>
      <c r="WV54" s="468"/>
      <c r="WW54" s="468"/>
      <c r="WX54" s="468"/>
      <c r="WY54" s="468"/>
      <c r="WZ54" s="468"/>
      <c r="XA54" s="468"/>
      <c r="XB54" s="468"/>
      <c r="XC54" s="468"/>
      <c r="XD54" s="468"/>
      <c r="XE54" s="468"/>
      <c r="XF54" s="468"/>
      <c r="XG54" s="468"/>
      <c r="XH54" s="468"/>
      <c r="XI54" s="468"/>
      <c r="XJ54" s="468"/>
      <c r="XK54" s="468"/>
      <c r="XL54" s="468"/>
      <c r="XM54" s="468"/>
      <c r="XN54" s="468"/>
      <c r="XO54" s="468"/>
      <c r="XP54" s="468"/>
      <c r="XQ54" s="468"/>
      <c r="XR54" s="468"/>
      <c r="XS54" s="468"/>
      <c r="XT54" s="468"/>
      <c r="XU54" s="468"/>
      <c r="XV54" s="468"/>
      <c r="XW54" s="468"/>
      <c r="XX54" s="468"/>
      <c r="XY54" s="468"/>
      <c r="XZ54" s="468"/>
      <c r="YA54" s="468"/>
      <c r="YB54" s="468"/>
      <c r="YC54" s="468"/>
      <c r="YD54" s="468"/>
      <c r="YE54" s="468"/>
      <c r="YF54" s="468"/>
      <c r="YG54" s="468"/>
      <c r="YH54" s="468"/>
      <c r="YI54" s="468"/>
      <c r="YJ54" s="468"/>
      <c r="YK54" s="468"/>
      <c r="YL54" s="468"/>
      <c r="YM54" s="468"/>
      <c r="YN54" s="468"/>
      <c r="YO54" s="468"/>
      <c r="YP54" s="468"/>
      <c r="YQ54" s="468"/>
      <c r="YR54" s="468"/>
      <c r="YS54" s="468"/>
      <c r="YT54" s="468"/>
      <c r="YU54" s="468"/>
      <c r="YV54" s="468"/>
      <c r="YW54" s="468"/>
      <c r="YX54" s="468"/>
      <c r="YY54" s="468"/>
      <c r="YZ54" s="468"/>
      <c r="ZA54" s="468"/>
      <c r="ZB54" s="468"/>
      <c r="ZC54" s="468"/>
      <c r="ZD54" s="468"/>
      <c r="ZE54" s="468"/>
      <c r="ZF54" s="468"/>
      <c r="ZG54" s="468"/>
      <c r="ZH54" s="468"/>
      <c r="ZI54" s="468"/>
      <c r="ZJ54" s="468"/>
      <c r="ZK54" s="468"/>
      <c r="ZL54" s="468"/>
      <c r="ZM54" s="468"/>
      <c r="ZN54" s="468"/>
      <c r="ZO54" s="468"/>
      <c r="ZP54" s="468"/>
      <c r="ZQ54" s="468"/>
      <c r="ZR54" s="468"/>
      <c r="ZS54" s="468"/>
      <c r="ZT54" s="468"/>
      <c r="ZU54" s="468"/>
      <c r="ZV54" s="468"/>
      <c r="ZW54" s="468"/>
      <c r="ZX54" s="468"/>
      <c r="ZY54" s="468"/>
      <c r="ZZ54" s="468"/>
      <c r="AAA54" s="468"/>
      <c r="AAB54" s="468"/>
      <c r="AAC54" s="468"/>
      <c r="AAD54" s="468"/>
      <c r="AAE54" s="468"/>
      <c r="AAF54" s="468"/>
      <c r="AAG54" s="468"/>
      <c r="AAH54" s="468"/>
      <c r="AAI54" s="468"/>
      <c r="AAJ54" s="468"/>
      <c r="AAK54" s="468"/>
      <c r="AAL54" s="468"/>
      <c r="AAM54" s="468"/>
      <c r="AAN54" s="468"/>
      <c r="AAO54" s="468"/>
      <c r="AAP54" s="468"/>
      <c r="AAQ54" s="468"/>
      <c r="AAR54" s="468"/>
      <c r="AAS54" s="468"/>
      <c r="AAT54" s="468"/>
      <c r="AAU54" s="468"/>
      <c r="AAV54" s="468"/>
      <c r="AAW54" s="468"/>
      <c r="AAX54" s="468"/>
      <c r="AAY54" s="468"/>
      <c r="AAZ54" s="468"/>
      <c r="ABA54" s="468"/>
      <c r="ABB54" s="468"/>
      <c r="ABC54" s="468"/>
      <c r="ABD54" s="468"/>
      <c r="ABE54" s="468"/>
      <c r="ABF54" s="468"/>
      <c r="ABG54" s="468"/>
      <c r="ABH54" s="468"/>
      <c r="ABI54" s="468"/>
      <c r="ABJ54" s="468"/>
      <c r="ABK54" s="468"/>
      <c r="ABL54" s="468"/>
      <c r="ABM54" s="468"/>
      <c r="ABN54" s="468"/>
      <c r="ABO54" s="468"/>
      <c r="ABP54" s="468"/>
      <c r="ABQ54" s="468"/>
      <c r="ABR54" s="468"/>
      <c r="ABS54" s="468"/>
      <c r="ABT54" s="468"/>
      <c r="ABU54" s="468"/>
      <c r="ABV54" s="468"/>
      <c r="ABW54" s="468"/>
      <c r="ABX54" s="468"/>
      <c r="ABY54" s="468"/>
      <c r="ABZ54" s="468"/>
      <c r="ACA54" s="468"/>
      <c r="ACB54" s="468"/>
      <c r="ACC54" s="468"/>
      <c r="ACD54" s="468"/>
      <c r="ACE54" s="468"/>
      <c r="ACF54" s="468"/>
      <c r="ACG54" s="468"/>
      <c r="ACH54" s="468"/>
      <c r="ACI54" s="468"/>
      <c r="ACJ54" s="468"/>
      <c r="ACK54" s="468"/>
      <c r="ACL54" s="468"/>
      <c r="ACM54" s="468"/>
      <c r="ACN54" s="468"/>
      <c r="ACO54" s="468"/>
      <c r="ACP54" s="468"/>
      <c r="ACQ54" s="468"/>
      <c r="ACR54" s="468"/>
      <c r="ACS54" s="468"/>
      <c r="ACT54" s="468"/>
      <c r="ACU54" s="468"/>
      <c r="ACV54" s="468"/>
      <c r="ACW54" s="468"/>
      <c r="ACX54" s="468"/>
      <c r="ACY54" s="468"/>
      <c r="ACZ54" s="468"/>
      <c r="ADA54" s="468"/>
      <c r="ADB54" s="468"/>
      <c r="ADC54" s="468"/>
      <c r="ADD54" s="468"/>
      <c r="ADE54" s="468"/>
      <c r="ADF54" s="468"/>
      <c r="ADG54" s="468"/>
      <c r="ADH54" s="468"/>
      <c r="ADI54" s="468"/>
      <c r="ADJ54" s="468"/>
      <c r="ADK54" s="468"/>
      <c r="ADL54" s="468"/>
      <c r="ADM54" s="468"/>
      <c r="ADN54" s="468"/>
      <c r="ADO54" s="468"/>
      <c r="ADP54" s="468"/>
      <c r="ADQ54" s="468"/>
      <c r="ADR54" s="468"/>
      <c r="ADS54" s="468"/>
      <c r="ADT54" s="468"/>
      <c r="ADU54" s="468"/>
      <c r="ADV54" s="468"/>
      <c r="ADW54" s="468"/>
      <c r="ADX54" s="468"/>
      <c r="ADY54" s="468"/>
      <c r="ADZ54" s="468"/>
      <c r="AEA54" s="468"/>
      <c r="AEB54" s="468"/>
      <c r="AEC54" s="468"/>
      <c r="AED54" s="468"/>
      <c r="AEE54" s="468"/>
      <c r="AEF54" s="468"/>
      <c r="AEG54" s="468"/>
      <c r="AEH54" s="468"/>
      <c r="AEI54" s="468"/>
      <c r="AEJ54" s="468"/>
      <c r="AEK54" s="468"/>
      <c r="AEL54" s="468"/>
      <c r="AEM54" s="468"/>
      <c r="AEN54" s="468"/>
      <c r="AEO54" s="468"/>
      <c r="AEP54" s="468"/>
      <c r="AEQ54" s="468"/>
      <c r="AER54" s="468"/>
      <c r="AES54" s="468"/>
      <c r="AET54" s="468"/>
      <c r="AEU54" s="468"/>
      <c r="AEV54" s="468"/>
      <c r="AEW54" s="468"/>
      <c r="AEX54" s="468"/>
      <c r="AEY54" s="468"/>
      <c r="AEZ54" s="468"/>
      <c r="AFA54" s="468"/>
      <c r="AFB54" s="468"/>
      <c r="AFC54" s="468"/>
      <c r="AFD54" s="468"/>
      <c r="AFE54" s="468"/>
      <c r="AFF54" s="468"/>
      <c r="AFG54" s="468"/>
      <c r="AFH54" s="468"/>
      <c r="AFI54" s="468"/>
      <c r="AFJ54" s="468"/>
      <c r="AFK54" s="468"/>
      <c r="AFL54" s="468"/>
      <c r="AFM54" s="468"/>
      <c r="AFN54" s="468"/>
      <c r="AFO54" s="468"/>
      <c r="AFP54" s="468"/>
      <c r="AFQ54" s="468"/>
      <c r="AFR54" s="468"/>
      <c r="AFS54" s="468"/>
      <c r="AFT54" s="468"/>
      <c r="AFU54" s="468"/>
      <c r="AFV54" s="468"/>
      <c r="AFW54" s="468"/>
      <c r="AFX54" s="468"/>
      <c r="AFY54" s="468"/>
      <c r="AFZ54" s="468"/>
      <c r="AGA54" s="468"/>
      <c r="AGB54" s="468"/>
      <c r="AGC54" s="468"/>
      <c r="AGD54" s="468"/>
      <c r="AGE54" s="468"/>
      <c r="AGF54" s="468"/>
      <c r="AGG54" s="468"/>
      <c r="AGH54" s="468"/>
      <c r="AGI54" s="468"/>
      <c r="AGJ54" s="468"/>
      <c r="AGK54" s="468"/>
      <c r="AGL54" s="468"/>
      <c r="AGM54" s="468"/>
      <c r="AGN54" s="468"/>
      <c r="AGO54" s="468"/>
      <c r="AGP54" s="468"/>
      <c r="AGQ54" s="468"/>
      <c r="AGR54" s="468"/>
      <c r="AGS54" s="468"/>
      <c r="AGT54" s="468"/>
      <c r="AGU54" s="468"/>
      <c r="AGV54" s="468"/>
      <c r="AGW54" s="468"/>
      <c r="AGX54" s="468"/>
      <c r="AGY54" s="468"/>
      <c r="AGZ54" s="468"/>
      <c r="AHA54" s="468"/>
      <c r="AHB54" s="468"/>
      <c r="AHC54" s="468"/>
      <c r="AHD54" s="468"/>
      <c r="AHE54" s="468"/>
      <c r="AHF54" s="468"/>
      <c r="AHG54" s="468"/>
      <c r="AHH54" s="468"/>
      <c r="AHI54" s="468"/>
      <c r="AHJ54" s="468"/>
      <c r="AHK54" s="468"/>
      <c r="AHL54" s="468"/>
      <c r="AHM54" s="468"/>
      <c r="AHN54" s="468"/>
      <c r="AHO54" s="468"/>
      <c r="AHP54" s="468"/>
      <c r="AHQ54" s="468"/>
      <c r="AHR54" s="468"/>
      <c r="AHS54" s="468"/>
      <c r="AHT54" s="468"/>
      <c r="AHU54" s="468"/>
      <c r="AHV54" s="468"/>
      <c r="AHW54" s="468"/>
      <c r="AHX54" s="468"/>
      <c r="AHY54" s="468"/>
      <c r="AHZ54" s="468"/>
      <c r="AIA54" s="468"/>
      <c r="AIB54" s="468"/>
      <c r="AIC54" s="468"/>
      <c r="AID54" s="468"/>
      <c r="AIE54" s="468"/>
      <c r="AIF54" s="468"/>
      <c r="AIG54" s="468"/>
      <c r="AIH54" s="468"/>
      <c r="AII54" s="468"/>
      <c r="AIJ54" s="468"/>
      <c r="AIK54" s="468"/>
      <c r="AIL54" s="468"/>
      <c r="AIM54" s="468"/>
      <c r="AIN54" s="468"/>
      <c r="AIO54" s="468"/>
      <c r="AIP54" s="468"/>
      <c r="AIQ54" s="468"/>
      <c r="AIR54" s="468"/>
      <c r="AIS54" s="468"/>
      <c r="AIT54" s="468"/>
      <c r="AIU54" s="468"/>
      <c r="AIV54" s="468"/>
      <c r="AIW54" s="468"/>
      <c r="AIX54" s="468"/>
      <c r="AIY54" s="468"/>
      <c r="AIZ54" s="468"/>
      <c r="AJA54" s="468"/>
      <c r="AJB54" s="468"/>
      <c r="AJC54" s="468"/>
      <c r="AJD54" s="468"/>
      <c r="AJE54" s="468"/>
      <c r="AJF54" s="468"/>
      <c r="AJG54" s="468"/>
      <c r="AJH54" s="468"/>
      <c r="AJI54" s="468"/>
      <c r="AJJ54" s="468"/>
      <c r="AJK54" s="468"/>
      <c r="AJL54" s="468"/>
      <c r="AJM54" s="468"/>
      <c r="AJN54" s="468"/>
      <c r="AJO54" s="468"/>
      <c r="AJP54" s="468"/>
      <c r="AJQ54" s="468"/>
      <c r="AJR54" s="468"/>
      <c r="AJS54" s="468"/>
      <c r="AJT54" s="468"/>
      <c r="AJU54" s="468"/>
      <c r="AJV54" s="468"/>
      <c r="AJW54" s="468"/>
      <c r="AJX54" s="468"/>
      <c r="AJY54" s="468"/>
      <c r="AJZ54" s="468"/>
      <c r="AKA54" s="468"/>
      <c r="AKB54" s="468"/>
      <c r="AKC54" s="468"/>
      <c r="AKD54" s="468"/>
      <c r="AKE54" s="468"/>
      <c r="AKF54" s="468"/>
      <c r="AKG54" s="468"/>
      <c r="AKH54" s="468"/>
      <c r="AKI54" s="468"/>
      <c r="AKJ54" s="468"/>
      <c r="AKK54" s="468"/>
      <c r="AKL54" s="468"/>
      <c r="AKM54" s="468"/>
      <c r="AKN54" s="468"/>
      <c r="AKO54" s="468"/>
      <c r="AKP54" s="468"/>
      <c r="AKQ54" s="468"/>
      <c r="AKR54" s="468"/>
      <c r="AKS54" s="468"/>
      <c r="AKT54" s="468"/>
      <c r="AKU54" s="468"/>
      <c r="AKV54" s="468"/>
      <c r="AKW54" s="468"/>
      <c r="AKX54" s="468"/>
      <c r="AKY54" s="468"/>
      <c r="AKZ54" s="468"/>
      <c r="ALA54" s="468"/>
      <c r="ALB54" s="468"/>
      <c r="ALC54" s="468"/>
      <c r="ALD54" s="468"/>
      <c r="ALE54" s="468"/>
      <c r="ALF54" s="468"/>
      <c r="ALG54" s="468"/>
      <c r="ALH54" s="468"/>
      <c r="ALI54" s="468"/>
      <c r="ALJ54" s="468"/>
      <c r="ALK54" s="468"/>
      <c r="ALL54" s="468"/>
      <c r="ALM54" s="468"/>
      <c r="ALN54" s="468"/>
      <c r="ALO54" s="468"/>
      <c r="ALP54" s="468"/>
      <c r="ALQ54" s="468"/>
      <c r="ALR54" s="468"/>
      <c r="ALS54" s="468"/>
      <c r="ALT54" s="468"/>
      <c r="ALU54" s="468"/>
      <c r="ALV54" s="468"/>
      <c r="ALW54" s="468"/>
      <c r="ALX54" s="468"/>
      <c r="ALY54" s="468"/>
      <c r="ALZ54" s="468"/>
      <c r="AMA54" s="468"/>
      <c r="AMB54" s="468"/>
      <c r="AMC54" s="468"/>
      <c r="AMD54" s="468"/>
      <c r="AME54" s="468"/>
      <c r="AMF54" s="468"/>
      <c r="AMG54" s="468"/>
      <c r="AMH54" s="468"/>
      <c r="AMI54" s="468"/>
      <c r="AMJ54" s="468"/>
      <c r="AMK54" s="468"/>
      <c r="AML54" s="468"/>
      <c r="AMM54" s="468"/>
      <c r="AMN54" s="468"/>
      <c r="AMO54" s="468"/>
      <c r="AMP54" s="468"/>
      <c r="AMQ54" s="468"/>
      <c r="AMR54" s="468"/>
      <c r="AMS54" s="468"/>
      <c r="AMT54" s="468"/>
      <c r="AMU54" s="468"/>
      <c r="AMV54" s="468"/>
      <c r="AMW54" s="468"/>
      <c r="AMX54" s="468"/>
      <c r="AMY54" s="468"/>
      <c r="AMZ54" s="468"/>
      <c r="ANA54" s="468"/>
      <c r="ANB54" s="468"/>
      <c r="ANC54" s="468"/>
      <c r="AND54" s="468"/>
      <c r="ANE54" s="468"/>
      <c r="ANF54" s="468"/>
      <c r="ANG54" s="468"/>
      <c r="ANH54" s="468"/>
      <c r="ANI54" s="468"/>
      <c r="ANJ54" s="468"/>
      <c r="ANK54" s="468"/>
      <c r="ANL54" s="468"/>
      <c r="ANM54" s="468"/>
      <c r="ANN54" s="468"/>
      <c r="ANO54" s="468"/>
      <c r="ANP54" s="468"/>
      <c r="ANQ54" s="468"/>
      <c r="ANR54" s="468"/>
      <c r="ANS54" s="468"/>
      <c r="ANT54" s="468"/>
      <c r="ANU54" s="468"/>
      <c r="ANV54" s="468"/>
      <c r="ANW54" s="468"/>
      <c r="ANX54" s="468"/>
      <c r="ANY54" s="468"/>
      <c r="ANZ54" s="468"/>
      <c r="AOA54" s="468"/>
      <c r="AOB54" s="468"/>
      <c r="AOC54" s="468"/>
      <c r="AOD54" s="468"/>
      <c r="AOE54" s="468"/>
      <c r="AOF54" s="468"/>
      <c r="AOG54" s="468"/>
      <c r="AOH54" s="468"/>
      <c r="AOI54" s="468"/>
      <c r="AOJ54" s="468"/>
      <c r="AOK54" s="468"/>
      <c r="AOL54" s="468"/>
      <c r="AOM54" s="468"/>
      <c r="AON54" s="468"/>
      <c r="AOO54" s="468"/>
      <c r="AOP54" s="468"/>
      <c r="AOQ54" s="468"/>
      <c r="AOR54" s="468"/>
      <c r="AOS54" s="468"/>
      <c r="AOT54" s="468"/>
      <c r="AOU54" s="468"/>
      <c r="AOV54" s="468"/>
      <c r="AOW54" s="468"/>
      <c r="AOX54" s="468"/>
      <c r="AOY54" s="468"/>
      <c r="AOZ54" s="468"/>
      <c r="APA54" s="468"/>
      <c r="APB54" s="468"/>
      <c r="APC54" s="468"/>
      <c r="APD54" s="468"/>
      <c r="APE54" s="468"/>
      <c r="APF54" s="468"/>
      <c r="APG54" s="468"/>
      <c r="APH54" s="468"/>
      <c r="API54" s="468"/>
      <c r="APJ54" s="468"/>
      <c r="APK54" s="468"/>
      <c r="APL54" s="468"/>
      <c r="APM54" s="468"/>
      <c r="APN54" s="468"/>
      <c r="APO54" s="468"/>
      <c r="APP54" s="468"/>
      <c r="APQ54" s="468"/>
      <c r="APR54" s="468"/>
      <c r="APS54" s="468"/>
      <c r="APT54" s="468"/>
      <c r="APU54" s="468"/>
      <c r="APV54" s="468"/>
      <c r="APW54" s="468"/>
      <c r="APX54" s="468"/>
      <c r="APY54" s="468"/>
      <c r="APZ54" s="468"/>
      <c r="AQA54" s="468"/>
      <c r="AQB54" s="468"/>
      <c r="AQC54" s="468"/>
      <c r="AQD54" s="468"/>
      <c r="AQE54" s="468"/>
      <c r="AQF54" s="468"/>
      <c r="AQG54" s="468"/>
      <c r="AQH54" s="468"/>
      <c r="AQI54" s="468"/>
      <c r="AQJ54" s="468"/>
      <c r="AQK54" s="468"/>
      <c r="AQL54" s="468"/>
      <c r="AQM54" s="468"/>
      <c r="AQN54" s="468"/>
      <c r="AQO54" s="468"/>
      <c r="AQP54" s="468"/>
      <c r="AQQ54" s="468"/>
      <c r="AQR54" s="468"/>
      <c r="AQS54" s="468"/>
      <c r="AQT54" s="468"/>
      <c r="AQU54" s="468"/>
      <c r="AQV54" s="468"/>
      <c r="AQW54" s="468"/>
      <c r="AQX54" s="468"/>
      <c r="AQY54" s="468"/>
      <c r="AQZ54" s="468"/>
      <c r="ARA54" s="468"/>
      <c r="ARB54" s="468"/>
      <c r="ARC54" s="468"/>
      <c r="ARD54" s="468"/>
      <c r="ARE54" s="468"/>
      <c r="ARF54" s="468"/>
      <c r="ARG54" s="468"/>
      <c r="ARH54" s="468"/>
      <c r="ARI54" s="468"/>
      <c r="ARJ54" s="468"/>
      <c r="ARK54" s="468"/>
      <c r="ARL54" s="468"/>
      <c r="ARM54" s="468"/>
      <c r="ARN54" s="468"/>
      <c r="ARO54" s="468"/>
      <c r="ARP54" s="468"/>
      <c r="ARQ54" s="468"/>
      <c r="ARR54" s="468"/>
      <c r="ARS54" s="468"/>
      <c r="ART54" s="468"/>
      <c r="ARU54" s="468"/>
      <c r="ARV54" s="468"/>
      <c r="ARW54" s="468"/>
      <c r="ARX54" s="468"/>
      <c r="ARY54" s="468"/>
      <c r="ARZ54" s="468"/>
      <c r="ASA54" s="468"/>
      <c r="ASB54" s="468"/>
      <c r="ASC54" s="468"/>
      <c r="ASD54" s="468"/>
      <c r="ASE54" s="468"/>
      <c r="ASF54" s="468"/>
      <c r="ASG54" s="468"/>
      <c r="ASH54" s="468"/>
      <c r="ASI54" s="468"/>
      <c r="ASJ54" s="468"/>
      <c r="ASK54" s="468"/>
      <c r="ASL54" s="468"/>
      <c r="ASM54" s="468"/>
      <c r="ASN54" s="468"/>
      <c r="ASO54" s="468"/>
      <c r="ASP54" s="468"/>
      <c r="ASQ54" s="468"/>
      <c r="ASR54" s="468"/>
      <c r="ASS54" s="468"/>
      <c r="AST54" s="468"/>
      <c r="ASU54" s="468"/>
      <c r="ASV54" s="468"/>
      <c r="ASW54" s="468"/>
      <c r="ASX54" s="468"/>
      <c r="ASY54" s="468"/>
      <c r="ASZ54" s="468"/>
      <c r="ATA54" s="468"/>
      <c r="ATB54" s="468"/>
      <c r="ATC54" s="468"/>
      <c r="ATD54" s="468"/>
      <c r="ATE54" s="468"/>
      <c r="ATF54" s="468"/>
      <c r="ATG54" s="468"/>
      <c r="ATH54" s="468"/>
      <c r="ATI54" s="468"/>
      <c r="ATJ54" s="468"/>
      <c r="ATK54" s="468"/>
      <c r="ATL54" s="468"/>
      <c r="ATM54" s="468"/>
      <c r="ATN54" s="468"/>
      <c r="ATO54" s="468"/>
      <c r="ATP54" s="468"/>
      <c r="ATQ54" s="468"/>
      <c r="ATR54" s="468"/>
      <c r="ATS54" s="468"/>
      <c r="ATT54" s="468"/>
      <c r="ATU54" s="468"/>
      <c r="ATV54" s="468"/>
      <c r="ATW54" s="468"/>
      <c r="ATX54" s="468"/>
      <c r="ATY54" s="468"/>
      <c r="ATZ54" s="468"/>
      <c r="AUA54" s="468"/>
      <c r="AUB54" s="468"/>
      <c r="AUC54" s="468"/>
      <c r="AUD54" s="468"/>
      <c r="AUE54" s="468"/>
      <c r="AUF54" s="468"/>
      <c r="AUG54" s="468"/>
      <c r="AUH54" s="468"/>
      <c r="AUI54" s="468"/>
      <c r="AUJ54" s="468"/>
      <c r="AUK54" s="468"/>
      <c r="AUL54" s="468"/>
      <c r="AUM54" s="468"/>
      <c r="AUN54" s="468"/>
      <c r="AUO54" s="468"/>
      <c r="AUP54" s="468"/>
      <c r="AUQ54" s="468"/>
      <c r="AUR54" s="468"/>
      <c r="AUS54" s="468"/>
      <c r="AUT54" s="468"/>
      <c r="AUU54" s="468"/>
      <c r="AUV54" s="468"/>
      <c r="AUW54" s="468"/>
      <c r="AUX54" s="468"/>
      <c r="AUY54" s="468"/>
      <c r="AUZ54" s="468"/>
      <c r="AVA54" s="468"/>
      <c r="AVB54" s="468"/>
      <c r="AVC54" s="468"/>
      <c r="AVD54" s="468"/>
      <c r="AVE54" s="468"/>
      <c r="AVF54" s="468"/>
      <c r="AVG54" s="468"/>
      <c r="AVH54" s="468"/>
      <c r="AVI54" s="468"/>
      <c r="AVJ54" s="468"/>
      <c r="AVK54" s="468"/>
      <c r="AVL54" s="468"/>
      <c r="AVM54" s="468"/>
      <c r="AVN54" s="468"/>
      <c r="AVO54" s="468"/>
      <c r="AVP54" s="468"/>
      <c r="AVQ54" s="468"/>
      <c r="AVR54" s="468"/>
      <c r="AVS54" s="468"/>
      <c r="AVT54" s="468"/>
      <c r="AVU54" s="468"/>
      <c r="AVV54" s="468"/>
      <c r="AVW54" s="468"/>
      <c r="AVX54" s="468"/>
      <c r="AVY54" s="468"/>
      <c r="AVZ54" s="468"/>
      <c r="AWA54" s="468"/>
      <c r="AWB54" s="468"/>
      <c r="AWC54" s="468"/>
      <c r="AWD54" s="468"/>
      <c r="AWE54" s="468"/>
      <c r="AWF54" s="468"/>
      <c r="AWG54" s="468"/>
      <c r="AWH54" s="468"/>
      <c r="AWI54" s="468"/>
      <c r="AWJ54" s="468"/>
      <c r="AWK54" s="468"/>
      <c r="AWL54" s="468"/>
      <c r="AWM54" s="468"/>
      <c r="AWN54" s="468"/>
      <c r="AWO54" s="468"/>
      <c r="AWP54" s="468"/>
      <c r="AWQ54" s="468"/>
      <c r="AWR54" s="468"/>
      <c r="AWS54" s="468"/>
      <c r="AWT54" s="468"/>
      <c r="AWU54" s="468"/>
      <c r="AWV54" s="468"/>
      <c r="AWW54" s="468"/>
      <c r="AWX54" s="468"/>
      <c r="AWY54" s="468"/>
      <c r="AWZ54" s="468"/>
      <c r="AXA54" s="468"/>
      <c r="AXB54" s="468"/>
      <c r="AXC54" s="468"/>
      <c r="AXD54" s="468"/>
      <c r="AXE54" s="468"/>
      <c r="AXF54" s="468"/>
      <c r="AXG54" s="468"/>
      <c r="AXH54" s="468"/>
      <c r="AXI54" s="468"/>
      <c r="AXJ54" s="468"/>
      <c r="AXK54" s="468"/>
      <c r="AXL54" s="468"/>
      <c r="AXM54" s="468"/>
      <c r="AXN54" s="468"/>
      <c r="AXO54" s="468"/>
      <c r="AXP54" s="468"/>
      <c r="AXQ54" s="468"/>
      <c r="AXR54" s="468"/>
      <c r="AXS54" s="468"/>
      <c r="AXT54" s="468"/>
      <c r="AXU54" s="468"/>
      <c r="AXV54" s="468"/>
      <c r="AXW54" s="468"/>
      <c r="AXX54" s="468"/>
      <c r="AXY54" s="468"/>
      <c r="AXZ54" s="468"/>
      <c r="AYA54" s="468"/>
      <c r="AYB54" s="468"/>
      <c r="AYC54" s="468"/>
      <c r="AYD54" s="468"/>
      <c r="AYE54" s="468"/>
      <c r="AYF54" s="468"/>
      <c r="AYG54" s="468"/>
      <c r="AYH54" s="468"/>
      <c r="AYI54" s="468"/>
      <c r="AYJ54" s="468"/>
      <c r="AYK54" s="468"/>
      <c r="AYL54" s="468"/>
      <c r="AYM54" s="468"/>
      <c r="AYN54" s="468"/>
      <c r="AYO54" s="468"/>
      <c r="AYP54" s="468"/>
      <c r="AYQ54" s="468"/>
      <c r="AYR54" s="468"/>
      <c r="AYS54" s="468"/>
      <c r="AYT54" s="468"/>
      <c r="AYU54" s="468"/>
      <c r="AYV54" s="468"/>
      <c r="AYW54" s="468"/>
      <c r="AYX54" s="468"/>
      <c r="AYY54" s="468"/>
      <c r="AYZ54" s="468"/>
      <c r="AZA54" s="468"/>
      <c r="AZB54" s="468"/>
      <c r="AZC54" s="468"/>
      <c r="AZD54" s="468"/>
      <c r="AZE54" s="468"/>
      <c r="AZF54" s="468"/>
      <c r="AZG54" s="468"/>
      <c r="AZH54" s="468"/>
      <c r="AZI54" s="468"/>
      <c r="AZJ54" s="468"/>
      <c r="AZK54" s="468"/>
      <c r="AZL54" s="468"/>
      <c r="AZM54" s="468"/>
      <c r="AZN54" s="468"/>
      <c r="AZO54" s="468"/>
      <c r="AZP54" s="468"/>
      <c r="AZQ54" s="468"/>
      <c r="AZR54" s="468"/>
      <c r="AZS54" s="468"/>
      <c r="AZT54" s="468"/>
      <c r="AZU54" s="468"/>
      <c r="AZV54" s="468"/>
      <c r="AZW54" s="468"/>
      <c r="AZX54" s="468"/>
      <c r="AZY54" s="468"/>
      <c r="AZZ54" s="468"/>
      <c r="BAA54" s="468"/>
      <c r="BAB54" s="468"/>
      <c r="BAC54" s="468"/>
      <c r="BAD54" s="468"/>
      <c r="BAE54" s="468"/>
      <c r="BAF54" s="468"/>
      <c r="BAG54" s="468"/>
      <c r="BAH54" s="468"/>
      <c r="BAI54" s="468"/>
      <c r="BAJ54" s="468"/>
      <c r="BAK54" s="468"/>
      <c r="BAL54" s="468"/>
      <c r="BAM54" s="468"/>
      <c r="BAN54" s="468"/>
      <c r="BAO54" s="468"/>
      <c r="BAP54" s="468"/>
      <c r="BAQ54" s="468"/>
      <c r="BAR54" s="468"/>
      <c r="BAS54" s="468"/>
      <c r="BAT54" s="468"/>
      <c r="BAU54" s="468"/>
      <c r="BAV54" s="468"/>
      <c r="BAW54" s="468"/>
      <c r="BAX54" s="468"/>
      <c r="BAY54" s="468"/>
      <c r="BAZ54" s="468"/>
      <c r="BBA54" s="468"/>
      <c r="BBB54" s="468"/>
      <c r="BBC54" s="468"/>
      <c r="BBD54" s="468"/>
      <c r="BBE54" s="468"/>
      <c r="BBF54" s="468"/>
      <c r="BBG54" s="468"/>
      <c r="BBH54" s="468"/>
      <c r="BBI54" s="468"/>
      <c r="BBJ54" s="468"/>
      <c r="BBK54" s="468"/>
      <c r="BBL54" s="468"/>
      <c r="BBM54" s="468"/>
      <c r="BBN54" s="468"/>
      <c r="BBO54" s="468"/>
      <c r="BBP54" s="468"/>
      <c r="BBQ54" s="468"/>
      <c r="BBR54" s="468"/>
      <c r="BBS54" s="468"/>
      <c r="BBT54" s="468"/>
      <c r="BBU54" s="468"/>
      <c r="BBV54" s="468"/>
      <c r="BBW54" s="468"/>
      <c r="BBX54" s="468"/>
      <c r="BBY54" s="468"/>
      <c r="BBZ54" s="468"/>
      <c r="BCA54" s="468"/>
      <c r="BCB54" s="468"/>
      <c r="BCC54" s="468"/>
      <c r="BCD54" s="468"/>
      <c r="BCE54" s="468"/>
      <c r="BCF54" s="468"/>
      <c r="BCG54" s="468"/>
      <c r="BCH54" s="468"/>
      <c r="BCI54" s="468"/>
      <c r="BCJ54" s="468"/>
      <c r="BCK54" s="468"/>
      <c r="BCL54" s="468"/>
      <c r="BCM54" s="468"/>
      <c r="BCN54" s="468"/>
      <c r="BCO54" s="468"/>
      <c r="BCP54" s="468"/>
      <c r="BCQ54" s="468"/>
      <c r="BCR54" s="468"/>
      <c r="BCS54" s="468"/>
      <c r="BCT54" s="468"/>
      <c r="BCU54" s="468"/>
      <c r="BCV54" s="468"/>
      <c r="BCW54" s="468"/>
      <c r="BCX54" s="468"/>
      <c r="BCY54" s="468"/>
      <c r="BCZ54" s="468"/>
      <c r="BDA54" s="468"/>
      <c r="BDB54" s="468"/>
      <c r="BDC54" s="468"/>
      <c r="BDD54" s="468"/>
      <c r="BDE54" s="468"/>
      <c r="BDF54" s="468"/>
      <c r="BDG54" s="468"/>
      <c r="BDH54" s="468"/>
      <c r="BDI54" s="468"/>
      <c r="BDJ54" s="468"/>
      <c r="BDK54" s="468"/>
      <c r="BDL54" s="468"/>
      <c r="BDM54" s="468"/>
      <c r="BDN54" s="468"/>
      <c r="BDO54" s="468"/>
      <c r="BDP54" s="468"/>
      <c r="BDQ54" s="468"/>
      <c r="BDR54" s="468"/>
      <c r="BDS54" s="468"/>
      <c r="BDT54" s="468"/>
      <c r="BDU54" s="468"/>
      <c r="BDV54" s="468"/>
      <c r="BDW54" s="468"/>
      <c r="BDX54" s="468"/>
      <c r="BDY54" s="468"/>
      <c r="BDZ54" s="468"/>
      <c r="BEA54" s="468"/>
      <c r="BEB54" s="468"/>
      <c r="BEC54" s="468"/>
      <c r="BED54" s="468"/>
      <c r="BEE54" s="468"/>
      <c r="BEF54" s="468"/>
      <c r="BEG54" s="468"/>
      <c r="BEH54" s="468"/>
      <c r="BEI54" s="468"/>
      <c r="BEJ54" s="468"/>
      <c r="BEK54" s="468"/>
      <c r="BEL54" s="468"/>
      <c r="BEM54" s="468"/>
      <c r="BEN54" s="468"/>
      <c r="BEO54" s="468"/>
      <c r="BEP54" s="468"/>
      <c r="BEQ54" s="468"/>
      <c r="BER54" s="468"/>
      <c r="BES54" s="468"/>
      <c r="BET54" s="468"/>
      <c r="BEU54" s="468"/>
      <c r="BEV54" s="468"/>
      <c r="BEW54" s="468"/>
      <c r="BEX54" s="468"/>
      <c r="BEY54" s="468"/>
      <c r="BEZ54" s="468"/>
      <c r="BFA54" s="468"/>
      <c r="BFB54" s="468"/>
      <c r="BFC54" s="468"/>
      <c r="BFD54" s="468"/>
      <c r="BFE54" s="468"/>
      <c r="BFF54" s="468"/>
      <c r="BFG54" s="468"/>
      <c r="BFH54" s="468"/>
      <c r="BFI54" s="468"/>
      <c r="BFJ54" s="468"/>
      <c r="BFK54" s="468"/>
      <c r="BFL54" s="468"/>
      <c r="BFM54" s="468"/>
      <c r="BFN54" s="468"/>
      <c r="BFO54" s="468"/>
      <c r="BFP54" s="468"/>
      <c r="BFQ54" s="468"/>
      <c r="BFR54" s="468"/>
      <c r="BFS54" s="468"/>
      <c r="BFT54" s="468"/>
      <c r="BFU54" s="468"/>
      <c r="BFV54" s="468"/>
      <c r="BFW54" s="468"/>
      <c r="BFX54" s="468"/>
      <c r="BFY54" s="468"/>
      <c r="BFZ54" s="468"/>
      <c r="BGA54" s="468"/>
      <c r="BGB54" s="468"/>
      <c r="BGC54" s="468"/>
      <c r="BGD54" s="468"/>
      <c r="BGE54" s="468"/>
      <c r="BGF54" s="468"/>
      <c r="BGG54" s="468"/>
      <c r="BGH54" s="468"/>
      <c r="BGI54" s="468"/>
      <c r="BGJ54" s="468"/>
      <c r="BGK54" s="468"/>
      <c r="BGL54" s="468"/>
      <c r="BGM54" s="468"/>
      <c r="BGN54" s="468"/>
      <c r="BGO54" s="468"/>
      <c r="BGP54" s="468"/>
      <c r="BGQ54" s="468"/>
      <c r="BGR54" s="468"/>
      <c r="BGS54" s="468"/>
      <c r="BGT54" s="468"/>
      <c r="BGU54" s="468"/>
      <c r="BGV54" s="468"/>
      <c r="BGW54" s="468"/>
      <c r="BGX54" s="468"/>
      <c r="BGY54" s="468"/>
      <c r="BGZ54" s="468"/>
      <c r="BHA54" s="468"/>
      <c r="BHB54" s="468"/>
      <c r="BHC54" s="468"/>
      <c r="BHD54" s="468"/>
      <c r="BHE54" s="468"/>
      <c r="BHF54" s="468"/>
      <c r="BHG54" s="468"/>
      <c r="BHH54" s="468"/>
      <c r="BHI54" s="468"/>
      <c r="BHJ54" s="468"/>
      <c r="BHK54" s="468"/>
      <c r="BHL54" s="468"/>
      <c r="BHM54" s="468"/>
      <c r="BHN54" s="468"/>
      <c r="BHO54" s="468"/>
      <c r="BHP54" s="468"/>
      <c r="BHQ54" s="468"/>
      <c r="BHR54" s="468"/>
      <c r="BHS54" s="468"/>
      <c r="BHT54" s="468"/>
      <c r="BHU54" s="468"/>
      <c r="BHV54" s="468"/>
      <c r="BHW54" s="468"/>
      <c r="BHX54" s="468"/>
      <c r="BHY54" s="468"/>
      <c r="BHZ54" s="468"/>
      <c r="BIA54" s="468"/>
      <c r="BIB54" s="468"/>
      <c r="BIC54" s="468"/>
      <c r="BID54" s="468"/>
      <c r="BIE54" s="468"/>
      <c r="BIF54" s="468"/>
      <c r="BIG54" s="468"/>
      <c r="BIH54" s="468"/>
      <c r="BII54" s="468"/>
      <c r="BIJ54" s="468"/>
      <c r="BIK54" s="468"/>
      <c r="BIL54" s="468"/>
      <c r="BIM54" s="468"/>
      <c r="BIN54" s="468"/>
      <c r="BIO54" s="468"/>
      <c r="BIP54" s="468"/>
      <c r="BIQ54" s="468"/>
      <c r="BIR54" s="468"/>
      <c r="BIS54" s="468"/>
      <c r="BIT54" s="468"/>
      <c r="BIU54" s="468"/>
      <c r="BIV54" s="468"/>
      <c r="BIW54" s="468"/>
      <c r="BIX54" s="468"/>
      <c r="BIY54" s="468"/>
      <c r="BIZ54" s="468"/>
      <c r="BJA54" s="468"/>
      <c r="BJB54" s="468"/>
      <c r="BJC54" s="468"/>
      <c r="BJD54" s="468"/>
      <c r="BJE54" s="468"/>
      <c r="BJF54" s="468"/>
      <c r="BJG54" s="468"/>
      <c r="BJH54" s="468"/>
      <c r="BJI54" s="468"/>
      <c r="BJJ54" s="468"/>
      <c r="BJK54" s="468"/>
      <c r="BJL54" s="468"/>
      <c r="BJM54" s="468"/>
      <c r="BJN54" s="468"/>
      <c r="BJO54" s="468"/>
      <c r="BJP54" s="468"/>
      <c r="BJQ54" s="468"/>
      <c r="BJR54" s="468"/>
      <c r="BJS54" s="468"/>
      <c r="BJT54" s="468"/>
      <c r="BJU54" s="468"/>
      <c r="BJV54" s="468"/>
      <c r="BJW54" s="468"/>
      <c r="BJX54" s="468"/>
      <c r="BJY54" s="468"/>
      <c r="BJZ54" s="468"/>
      <c r="BKA54" s="468"/>
      <c r="BKB54" s="468"/>
      <c r="BKC54" s="468"/>
      <c r="BKD54" s="468"/>
      <c r="BKE54" s="468"/>
      <c r="BKF54" s="468"/>
      <c r="BKG54" s="468"/>
      <c r="BKH54" s="468"/>
      <c r="BKI54" s="468"/>
      <c r="BKJ54" s="468"/>
      <c r="BKK54" s="468"/>
      <c r="BKL54" s="468"/>
      <c r="BKM54" s="468"/>
      <c r="BKN54" s="468"/>
      <c r="BKO54" s="468"/>
      <c r="BKP54" s="468"/>
      <c r="BKQ54" s="468"/>
      <c r="BKR54" s="468"/>
      <c r="BKS54" s="468"/>
      <c r="BKT54" s="468"/>
      <c r="BKU54" s="468"/>
      <c r="BKV54" s="468"/>
      <c r="BKW54" s="468"/>
      <c r="BKX54" s="468"/>
      <c r="BKY54" s="468"/>
      <c r="BKZ54" s="468"/>
      <c r="BLA54" s="468"/>
      <c r="BLB54" s="468"/>
      <c r="BLC54" s="468"/>
      <c r="BLD54" s="468"/>
      <c r="BLE54" s="468"/>
      <c r="BLF54" s="468"/>
      <c r="BLG54" s="468"/>
      <c r="BLH54" s="468"/>
      <c r="BLI54" s="468"/>
      <c r="BLJ54" s="468"/>
      <c r="BLK54" s="468"/>
      <c r="BLL54" s="468"/>
      <c r="BLM54" s="468"/>
      <c r="BLN54" s="468"/>
      <c r="BLO54" s="468"/>
      <c r="BLP54" s="468"/>
      <c r="BLQ54" s="468"/>
      <c r="BLR54" s="468"/>
      <c r="BLS54" s="468"/>
      <c r="BLT54" s="468"/>
      <c r="BLU54" s="468"/>
      <c r="BLV54" s="468"/>
      <c r="BLW54" s="468"/>
      <c r="BLX54" s="468"/>
      <c r="BLY54" s="468"/>
      <c r="BLZ54" s="468"/>
      <c r="BMA54" s="468"/>
      <c r="BMB54" s="468"/>
      <c r="BMC54" s="468"/>
      <c r="BMD54" s="468"/>
      <c r="BME54" s="468"/>
      <c r="BMF54" s="468"/>
      <c r="BMG54" s="468"/>
      <c r="BMH54" s="468"/>
      <c r="BMI54" s="468"/>
      <c r="BMJ54" s="468"/>
      <c r="BMK54" s="468"/>
      <c r="BML54" s="468"/>
      <c r="BMM54" s="468"/>
      <c r="BMN54" s="468"/>
      <c r="BMO54" s="468"/>
      <c r="BMP54" s="468"/>
      <c r="BMQ54" s="468"/>
      <c r="BMR54" s="468"/>
      <c r="BMS54" s="468"/>
      <c r="BMT54" s="468"/>
      <c r="BMU54" s="468"/>
      <c r="BMV54" s="468"/>
      <c r="BMW54" s="468"/>
      <c r="BMX54" s="468"/>
      <c r="BMY54" s="468"/>
      <c r="BMZ54" s="468"/>
      <c r="BNA54" s="468"/>
      <c r="BNB54" s="468"/>
      <c r="BNC54" s="468"/>
      <c r="BND54" s="468"/>
      <c r="BNE54" s="468"/>
      <c r="BNF54" s="468"/>
      <c r="BNG54" s="468"/>
      <c r="BNH54" s="468"/>
      <c r="BNI54" s="468"/>
      <c r="BNJ54" s="468"/>
      <c r="BNK54" s="468"/>
      <c r="BNL54" s="468"/>
      <c r="BNM54" s="468"/>
      <c r="BNN54" s="468"/>
      <c r="BNO54" s="468"/>
      <c r="BNP54" s="468"/>
      <c r="BNQ54" s="468"/>
      <c r="BNR54" s="468"/>
      <c r="BNS54" s="468"/>
      <c r="BNT54" s="468"/>
      <c r="BNU54" s="468"/>
      <c r="BNV54" s="468"/>
      <c r="BNW54" s="468"/>
      <c r="BNX54" s="468"/>
      <c r="BNY54" s="468"/>
      <c r="BNZ54" s="468"/>
      <c r="BOA54" s="468"/>
      <c r="BOB54" s="468"/>
      <c r="BOC54" s="468"/>
      <c r="BOD54" s="468"/>
      <c r="BOE54" s="468"/>
      <c r="BOF54" s="468"/>
      <c r="BOG54" s="468"/>
      <c r="BOH54" s="468"/>
      <c r="BOI54" s="468"/>
      <c r="BOJ54" s="468"/>
      <c r="BOK54" s="468"/>
      <c r="BOL54" s="468"/>
      <c r="BOM54" s="468"/>
      <c r="BON54" s="468"/>
      <c r="BOO54" s="468"/>
      <c r="BOP54" s="468"/>
      <c r="BOQ54" s="468"/>
      <c r="BOR54" s="468"/>
      <c r="BOS54" s="468"/>
      <c r="BOT54" s="468"/>
      <c r="BOU54" s="468"/>
      <c r="BOV54" s="468"/>
      <c r="BOW54" s="468"/>
      <c r="BOX54" s="468"/>
      <c r="BOY54" s="468"/>
      <c r="BOZ54" s="468"/>
      <c r="BPA54" s="468"/>
      <c r="BPB54" s="468"/>
      <c r="BPC54" s="468"/>
      <c r="BPD54" s="468"/>
      <c r="BPE54" s="468"/>
      <c r="BPF54" s="468"/>
      <c r="BPG54" s="468"/>
      <c r="BPH54" s="468"/>
      <c r="BPI54" s="468"/>
      <c r="BPJ54" s="468"/>
      <c r="BPK54" s="468"/>
      <c r="BPL54" s="468"/>
      <c r="BPM54" s="468"/>
      <c r="BPN54" s="468"/>
      <c r="BPO54" s="468"/>
      <c r="BPP54" s="468"/>
      <c r="BPQ54" s="468"/>
      <c r="BPR54" s="468"/>
      <c r="BPS54" s="468"/>
      <c r="BPT54" s="468"/>
      <c r="BPU54" s="468"/>
      <c r="BPV54" s="468"/>
      <c r="BPW54" s="468"/>
      <c r="BPX54" s="468"/>
      <c r="BPY54" s="468"/>
      <c r="BPZ54" s="468"/>
      <c r="BQA54" s="468"/>
      <c r="BQB54" s="468"/>
      <c r="BQC54" s="468"/>
      <c r="BQD54" s="468"/>
      <c r="BQE54" s="468"/>
      <c r="BQF54" s="468"/>
      <c r="BQG54" s="468"/>
      <c r="BQH54" s="468"/>
      <c r="BQI54" s="468"/>
      <c r="BQJ54" s="468"/>
      <c r="BQK54" s="468"/>
      <c r="BQL54" s="468"/>
      <c r="BQM54" s="468"/>
      <c r="BQN54" s="468"/>
      <c r="BQO54" s="468"/>
      <c r="BQP54" s="468"/>
      <c r="BQQ54" s="468"/>
      <c r="BQR54" s="468"/>
      <c r="BQS54" s="468"/>
      <c r="BQT54" s="468"/>
      <c r="BQU54" s="468"/>
      <c r="BQV54" s="468"/>
      <c r="BQW54" s="468"/>
      <c r="BQX54" s="468"/>
      <c r="BQY54" s="468"/>
      <c r="BQZ54" s="468"/>
      <c r="BRA54" s="468"/>
      <c r="BRB54" s="468"/>
      <c r="BRC54" s="468"/>
      <c r="BRD54" s="468"/>
      <c r="BRE54" s="468"/>
      <c r="BRF54" s="468"/>
      <c r="BRG54" s="468"/>
      <c r="BRH54" s="468"/>
      <c r="BRI54" s="468"/>
      <c r="BRJ54" s="468"/>
      <c r="BRK54" s="468"/>
      <c r="BRL54" s="468"/>
      <c r="BRM54" s="468"/>
      <c r="BRN54" s="468"/>
      <c r="BRO54" s="468"/>
      <c r="BRP54" s="468"/>
      <c r="BRQ54" s="468"/>
      <c r="BRR54" s="468"/>
      <c r="BRS54" s="468"/>
      <c r="BRT54" s="468"/>
      <c r="BRU54" s="468"/>
      <c r="BRV54" s="468"/>
      <c r="BRW54" s="468"/>
      <c r="BRX54" s="468"/>
      <c r="BRY54" s="468"/>
      <c r="BRZ54" s="468"/>
      <c r="BSA54" s="468"/>
      <c r="BSB54" s="468"/>
      <c r="BSC54" s="468"/>
      <c r="BSD54" s="468"/>
      <c r="BSE54" s="468"/>
      <c r="BSF54" s="468"/>
      <c r="BSG54" s="468"/>
      <c r="BSH54" s="468"/>
      <c r="BSI54" s="468"/>
      <c r="BSJ54" s="468"/>
      <c r="BSK54" s="468"/>
      <c r="BSL54" s="468"/>
      <c r="BSM54" s="468"/>
      <c r="BSN54" s="468"/>
      <c r="BSO54" s="468"/>
      <c r="BSP54" s="468"/>
      <c r="BSQ54" s="468"/>
      <c r="BSR54" s="468"/>
      <c r="BSS54" s="468"/>
      <c r="BST54" s="468"/>
      <c r="BSU54" s="468"/>
      <c r="BSV54" s="468"/>
      <c r="BSW54" s="468"/>
      <c r="BSX54" s="468"/>
      <c r="BSY54" s="468"/>
      <c r="BSZ54" s="468"/>
      <c r="BTA54" s="468"/>
      <c r="BTB54" s="468"/>
      <c r="BTC54" s="468"/>
      <c r="BTD54" s="468"/>
      <c r="BTE54" s="468"/>
      <c r="BTF54" s="468"/>
      <c r="BTG54" s="468"/>
      <c r="BTH54" s="468"/>
      <c r="BTI54" s="468"/>
      <c r="BTJ54" s="468"/>
      <c r="BTK54" s="468"/>
      <c r="BTL54" s="468"/>
      <c r="BTM54" s="468"/>
      <c r="BTN54" s="468"/>
      <c r="BTO54" s="468"/>
      <c r="BTP54" s="468"/>
      <c r="BTQ54" s="468"/>
      <c r="BTR54" s="468"/>
      <c r="BTS54" s="468"/>
      <c r="BTT54" s="468"/>
      <c r="BTU54" s="468"/>
      <c r="BTV54" s="468"/>
      <c r="BTW54" s="468"/>
      <c r="BTX54" s="468"/>
      <c r="BTY54" s="468"/>
      <c r="BTZ54" s="468"/>
      <c r="BUA54" s="468"/>
      <c r="BUB54" s="468"/>
      <c r="BUC54" s="468"/>
      <c r="BUD54" s="468"/>
      <c r="BUE54" s="468"/>
      <c r="BUF54" s="468"/>
      <c r="BUG54" s="468"/>
      <c r="BUH54" s="468"/>
      <c r="BUI54" s="468"/>
      <c r="BUJ54" s="468"/>
      <c r="BUK54" s="468"/>
      <c r="BUL54" s="468"/>
      <c r="BUM54" s="468"/>
      <c r="BUN54" s="468"/>
      <c r="BUO54" s="468"/>
      <c r="BUP54" s="468"/>
      <c r="BUQ54" s="468"/>
      <c r="BUR54" s="468"/>
      <c r="BUS54" s="468"/>
      <c r="BUT54" s="468"/>
      <c r="BUU54" s="468"/>
      <c r="BUV54" s="468"/>
      <c r="BUW54" s="468"/>
      <c r="BUX54" s="468"/>
      <c r="BUY54" s="468"/>
      <c r="BUZ54" s="468"/>
      <c r="BVA54" s="468"/>
      <c r="BVB54" s="468"/>
      <c r="BVC54" s="468"/>
      <c r="BVD54" s="468"/>
      <c r="BVE54" s="468"/>
      <c r="BVF54" s="468"/>
      <c r="BVG54" s="468"/>
      <c r="BVH54" s="468"/>
      <c r="BVI54" s="468"/>
      <c r="BVJ54" s="468"/>
      <c r="BVK54" s="468"/>
      <c r="BVL54" s="468"/>
      <c r="BVM54" s="468"/>
      <c r="BVN54" s="468"/>
      <c r="BVO54" s="468"/>
      <c r="BVP54" s="468"/>
      <c r="BVQ54" s="468"/>
      <c r="BVR54" s="468"/>
      <c r="BVS54" s="468"/>
      <c r="BVT54" s="468"/>
      <c r="BVU54" s="468"/>
      <c r="BVV54" s="468"/>
      <c r="BVW54" s="468"/>
      <c r="BVX54" s="468"/>
      <c r="BVY54" s="468"/>
      <c r="BVZ54" s="468"/>
      <c r="BWA54" s="468"/>
      <c r="BWB54" s="468"/>
      <c r="BWC54" s="468"/>
      <c r="BWD54" s="468"/>
      <c r="BWE54" s="468"/>
      <c r="BWF54" s="468"/>
      <c r="BWG54" s="468"/>
      <c r="BWH54" s="468"/>
      <c r="BWI54" s="468"/>
      <c r="BWJ54" s="468"/>
      <c r="BWK54" s="468"/>
      <c r="BWL54" s="468"/>
      <c r="BWM54" s="468"/>
      <c r="BWN54" s="468"/>
      <c r="BWO54" s="468"/>
      <c r="BWP54" s="468"/>
      <c r="BWQ54" s="468"/>
      <c r="BWR54" s="468"/>
      <c r="BWS54" s="468"/>
      <c r="BWT54" s="468"/>
      <c r="BWU54" s="468"/>
      <c r="BWV54" s="468"/>
      <c r="BWW54" s="468"/>
      <c r="BWX54" s="468"/>
      <c r="BWY54" s="468"/>
      <c r="BWZ54" s="468"/>
      <c r="BXA54" s="468"/>
      <c r="BXB54" s="468"/>
      <c r="BXC54" s="468"/>
      <c r="BXD54" s="468"/>
      <c r="BXE54" s="468"/>
      <c r="BXF54" s="468"/>
      <c r="BXG54" s="468"/>
      <c r="BXH54" s="468"/>
      <c r="BXI54" s="468"/>
      <c r="BXJ54" s="468"/>
      <c r="BXK54" s="468"/>
      <c r="BXL54" s="468"/>
      <c r="BXM54" s="468"/>
      <c r="BXN54" s="468"/>
      <c r="BXO54" s="468"/>
      <c r="BXP54" s="468"/>
      <c r="BXQ54" s="468"/>
      <c r="BXR54" s="468"/>
      <c r="BXS54" s="468"/>
      <c r="BXT54" s="468"/>
      <c r="BXU54" s="468"/>
      <c r="BXV54" s="468"/>
      <c r="BXW54" s="468"/>
      <c r="BXX54" s="468"/>
      <c r="BXY54" s="468"/>
      <c r="BXZ54" s="468"/>
      <c r="BYA54" s="468"/>
      <c r="BYB54" s="468"/>
      <c r="BYC54" s="468"/>
      <c r="BYD54" s="468"/>
      <c r="BYE54" s="468"/>
      <c r="BYF54" s="468"/>
      <c r="BYG54" s="468"/>
      <c r="BYH54" s="468"/>
      <c r="BYI54" s="468"/>
      <c r="BYJ54" s="468"/>
      <c r="BYK54" s="468"/>
      <c r="BYL54" s="468"/>
      <c r="BYM54" s="468"/>
      <c r="BYN54" s="468"/>
      <c r="BYO54" s="468"/>
      <c r="BYP54" s="468"/>
      <c r="BYQ54" s="468"/>
      <c r="BYR54" s="468"/>
      <c r="BYS54" s="468"/>
      <c r="BYT54" s="468"/>
      <c r="BYU54" s="468"/>
      <c r="BYV54" s="468"/>
      <c r="BYW54" s="468"/>
      <c r="BYX54" s="468"/>
      <c r="BYY54" s="468"/>
      <c r="BYZ54" s="468"/>
      <c r="BZA54" s="468"/>
      <c r="BZB54" s="468"/>
      <c r="BZC54" s="468"/>
      <c r="BZD54" s="468"/>
      <c r="BZE54" s="468"/>
      <c r="BZF54" s="468"/>
      <c r="BZG54" s="468"/>
      <c r="BZH54" s="468"/>
      <c r="BZI54" s="468"/>
      <c r="BZJ54" s="468"/>
      <c r="BZK54" s="468"/>
      <c r="BZL54" s="468"/>
      <c r="BZM54" s="468"/>
      <c r="BZN54" s="468"/>
      <c r="BZO54" s="468"/>
      <c r="BZP54" s="468"/>
      <c r="BZQ54" s="468"/>
      <c r="BZR54" s="468"/>
      <c r="BZS54" s="468"/>
      <c r="BZT54" s="468"/>
      <c r="BZU54" s="468"/>
      <c r="BZV54" s="468"/>
      <c r="BZW54" s="468"/>
      <c r="BZX54" s="468"/>
      <c r="BZY54" s="468"/>
      <c r="BZZ54" s="468"/>
      <c r="CAA54" s="468"/>
      <c r="CAB54" s="468"/>
      <c r="CAC54" s="468"/>
      <c r="CAD54" s="468"/>
      <c r="CAE54" s="468"/>
      <c r="CAF54" s="468"/>
      <c r="CAG54" s="468"/>
      <c r="CAH54" s="468"/>
      <c r="CAI54" s="468"/>
      <c r="CAJ54" s="468"/>
      <c r="CAK54" s="468"/>
      <c r="CAL54" s="468"/>
      <c r="CAM54" s="468"/>
      <c r="CAN54" s="468"/>
      <c r="CAO54" s="468"/>
      <c r="CAP54" s="468"/>
      <c r="CAQ54" s="468"/>
      <c r="CAR54" s="468"/>
      <c r="CAS54" s="468"/>
      <c r="CAT54" s="468"/>
      <c r="CAU54" s="468"/>
      <c r="CAV54" s="468"/>
      <c r="CAW54" s="468"/>
      <c r="CAX54" s="468"/>
      <c r="CAY54" s="468"/>
      <c r="CAZ54" s="468"/>
      <c r="CBA54" s="468"/>
      <c r="CBB54" s="468"/>
      <c r="CBC54" s="468"/>
      <c r="CBD54" s="468"/>
      <c r="CBE54" s="468"/>
      <c r="CBF54" s="468"/>
      <c r="CBG54" s="468"/>
      <c r="CBH54" s="468"/>
      <c r="CBI54" s="468"/>
      <c r="CBJ54" s="468"/>
      <c r="CBK54" s="468"/>
      <c r="CBL54" s="468"/>
      <c r="CBM54" s="468"/>
      <c r="CBN54" s="468"/>
      <c r="CBO54" s="468"/>
      <c r="CBP54" s="468"/>
      <c r="CBQ54" s="468"/>
      <c r="CBR54" s="468"/>
      <c r="CBS54" s="468"/>
      <c r="CBT54" s="468"/>
      <c r="CBU54" s="468"/>
      <c r="CBV54" s="468"/>
      <c r="CBW54" s="468"/>
      <c r="CBX54" s="468"/>
      <c r="CBY54" s="468"/>
      <c r="CBZ54" s="468"/>
      <c r="CCA54" s="468"/>
      <c r="CCB54" s="468"/>
      <c r="CCC54" s="468"/>
      <c r="CCD54" s="468"/>
      <c r="CCE54" s="468"/>
      <c r="CCF54" s="468"/>
      <c r="CCG54" s="468"/>
      <c r="CCH54" s="468"/>
      <c r="CCI54" s="468"/>
      <c r="CCJ54" s="468"/>
      <c r="CCK54" s="468"/>
      <c r="CCL54" s="468"/>
      <c r="CCM54" s="468"/>
      <c r="CCN54" s="468"/>
      <c r="CCO54" s="468"/>
      <c r="CCP54" s="468"/>
      <c r="CCQ54" s="468"/>
      <c r="CCR54" s="468"/>
      <c r="CCS54" s="468"/>
      <c r="CCT54" s="468"/>
      <c r="CCU54" s="468"/>
      <c r="CCV54" s="468"/>
      <c r="CCW54" s="468"/>
      <c r="CCX54" s="468"/>
      <c r="CCY54" s="468"/>
      <c r="CCZ54" s="468"/>
      <c r="CDA54" s="468"/>
      <c r="CDB54" s="468"/>
      <c r="CDC54" s="468"/>
      <c r="CDD54" s="468"/>
      <c r="CDE54" s="468"/>
      <c r="CDF54" s="468"/>
      <c r="CDG54" s="468"/>
      <c r="CDH54" s="468"/>
      <c r="CDI54" s="468"/>
      <c r="CDJ54" s="468"/>
      <c r="CDK54" s="468"/>
      <c r="CDL54" s="468"/>
      <c r="CDM54" s="468"/>
      <c r="CDN54" s="468"/>
      <c r="CDO54" s="468"/>
      <c r="CDP54" s="468"/>
      <c r="CDQ54" s="468"/>
      <c r="CDR54" s="468"/>
      <c r="CDS54" s="468"/>
      <c r="CDT54" s="468"/>
      <c r="CDU54" s="468"/>
      <c r="CDV54" s="468"/>
      <c r="CDW54" s="468"/>
      <c r="CDX54" s="468"/>
      <c r="CDY54" s="468"/>
      <c r="CDZ54" s="468"/>
      <c r="CEA54" s="468"/>
      <c r="CEB54" s="468"/>
      <c r="CEC54" s="468"/>
      <c r="CED54" s="468"/>
      <c r="CEE54" s="468"/>
      <c r="CEF54" s="468"/>
      <c r="CEG54" s="468"/>
      <c r="CEH54" s="468"/>
      <c r="CEI54" s="468"/>
      <c r="CEJ54" s="468"/>
      <c r="CEK54" s="468"/>
      <c r="CEL54" s="468"/>
      <c r="CEM54" s="468"/>
      <c r="CEN54" s="468"/>
      <c r="CEO54" s="468"/>
      <c r="CEP54" s="468"/>
      <c r="CEQ54" s="468"/>
      <c r="CER54" s="468"/>
      <c r="CES54" s="468"/>
      <c r="CET54" s="468"/>
      <c r="CEU54" s="468"/>
      <c r="CEV54" s="468"/>
      <c r="CEW54" s="468"/>
      <c r="CEX54" s="468"/>
      <c r="CEY54" s="468"/>
      <c r="CEZ54" s="468"/>
      <c r="CFA54" s="468"/>
      <c r="CFB54" s="468"/>
      <c r="CFC54" s="468"/>
      <c r="CFD54" s="468"/>
      <c r="CFE54" s="468"/>
      <c r="CFF54" s="468"/>
      <c r="CFG54" s="468"/>
      <c r="CFH54" s="468"/>
      <c r="CFI54" s="468"/>
      <c r="CFJ54" s="468"/>
      <c r="CFK54" s="468"/>
      <c r="CFL54" s="468"/>
      <c r="CFM54" s="468"/>
      <c r="CFN54" s="468"/>
      <c r="CFO54" s="468"/>
      <c r="CFP54" s="468"/>
      <c r="CFQ54" s="468"/>
      <c r="CFR54" s="468"/>
      <c r="CFS54" s="468"/>
      <c r="CFT54" s="468"/>
      <c r="CFU54" s="468"/>
      <c r="CFV54" s="468"/>
      <c r="CFW54" s="468"/>
      <c r="CFX54" s="468"/>
      <c r="CFY54" s="468"/>
      <c r="CFZ54" s="468"/>
      <c r="CGA54" s="468"/>
      <c r="CGB54" s="468"/>
      <c r="CGC54" s="468"/>
      <c r="CGD54" s="468"/>
      <c r="CGE54" s="468"/>
      <c r="CGF54" s="468"/>
      <c r="CGG54" s="468"/>
      <c r="CGH54" s="468"/>
      <c r="CGI54" s="468"/>
      <c r="CGJ54" s="468"/>
      <c r="CGK54" s="468"/>
      <c r="CGL54" s="468"/>
      <c r="CGM54" s="468"/>
      <c r="CGN54" s="468"/>
      <c r="CGO54" s="468"/>
      <c r="CGP54" s="468"/>
      <c r="CGQ54" s="468"/>
      <c r="CGR54" s="468"/>
      <c r="CGS54" s="468"/>
      <c r="CGT54" s="468"/>
      <c r="CGU54" s="468"/>
      <c r="CGV54" s="468"/>
      <c r="CGW54" s="468"/>
      <c r="CGX54" s="468"/>
      <c r="CGY54" s="468"/>
      <c r="CGZ54" s="468"/>
      <c r="CHA54" s="468"/>
      <c r="CHB54" s="468"/>
      <c r="CHC54" s="468"/>
      <c r="CHD54" s="468"/>
      <c r="CHE54" s="468"/>
      <c r="CHF54" s="468"/>
      <c r="CHG54" s="468"/>
      <c r="CHH54" s="468"/>
      <c r="CHI54" s="468"/>
      <c r="CHJ54" s="468"/>
      <c r="CHK54" s="468"/>
      <c r="CHL54" s="468"/>
      <c r="CHM54" s="468"/>
      <c r="CHN54" s="468"/>
      <c r="CHO54" s="468"/>
      <c r="CHP54" s="468"/>
      <c r="CHQ54" s="468"/>
      <c r="CHR54" s="468"/>
      <c r="CHS54" s="468"/>
      <c r="CHT54" s="468"/>
      <c r="CHU54" s="468"/>
      <c r="CHV54" s="468"/>
      <c r="CHW54" s="468"/>
      <c r="CHX54" s="468"/>
      <c r="CHY54" s="468"/>
      <c r="CHZ54" s="468"/>
      <c r="CIA54" s="468"/>
      <c r="CIB54" s="468"/>
      <c r="CIC54" s="468"/>
      <c r="CID54" s="468"/>
      <c r="CIE54" s="468"/>
      <c r="CIF54" s="468"/>
      <c r="CIG54" s="468"/>
      <c r="CIH54" s="468"/>
      <c r="CII54" s="468"/>
      <c r="CIJ54" s="468"/>
      <c r="CIK54" s="468"/>
      <c r="CIL54" s="468"/>
      <c r="CIM54" s="468"/>
      <c r="CIN54" s="468"/>
      <c r="CIO54" s="468"/>
      <c r="CIP54" s="468"/>
      <c r="CIQ54" s="468"/>
      <c r="CIR54" s="468"/>
      <c r="CIS54" s="468"/>
      <c r="CIT54" s="468"/>
      <c r="CIU54" s="468"/>
      <c r="CIV54" s="468"/>
      <c r="CIW54" s="468"/>
      <c r="CIX54" s="468"/>
      <c r="CIY54" s="468"/>
      <c r="CIZ54" s="468"/>
      <c r="CJA54" s="468"/>
      <c r="CJB54" s="468"/>
      <c r="CJC54" s="468"/>
      <c r="CJD54" s="468"/>
      <c r="CJE54" s="468"/>
      <c r="CJF54" s="468"/>
      <c r="CJG54" s="468"/>
      <c r="CJH54" s="468"/>
      <c r="CJI54" s="468"/>
      <c r="CJJ54" s="468"/>
      <c r="CJK54" s="468"/>
      <c r="CJL54" s="468"/>
      <c r="CJM54" s="468"/>
      <c r="CJN54" s="468"/>
      <c r="CJO54" s="468"/>
      <c r="CJP54" s="468"/>
      <c r="CJQ54" s="468"/>
      <c r="CJR54" s="468"/>
      <c r="CJS54" s="468"/>
      <c r="CJT54" s="468"/>
      <c r="CJU54" s="468"/>
      <c r="CJV54" s="468"/>
      <c r="CJW54" s="468"/>
      <c r="CJX54" s="468"/>
      <c r="CJY54" s="468"/>
      <c r="CJZ54" s="468"/>
      <c r="CKA54" s="468"/>
      <c r="CKB54" s="468"/>
      <c r="CKC54" s="468"/>
      <c r="CKD54" s="468"/>
      <c r="CKE54" s="468"/>
      <c r="CKF54" s="468"/>
      <c r="CKG54" s="468"/>
      <c r="CKH54" s="468"/>
      <c r="CKI54" s="468"/>
      <c r="CKJ54" s="468"/>
      <c r="CKK54" s="468"/>
      <c r="CKL54" s="468"/>
      <c r="CKM54" s="468"/>
      <c r="CKN54" s="468"/>
      <c r="CKO54" s="468"/>
      <c r="CKP54" s="468"/>
      <c r="CKQ54" s="468"/>
      <c r="CKR54" s="468"/>
      <c r="CKS54" s="468"/>
      <c r="CKT54" s="468"/>
      <c r="CKU54" s="468"/>
      <c r="CKV54" s="468"/>
      <c r="CKW54" s="468"/>
      <c r="CKX54" s="468"/>
      <c r="CKY54" s="468"/>
      <c r="CKZ54" s="468"/>
      <c r="CLA54" s="468"/>
      <c r="CLB54" s="468"/>
      <c r="CLC54" s="468"/>
      <c r="CLD54" s="468"/>
      <c r="CLE54" s="468"/>
      <c r="CLF54" s="468"/>
      <c r="CLG54" s="468"/>
      <c r="CLH54" s="468"/>
      <c r="CLI54" s="468"/>
      <c r="CLJ54" s="468"/>
      <c r="CLK54" s="468"/>
      <c r="CLL54" s="468"/>
      <c r="CLM54" s="468"/>
      <c r="CLN54" s="468"/>
      <c r="CLO54" s="468"/>
      <c r="CLP54" s="468"/>
      <c r="CLQ54" s="468"/>
      <c r="CLR54" s="468"/>
      <c r="CLS54" s="468"/>
      <c r="CLT54" s="468"/>
      <c r="CLU54" s="468"/>
      <c r="CLV54" s="468"/>
      <c r="CLW54" s="468"/>
      <c r="CLX54" s="468"/>
      <c r="CLY54" s="468"/>
      <c r="CLZ54" s="468"/>
      <c r="CMA54" s="468"/>
      <c r="CMB54" s="468"/>
      <c r="CMC54" s="468"/>
      <c r="CMD54" s="468"/>
      <c r="CME54" s="468"/>
      <c r="CMF54" s="468"/>
      <c r="CMG54" s="468"/>
      <c r="CMH54" s="468"/>
      <c r="CMI54" s="468"/>
      <c r="CMJ54" s="468"/>
      <c r="CMK54" s="468"/>
      <c r="CML54" s="468"/>
      <c r="CMM54" s="468"/>
      <c r="CMN54" s="468"/>
      <c r="CMO54" s="468"/>
      <c r="CMP54" s="468"/>
      <c r="CMQ54" s="468"/>
      <c r="CMR54" s="468"/>
      <c r="CMS54" s="468"/>
      <c r="CMT54" s="468"/>
      <c r="CMU54" s="468"/>
      <c r="CMV54" s="468"/>
      <c r="CMW54" s="468"/>
      <c r="CMX54" s="468"/>
      <c r="CMY54" s="468"/>
      <c r="CMZ54" s="468"/>
      <c r="CNA54" s="468"/>
      <c r="CNB54" s="468"/>
      <c r="CNC54" s="468"/>
      <c r="CND54" s="468"/>
      <c r="CNE54" s="468"/>
      <c r="CNF54" s="468"/>
      <c r="CNG54" s="468"/>
      <c r="CNH54" s="468"/>
      <c r="CNI54" s="468"/>
      <c r="CNJ54" s="468"/>
      <c r="CNK54" s="468"/>
      <c r="CNL54" s="468"/>
      <c r="CNM54" s="468"/>
      <c r="CNN54" s="468"/>
      <c r="CNO54" s="468"/>
      <c r="CNP54" s="468"/>
      <c r="CNQ54" s="468"/>
      <c r="CNR54" s="468"/>
      <c r="CNS54" s="468"/>
      <c r="CNT54" s="468"/>
      <c r="CNU54" s="468"/>
      <c r="CNV54" s="468"/>
      <c r="CNW54" s="468"/>
      <c r="CNX54" s="468"/>
      <c r="CNY54" s="468"/>
      <c r="CNZ54" s="468"/>
      <c r="COA54" s="468"/>
      <c r="COB54" s="468"/>
      <c r="COC54" s="468"/>
      <c r="COD54" s="468"/>
      <c r="COE54" s="468"/>
      <c r="COF54" s="468"/>
      <c r="COG54" s="468"/>
      <c r="COH54" s="468"/>
      <c r="COI54" s="468"/>
      <c r="COJ54" s="468"/>
      <c r="COK54" s="468"/>
      <c r="COL54" s="468"/>
      <c r="COM54" s="468"/>
      <c r="CON54" s="468"/>
      <c r="COO54" s="468"/>
      <c r="COP54" s="468"/>
      <c r="COQ54" s="468"/>
      <c r="COR54" s="468"/>
      <c r="COS54" s="468"/>
      <c r="COT54" s="468"/>
      <c r="COU54" s="468"/>
      <c r="COV54" s="468"/>
      <c r="COW54" s="468"/>
      <c r="COX54" s="468"/>
      <c r="COY54" s="468"/>
      <c r="COZ54" s="468"/>
      <c r="CPA54" s="468"/>
      <c r="CPB54" s="468"/>
      <c r="CPC54" s="468"/>
      <c r="CPD54" s="468"/>
      <c r="CPE54" s="468"/>
      <c r="CPF54" s="468"/>
      <c r="CPG54" s="468"/>
      <c r="CPH54" s="468"/>
      <c r="CPI54" s="468"/>
      <c r="CPJ54" s="468"/>
      <c r="CPK54" s="468"/>
      <c r="CPL54" s="468"/>
      <c r="CPM54" s="468"/>
      <c r="CPN54" s="468"/>
      <c r="CPO54" s="468"/>
      <c r="CPP54" s="468"/>
      <c r="CPQ54" s="468"/>
      <c r="CPR54" s="468"/>
      <c r="CPS54" s="468"/>
      <c r="CPT54" s="468"/>
      <c r="CPU54" s="468"/>
      <c r="CPV54" s="468"/>
      <c r="CPW54" s="468"/>
      <c r="CPX54" s="468"/>
      <c r="CPY54" s="468"/>
      <c r="CPZ54" s="468"/>
      <c r="CQA54" s="468"/>
      <c r="CQB54" s="468"/>
      <c r="CQC54" s="468"/>
      <c r="CQD54" s="468"/>
      <c r="CQE54" s="468"/>
      <c r="CQF54" s="468"/>
      <c r="CQG54" s="468"/>
      <c r="CQH54" s="468"/>
      <c r="CQI54" s="468"/>
      <c r="CQJ54" s="468"/>
      <c r="CQK54" s="468"/>
      <c r="CQL54" s="468"/>
      <c r="CQM54" s="468"/>
      <c r="CQN54" s="468"/>
      <c r="CQO54" s="468"/>
      <c r="CQP54" s="468"/>
      <c r="CQQ54" s="468"/>
      <c r="CQR54" s="468"/>
      <c r="CQS54" s="468"/>
      <c r="CQT54" s="468"/>
      <c r="CQU54" s="468"/>
      <c r="CQV54" s="468"/>
      <c r="CQW54" s="468"/>
      <c r="CQX54" s="468"/>
      <c r="CQY54" s="468"/>
      <c r="CQZ54" s="468"/>
      <c r="CRA54" s="468"/>
      <c r="CRB54" s="468"/>
      <c r="CRC54" s="468"/>
      <c r="CRD54" s="468"/>
      <c r="CRE54" s="468"/>
      <c r="CRF54" s="468"/>
      <c r="CRG54" s="468"/>
      <c r="CRH54" s="468"/>
      <c r="CRI54" s="468"/>
      <c r="CRJ54" s="468"/>
      <c r="CRK54" s="468"/>
      <c r="CRL54" s="468"/>
      <c r="CRM54" s="468"/>
      <c r="CRN54" s="468"/>
      <c r="CRO54" s="468"/>
      <c r="CRP54" s="468"/>
      <c r="CRQ54" s="468"/>
      <c r="CRR54" s="468"/>
      <c r="CRS54" s="468"/>
      <c r="CRT54" s="468"/>
      <c r="CRU54" s="468"/>
      <c r="CRV54" s="468"/>
      <c r="CRW54" s="468"/>
      <c r="CRX54" s="468"/>
      <c r="CRY54" s="468"/>
      <c r="CRZ54" s="468"/>
      <c r="CSA54" s="468"/>
      <c r="CSB54" s="468"/>
      <c r="CSC54" s="468"/>
      <c r="CSD54" s="468"/>
      <c r="CSE54" s="468"/>
      <c r="CSF54" s="468"/>
      <c r="CSG54" s="468"/>
      <c r="CSH54" s="468"/>
      <c r="CSI54" s="468"/>
      <c r="CSJ54" s="468"/>
      <c r="CSK54" s="468"/>
      <c r="CSL54" s="468"/>
      <c r="CSM54" s="468"/>
      <c r="CSN54" s="468"/>
      <c r="CSO54" s="468"/>
      <c r="CSP54" s="468"/>
      <c r="CSQ54" s="468"/>
      <c r="CSR54" s="468"/>
      <c r="CSS54" s="468"/>
      <c r="CST54" s="468"/>
      <c r="CSU54" s="468"/>
      <c r="CSV54" s="468"/>
      <c r="CSW54" s="468"/>
      <c r="CSX54" s="468"/>
      <c r="CSY54" s="468"/>
      <c r="CSZ54" s="468"/>
      <c r="CTA54" s="468"/>
      <c r="CTB54" s="468"/>
      <c r="CTC54" s="468"/>
      <c r="CTD54" s="468"/>
      <c r="CTE54" s="468"/>
      <c r="CTF54" s="468"/>
      <c r="CTG54" s="468"/>
      <c r="CTH54" s="468"/>
      <c r="CTI54" s="468"/>
      <c r="CTJ54" s="468"/>
      <c r="CTK54" s="468"/>
      <c r="CTL54" s="468"/>
      <c r="CTM54" s="468"/>
      <c r="CTN54" s="468"/>
      <c r="CTO54" s="468"/>
      <c r="CTP54" s="468"/>
      <c r="CTQ54" s="468"/>
      <c r="CTR54" s="468"/>
      <c r="CTS54" s="468"/>
      <c r="CTT54" s="468"/>
      <c r="CTU54" s="468"/>
      <c r="CTV54" s="468"/>
      <c r="CTW54" s="468"/>
      <c r="CTX54" s="468"/>
      <c r="CTY54" s="468"/>
      <c r="CTZ54" s="468"/>
      <c r="CUA54" s="468"/>
      <c r="CUB54" s="468"/>
      <c r="CUC54" s="468"/>
      <c r="CUD54" s="468"/>
      <c r="CUE54" s="468"/>
      <c r="CUF54" s="468"/>
      <c r="CUG54" s="468"/>
      <c r="CUH54" s="468"/>
      <c r="CUI54" s="468"/>
      <c r="CUJ54" s="468"/>
      <c r="CUK54" s="468"/>
      <c r="CUL54" s="468"/>
      <c r="CUM54" s="468"/>
      <c r="CUN54" s="468"/>
      <c r="CUO54" s="468"/>
      <c r="CUP54" s="468"/>
      <c r="CUQ54" s="468"/>
      <c r="CUR54" s="468"/>
      <c r="CUS54" s="468"/>
      <c r="CUT54" s="468"/>
      <c r="CUU54" s="468"/>
      <c r="CUV54" s="468"/>
      <c r="CUW54" s="468"/>
      <c r="CUX54" s="468"/>
      <c r="CUY54" s="468"/>
      <c r="CUZ54" s="468"/>
      <c r="CVA54" s="468"/>
      <c r="CVB54" s="468"/>
      <c r="CVC54" s="468"/>
      <c r="CVD54" s="468"/>
      <c r="CVE54" s="468"/>
      <c r="CVF54" s="468"/>
      <c r="CVG54" s="468"/>
      <c r="CVH54" s="468"/>
      <c r="CVI54" s="468"/>
      <c r="CVJ54" s="468"/>
      <c r="CVK54" s="468"/>
      <c r="CVL54" s="468"/>
      <c r="CVM54" s="468"/>
      <c r="CVN54" s="468"/>
      <c r="CVO54" s="468"/>
      <c r="CVP54" s="468"/>
      <c r="CVQ54" s="468"/>
      <c r="CVR54" s="468"/>
      <c r="CVS54" s="468"/>
      <c r="CVT54" s="468"/>
      <c r="CVU54" s="468"/>
      <c r="CVV54" s="468"/>
      <c r="CVW54" s="468"/>
      <c r="CVX54" s="468"/>
      <c r="CVY54" s="468"/>
      <c r="CVZ54" s="468"/>
      <c r="CWA54" s="468"/>
      <c r="CWB54" s="468"/>
      <c r="CWC54" s="468"/>
      <c r="CWD54" s="468"/>
      <c r="CWE54" s="468"/>
      <c r="CWF54" s="468"/>
      <c r="CWG54" s="468"/>
      <c r="CWH54" s="468"/>
      <c r="CWI54" s="468"/>
      <c r="CWJ54" s="468"/>
      <c r="CWK54" s="468"/>
      <c r="CWL54" s="468"/>
      <c r="CWM54" s="468"/>
      <c r="CWN54" s="468"/>
      <c r="CWO54" s="468"/>
      <c r="CWP54" s="468"/>
      <c r="CWQ54" s="468"/>
      <c r="CWR54" s="468"/>
      <c r="CWS54" s="468"/>
      <c r="CWT54" s="468"/>
      <c r="CWU54" s="468"/>
      <c r="CWV54" s="468"/>
      <c r="CWW54" s="468"/>
      <c r="CWX54" s="468"/>
      <c r="CWY54" s="468"/>
      <c r="CWZ54" s="468"/>
      <c r="CXA54" s="468"/>
      <c r="CXB54" s="468"/>
      <c r="CXC54" s="468"/>
      <c r="CXD54" s="468"/>
      <c r="CXE54" s="468"/>
      <c r="CXF54" s="468"/>
      <c r="CXG54" s="468"/>
      <c r="CXH54" s="468"/>
      <c r="CXI54" s="468"/>
      <c r="CXJ54" s="468"/>
      <c r="CXK54" s="468"/>
      <c r="CXL54" s="468"/>
      <c r="CXM54" s="468"/>
      <c r="CXN54" s="468"/>
      <c r="CXO54" s="468"/>
      <c r="CXP54" s="468"/>
      <c r="CXQ54" s="468"/>
      <c r="CXR54" s="468"/>
      <c r="CXS54" s="468"/>
      <c r="CXT54" s="468"/>
      <c r="CXU54" s="468"/>
      <c r="CXV54" s="468"/>
      <c r="CXW54" s="468"/>
      <c r="CXX54" s="468"/>
      <c r="CXY54" s="468"/>
      <c r="CXZ54" s="468"/>
      <c r="CYA54" s="468"/>
      <c r="CYB54" s="468"/>
      <c r="CYC54" s="468"/>
      <c r="CYD54" s="468"/>
      <c r="CYE54" s="468"/>
      <c r="CYF54" s="468"/>
      <c r="CYG54" s="468"/>
      <c r="CYH54" s="468"/>
      <c r="CYI54" s="468"/>
      <c r="CYJ54" s="468"/>
      <c r="CYK54" s="468"/>
      <c r="CYL54" s="468"/>
      <c r="CYM54" s="468"/>
      <c r="CYN54" s="468"/>
      <c r="CYO54" s="468"/>
      <c r="CYP54" s="468"/>
      <c r="CYQ54" s="468"/>
      <c r="CYR54" s="468"/>
      <c r="CYS54" s="468"/>
      <c r="CYT54" s="468"/>
      <c r="CYU54" s="468"/>
      <c r="CYV54" s="468"/>
      <c r="CYW54" s="468"/>
      <c r="CYX54" s="468"/>
      <c r="CYY54" s="468"/>
      <c r="CYZ54" s="468"/>
      <c r="CZA54" s="468"/>
      <c r="CZB54" s="468"/>
      <c r="CZC54" s="468"/>
      <c r="CZD54" s="468"/>
      <c r="CZE54" s="468"/>
      <c r="CZF54" s="468"/>
      <c r="CZG54" s="468"/>
      <c r="CZH54" s="468"/>
      <c r="CZI54" s="468"/>
      <c r="CZJ54" s="468"/>
      <c r="CZK54" s="468"/>
      <c r="CZL54" s="468"/>
      <c r="CZM54" s="468"/>
      <c r="CZN54" s="468"/>
      <c r="CZO54" s="468"/>
      <c r="CZP54" s="468"/>
      <c r="CZQ54" s="468"/>
      <c r="CZR54" s="468"/>
      <c r="CZS54" s="468"/>
      <c r="CZT54" s="468"/>
      <c r="CZU54" s="468"/>
      <c r="CZV54" s="468"/>
      <c r="CZW54" s="468"/>
      <c r="CZX54" s="468"/>
      <c r="CZY54" s="468"/>
      <c r="CZZ54" s="468"/>
      <c r="DAA54" s="468"/>
      <c r="DAB54" s="468"/>
      <c r="DAC54" s="468"/>
      <c r="DAD54" s="468"/>
      <c r="DAE54" s="468"/>
      <c r="DAF54" s="468"/>
      <c r="DAG54" s="468"/>
      <c r="DAH54" s="468"/>
      <c r="DAI54" s="468"/>
      <c r="DAJ54" s="468"/>
      <c r="DAK54" s="468"/>
      <c r="DAL54" s="468"/>
      <c r="DAM54" s="468"/>
      <c r="DAN54" s="468"/>
      <c r="DAO54" s="468"/>
      <c r="DAP54" s="468"/>
      <c r="DAQ54" s="468"/>
      <c r="DAR54" s="468"/>
      <c r="DAS54" s="468"/>
      <c r="DAT54" s="468"/>
      <c r="DAU54" s="468"/>
      <c r="DAV54" s="468"/>
      <c r="DAW54" s="468"/>
      <c r="DAX54" s="468"/>
      <c r="DAY54" s="468"/>
      <c r="DAZ54" s="468"/>
      <c r="DBA54" s="468"/>
      <c r="DBB54" s="468"/>
      <c r="DBC54" s="468"/>
      <c r="DBD54" s="468"/>
      <c r="DBE54" s="468"/>
      <c r="DBF54" s="468"/>
      <c r="DBG54" s="468"/>
      <c r="DBH54" s="468"/>
      <c r="DBI54" s="468"/>
      <c r="DBJ54" s="468"/>
      <c r="DBK54" s="468"/>
      <c r="DBL54" s="468"/>
      <c r="DBM54" s="468"/>
      <c r="DBN54" s="468"/>
      <c r="DBO54" s="468"/>
      <c r="DBP54" s="468"/>
      <c r="DBQ54" s="468"/>
      <c r="DBR54" s="468"/>
      <c r="DBS54" s="468"/>
      <c r="DBT54" s="468"/>
      <c r="DBU54" s="468"/>
      <c r="DBV54" s="468"/>
      <c r="DBW54" s="468"/>
      <c r="DBX54" s="468"/>
      <c r="DBY54" s="468"/>
      <c r="DBZ54" s="468"/>
      <c r="DCA54" s="468"/>
      <c r="DCB54" s="468"/>
      <c r="DCC54" s="468"/>
      <c r="DCD54" s="468"/>
      <c r="DCE54" s="468"/>
      <c r="DCF54" s="468"/>
      <c r="DCG54" s="468"/>
      <c r="DCH54" s="468"/>
      <c r="DCI54" s="468"/>
      <c r="DCJ54" s="468"/>
      <c r="DCK54" s="468"/>
      <c r="DCL54" s="468"/>
      <c r="DCM54" s="468"/>
      <c r="DCN54" s="468"/>
      <c r="DCO54" s="468"/>
      <c r="DCP54" s="468"/>
      <c r="DCQ54" s="468"/>
      <c r="DCR54" s="468"/>
      <c r="DCS54" s="468"/>
      <c r="DCT54" s="468"/>
      <c r="DCU54" s="468"/>
      <c r="DCV54" s="468"/>
      <c r="DCW54" s="468"/>
      <c r="DCX54" s="468"/>
      <c r="DCY54" s="468"/>
      <c r="DCZ54" s="468"/>
      <c r="DDA54" s="468"/>
      <c r="DDB54" s="468"/>
      <c r="DDC54" s="468"/>
      <c r="DDD54" s="468"/>
      <c r="DDE54" s="468"/>
      <c r="DDF54" s="468"/>
      <c r="DDG54" s="468"/>
      <c r="DDH54" s="468"/>
      <c r="DDI54" s="468"/>
      <c r="DDJ54" s="468"/>
      <c r="DDK54" s="468"/>
      <c r="DDL54" s="468"/>
      <c r="DDM54" s="468"/>
      <c r="DDN54" s="468"/>
      <c r="DDO54" s="468"/>
      <c r="DDP54" s="468"/>
      <c r="DDQ54" s="468"/>
      <c r="DDR54" s="468"/>
      <c r="DDS54" s="468"/>
      <c r="DDT54" s="468"/>
      <c r="DDU54" s="468"/>
      <c r="DDV54" s="468"/>
      <c r="DDW54" s="468"/>
      <c r="DDX54" s="468"/>
      <c r="DDY54" s="468"/>
      <c r="DDZ54" s="468"/>
      <c r="DEA54" s="468"/>
      <c r="DEB54" s="468"/>
      <c r="DEC54" s="468"/>
      <c r="DED54" s="468"/>
      <c r="DEE54" s="468"/>
      <c r="DEF54" s="468"/>
      <c r="DEG54" s="468"/>
      <c r="DEH54" s="468"/>
      <c r="DEI54" s="468"/>
      <c r="DEJ54" s="468"/>
      <c r="DEK54" s="468"/>
      <c r="DEL54" s="468"/>
      <c r="DEM54" s="468"/>
      <c r="DEN54" s="468"/>
      <c r="DEO54" s="468"/>
      <c r="DEP54" s="468"/>
      <c r="DEQ54" s="468"/>
      <c r="DER54" s="468"/>
      <c r="DES54" s="468"/>
      <c r="DET54" s="468"/>
      <c r="DEU54" s="468"/>
      <c r="DEV54" s="468"/>
      <c r="DEW54" s="468"/>
      <c r="DEX54" s="468"/>
      <c r="DEY54" s="468"/>
      <c r="DEZ54" s="468"/>
      <c r="DFA54" s="468"/>
      <c r="DFB54" s="468"/>
      <c r="DFC54" s="468"/>
      <c r="DFD54" s="468"/>
      <c r="DFE54" s="468"/>
      <c r="DFF54" s="468"/>
      <c r="DFG54" s="468"/>
      <c r="DFH54" s="468"/>
      <c r="DFI54" s="468"/>
      <c r="DFJ54" s="468"/>
      <c r="DFK54" s="468"/>
      <c r="DFL54" s="468"/>
      <c r="DFM54" s="468"/>
      <c r="DFN54" s="468"/>
      <c r="DFO54" s="468"/>
      <c r="DFP54" s="468"/>
      <c r="DFQ54" s="468"/>
      <c r="DFR54" s="468"/>
      <c r="DFS54" s="468"/>
      <c r="DFT54" s="468"/>
      <c r="DFU54" s="468"/>
      <c r="DFV54" s="468"/>
      <c r="DFW54" s="468"/>
      <c r="DFX54" s="468"/>
      <c r="DFY54" s="468"/>
      <c r="DFZ54" s="468"/>
      <c r="DGA54" s="468"/>
      <c r="DGB54" s="468"/>
      <c r="DGC54" s="468"/>
      <c r="DGD54" s="468"/>
      <c r="DGE54" s="468"/>
      <c r="DGF54" s="468"/>
      <c r="DGG54" s="468"/>
      <c r="DGH54" s="468"/>
      <c r="DGI54" s="468"/>
      <c r="DGJ54" s="468"/>
      <c r="DGK54" s="468"/>
      <c r="DGL54" s="468"/>
      <c r="DGM54" s="468"/>
      <c r="DGN54" s="468"/>
      <c r="DGO54" s="468"/>
      <c r="DGP54" s="468"/>
      <c r="DGQ54" s="468"/>
      <c r="DGR54" s="468"/>
      <c r="DGS54" s="468"/>
      <c r="DGT54" s="468"/>
      <c r="DGU54" s="468"/>
      <c r="DGV54" s="468"/>
      <c r="DGW54" s="468"/>
      <c r="DGX54" s="468"/>
      <c r="DGY54" s="468"/>
      <c r="DGZ54" s="468"/>
      <c r="DHA54" s="468"/>
      <c r="DHB54" s="468"/>
      <c r="DHC54" s="468"/>
      <c r="DHD54" s="468"/>
      <c r="DHE54" s="468"/>
      <c r="DHF54" s="468"/>
      <c r="DHG54" s="468"/>
      <c r="DHH54" s="468"/>
      <c r="DHI54" s="468"/>
      <c r="DHJ54" s="468"/>
      <c r="DHK54" s="468"/>
      <c r="DHL54" s="468"/>
      <c r="DHM54" s="468"/>
      <c r="DHN54" s="468"/>
      <c r="DHO54" s="468"/>
      <c r="DHP54" s="468"/>
      <c r="DHQ54" s="468"/>
      <c r="DHR54" s="468"/>
      <c r="DHS54" s="468"/>
      <c r="DHT54" s="468"/>
      <c r="DHU54" s="468"/>
      <c r="DHV54" s="468"/>
      <c r="DHW54" s="468"/>
      <c r="DHX54" s="468"/>
      <c r="DHY54" s="468"/>
      <c r="DHZ54" s="468"/>
      <c r="DIA54" s="468"/>
      <c r="DIB54" s="468"/>
      <c r="DIC54" s="468"/>
      <c r="DID54" s="468"/>
      <c r="DIE54" s="468"/>
      <c r="DIF54" s="468"/>
      <c r="DIG54" s="468"/>
      <c r="DIH54" s="468"/>
      <c r="DII54" s="468"/>
      <c r="DIJ54" s="468"/>
      <c r="DIK54" s="468"/>
      <c r="DIL54" s="468"/>
      <c r="DIM54" s="468"/>
      <c r="DIN54" s="468"/>
      <c r="DIO54" s="468"/>
      <c r="DIP54" s="468"/>
      <c r="DIQ54" s="468"/>
      <c r="DIR54" s="468"/>
      <c r="DIS54" s="468"/>
      <c r="DIT54" s="468"/>
      <c r="DIU54" s="468"/>
      <c r="DIV54" s="468"/>
      <c r="DIW54" s="468"/>
      <c r="DIX54" s="468"/>
      <c r="DIY54" s="468"/>
      <c r="DIZ54" s="468"/>
      <c r="DJA54" s="468"/>
      <c r="DJB54" s="468"/>
      <c r="DJC54" s="468"/>
      <c r="DJD54" s="468"/>
      <c r="DJE54" s="468"/>
      <c r="DJF54" s="468"/>
      <c r="DJG54" s="468"/>
      <c r="DJH54" s="468"/>
      <c r="DJI54" s="468"/>
      <c r="DJJ54" s="468"/>
      <c r="DJK54" s="468"/>
      <c r="DJL54" s="468"/>
      <c r="DJM54" s="468"/>
      <c r="DJN54" s="468"/>
      <c r="DJO54" s="468"/>
      <c r="DJP54" s="468"/>
      <c r="DJQ54" s="468"/>
      <c r="DJR54" s="468"/>
      <c r="DJS54" s="468"/>
      <c r="DJT54" s="468"/>
      <c r="DJU54" s="468"/>
      <c r="DJV54" s="468"/>
      <c r="DJW54" s="468"/>
      <c r="DJX54" s="468"/>
      <c r="DJY54" s="468"/>
      <c r="DJZ54" s="468"/>
      <c r="DKA54" s="468"/>
      <c r="DKB54" s="468"/>
      <c r="DKC54" s="468"/>
      <c r="DKD54" s="468"/>
      <c r="DKE54" s="468"/>
      <c r="DKF54" s="468"/>
      <c r="DKG54" s="468"/>
      <c r="DKH54" s="468"/>
      <c r="DKI54" s="468"/>
      <c r="DKJ54" s="468"/>
      <c r="DKK54" s="468"/>
      <c r="DKL54" s="468"/>
      <c r="DKM54" s="468"/>
      <c r="DKN54" s="468"/>
      <c r="DKO54" s="468"/>
      <c r="DKP54" s="468"/>
      <c r="DKQ54" s="468"/>
      <c r="DKR54" s="468"/>
      <c r="DKS54" s="468"/>
      <c r="DKT54" s="468"/>
      <c r="DKU54" s="468"/>
      <c r="DKV54" s="468"/>
      <c r="DKW54" s="468"/>
      <c r="DKX54" s="468"/>
      <c r="DKY54" s="468"/>
      <c r="DKZ54" s="468"/>
      <c r="DLA54" s="468"/>
      <c r="DLB54" s="468"/>
      <c r="DLC54" s="468"/>
      <c r="DLD54" s="468"/>
      <c r="DLE54" s="468"/>
      <c r="DLF54" s="468"/>
      <c r="DLG54" s="468"/>
      <c r="DLH54" s="468"/>
      <c r="DLI54" s="468"/>
      <c r="DLJ54" s="468"/>
      <c r="DLK54" s="468"/>
      <c r="DLL54" s="468"/>
      <c r="DLM54" s="468"/>
      <c r="DLN54" s="468"/>
      <c r="DLO54" s="468"/>
      <c r="DLP54" s="468"/>
      <c r="DLQ54" s="468"/>
      <c r="DLR54" s="468"/>
      <c r="DLS54" s="468"/>
      <c r="DLT54" s="468"/>
      <c r="DLU54" s="468"/>
      <c r="DLV54" s="468"/>
      <c r="DLW54" s="468"/>
      <c r="DLX54" s="468"/>
      <c r="DLY54" s="468"/>
      <c r="DLZ54" s="468"/>
      <c r="DMA54" s="468"/>
      <c r="DMB54" s="468"/>
      <c r="DMC54" s="468"/>
      <c r="DMD54" s="468"/>
      <c r="DME54" s="468"/>
      <c r="DMF54" s="468"/>
      <c r="DMG54" s="468"/>
      <c r="DMH54" s="468"/>
      <c r="DMI54" s="468"/>
      <c r="DMJ54" s="468"/>
      <c r="DMK54" s="468"/>
      <c r="DML54" s="468"/>
      <c r="DMM54" s="468"/>
      <c r="DMN54" s="468"/>
      <c r="DMO54" s="468"/>
      <c r="DMP54" s="468"/>
      <c r="DMQ54" s="468"/>
      <c r="DMR54" s="468"/>
      <c r="DMS54" s="468"/>
      <c r="DMT54" s="468"/>
      <c r="DMU54" s="468"/>
      <c r="DMV54" s="468"/>
      <c r="DMW54" s="468"/>
      <c r="DMX54" s="468"/>
      <c r="DMY54" s="468"/>
      <c r="DMZ54" s="468"/>
      <c r="DNA54" s="468"/>
      <c r="DNB54" s="468"/>
      <c r="DNC54" s="468"/>
      <c r="DND54" s="468"/>
      <c r="DNE54" s="468"/>
      <c r="DNF54" s="468"/>
      <c r="DNG54" s="468"/>
      <c r="DNH54" s="468"/>
      <c r="DNI54" s="468"/>
      <c r="DNJ54" s="468"/>
      <c r="DNK54" s="468"/>
      <c r="DNL54" s="468"/>
      <c r="DNM54" s="468"/>
      <c r="DNN54" s="468"/>
      <c r="DNO54" s="468"/>
      <c r="DNP54" s="468"/>
      <c r="DNQ54" s="468"/>
      <c r="DNR54" s="468"/>
      <c r="DNS54" s="468"/>
      <c r="DNT54" s="468"/>
      <c r="DNU54" s="468"/>
      <c r="DNV54" s="468"/>
      <c r="DNW54" s="468"/>
      <c r="DNX54" s="468"/>
      <c r="DNY54" s="468"/>
      <c r="DNZ54" s="468"/>
      <c r="DOA54" s="468"/>
      <c r="DOB54" s="468"/>
      <c r="DOC54" s="468"/>
      <c r="DOD54" s="468"/>
      <c r="DOE54" s="468"/>
      <c r="DOF54" s="468"/>
      <c r="DOG54" s="468"/>
      <c r="DOH54" s="468"/>
      <c r="DOI54" s="468"/>
      <c r="DOJ54" s="468"/>
      <c r="DOK54" s="468"/>
      <c r="DOL54" s="468"/>
      <c r="DOM54" s="468"/>
      <c r="DON54" s="468"/>
      <c r="DOO54" s="468"/>
      <c r="DOP54" s="468"/>
      <c r="DOQ54" s="468"/>
      <c r="DOR54" s="468"/>
      <c r="DOS54" s="468"/>
      <c r="DOT54" s="468"/>
      <c r="DOU54" s="468"/>
      <c r="DOV54" s="468"/>
      <c r="DOW54" s="468"/>
      <c r="DOX54" s="468"/>
      <c r="DOY54" s="468"/>
      <c r="DOZ54" s="468"/>
      <c r="DPA54" s="468"/>
      <c r="DPB54" s="468"/>
      <c r="DPC54" s="468"/>
      <c r="DPD54" s="468"/>
      <c r="DPE54" s="468"/>
      <c r="DPF54" s="468"/>
      <c r="DPG54" s="468"/>
      <c r="DPH54" s="468"/>
      <c r="DPI54" s="468"/>
      <c r="DPJ54" s="468"/>
      <c r="DPK54" s="468"/>
      <c r="DPL54" s="468"/>
      <c r="DPM54" s="468"/>
      <c r="DPN54" s="468"/>
      <c r="DPO54" s="468"/>
      <c r="DPP54" s="468"/>
      <c r="DPQ54" s="468"/>
      <c r="DPR54" s="468"/>
      <c r="DPS54" s="468"/>
      <c r="DPT54" s="468"/>
      <c r="DPU54" s="468"/>
      <c r="DPV54" s="468"/>
      <c r="DPW54" s="468"/>
      <c r="DPX54" s="468"/>
      <c r="DPY54" s="468"/>
      <c r="DPZ54" s="468"/>
      <c r="DQA54" s="468"/>
      <c r="DQB54" s="468"/>
      <c r="DQC54" s="468"/>
      <c r="DQD54" s="468"/>
      <c r="DQE54" s="468"/>
      <c r="DQF54" s="468"/>
      <c r="DQG54" s="468"/>
      <c r="DQH54" s="468"/>
      <c r="DQI54" s="468"/>
      <c r="DQJ54" s="468"/>
      <c r="DQK54" s="468"/>
      <c r="DQL54" s="468"/>
      <c r="DQM54" s="468"/>
      <c r="DQN54" s="468"/>
      <c r="DQO54" s="468"/>
      <c r="DQP54" s="468"/>
      <c r="DQQ54" s="468"/>
      <c r="DQR54" s="468"/>
      <c r="DQS54" s="468"/>
      <c r="DQT54" s="468"/>
      <c r="DQU54" s="468"/>
      <c r="DQV54" s="468"/>
      <c r="DQW54" s="468"/>
      <c r="DQX54" s="468"/>
      <c r="DQY54" s="468"/>
      <c r="DQZ54" s="468"/>
      <c r="DRA54" s="468"/>
      <c r="DRB54" s="468"/>
      <c r="DRC54" s="468"/>
      <c r="DRD54" s="468"/>
      <c r="DRE54" s="468"/>
      <c r="DRF54" s="468"/>
      <c r="DRG54" s="468"/>
      <c r="DRH54" s="468"/>
      <c r="DRI54" s="468"/>
      <c r="DRJ54" s="468"/>
      <c r="DRK54" s="468"/>
      <c r="DRL54" s="468"/>
      <c r="DRM54" s="468"/>
      <c r="DRN54" s="468"/>
      <c r="DRO54" s="468"/>
      <c r="DRP54" s="468"/>
      <c r="DRQ54" s="468"/>
      <c r="DRR54" s="468"/>
      <c r="DRS54" s="468"/>
      <c r="DRT54" s="468"/>
      <c r="DRU54" s="468"/>
      <c r="DRV54" s="468"/>
      <c r="DRW54" s="468"/>
      <c r="DRX54" s="468"/>
      <c r="DRY54" s="468"/>
      <c r="DRZ54" s="468"/>
      <c r="DSA54" s="468"/>
      <c r="DSB54" s="468"/>
      <c r="DSC54" s="468"/>
      <c r="DSD54" s="468"/>
      <c r="DSE54" s="468"/>
      <c r="DSF54" s="468"/>
      <c r="DSG54" s="468"/>
      <c r="DSH54" s="468"/>
      <c r="DSI54" s="468"/>
      <c r="DSJ54" s="468"/>
      <c r="DSK54" s="468"/>
      <c r="DSL54" s="468"/>
      <c r="DSM54" s="468"/>
      <c r="DSN54" s="468"/>
      <c r="DSO54" s="468"/>
      <c r="DSP54" s="468"/>
      <c r="DSQ54" s="468"/>
      <c r="DSR54" s="468"/>
      <c r="DSS54" s="468"/>
      <c r="DST54" s="468"/>
      <c r="DSU54" s="468"/>
      <c r="DSV54" s="468"/>
      <c r="DSW54" s="468"/>
      <c r="DSX54" s="468"/>
      <c r="DSY54" s="468"/>
      <c r="DSZ54" s="468"/>
      <c r="DTA54" s="468"/>
      <c r="DTB54" s="468"/>
      <c r="DTC54" s="468"/>
      <c r="DTD54" s="468"/>
      <c r="DTE54" s="468"/>
      <c r="DTF54" s="468"/>
      <c r="DTG54" s="468"/>
      <c r="DTH54" s="468"/>
      <c r="DTI54" s="468"/>
      <c r="DTJ54" s="468"/>
      <c r="DTK54" s="468"/>
      <c r="DTL54" s="468"/>
      <c r="DTM54" s="468"/>
      <c r="DTN54" s="468"/>
      <c r="DTO54" s="468"/>
      <c r="DTP54" s="468"/>
      <c r="DTQ54" s="468"/>
      <c r="DTR54" s="468"/>
      <c r="DTS54" s="468"/>
      <c r="DTT54" s="468"/>
      <c r="DTU54" s="468"/>
      <c r="DTV54" s="468"/>
      <c r="DTW54" s="468"/>
      <c r="DTX54" s="468"/>
      <c r="DTY54" s="468"/>
      <c r="DTZ54" s="468"/>
      <c r="DUA54" s="468"/>
      <c r="DUB54" s="468"/>
      <c r="DUC54" s="468"/>
      <c r="DUD54" s="468"/>
      <c r="DUE54" s="468"/>
      <c r="DUF54" s="468"/>
      <c r="DUG54" s="468"/>
      <c r="DUH54" s="468"/>
      <c r="DUI54" s="468"/>
      <c r="DUJ54" s="468"/>
      <c r="DUK54" s="468"/>
      <c r="DUL54" s="468"/>
      <c r="DUM54" s="468"/>
      <c r="DUN54" s="468"/>
      <c r="DUO54" s="468"/>
      <c r="DUP54" s="468"/>
      <c r="DUQ54" s="468"/>
      <c r="DUR54" s="468"/>
      <c r="DUS54" s="468"/>
      <c r="DUT54" s="468"/>
      <c r="DUU54" s="468"/>
      <c r="DUV54" s="468"/>
      <c r="DUW54" s="468"/>
      <c r="DUX54" s="468"/>
      <c r="DUY54" s="468"/>
      <c r="DUZ54" s="468"/>
      <c r="DVA54" s="468"/>
      <c r="DVB54" s="468"/>
      <c r="DVC54" s="468"/>
      <c r="DVD54" s="468"/>
      <c r="DVE54" s="468"/>
      <c r="DVF54" s="468"/>
      <c r="DVG54" s="468"/>
      <c r="DVH54" s="468"/>
      <c r="DVI54" s="468"/>
      <c r="DVJ54" s="468"/>
      <c r="DVK54" s="468"/>
      <c r="DVL54" s="468"/>
      <c r="DVM54" s="468"/>
      <c r="DVN54" s="468"/>
      <c r="DVO54" s="468"/>
      <c r="DVP54" s="468"/>
      <c r="DVQ54" s="468"/>
      <c r="DVR54" s="468"/>
      <c r="DVS54" s="468"/>
      <c r="DVT54" s="468"/>
      <c r="DVU54" s="468"/>
      <c r="DVV54" s="468"/>
      <c r="DVW54" s="468"/>
      <c r="DVX54" s="468"/>
      <c r="DVY54" s="468"/>
      <c r="DVZ54" s="468"/>
      <c r="DWA54" s="468"/>
      <c r="DWB54" s="468"/>
      <c r="DWC54" s="468"/>
      <c r="DWD54" s="468"/>
      <c r="DWE54" s="468"/>
      <c r="DWF54" s="468"/>
      <c r="DWG54" s="468"/>
      <c r="DWH54" s="468"/>
      <c r="DWI54" s="468"/>
      <c r="DWJ54" s="468"/>
      <c r="DWK54" s="468"/>
      <c r="DWL54" s="468"/>
      <c r="DWM54" s="468"/>
      <c r="DWN54" s="468"/>
      <c r="DWO54" s="468"/>
      <c r="DWP54" s="468"/>
      <c r="DWQ54" s="468"/>
      <c r="DWR54" s="468"/>
      <c r="DWS54" s="468"/>
      <c r="DWT54" s="468"/>
      <c r="DWU54" s="468"/>
      <c r="DWV54" s="468"/>
      <c r="DWW54" s="468"/>
      <c r="DWX54" s="468"/>
      <c r="DWY54" s="468"/>
      <c r="DWZ54" s="468"/>
      <c r="DXA54" s="468"/>
      <c r="DXB54" s="468"/>
      <c r="DXC54" s="468"/>
      <c r="DXD54" s="468"/>
      <c r="DXE54" s="468"/>
      <c r="DXF54" s="468"/>
      <c r="DXG54" s="468"/>
      <c r="DXH54" s="468"/>
      <c r="DXI54" s="468"/>
      <c r="DXJ54" s="468"/>
      <c r="DXK54" s="468"/>
      <c r="DXL54" s="468"/>
      <c r="DXM54" s="468"/>
      <c r="DXN54" s="468"/>
      <c r="DXO54" s="468"/>
      <c r="DXP54" s="468"/>
      <c r="DXQ54" s="468"/>
      <c r="DXR54" s="468"/>
      <c r="DXS54" s="468"/>
      <c r="DXT54" s="468"/>
      <c r="DXU54" s="468"/>
      <c r="DXV54" s="468"/>
      <c r="DXW54" s="468"/>
      <c r="DXX54" s="468"/>
      <c r="DXY54" s="468"/>
      <c r="DXZ54" s="468"/>
      <c r="DYA54" s="468"/>
      <c r="DYB54" s="468"/>
      <c r="DYC54" s="468"/>
      <c r="DYD54" s="468"/>
      <c r="DYE54" s="468"/>
      <c r="DYF54" s="468"/>
      <c r="DYG54" s="468"/>
      <c r="DYH54" s="468"/>
      <c r="DYI54" s="468"/>
      <c r="DYJ54" s="468"/>
      <c r="DYK54" s="468"/>
      <c r="DYL54" s="468"/>
      <c r="DYM54" s="468"/>
      <c r="DYN54" s="468"/>
      <c r="DYO54" s="468"/>
      <c r="DYP54" s="468"/>
      <c r="DYQ54" s="468"/>
      <c r="DYR54" s="468"/>
      <c r="DYS54" s="468"/>
      <c r="DYT54" s="468"/>
      <c r="DYU54" s="468"/>
      <c r="DYV54" s="468"/>
      <c r="DYW54" s="468"/>
      <c r="DYX54" s="468"/>
      <c r="DYY54" s="468"/>
      <c r="DYZ54" s="468"/>
      <c r="DZA54" s="468"/>
      <c r="DZB54" s="468"/>
      <c r="DZC54" s="468"/>
      <c r="DZD54" s="468"/>
      <c r="DZE54" s="468"/>
      <c r="DZF54" s="468"/>
      <c r="DZG54" s="468"/>
      <c r="DZH54" s="468"/>
      <c r="DZI54" s="468"/>
      <c r="DZJ54" s="468"/>
      <c r="DZK54" s="468"/>
      <c r="DZL54" s="468"/>
      <c r="DZM54" s="468"/>
      <c r="DZN54" s="468"/>
      <c r="DZO54" s="468"/>
      <c r="DZP54" s="468"/>
      <c r="DZQ54" s="468"/>
      <c r="DZR54" s="468"/>
      <c r="DZS54" s="468"/>
      <c r="DZT54" s="468"/>
      <c r="DZU54" s="468"/>
      <c r="DZV54" s="468"/>
      <c r="DZW54" s="468"/>
      <c r="DZX54" s="468"/>
      <c r="DZY54" s="468"/>
      <c r="DZZ54" s="468"/>
      <c r="EAA54" s="468"/>
      <c r="EAB54" s="468"/>
      <c r="EAC54" s="468"/>
      <c r="EAD54" s="468"/>
      <c r="EAE54" s="468"/>
      <c r="EAF54" s="468"/>
      <c r="EAG54" s="468"/>
      <c r="EAH54" s="468"/>
      <c r="EAI54" s="468"/>
      <c r="EAJ54" s="468"/>
      <c r="EAK54" s="468"/>
      <c r="EAL54" s="468"/>
      <c r="EAM54" s="468"/>
      <c r="EAN54" s="468"/>
      <c r="EAO54" s="468"/>
      <c r="EAP54" s="468"/>
      <c r="EAQ54" s="468"/>
      <c r="EAR54" s="468"/>
      <c r="EAS54" s="468"/>
      <c r="EAT54" s="468"/>
      <c r="EAU54" s="468"/>
      <c r="EAV54" s="468"/>
      <c r="EAW54" s="468"/>
      <c r="EAX54" s="468"/>
      <c r="EAY54" s="468"/>
      <c r="EAZ54" s="468"/>
      <c r="EBA54" s="468"/>
      <c r="EBB54" s="468"/>
      <c r="EBC54" s="468"/>
      <c r="EBD54" s="468"/>
      <c r="EBE54" s="468"/>
      <c r="EBF54" s="468"/>
      <c r="EBG54" s="468"/>
      <c r="EBH54" s="468"/>
      <c r="EBI54" s="468"/>
      <c r="EBJ54" s="468"/>
      <c r="EBK54" s="468"/>
      <c r="EBL54" s="468"/>
      <c r="EBM54" s="468"/>
      <c r="EBN54" s="468"/>
      <c r="EBO54" s="468"/>
      <c r="EBP54" s="468"/>
      <c r="EBQ54" s="468"/>
      <c r="EBR54" s="468"/>
      <c r="EBS54" s="468"/>
      <c r="EBT54" s="468"/>
      <c r="EBU54" s="468"/>
      <c r="EBV54" s="468"/>
      <c r="EBW54" s="468"/>
      <c r="EBX54" s="468"/>
      <c r="EBY54" s="468"/>
      <c r="EBZ54" s="468"/>
      <c r="ECA54" s="468"/>
      <c r="ECB54" s="468"/>
      <c r="ECC54" s="468"/>
      <c r="ECD54" s="468"/>
      <c r="ECE54" s="468"/>
      <c r="ECF54" s="468"/>
      <c r="ECG54" s="468"/>
      <c r="ECH54" s="468"/>
      <c r="ECI54" s="468"/>
      <c r="ECJ54" s="468"/>
      <c r="ECK54" s="468"/>
      <c r="ECL54" s="468"/>
      <c r="ECM54" s="468"/>
      <c r="ECN54" s="468"/>
      <c r="ECO54" s="468"/>
      <c r="ECP54" s="468"/>
      <c r="ECQ54" s="468"/>
      <c r="ECR54" s="468"/>
      <c r="ECS54" s="468"/>
      <c r="ECT54" s="468"/>
      <c r="ECU54" s="468"/>
      <c r="ECV54" s="468"/>
      <c r="ECW54" s="468"/>
      <c r="ECX54" s="468"/>
      <c r="ECY54" s="468"/>
      <c r="ECZ54" s="468"/>
      <c r="EDA54" s="468"/>
      <c r="EDB54" s="468"/>
      <c r="EDC54" s="468"/>
      <c r="EDD54" s="468"/>
      <c r="EDE54" s="468"/>
      <c r="EDF54" s="468"/>
      <c r="EDG54" s="468"/>
      <c r="EDH54" s="468"/>
      <c r="EDI54" s="468"/>
      <c r="EDJ54" s="468"/>
      <c r="EDK54" s="468"/>
      <c r="EDL54" s="468"/>
      <c r="EDM54" s="468"/>
      <c r="EDN54" s="468"/>
      <c r="EDO54" s="468"/>
      <c r="EDP54" s="468"/>
      <c r="EDQ54" s="468"/>
      <c r="EDR54" s="468"/>
      <c r="EDS54" s="468"/>
      <c r="EDT54" s="468"/>
      <c r="EDU54" s="468"/>
      <c r="EDV54" s="468"/>
      <c r="EDW54" s="468"/>
      <c r="EDX54" s="468"/>
      <c r="EDY54" s="468"/>
      <c r="EDZ54" s="468"/>
      <c r="EEA54" s="468"/>
      <c r="EEB54" s="468"/>
      <c r="EEC54" s="468"/>
      <c r="EED54" s="468"/>
      <c r="EEE54" s="468"/>
      <c r="EEF54" s="468"/>
      <c r="EEG54" s="468"/>
      <c r="EEH54" s="468"/>
      <c r="EEI54" s="468"/>
      <c r="EEJ54" s="468"/>
      <c r="EEK54" s="468"/>
      <c r="EEL54" s="468"/>
      <c r="EEM54" s="468"/>
      <c r="EEN54" s="468"/>
      <c r="EEO54" s="468"/>
      <c r="EEP54" s="468"/>
      <c r="EEQ54" s="468"/>
      <c r="EER54" s="468"/>
      <c r="EES54" s="468"/>
      <c r="EET54" s="468"/>
      <c r="EEU54" s="468"/>
      <c r="EEV54" s="468"/>
      <c r="EEW54" s="468"/>
      <c r="EEX54" s="468"/>
      <c r="EEY54" s="468"/>
      <c r="EEZ54" s="468"/>
      <c r="EFA54" s="468"/>
      <c r="EFB54" s="468"/>
      <c r="EFC54" s="468"/>
      <c r="EFD54" s="468"/>
      <c r="EFE54" s="468"/>
      <c r="EFF54" s="468"/>
      <c r="EFG54" s="468"/>
      <c r="EFH54" s="468"/>
      <c r="EFI54" s="468"/>
      <c r="EFJ54" s="468"/>
      <c r="EFK54" s="468"/>
      <c r="EFL54" s="468"/>
      <c r="EFM54" s="468"/>
      <c r="EFN54" s="468"/>
      <c r="EFO54" s="468"/>
      <c r="EFP54" s="468"/>
      <c r="EFQ54" s="468"/>
      <c r="EFR54" s="468"/>
      <c r="EFS54" s="468"/>
      <c r="EFT54" s="468"/>
      <c r="EFU54" s="468"/>
      <c r="EFV54" s="468"/>
      <c r="EFW54" s="468"/>
      <c r="EFX54" s="468"/>
      <c r="EFY54" s="468"/>
      <c r="EFZ54" s="468"/>
      <c r="EGA54" s="468"/>
      <c r="EGB54" s="468"/>
      <c r="EGC54" s="468"/>
      <c r="EGD54" s="468"/>
      <c r="EGE54" s="468"/>
      <c r="EGF54" s="468"/>
      <c r="EGG54" s="468"/>
      <c r="EGH54" s="468"/>
      <c r="EGI54" s="468"/>
      <c r="EGJ54" s="468"/>
      <c r="EGK54" s="468"/>
      <c r="EGL54" s="468"/>
      <c r="EGM54" s="468"/>
      <c r="EGN54" s="468"/>
      <c r="EGO54" s="468"/>
      <c r="EGP54" s="468"/>
      <c r="EGQ54" s="468"/>
      <c r="EGR54" s="468"/>
      <c r="EGS54" s="468"/>
      <c r="EGT54" s="468"/>
      <c r="EGU54" s="468"/>
      <c r="EGV54" s="468"/>
      <c r="EGW54" s="468"/>
      <c r="EGX54" s="468"/>
      <c r="EGY54" s="468"/>
      <c r="EGZ54" s="468"/>
      <c r="EHA54" s="468"/>
      <c r="EHB54" s="468"/>
      <c r="EHC54" s="468"/>
      <c r="EHD54" s="468"/>
      <c r="EHE54" s="468"/>
      <c r="EHF54" s="468"/>
      <c r="EHG54" s="468"/>
      <c r="EHH54" s="468"/>
      <c r="EHI54" s="468"/>
      <c r="EHJ54" s="468"/>
      <c r="EHK54" s="468"/>
      <c r="EHL54" s="468"/>
      <c r="EHM54" s="468"/>
      <c r="EHN54" s="468"/>
      <c r="EHO54" s="468"/>
      <c r="EHP54" s="468"/>
      <c r="EHQ54" s="468"/>
      <c r="EHR54" s="468"/>
      <c r="EHS54" s="468"/>
      <c r="EHT54" s="468"/>
      <c r="EHU54" s="468"/>
      <c r="EHV54" s="468"/>
      <c r="EHW54" s="468"/>
      <c r="EHX54" s="468"/>
      <c r="EHY54" s="468"/>
      <c r="EHZ54" s="468"/>
      <c r="EIA54" s="468"/>
      <c r="EIB54" s="468"/>
      <c r="EIC54" s="468"/>
      <c r="EID54" s="468"/>
      <c r="EIE54" s="468"/>
      <c r="EIF54" s="468"/>
      <c r="EIG54" s="468"/>
      <c r="EIH54" s="468"/>
      <c r="EII54" s="468"/>
      <c r="EIJ54" s="468"/>
      <c r="EIK54" s="468"/>
      <c r="EIL54" s="468"/>
      <c r="EIM54" s="468"/>
      <c r="EIN54" s="468"/>
      <c r="EIO54" s="468"/>
      <c r="EIP54" s="468"/>
      <c r="EIQ54" s="468"/>
      <c r="EIR54" s="468"/>
      <c r="EIS54" s="468"/>
      <c r="EIT54" s="468"/>
      <c r="EIU54" s="468"/>
      <c r="EIV54" s="468"/>
      <c r="EIW54" s="468"/>
      <c r="EIX54" s="468"/>
      <c r="EIY54" s="468"/>
      <c r="EIZ54" s="468"/>
      <c r="EJA54" s="468"/>
      <c r="EJB54" s="468"/>
      <c r="EJC54" s="468"/>
      <c r="EJD54" s="468"/>
      <c r="EJE54" s="468"/>
      <c r="EJF54" s="468"/>
      <c r="EJG54" s="468"/>
      <c r="EJH54" s="468"/>
      <c r="EJI54" s="468"/>
      <c r="EJJ54" s="468"/>
      <c r="EJK54" s="468"/>
      <c r="EJL54" s="468"/>
      <c r="EJM54" s="468"/>
      <c r="EJN54" s="468"/>
      <c r="EJO54" s="468"/>
      <c r="EJP54" s="468"/>
      <c r="EJQ54" s="468"/>
      <c r="EJR54" s="468"/>
      <c r="EJS54" s="468"/>
      <c r="EJT54" s="468"/>
      <c r="EJU54" s="468"/>
      <c r="EJV54" s="468"/>
      <c r="EJW54" s="468"/>
      <c r="EJX54" s="468"/>
      <c r="EJY54" s="468"/>
      <c r="EJZ54" s="468"/>
      <c r="EKA54" s="468"/>
      <c r="EKB54" s="468"/>
      <c r="EKC54" s="468"/>
      <c r="EKD54" s="468"/>
      <c r="EKE54" s="468"/>
      <c r="EKF54" s="468"/>
      <c r="EKG54" s="468"/>
      <c r="EKH54" s="468"/>
      <c r="EKI54" s="468"/>
      <c r="EKJ54" s="468"/>
      <c r="EKK54" s="468"/>
      <c r="EKL54" s="468"/>
      <c r="EKM54" s="468"/>
      <c r="EKN54" s="468"/>
      <c r="EKO54" s="468"/>
      <c r="EKP54" s="468"/>
      <c r="EKQ54" s="468"/>
      <c r="EKR54" s="468"/>
      <c r="EKS54" s="468"/>
      <c r="EKT54" s="468"/>
      <c r="EKU54" s="468"/>
      <c r="EKV54" s="468"/>
      <c r="EKW54" s="468"/>
      <c r="EKX54" s="468"/>
      <c r="EKY54" s="468"/>
      <c r="EKZ54" s="468"/>
      <c r="ELA54" s="468"/>
      <c r="ELB54" s="468"/>
      <c r="ELC54" s="468"/>
      <c r="ELD54" s="468"/>
      <c r="ELE54" s="468"/>
      <c r="ELF54" s="468"/>
      <c r="ELG54" s="468"/>
      <c r="ELH54" s="468"/>
      <c r="ELI54" s="468"/>
      <c r="ELJ54" s="468"/>
      <c r="ELK54" s="468"/>
      <c r="ELL54" s="468"/>
      <c r="ELM54" s="468"/>
      <c r="ELN54" s="468"/>
      <c r="ELO54" s="468"/>
      <c r="ELP54" s="468"/>
      <c r="ELQ54" s="468"/>
      <c r="ELR54" s="468"/>
      <c r="ELS54" s="468"/>
      <c r="ELT54" s="468"/>
      <c r="ELU54" s="468"/>
      <c r="ELV54" s="468"/>
      <c r="ELW54" s="468"/>
      <c r="ELX54" s="468"/>
      <c r="ELY54" s="468"/>
      <c r="ELZ54" s="468"/>
      <c r="EMA54" s="468"/>
      <c r="EMB54" s="468"/>
      <c r="EMC54" s="468"/>
      <c r="EMD54" s="468"/>
      <c r="EME54" s="468"/>
      <c r="EMF54" s="468"/>
      <c r="EMG54" s="468"/>
      <c r="EMH54" s="468"/>
      <c r="EMI54" s="468"/>
      <c r="EMJ54" s="468"/>
      <c r="EMK54" s="468"/>
      <c r="EML54" s="468"/>
      <c r="EMM54" s="468"/>
      <c r="EMN54" s="468"/>
      <c r="EMO54" s="468"/>
      <c r="EMP54" s="468"/>
      <c r="EMQ54" s="468"/>
      <c r="EMR54" s="468"/>
      <c r="EMS54" s="468"/>
      <c r="EMT54" s="468"/>
      <c r="EMU54" s="468"/>
      <c r="EMV54" s="468"/>
      <c r="EMW54" s="468"/>
      <c r="EMX54" s="468"/>
      <c r="EMY54" s="468"/>
      <c r="EMZ54" s="468"/>
      <c r="ENA54" s="468"/>
      <c r="ENB54" s="468"/>
      <c r="ENC54" s="468"/>
      <c r="END54" s="468"/>
      <c r="ENE54" s="468"/>
      <c r="ENF54" s="468"/>
      <c r="ENG54" s="468"/>
      <c r="ENH54" s="468"/>
      <c r="ENI54" s="468"/>
      <c r="ENJ54" s="468"/>
      <c r="ENK54" s="468"/>
      <c r="ENL54" s="468"/>
      <c r="ENM54" s="468"/>
      <c r="ENN54" s="468"/>
      <c r="ENO54" s="468"/>
      <c r="ENP54" s="468"/>
      <c r="ENQ54" s="468"/>
      <c r="ENR54" s="468"/>
      <c r="ENS54" s="468"/>
      <c r="ENT54" s="468"/>
      <c r="ENU54" s="468"/>
      <c r="ENV54" s="468"/>
      <c r="ENW54" s="468"/>
      <c r="ENX54" s="468"/>
      <c r="ENY54" s="468"/>
      <c r="ENZ54" s="468"/>
      <c r="EOA54" s="468"/>
      <c r="EOB54" s="468"/>
      <c r="EOC54" s="468"/>
      <c r="EOD54" s="468"/>
      <c r="EOE54" s="468"/>
      <c r="EOF54" s="468"/>
      <c r="EOG54" s="468"/>
      <c r="EOH54" s="468"/>
      <c r="EOI54" s="468"/>
      <c r="EOJ54" s="468"/>
      <c r="EOK54" s="468"/>
      <c r="EOL54" s="468"/>
      <c r="EOM54" s="468"/>
      <c r="EON54" s="468"/>
      <c r="EOO54" s="468"/>
      <c r="EOP54" s="468"/>
      <c r="EOQ54" s="468"/>
      <c r="EOR54" s="468"/>
      <c r="EOS54" s="468"/>
      <c r="EOT54" s="468"/>
      <c r="EOU54" s="468"/>
      <c r="EOV54" s="468"/>
      <c r="EOW54" s="468"/>
      <c r="EOX54" s="468"/>
      <c r="EOY54" s="468"/>
      <c r="EOZ54" s="468"/>
      <c r="EPA54" s="468"/>
      <c r="EPB54" s="468"/>
      <c r="EPC54" s="468"/>
      <c r="EPD54" s="468"/>
      <c r="EPE54" s="468"/>
      <c r="EPF54" s="468"/>
      <c r="EPG54" s="468"/>
      <c r="EPH54" s="468"/>
      <c r="EPI54" s="468"/>
      <c r="EPJ54" s="468"/>
      <c r="EPK54" s="468"/>
      <c r="EPL54" s="468"/>
      <c r="EPM54" s="468"/>
      <c r="EPN54" s="468"/>
      <c r="EPO54" s="468"/>
      <c r="EPP54" s="468"/>
      <c r="EPQ54" s="468"/>
      <c r="EPR54" s="468"/>
      <c r="EPS54" s="468"/>
      <c r="EPT54" s="468"/>
      <c r="EPU54" s="468"/>
      <c r="EPV54" s="468"/>
      <c r="EPW54" s="468"/>
      <c r="EPX54" s="468"/>
      <c r="EPY54" s="468"/>
      <c r="EPZ54" s="468"/>
      <c r="EQA54" s="468"/>
      <c r="EQB54" s="468"/>
      <c r="EQC54" s="468"/>
      <c r="EQD54" s="468"/>
      <c r="EQE54" s="468"/>
      <c r="EQF54" s="468"/>
      <c r="EQG54" s="468"/>
      <c r="EQH54" s="468"/>
      <c r="EQI54" s="468"/>
      <c r="EQJ54" s="468"/>
      <c r="EQK54" s="468"/>
      <c r="EQL54" s="468"/>
      <c r="EQM54" s="468"/>
      <c r="EQN54" s="468"/>
      <c r="EQO54" s="468"/>
      <c r="EQP54" s="468"/>
      <c r="EQQ54" s="468"/>
      <c r="EQR54" s="468"/>
      <c r="EQS54" s="468"/>
      <c r="EQT54" s="468"/>
      <c r="EQU54" s="468"/>
      <c r="EQV54" s="468"/>
      <c r="EQW54" s="468"/>
      <c r="EQX54" s="468"/>
      <c r="EQY54" s="468"/>
      <c r="EQZ54" s="468"/>
      <c r="ERA54" s="468"/>
      <c r="ERB54" s="468"/>
      <c r="ERC54" s="468"/>
      <c r="ERD54" s="468"/>
      <c r="ERE54" s="468"/>
      <c r="ERF54" s="468"/>
      <c r="ERG54" s="468"/>
      <c r="ERH54" s="468"/>
      <c r="ERI54" s="468"/>
      <c r="ERJ54" s="468"/>
      <c r="ERK54" s="468"/>
      <c r="ERL54" s="468"/>
      <c r="ERM54" s="468"/>
      <c r="ERN54" s="468"/>
      <c r="ERO54" s="468"/>
      <c r="ERP54" s="468"/>
      <c r="ERQ54" s="468"/>
      <c r="ERR54" s="468"/>
      <c r="ERS54" s="468"/>
      <c r="ERT54" s="468"/>
      <c r="ERU54" s="468"/>
      <c r="ERV54" s="468"/>
      <c r="ERW54" s="468"/>
      <c r="ERX54" s="468"/>
      <c r="ERY54" s="468"/>
      <c r="ERZ54" s="468"/>
      <c r="ESA54" s="468"/>
      <c r="ESB54" s="468"/>
      <c r="ESC54" s="468"/>
      <c r="ESD54" s="468"/>
      <c r="ESE54" s="468"/>
      <c r="ESF54" s="468"/>
      <c r="ESG54" s="468"/>
      <c r="ESH54" s="468"/>
      <c r="ESI54" s="468"/>
      <c r="ESJ54" s="468"/>
      <c r="ESK54" s="468"/>
      <c r="ESL54" s="468"/>
      <c r="ESM54" s="468"/>
      <c r="ESN54" s="468"/>
      <c r="ESO54" s="468"/>
      <c r="ESP54" s="468"/>
      <c r="ESQ54" s="468"/>
      <c r="ESR54" s="468"/>
      <c r="ESS54" s="468"/>
      <c r="EST54" s="468"/>
      <c r="ESU54" s="468"/>
      <c r="ESV54" s="468"/>
      <c r="ESW54" s="468"/>
      <c r="ESX54" s="468"/>
      <c r="ESY54" s="468"/>
      <c r="ESZ54" s="468"/>
      <c r="ETA54" s="468"/>
      <c r="ETB54" s="468"/>
      <c r="ETC54" s="468"/>
      <c r="ETD54" s="468"/>
      <c r="ETE54" s="468"/>
      <c r="ETF54" s="468"/>
      <c r="ETG54" s="468"/>
      <c r="ETH54" s="468"/>
      <c r="ETI54" s="468"/>
      <c r="ETJ54" s="468"/>
      <c r="ETK54" s="468"/>
      <c r="ETL54" s="468"/>
      <c r="ETM54" s="468"/>
      <c r="ETN54" s="468"/>
      <c r="ETO54" s="468"/>
      <c r="ETP54" s="468"/>
      <c r="ETQ54" s="468"/>
      <c r="ETR54" s="468"/>
      <c r="ETS54" s="468"/>
      <c r="ETT54" s="468"/>
      <c r="ETU54" s="468"/>
      <c r="ETV54" s="468"/>
      <c r="ETW54" s="468"/>
      <c r="ETX54" s="468"/>
      <c r="ETY54" s="468"/>
      <c r="ETZ54" s="468"/>
      <c r="EUA54" s="468"/>
      <c r="EUB54" s="468"/>
      <c r="EUC54" s="468"/>
      <c r="EUD54" s="468"/>
      <c r="EUE54" s="468"/>
      <c r="EUF54" s="468"/>
      <c r="EUG54" s="468"/>
      <c r="EUH54" s="468"/>
      <c r="EUI54" s="468"/>
      <c r="EUJ54" s="468"/>
      <c r="EUK54" s="468"/>
      <c r="EUL54" s="468"/>
      <c r="EUM54" s="468"/>
      <c r="EUN54" s="468"/>
      <c r="EUO54" s="468"/>
      <c r="EUP54" s="468"/>
      <c r="EUQ54" s="468"/>
      <c r="EUR54" s="468"/>
      <c r="EUS54" s="468"/>
      <c r="EUT54" s="468"/>
      <c r="EUU54" s="468"/>
      <c r="EUV54" s="468"/>
      <c r="EUW54" s="468"/>
      <c r="EUX54" s="468"/>
      <c r="EUY54" s="468"/>
      <c r="EUZ54" s="468"/>
      <c r="EVA54" s="468"/>
      <c r="EVB54" s="468"/>
      <c r="EVC54" s="468"/>
      <c r="EVD54" s="468"/>
      <c r="EVE54" s="468"/>
      <c r="EVF54" s="468"/>
      <c r="EVG54" s="468"/>
      <c r="EVH54" s="468"/>
      <c r="EVI54" s="468"/>
      <c r="EVJ54" s="468"/>
      <c r="EVK54" s="468"/>
      <c r="EVL54" s="468"/>
      <c r="EVM54" s="468"/>
      <c r="EVN54" s="468"/>
      <c r="EVO54" s="468"/>
      <c r="EVP54" s="468"/>
      <c r="EVQ54" s="468"/>
      <c r="EVR54" s="468"/>
      <c r="EVS54" s="468"/>
      <c r="EVT54" s="468"/>
      <c r="EVU54" s="468"/>
      <c r="EVV54" s="468"/>
      <c r="EVW54" s="468"/>
      <c r="EVX54" s="468"/>
      <c r="EVY54" s="468"/>
      <c r="EVZ54" s="468"/>
      <c r="EWA54" s="468"/>
      <c r="EWB54" s="468"/>
      <c r="EWC54" s="468"/>
      <c r="EWD54" s="468"/>
      <c r="EWE54" s="468"/>
      <c r="EWF54" s="468"/>
      <c r="EWG54" s="468"/>
      <c r="EWH54" s="468"/>
      <c r="EWI54" s="468"/>
      <c r="EWJ54" s="468"/>
      <c r="EWK54" s="468"/>
      <c r="EWL54" s="468"/>
      <c r="EWM54" s="468"/>
      <c r="EWN54" s="468"/>
      <c r="EWO54" s="468"/>
      <c r="EWP54" s="468"/>
      <c r="EWQ54" s="468"/>
      <c r="EWR54" s="468"/>
      <c r="EWS54" s="468"/>
      <c r="EWT54" s="468"/>
      <c r="EWU54" s="468"/>
      <c r="EWV54" s="468"/>
      <c r="EWW54" s="468"/>
      <c r="EWX54" s="468"/>
      <c r="EWY54" s="468"/>
      <c r="EWZ54" s="468"/>
      <c r="EXA54" s="468"/>
      <c r="EXB54" s="468"/>
      <c r="EXC54" s="468"/>
      <c r="EXD54" s="468"/>
      <c r="EXE54" s="468"/>
      <c r="EXF54" s="468"/>
      <c r="EXG54" s="468"/>
      <c r="EXH54" s="468"/>
      <c r="EXI54" s="468"/>
      <c r="EXJ54" s="468"/>
      <c r="EXK54" s="468"/>
      <c r="EXL54" s="468"/>
      <c r="EXM54" s="468"/>
      <c r="EXN54" s="468"/>
      <c r="EXO54" s="468"/>
      <c r="EXP54" s="468"/>
      <c r="EXQ54" s="468"/>
      <c r="EXR54" s="468"/>
      <c r="EXS54" s="468"/>
      <c r="EXT54" s="468"/>
      <c r="EXU54" s="468"/>
      <c r="EXV54" s="468"/>
      <c r="EXW54" s="468"/>
      <c r="EXX54" s="468"/>
      <c r="EXY54" s="468"/>
      <c r="EXZ54" s="468"/>
      <c r="EYA54" s="468"/>
      <c r="EYB54" s="468"/>
      <c r="EYC54" s="468"/>
      <c r="EYD54" s="468"/>
      <c r="EYE54" s="468"/>
      <c r="EYF54" s="468"/>
      <c r="EYG54" s="468"/>
      <c r="EYH54" s="468"/>
      <c r="EYI54" s="468"/>
      <c r="EYJ54" s="468"/>
      <c r="EYK54" s="468"/>
      <c r="EYL54" s="468"/>
      <c r="EYM54" s="468"/>
      <c r="EYN54" s="468"/>
      <c r="EYO54" s="468"/>
      <c r="EYP54" s="468"/>
      <c r="EYQ54" s="468"/>
      <c r="EYR54" s="468"/>
      <c r="EYS54" s="468"/>
      <c r="EYT54" s="468"/>
      <c r="EYU54" s="468"/>
      <c r="EYV54" s="468"/>
      <c r="EYW54" s="468"/>
      <c r="EYX54" s="468"/>
      <c r="EYY54" s="468"/>
      <c r="EYZ54" s="468"/>
      <c r="EZA54" s="468"/>
      <c r="EZB54" s="468"/>
      <c r="EZC54" s="468"/>
      <c r="EZD54" s="468"/>
      <c r="EZE54" s="468"/>
      <c r="EZF54" s="468"/>
      <c r="EZG54" s="468"/>
      <c r="EZH54" s="468"/>
      <c r="EZI54" s="468"/>
      <c r="EZJ54" s="468"/>
      <c r="EZK54" s="468"/>
      <c r="EZL54" s="468"/>
      <c r="EZM54" s="468"/>
      <c r="EZN54" s="468"/>
      <c r="EZO54" s="468"/>
      <c r="EZP54" s="468"/>
      <c r="EZQ54" s="468"/>
      <c r="EZR54" s="468"/>
      <c r="EZS54" s="468"/>
      <c r="EZT54" s="468"/>
      <c r="EZU54" s="468"/>
      <c r="EZV54" s="468"/>
      <c r="EZW54" s="468"/>
      <c r="EZX54" s="468"/>
      <c r="EZY54" s="468"/>
      <c r="EZZ54" s="468"/>
      <c r="FAA54" s="468"/>
      <c r="FAB54" s="468"/>
      <c r="FAC54" s="468"/>
      <c r="FAD54" s="468"/>
      <c r="FAE54" s="468"/>
      <c r="FAF54" s="468"/>
      <c r="FAG54" s="468"/>
      <c r="FAH54" s="468"/>
      <c r="FAI54" s="468"/>
      <c r="FAJ54" s="468"/>
      <c r="FAK54" s="468"/>
      <c r="FAL54" s="468"/>
      <c r="FAM54" s="468"/>
      <c r="FAN54" s="468"/>
      <c r="FAO54" s="468"/>
      <c r="FAP54" s="468"/>
      <c r="FAQ54" s="468"/>
      <c r="FAR54" s="468"/>
      <c r="FAS54" s="468"/>
      <c r="FAT54" s="468"/>
      <c r="FAU54" s="468"/>
      <c r="FAV54" s="468"/>
      <c r="FAW54" s="468"/>
      <c r="FAX54" s="468"/>
      <c r="FAY54" s="468"/>
      <c r="FAZ54" s="468"/>
      <c r="FBA54" s="468"/>
      <c r="FBB54" s="468"/>
      <c r="FBC54" s="468"/>
      <c r="FBD54" s="468"/>
      <c r="FBE54" s="468"/>
      <c r="FBF54" s="468"/>
      <c r="FBG54" s="468"/>
      <c r="FBH54" s="468"/>
      <c r="FBI54" s="468"/>
      <c r="FBJ54" s="468"/>
      <c r="FBK54" s="468"/>
      <c r="FBL54" s="468"/>
      <c r="FBM54" s="468"/>
      <c r="FBN54" s="468"/>
      <c r="FBO54" s="468"/>
      <c r="FBP54" s="468"/>
      <c r="FBQ54" s="468"/>
      <c r="FBR54" s="468"/>
      <c r="FBS54" s="468"/>
      <c r="FBT54" s="468"/>
      <c r="FBU54" s="468"/>
      <c r="FBV54" s="468"/>
      <c r="FBW54" s="468"/>
      <c r="FBX54" s="468"/>
      <c r="FBY54" s="468"/>
      <c r="FBZ54" s="468"/>
      <c r="FCA54" s="468"/>
      <c r="FCB54" s="468"/>
      <c r="FCC54" s="468"/>
      <c r="FCD54" s="468"/>
      <c r="FCE54" s="468"/>
      <c r="FCF54" s="468"/>
      <c r="FCG54" s="468"/>
      <c r="FCH54" s="468"/>
      <c r="FCI54" s="468"/>
      <c r="FCJ54" s="468"/>
      <c r="FCK54" s="468"/>
      <c r="FCL54" s="468"/>
      <c r="FCM54" s="468"/>
      <c r="FCN54" s="468"/>
      <c r="FCO54" s="468"/>
      <c r="FCP54" s="468"/>
      <c r="FCQ54" s="468"/>
      <c r="FCR54" s="468"/>
      <c r="FCS54" s="468"/>
      <c r="FCT54" s="468"/>
      <c r="FCU54" s="468"/>
      <c r="FCV54" s="468"/>
      <c r="FCW54" s="468"/>
      <c r="FCX54" s="468"/>
      <c r="FCY54" s="468"/>
      <c r="FCZ54" s="468"/>
      <c r="FDA54" s="468"/>
      <c r="FDB54" s="468"/>
      <c r="FDC54" s="468"/>
      <c r="FDD54" s="468"/>
      <c r="FDE54" s="468"/>
      <c r="FDF54" s="468"/>
      <c r="FDG54" s="468"/>
      <c r="FDH54" s="468"/>
      <c r="FDI54" s="468"/>
      <c r="FDJ54" s="468"/>
      <c r="FDK54" s="468"/>
      <c r="FDL54" s="468"/>
      <c r="FDM54" s="468"/>
      <c r="FDN54" s="468"/>
      <c r="FDO54" s="468"/>
      <c r="FDP54" s="468"/>
      <c r="FDQ54" s="468"/>
      <c r="FDR54" s="468"/>
      <c r="FDS54" s="468"/>
      <c r="FDT54" s="468"/>
      <c r="FDU54" s="468"/>
      <c r="FDV54" s="468"/>
      <c r="FDW54" s="468"/>
      <c r="FDX54" s="468"/>
      <c r="FDY54" s="468"/>
      <c r="FDZ54" s="468"/>
      <c r="FEA54" s="468"/>
      <c r="FEB54" s="468"/>
      <c r="FEC54" s="468"/>
      <c r="FED54" s="468"/>
      <c r="FEE54" s="468"/>
      <c r="FEF54" s="468"/>
      <c r="FEG54" s="468"/>
      <c r="FEH54" s="468"/>
      <c r="FEI54" s="468"/>
      <c r="FEJ54" s="468"/>
      <c r="FEK54" s="468"/>
      <c r="FEL54" s="468"/>
      <c r="FEM54" s="468"/>
      <c r="FEN54" s="468"/>
      <c r="FEO54" s="468"/>
      <c r="FEP54" s="468"/>
      <c r="FEQ54" s="468"/>
      <c r="FER54" s="468"/>
      <c r="FES54" s="468"/>
      <c r="FET54" s="468"/>
      <c r="FEU54" s="468"/>
      <c r="FEV54" s="468"/>
      <c r="FEW54" s="468"/>
      <c r="FEX54" s="468"/>
      <c r="FEY54" s="468"/>
      <c r="FEZ54" s="468"/>
      <c r="FFA54" s="468"/>
      <c r="FFB54" s="468"/>
      <c r="FFC54" s="468"/>
      <c r="FFD54" s="468"/>
      <c r="FFE54" s="468"/>
      <c r="FFF54" s="468"/>
      <c r="FFG54" s="468"/>
      <c r="FFH54" s="468"/>
      <c r="FFI54" s="468"/>
      <c r="FFJ54" s="468"/>
      <c r="FFK54" s="468"/>
      <c r="FFL54" s="468"/>
      <c r="FFM54" s="468"/>
      <c r="FFN54" s="468"/>
      <c r="FFO54" s="468"/>
      <c r="FFP54" s="468"/>
      <c r="FFQ54" s="468"/>
      <c r="FFR54" s="468"/>
      <c r="FFS54" s="468"/>
      <c r="FFT54" s="468"/>
      <c r="FFU54" s="468"/>
      <c r="FFV54" s="468"/>
      <c r="FFW54" s="468"/>
      <c r="FFX54" s="468"/>
      <c r="FFY54" s="468"/>
      <c r="FFZ54" s="468"/>
      <c r="FGA54" s="468"/>
      <c r="FGB54" s="468"/>
      <c r="FGC54" s="468"/>
      <c r="FGD54" s="468"/>
      <c r="FGE54" s="468"/>
      <c r="FGF54" s="468"/>
      <c r="FGG54" s="468"/>
      <c r="FGH54" s="468"/>
      <c r="FGI54" s="468"/>
      <c r="FGJ54" s="468"/>
      <c r="FGK54" s="468"/>
      <c r="FGL54" s="468"/>
      <c r="FGM54" s="468"/>
      <c r="FGN54" s="468"/>
      <c r="FGO54" s="468"/>
      <c r="FGP54" s="468"/>
      <c r="FGQ54" s="468"/>
      <c r="FGR54" s="468"/>
      <c r="FGS54" s="468"/>
      <c r="FGT54" s="468"/>
      <c r="FGU54" s="468"/>
      <c r="FGV54" s="468"/>
      <c r="FGW54" s="468"/>
      <c r="FGX54" s="468"/>
      <c r="FGY54" s="468"/>
      <c r="FGZ54" s="468"/>
      <c r="FHA54" s="468"/>
      <c r="FHB54" s="468"/>
      <c r="FHC54" s="468"/>
      <c r="FHD54" s="468"/>
      <c r="FHE54" s="468"/>
      <c r="FHF54" s="468"/>
      <c r="FHG54" s="468"/>
      <c r="FHH54" s="468"/>
      <c r="FHI54" s="468"/>
      <c r="FHJ54" s="468"/>
      <c r="FHK54" s="468"/>
      <c r="FHL54" s="468"/>
      <c r="FHM54" s="468"/>
      <c r="FHN54" s="468"/>
      <c r="FHO54" s="468"/>
      <c r="FHP54" s="468"/>
      <c r="FHQ54" s="468"/>
      <c r="FHR54" s="468"/>
      <c r="FHS54" s="468"/>
      <c r="FHT54" s="468"/>
      <c r="FHU54" s="468"/>
      <c r="FHV54" s="468"/>
      <c r="FHW54" s="468"/>
      <c r="FHX54" s="468"/>
      <c r="FHY54" s="468"/>
      <c r="FHZ54" s="468"/>
      <c r="FIA54" s="468"/>
      <c r="FIB54" s="468"/>
      <c r="FIC54" s="468"/>
      <c r="FID54" s="468"/>
      <c r="FIE54" s="468"/>
      <c r="FIF54" s="468"/>
      <c r="FIG54" s="468"/>
      <c r="FIH54" s="468"/>
      <c r="FII54" s="468"/>
      <c r="FIJ54" s="468"/>
      <c r="FIK54" s="468"/>
      <c r="FIL54" s="468"/>
      <c r="FIM54" s="468"/>
      <c r="FIN54" s="468"/>
      <c r="FIO54" s="468"/>
      <c r="FIP54" s="468"/>
      <c r="FIQ54" s="468"/>
      <c r="FIR54" s="468"/>
      <c r="FIS54" s="468"/>
      <c r="FIT54" s="468"/>
      <c r="FIU54" s="468"/>
      <c r="FIV54" s="468"/>
      <c r="FIW54" s="468"/>
      <c r="FIX54" s="468"/>
      <c r="FIY54" s="468"/>
      <c r="FIZ54" s="468"/>
      <c r="FJA54" s="468"/>
      <c r="FJB54" s="468"/>
      <c r="FJC54" s="468"/>
      <c r="FJD54" s="468"/>
      <c r="FJE54" s="468"/>
      <c r="FJF54" s="468"/>
      <c r="FJG54" s="468"/>
      <c r="FJH54" s="468"/>
      <c r="FJI54" s="468"/>
      <c r="FJJ54" s="468"/>
      <c r="FJK54" s="468"/>
      <c r="FJL54" s="468"/>
      <c r="FJM54" s="468"/>
      <c r="FJN54" s="468"/>
      <c r="FJO54" s="468"/>
      <c r="FJP54" s="468"/>
      <c r="FJQ54" s="468"/>
      <c r="FJR54" s="468"/>
      <c r="FJS54" s="468"/>
      <c r="FJT54" s="468"/>
      <c r="FJU54" s="468"/>
      <c r="FJV54" s="468"/>
      <c r="FJW54" s="468"/>
      <c r="FJX54" s="468"/>
      <c r="FJY54" s="468"/>
      <c r="FJZ54" s="468"/>
      <c r="FKA54" s="468"/>
      <c r="FKB54" s="468"/>
      <c r="FKC54" s="468"/>
      <c r="FKD54" s="468"/>
      <c r="FKE54" s="468"/>
      <c r="FKF54" s="468"/>
      <c r="FKG54" s="468"/>
      <c r="FKH54" s="468"/>
      <c r="FKI54" s="468"/>
      <c r="FKJ54" s="468"/>
      <c r="FKK54" s="468"/>
      <c r="FKL54" s="468"/>
      <c r="FKM54" s="468"/>
      <c r="FKN54" s="468"/>
      <c r="FKO54" s="468"/>
      <c r="FKP54" s="468"/>
      <c r="FKQ54" s="468"/>
      <c r="FKR54" s="468"/>
      <c r="FKS54" s="468"/>
      <c r="FKT54" s="468"/>
      <c r="FKU54" s="468"/>
      <c r="FKV54" s="468"/>
      <c r="FKW54" s="468"/>
      <c r="FKX54" s="468"/>
      <c r="FKY54" s="468"/>
      <c r="FKZ54" s="468"/>
      <c r="FLA54" s="468"/>
      <c r="FLB54" s="468"/>
      <c r="FLC54" s="468"/>
      <c r="FLD54" s="468"/>
      <c r="FLE54" s="468"/>
      <c r="FLF54" s="468"/>
      <c r="FLG54" s="468"/>
      <c r="FLH54" s="468"/>
      <c r="FLI54" s="468"/>
      <c r="FLJ54" s="468"/>
      <c r="FLK54" s="468"/>
      <c r="FLL54" s="468"/>
      <c r="FLM54" s="468"/>
      <c r="FLN54" s="468"/>
      <c r="FLO54" s="468"/>
      <c r="FLP54" s="468"/>
      <c r="FLQ54" s="468"/>
      <c r="FLR54" s="468"/>
      <c r="FLS54" s="468"/>
      <c r="FLT54" s="468"/>
      <c r="FLU54" s="468"/>
      <c r="FLV54" s="468"/>
      <c r="FLW54" s="468"/>
      <c r="FLX54" s="468"/>
      <c r="FLY54" s="468"/>
      <c r="FLZ54" s="468"/>
      <c r="FMA54" s="468"/>
      <c r="FMB54" s="468"/>
      <c r="FMC54" s="468"/>
      <c r="FMD54" s="468"/>
      <c r="FME54" s="468"/>
      <c r="FMF54" s="468"/>
      <c r="FMG54" s="468"/>
      <c r="FMH54" s="468"/>
      <c r="FMI54" s="468"/>
      <c r="FMJ54" s="468"/>
      <c r="FMK54" s="468"/>
      <c r="FML54" s="468"/>
      <c r="FMM54" s="468"/>
      <c r="FMN54" s="468"/>
      <c r="FMO54" s="468"/>
      <c r="FMP54" s="468"/>
      <c r="FMQ54" s="468"/>
      <c r="FMR54" s="468"/>
      <c r="FMS54" s="468"/>
      <c r="FMT54" s="468"/>
      <c r="FMU54" s="468"/>
      <c r="FMV54" s="468"/>
      <c r="FMW54" s="468"/>
      <c r="FMX54" s="468"/>
      <c r="FMY54" s="468"/>
      <c r="FMZ54" s="468"/>
      <c r="FNA54" s="468"/>
      <c r="FNB54" s="468"/>
      <c r="FNC54" s="468"/>
      <c r="FND54" s="468"/>
      <c r="FNE54" s="468"/>
      <c r="FNF54" s="468"/>
      <c r="FNG54" s="468"/>
      <c r="FNH54" s="468"/>
      <c r="FNI54" s="468"/>
      <c r="FNJ54" s="468"/>
      <c r="FNK54" s="468"/>
      <c r="FNL54" s="468"/>
      <c r="FNM54" s="468"/>
      <c r="FNN54" s="468"/>
      <c r="FNO54" s="468"/>
      <c r="FNP54" s="468"/>
      <c r="FNQ54" s="468"/>
      <c r="FNR54" s="468"/>
      <c r="FNS54" s="468"/>
      <c r="FNT54" s="468"/>
      <c r="FNU54" s="468"/>
      <c r="FNV54" s="468"/>
      <c r="FNW54" s="468"/>
      <c r="FNX54" s="468"/>
      <c r="FNY54" s="468"/>
      <c r="FNZ54" s="468"/>
      <c r="FOA54" s="468"/>
      <c r="FOB54" s="468"/>
      <c r="FOC54" s="468"/>
      <c r="FOD54" s="468"/>
      <c r="FOE54" s="468"/>
      <c r="FOF54" s="468"/>
      <c r="FOG54" s="468"/>
      <c r="FOH54" s="468"/>
      <c r="FOI54" s="468"/>
      <c r="FOJ54" s="468"/>
      <c r="FOK54" s="468"/>
      <c r="FOL54" s="468"/>
      <c r="FOM54" s="468"/>
      <c r="FON54" s="468"/>
      <c r="FOO54" s="468"/>
      <c r="FOP54" s="468"/>
      <c r="FOQ54" s="468"/>
      <c r="FOR54" s="468"/>
      <c r="FOS54" s="468"/>
      <c r="FOT54" s="468"/>
      <c r="FOU54" s="468"/>
      <c r="FOV54" s="468"/>
      <c r="FOW54" s="468"/>
      <c r="FOX54" s="468"/>
      <c r="FOY54" s="468"/>
      <c r="FOZ54" s="468"/>
      <c r="FPA54" s="468"/>
      <c r="FPB54" s="468"/>
      <c r="FPC54" s="468"/>
      <c r="FPD54" s="468"/>
      <c r="FPE54" s="468"/>
      <c r="FPF54" s="468"/>
      <c r="FPG54" s="468"/>
      <c r="FPH54" s="468"/>
      <c r="FPI54" s="468"/>
      <c r="FPJ54" s="468"/>
      <c r="FPK54" s="468"/>
      <c r="FPL54" s="468"/>
      <c r="FPM54" s="468"/>
      <c r="FPN54" s="468"/>
      <c r="FPO54" s="468"/>
      <c r="FPP54" s="468"/>
      <c r="FPQ54" s="468"/>
      <c r="FPR54" s="468"/>
      <c r="FPS54" s="468"/>
      <c r="FPT54" s="468"/>
      <c r="FPU54" s="468"/>
      <c r="FPV54" s="468"/>
      <c r="FPW54" s="468"/>
      <c r="FPX54" s="468"/>
      <c r="FPY54" s="468"/>
      <c r="FPZ54" s="468"/>
      <c r="FQA54" s="468"/>
      <c r="FQB54" s="468"/>
      <c r="FQC54" s="468"/>
      <c r="FQD54" s="468"/>
      <c r="FQE54" s="468"/>
      <c r="FQF54" s="468"/>
      <c r="FQG54" s="468"/>
      <c r="FQH54" s="468"/>
      <c r="FQI54" s="468"/>
      <c r="FQJ54" s="468"/>
      <c r="FQK54" s="468"/>
      <c r="FQL54" s="468"/>
      <c r="FQM54" s="468"/>
      <c r="FQN54" s="468"/>
      <c r="FQO54" s="468"/>
      <c r="FQP54" s="468"/>
      <c r="FQQ54" s="468"/>
      <c r="FQR54" s="468"/>
      <c r="FQS54" s="468"/>
      <c r="FQT54" s="468"/>
      <c r="FQU54" s="468"/>
      <c r="FQV54" s="468"/>
      <c r="FQW54" s="468"/>
      <c r="FQX54" s="468"/>
      <c r="FQY54" s="468"/>
      <c r="FQZ54" s="468"/>
      <c r="FRA54" s="468"/>
      <c r="FRB54" s="468"/>
      <c r="FRC54" s="468"/>
      <c r="FRD54" s="468"/>
      <c r="FRE54" s="468"/>
      <c r="FRF54" s="468"/>
      <c r="FRG54" s="468"/>
      <c r="FRH54" s="468"/>
      <c r="FRI54" s="468"/>
      <c r="FRJ54" s="468"/>
      <c r="FRK54" s="468"/>
      <c r="FRL54" s="468"/>
      <c r="FRM54" s="468"/>
      <c r="FRN54" s="468"/>
      <c r="FRO54" s="468"/>
      <c r="FRP54" s="468"/>
      <c r="FRQ54" s="468"/>
      <c r="FRR54" s="468"/>
      <c r="FRS54" s="468"/>
      <c r="FRT54" s="468"/>
      <c r="FRU54" s="468"/>
      <c r="FRV54" s="468"/>
      <c r="FRW54" s="468"/>
      <c r="FRX54" s="468"/>
      <c r="FRY54" s="468"/>
      <c r="FRZ54" s="468"/>
      <c r="FSA54" s="468"/>
      <c r="FSB54" s="468"/>
      <c r="FSC54" s="468"/>
      <c r="FSD54" s="468"/>
      <c r="FSE54" s="468"/>
      <c r="FSF54" s="468"/>
      <c r="FSG54" s="468"/>
      <c r="FSH54" s="468"/>
      <c r="FSI54" s="468"/>
      <c r="FSJ54" s="468"/>
      <c r="FSK54" s="468"/>
      <c r="FSL54" s="468"/>
      <c r="FSM54" s="468"/>
      <c r="FSN54" s="468"/>
      <c r="FSO54" s="468"/>
      <c r="FSP54" s="468"/>
      <c r="FSQ54" s="468"/>
      <c r="FSR54" s="468"/>
      <c r="FSS54" s="468"/>
      <c r="FST54" s="468"/>
      <c r="FSU54" s="468"/>
      <c r="FSV54" s="468"/>
      <c r="FSW54" s="468"/>
      <c r="FSX54" s="468"/>
      <c r="FSY54" s="468"/>
      <c r="FSZ54" s="468"/>
      <c r="FTA54" s="468"/>
      <c r="FTB54" s="468"/>
      <c r="FTC54" s="468"/>
      <c r="FTD54" s="468"/>
      <c r="FTE54" s="468"/>
      <c r="FTF54" s="468"/>
      <c r="FTG54" s="468"/>
      <c r="FTH54" s="468"/>
      <c r="FTI54" s="468"/>
      <c r="FTJ54" s="468"/>
      <c r="FTK54" s="468"/>
      <c r="FTL54" s="468"/>
      <c r="FTM54" s="468"/>
      <c r="FTN54" s="468"/>
      <c r="FTO54" s="468"/>
      <c r="FTP54" s="468"/>
      <c r="FTQ54" s="468"/>
      <c r="FTR54" s="468"/>
      <c r="FTS54" s="468"/>
      <c r="FTT54" s="468"/>
      <c r="FTU54" s="468"/>
      <c r="FTV54" s="468"/>
      <c r="FTW54" s="468"/>
      <c r="FTX54" s="468"/>
      <c r="FTY54" s="468"/>
      <c r="FTZ54" s="468"/>
      <c r="FUA54" s="468"/>
      <c r="FUB54" s="468"/>
      <c r="FUC54" s="468"/>
      <c r="FUD54" s="468"/>
      <c r="FUE54" s="468"/>
      <c r="FUF54" s="468"/>
      <c r="FUG54" s="468"/>
      <c r="FUH54" s="468"/>
      <c r="FUI54" s="468"/>
      <c r="FUJ54" s="468"/>
      <c r="FUK54" s="468"/>
      <c r="FUL54" s="468"/>
      <c r="FUM54" s="468"/>
      <c r="FUN54" s="468"/>
      <c r="FUO54" s="468"/>
      <c r="FUP54" s="468"/>
      <c r="FUQ54" s="468"/>
      <c r="FUR54" s="468"/>
      <c r="FUS54" s="468"/>
      <c r="FUT54" s="468"/>
      <c r="FUU54" s="468"/>
      <c r="FUV54" s="468"/>
      <c r="FUW54" s="468"/>
      <c r="FUX54" s="468"/>
      <c r="FUY54" s="468"/>
      <c r="FUZ54" s="468"/>
      <c r="FVA54" s="468"/>
      <c r="FVB54" s="468"/>
      <c r="FVC54" s="468"/>
      <c r="FVD54" s="468"/>
      <c r="FVE54" s="468"/>
      <c r="FVF54" s="468"/>
      <c r="FVG54" s="468"/>
      <c r="FVH54" s="468"/>
      <c r="FVI54" s="468"/>
      <c r="FVJ54" s="468"/>
      <c r="FVK54" s="468"/>
      <c r="FVL54" s="468"/>
      <c r="FVM54" s="468"/>
      <c r="FVN54" s="468"/>
      <c r="FVO54" s="468"/>
      <c r="FVP54" s="468"/>
      <c r="FVQ54" s="468"/>
      <c r="FVR54" s="468"/>
      <c r="FVS54" s="468"/>
      <c r="FVT54" s="468"/>
      <c r="FVU54" s="468"/>
      <c r="FVV54" s="468"/>
      <c r="FVW54" s="468"/>
      <c r="FVX54" s="468"/>
      <c r="FVY54" s="468"/>
      <c r="FVZ54" s="468"/>
      <c r="FWA54" s="468"/>
      <c r="FWB54" s="468"/>
      <c r="FWC54" s="468"/>
      <c r="FWD54" s="468"/>
      <c r="FWE54" s="468"/>
      <c r="FWF54" s="468"/>
      <c r="FWG54" s="468"/>
      <c r="FWH54" s="468"/>
      <c r="FWI54" s="468"/>
      <c r="FWJ54" s="468"/>
      <c r="FWK54" s="468"/>
      <c r="FWL54" s="468"/>
      <c r="FWM54" s="468"/>
      <c r="FWN54" s="468"/>
      <c r="FWO54" s="468"/>
      <c r="FWP54" s="468"/>
      <c r="FWQ54" s="468"/>
      <c r="FWR54" s="468"/>
      <c r="FWS54" s="468"/>
      <c r="FWT54" s="468"/>
      <c r="FWU54" s="468"/>
      <c r="FWV54" s="468"/>
      <c r="FWW54" s="468"/>
      <c r="FWX54" s="468"/>
      <c r="FWY54" s="468"/>
      <c r="FWZ54" s="468"/>
      <c r="FXA54" s="468"/>
      <c r="FXB54" s="468"/>
      <c r="FXC54" s="468"/>
      <c r="FXD54" s="468"/>
      <c r="FXE54" s="468"/>
      <c r="FXF54" s="468"/>
      <c r="FXG54" s="468"/>
      <c r="FXH54" s="468"/>
      <c r="FXI54" s="468"/>
      <c r="FXJ54" s="468"/>
      <c r="FXK54" s="468"/>
      <c r="FXL54" s="468"/>
      <c r="FXM54" s="468"/>
      <c r="FXN54" s="468"/>
      <c r="FXO54" s="468"/>
      <c r="FXP54" s="468"/>
      <c r="FXQ54" s="468"/>
      <c r="FXR54" s="468"/>
      <c r="FXS54" s="468"/>
      <c r="FXT54" s="468"/>
      <c r="FXU54" s="468"/>
      <c r="FXV54" s="468"/>
      <c r="FXW54" s="468"/>
      <c r="FXX54" s="468"/>
      <c r="FXY54" s="468"/>
      <c r="FXZ54" s="468"/>
      <c r="FYA54" s="468"/>
      <c r="FYB54" s="468"/>
      <c r="FYC54" s="468"/>
      <c r="FYD54" s="468"/>
      <c r="FYE54" s="468"/>
      <c r="FYF54" s="468"/>
      <c r="FYG54" s="468"/>
      <c r="FYH54" s="468"/>
      <c r="FYI54" s="468"/>
      <c r="FYJ54" s="468"/>
      <c r="FYK54" s="468"/>
      <c r="FYL54" s="468"/>
      <c r="FYM54" s="468"/>
      <c r="FYN54" s="468"/>
      <c r="FYO54" s="468"/>
      <c r="FYP54" s="468"/>
      <c r="FYQ54" s="468"/>
      <c r="FYR54" s="468"/>
      <c r="FYS54" s="468"/>
      <c r="FYT54" s="468"/>
      <c r="FYU54" s="468"/>
      <c r="FYV54" s="468"/>
      <c r="FYW54" s="468"/>
      <c r="FYX54" s="468"/>
      <c r="FYY54" s="468"/>
      <c r="FYZ54" s="468"/>
      <c r="FZA54" s="468"/>
      <c r="FZB54" s="468"/>
      <c r="FZC54" s="468"/>
      <c r="FZD54" s="468"/>
      <c r="FZE54" s="468"/>
      <c r="FZF54" s="468"/>
      <c r="FZG54" s="468"/>
      <c r="FZH54" s="468"/>
      <c r="FZI54" s="468"/>
      <c r="FZJ54" s="468"/>
      <c r="FZK54" s="468"/>
      <c r="FZL54" s="468"/>
      <c r="FZM54" s="468"/>
      <c r="FZN54" s="468"/>
      <c r="FZO54" s="468"/>
      <c r="FZP54" s="468"/>
      <c r="FZQ54" s="468"/>
      <c r="FZR54" s="468"/>
      <c r="FZS54" s="468"/>
      <c r="FZT54" s="468"/>
      <c r="FZU54" s="468"/>
      <c r="FZV54" s="468"/>
      <c r="FZW54" s="468"/>
      <c r="FZX54" s="468"/>
      <c r="FZY54" s="468"/>
      <c r="FZZ54" s="468"/>
      <c r="GAA54" s="468"/>
      <c r="GAB54" s="468"/>
      <c r="GAC54" s="468"/>
      <c r="GAD54" s="468"/>
      <c r="GAE54" s="468"/>
      <c r="GAF54" s="468"/>
      <c r="GAG54" s="468"/>
      <c r="GAH54" s="468"/>
      <c r="GAI54" s="468"/>
      <c r="GAJ54" s="468"/>
      <c r="GAK54" s="468"/>
      <c r="GAL54" s="468"/>
      <c r="GAM54" s="468"/>
      <c r="GAN54" s="468"/>
      <c r="GAO54" s="468"/>
      <c r="GAP54" s="468"/>
      <c r="GAQ54" s="468"/>
      <c r="GAR54" s="468"/>
      <c r="GAS54" s="468"/>
      <c r="GAT54" s="468"/>
      <c r="GAU54" s="468"/>
      <c r="GAV54" s="468"/>
      <c r="GAW54" s="468"/>
      <c r="GAX54" s="468"/>
      <c r="GAY54" s="468"/>
      <c r="GAZ54" s="468"/>
      <c r="GBA54" s="468"/>
      <c r="GBB54" s="468"/>
      <c r="GBC54" s="468"/>
      <c r="GBD54" s="468"/>
      <c r="GBE54" s="468"/>
      <c r="GBF54" s="468"/>
      <c r="GBG54" s="468"/>
      <c r="GBH54" s="468"/>
      <c r="GBI54" s="468"/>
      <c r="GBJ54" s="468"/>
      <c r="GBK54" s="468"/>
      <c r="GBL54" s="468"/>
      <c r="GBM54" s="468"/>
      <c r="GBN54" s="468"/>
      <c r="GBO54" s="468"/>
      <c r="GBP54" s="468"/>
      <c r="GBQ54" s="468"/>
      <c r="GBR54" s="468"/>
      <c r="GBS54" s="468"/>
      <c r="GBT54" s="468"/>
      <c r="GBU54" s="468"/>
      <c r="GBV54" s="468"/>
      <c r="GBW54" s="468"/>
      <c r="GBX54" s="468"/>
      <c r="GBY54" s="468"/>
      <c r="GBZ54" s="468"/>
      <c r="GCA54" s="468"/>
      <c r="GCB54" s="468"/>
      <c r="GCC54" s="468"/>
      <c r="GCD54" s="468"/>
      <c r="GCE54" s="468"/>
      <c r="GCF54" s="468"/>
      <c r="GCG54" s="468"/>
      <c r="GCH54" s="468"/>
      <c r="GCI54" s="468"/>
      <c r="GCJ54" s="468"/>
      <c r="GCK54" s="468"/>
      <c r="GCL54" s="468"/>
      <c r="GCM54" s="468"/>
      <c r="GCN54" s="468"/>
      <c r="GCO54" s="468"/>
      <c r="GCP54" s="468"/>
      <c r="GCQ54" s="468"/>
      <c r="GCR54" s="468"/>
      <c r="GCS54" s="468"/>
      <c r="GCT54" s="468"/>
      <c r="GCU54" s="468"/>
      <c r="GCV54" s="468"/>
      <c r="GCW54" s="468"/>
      <c r="GCX54" s="468"/>
      <c r="GCY54" s="468"/>
      <c r="GCZ54" s="468"/>
      <c r="GDA54" s="468"/>
      <c r="GDB54" s="468"/>
      <c r="GDC54" s="468"/>
      <c r="GDD54" s="468"/>
      <c r="GDE54" s="468"/>
      <c r="GDF54" s="468"/>
      <c r="GDG54" s="468"/>
      <c r="GDH54" s="468"/>
      <c r="GDI54" s="468"/>
      <c r="GDJ54" s="468"/>
      <c r="GDK54" s="468"/>
      <c r="GDL54" s="468"/>
      <c r="GDM54" s="468"/>
      <c r="GDN54" s="468"/>
      <c r="GDO54" s="468"/>
      <c r="GDP54" s="468"/>
      <c r="GDQ54" s="468"/>
      <c r="GDR54" s="468"/>
      <c r="GDS54" s="468"/>
      <c r="GDT54" s="468"/>
      <c r="GDU54" s="468"/>
      <c r="GDV54" s="468"/>
      <c r="GDW54" s="468"/>
      <c r="GDX54" s="468"/>
      <c r="GDY54" s="468"/>
      <c r="GDZ54" s="468"/>
      <c r="GEA54" s="468"/>
      <c r="GEB54" s="468"/>
      <c r="GEC54" s="468"/>
      <c r="GED54" s="468"/>
      <c r="GEE54" s="468"/>
      <c r="GEF54" s="468"/>
      <c r="GEG54" s="468"/>
      <c r="GEH54" s="468"/>
      <c r="GEI54" s="468"/>
      <c r="GEJ54" s="468"/>
      <c r="GEK54" s="468"/>
      <c r="GEL54" s="468"/>
      <c r="GEM54" s="468"/>
      <c r="GEN54" s="468"/>
      <c r="GEO54" s="468"/>
      <c r="GEP54" s="468"/>
      <c r="GEQ54" s="468"/>
      <c r="GER54" s="468"/>
      <c r="GES54" s="468"/>
      <c r="GET54" s="468"/>
      <c r="GEU54" s="468"/>
      <c r="GEV54" s="468"/>
      <c r="GEW54" s="468"/>
      <c r="GEX54" s="468"/>
      <c r="GEY54" s="468"/>
      <c r="GEZ54" s="468"/>
      <c r="GFA54" s="468"/>
      <c r="GFB54" s="468"/>
      <c r="GFC54" s="468"/>
      <c r="GFD54" s="468"/>
      <c r="GFE54" s="468"/>
      <c r="GFF54" s="468"/>
      <c r="GFG54" s="468"/>
      <c r="GFH54" s="468"/>
      <c r="GFI54" s="468"/>
      <c r="GFJ54" s="468"/>
      <c r="GFK54" s="468"/>
      <c r="GFL54" s="468"/>
      <c r="GFM54" s="468"/>
      <c r="GFN54" s="468"/>
      <c r="GFO54" s="468"/>
      <c r="GFP54" s="468"/>
      <c r="GFQ54" s="468"/>
      <c r="GFR54" s="468"/>
      <c r="GFS54" s="468"/>
      <c r="GFT54" s="468"/>
      <c r="GFU54" s="468"/>
      <c r="GFV54" s="468"/>
      <c r="GFW54" s="468"/>
      <c r="GFX54" s="468"/>
      <c r="GFY54" s="468"/>
      <c r="GFZ54" s="468"/>
      <c r="GGA54" s="468"/>
      <c r="GGB54" s="468"/>
      <c r="GGC54" s="468"/>
      <c r="GGD54" s="468"/>
      <c r="GGE54" s="468"/>
      <c r="GGF54" s="468"/>
      <c r="GGG54" s="468"/>
      <c r="GGH54" s="468"/>
      <c r="GGI54" s="468"/>
      <c r="GGJ54" s="468"/>
      <c r="GGK54" s="468"/>
      <c r="GGL54" s="468"/>
      <c r="GGM54" s="468"/>
      <c r="GGN54" s="468"/>
      <c r="GGO54" s="468"/>
      <c r="GGP54" s="468"/>
      <c r="GGQ54" s="468"/>
      <c r="GGR54" s="468"/>
      <c r="GGS54" s="468"/>
      <c r="GGT54" s="468"/>
      <c r="GGU54" s="468"/>
      <c r="GGV54" s="468"/>
      <c r="GGW54" s="468"/>
      <c r="GGX54" s="468"/>
      <c r="GGY54" s="468"/>
      <c r="GGZ54" s="468"/>
      <c r="GHA54" s="468"/>
      <c r="GHB54" s="468"/>
      <c r="GHC54" s="468"/>
      <c r="GHD54" s="468"/>
      <c r="GHE54" s="468"/>
      <c r="GHF54" s="468"/>
      <c r="GHG54" s="468"/>
      <c r="GHH54" s="468"/>
      <c r="GHI54" s="468"/>
      <c r="GHJ54" s="468"/>
      <c r="GHK54" s="468"/>
      <c r="GHL54" s="468"/>
      <c r="GHM54" s="468"/>
      <c r="GHN54" s="468"/>
      <c r="GHO54" s="468"/>
      <c r="GHP54" s="468"/>
      <c r="GHQ54" s="468"/>
      <c r="GHR54" s="468"/>
      <c r="GHS54" s="468"/>
      <c r="GHT54" s="468"/>
      <c r="GHU54" s="468"/>
      <c r="GHV54" s="468"/>
      <c r="GHW54" s="468"/>
      <c r="GHX54" s="468"/>
      <c r="GHY54" s="468"/>
      <c r="GHZ54" s="468"/>
      <c r="GIA54" s="468"/>
      <c r="GIB54" s="468"/>
      <c r="GIC54" s="468"/>
      <c r="GID54" s="468"/>
      <c r="GIE54" s="468"/>
      <c r="GIF54" s="468"/>
      <c r="GIG54" s="468"/>
      <c r="GIH54" s="468"/>
      <c r="GII54" s="468"/>
      <c r="GIJ54" s="468"/>
      <c r="GIK54" s="468"/>
      <c r="GIL54" s="468"/>
      <c r="GIM54" s="468"/>
      <c r="GIN54" s="468"/>
      <c r="GIO54" s="468"/>
      <c r="GIP54" s="468"/>
      <c r="GIQ54" s="468"/>
      <c r="GIR54" s="468"/>
      <c r="GIS54" s="468"/>
      <c r="GIT54" s="468"/>
      <c r="GIU54" s="468"/>
      <c r="GIV54" s="468"/>
      <c r="GIW54" s="468"/>
      <c r="GIX54" s="468"/>
      <c r="GIY54" s="468"/>
      <c r="GIZ54" s="468"/>
      <c r="GJA54" s="468"/>
      <c r="GJB54" s="468"/>
      <c r="GJC54" s="468"/>
      <c r="GJD54" s="468"/>
      <c r="GJE54" s="468"/>
      <c r="GJF54" s="468"/>
      <c r="GJG54" s="468"/>
      <c r="GJH54" s="468"/>
      <c r="GJI54" s="468"/>
      <c r="GJJ54" s="468"/>
      <c r="GJK54" s="468"/>
      <c r="GJL54" s="468"/>
      <c r="GJM54" s="468"/>
      <c r="GJN54" s="468"/>
      <c r="GJO54" s="468"/>
      <c r="GJP54" s="468"/>
      <c r="GJQ54" s="468"/>
      <c r="GJR54" s="468"/>
      <c r="GJS54" s="468"/>
      <c r="GJT54" s="468"/>
      <c r="GJU54" s="468"/>
      <c r="GJV54" s="468"/>
      <c r="GJW54" s="468"/>
      <c r="GJX54" s="468"/>
      <c r="GJY54" s="468"/>
      <c r="GJZ54" s="468"/>
      <c r="GKA54" s="468"/>
      <c r="GKB54" s="468"/>
      <c r="GKC54" s="468"/>
      <c r="GKD54" s="468"/>
      <c r="GKE54" s="468"/>
      <c r="GKF54" s="468"/>
      <c r="GKG54" s="468"/>
      <c r="GKH54" s="468"/>
      <c r="GKI54" s="468"/>
      <c r="GKJ54" s="468"/>
      <c r="GKK54" s="468"/>
      <c r="GKL54" s="468"/>
      <c r="GKM54" s="468"/>
      <c r="GKN54" s="468"/>
      <c r="GKO54" s="468"/>
      <c r="GKP54" s="468"/>
      <c r="GKQ54" s="468"/>
      <c r="GKR54" s="468"/>
      <c r="GKS54" s="468"/>
      <c r="GKT54" s="468"/>
      <c r="GKU54" s="468"/>
      <c r="GKV54" s="468"/>
      <c r="GKW54" s="468"/>
      <c r="GKX54" s="468"/>
      <c r="GKY54" s="468"/>
      <c r="GKZ54" s="468"/>
      <c r="GLA54" s="468"/>
      <c r="GLB54" s="468"/>
      <c r="GLC54" s="468"/>
      <c r="GLD54" s="468"/>
      <c r="GLE54" s="468"/>
      <c r="GLF54" s="468"/>
      <c r="GLG54" s="468"/>
      <c r="GLH54" s="468"/>
      <c r="GLI54" s="468"/>
      <c r="GLJ54" s="468"/>
      <c r="GLK54" s="468"/>
      <c r="GLL54" s="468"/>
      <c r="GLM54" s="468"/>
      <c r="GLN54" s="468"/>
      <c r="GLO54" s="468"/>
      <c r="GLP54" s="468"/>
      <c r="GLQ54" s="468"/>
      <c r="GLR54" s="468"/>
      <c r="GLS54" s="468"/>
      <c r="GLT54" s="468"/>
      <c r="GLU54" s="468"/>
      <c r="GLV54" s="468"/>
      <c r="GLW54" s="468"/>
      <c r="GLX54" s="468"/>
      <c r="GLY54" s="468"/>
      <c r="GLZ54" s="468"/>
      <c r="GMA54" s="468"/>
      <c r="GMB54" s="468"/>
      <c r="GMC54" s="468"/>
      <c r="GMD54" s="468"/>
      <c r="GME54" s="468"/>
      <c r="GMF54" s="468"/>
      <c r="GMG54" s="468"/>
      <c r="GMH54" s="468"/>
      <c r="GMI54" s="468"/>
      <c r="GMJ54" s="468"/>
      <c r="GMK54" s="468"/>
      <c r="GML54" s="468"/>
      <c r="GMM54" s="468"/>
      <c r="GMN54" s="468"/>
      <c r="GMO54" s="468"/>
      <c r="GMP54" s="468"/>
      <c r="GMQ54" s="468"/>
      <c r="GMR54" s="468"/>
      <c r="GMS54" s="468"/>
      <c r="GMT54" s="468"/>
      <c r="GMU54" s="468"/>
      <c r="GMV54" s="468"/>
      <c r="GMW54" s="468"/>
      <c r="GMX54" s="468"/>
      <c r="GMY54" s="468"/>
      <c r="GMZ54" s="468"/>
      <c r="GNA54" s="468"/>
      <c r="GNB54" s="468"/>
      <c r="GNC54" s="468"/>
      <c r="GND54" s="468"/>
      <c r="GNE54" s="468"/>
      <c r="GNF54" s="468"/>
      <c r="GNG54" s="468"/>
      <c r="GNH54" s="468"/>
      <c r="GNI54" s="468"/>
      <c r="GNJ54" s="468"/>
      <c r="GNK54" s="468"/>
      <c r="GNL54" s="468"/>
      <c r="GNM54" s="468"/>
      <c r="GNN54" s="468"/>
      <c r="GNO54" s="468"/>
      <c r="GNP54" s="468"/>
      <c r="GNQ54" s="468"/>
      <c r="GNR54" s="468"/>
      <c r="GNS54" s="468"/>
      <c r="GNT54" s="468"/>
      <c r="GNU54" s="468"/>
      <c r="GNV54" s="468"/>
      <c r="GNW54" s="468"/>
      <c r="GNX54" s="468"/>
      <c r="GNY54" s="468"/>
      <c r="GNZ54" s="468"/>
      <c r="GOA54" s="468"/>
      <c r="GOB54" s="468"/>
      <c r="GOC54" s="468"/>
      <c r="GOD54" s="468"/>
      <c r="GOE54" s="468"/>
      <c r="GOF54" s="468"/>
      <c r="GOG54" s="468"/>
      <c r="GOH54" s="468"/>
      <c r="GOI54" s="468"/>
      <c r="GOJ54" s="468"/>
      <c r="GOK54" s="468"/>
      <c r="GOL54" s="468"/>
      <c r="GOM54" s="468"/>
      <c r="GON54" s="468"/>
      <c r="GOO54" s="468"/>
      <c r="GOP54" s="468"/>
      <c r="GOQ54" s="468"/>
      <c r="GOR54" s="468"/>
      <c r="GOS54" s="468"/>
      <c r="GOT54" s="468"/>
      <c r="GOU54" s="468"/>
      <c r="GOV54" s="468"/>
      <c r="GOW54" s="468"/>
      <c r="GOX54" s="468"/>
      <c r="GOY54" s="468"/>
      <c r="GOZ54" s="468"/>
      <c r="GPA54" s="468"/>
      <c r="GPB54" s="468"/>
      <c r="GPC54" s="468"/>
      <c r="GPD54" s="468"/>
      <c r="GPE54" s="468"/>
      <c r="GPF54" s="468"/>
      <c r="GPG54" s="468"/>
      <c r="GPH54" s="468"/>
      <c r="GPI54" s="468"/>
      <c r="GPJ54" s="468"/>
      <c r="GPK54" s="468"/>
      <c r="GPL54" s="468"/>
      <c r="GPM54" s="468"/>
      <c r="GPN54" s="468"/>
      <c r="GPO54" s="468"/>
      <c r="GPP54" s="468"/>
      <c r="GPQ54" s="468"/>
      <c r="GPR54" s="468"/>
      <c r="GPS54" s="468"/>
      <c r="GPT54" s="468"/>
      <c r="GPU54" s="468"/>
      <c r="GPV54" s="468"/>
      <c r="GPW54" s="468"/>
      <c r="GPX54" s="468"/>
      <c r="GPY54" s="468"/>
      <c r="GPZ54" s="468"/>
      <c r="GQA54" s="468"/>
      <c r="GQB54" s="468"/>
      <c r="GQC54" s="468"/>
      <c r="GQD54" s="468"/>
      <c r="GQE54" s="468"/>
      <c r="GQF54" s="468"/>
      <c r="GQG54" s="468"/>
      <c r="GQH54" s="468"/>
      <c r="GQI54" s="468"/>
      <c r="GQJ54" s="468"/>
      <c r="GQK54" s="468"/>
      <c r="GQL54" s="468"/>
      <c r="GQM54" s="468"/>
      <c r="GQN54" s="468"/>
      <c r="GQO54" s="468"/>
      <c r="GQP54" s="468"/>
      <c r="GQQ54" s="468"/>
      <c r="GQR54" s="468"/>
      <c r="GQS54" s="468"/>
      <c r="GQT54" s="468"/>
      <c r="GQU54" s="468"/>
      <c r="GQV54" s="468"/>
      <c r="GQW54" s="468"/>
      <c r="GQX54" s="468"/>
      <c r="GQY54" s="468"/>
      <c r="GQZ54" s="468"/>
      <c r="GRA54" s="468"/>
      <c r="GRB54" s="468"/>
      <c r="GRC54" s="468"/>
      <c r="GRD54" s="468"/>
      <c r="GRE54" s="468"/>
      <c r="GRF54" s="468"/>
      <c r="GRG54" s="468"/>
      <c r="GRH54" s="468"/>
      <c r="GRI54" s="468"/>
      <c r="GRJ54" s="468"/>
      <c r="GRK54" s="468"/>
      <c r="GRL54" s="468"/>
      <c r="GRM54" s="468"/>
      <c r="GRN54" s="468"/>
      <c r="GRO54" s="468"/>
      <c r="GRP54" s="468"/>
      <c r="GRQ54" s="468"/>
      <c r="GRR54" s="468"/>
      <c r="GRS54" s="468"/>
      <c r="GRT54" s="468"/>
      <c r="GRU54" s="468"/>
      <c r="GRV54" s="468"/>
      <c r="GRW54" s="468"/>
      <c r="GRX54" s="468"/>
      <c r="GRY54" s="468"/>
      <c r="GRZ54" s="468"/>
      <c r="GSA54" s="468"/>
      <c r="GSB54" s="468"/>
      <c r="GSC54" s="468"/>
      <c r="GSD54" s="468"/>
      <c r="GSE54" s="468"/>
      <c r="GSF54" s="468"/>
      <c r="GSG54" s="468"/>
      <c r="GSH54" s="468"/>
      <c r="GSI54" s="468"/>
      <c r="GSJ54" s="468"/>
      <c r="GSK54" s="468"/>
      <c r="GSL54" s="468"/>
      <c r="GSM54" s="468"/>
      <c r="GSN54" s="468"/>
      <c r="GSO54" s="468"/>
      <c r="GSP54" s="468"/>
      <c r="GSQ54" s="468"/>
      <c r="GSR54" s="468"/>
      <c r="GSS54" s="468"/>
      <c r="GST54" s="468"/>
      <c r="GSU54" s="468"/>
      <c r="GSV54" s="468"/>
      <c r="GSW54" s="468"/>
      <c r="GSX54" s="468"/>
      <c r="GSY54" s="468"/>
      <c r="GSZ54" s="468"/>
      <c r="GTA54" s="468"/>
      <c r="GTB54" s="468"/>
      <c r="GTC54" s="468"/>
      <c r="GTD54" s="468"/>
      <c r="GTE54" s="468"/>
      <c r="GTF54" s="468"/>
      <c r="GTG54" s="468"/>
      <c r="GTH54" s="468"/>
      <c r="GTI54" s="468"/>
      <c r="GTJ54" s="468"/>
      <c r="GTK54" s="468"/>
      <c r="GTL54" s="468"/>
      <c r="GTM54" s="468"/>
      <c r="GTN54" s="468"/>
      <c r="GTO54" s="468"/>
      <c r="GTP54" s="468"/>
      <c r="GTQ54" s="468"/>
      <c r="GTR54" s="468"/>
      <c r="GTS54" s="468"/>
      <c r="GTT54" s="468"/>
      <c r="GTU54" s="468"/>
      <c r="GTV54" s="468"/>
      <c r="GTW54" s="468"/>
      <c r="GTX54" s="468"/>
      <c r="GTY54" s="468"/>
      <c r="GTZ54" s="468"/>
      <c r="GUA54" s="468"/>
      <c r="GUB54" s="468"/>
      <c r="GUC54" s="468"/>
      <c r="GUD54" s="468"/>
      <c r="GUE54" s="468"/>
      <c r="GUF54" s="468"/>
      <c r="GUG54" s="468"/>
      <c r="GUH54" s="468"/>
      <c r="GUI54" s="468"/>
      <c r="GUJ54" s="468"/>
      <c r="GUK54" s="468"/>
      <c r="GUL54" s="468"/>
      <c r="GUM54" s="468"/>
      <c r="GUN54" s="468"/>
      <c r="GUO54" s="468"/>
      <c r="GUP54" s="468"/>
      <c r="GUQ54" s="468"/>
      <c r="GUR54" s="468"/>
      <c r="GUS54" s="468"/>
      <c r="GUT54" s="468"/>
      <c r="GUU54" s="468"/>
      <c r="GUV54" s="468"/>
      <c r="GUW54" s="468"/>
      <c r="GUX54" s="468"/>
      <c r="GUY54" s="468"/>
      <c r="GUZ54" s="468"/>
      <c r="GVA54" s="468"/>
      <c r="GVB54" s="468"/>
      <c r="GVC54" s="468"/>
      <c r="GVD54" s="468"/>
      <c r="GVE54" s="468"/>
      <c r="GVF54" s="468"/>
      <c r="GVG54" s="468"/>
      <c r="GVH54" s="468"/>
      <c r="GVI54" s="468"/>
      <c r="GVJ54" s="468"/>
      <c r="GVK54" s="468"/>
      <c r="GVL54" s="468"/>
      <c r="GVM54" s="468"/>
      <c r="GVN54" s="468"/>
      <c r="GVO54" s="468"/>
      <c r="GVP54" s="468"/>
      <c r="GVQ54" s="468"/>
      <c r="GVR54" s="468"/>
      <c r="GVS54" s="468"/>
      <c r="GVT54" s="468"/>
      <c r="GVU54" s="468"/>
      <c r="GVV54" s="468"/>
      <c r="GVW54" s="468"/>
      <c r="GVX54" s="468"/>
      <c r="GVY54" s="468"/>
      <c r="GVZ54" s="468"/>
      <c r="GWA54" s="468"/>
      <c r="GWB54" s="468"/>
      <c r="GWC54" s="468"/>
      <c r="GWD54" s="468"/>
      <c r="GWE54" s="468"/>
      <c r="GWF54" s="468"/>
      <c r="GWG54" s="468"/>
      <c r="GWH54" s="468"/>
      <c r="GWI54" s="468"/>
      <c r="GWJ54" s="468"/>
      <c r="GWK54" s="468"/>
      <c r="GWL54" s="468"/>
      <c r="GWM54" s="468"/>
      <c r="GWN54" s="468"/>
      <c r="GWO54" s="468"/>
      <c r="GWP54" s="468"/>
      <c r="GWQ54" s="468"/>
      <c r="GWR54" s="468"/>
      <c r="GWS54" s="468"/>
      <c r="GWT54" s="468"/>
      <c r="GWU54" s="468"/>
      <c r="GWV54" s="468"/>
      <c r="GWW54" s="468"/>
      <c r="GWX54" s="468"/>
      <c r="GWY54" s="468"/>
      <c r="GWZ54" s="468"/>
      <c r="GXA54" s="468"/>
      <c r="GXB54" s="468"/>
      <c r="GXC54" s="468"/>
      <c r="GXD54" s="468"/>
      <c r="GXE54" s="468"/>
      <c r="GXF54" s="468"/>
      <c r="GXG54" s="468"/>
      <c r="GXH54" s="468"/>
      <c r="GXI54" s="468"/>
      <c r="GXJ54" s="468"/>
      <c r="GXK54" s="468"/>
      <c r="GXL54" s="468"/>
      <c r="GXM54" s="468"/>
      <c r="GXN54" s="468"/>
      <c r="GXO54" s="468"/>
      <c r="GXP54" s="468"/>
      <c r="GXQ54" s="468"/>
      <c r="GXR54" s="468"/>
      <c r="GXS54" s="468"/>
      <c r="GXT54" s="468"/>
      <c r="GXU54" s="468"/>
      <c r="GXV54" s="468"/>
      <c r="GXW54" s="468"/>
      <c r="GXX54" s="468"/>
      <c r="GXY54" s="468"/>
      <c r="GXZ54" s="468"/>
      <c r="GYA54" s="468"/>
      <c r="GYB54" s="468"/>
      <c r="GYC54" s="468"/>
      <c r="GYD54" s="468"/>
      <c r="GYE54" s="468"/>
      <c r="GYF54" s="468"/>
      <c r="GYG54" s="468"/>
      <c r="GYH54" s="468"/>
      <c r="GYI54" s="468"/>
      <c r="GYJ54" s="468"/>
      <c r="GYK54" s="468"/>
      <c r="GYL54" s="468"/>
      <c r="GYM54" s="468"/>
      <c r="GYN54" s="468"/>
      <c r="GYO54" s="468"/>
      <c r="GYP54" s="468"/>
      <c r="GYQ54" s="468"/>
      <c r="GYR54" s="468"/>
      <c r="GYS54" s="468"/>
      <c r="GYT54" s="468"/>
      <c r="GYU54" s="468"/>
      <c r="GYV54" s="468"/>
      <c r="GYW54" s="468"/>
      <c r="GYX54" s="468"/>
      <c r="GYY54" s="468"/>
      <c r="GYZ54" s="468"/>
      <c r="GZA54" s="468"/>
      <c r="GZB54" s="468"/>
      <c r="GZC54" s="468"/>
      <c r="GZD54" s="468"/>
      <c r="GZE54" s="468"/>
      <c r="GZF54" s="468"/>
      <c r="GZG54" s="468"/>
      <c r="GZH54" s="468"/>
      <c r="GZI54" s="468"/>
      <c r="GZJ54" s="468"/>
      <c r="GZK54" s="468"/>
      <c r="GZL54" s="468"/>
      <c r="GZM54" s="468"/>
      <c r="GZN54" s="468"/>
      <c r="GZO54" s="468"/>
      <c r="GZP54" s="468"/>
      <c r="GZQ54" s="468"/>
      <c r="GZR54" s="468"/>
      <c r="GZS54" s="468"/>
      <c r="GZT54" s="468"/>
      <c r="GZU54" s="468"/>
      <c r="GZV54" s="468"/>
      <c r="GZW54" s="468"/>
      <c r="GZX54" s="468"/>
      <c r="GZY54" s="468"/>
      <c r="GZZ54" s="468"/>
      <c r="HAA54" s="468"/>
      <c r="HAB54" s="468"/>
      <c r="HAC54" s="468"/>
      <c r="HAD54" s="468"/>
      <c r="HAE54" s="468"/>
      <c r="HAF54" s="468"/>
      <c r="HAG54" s="468"/>
      <c r="HAH54" s="468"/>
      <c r="HAI54" s="468"/>
      <c r="HAJ54" s="468"/>
      <c r="HAK54" s="468"/>
      <c r="HAL54" s="468"/>
      <c r="HAM54" s="468"/>
      <c r="HAN54" s="468"/>
      <c r="HAO54" s="468"/>
      <c r="HAP54" s="468"/>
      <c r="HAQ54" s="468"/>
      <c r="HAR54" s="468"/>
      <c r="HAS54" s="468"/>
      <c r="HAT54" s="468"/>
      <c r="HAU54" s="468"/>
      <c r="HAV54" s="468"/>
      <c r="HAW54" s="468"/>
      <c r="HAX54" s="468"/>
      <c r="HAY54" s="468"/>
      <c r="HAZ54" s="468"/>
      <c r="HBA54" s="468"/>
      <c r="HBB54" s="468"/>
      <c r="HBC54" s="468"/>
      <c r="HBD54" s="468"/>
      <c r="HBE54" s="468"/>
      <c r="HBF54" s="468"/>
      <c r="HBG54" s="468"/>
      <c r="HBH54" s="468"/>
      <c r="HBI54" s="468"/>
      <c r="HBJ54" s="468"/>
      <c r="HBK54" s="468"/>
      <c r="HBL54" s="468"/>
      <c r="HBM54" s="468"/>
      <c r="HBN54" s="468"/>
      <c r="HBO54" s="468"/>
      <c r="HBP54" s="468"/>
      <c r="HBQ54" s="468"/>
      <c r="HBR54" s="468"/>
      <c r="HBS54" s="468"/>
      <c r="HBT54" s="468"/>
      <c r="HBU54" s="468"/>
      <c r="HBV54" s="468"/>
      <c r="HBW54" s="468"/>
      <c r="HBX54" s="468"/>
      <c r="HBY54" s="468"/>
      <c r="HBZ54" s="468"/>
      <c r="HCA54" s="468"/>
      <c r="HCB54" s="468"/>
      <c r="HCC54" s="468"/>
      <c r="HCD54" s="468"/>
      <c r="HCE54" s="468"/>
      <c r="HCF54" s="468"/>
      <c r="HCG54" s="468"/>
      <c r="HCH54" s="468"/>
      <c r="HCI54" s="468"/>
      <c r="HCJ54" s="468"/>
      <c r="HCK54" s="468"/>
      <c r="HCL54" s="468"/>
      <c r="HCM54" s="468"/>
      <c r="HCN54" s="468"/>
      <c r="HCO54" s="468"/>
      <c r="HCP54" s="468"/>
      <c r="HCQ54" s="468"/>
      <c r="HCR54" s="468"/>
      <c r="HCS54" s="468"/>
      <c r="HCT54" s="468"/>
      <c r="HCU54" s="468"/>
      <c r="HCV54" s="468"/>
      <c r="HCW54" s="468"/>
      <c r="HCX54" s="468"/>
      <c r="HCY54" s="468"/>
      <c r="HCZ54" s="468"/>
      <c r="HDA54" s="468"/>
      <c r="HDB54" s="468"/>
      <c r="HDC54" s="468"/>
      <c r="HDD54" s="468"/>
      <c r="HDE54" s="468"/>
      <c r="HDF54" s="468"/>
      <c r="HDG54" s="468"/>
      <c r="HDH54" s="468"/>
      <c r="HDI54" s="468"/>
      <c r="HDJ54" s="468"/>
      <c r="HDK54" s="468"/>
      <c r="HDL54" s="468"/>
      <c r="HDM54" s="468"/>
      <c r="HDN54" s="468"/>
      <c r="HDO54" s="468"/>
      <c r="HDP54" s="468"/>
      <c r="HDQ54" s="468"/>
      <c r="HDR54" s="468"/>
      <c r="HDS54" s="468"/>
      <c r="HDT54" s="468"/>
      <c r="HDU54" s="468"/>
      <c r="HDV54" s="468"/>
      <c r="HDW54" s="468"/>
      <c r="HDX54" s="468"/>
      <c r="HDY54" s="468"/>
      <c r="HDZ54" s="468"/>
      <c r="HEA54" s="468"/>
      <c r="HEB54" s="468"/>
      <c r="HEC54" s="468"/>
      <c r="HED54" s="468"/>
      <c r="HEE54" s="468"/>
      <c r="HEF54" s="468"/>
      <c r="HEG54" s="468"/>
      <c r="HEH54" s="468"/>
      <c r="HEI54" s="468"/>
      <c r="HEJ54" s="468"/>
      <c r="HEK54" s="468"/>
      <c r="HEL54" s="468"/>
      <c r="HEM54" s="468"/>
      <c r="HEN54" s="468"/>
      <c r="HEO54" s="468"/>
      <c r="HEP54" s="468"/>
      <c r="HEQ54" s="468"/>
      <c r="HER54" s="468"/>
      <c r="HES54" s="468"/>
      <c r="HET54" s="468"/>
      <c r="HEU54" s="468"/>
      <c r="HEV54" s="468"/>
      <c r="HEW54" s="468"/>
      <c r="HEX54" s="468"/>
      <c r="HEY54" s="468"/>
      <c r="HEZ54" s="468"/>
      <c r="HFA54" s="468"/>
      <c r="HFB54" s="468"/>
      <c r="HFC54" s="468"/>
      <c r="HFD54" s="468"/>
      <c r="HFE54" s="468"/>
      <c r="HFF54" s="468"/>
      <c r="HFG54" s="468"/>
      <c r="HFH54" s="468"/>
      <c r="HFI54" s="468"/>
      <c r="HFJ54" s="468"/>
      <c r="HFK54" s="468"/>
      <c r="HFL54" s="468"/>
      <c r="HFM54" s="468"/>
      <c r="HFN54" s="468"/>
      <c r="HFO54" s="468"/>
      <c r="HFP54" s="468"/>
      <c r="HFQ54" s="468"/>
      <c r="HFR54" s="468"/>
      <c r="HFS54" s="468"/>
      <c r="HFT54" s="468"/>
      <c r="HFU54" s="468"/>
      <c r="HFV54" s="468"/>
      <c r="HFW54" s="468"/>
      <c r="HFX54" s="468"/>
      <c r="HFY54" s="468"/>
      <c r="HFZ54" s="468"/>
      <c r="HGA54" s="468"/>
      <c r="HGB54" s="468"/>
      <c r="HGC54" s="468"/>
      <c r="HGD54" s="468"/>
      <c r="HGE54" s="468"/>
      <c r="HGF54" s="468"/>
      <c r="HGG54" s="468"/>
      <c r="HGH54" s="468"/>
      <c r="HGI54" s="468"/>
      <c r="HGJ54" s="468"/>
      <c r="HGK54" s="468"/>
      <c r="HGL54" s="468"/>
      <c r="HGM54" s="468"/>
      <c r="HGN54" s="468"/>
      <c r="HGO54" s="468"/>
      <c r="HGP54" s="468"/>
      <c r="HGQ54" s="468"/>
      <c r="HGR54" s="468"/>
      <c r="HGS54" s="468"/>
      <c r="HGT54" s="468"/>
      <c r="HGU54" s="468"/>
      <c r="HGV54" s="468"/>
      <c r="HGW54" s="468"/>
      <c r="HGX54" s="468"/>
      <c r="HGY54" s="468"/>
      <c r="HGZ54" s="468"/>
      <c r="HHA54" s="468"/>
      <c r="HHB54" s="468"/>
      <c r="HHC54" s="468"/>
      <c r="HHD54" s="468"/>
      <c r="HHE54" s="468"/>
      <c r="HHF54" s="468"/>
      <c r="HHG54" s="468"/>
      <c r="HHH54" s="468"/>
      <c r="HHI54" s="468"/>
      <c r="HHJ54" s="468"/>
      <c r="HHK54" s="468"/>
      <c r="HHL54" s="468"/>
      <c r="HHM54" s="468"/>
      <c r="HHN54" s="468"/>
      <c r="HHO54" s="468"/>
      <c r="HHP54" s="468"/>
      <c r="HHQ54" s="468"/>
      <c r="HHR54" s="468"/>
      <c r="HHS54" s="468"/>
      <c r="HHT54" s="468"/>
      <c r="HHU54" s="468"/>
      <c r="HHV54" s="468"/>
      <c r="HHW54" s="468"/>
      <c r="HHX54" s="468"/>
      <c r="HHY54" s="468"/>
      <c r="HHZ54" s="468"/>
      <c r="HIA54" s="468"/>
      <c r="HIB54" s="468"/>
      <c r="HIC54" s="468"/>
      <c r="HID54" s="468"/>
      <c r="HIE54" s="468"/>
      <c r="HIF54" s="468"/>
      <c r="HIG54" s="468"/>
      <c r="HIH54" s="468"/>
      <c r="HII54" s="468"/>
      <c r="HIJ54" s="468"/>
      <c r="HIK54" s="468"/>
      <c r="HIL54" s="468"/>
      <c r="HIM54" s="468"/>
      <c r="HIN54" s="468"/>
      <c r="HIO54" s="468"/>
      <c r="HIP54" s="468"/>
      <c r="HIQ54" s="468"/>
      <c r="HIR54" s="468"/>
      <c r="HIS54" s="468"/>
      <c r="HIT54" s="468"/>
      <c r="HIU54" s="468"/>
      <c r="HIV54" s="468"/>
      <c r="HIW54" s="468"/>
      <c r="HIX54" s="468"/>
      <c r="HIY54" s="468"/>
      <c r="HIZ54" s="468"/>
      <c r="HJA54" s="468"/>
      <c r="HJB54" s="468"/>
      <c r="HJC54" s="468"/>
      <c r="HJD54" s="468"/>
      <c r="HJE54" s="468"/>
      <c r="HJF54" s="468"/>
      <c r="HJG54" s="468"/>
      <c r="HJH54" s="468"/>
      <c r="HJI54" s="468"/>
      <c r="HJJ54" s="468"/>
      <c r="HJK54" s="468"/>
      <c r="HJL54" s="468"/>
      <c r="HJM54" s="468"/>
      <c r="HJN54" s="468"/>
      <c r="HJO54" s="468"/>
      <c r="HJP54" s="468"/>
      <c r="HJQ54" s="468"/>
      <c r="HJR54" s="468"/>
      <c r="HJS54" s="468"/>
      <c r="HJT54" s="468"/>
      <c r="HJU54" s="468"/>
      <c r="HJV54" s="468"/>
      <c r="HJW54" s="468"/>
      <c r="HJX54" s="468"/>
      <c r="HJY54" s="468"/>
      <c r="HJZ54" s="468"/>
      <c r="HKA54" s="468"/>
      <c r="HKB54" s="468"/>
      <c r="HKC54" s="468"/>
      <c r="HKD54" s="468"/>
      <c r="HKE54" s="468"/>
      <c r="HKF54" s="468"/>
      <c r="HKG54" s="468"/>
      <c r="HKH54" s="468"/>
      <c r="HKI54" s="468"/>
      <c r="HKJ54" s="468"/>
      <c r="HKK54" s="468"/>
      <c r="HKL54" s="468"/>
      <c r="HKM54" s="468"/>
      <c r="HKN54" s="468"/>
      <c r="HKO54" s="468"/>
      <c r="HKP54" s="468"/>
      <c r="HKQ54" s="468"/>
      <c r="HKR54" s="468"/>
      <c r="HKS54" s="468"/>
      <c r="HKT54" s="468"/>
      <c r="HKU54" s="468"/>
      <c r="HKV54" s="468"/>
      <c r="HKW54" s="468"/>
      <c r="HKX54" s="468"/>
      <c r="HKY54" s="468"/>
      <c r="HKZ54" s="468"/>
      <c r="HLA54" s="468"/>
      <c r="HLB54" s="468"/>
      <c r="HLC54" s="468"/>
      <c r="HLD54" s="468"/>
      <c r="HLE54" s="468"/>
      <c r="HLF54" s="468"/>
      <c r="HLG54" s="468"/>
      <c r="HLH54" s="468"/>
      <c r="HLI54" s="468"/>
      <c r="HLJ54" s="468"/>
      <c r="HLK54" s="468"/>
      <c r="HLL54" s="468"/>
      <c r="HLM54" s="468"/>
      <c r="HLN54" s="468"/>
      <c r="HLO54" s="468"/>
      <c r="HLP54" s="468"/>
      <c r="HLQ54" s="468"/>
      <c r="HLR54" s="468"/>
      <c r="HLS54" s="468"/>
      <c r="HLT54" s="468"/>
      <c r="HLU54" s="468"/>
      <c r="HLV54" s="468"/>
      <c r="HLW54" s="468"/>
      <c r="HLX54" s="468"/>
      <c r="HLY54" s="468"/>
      <c r="HLZ54" s="468"/>
      <c r="HMA54" s="468"/>
      <c r="HMB54" s="468"/>
      <c r="HMC54" s="468"/>
      <c r="HMD54" s="468"/>
      <c r="HME54" s="468"/>
      <c r="HMF54" s="468"/>
      <c r="HMG54" s="468"/>
      <c r="HMH54" s="468"/>
      <c r="HMI54" s="468"/>
      <c r="HMJ54" s="468"/>
      <c r="HMK54" s="468"/>
      <c r="HML54" s="468"/>
      <c r="HMM54" s="468"/>
      <c r="HMN54" s="468"/>
      <c r="HMO54" s="468"/>
      <c r="HMP54" s="468"/>
      <c r="HMQ54" s="468"/>
      <c r="HMR54" s="468"/>
      <c r="HMS54" s="468"/>
      <c r="HMT54" s="468"/>
      <c r="HMU54" s="468"/>
      <c r="HMV54" s="468"/>
      <c r="HMW54" s="468"/>
      <c r="HMX54" s="468"/>
      <c r="HMY54" s="468"/>
      <c r="HMZ54" s="468"/>
      <c r="HNA54" s="468"/>
      <c r="HNB54" s="468"/>
      <c r="HNC54" s="468"/>
      <c r="HND54" s="468"/>
      <c r="HNE54" s="468"/>
      <c r="HNF54" s="468"/>
      <c r="HNG54" s="468"/>
      <c r="HNH54" s="468"/>
      <c r="HNI54" s="468"/>
      <c r="HNJ54" s="468"/>
      <c r="HNK54" s="468"/>
      <c r="HNL54" s="468"/>
      <c r="HNM54" s="468"/>
      <c r="HNN54" s="468"/>
      <c r="HNO54" s="468"/>
      <c r="HNP54" s="468"/>
      <c r="HNQ54" s="468"/>
      <c r="HNR54" s="468"/>
      <c r="HNS54" s="468"/>
      <c r="HNT54" s="468"/>
      <c r="HNU54" s="468"/>
      <c r="HNV54" s="468"/>
      <c r="HNW54" s="468"/>
      <c r="HNX54" s="468"/>
      <c r="HNY54" s="468"/>
      <c r="HNZ54" s="468"/>
      <c r="HOA54" s="468"/>
      <c r="HOB54" s="468"/>
      <c r="HOC54" s="468"/>
      <c r="HOD54" s="468"/>
      <c r="HOE54" s="468"/>
      <c r="HOF54" s="468"/>
      <c r="HOG54" s="468"/>
      <c r="HOH54" s="468"/>
      <c r="HOI54" s="468"/>
      <c r="HOJ54" s="468"/>
      <c r="HOK54" s="468"/>
      <c r="HOL54" s="468"/>
      <c r="HOM54" s="468"/>
      <c r="HON54" s="468"/>
      <c r="HOO54" s="468"/>
      <c r="HOP54" s="468"/>
      <c r="HOQ54" s="468"/>
      <c r="HOR54" s="468"/>
      <c r="HOS54" s="468"/>
      <c r="HOT54" s="468"/>
      <c r="HOU54" s="468"/>
      <c r="HOV54" s="468"/>
      <c r="HOW54" s="468"/>
      <c r="HOX54" s="468"/>
      <c r="HOY54" s="468"/>
      <c r="HOZ54" s="468"/>
      <c r="HPA54" s="468"/>
      <c r="HPB54" s="468"/>
      <c r="HPC54" s="468"/>
      <c r="HPD54" s="468"/>
      <c r="HPE54" s="468"/>
      <c r="HPF54" s="468"/>
      <c r="HPG54" s="468"/>
      <c r="HPH54" s="468"/>
      <c r="HPI54" s="468"/>
      <c r="HPJ54" s="468"/>
      <c r="HPK54" s="468"/>
      <c r="HPL54" s="468"/>
      <c r="HPM54" s="468"/>
      <c r="HPN54" s="468"/>
      <c r="HPO54" s="468"/>
      <c r="HPP54" s="468"/>
      <c r="HPQ54" s="468"/>
      <c r="HPR54" s="468"/>
      <c r="HPS54" s="468"/>
      <c r="HPT54" s="468"/>
      <c r="HPU54" s="468"/>
      <c r="HPV54" s="468"/>
      <c r="HPW54" s="468"/>
      <c r="HPX54" s="468"/>
      <c r="HPY54" s="468"/>
      <c r="HPZ54" s="468"/>
      <c r="HQA54" s="468"/>
      <c r="HQB54" s="468"/>
      <c r="HQC54" s="468"/>
      <c r="HQD54" s="468"/>
      <c r="HQE54" s="468"/>
      <c r="HQF54" s="468"/>
      <c r="HQG54" s="468"/>
      <c r="HQH54" s="468"/>
      <c r="HQI54" s="468"/>
      <c r="HQJ54" s="468"/>
      <c r="HQK54" s="468"/>
      <c r="HQL54" s="468"/>
      <c r="HQM54" s="468"/>
      <c r="HQN54" s="468"/>
      <c r="HQO54" s="468"/>
      <c r="HQP54" s="468"/>
      <c r="HQQ54" s="468"/>
      <c r="HQR54" s="468"/>
      <c r="HQS54" s="468"/>
      <c r="HQT54" s="468"/>
      <c r="HQU54" s="468"/>
      <c r="HQV54" s="468"/>
      <c r="HQW54" s="468"/>
      <c r="HQX54" s="468"/>
      <c r="HQY54" s="468"/>
      <c r="HQZ54" s="468"/>
      <c r="HRA54" s="468"/>
      <c r="HRB54" s="468"/>
      <c r="HRC54" s="468"/>
      <c r="HRD54" s="468"/>
      <c r="HRE54" s="468"/>
      <c r="HRF54" s="468"/>
      <c r="HRG54" s="468"/>
      <c r="HRH54" s="468"/>
      <c r="HRI54" s="468"/>
      <c r="HRJ54" s="468"/>
      <c r="HRK54" s="468"/>
      <c r="HRL54" s="468"/>
      <c r="HRM54" s="468"/>
      <c r="HRN54" s="468"/>
      <c r="HRO54" s="468"/>
      <c r="HRP54" s="468"/>
      <c r="HRQ54" s="468"/>
      <c r="HRR54" s="468"/>
      <c r="HRS54" s="468"/>
      <c r="HRT54" s="468"/>
      <c r="HRU54" s="468"/>
      <c r="HRV54" s="468"/>
      <c r="HRW54" s="468"/>
      <c r="HRX54" s="468"/>
      <c r="HRY54" s="468"/>
      <c r="HRZ54" s="468"/>
      <c r="HSA54" s="468"/>
      <c r="HSB54" s="468"/>
      <c r="HSC54" s="468"/>
      <c r="HSD54" s="468"/>
      <c r="HSE54" s="468"/>
      <c r="HSF54" s="468"/>
      <c r="HSG54" s="468"/>
      <c r="HSH54" s="468"/>
      <c r="HSI54" s="468"/>
      <c r="HSJ54" s="468"/>
      <c r="HSK54" s="468"/>
      <c r="HSL54" s="468"/>
      <c r="HSM54" s="468"/>
      <c r="HSN54" s="468"/>
      <c r="HSO54" s="468"/>
      <c r="HSP54" s="468"/>
      <c r="HSQ54" s="468"/>
      <c r="HSR54" s="468"/>
      <c r="HSS54" s="468"/>
      <c r="HST54" s="468"/>
      <c r="HSU54" s="468"/>
      <c r="HSV54" s="468"/>
      <c r="HSW54" s="468"/>
      <c r="HSX54" s="468"/>
      <c r="HSY54" s="468"/>
      <c r="HSZ54" s="468"/>
      <c r="HTA54" s="468"/>
      <c r="HTB54" s="468"/>
      <c r="HTC54" s="468"/>
      <c r="HTD54" s="468"/>
      <c r="HTE54" s="468"/>
      <c r="HTF54" s="468"/>
      <c r="HTG54" s="468"/>
      <c r="HTH54" s="468"/>
      <c r="HTI54" s="468"/>
      <c r="HTJ54" s="468"/>
      <c r="HTK54" s="468"/>
      <c r="HTL54" s="468"/>
      <c r="HTM54" s="468"/>
      <c r="HTN54" s="468"/>
      <c r="HTO54" s="468"/>
      <c r="HTP54" s="468"/>
      <c r="HTQ54" s="468"/>
      <c r="HTR54" s="468"/>
      <c r="HTS54" s="468"/>
      <c r="HTT54" s="468"/>
      <c r="HTU54" s="468"/>
      <c r="HTV54" s="468"/>
      <c r="HTW54" s="468"/>
      <c r="HTX54" s="468"/>
      <c r="HTY54" s="468"/>
      <c r="HTZ54" s="468"/>
      <c r="HUA54" s="468"/>
      <c r="HUB54" s="468"/>
      <c r="HUC54" s="468"/>
      <c r="HUD54" s="468"/>
      <c r="HUE54" s="468"/>
      <c r="HUF54" s="468"/>
      <c r="HUG54" s="468"/>
      <c r="HUH54" s="468"/>
      <c r="HUI54" s="468"/>
      <c r="HUJ54" s="468"/>
      <c r="HUK54" s="468"/>
      <c r="HUL54" s="468"/>
      <c r="HUM54" s="468"/>
      <c r="HUN54" s="468"/>
      <c r="HUO54" s="468"/>
      <c r="HUP54" s="468"/>
      <c r="HUQ54" s="468"/>
      <c r="HUR54" s="468"/>
      <c r="HUS54" s="468"/>
      <c r="HUT54" s="468"/>
      <c r="HUU54" s="468"/>
      <c r="HUV54" s="468"/>
      <c r="HUW54" s="468"/>
      <c r="HUX54" s="468"/>
      <c r="HUY54" s="468"/>
      <c r="HUZ54" s="468"/>
      <c r="HVA54" s="468"/>
      <c r="HVB54" s="468"/>
      <c r="HVC54" s="468"/>
      <c r="HVD54" s="468"/>
      <c r="HVE54" s="468"/>
      <c r="HVF54" s="468"/>
      <c r="HVG54" s="468"/>
      <c r="HVH54" s="468"/>
      <c r="HVI54" s="468"/>
      <c r="HVJ54" s="468"/>
      <c r="HVK54" s="468"/>
      <c r="HVL54" s="468"/>
      <c r="HVM54" s="468"/>
      <c r="HVN54" s="468"/>
      <c r="HVO54" s="468"/>
      <c r="HVP54" s="468"/>
      <c r="HVQ54" s="468"/>
      <c r="HVR54" s="468"/>
      <c r="HVS54" s="468"/>
      <c r="HVT54" s="468"/>
      <c r="HVU54" s="468"/>
      <c r="HVV54" s="468"/>
      <c r="HVW54" s="468"/>
      <c r="HVX54" s="468"/>
      <c r="HVY54" s="468"/>
      <c r="HVZ54" s="468"/>
      <c r="HWA54" s="468"/>
      <c r="HWB54" s="468"/>
      <c r="HWC54" s="468"/>
      <c r="HWD54" s="468"/>
      <c r="HWE54" s="468"/>
      <c r="HWF54" s="468"/>
      <c r="HWG54" s="468"/>
      <c r="HWH54" s="468"/>
      <c r="HWI54" s="468"/>
      <c r="HWJ54" s="468"/>
      <c r="HWK54" s="468"/>
      <c r="HWL54" s="468"/>
      <c r="HWM54" s="468"/>
      <c r="HWN54" s="468"/>
      <c r="HWO54" s="468"/>
      <c r="HWP54" s="468"/>
      <c r="HWQ54" s="468"/>
      <c r="HWR54" s="468"/>
      <c r="HWS54" s="468"/>
      <c r="HWT54" s="468"/>
      <c r="HWU54" s="468"/>
      <c r="HWV54" s="468"/>
      <c r="HWW54" s="468"/>
      <c r="HWX54" s="468"/>
      <c r="HWY54" s="468"/>
      <c r="HWZ54" s="468"/>
      <c r="HXA54" s="468"/>
      <c r="HXB54" s="468"/>
      <c r="HXC54" s="468"/>
      <c r="HXD54" s="468"/>
      <c r="HXE54" s="468"/>
      <c r="HXF54" s="468"/>
      <c r="HXG54" s="468"/>
      <c r="HXH54" s="468"/>
      <c r="HXI54" s="468"/>
      <c r="HXJ54" s="468"/>
      <c r="HXK54" s="468"/>
      <c r="HXL54" s="468"/>
      <c r="HXM54" s="468"/>
      <c r="HXN54" s="468"/>
      <c r="HXO54" s="468"/>
      <c r="HXP54" s="468"/>
      <c r="HXQ54" s="468"/>
      <c r="HXR54" s="468"/>
      <c r="HXS54" s="468"/>
      <c r="HXT54" s="468"/>
      <c r="HXU54" s="468"/>
      <c r="HXV54" s="468"/>
      <c r="HXW54" s="468"/>
      <c r="HXX54" s="468"/>
      <c r="HXY54" s="468"/>
      <c r="HXZ54" s="468"/>
      <c r="HYA54" s="468"/>
      <c r="HYB54" s="468"/>
      <c r="HYC54" s="468"/>
      <c r="HYD54" s="468"/>
      <c r="HYE54" s="468"/>
      <c r="HYF54" s="468"/>
      <c r="HYG54" s="468"/>
      <c r="HYH54" s="468"/>
      <c r="HYI54" s="468"/>
      <c r="HYJ54" s="468"/>
      <c r="HYK54" s="468"/>
      <c r="HYL54" s="468"/>
      <c r="HYM54" s="468"/>
      <c r="HYN54" s="468"/>
      <c r="HYO54" s="468"/>
      <c r="HYP54" s="468"/>
      <c r="HYQ54" s="468"/>
      <c r="HYR54" s="468"/>
      <c r="HYS54" s="468"/>
      <c r="HYT54" s="468"/>
      <c r="HYU54" s="468"/>
      <c r="HYV54" s="468"/>
      <c r="HYW54" s="468"/>
      <c r="HYX54" s="468"/>
      <c r="HYY54" s="468"/>
      <c r="HYZ54" s="468"/>
      <c r="HZA54" s="468"/>
      <c r="HZB54" s="468"/>
      <c r="HZC54" s="468"/>
      <c r="HZD54" s="468"/>
      <c r="HZE54" s="468"/>
      <c r="HZF54" s="468"/>
      <c r="HZG54" s="468"/>
      <c r="HZH54" s="468"/>
      <c r="HZI54" s="468"/>
      <c r="HZJ54" s="468"/>
      <c r="HZK54" s="468"/>
      <c r="HZL54" s="468"/>
      <c r="HZM54" s="468"/>
      <c r="HZN54" s="468"/>
      <c r="HZO54" s="468"/>
      <c r="HZP54" s="468"/>
      <c r="HZQ54" s="468"/>
      <c r="HZR54" s="468"/>
      <c r="HZS54" s="468"/>
      <c r="HZT54" s="468"/>
      <c r="HZU54" s="468"/>
      <c r="HZV54" s="468"/>
      <c r="HZW54" s="468"/>
      <c r="HZX54" s="468"/>
      <c r="HZY54" s="468"/>
      <c r="HZZ54" s="468"/>
      <c r="IAA54" s="468"/>
      <c r="IAB54" s="468"/>
      <c r="IAC54" s="468"/>
      <c r="IAD54" s="468"/>
      <c r="IAE54" s="468"/>
      <c r="IAF54" s="468"/>
      <c r="IAG54" s="468"/>
      <c r="IAH54" s="468"/>
      <c r="IAI54" s="468"/>
      <c r="IAJ54" s="468"/>
      <c r="IAK54" s="468"/>
      <c r="IAL54" s="468"/>
      <c r="IAM54" s="468"/>
      <c r="IAN54" s="468"/>
      <c r="IAO54" s="468"/>
      <c r="IAP54" s="468"/>
      <c r="IAQ54" s="468"/>
      <c r="IAR54" s="468"/>
      <c r="IAS54" s="468"/>
      <c r="IAT54" s="468"/>
      <c r="IAU54" s="468"/>
      <c r="IAV54" s="468"/>
      <c r="IAW54" s="468"/>
      <c r="IAX54" s="468"/>
      <c r="IAY54" s="468"/>
      <c r="IAZ54" s="468"/>
      <c r="IBA54" s="468"/>
      <c r="IBB54" s="468"/>
      <c r="IBC54" s="468"/>
      <c r="IBD54" s="468"/>
      <c r="IBE54" s="468"/>
      <c r="IBF54" s="468"/>
      <c r="IBG54" s="468"/>
      <c r="IBH54" s="468"/>
      <c r="IBI54" s="468"/>
      <c r="IBJ54" s="468"/>
      <c r="IBK54" s="468"/>
      <c r="IBL54" s="468"/>
      <c r="IBM54" s="468"/>
      <c r="IBN54" s="468"/>
      <c r="IBO54" s="468"/>
      <c r="IBP54" s="468"/>
      <c r="IBQ54" s="468"/>
      <c r="IBR54" s="468"/>
      <c r="IBS54" s="468"/>
      <c r="IBT54" s="468"/>
      <c r="IBU54" s="468"/>
      <c r="IBV54" s="468"/>
      <c r="IBW54" s="468"/>
      <c r="IBX54" s="468"/>
      <c r="IBY54" s="468"/>
      <c r="IBZ54" s="468"/>
      <c r="ICA54" s="468"/>
      <c r="ICB54" s="468"/>
      <c r="ICC54" s="468"/>
      <c r="ICD54" s="468"/>
      <c r="ICE54" s="468"/>
      <c r="ICF54" s="468"/>
      <c r="ICG54" s="468"/>
      <c r="ICH54" s="468"/>
      <c r="ICI54" s="468"/>
      <c r="ICJ54" s="468"/>
      <c r="ICK54" s="468"/>
      <c r="ICL54" s="468"/>
      <c r="ICM54" s="468"/>
      <c r="ICN54" s="468"/>
      <c r="ICO54" s="468"/>
      <c r="ICP54" s="468"/>
      <c r="ICQ54" s="468"/>
      <c r="ICR54" s="468"/>
      <c r="ICS54" s="468"/>
      <c r="ICT54" s="468"/>
      <c r="ICU54" s="468"/>
      <c r="ICV54" s="468"/>
      <c r="ICW54" s="468"/>
      <c r="ICX54" s="468"/>
      <c r="ICY54" s="468"/>
      <c r="ICZ54" s="468"/>
      <c r="IDA54" s="468"/>
      <c r="IDB54" s="468"/>
      <c r="IDC54" s="468"/>
      <c r="IDD54" s="468"/>
      <c r="IDE54" s="468"/>
      <c r="IDF54" s="468"/>
      <c r="IDG54" s="468"/>
      <c r="IDH54" s="468"/>
      <c r="IDI54" s="468"/>
      <c r="IDJ54" s="468"/>
      <c r="IDK54" s="468"/>
      <c r="IDL54" s="468"/>
      <c r="IDM54" s="468"/>
      <c r="IDN54" s="468"/>
      <c r="IDO54" s="468"/>
      <c r="IDP54" s="468"/>
      <c r="IDQ54" s="468"/>
      <c r="IDR54" s="468"/>
      <c r="IDS54" s="468"/>
      <c r="IDT54" s="468"/>
      <c r="IDU54" s="468"/>
      <c r="IDV54" s="468"/>
      <c r="IDW54" s="468"/>
      <c r="IDX54" s="468"/>
      <c r="IDY54" s="468"/>
      <c r="IDZ54" s="468"/>
      <c r="IEA54" s="468"/>
      <c r="IEB54" s="468"/>
      <c r="IEC54" s="468"/>
      <c r="IED54" s="468"/>
      <c r="IEE54" s="468"/>
      <c r="IEF54" s="468"/>
      <c r="IEG54" s="468"/>
      <c r="IEH54" s="468"/>
      <c r="IEI54" s="468"/>
      <c r="IEJ54" s="468"/>
      <c r="IEK54" s="468"/>
      <c r="IEL54" s="468"/>
      <c r="IEM54" s="468"/>
      <c r="IEN54" s="468"/>
      <c r="IEO54" s="468"/>
      <c r="IEP54" s="468"/>
      <c r="IEQ54" s="468"/>
      <c r="IER54" s="468"/>
      <c r="IES54" s="468"/>
      <c r="IET54" s="468"/>
      <c r="IEU54" s="468"/>
      <c r="IEV54" s="468"/>
      <c r="IEW54" s="468"/>
      <c r="IEX54" s="468"/>
      <c r="IEY54" s="468"/>
      <c r="IEZ54" s="468"/>
      <c r="IFA54" s="468"/>
      <c r="IFB54" s="468"/>
      <c r="IFC54" s="468"/>
      <c r="IFD54" s="468"/>
      <c r="IFE54" s="468"/>
      <c r="IFF54" s="468"/>
      <c r="IFG54" s="468"/>
      <c r="IFH54" s="468"/>
      <c r="IFI54" s="468"/>
      <c r="IFJ54" s="468"/>
      <c r="IFK54" s="468"/>
      <c r="IFL54" s="468"/>
      <c r="IFM54" s="468"/>
      <c r="IFN54" s="468"/>
      <c r="IFO54" s="468"/>
      <c r="IFP54" s="468"/>
      <c r="IFQ54" s="468"/>
      <c r="IFR54" s="468"/>
      <c r="IFS54" s="468"/>
      <c r="IFT54" s="468"/>
      <c r="IFU54" s="468"/>
      <c r="IFV54" s="468"/>
      <c r="IFW54" s="468"/>
      <c r="IFX54" s="468"/>
      <c r="IFY54" s="468"/>
      <c r="IFZ54" s="468"/>
      <c r="IGA54" s="468"/>
      <c r="IGB54" s="468"/>
      <c r="IGC54" s="468"/>
      <c r="IGD54" s="468"/>
      <c r="IGE54" s="468"/>
      <c r="IGF54" s="468"/>
      <c r="IGG54" s="468"/>
      <c r="IGH54" s="468"/>
      <c r="IGI54" s="468"/>
      <c r="IGJ54" s="468"/>
      <c r="IGK54" s="468"/>
      <c r="IGL54" s="468"/>
      <c r="IGM54" s="468"/>
      <c r="IGN54" s="468"/>
      <c r="IGO54" s="468"/>
      <c r="IGP54" s="468"/>
      <c r="IGQ54" s="468"/>
      <c r="IGR54" s="468"/>
      <c r="IGS54" s="468"/>
      <c r="IGT54" s="468"/>
      <c r="IGU54" s="468"/>
      <c r="IGV54" s="468"/>
      <c r="IGW54" s="468"/>
      <c r="IGX54" s="468"/>
      <c r="IGY54" s="468"/>
      <c r="IGZ54" s="468"/>
      <c r="IHA54" s="468"/>
      <c r="IHB54" s="468"/>
      <c r="IHC54" s="468"/>
      <c r="IHD54" s="468"/>
      <c r="IHE54" s="468"/>
      <c r="IHF54" s="468"/>
      <c r="IHG54" s="468"/>
      <c r="IHH54" s="468"/>
      <c r="IHI54" s="468"/>
      <c r="IHJ54" s="468"/>
      <c r="IHK54" s="468"/>
      <c r="IHL54" s="468"/>
      <c r="IHM54" s="468"/>
      <c r="IHN54" s="468"/>
      <c r="IHO54" s="468"/>
      <c r="IHP54" s="468"/>
      <c r="IHQ54" s="468"/>
      <c r="IHR54" s="468"/>
      <c r="IHS54" s="468"/>
      <c r="IHT54" s="468"/>
      <c r="IHU54" s="468"/>
      <c r="IHV54" s="468"/>
      <c r="IHW54" s="468"/>
      <c r="IHX54" s="468"/>
      <c r="IHY54" s="468"/>
      <c r="IHZ54" s="468"/>
      <c r="IIA54" s="468"/>
      <c r="IIB54" s="468"/>
      <c r="IIC54" s="468"/>
      <c r="IID54" s="468"/>
      <c r="IIE54" s="468"/>
      <c r="IIF54" s="468"/>
      <c r="IIG54" s="468"/>
      <c r="IIH54" s="468"/>
      <c r="III54" s="468"/>
      <c r="IIJ54" s="468"/>
      <c r="IIK54" s="468"/>
      <c r="IIL54" s="468"/>
      <c r="IIM54" s="468"/>
      <c r="IIN54" s="468"/>
      <c r="IIO54" s="468"/>
      <c r="IIP54" s="468"/>
      <c r="IIQ54" s="468"/>
      <c r="IIR54" s="468"/>
      <c r="IIS54" s="468"/>
      <c r="IIT54" s="468"/>
      <c r="IIU54" s="468"/>
      <c r="IIV54" s="468"/>
      <c r="IIW54" s="468"/>
      <c r="IIX54" s="468"/>
      <c r="IIY54" s="468"/>
      <c r="IIZ54" s="468"/>
      <c r="IJA54" s="468"/>
      <c r="IJB54" s="468"/>
      <c r="IJC54" s="468"/>
      <c r="IJD54" s="468"/>
      <c r="IJE54" s="468"/>
      <c r="IJF54" s="468"/>
      <c r="IJG54" s="468"/>
      <c r="IJH54" s="468"/>
      <c r="IJI54" s="468"/>
      <c r="IJJ54" s="468"/>
      <c r="IJK54" s="468"/>
      <c r="IJL54" s="468"/>
      <c r="IJM54" s="468"/>
      <c r="IJN54" s="468"/>
      <c r="IJO54" s="468"/>
      <c r="IJP54" s="468"/>
      <c r="IJQ54" s="468"/>
      <c r="IJR54" s="468"/>
      <c r="IJS54" s="468"/>
      <c r="IJT54" s="468"/>
      <c r="IJU54" s="468"/>
      <c r="IJV54" s="468"/>
      <c r="IJW54" s="468"/>
      <c r="IJX54" s="468"/>
      <c r="IJY54" s="468"/>
      <c r="IJZ54" s="468"/>
      <c r="IKA54" s="468"/>
      <c r="IKB54" s="468"/>
      <c r="IKC54" s="468"/>
      <c r="IKD54" s="468"/>
      <c r="IKE54" s="468"/>
      <c r="IKF54" s="468"/>
      <c r="IKG54" s="468"/>
      <c r="IKH54" s="468"/>
      <c r="IKI54" s="468"/>
      <c r="IKJ54" s="468"/>
      <c r="IKK54" s="468"/>
      <c r="IKL54" s="468"/>
      <c r="IKM54" s="468"/>
      <c r="IKN54" s="468"/>
      <c r="IKO54" s="468"/>
      <c r="IKP54" s="468"/>
      <c r="IKQ54" s="468"/>
      <c r="IKR54" s="468"/>
      <c r="IKS54" s="468"/>
      <c r="IKT54" s="468"/>
      <c r="IKU54" s="468"/>
      <c r="IKV54" s="468"/>
      <c r="IKW54" s="468"/>
      <c r="IKX54" s="468"/>
      <c r="IKY54" s="468"/>
      <c r="IKZ54" s="468"/>
      <c r="ILA54" s="468"/>
      <c r="ILB54" s="468"/>
      <c r="ILC54" s="468"/>
      <c r="ILD54" s="468"/>
      <c r="ILE54" s="468"/>
      <c r="ILF54" s="468"/>
      <c r="ILG54" s="468"/>
      <c r="ILH54" s="468"/>
      <c r="ILI54" s="468"/>
      <c r="ILJ54" s="468"/>
      <c r="ILK54" s="468"/>
      <c r="ILL54" s="468"/>
      <c r="ILM54" s="468"/>
      <c r="ILN54" s="468"/>
      <c r="ILO54" s="468"/>
      <c r="ILP54" s="468"/>
      <c r="ILQ54" s="468"/>
      <c r="ILR54" s="468"/>
      <c r="ILS54" s="468"/>
      <c r="ILT54" s="468"/>
      <c r="ILU54" s="468"/>
      <c r="ILV54" s="468"/>
      <c r="ILW54" s="468"/>
      <c r="ILX54" s="468"/>
      <c r="ILY54" s="468"/>
      <c r="ILZ54" s="468"/>
      <c r="IMA54" s="468"/>
      <c r="IMB54" s="468"/>
      <c r="IMC54" s="468"/>
      <c r="IMD54" s="468"/>
      <c r="IME54" s="468"/>
      <c r="IMF54" s="468"/>
      <c r="IMG54" s="468"/>
      <c r="IMH54" s="468"/>
      <c r="IMI54" s="468"/>
      <c r="IMJ54" s="468"/>
      <c r="IMK54" s="468"/>
      <c r="IML54" s="468"/>
      <c r="IMM54" s="468"/>
      <c r="IMN54" s="468"/>
      <c r="IMO54" s="468"/>
      <c r="IMP54" s="468"/>
      <c r="IMQ54" s="468"/>
      <c r="IMR54" s="468"/>
      <c r="IMS54" s="468"/>
      <c r="IMT54" s="468"/>
      <c r="IMU54" s="468"/>
      <c r="IMV54" s="468"/>
      <c r="IMW54" s="468"/>
      <c r="IMX54" s="468"/>
      <c r="IMY54" s="468"/>
      <c r="IMZ54" s="468"/>
      <c r="INA54" s="468"/>
      <c r="INB54" s="468"/>
      <c r="INC54" s="468"/>
      <c r="IND54" s="468"/>
      <c r="INE54" s="468"/>
      <c r="INF54" s="468"/>
      <c r="ING54" s="468"/>
      <c r="INH54" s="468"/>
      <c r="INI54" s="468"/>
      <c r="INJ54" s="468"/>
      <c r="INK54" s="468"/>
      <c r="INL54" s="468"/>
      <c r="INM54" s="468"/>
      <c r="INN54" s="468"/>
      <c r="INO54" s="468"/>
      <c r="INP54" s="468"/>
      <c r="INQ54" s="468"/>
      <c r="INR54" s="468"/>
      <c r="INS54" s="468"/>
      <c r="INT54" s="468"/>
      <c r="INU54" s="468"/>
      <c r="INV54" s="468"/>
      <c r="INW54" s="468"/>
      <c r="INX54" s="468"/>
      <c r="INY54" s="468"/>
      <c r="INZ54" s="468"/>
      <c r="IOA54" s="468"/>
      <c r="IOB54" s="468"/>
      <c r="IOC54" s="468"/>
      <c r="IOD54" s="468"/>
      <c r="IOE54" s="468"/>
      <c r="IOF54" s="468"/>
      <c r="IOG54" s="468"/>
      <c r="IOH54" s="468"/>
      <c r="IOI54" s="468"/>
      <c r="IOJ54" s="468"/>
      <c r="IOK54" s="468"/>
      <c r="IOL54" s="468"/>
      <c r="IOM54" s="468"/>
      <c r="ION54" s="468"/>
      <c r="IOO54" s="468"/>
      <c r="IOP54" s="468"/>
      <c r="IOQ54" s="468"/>
      <c r="IOR54" s="468"/>
      <c r="IOS54" s="468"/>
      <c r="IOT54" s="468"/>
      <c r="IOU54" s="468"/>
      <c r="IOV54" s="468"/>
      <c r="IOW54" s="468"/>
      <c r="IOX54" s="468"/>
      <c r="IOY54" s="468"/>
      <c r="IOZ54" s="468"/>
      <c r="IPA54" s="468"/>
      <c r="IPB54" s="468"/>
      <c r="IPC54" s="468"/>
      <c r="IPD54" s="468"/>
      <c r="IPE54" s="468"/>
      <c r="IPF54" s="468"/>
      <c r="IPG54" s="468"/>
      <c r="IPH54" s="468"/>
      <c r="IPI54" s="468"/>
      <c r="IPJ54" s="468"/>
      <c r="IPK54" s="468"/>
      <c r="IPL54" s="468"/>
      <c r="IPM54" s="468"/>
      <c r="IPN54" s="468"/>
      <c r="IPO54" s="468"/>
      <c r="IPP54" s="468"/>
      <c r="IPQ54" s="468"/>
      <c r="IPR54" s="468"/>
      <c r="IPS54" s="468"/>
      <c r="IPT54" s="468"/>
      <c r="IPU54" s="468"/>
      <c r="IPV54" s="468"/>
      <c r="IPW54" s="468"/>
      <c r="IPX54" s="468"/>
      <c r="IPY54" s="468"/>
      <c r="IPZ54" s="468"/>
      <c r="IQA54" s="468"/>
      <c r="IQB54" s="468"/>
      <c r="IQC54" s="468"/>
      <c r="IQD54" s="468"/>
      <c r="IQE54" s="468"/>
      <c r="IQF54" s="468"/>
      <c r="IQG54" s="468"/>
      <c r="IQH54" s="468"/>
      <c r="IQI54" s="468"/>
      <c r="IQJ54" s="468"/>
      <c r="IQK54" s="468"/>
      <c r="IQL54" s="468"/>
      <c r="IQM54" s="468"/>
      <c r="IQN54" s="468"/>
      <c r="IQO54" s="468"/>
      <c r="IQP54" s="468"/>
      <c r="IQQ54" s="468"/>
      <c r="IQR54" s="468"/>
      <c r="IQS54" s="468"/>
      <c r="IQT54" s="468"/>
      <c r="IQU54" s="468"/>
      <c r="IQV54" s="468"/>
      <c r="IQW54" s="468"/>
      <c r="IQX54" s="468"/>
      <c r="IQY54" s="468"/>
      <c r="IQZ54" s="468"/>
      <c r="IRA54" s="468"/>
      <c r="IRB54" s="468"/>
      <c r="IRC54" s="468"/>
      <c r="IRD54" s="468"/>
      <c r="IRE54" s="468"/>
      <c r="IRF54" s="468"/>
      <c r="IRG54" s="468"/>
      <c r="IRH54" s="468"/>
      <c r="IRI54" s="468"/>
      <c r="IRJ54" s="468"/>
      <c r="IRK54" s="468"/>
      <c r="IRL54" s="468"/>
      <c r="IRM54" s="468"/>
      <c r="IRN54" s="468"/>
      <c r="IRO54" s="468"/>
      <c r="IRP54" s="468"/>
      <c r="IRQ54" s="468"/>
      <c r="IRR54" s="468"/>
      <c r="IRS54" s="468"/>
      <c r="IRT54" s="468"/>
      <c r="IRU54" s="468"/>
      <c r="IRV54" s="468"/>
      <c r="IRW54" s="468"/>
      <c r="IRX54" s="468"/>
      <c r="IRY54" s="468"/>
      <c r="IRZ54" s="468"/>
      <c r="ISA54" s="468"/>
      <c r="ISB54" s="468"/>
      <c r="ISC54" s="468"/>
      <c r="ISD54" s="468"/>
      <c r="ISE54" s="468"/>
      <c r="ISF54" s="468"/>
      <c r="ISG54" s="468"/>
      <c r="ISH54" s="468"/>
      <c r="ISI54" s="468"/>
      <c r="ISJ54" s="468"/>
      <c r="ISK54" s="468"/>
      <c r="ISL54" s="468"/>
      <c r="ISM54" s="468"/>
      <c r="ISN54" s="468"/>
      <c r="ISO54" s="468"/>
      <c r="ISP54" s="468"/>
      <c r="ISQ54" s="468"/>
      <c r="ISR54" s="468"/>
      <c r="ISS54" s="468"/>
      <c r="IST54" s="468"/>
      <c r="ISU54" s="468"/>
      <c r="ISV54" s="468"/>
      <c r="ISW54" s="468"/>
      <c r="ISX54" s="468"/>
      <c r="ISY54" s="468"/>
      <c r="ISZ54" s="468"/>
      <c r="ITA54" s="468"/>
      <c r="ITB54" s="468"/>
      <c r="ITC54" s="468"/>
      <c r="ITD54" s="468"/>
      <c r="ITE54" s="468"/>
      <c r="ITF54" s="468"/>
      <c r="ITG54" s="468"/>
      <c r="ITH54" s="468"/>
      <c r="ITI54" s="468"/>
      <c r="ITJ54" s="468"/>
      <c r="ITK54" s="468"/>
      <c r="ITL54" s="468"/>
      <c r="ITM54" s="468"/>
      <c r="ITN54" s="468"/>
      <c r="ITO54" s="468"/>
      <c r="ITP54" s="468"/>
      <c r="ITQ54" s="468"/>
      <c r="ITR54" s="468"/>
      <c r="ITS54" s="468"/>
      <c r="ITT54" s="468"/>
      <c r="ITU54" s="468"/>
      <c r="ITV54" s="468"/>
      <c r="ITW54" s="468"/>
      <c r="ITX54" s="468"/>
      <c r="ITY54" s="468"/>
      <c r="ITZ54" s="468"/>
      <c r="IUA54" s="468"/>
      <c r="IUB54" s="468"/>
      <c r="IUC54" s="468"/>
      <c r="IUD54" s="468"/>
      <c r="IUE54" s="468"/>
      <c r="IUF54" s="468"/>
      <c r="IUG54" s="468"/>
      <c r="IUH54" s="468"/>
      <c r="IUI54" s="468"/>
      <c r="IUJ54" s="468"/>
      <c r="IUK54" s="468"/>
      <c r="IUL54" s="468"/>
      <c r="IUM54" s="468"/>
      <c r="IUN54" s="468"/>
      <c r="IUO54" s="468"/>
      <c r="IUP54" s="468"/>
      <c r="IUQ54" s="468"/>
      <c r="IUR54" s="468"/>
      <c r="IUS54" s="468"/>
      <c r="IUT54" s="468"/>
      <c r="IUU54" s="468"/>
      <c r="IUV54" s="468"/>
      <c r="IUW54" s="468"/>
      <c r="IUX54" s="468"/>
      <c r="IUY54" s="468"/>
      <c r="IUZ54" s="468"/>
      <c r="IVA54" s="468"/>
      <c r="IVB54" s="468"/>
      <c r="IVC54" s="468"/>
      <c r="IVD54" s="468"/>
      <c r="IVE54" s="468"/>
      <c r="IVF54" s="468"/>
      <c r="IVG54" s="468"/>
      <c r="IVH54" s="468"/>
      <c r="IVI54" s="468"/>
      <c r="IVJ54" s="468"/>
      <c r="IVK54" s="468"/>
      <c r="IVL54" s="468"/>
      <c r="IVM54" s="468"/>
      <c r="IVN54" s="468"/>
      <c r="IVO54" s="468"/>
      <c r="IVP54" s="468"/>
      <c r="IVQ54" s="468"/>
      <c r="IVR54" s="468"/>
      <c r="IVS54" s="468"/>
      <c r="IVT54" s="468"/>
      <c r="IVU54" s="468"/>
      <c r="IVV54" s="468"/>
      <c r="IVW54" s="468"/>
      <c r="IVX54" s="468"/>
      <c r="IVY54" s="468"/>
      <c r="IVZ54" s="468"/>
      <c r="IWA54" s="468"/>
      <c r="IWB54" s="468"/>
      <c r="IWC54" s="468"/>
      <c r="IWD54" s="468"/>
      <c r="IWE54" s="468"/>
      <c r="IWF54" s="468"/>
      <c r="IWG54" s="468"/>
      <c r="IWH54" s="468"/>
      <c r="IWI54" s="468"/>
      <c r="IWJ54" s="468"/>
      <c r="IWK54" s="468"/>
      <c r="IWL54" s="468"/>
      <c r="IWM54" s="468"/>
      <c r="IWN54" s="468"/>
      <c r="IWO54" s="468"/>
      <c r="IWP54" s="468"/>
      <c r="IWQ54" s="468"/>
      <c r="IWR54" s="468"/>
      <c r="IWS54" s="468"/>
      <c r="IWT54" s="468"/>
      <c r="IWU54" s="468"/>
      <c r="IWV54" s="468"/>
      <c r="IWW54" s="468"/>
      <c r="IWX54" s="468"/>
      <c r="IWY54" s="468"/>
      <c r="IWZ54" s="468"/>
      <c r="IXA54" s="468"/>
      <c r="IXB54" s="468"/>
      <c r="IXC54" s="468"/>
      <c r="IXD54" s="468"/>
      <c r="IXE54" s="468"/>
      <c r="IXF54" s="468"/>
      <c r="IXG54" s="468"/>
      <c r="IXH54" s="468"/>
      <c r="IXI54" s="468"/>
      <c r="IXJ54" s="468"/>
      <c r="IXK54" s="468"/>
      <c r="IXL54" s="468"/>
      <c r="IXM54" s="468"/>
      <c r="IXN54" s="468"/>
      <c r="IXO54" s="468"/>
      <c r="IXP54" s="468"/>
      <c r="IXQ54" s="468"/>
      <c r="IXR54" s="468"/>
      <c r="IXS54" s="468"/>
      <c r="IXT54" s="468"/>
      <c r="IXU54" s="468"/>
      <c r="IXV54" s="468"/>
      <c r="IXW54" s="468"/>
      <c r="IXX54" s="468"/>
      <c r="IXY54" s="468"/>
      <c r="IXZ54" s="468"/>
      <c r="IYA54" s="468"/>
      <c r="IYB54" s="468"/>
      <c r="IYC54" s="468"/>
      <c r="IYD54" s="468"/>
      <c r="IYE54" s="468"/>
      <c r="IYF54" s="468"/>
      <c r="IYG54" s="468"/>
      <c r="IYH54" s="468"/>
      <c r="IYI54" s="468"/>
      <c r="IYJ54" s="468"/>
      <c r="IYK54" s="468"/>
      <c r="IYL54" s="468"/>
      <c r="IYM54" s="468"/>
      <c r="IYN54" s="468"/>
      <c r="IYO54" s="468"/>
      <c r="IYP54" s="468"/>
      <c r="IYQ54" s="468"/>
      <c r="IYR54" s="468"/>
      <c r="IYS54" s="468"/>
      <c r="IYT54" s="468"/>
      <c r="IYU54" s="468"/>
      <c r="IYV54" s="468"/>
      <c r="IYW54" s="468"/>
      <c r="IYX54" s="468"/>
      <c r="IYY54" s="468"/>
      <c r="IYZ54" s="468"/>
      <c r="IZA54" s="468"/>
      <c r="IZB54" s="468"/>
      <c r="IZC54" s="468"/>
      <c r="IZD54" s="468"/>
      <c r="IZE54" s="468"/>
      <c r="IZF54" s="468"/>
      <c r="IZG54" s="468"/>
      <c r="IZH54" s="468"/>
      <c r="IZI54" s="468"/>
      <c r="IZJ54" s="468"/>
      <c r="IZK54" s="468"/>
      <c r="IZL54" s="468"/>
      <c r="IZM54" s="468"/>
      <c r="IZN54" s="468"/>
      <c r="IZO54" s="468"/>
      <c r="IZP54" s="468"/>
      <c r="IZQ54" s="468"/>
      <c r="IZR54" s="468"/>
      <c r="IZS54" s="468"/>
      <c r="IZT54" s="468"/>
      <c r="IZU54" s="468"/>
      <c r="IZV54" s="468"/>
      <c r="IZW54" s="468"/>
      <c r="IZX54" s="468"/>
      <c r="IZY54" s="468"/>
      <c r="IZZ54" s="468"/>
      <c r="JAA54" s="468"/>
      <c r="JAB54" s="468"/>
      <c r="JAC54" s="468"/>
      <c r="JAD54" s="468"/>
      <c r="JAE54" s="468"/>
      <c r="JAF54" s="468"/>
      <c r="JAG54" s="468"/>
      <c r="JAH54" s="468"/>
      <c r="JAI54" s="468"/>
      <c r="JAJ54" s="468"/>
      <c r="JAK54" s="468"/>
      <c r="JAL54" s="468"/>
      <c r="JAM54" s="468"/>
      <c r="JAN54" s="468"/>
      <c r="JAO54" s="468"/>
      <c r="JAP54" s="468"/>
      <c r="JAQ54" s="468"/>
      <c r="JAR54" s="468"/>
      <c r="JAS54" s="468"/>
      <c r="JAT54" s="468"/>
      <c r="JAU54" s="468"/>
      <c r="JAV54" s="468"/>
      <c r="JAW54" s="468"/>
      <c r="JAX54" s="468"/>
      <c r="JAY54" s="468"/>
      <c r="JAZ54" s="468"/>
      <c r="JBA54" s="468"/>
      <c r="JBB54" s="468"/>
      <c r="JBC54" s="468"/>
      <c r="JBD54" s="468"/>
      <c r="JBE54" s="468"/>
      <c r="JBF54" s="468"/>
      <c r="JBG54" s="468"/>
      <c r="JBH54" s="468"/>
      <c r="JBI54" s="468"/>
      <c r="JBJ54" s="468"/>
      <c r="JBK54" s="468"/>
      <c r="JBL54" s="468"/>
      <c r="JBM54" s="468"/>
      <c r="JBN54" s="468"/>
      <c r="JBO54" s="468"/>
      <c r="JBP54" s="468"/>
      <c r="JBQ54" s="468"/>
      <c r="JBR54" s="468"/>
      <c r="JBS54" s="468"/>
      <c r="JBT54" s="468"/>
      <c r="JBU54" s="468"/>
      <c r="JBV54" s="468"/>
      <c r="JBW54" s="468"/>
      <c r="JBX54" s="468"/>
      <c r="JBY54" s="468"/>
      <c r="JBZ54" s="468"/>
      <c r="JCA54" s="468"/>
      <c r="JCB54" s="468"/>
      <c r="JCC54" s="468"/>
      <c r="JCD54" s="468"/>
      <c r="JCE54" s="468"/>
      <c r="JCF54" s="468"/>
      <c r="JCG54" s="468"/>
      <c r="JCH54" s="468"/>
      <c r="JCI54" s="468"/>
      <c r="JCJ54" s="468"/>
      <c r="JCK54" s="468"/>
      <c r="JCL54" s="468"/>
      <c r="JCM54" s="468"/>
      <c r="JCN54" s="468"/>
      <c r="JCO54" s="468"/>
      <c r="JCP54" s="468"/>
      <c r="JCQ54" s="468"/>
      <c r="JCR54" s="468"/>
      <c r="JCS54" s="468"/>
      <c r="JCT54" s="468"/>
      <c r="JCU54" s="468"/>
      <c r="JCV54" s="468"/>
      <c r="JCW54" s="468"/>
      <c r="JCX54" s="468"/>
      <c r="JCY54" s="468"/>
      <c r="JCZ54" s="468"/>
      <c r="JDA54" s="468"/>
      <c r="JDB54" s="468"/>
      <c r="JDC54" s="468"/>
      <c r="JDD54" s="468"/>
      <c r="JDE54" s="468"/>
      <c r="JDF54" s="468"/>
      <c r="JDG54" s="468"/>
      <c r="JDH54" s="468"/>
      <c r="JDI54" s="468"/>
      <c r="JDJ54" s="468"/>
      <c r="JDK54" s="468"/>
      <c r="JDL54" s="468"/>
      <c r="JDM54" s="468"/>
      <c r="JDN54" s="468"/>
      <c r="JDO54" s="468"/>
      <c r="JDP54" s="468"/>
      <c r="JDQ54" s="468"/>
      <c r="JDR54" s="468"/>
      <c r="JDS54" s="468"/>
      <c r="JDT54" s="468"/>
      <c r="JDU54" s="468"/>
      <c r="JDV54" s="468"/>
      <c r="JDW54" s="468"/>
      <c r="JDX54" s="468"/>
      <c r="JDY54" s="468"/>
      <c r="JDZ54" s="468"/>
      <c r="JEA54" s="468"/>
      <c r="JEB54" s="468"/>
      <c r="JEC54" s="468"/>
      <c r="JED54" s="468"/>
      <c r="JEE54" s="468"/>
      <c r="JEF54" s="468"/>
      <c r="JEG54" s="468"/>
      <c r="JEH54" s="468"/>
      <c r="JEI54" s="468"/>
      <c r="JEJ54" s="468"/>
      <c r="JEK54" s="468"/>
      <c r="JEL54" s="468"/>
      <c r="JEM54" s="468"/>
      <c r="JEN54" s="468"/>
      <c r="JEO54" s="468"/>
      <c r="JEP54" s="468"/>
      <c r="JEQ54" s="468"/>
      <c r="JER54" s="468"/>
      <c r="JES54" s="468"/>
      <c r="JET54" s="468"/>
      <c r="JEU54" s="468"/>
      <c r="JEV54" s="468"/>
      <c r="JEW54" s="468"/>
      <c r="JEX54" s="468"/>
      <c r="JEY54" s="468"/>
      <c r="JEZ54" s="468"/>
      <c r="JFA54" s="468"/>
      <c r="JFB54" s="468"/>
      <c r="JFC54" s="468"/>
      <c r="JFD54" s="468"/>
      <c r="JFE54" s="468"/>
      <c r="JFF54" s="468"/>
      <c r="JFG54" s="468"/>
      <c r="JFH54" s="468"/>
      <c r="JFI54" s="468"/>
      <c r="JFJ54" s="468"/>
      <c r="JFK54" s="468"/>
      <c r="JFL54" s="468"/>
      <c r="JFM54" s="468"/>
      <c r="JFN54" s="468"/>
      <c r="JFO54" s="468"/>
      <c r="JFP54" s="468"/>
      <c r="JFQ54" s="468"/>
      <c r="JFR54" s="468"/>
      <c r="JFS54" s="468"/>
      <c r="JFT54" s="468"/>
      <c r="JFU54" s="468"/>
      <c r="JFV54" s="468"/>
      <c r="JFW54" s="468"/>
      <c r="JFX54" s="468"/>
      <c r="JFY54" s="468"/>
      <c r="JFZ54" s="468"/>
      <c r="JGA54" s="468"/>
      <c r="JGB54" s="468"/>
      <c r="JGC54" s="468"/>
      <c r="JGD54" s="468"/>
      <c r="JGE54" s="468"/>
      <c r="JGF54" s="468"/>
      <c r="JGG54" s="468"/>
      <c r="JGH54" s="468"/>
      <c r="JGI54" s="468"/>
      <c r="JGJ54" s="468"/>
      <c r="JGK54" s="468"/>
      <c r="JGL54" s="468"/>
      <c r="JGM54" s="468"/>
      <c r="JGN54" s="468"/>
      <c r="JGO54" s="468"/>
      <c r="JGP54" s="468"/>
      <c r="JGQ54" s="468"/>
      <c r="JGR54" s="468"/>
      <c r="JGS54" s="468"/>
      <c r="JGT54" s="468"/>
      <c r="JGU54" s="468"/>
      <c r="JGV54" s="468"/>
      <c r="JGW54" s="468"/>
      <c r="JGX54" s="468"/>
      <c r="JGY54" s="468"/>
      <c r="JGZ54" s="468"/>
      <c r="JHA54" s="468"/>
      <c r="JHB54" s="468"/>
      <c r="JHC54" s="468"/>
      <c r="JHD54" s="468"/>
      <c r="JHE54" s="468"/>
      <c r="JHF54" s="468"/>
      <c r="JHG54" s="468"/>
      <c r="JHH54" s="468"/>
      <c r="JHI54" s="468"/>
      <c r="JHJ54" s="468"/>
      <c r="JHK54" s="468"/>
      <c r="JHL54" s="468"/>
      <c r="JHM54" s="468"/>
      <c r="JHN54" s="468"/>
      <c r="JHO54" s="468"/>
      <c r="JHP54" s="468"/>
      <c r="JHQ54" s="468"/>
      <c r="JHR54" s="468"/>
      <c r="JHS54" s="468"/>
      <c r="JHT54" s="468"/>
      <c r="JHU54" s="468"/>
      <c r="JHV54" s="468"/>
      <c r="JHW54" s="468"/>
      <c r="JHX54" s="468"/>
      <c r="JHY54" s="468"/>
      <c r="JHZ54" s="468"/>
      <c r="JIA54" s="468"/>
      <c r="JIB54" s="468"/>
      <c r="JIC54" s="468"/>
      <c r="JID54" s="468"/>
      <c r="JIE54" s="468"/>
      <c r="JIF54" s="468"/>
      <c r="JIG54" s="468"/>
      <c r="JIH54" s="468"/>
      <c r="JII54" s="468"/>
      <c r="JIJ54" s="468"/>
      <c r="JIK54" s="468"/>
      <c r="JIL54" s="468"/>
      <c r="JIM54" s="468"/>
      <c r="JIN54" s="468"/>
      <c r="JIO54" s="468"/>
      <c r="JIP54" s="468"/>
      <c r="JIQ54" s="468"/>
      <c r="JIR54" s="468"/>
      <c r="JIS54" s="468"/>
      <c r="JIT54" s="468"/>
      <c r="JIU54" s="468"/>
      <c r="JIV54" s="468"/>
      <c r="JIW54" s="468"/>
      <c r="JIX54" s="468"/>
      <c r="JIY54" s="468"/>
      <c r="JIZ54" s="468"/>
      <c r="JJA54" s="468"/>
      <c r="JJB54" s="468"/>
      <c r="JJC54" s="468"/>
      <c r="JJD54" s="468"/>
      <c r="JJE54" s="468"/>
      <c r="JJF54" s="468"/>
      <c r="JJG54" s="468"/>
      <c r="JJH54" s="468"/>
      <c r="JJI54" s="468"/>
      <c r="JJJ54" s="468"/>
      <c r="JJK54" s="468"/>
      <c r="JJL54" s="468"/>
      <c r="JJM54" s="468"/>
      <c r="JJN54" s="468"/>
      <c r="JJO54" s="468"/>
      <c r="JJP54" s="468"/>
      <c r="JJQ54" s="468"/>
      <c r="JJR54" s="468"/>
      <c r="JJS54" s="468"/>
      <c r="JJT54" s="468"/>
      <c r="JJU54" s="468"/>
      <c r="JJV54" s="468"/>
      <c r="JJW54" s="468"/>
      <c r="JJX54" s="468"/>
      <c r="JJY54" s="468"/>
      <c r="JJZ54" s="468"/>
      <c r="JKA54" s="468"/>
      <c r="JKB54" s="468"/>
      <c r="JKC54" s="468"/>
      <c r="JKD54" s="468"/>
      <c r="JKE54" s="468"/>
      <c r="JKF54" s="468"/>
      <c r="JKG54" s="468"/>
      <c r="JKH54" s="468"/>
      <c r="JKI54" s="468"/>
      <c r="JKJ54" s="468"/>
      <c r="JKK54" s="468"/>
      <c r="JKL54" s="468"/>
      <c r="JKM54" s="468"/>
      <c r="JKN54" s="468"/>
      <c r="JKO54" s="468"/>
      <c r="JKP54" s="468"/>
      <c r="JKQ54" s="468"/>
      <c r="JKR54" s="468"/>
      <c r="JKS54" s="468"/>
      <c r="JKT54" s="468"/>
      <c r="JKU54" s="468"/>
      <c r="JKV54" s="468"/>
      <c r="JKW54" s="468"/>
      <c r="JKX54" s="468"/>
      <c r="JKY54" s="468"/>
      <c r="JKZ54" s="468"/>
      <c r="JLA54" s="468"/>
      <c r="JLB54" s="468"/>
      <c r="JLC54" s="468"/>
      <c r="JLD54" s="468"/>
      <c r="JLE54" s="468"/>
      <c r="JLF54" s="468"/>
      <c r="JLG54" s="468"/>
      <c r="JLH54" s="468"/>
      <c r="JLI54" s="468"/>
      <c r="JLJ54" s="468"/>
      <c r="JLK54" s="468"/>
      <c r="JLL54" s="468"/>
      <c r="JLM54" s="468"/>
      <c r="JLN54" s="468"/>
      <c r="JLO54" s="468"/>
      <c r="JLP54" s="468"/>
      <c r="JLQ54" s="468"/>
      <c r="JLR54" s="468"/>
      <c r="JLS54" s="468"/>
      <c r="JLT54" s="468"/>
      <c r="JLU54" s="468"/>
      <c r="JLV54" s="468"/>
      <c r="JLW54" s="468"/>
      <c r="JLX54" s="468"/>
      <c r="JLY54" s="468"/>
      <c r="JLZ54" s="468"/>
      <c r="JMA54" s="468"/>
      <c r="JMB54" s="468"/>
      <c r="JMC54" s="468"/>
      <c r="JMD54" s="468"/>
      <c r="JME54" s="468"/>
      <c r="JMF54" s="468"/>
      <c r="JMG54" s="468"/>
      <c r="JMH54" s="468"/>
      <c r="JMI54" s="468"/>
      <c r="JMJ54" s="468"/>
      <c r="JMK54" s="468"/>
      <c r="JML54" s="468"/>
      <c r="JMM54" s="468"/>
      <c r="JMN54" s="468"/>
      <c r="JMO54" s="468"/>
      <c r="JMP54" s="468"/>
      <c r="JMQ54" s="468"/>
      <c r="JMR54" s="468"/>
      <c r="JMS54" s="468"/>
      <c r="JMT54" s="468"/>
      <c r="JMU54" s="468"/>
      <c r="JMV54" s="468"/>
      <c r="JMW54" s="468"/>
      <c r="JMX54" s="468"/>
      <c r="JMY54" s="468"/>
      <c r="JMZ54" s="468"/>
      <c r="JNA54" s="468"/>
      <c r="JNB54" s="468"/>
      <c r="JNC54" s="468"/>
      <c r="JND54" s="468"/>
      <c r="JNE54" s="468"/>
      <c r="JNF54" s="468"/>
      <c r="JNG54" s="468"/>
      <c r="JNH54" s="468"/>
      <c r="JNI54" s="468"/>
      <c r="JNJ54" s="468"/>
      <c r="JNK54" s="468"/>
      <c r="JNL54" s="468"/>
      <c r="JNM54" s="468"/>
      <c r="JNN54" s="468"/>
      <c r="JNO54" s="468"/>
      <c r="JNP54" s="468"/>
      <c r="JNQ54" s="468"/>
      <c r="JNR54" s="468"/>
      <c r="JNS54" s="468"/>
      <c r="JNT54" s="468"/>
      <c r="JNU54" s="468"/>
      <c r="JNV54" s="468"/>
      <c r="JNW54" s="468"/>
      <c r="JNX54" s="468"/>
      <c r="JNY54" s="468"/>
      <c r="JNZ54" s="468"/>
      <c r="JOA54" s="468"/>
      <c r="JOB54" s="468"/>
      <c r="JOC54" s="468"/>
      <c r="JOD54" s="468"/>
      <c r="JOE54" s="468"/>
      <c r="JOF54" s="468"/>
      <c r="JOG54" s="468"/>
      <c r="JOH54" s="468"/>
      <c r="JOI54" s="468"/>
      <c r="JOJ54" s="468"/>
      <c r="JOK54" s="468"/>
      <c r="JOL54" s="468"/>
      <c r="JOM54" s="468"/>
      <c r="JON54" s="468"/>
      <c r="JOO54" s="468"/>
      <c r="JOP54" s="468"/>
      <c r="JOQ54" s="468"/>
      <c r="JOR54" s="468"/>
      <c r="JOS54" s="468"/>
      <c r="JOT54" s="468"/>
      <c r="JOU54" s="468"/>
      <c r="JOV54" s="468"/>
      <c r="JOW54" s="468"/>
      <c r="JOX54" s="468"/>
      <c r="JOY54" s="468"/>
      <c r="JOZ54" s="468"/>
      <c r="JPA54" s="468"/>
      <c r="JPB54" s="468"/>
      <c r="JPC54" s="468"/>
      <c r="JPD54" s="468"/>
      <c r="JPE54" s="468"/>
      <c r="JPF54" s="468"/>
      <c r="JPG54" s="468"/>
      <c r="JPH54" s="468"/>
      <c r="JPI54" s="468"/>
      <c r="JPJ54" s="468"/>
      <c r="JPK54" s="468"/>
      <c r="JPL54" s="468"/>
      <c r="JPM54" s="468"/>
      <c r="JPN54" s="468"/>
      <c r="JPO54" s="468"/>
      <c r="JPP54" s="468"/>
      <c r="JPQ54" s="468"/>
      <c r="JPR54" s="468"/>
      <c r="JPS54" s="468"/>
      <c r="JPT54" s="468"/>
      <c r="JPU54" s="468"/>
      <c r="JPV54" s="468"/>
      <c r="JPW54" s="468"/>
      <c r="JPX54" s="468"/>
      <c r="JPY54" s="468"/>
      <c r="JPZ54" s="468"/>
      <c r="JQA54" s="468"/>
      <c r="JQB54" s="468"/>
      <c r="JQC54" s="468"/>
      <c r="JQD54" s="468"/>
      <c r="JQE54" s="468"/>
      <c r="JQF54" s="468"/>
      <c r="JQG54" s="468"/>
      <c r="JQH54" s="468"/>
      <c r="JQI54" s="468"/>
      <c r="JQJ54" s="468"/>
      <c r="JQK54" s="468"/>
      <c r="JQL54" s="468"/>
      <c r="JQM54" s="468"/>
      <c r="JQN54" s="468"/>
      <c r="JQO54" s="468"/>
      <c r="JQP54" s="468"/>
      <c r="JQQ54" s="468"/>
      <c r="JQR54" s="468"/>
      <c r="JQS54" s="468"/>
      <c r="JQT54" s="468"/>
      <c r="JQU54" s="468"/>
      <c r="JQV54" s="468"/>
      <c r="JQW54" s="468"/>
      <c r="JQX54" s="468"/>
      <c r="JQY54" s="468"/>
      <c r="JQZ54" s="468"/>
      <c r="JRA54" s="468"/>
      <c r="JRB54" s="468"/>
      <c r="JRC54" s="468"/>
      <c r="JRD54" s="468"/>
      <c r="JRE54" s="468"/>
      <c r="JRF54" s="468"/>
      <c r="JRG54" s="468"/>
      <c r="JRH54" s="468"/>
      <c r="JRI54" s="468"/>
      <c r="JRJ54" s="468"/>
      <c r="JRK54" s="468"/>
      <c r="JRL54" s="468"/>
      <c r="JRM54" s="468"/>
      <c r="JRN54" s="468"/>
      <c r="JRO54" s="468"/>
      <c r="JRP54" s="468"/>
      <c r="JRQ54" s="468"/>
      <c r="JRR54" s="468"/>
      <c r="JRS54" s="468"/>
      <c r="JRT54" s="468"/>
      <c r="JRU54" s="468"/>
      <c r="JRV54" s="468"/>
      <c r="JRW54" s="468"/>
      <c r="JRX54" s="468"/>
      <c r="JRY54" s="468"/>
      <c r="JRZ54" s="468"/>
      <c r="JSA54" s="468"/>
      <c r="JSB54" s="468"/>
      <c r="JSC54" s="468"/>
      <c r="JSD54" s="468"/>
      <c r="JSE54" s="468"/>
      <c r="JSF54" s="468"/>
      <c r="JSG54" s="468"/>
      <c r="JSH54" s="468"/>
      <c r="JSI54" s="468"/>
      <c r="JSJ54" s="468"/>
      <c r="JSK54" s="468"/>
      <c r="JSL54" s="468"/>
      <c r="JSM54" s="468"/>
      <c r="JSN54" s="468"/>
      <c r="JSO54" s="468"/>
      <c r="JSP54" s="468"/>
      <c r="JSQ54" s="468"/>
      <c r="JSR54" s="468"/>
      <c r="JSS54" s="468"/>
      <c r="JST54" s="468"/>
      <c r="JSU54" s="468"/>
      <c r="JSV54" s="468"/>
      <c r="JSW54" s="468"/>
      <c r="JSX54" s="468"/>
      <c r="JSY54" s="468"/>
      <c r="JSZ54" s="468"/>
      <c r="JTA54" s="468"/>
      <c r="JTB54" s="468"/>
      <c r="JTC54" s="468"/>
      <c r="JTD54" s="468"/>
      <c r="JTE54" s="468"/>
      <c r="JTF54" s="468"/>
      <c r="JTG54" s="468"/>
      <c r="JTH54" s="468"/>
      <c r="JTI54" s="468"/>
      <c r="JTJ54" s="468"/>
      <c r="JTK54" s="468"/>
      <c r="JTL54" s="468"/>
      <c r="JTM54" s="468"/>
      <c r="JTN54" s="468"/>
      <c r="JTO54" s="468"/>
      <c r="JTP54" s="468"/>
      <c r="JTQ54" s="468"/>
      <c r="JTR54" s="468"/>
      <c r="JTS54" s="468"/>
      <c r="JTT54" s="468"/>
      <c r="JTU54" s="468"/>
      <c r="JTV54" s="468"/>
      <c r="JTW54" s="468"/>
      <c r="JTX54" s="468"/>
      <c r="JTY54" s="468"/>
      <c r="JTZ54" s="468"/>
      <c r="JUA54" s="468"/>
      <c r="JUB54" s="468"/>
      <c r="JUC54" s="468"/>
      <c r="JUD54" s="468"/>
      <c r="JUE54" s="468"/>
      <c r="JUF54" s="468"/>
      <c r="JUG54" s="468"/>
      <c r="JUH54" s="468"/>
      <c r="JUI54" s="468"/>
      <c r="JUJ54" s="468"/>
      <c r="JUK54" s="468"/>
      <c r="JUL54" s="468"/>
      <c r="JUM54" s="468"/>
      <c r="JUN54" s="468"/>
      <c r="JUO54" s="468"/>
      <c r="JUP54" s="468"/>
      <c r="JUQ54" s="468"/>
      <c r="JUR54" s="468"/>
      <c r="JUS54" s="468"/>
      <c r="JUT54" s="468"/>
      <c r="JUU54" s="468"/>
      <c r="JUV54" s="468"/>
      <c r="JUW54" s="468"/>
      <c r="JUX54" s="468"/>
      <c r="JUY54" s="468"/>
      <c r="JUZ54" s="468"/>
      <c r="JVA54" s="468"/>
      <c r="JVB54" s="468"/>
      <c r="JVC54" s="468"/>
      <c r="JVD54" s="468"/>
      <c r="JVE54" s="468"/>
      <c r="JVF54" s="468"/>
      <c r="JVG54" s="468"/>
      <c r="JVH54" s="468"/>
      <c r="JVI54" s="468"/>
      <c r="JVJ54" s="468"/>
      <c r="JVK54" s="468"/>
      <c r="JVL54" s="468"/>
      <c r="JVM54" s="468"/>
      <c r="JVN54" s="468"/>
      <c r="JVO54" s="468"/>
      <c r="JVP54" s="468"/>
      <c r="JVQ54" s="468"/>
      <c r="JVR54" s="468"/>
      <c r="JVS54" s="468"/>
      <c r="JVT54" s="468"/>
      <c r="JVU54" s="468"/>
      <c r="JVV54" s="468"/>
      <c r="JVW54" s="468"/>
      <c r="JVX54" s="468"/>
      <c r="JVY54" s="468"/>
      <c r="JVZ54" s="468"/>
      <c r="JWA54" s="468"/>
      <c r="JWB54" s="468"/>
      <c r="JWC54" s="468"/>
      <c r="JWD54" s="468"/>
      <c r="JWE54" s="468"/>
      <c r="JWF54" s="468"/>
      <c r="JWG54" s="468"/>
      <c r="JWH54" s="468"/>
      <c r="JWI54" s="468"/>
      <c r="JWJ54" s="468"/>
      <c r="JWK54" s="468"/>
      <c r="JWL54" s="468"/>
      <c r="JWM54" s="468"/>
      <c r="JWN54" s="468"/>
      <c r="JWO54" s="468"/>
      <c r="JWP54" s="468"/>
      <c r="JWQ54" s="468"/>
      <c r="JWR54" s="468"/>
      <c r="JWS54" s="468"/>
      <c r="JWT54" s="468"/>
      <c r="JWU54" s="468"/>
      <c r="JWV54" s="468"/>
      <c r="JWW54" s="468"/>
      <c r="JWX54" s="468"/>
      <c r="JWY54" s="468"/>
      <c r="JWZ54" s="468"/>
      <c r="JXA54" s="468"/>
      <c r="JXB54" s="468"/>
      <c r="JXC54" s="468"/>
      <c r="JXD54" s="468"/>
      <c r="JXE54" s="468"/>
      <c r="JXF54" s="468"/>
      <c r="JXG54" s="468"/>
      <c r="JXH54" s="468"/>
      <c r="JXI54" s="468"/>
      <c r="JXJ54" s="468"/>
      <c r="JXK54" s="468"/>
      <c r="JXL54" s="468"/>
      <c r="JXM54" s="468"/>
      <c r="JXN54" s="468"/>
      <c r="JXO54" s="468"/>
      <c r="JXP54" s="468"/>
      <c r="JXQ54" s="468"/>
      <c r="JXR54" s="468"/>
      <c r="JXS54" s="468"/>
      <c r="JXT54" s="468"/>
      <c r="JXU54" s="468"/>
      <c r="JXV54" s="468"/>
      <c r="JXW54" s="468"/>
      <c r="JXX54" s="468"/>
      <c r="JXY54" s="468"/>
      <c r="JXZ54" s="468"/>
      <c r="JYA54" s="468"/>
      <c r="JYB54" s="468"/>
      <c r="JYC54" s="468"/>
      <c r="JYD54" s="468"/>
      <c r="JYE54" s="468"/>
      <c r="JYF54" s="468"/>
      <c r="JYG54" s="468"/>
      <c r="JYH54" s="468"/>
      <c r="JYI54" s="468"/>
      <c r="JYJ54" s="468"/>
      <c r="JYK54" s="468"/>
      <c r="JYL54" s="468"/>
      <c r="JYM54" s="468"/>
      <c r="JYN54" s="468"/>
      <c r="JYO54" s="468"/>
      <c r="JYP54" s="468"/>
      <c r="JYQ54" s="468"/>
      <c r="JYR54" s="468"/>
      <c r="JYS54" s="468"/>
      <c r="JYT54" s="468"/>
      <c r="JYU54" s="468"/>
      <c r="JYV54" s="468"/>
      <c r="JYW54" s="468"/>
      <c r="JYX54" s="468"/>
      <c r="JYY54" s="468"/>
      <c r="JYZ54" s="468"/>
      <c r="JZA54" s="468"/>
      <c r="JZB54" s="468"/>
      <c r="JZC54" s="468"/>
      <c r="JZD54" s="468"/>
      <c r="JZE54" s="468"/>
      <c r="JZF54" s="468"/>
      <c r="JZG54" s="468"/>
      <c r="JZH54" s="468"/>
      <c r="JZI54" s="468"/>
      <c r="JZJ54" s="468"/>
      <c r="JZK54" s="468"/>
      <c r="JZL54" s="468"/>
      <c r="JZM54" s="468"/>
      <c r="JZN54" s="468"/>
      <c r="JZO54" s="468"/>
      <c r="JZP54" s="468"/>
      <c r="JZQ54" s="468"/>
      <c r="JZR54" s="468"/>
      <c r="JZS54" s="468"/>
      <c r="JZT54" s="468"/>
      <c r="JZU54" s="468"/>
      <c r="JZV54" s="468"/>
      <c r="JZW54" s="468"/>
      <c r="JZX54" s="468"/>
      <c r="JZY54" s="468"/>
      <c r="JZZ54" s="468"/>
      <c r="KAA54" s="468"/>
      <c r="KAB54" s="468"/>
      <c r="KAC54" s="468"/>
      <c r="KAD54" s="468"/>
      <c r="KAE54" s="468"/>
      <c r="KAF54" s="468"/>
      <c r="KAG54" s="468"/>
      <c r="KAH54" s="468"/>
      <c r="KAI54" s="468"/>
      <c r="KAJ54" s="468"/>
      <c r="KAK54" s="468"/>
      <c r="KAL54" s="468"/>
      <c r="KAM54" s="468"/>
      <c r="KAN54" s="468"/>
      <c r="KAO54" s="468"/>
      <c r="KAP54" s="468"/>
      <c r="KAQ54" s="468"/>
      <c r="KAR54" s="468"/>
      <c r="KAS54" s="468"/>
      <c r="KAT54" s="468"/>
      <c r="KAU54" s="468"/>
      <c r="KAV54" s="468"/>
      <c r="KAW54" s="468"/>
      <c r="KAX54" s="468"/>
      <c r="KAY54" s="468"/>
      <c r="KAZ54" s="468"/>
      <c r="KBA54" s="468"/>
      <c r="KBB54" s="468"/>
      <c r="KBC54" s="468"/>
      <c r="KBD54" s="468"/>
      <c r="KBE54" s="468"/>
      <c r="KBF54" s="468"/>
      <c r="KBG54" s="468"/>
      <c r="KBH54" s="468"/>
      <c r="KBI54" s="468"/>
      <c r="KBJ54" s="468"/>
      <c r="KBK54" s="468"/>
      <c r="KBL54" s="468"/>
      <c r="KBM54" s="468"/>
      <c r="KBN54" s="468"/>
      <c r="KBO54" s="468"/>
      <c r="KBP54" s="468"/>
      <c r="KBQ54" s="468"/>
      <c r="KBR54" s="468"/>
      <c r="KBS54" s="468"/>
      <c r="KBT54" s="468"/>
      <c r="KBU54" s="468"/>
      <c r="KBV54" s="468"/>
      <c r="KBW54" s="468"/>
      <c r="KBX54" s="468"/>
      <c r="KBY54" s="468"/>
      <c r="KBZ54" s="468"/>
      <c r="KCA54" s="468"/>
      <c r="KCB54" s="468"/>
      <c r="KCC54" s="468"/>
      <c r="KCD54" s="468"/>
      <c r="KCE54" s="468"/>
      <c r="KCF54" s="468"/>
      <c r="KCG54" s="468"/>
      <c r="KCH54" s="468"/>
      <c r="KCI54" s="468"/>
      <c r="KCJ54" s="468"/>
      <c r="KCK54" s="468"/>
      <c r="KCL54" s="468"/>
      <c r="KCM54" s="468"/>
      <c r="KCN54" s="468"/>
      <c r="KCO54" s="468"/>
      <c r="KCP54" s="468"/>
      <c r="KCQ54" s="468"/>
      <c r="KCR54" s="468"/>
      <c r="KCS54" s="468"/>
      <c r="KCT54" s="468"/>
      <c r="KCU54" s="468"/>
      <c r="KCV54" s="468"/>
      <c r="KCW54" s="468"/>
      <c r="KCX54" s="468"/>
      <c r="KCY54" s="468"/>
      <c r="KCZ54" s="468"/>
      <c r="KDA54" s="468"/>
      <c r="KDB54" s="468"/>
      <c r="KDC54" s="468"/>
      <c r="KDD54" s="468"/>
      <c r="KDE54" s="468"/>
      <c r="KDF54" s="468"/>
      <c r="KDG54" s="468"/>
      <c r="KDH54" s="468"/>
      <c r="KDI54" s="468"/>
      <c r="KDJ54" s="468"/>
      <c r="KDK54" s="468"/>
      <c r="KDL54" s="468"/>
      <c r="KDM54" s="468"/>
      <c r="KDN54" s="468"/>
      <c r="KDO54" s="468"/>
      <c r="KDP54" s="468"/>
      <c r="KDQ54" s="468"/>
      <c r="KDR54" s="468"/>
      <c r="KDS54" s="468"/>
      <c r="KDT54" s="468"/>
      <c r="KDU54" s="468"/>
      <c r="KDV54" s="468"/>
      <c r="KDW54" s="468"/>
      <c r="KDX54" s="468"/>
      <c r="KDY54" s="468"/>
      <c r="KDZ54" s="468"/>
      <c r="KEA54" s="468"/>
      <c r="KEB54" s="468"/>
      <c r="KEC54" s="468"/>
      <c r="KED54" s="468"/>
      <c r="KEE54" s="468"/>
      <c r="KEF54" s="468"/>
      <c r="KEG54" s="468"/>
      <c r="KEH54" s="468"/>
      <c r="KEI54" s="468"/>
      <c r="KEJ54" s="468"/>
      <c r="KEK54" s="468"/>
      <c r="KEL54" s="468"/>
      <c r="KEM54" s="468"/>
      <c r="KEN54" s="468"/>
      <c r="KEO54" s="468"/>
      <c r="KEP54" s="468"/>
      <c r="KEQ54" s="468"/>
      <c r="KER54" s="468"/>
      <c r="KES54" s="468"/>
      <c r="KET54" s="468"/>
      <c r="KEU54" s="468"/>
      <c r="KEV54" s="468"/>
      <c r="KEW54" s="468"/>
      <c r="KEX54" s="468"/>
      <c r="KEY54" s="468"/>
      <c r="KEZ54" s="468"/>
      <c r="KFA54" s="468"/>
      <c r="KFB54" s="468"/>
      <c r="KFC54" s="468"/>
      <c r="KFD54" s="468"/>
      <c r="KFE54" s="468"/>
      <c r="KFF54" s="468"/>
      <c r="KFG54" s="468"/>
      <c r="KFH54" s="468"/>
      <c r="KFI54" s="468"/>
      <c r="KFJ54" s="468"/>
      <c r="KFK54" s="468"/>
      <c r="KFL54" s="468"/>
      <c r="KFM54" s="468"/>
      <c r="KFN54" s="468"/>
      <c r="KFO54" s="468"/>
      <c r="KFP54" s="468"/>
      <c r="KFQ54" s="468"/>
      <c r="KFR54" s="468"/>
      <c r="KFS54" s="468"/>
      <c r="KFT54" s="468"/>
      <c r="KFU54" s="468"/>
      <c r="KFV54" s="468"/>
      <c r="KFW54" s="468"/>
      <c r="KFX54" s="468"/>
      <c r="KFY54" s="468"/>
      <c r="KFZ54" s="468"/>
      <c r="KGA54" s="468"/>
      <c r="KGB54" s="468"/>
      <c r="KGC54" s="468"/>
      <c r="KGD54" s="468"/>
      <c r="KGE54" s="468"/>
      <c r="KGF54" s="468"/>
      <c r="KGG54" s="468"/>
      <c r="KGH54" s="468"/>
      <c r="KGI54" s="468"/>
      <c r="KGJ54" s="468"/>
      <c r="KGK54" s="468"/>
      <c r="KGL54" s="468"/>
      <c r="KGM54" s="468"/>
      <c r="KGN54" s="468"/>
      <c r="KGO54" s="468"/>
      <c r="KGP54" s="468"/>
      <c r="KGQ54" s="468"/>
      <c r="KGR54" s="468"/>
      <c r="KGS54" s="468"/>
      <c r="KGT54" s="468"/>
      <c r="KGU54" s="468"/>
      <c r="KGV54" s="468"/>
      <c r="KGW54" s="468"/>
      <c r="KGX54" s="468"/>
      <c r="KGY54" s="468"/>
      <c r="KGZ54" s="468"/>
      <c r="KHA54" s="468"/>
      <c r="KHB54" s="468"/>
      <c r="KHC54" s="468"/>
      <c r="KHD54" s="468"/>
      <c r="KHE54" s="468"/>
      <c r="KHF54" s="468"/>
      <c r="KHG54" s="468"/>
      <c r="KHH54" s="468"/>
      <c r="KHI54" s="468"/>
      <c r="KHJ54" s="468"/>
      <c r="KHK54" s="468"/>
      <c r="KHL54" s="468"/>
      <c r="KHM54" s="468"/>
      <c r="KHN54" s="468"/>
      <c r="KHO54" s="468"/>
      <c r="KHP54" s="468"/>
      <c r="KHQ54" s="468"/>
      <c r="KHR54" s="468"/>
      <c r="KHS54" s="468"/>
      <c r="KHT54" s="468"/>
      <c r="KHU54" s="468"/>
      <c r="KHV54" s="468"/>
      <c r="KHW54" s="468"/>
      <c r="KHX54" s="468"/>
      <c r="KHY54" s="468"/>
      <c r="KHZ54" s="468"/>
      <c r="KIA54" s="468"/>
      <c r="KIB54" s="468"/>
      <c r="KIC54" s="468"/>
      <c r="KID54" s="468"/>
      <c r="KIE54" s="468"/>
      <c r="KIF54" s="468"/>
      <c r="KIG54" s="468"/>
      <c r="KIH54" s="468"/>
      <c r="KII54" s="468"/>
      <c r="KIJ54" s="468"/>
      <c r="KIK54" s="468"/>
      <c r="KIL54" s="468"/>
      <c r="KIM54" s="468"/>
      <c r="KIN54" s="468"/>
      <c r="KIO54" s="468"/>
      <c r="KIP54" s="468"/>
      <c r="KIQ54" s="468"/>
      <c r="KIR54" s="468"/>
      <c r="KIS54" s="468"/>
      <c r="KIT54" s="468"/>
      <c r="KIU54" s="468"/>
      <c r="KIV54" s="468"/>
      <c r="KIW54" s="468"/>
      <c r="KIX54" s="468"/>
      <c r="KIY54" s="468"/>
      <c r="KIZ54" s="468"/>
      <c r="KJA54" s="468"/>
      <c r="KJB54" s="468"/>
      <c r="KJC54" s="468"/>
      <c r="KJD54" s="468"/>
      <c r="KJE54" s="468"/>
      <c r="KJF54" s="468"/>
      <c r="KJG54" s="468"/>
      <c r="KJH54" s="468"/>
      <c r="KJI54" s="468"/>
      <c r="KJJ54" s="468"/>
      <c r="KJK54" s="468"/>
      <c r="KJL54" s="468"/>
      <c r="KJM54" s="468"/>
      <c r="KJN54" s="468"/>
      <c r="KJO54" s="468"/>
      <c r="KJP54" s="468"/>
      <c r="KJQ54" s="468"/>
      <c r="KJR54" s="468"/>
      <c r="KJS54" s="468"/>
      <c r="KJT54" s="468"/>
      <c r="KJU54" s="468"/>
      <c r="KJV54" s="468"/>
      <c r="KJW54" s="468"/>
      <c r="KJX54" s="468"/>
      <c r="KJY54" s="468"/>
      <c r="KJZ54" s="468"/>
      <c r="KKA54" s="468"/>
      <c r="KKB54" s="468"/>
      <c r="KKC54" s="468"/>
      <c r="KKD54" s="468"/>
      <c r="KKE54" s="468"/>
      <c r="KKF54" s="468"/>
      <c r="KKG54" s="468"/>
      <c r="KKH54" s="468"/>
      <c r="KKI54" s="468"/>
      <c r="KKJ54" s="468"/>
      <c r="KKK54" s="468"/>
      <c r="KKL54" s="468"/>
      <c r="KKM54" s="468"/>
      <c r="KKN54" s="468"/>
      <c r="KKO54" s="468"/>
      <c r="KKP54" s="468"/>
      <c r="KKQ54" s="468"/>
      <c r="KKR54" s="468"/>
      <c r="KKS54" s="468"/>
      <c r="KKT54" s="468"/>
      <c r="KKU54" s="468"/>
      <c r="KKV54" s="468"/>
      <c r="KKW54" s="468"/>
      <c r="KKX54" s="468"/>
      <c r="KKY54" s="468"/>
      <c r="KKZ54" s="468"/>
      <c r="KLA54" s="468"/>
      <c r="KLB54" s="468"/>
      <c r="KLC54" s="468"/>
      <c r="KLD54" s="468"/>
      <c r="KLE54" s="468"/>
      <c r="KLF54" s="468"/>
      <c r="KLG54" s="468"/>
      <c r="KLH54" s="468"/>
      <c r="KLI54" s="468"/>
      <c r="KLJ54" s="468"/>
      <c r="KLK54" s="468"/>
      <c r="KLL54" s="468"/>
      <c r="KLM54" s="468"/>
      <c r="KLN54" s="468"/>
      <c r="KLO54" s="468"/>
      <c r="KLP54" s="468"/>
      <c r="KLQ54" s="468"/>
      <c r="KLR54" s="468"/>
      <c r="KLS54" s="468"/>
      <c r="KLT54" s="468"/>
      <c r="KLU54" s="468"/>
      <c r="KLV54" s="468"/>
      <c r="KLW54" s="468"/>
      <c r="KLX54" s="468"/>
      <c r="KLY54" s="468"/>
      <c r="KLZ54" s="468"/>
      <c r="KMA54" s="468"/>
      <c r="KMB54" s="468"/>
      <c r="KMC54" s="468"/>
      <c r="KMD54" s="468"/>
      <c r="KME54" s="468"/>
      <c r="KMF54" s="468"/>
      <c r="KMG54" s="468"/>
      <c r="KMH54" s="468"/>
      <c r="KMI54" s="468"/>
      <c r="KMJ54" s="468"/>
      <c r="KMK54" s="468"/>
      <c r="KML54" s="468"/>
      <c r="KMM54" s="468"/>
      <c r="KMN54" s="468"/>
      <c r="KMO54" s="468"/>
      <c r="KMP54" s="468"/>
      <c r="KMQ54" s="468"/>
      <c r="KMR54" s="468"/>
      <c r="KMS54" s="468"/>
      <c r="KMT54" s="468"/>
      <c r="KMU54" s="468"/>
      <c r="KMV54" s="468"/>
      <c r="KMW54" s="468"/>
      <c r="KMX54" s="468"/>
      <c r="KMY54" s="468"/>
      <c r="KMZ54" s="468"/>
      <c r="KNA54" s="468"/>
      <c r="KNB54" s="468"/>
      <c r="KNC54" s="468"/>
      <c r="KND54" s="468"/>
      <c r="KNE54" s="468"/>
      <c r="KNF54" s="468"/>
      <c r="KNG54" s="468"/>
      <c r="KNH54" s="468"/>
      <c r="KNI54" s="468"/>
      <c r="KNJ54" s="468"/>
      <c r="KNK54" s="468"/>
      <c r="KNL54" s="468"/>
      <c r="KNM54" s="468"/>
      <c r="KNN54" s="468"/>
      <c r="KNO54" s="468"/>
      <c r="KNP54" s="468"/>
      <c r="KNQ54" s="468"/>
      <c r="KNR54" s="468"/>
      <c r="KNS54" s="468"/>
      <c r="KNT54" s="468"/>
      <c r="KNU54" s="468"/>
      <c r="KNV54" s="468"/>
      <c r="KNW54" s="468"/>
      <c r="KNX54" s="468"/>
      <c r="KNY54" s="468"/>
      <c r="KNZ54" s="468"/>
      <c r="KOA54" s="468"/>
      <c r="KOB54" s="468"/>
      <c r="KOC54" s="468"/>
      <c r="KOD54" s="468"/>
      <c r="KOE54" s="468"/>
      <c r="KOF54" s="468"/>
      <c r="KOG54" s="468"/>
      <c r="KOH54" s="468"/>
      <c r="KOI54" s="468"/>
      <c r="KOJ54" s="468"/>
      <c r="KOK54" s="468"/>
      <c r="KOL54" s="468"/>
      <c r="KOM54" s="468"/>
      <c r="KON54" s="468"/>
      <c r="KOO54" s="468"/>
      <c r="KOP54" s="468"/>
      <c r="KOQ54" s="468"/>
      <c r="KOR54" s="468"/>
      <c r="KOS54" s="468"/>
      <c r="KOT54" s="468"/>
      <c r="KOU54" s="468"/>
      <c r="KOV54" s="468"/>
      <c r="KOW54" s="468"/>
      <c r="KOX54" s="468"/>
      <c r="KOY54" s="468"/>
      <c r="KOZ54" s="468"/>
      <c r="KPA54" s="468"/>
      <c r="KPB54" s="468"/>
      <c r="KPC54" s="468"/>
      <c r="KPD54" s="468"/>
      <c r="KPE54" s="468"/>
      <c r="KPF54" s="468"/>
      <c r="KPG54" s="468"/>
      <c r="KPH54" s="468"/>
      <c r="KPI54" s="468"/>
      <c r="KPJ54" s="468"/>
      <c r="KPK54" s="468"/>
      <c r="KPL54" s="468"/>
      <c r="KPM54" s="468"/>
      <c r="KPN54" s="468"/>
      <c r="KPO54" s="468"/>
      <c r="KPP54" s="468"/>
      <c r="KPQ54" s="468"/>
      <c r="KPR54" s="468"/>
      <c r="KPS54" s="468"/>
      <c r="KPT54" s="468"/>
      <c r="KPU54" s="468"/>
      <c r="KPV54" s="468"/>
      <c r="KPW54" s="468"/>
      <c r="KPX54" s="468"/>
      <c r="KPY54" s="468"/>
      <c r="KPZ54" s="468"/>
      <c r="KQA54" s="468"/>
      <c r="KQB54" s="468"/>
      <c r="KQC54" s="468"/>
      <c r="KQD54" s="468"/>
      <c r="KQE54" s="468"/>
      <c r="KQF54" s="468"/>
      <c r="KQG54" s="468"/>
      <c r="KQH54" s="468"/>
      <c r="KQI54" s="468"/>
      <c r="KQJ54" s="468"/>
      <c r="KQK54" s="468"/>
      <c r="KQL54" s="468"/>
      <c r="KQM54" s="468"/>
      <c r="KQN54" s="468"/>
      <c r="KQO54" s="468"/>
      <c r="KQP54" s="468"/>
      <c r="KQQ54" s="468"/>
      <c r="KQR54" s="468"/>
      <c r="KQS54" s="468"/>
      <c r="KQT54" s="468"/>
      <c r="KQU54" s="468"/>
      <c r="KQV54" s="468"/>
      <c r="KQW54" s="468"/>
      <c r="KQX54" s="468"/>
      <c r="KQY54" s="468"/>
      <c r="KQZ54" s="468"/>
      <c r="KRA54" s="468"/>
      <c r="KRB54" s="468"/>
      <c r="KRC54" s="468"/>
      <c r="KRD54" s="468"/>
      <c r="KRE54" s="468"/>
      <c r="KRF54" s="468"/>
      <c r="KRG54" s="468"/>
      <c r="KRH54" s="468"/>
      <c r="KRI54" s="468"/>
      <c r="KRJ54" s="468"/>
      <c r="KRK54" s="468"/>
      <c r="KRL54" s="468"/>
      <c r="KRM54" s="468"/>
      <c r="KRN54" s="468"/>
      <c r="KRO54" s="468"/>
      <c r="KRP54" s="468"/>
      <c r="KRQ54" s="468"/>
      <c r="KRR54" s="468"/>
      <c r="KRS54" s="468"/>
      <c r="KRT54" s="468"/>
      <c r="KRU54" s="468"/>
      <c r="KRV54" s="468"/>
      <c r="KRW54" s="468"/>
      <c r="KRX54" s="468"/>
      <c r="KRY54" s="468"/>
      <c r="KRZ54" s="468"/>
      <c r="KSA54" s="468"/>
      <c r="KSB54" s="468"/>
      <c r="KSC54" s="468"/>
      <c r="KSD54" s="468"/>
      <c r="KSE54" s="468"/>
      <c r="KSF54" s="468"/>
      <c r="KSG54" s="468"/>
      <c r="KSH54" s="468"/>
      <c r="KSI54" s="468"/>
      <c r="KSJ54" s="468"/>
      <c r="KSK54" s="468"/>
      <c r="KSL54" s="468"/>
      <c r="KSM54" s="468"/>
      <c r="KSN54" s="468"/>
      <c r="KSO54" s="468"/>
      <c r="KSP54" s="468"/>
      <c r="KSQ54" s="468"/>
      <c r="KSR54" s="468"/>
      <c r="KSS54" s="468"/>
      <c r="KST54" s="468"/>
      <c r="KSU54" s="468"/>
      <c r="KSV54" s="468"/>
      <c r="KSW54" s="468"/>
      <c r="KSX54" s="468"/>
      <c r="KSY54" s="468"/>
      <c r="KSZ54" s="468"/>
      <c r="KTA54" s="468"/>
      <c r="KTB54" s="468"/>
      <c r="KTC54" s="468"/>
      <c r="KTD54" s="468"/>
      <c r="KTE54" s="468"/>
      <c r="KTF54" s="468"/>
      <c r="KTG54" s="468"/>
      <c r="KTH54" s="468"/>
      <c r="KTI54" s="468"/>
      <c r="KTJ54" s="468"/>
      <c r="KTK54" s="468"/>
      <c r="KTL54" s="468"/>
      <c r="KTM54" s="468"/>
      <c r="KTN54" s="468"/>
      <c r="KTO54" s="468"/>
      <c r="KTP54" s="468"/>
      <c r="KTQ54" s="468"/>
      <c r="KTR54" s="468"/>
      <c r="KTS54" s="468"/>
      <c r="KTT54" s="468"/>
      <c r="KTU54" s="468"/>
      <c r="KTV54" s="468"/>
      <c r="KTW54" s="468"/>
      <c r="KTX54" s="468"/>
      <c r="KTY54" s="468"/>
      <c r="KTZ54" s="468"/>
      <c r="KUA54" s="468"/>
      <c r="KUB54" s="468"/>
      <c r="KUC54" s="468"/>
      <c r="KUD54" s="468"/>
      <c r="KUE54" s="468"/>
      <c r="KUF54" s="468"/>
      <c r="KUG54" s="468"/>
      <c r="KUH54" s="468"/>
      <c r="KUI54" s="468"/>
      <c r="KUJ54" s="468"/>
      <c r="KUK54" s="468"/>
      <c r="KUL54" s="468"/>
      <c r="KUM54" s="468"/>
      <c r="KUN54" s="468"/>
      <c r="KUO54" s="468"/>
      <c r="KUP54" s="468"/>
      <c r="KUQ54" s="468"/>
      <c r="KUR54" s="468"/>
      <c r="KUS54" s="468"/>
      <c r="KUT54" s="468"/>
      <c r="KUU54" s="468"/>
      <c r="KUV54" s="468"/>
      <c r="KUW54" s="468"/>
      <c r="KUX54" s="468"/>
      <c r="KUY54" s="468"/>
      <c r="KUZ54" s="468"/>
      <c r="KVA54" s="468"/>
      <c r="KVB54" s="468"/>
      <c r="KVC54" s="468"/>
      <c r="KVD54" s="468"/>
      <c r="KVE54" s="468"/>
      <c r="KVF54" s="468"/>
      <c r="KVG54" s="468"/>
      <c r="KVH54" s="468"/>
      <c r="KVI54" s="468"/>
      <c r="KVJ54" s="468"/>
      <c r="KVK54" s="468"/>
      <c r="KVL54" s="468"/>
      <c r="KVM54" s="468"/>
      <c r="KVN54" s="468"/>
      <c r="KVO54" s="468"/>
      <c r="KVP54" s="468"/>
      <c r="KVQ54" s="468"/>
      <c r="KVR54" s="468"/>
      <c r="KVS54" s="468"/>
      <c r="KVT54" s="468"/>
      <c r="KVU54" s="468"/>
      <c r="KVV54" s="468"/>
      <c r="KVW54" s="468"/>
      <c r="KVX54" s="468"/>
      <c r="KVY54" s="468"/>
      <c r="KVZ54" s="468"/>
      <c r="KWA54" s="468"/>
      <c r="KWB54" s="468"/>
      <c r="KWC54" s="468"/>
      <c r="KWD54" s="468"/>
      <c r="KWE54" s="468"/>
      <c r="KWF54" s="468"/>
      <c r="KWG54" s="468"/>
      <c r="KWH54" s="468"/>
      <c r="KWI54" s="468"/>
      <c r="KWJ54" s="468"/>
      <c r="KWK54" s="468"/>
      <c r="KWL54" s="468"/>
      <c r="KWM54" s="468"/>
      <c r="KWN54" s="468"/>
      <c r="KWO54" s="468"/>
      <c r="KWP54" s="468"/>
      <c r="KWQ54" s="468"/>
      <c r="KWR54" s="468"/>
      <c r="KWS54" s="468"/>
      <c r="KWT54" s="468"/>
      <c r="KWU54" s="468"/>
      <c r="KWV54" s="468"/>
      <c r="KWW54" s="468"/>
      <c r="KWX54" s="468"/>
      <c r="KWY54" s="468"/>
      <c r="KWZ54" s="468"/>
      <c r="KXA54" s="468"/>
      <c r="KXB54" s="468"/>
      <c r="KXC54" s="468"/>
      <c r="KXD54" s="468"/>
      <c r="KXE54" s="468"/>
      <c r="KXF54" s="468"/>
      <c r="KXG54" s="468"/>
      <c r="KXH54" s="468"/>
      <c r="KXI54" s="468"/>
      <c r="KXJ54" s="468"/>
      <c r="KXK54" s="468"/>
      <c r="KXL54" s="468"/>
      <c r="KXM54" s="468"/>
      <c r="KXN54" s="468"/>
      <c r="KXO54" s="468"/>
      <c r="KXP54" s="468"/>
      <c r="KXQ54" s="468"/>
      <c r="KXR54" s="468"/>
      <c r="KXS54" s="468"/>
      <c r="KXT54" s="468"/>
      <c r="KXU54" s="468"/>
      <c r="KXV54" s="468"/>
      <c r="KXW54" s="468"/>
      <c r="KXX54" s="468"/>
      <c r="KXY54" s="468"/>
      <c r="KXZ54" s="468"/>
      <c r="KYA54" s="468"/>
      <c r="KYB54" s="468"/>
      <c r="KYC54" s="468"/>
      <c r="KYD54" s="468"/>
      <c r="KYE54" s="468"/>
      <c r="KYF54" s="468"/>
      <c r="KYG54" s="468"/>
      <c r="KYH54" s="468"/>
      <c r="KYI54" s="468"/>
      <c r="KYJ54" s="468"/>
      <c r="KYK54" s="468"/>
      <c r="KYL54" s="468"/>
      <c r="KYM54" s="468"/>
      <c r="KYN54" s="468"/>
      <c r="KYO54" s="468"/>
      <c r="KYP54" s="468"/>
      <c r="KYQ54" s="468"/>
      <c r="KYR54" s="468"/>
      <c r="KYS54" s="468"/>
      <c r="KYT54" s="468"/>
      <c r="KYU54" s="468"/>
      <c r="KYV54" s="468"/>
      <c r="KYW54" s="468"/>
      <c r="KYX54" s="468"/>
      <c r="KYY54" s="468"/>
      <c r="KYZ54" s="468"/>
      <c r="KZA54" s="468"/>
      <c r="KZB54" s="468"/>
      <c r="KZC54" s="468"/>
      <c r="KZD54" s="468"/>
      <c r="KZE54" s="468"/>
      <c r="KZF54" s="468"/>
      <c r="KZG54" s="468"/>
      <c r="KZH54" s="468"/>
      <c r="KZI54" s="468"/>
      <c r="KZJ54" s="468"/>
      <c r="KZK54" s="468"/>
      <c r="KZL54" s="468"/>
      <c r="KZM54" s="468"/>
      <c r="KZN54" s="468"/>
      <c r="KZO54" s="468"/>
      <c r="KZP54" s="468"/>
      <c r="KZQ54" s="468"/>
      <c r="KZR54" s="468"/>
      <c r="KZS54" s="468"/>
      <c r="KZT54" s="468"/>
      <c r="KZU54" s="468"/>
      <c r="KZV54" s="468"/>
      <c r="KZW54" s="468"/>
      <c r="KZX54" s="468"/>
      <c r="KZY54" s="468"/>
      <c r="KZZ54" s="468"/>
      <c r="LAA54" s="468"/>
      <c r="LAB54" s="468"/>
      <c r="LAC54" s="468"/>
      <c r="LAD54" s="468"/>
      <c r="LAE54" s="468"/>
      <c r="LAF54" s="468"/>
      <c r="LAG54" s="468"/>
      <c r="LAH54" s="468"/>
      <c r="LAI54" s="468"/>
      <c r="LAJ54" s="468"/>
      <c r="LAK54" s="468"/>
      <c r="LAL54" s="468"/>
      <c r="LAM54" s="468"/>
      <c r="LAN54" s="468"/>
      <c r="LAO54" s="468"/>
      <c r="LAP54" s="468"/>
      <c r="LAQ54" s="468"/>
      <c r="LAR54" s="468"/>
      <c r="LAS54" s="468"/>
      <c r="LAT54" s="468"/>
      <c r="LAU54" s="468"/>
      <c r="LAV54" s="468"/>
      <c r="LAW54" s="468"/>
      <c r="LAX54" s="468"/>
      <c r="LAY54" s="468"/>
      <c r="LAZ54" s="468"/>
      <c r="LBA54" s="468"/>
      <c r="LBB54" s="468"/>
      <c r="LBC54" s="468"/>
      <c r="LBD54" s="468"/>
      <c r="LBE54" s="468"/>
      <c r="LBF54" s="468"/>
      <c r="LBG54" s="468"/>
      <c r="LBH54" s="468"/>
      <c r="LBI54" s="468"/>
      <c r="LBJ54" s="468"/>
      <c r="LBK54" s="468"/>
      <c r="LBL54" s="468"/>
      <c r="LBM54" s="468"/>
      <c r="LBN54" s="468"/>
      <c r="LBO54" s="468"/>
      <c r="LBP54" s="468"/>
      <c r="LBQ54" s="468"/>
      <c r="LBR54" s="468"/>
      <c r="LBS54" s="468"/>
      <c r="LBT54" s="468"/>
      <c r="LBU54" s="468"/>
      <c r="LBV54" s="468"/>
      <c r="LBW54" s="468"/>
      <c r="LBX54" s="468"/>
      <c r="LBY54" s="468"/>
      <c r="LBZ54" s="468"/>
      <c r="LCA54" s="468"/>
      <c r="LCB54" s="468"/>
      <c r="LCC54" s="468"/>
      <c r="LCD54" s="468"/>
      <c r="LCE54" s="468"/>
      <c r="LCF54" s="468"/>
      <c r="LCG54" s="468"/>
      <c r="LCH54" s="468"/>
      <c r="LCI54" s="468"/>
      <c r="LCJ54" s="468"/>
      <c r="LCK54" s="468"/>
      <c r="LCL54" s="468"/>
      <c r="LCM54" s="468"/>
      <c r="LCN54" s="468"/>
      <c r="LCO54" s="468"/>
      <c r="LCP54" s="468"/>
      <c r="LCQ54" s="468"/>
      <c r="LCR54" s="468"/>
      <c r="LCS54" s="468"/>
      <c r="LCT54" s="468"/>
      <c r="LCU54" s="468"/>
      <c r="LCV54" s="468"/>
      <c r="LCW54" s="468"/>
      <c r="LCX54" s="468"/>
      <c r="LCY54" s="468"/>
      <c r="LCZ54" s="468"/>
      <c r="LDA54" s="468"/>
      <c r="LDB54" s="468"/>
      <c r="LDC54" s="468"/>
      <c r="LDD54" s="468"/>
      <c r="LDE54" s="468"/>
      <c r="LDF54" s="468"/>
      <c r="LDG54" s="468"/>
      <c r="LDH54" s="468"/>
      <c r="LDI54" s="468"/>
      <c r="LDJ54" s="468"/>
      <c r="LDK54" s="468"/>
      <c r="LDL54" s="468"/>
      <c r="LDM54" s="468"/>
      <c r="LDN54" s="468"/>
      <c r="LDO54" s="468"/>
      <c r="LDP54" s="468"/>
      <c r="LDQ54" s="468"/>
      <c r="LDR54" s="468"/>
      <c r="LDS54" s="468"/>
      <c r="LDT54" s="468"/>
      <c r="LDU54" s="468"/>
      <c r="LDV54" s="468"/>
      <c r="LDW54" s="468"/>
      <c r="LDX54" s="468"/>
      <c r="LDY54" s="468"/>
      <c r="LDZ54" s="468"/>
      <c r="LEA54" s="468"/>
      <c r="LEB54" s="468"/>
      <c r="LEC54" s="468"/>
      <c r="LED54" s="468"/>
      <c r="LEE54" s="468"/>
      <c r="LEF54" s="468"/>
      <c r="LEG54" s="468"/>
      <c r="LEH54" s="468"/>
      <c r="LEI54" s="468"/>
      <c r="LEJ54" s="468"/>
      <c r="LEK54" s="468"/>
      <c r="LEL54" s="468"/>
      <c r="LEM54" s="468"/>
      <c r="LEN54" s="468"/>
      <c r="LEO54" s="468"/>
      <c r="LEP54" s="468"/>
      <c r="LEQ54" s="468"/>
      <c r="LER54" s="468"/>
      <c r="LES54" s="468"/>
      <c r="LET54" s="468"/>
      <c r="LEU54" s="468"/>
      <c r="LEV54" s="468"/>
      <c r="LEW54" s="468"/>
      <c r="LEX54" s="468"/>
      <c r="LEY54" s="468"/>
      <c r="LEZ54" s="468"/>
      <c r="LFA54" s="468"/>
      <c r="LFB54" s="468"/>
      <c r="LFC54" s="468"/>
      <c r="LFD54" s="468"/>
      <c r="LFE54" s="468"/>
      <c r="LFF54" s="468"/>
      <c r="LFG54" s="468"/>
      <c r="LFH54" s="468"/>
      <c r="LFI54" s="468"/>
      <c r="LFJ54" s="468"/>
      <c r="LFK54" s="468"/>
      <c r="LFL54" s="468"/>
      <c r="LFM54" s="468"/>
      <c r="LFN54" s="468"/>
      <c r="LFO54" s="468"/>
      <c r="LFP54" s="468"/>
      <c r="LFQ54" s="468"/>
      <c r="LFR54" s="468"/>
      <c r="LFS54" s="468"/>
      <c r="LFT54" s="468"/>
      <c r="LFU54" s="468"/>
      <c r="LFV54" s="468"/>
      <c r="LFW54" s="468"/>
      <c r="LFX54" s="468"/>
      <c r="LFY54" s="468"/>
      <c r="LFZ54" s="468"/>
      <c r="LGA54" s="468"/>
      <c r="LGB54" s="468"/>
      <c r="LGC54" s="468"/>
      <c r="LGD54" s="468"/>
      <c r="LGE54" s="468"/>
      <c r="LGF54" s="468"/>
      <c r="LGG54" s="468"/>
      <c r="LGH54" s="468"/>
      <c r="LGI54" s="468"/>
      <c r="LGJ54" s="468"/>
      <c r="LGK54" s="468"/>
      <c r="LGL54" s="468"/>
      <c r="LGM54" s="468"/>
      <c r="LGN54" s="468"/>
      <c r="LGO54" s="468"/>
      <c r="LGP54" s="468"/>
      <c r="LGQ54" s="468"/>
      <c r="LGR54" s="468"/>
      <c r="LGS54" s="468"/>
      <c r="LGT54" s="468"/>
      <c r="LGU54" s="468"/>
      <c r="LGV54" s="468"/>
      <c r="LGW54" s="468"/>
      <c r="LGX54" s="468"/>
      <c r="LGY54" s="468"/>
      <c r="LGZ54" s="468"/>
      <c r="LHA54" s="468"/>
      <c r="LHB54" s="468"/>
      <c r="LHC54" s="468"/>
      <c r="LHD54" s="468"/>
      <c r="LHE54" s="468"/>
      <c r="LHF54" s="468"/>
      <c r="LHG54" s="468"/>
      <c r="LHH54" s="468"/>
      <c r="LHI54" s="468"/>
      <c r="LHJ54" s="468"/>
      <c r="LHK54" s="468"/>
      <c r="LHL54" s="468"/>
      <c r="LHM54" s="468"/>
      <c r="LHN54" s="468"/>
      <c r="LHO54" s="468"/>
      <c r="LHP54" s="468"/>
      <c r="LHQ54" s="468"/>
      <c r="LHR54" s="468"/>
      <c r="LHS54" s="468"/>
      <c r="LHT54" s="468"/>
      <c r="LHU54" s="468"/>
      <c r="LHV54" s="468"/>
      <c r="LHW54" s="468"/>
      <c r="LHX54" s="468"/>
      <c r="LHY54" s="468"/>
      <c r="LHZ54" s="468"/>
      <c r="LIA54" s="468"/>
      <c r="LIB54" s="468"/>
      <c r="LIC54" s="468"/>
      <c r="LID54" s="468"/>
      <c r="LIE54" s="468"/>
      <c r="LIF54" s="468"/>
      <c r="LIG54" s="468"/>
      <c r="LIH54" s="468"/>
      <c r="LII54" s="468"/>
      <c r="LIJ54" s="468"/>
      <c r="LIK54" s="468"/>
      <c r="LIL54" s="468"/>
      <c r="LIM54" s="468"/>
      <c r="LIN54" s="468"/>
      <c r="LIO54" s="468"/>
      <c r="LIP54" s="468"/>
      <c r="LIQ54" s="468"/>
      <c r="LIR54" s="468"/>
      <c r="LIS54" s="468"/>
      <c r="LIT54" s="468"/>
      <c r="LIU54" s="468"/>
      <c r="LIV54" s="468"/>
      <c r="LIW54" s="468"/>
      <c r="LIX54" s="468"/>
      <c r="LIY54" s="468"/>
      <c r="LIZ54" s="468"/>
      <c r="LJA54" s="468"/>
      <c r="LJB54" s="468"/>
      <c r="LJC54" s="468"/>
      <c r="LJD54" s="468"/>
      <c r="LJE54" s="468"/>
      <c r="LJF54" s="468"/>
      <c r="LJG54" s="468"/>
      <c r="LJH54" s="468"/>
      <c r="LJI54" s="468"/>
      <c r="LJJ54" s="468"/>
      <c r="LJK54" s="468"/>
      <c r="LJL54" s="468"/>
      <c r="LJM54" s="468"/>
      <c r="LJN54" s="468"/>
      <c r="LJO54" s="468"/>
      <c r="LJP54" s="468"/>
      <c r="LJQ54" s="468"/>
      <c r="LJR54" s="468"/>
      <c r="LJS54" s="468"/>
      <c r="LJT54" s="468"/>
      <c r="LJU54" s="468"/>
      <c r="LJV54" s="468"/>
      <c r="LJW54" s="468"/>
      <c r="LJX54" s="468"/>
      <c r="LJY54" s="468"/>
      <c r="LJZ54" s="468"/>
      <c r="LKA54" s="468"/>
      <c r="LKB54" s="468"/>
      <c r="LKC54" s="468"/>
      <c r="LKD54" s="468"/>
      <c r="LKE54" s="468"/>
      <c r="LKF54" s="468"/>
      <c r="LKG54" s="468"/>
      <c r="LKH54" s="468"/>
      <c r="LKI54" s="468"/>
      <c r="LKJ54" s="468"/>
      <c r="LKK54" s="468"/>
      <c r="LKL54" s="468"/>
      <c r="LKM54" s="468"/>
      <c r="LKN54" s="468"/>
      <c r="LKO54" s="468"/>
      <c r="LKP54" s="468"/>
      <c r="LKQ54" s="468"/>
      <c r="LKR54" s="468"/>
      <c r="LKS54" s="468"/>
      <c r="LKT54" s="468"/>
      <c r="LKU54" s="468"/>
      <c r="LKV54" s="468"/>
      <c r="LKW54" s="468"/>
      <c r="LKX54" s="468"/>
      <c r="LKY54" s="468"/>
      <c r="LKZ54" s="468"/>
      <c r="LLA54" s="468"/>
      <c r="LLB54" s="468"/>
      <c r="LLC54" s="468"/>
      <c r="LLD54" s="468"/>
      <c r="LLE54" s="468"/>
      <c r="LLF54" s="468"/>
      <c r="LLG54" s="468"/>
      <c r="LLH54" s="468"/>
      <c r="LLI54" s="468"/>
      <c r="LLJ54" s="468"/>
      <c r="LLK54" s="468"/>
      <c r="LLL54" s="468"/>
      <c r="LLM54" s="468"/>
      <c r="LLN54" s="468"/>
      <c r="LLO54" s="468"/>
      <c r="LLP54" s="468"/>
      <c r="LLQ54" s="468"/>
      <c r="LLR54" s="468"/>
      <c r="LLS54" s="468"/>
      <c r="LLT54" s="468"/>
      <c r="LLU54" s="468"/>
      <c r="LLV54" s="468"/>
      <c r="LLW54" s="468"/>
      <c r="LLX54" s="468"/>
      <c r="LLY54" s="468"/>
      <c r="LLZ54" s="468"/>
      <c r="LMA54" s="468"/>
      <c r="LMB54" s="468"/>
      <c r="LMC54" s="468"/>
      <c r="LMD54" s="468"/>
      <c r="LME54" s="468"/>
      <c r="LMF54" s="468"/>
      <c r="LMG54" s="468"/>
      <c r="LMH54" s="468"/>
      <c r="LMI54" s="468"/>
      <c r="LMJ54" s="468"/>
      <c r="LMK54" s="468"/>
      <c r="LML54" s="468"/>
      <c r="LMM54" s="468"/>
      <c r="LMN54" s="468"/>
      <c r="LMO54" s="468"/>
      <c r="LMP54" s="468"/>
      <c r="LMQ54" s="468"/>
      <c r="LMR54" s="468"/>
      <c r="LMS54" s="468"/>
      <c r="LMT54" s="468"/>
      <c r="LMU54" s="468"/>
      <c r="LMV54" s="468"/>
      <c r="LMW54" s="468"/>
      <c r="LMX54" s="468"/>
      <c r="LMY54" s="468"/>
      <c r="LMZ54" s="468"/>
      <c r="LNA54" s="468"/>
      <c r="LNB54" s="468"/>
      <c r="LNC54" s="468"/>
      <c r="LND54" s="468"/>
      <c r="LNE54" s="468"/>
      <c r="LNF54" s="468"/>
      <c r="LNG54" s="468"/>
      <c r="LNH54" s="468"/>
      <c r="LNI54" s="468"/>
      <c r="LNJ54" s="468"/>
      <c r="LNK54" s="468"/>
      <c r="LNL54" s="468"/>
      <c r="LNM54" s="468"/>
      <c r="LNN54" s="468"/>
      <c r="LNO54" s="468"/>
      <c r="LNP54" s="468"/>
      <c r="LNQ54" s="468"/>
      <c r="LNR54" s="468"/>
      <c r="LNS54" s="468"/>
      <c r="LNT54" s="468"/>
      <c r="LNU54" s="468"/>
      <c r="LNV54" s="468"/>
      <c r="LNW54" s="468"/>
      <c r="LNX54" s="468"/>
      <c r="LNY54" s="468"/>
      <c r="LNZ54" s="468"/>
      <c r="LOA54" s="468"/>
      <c r="LOB54" s="468"/>
      <c r="LOC54" s="468"/>
      <c r="LOD54" s="468"/>
      <c r="LOE54" s="468"/>
      <c r="LOF54" s="468"/>
      <c r="LOG54" s="468"/>
      <c r="LOH54" s="468"/>
      <c r="LOI54" s="468"/>
      <c r="LOJ54" s="468"/>
      <c r="LOK54" s="468"/>
      <c r="LOL54" s="468"/>
      <c r="LOM54" s="468"/>
      <c r="LON54" s="468"/>
      <c r="LOO54" s="468"/>
      <c r="LOP54" s="468"/>
      <c r="LOQ54" s="468"/>
      <c r="LOR54" s="468"/>
      <c r="LOS54" s="468"/>
      <c r="LOT54" s="468"/>
      <c r="LOU54" s="468"/>
      <c r="LOV54" s="468"/>
      <c r="LOW54" s="468"/>
      <c r="LOX54" s="468"/>
      <c r="LOY54" s="468"/>
      <c r="LOZ54" s="468"/>
      <c r="LPA54" s="468"/>
      <c r="LPB54" s="468"/>
      <c r="LPC54" s="468"/>
      <c r="LPD54" s="468"/>
      <c r="LPE54" s="468"/>
      <c r="LPF54" s="468"/>
      <c r="LPG54" s="468"/>
      <c r="LPH54" s="468"/>
      <c r="LPI54" s="468"/>
      <c r="LPJ54" s="468"/>
      <c r="LPK54" s="468"/>
      <c r="LPL54" s="468"/>
      <c r="LPM54" s="468"/>
      <c r="LPN54" s="468"/>
      <c r="LPO54" s="468"/>
      <c r="LPP54" s="468"/>
      <c r="LPQ54" s="468"/>
      <c r="LPR54" s="468"/>
      <c r="LPS54" s="468"/>
      <c r="LPT54" s="468"/>
      <c r="LPU54" s="468"/>
      <c r="LPV54" s="468"/>
      <c r="LPW54" s="468"/>
      <c r="LPX54" s="468"/>
      <c r="LPY54" s="468"/>
      <c r="LPZ54" s="468"/>
      <c r="LQA54" s="468"/>
      <c r="LQB54" s="468"/>
      <c r="LQC54" s="468"/>
      <c r="LQD54" s="468"/>
      <c r="LQE54" s="468"/>
      <c r="LQF54" s="468"/>
      <c r="LQG54" s="468"/>
      <c r="LQH54" s="468"/>
      <c r="LQI54" s="468"/>
      <c r="LQJ54" s="468"/>
      <c r="LQK54" s="468"/>
      <c r="LQL54" s="468"/>
      <c r="LQM54" s="468"/>
      <c r="LQN54" s="468"/>
      <c r="LQO54" s="468"/>
      <c r="LQP54" s="468"/>
      <c r="LQQ54" s="468"/>
      <c r="LQR54" s="468"/>
      <c r="LQS54" s="468"/>
      <c r="LQT54" s="468"/>
      <c r="LQU54" s="468"/>
      <c r="LQV54" s="468"/>
      <c r="LQW54" s="468"/>
      <c r="LQX54" s="468"/>
      <c r="LQY54" s="468"/>
      <c r="LQZ54" s="468"/>
      <c r="LRA54" s="468"/>
      <c r="LRB54" s="468"/>
      <c r="LRC54" s="468"/>
      <c r="LRD54" s="468"/>
      <c r="LRE54" s="468"/>
      <c r="LRF54" s="468"/>
      <c r="LRG54" s="468"/>
      <c r="LRH54" s="468"/>
      <c r="LRI54" s="468"/>
      <c r="LRJ54" s="468"/>
      <c r="LRK54" s="468"/>
      <c r="LRL54" s="468"/>
      <c r="LRM54" s="468"/>
      <c r="LRN54" s="468"/>
      <c r="LRO54" s="468"/>
      <c r="LRP54" s="468"/>
      <c r="LRQ54" s="468"/>
      <c r="LRR54" s="468"/>
      <c r="LRS54" s="468"/>
      <c r="LRT54" s="468"/>
      <c r="LRU54" s="468"/>
      <c r="LRV54" s="468"/>
      <c r="LRW54" s="468"/>
      <c r="LRX54" s="468"/>
      <c r="LRY54" s="468"/>
      <c r="LRZ54" s="468"/>
      <c r="LSA54" s="468"/>
      <c r="LSB54" s="468"/>
      <c r="LSC54" s="468"/>
      <c r="LSD54" s="468"/>
      <c r="LSE54" s="468"/>
      <c r="LSF54" s="468"/>
      <c r="LSG54" s="468"/>
      <c r="LSH54" s="468"/>
      <c r="LSI54" s="468"/>
      <c r="LSJ54" s="468"/>
      <c r="LSK54" s="468"/>
      <c r="LSL54" s="468"/>
      <c r="LSM54" s="468"/>
      <c r="LSN54" s="468"/>
      <c r="LSO54" s="468"/>
      <c r="LSP54" s="468"/>
      <c r="LSQ54" s="468"/>
      <c r="LSR54" s="468"/>
      <c r="LSS54" s="468"/>
      <c r="LST54" s="468"/>
      <c r="LSU54" s="468"/>
      <c r="LSV54" s="468"/>
      <c r="LSW54" s="468"/>
      <c r="LSX54" s="468"/>
      <c r="LSY54" s="468"/>
      <c r="LSZ54" s="468"/>
      <c r="LTA54" s="468"/>
      <c r="LTB54" s="468"/>
      <c r="LTC54" s="468"/>
      <c r="LTD54" s="468"/>
      <c r="LTE54" s="468"/>
      <c r="LTF54" s="468"/>
      <c r="LTG54" s="468"/>
      <c r="LTH54" s="468"/>
      <c r="LTI54" s="468"/>
      <c r="LTJ54" s="468"/>
      <c r="LTK54" s="468"/>
      <c r="LTL54" s="468"/>
      <c r="LTM54" s="468"/>
      <c r="LTN54" s="468"/>
      <c r="LTO54" s="468"/>
      <c r="LTP54" s="468"/>
      <c r="LTQ54" s="468"/>
      <c r="LTR54" s="468"/>
      <c r="LTS54" s="468"/>
      <c r="LTT54" s="468"/>
      <c r="LTU54" s="468"/>
      <c r="LTV54" s="468"/>
      <c r="LTW54" s="468"/>
      <c r="LTX54" s="468"/>
      <c r="LTY54" s="468"/>
      <c r="LTZ54" s="468"/>
      <c r="LUA54" s="468"/>
      <c r="LUB54" s="468"/>
      <c r="LUC54" s="468"/>
      <c r="LUD54" s="468"/>
      <c r="LUE54" s="468"/>
      <c r="LUF54" s="468"/>
      <c r="LUG54" s="468"/>
      <c r="LUH54" s="468"/>
      <c r="LUI54" s="468"/>
      <c r="LUJ54" s="468"/>
      <c r="LUK54" s="468"/>
      <c r="LUL54" s="468"/>
      <c r="LUM54" s="468"/>
      <c r="LUN54" s="468"/>
      <c r="LUO54" s="468"/>
      <c r="LUP54" s="468"/>
      <c r="LUQ54" s="468"/>
      <c r="LUR54" s="468"/>
      <c r="LUS54" s="468"/>
      <c r="LUT54" s="468"/>
      <c r="LUU54" s="468"/>
      <c r="LUV54" s="468"/>
      <c r="LUW54" s="468"/>
      <c r="LUX54" s="468"/>
      <c r="LUY54" s="468"/>
      <c r="LUZ54" s="468"/>
      <c r="LVA54" s="468"/>
      <c r="LVB54" s="468"/>
      <c r="LVC54" s="468"/>
      <c r="LVD54" s="468"/>
      <c r="LVE54" s="468"/>
      <c r="LVF54" s="468"/>
      <c r="LVG54" s="468"/>
      <c r="LVH54" s="468"/>
      <c r="LVI54" s="468"/>
      <c r="LVJ54" s="468"/>
      <c r="LVK54" s="468"/>
      <c r="LVL54" s="468"/>
      <c r="LVM54" s="468"/>
      <c r="LVN54" s="468"/>
      <c r="LVO54" s="468"/>
      <c r="LVP54" s="468"/>
      <c r="LVQ54" s="468"/>
      <c r="LVR54" s="468"/>
      <c r="LVS54" s="468"/>
      <c r="LVT54" s="468"/>
      <c r="LVU54" s="468"/>
      <c r="LVV54" s="468"/>
      <c r="LVW54" s="468"/>
      <c r="LVX54" s="468"/>
      <c r="LVY54" s="468"/>
      <c r="LVZ54" s="468"/>
      <c r="LWA54" s="468"/>
      <c r="LWB54" s="468"/>
      <c r="LWC54" s="468"/>
      <c r="LWD54" s="468"/>
      <c r="LWE54" s="468"/>
      <c r="LWF54" s="468"/>
      <c r="LWG54" s="468"/>
      <c r="LWH54" s="468"/>
      <c r="LWI54" s="468"/>
      <c r="LWJ54" s="468"/>
      <c r="LWK54" s="468"/>
      <c r="LWL54" s="468"/>
      <c r="LWM54" s="468"/>
      <c r="LWN54" s="468"/>
      <c r="LWO54" s="468"/>
      <c r="LWP54" s="468"/>
      <c r="LWQ54" s="468"/>
      <c r="LWR54" s="468"/>
      <c r="LWS54" s="468"/>
      <c r="LWT54" s="468"/>
      <c r="LWU54" s="468"/>
      <c r="LWV54" s="468"/>
      <c r="LWW54" s="468"/>
      <c r="LWX54" s="468"/>
      <c r="LWY54" s="468"/>
      <c r="LWZ54" s="468"/>
      <c r="LXA54" s="468"/>
      <c r="LXB54" s="468"/>
      <c r="LXC54" s="468"/>
      <c r="LXD54" s="468"/>
      <c r="LXE54" s="468"/>
      <c r="LXF54" s="468"/>
      <c r="LXG54" s="468"/>
      <c r="LXH54" s="468"/>
      <c r="LXI54" s="468"/>
      <c r="LXJ54" s="468"/>
      <c r="LXK54" s="468"/>
      <c r="LXL54" s="468"/>
      <c r="LXM54" s="468"/>
      <c r="LXN54" s="468"/>
      <c r="LXO54" s="468"/>
      <c r="LXP54" s="468"/>
      <c r="LXQ54" s="468"/>
      <c r="LXR54" s="468"/>
      <c r="LXS54" s="468"/>
      <c r="LXT54" s="468"/>
      <c r="LXU54" s="468"/>
      <c r="LXV54" s="468"/>
      <c r="LXW54" s="468"/>
      <c r="LXX54" s="468"/>
      <c r="LXY54" s="468"/>
      <c r="LXZ54" s="468"/>
      <c r="LYA54" s="468"/>
      <c r="LYB54" s="468"/>
      <c r="LYC54" s="468"/>
      <c r="LYD54" s="468"/>
      <c r="LYE54" s="468"/>
      <c r="LYF54" s="468"/>
      <c r="LYG54" s="468"/>
      <c r="LYH54" s="468"/>
      <c r="LYI54" s="468"/>
      <c r="LYJ54" s="468"/>
      <c r="LYK54" s="468"/>
      <c r="LYL54" s="468"/>
      <c r="LYM54" s="468"/>
      <c r="LYN54" s="468"/>
      <c r="LYO54" s="468"/>
      <c r="LYP54" s="468"/>
      <c r="LYQ54" s="468"/>
      <c r="LYR54" s="468"/>
      <c r="LYS54" s="468"/>
      <c r="LYT54" s="468"/>
      <c r="LYU54" s="468"/>
      <c r="LYV54" s="468"/>
      <c r="LYW54" s="468"/>
      <c r="LYX54" s="468"/>
      <c r="LYY54" s="468"/>
      <c r="LYZ54" s="468"/>
      <c r="LZA54" s="468"/>
      <c r="LZB54" s="468"/>
      <c r="LZC54" s="468"/>
      <c r="LZD54" s="468"/>
      <c r="LZE54" s="468"/>
      <c r="LZF54" s="468"/>
      <c r="LZG54" s="468"/>
      <c r="LZH54" s="468"/>
      <c r="LZI54" s="468"/>
      <c r="LZJ54" s="468"/>
      <c r="LZK54" s="468"/>
      <c r="LZL54" s="468"/>
      <c r="LZM54" s="468"/>
      <c r="LZN54" s="468"/>
      <c r="LZO54" s="468"/>
      <c r="LZP54" s="468"/>
      <c r="LZQ54" s="468"/>
      <c r="LZR54" s="468"/>
      <c r="LZS54" s="468"/>
      <c r="LZT54" s="468"/>
      <c r="LZU54" s="468"/>
      <c r="LZV54" s="468"/>
      <c r="LZW54" s="468"/>
      <c r="LZX54" s="468"/>
      <c r="LZY54" s="468"/>
      <c r="LZZ54" s="468"/>
      <c r="MAA54" s="468"/>
      <c r="MAB54" s="468"/>
      <c r="MAC54" s="468"/>
      <c r="MAD54" s="468"/>
      <c r="MAE54" s="468"/>
      <c r="MAF54" s="468"/>
      <c r="MAG54" s="468"/>
      <c r="MAH54" s="468"/>
      <c r="MAI54" s="468"/>
      <c r="MAJ54" s="468"/>
      <c r="MAK54" s="468"/>
      <c r="MAL54" s="468"/>
      <c r="MAM54" s="468"/>
      <c r="MAN54" s="468"/>
      <c r="MAO54" s="468"/>
      <c r="MAP54" s="468"/>
      <c r="MAQ54" s="468"/>
      <c r="MAR54" s="468"/>
      <c r="MAS54" s="468"/>
      <c r="MAT54" s="468"/>
      <c r="MAU54" s="468"/>
      <c r="MAV54" s="468"/>
      <c r="MAW54" s="468"/>
      <c r="MAX54" s="468"/>
      <c r="MAY54" s="468"/>
      <c r="MAZ54" s="468"/>
      <c r="MBA54" s="468"/>
      <c r="MBB54" s="468"/>
      <c r="MBC54" s="468"/>
      <c r="MBD54" s="468"/>
      <c r="MBE54" s="468"/>
      <c r="MBF54" s="468"/>
      <c r="MBG54" s="468"/>
      <c r="MBH54" s="468"/>
      <c r="MBI54" s="468"/>
      <c r="MBJ54" s="468"/>
      <c r="MBK54" s="468"/>
      <c r="MBL54" s="468"/>
      <c r="MBM54" s="468"/>
      <c r="MBN54" s="468"/>
      <c r="MBO54" s="468"/>
      <c r="MBP54" s="468"/>
      <c r="MBQ54" s="468"/>
      <c r="MBR54" s="468"/>
      <c r="MBS54" s="468"/>
      <c r="MBT54" s="468"/>
      <c r="MBU54" s="468"/>
      <c r="MBV54" s="468"/>
      <c r="MBW54" s="468"/>
      <c r="MBX54" s="468"/>
      <c r="MBY54" s="468"/>
      <c r="MBZ54" s="468"/>
      <c r="MCA54" s="468"/>
      <c r="MCB54" s="468"/>
      <c r="MCC54" s="468"/>
      <c r="MCD54" s="468"/>
      <c r="MCE54" s="468"/>
      <c r="MCF54" s="468"/>
      <c r="MCG54" s="468"/>
      <c r="MCH54" s="468"/>
      <c r="MCI54" s="468"/>
      <c r="MCJ54" s="468"/>
      <c r="MCK54" s="468"/>
      <c r="MCL54" s="468"/>
      <c r="MCM54" s="468"/>
      <c r="MCN54" s="468"/>
      <c r="MCO54" s="468"/>
      <c r="MCP54" s="468"/>
      <c r="MCQ54" s="468"/>
      <c r="MCR54" s="468"/>
      <c r="MCS54" s="468"/>
      <c r="MCT54" s="468"/>
      <c r="MCU54" s="468"/>
      <c r="MCV54" s="468"/>
      <c r="MCW54" s="468"/>
      <c r="MCX54" s="468"/>
      <c r="MCY54" s="468"/>
      <c r="MCZ54" s="468"/>
      <c r="MDA54" s="468"/>
      <c r="MDB54" s="468"/>
      <c r="MDC54" s="468"/>
      <c r="MDD54" s="468"/>
      <c r="MDE54" s="468"/>
      <c r="MDF54" s="468"/>
      <c r="MDG54" s="468"/>
      <c r="MDH54" s="468"/>
      <c r="MDI54" s="468"/>
      <c r="MDJ54" s="468"/>
      <c r="MDK54" s="468"/>
      <c r="MDL54" s="468"/>
      <c r="MDM54" s="468"/>
      <c r="MDN54" s="468"/>
      <c r="MDO54" s="468"/>
      <c r="MDP54" s="468"/>
      <c r="MDQ54" s="468"/>
      <c r="MDR54" s="468"/>
      <c r="MDS54" s="468"/>
      <c r="MDT54" s="468"/>
      <c r="MDU54" s="468"/>
      <c r="MDV54" s="468"/>
      <c r="MDW54" s="468"/>
      <c r="MDX54" s="468"/>
      <c r="MDY54" s="468"/>
      <c r="MDZ54" s="468"/>
      <c r="MEA54" s="468"/>
      <c r="MEB54" s="468"/>
      <c r="MEC54" s="468"/>
      <c r="MED54" s="468"/>
      <c r="MEE54" s="468"/>
      <c r="MEF54" s="468"/>
      <c r="MEG54" s="468"/>
      <c r="MEH54" s="468"/>
      <c r="MEI54" s="468"/>
      <c r="MEJ54" s="468"/>
      <c r="MEK54" s="468"/>
      <c r="MEL54" s="468"/>
      <c r="MEM54" s="468"/>
      <c r="MEN54" s="468"/>
      <c r="MEO54" s="468"/>
      <c r="MEP54" s="468"/>
      <c r="MEQ54" s="468"/>
      <c r="MER54" s="468"/>
      <c r="MES54" s="468"/>
      <c r="MET54" s="468"/>
      <c r="MEU54" s="468"/>
      <c r="MEV54" s="468"/>
      <c r="MEW54" s="468"/>
      <c r="MEX54" s="468"/>
      <c r="MEY54" s="468"/>
      <c r="MEZ54" s="468"/>
      <c r="MFA54" s="468"/>
      <c r="MFB54" s="468"/>
      <c r="MFC54" s="468"/>
      <c r="MFD54" s="468"/>
      <c r="MFE54" s="468"/>
      <c r="MFF54" s="468"/>
      <c r="MFG54" s="468"/>
      <c r="MFH54" s="468"/>
      <c r="MFI54" s="468"/>
      <c r="MFJ54" s="468"/>
      <c r="MFK54" s="468"/>
      <c r="MFL54" s="468"/>
      <c r="MFM54" s="468"/>
      <c r="MFN54" s="468"/>
      <c r="MFO54" s="468"/>
      <c r="MFP54" s="468"/>
      <c r="MFQ54" s="468"/>
      <c r="MFR54" s="468"/>
      <c r="MFS54" s="468"/>
      <c r="MFT54" s="468"/>
      <c r="MFU54" s="468"/>
      <c r="MFV54" s="468"/>
      <c r="MFW54" s="468"/>
      <c r="MFX54" s="468"/>
      <c r="MFY54" s="468"/>
      <c r="MFZ54" s="468"/>
      <c r="MGA54" s="468"/>
      <c r="MGB54" s="468"/>
      <c r="MGC54" s="468"/>
      <c r="MGD54" s="468"/>
      <c r="MGE54" s="468"/>
      <c r="MGF54" s="468"/>
      <c r="MGG54" s="468"/>
      <c r="MGH54" s="468"/>
      <c r="MGI54" s="468"/>
      <c r="MGJ54" s="468"/>
      <c r="MGK54" s="468"/>
      <c r="MGL54" s="468"/>
      <c r="MGM54" s="468"/>
      <c r="MGN54" s="468"/>
      <c r="MGO54" s="468"/>
      <c r="MGP54" s="468"/>
      <c r="MGQ54" s="468"/>
      <c r="MGR54" s="468"/>
      <c r="MGS54" s="468"/>
      <c r="MGT54" s="468"/>
      <c r="MGU54" s="468"/>
      <c r="MGV54" s="468"/>
      <c r="MGW54" s="468"/>
      <c r="MGX54" s="468"/>
      <c r="MGY54" s="468"/>
      <c r="MGZ54" s="468"/>
      <c r="MHA54" s="468"/>
      <c r="MHB54" s="468"/>
      <c r="MHC54" s="468"/>
      <c r="MHD54" s="468"/>
      <c r="MHE54" s="468"/>
      <c r="MHF54" s="468"/>
      <c r="MHG54" s="468"/>
      <c r="MHH54" s="468"/>
      <c r="MHI54" s="468"/>
      <c r="MHJ54" s="468"/>
      <c r="MHK54" s="468"/>
      <c r="MHL54" s="468"/>
      <c r="MHM54" s="468"/>
      <c r="MHN54" s="468"/>
      <c r="MHO54" s="468"/>
      <c r="MHP54" s="468"/>
      <c r="MHQ54" s="468"/>
      <c r="MHR54" s="468"/>
      <c r="MHS54" s="468"/>
      <c r="MHT54" s="468"/>
      <c r="MHU54" s="468"/>
      <c r="MHV54" s="468"/>
      <c r="MHW54" s="468"/>
      <c r="MHX54" s="468"/>
      <c r="MHY54" s="468"/>
      <c r="MHZ54" s="468"/>
      <c r="MIA54" s="468"/>
      <c r="MIB54" s="468"/>
      <c r="MIC54" s="468"/>
      <c r="MID54" s="468"/>
      <c r="MIE54" s="468"/>
      <c r="MIF54" s="468"/>
      <c r="MIG54" s="468"/>
      <c r="MIH54" s="468"/>
      <c r="MII54" s="468"/>
      <c r="MIJ54" s="468"/>
      <c r="MIK54" s="468"/>
      <c r="MIL54" s="468"/>
      <c r="MIM54" s="468"/>
      <c r="MIN54" s="468"/>
      <c r="MIO54" s="468"/>
      <c r="MIP54" s="468"/>
      <c r="MIQ54" s="468"/>
      <c r="MIR54" s="468"/>
      <c r="MIS54" s="468"/>
      <c r="MIT54" s="468"/>
      <c r="MIU54" s="468"/>
      <c r="MIV54" s="468"/>
      <c r="MIW54" s="468"/>
      <c r="MIX54" s="468"/>
      <c r="MIY54" s="468"/>
      <c r="MIZ54" s="468"/>
      <c r="MJA54" s="468"/>
      <c r="MJB54" s="468"/>
      <c r="MJC54" s="468"/>
      <c r="MJD54" s="468"/>
      <c r="MJE54" s="468"/>
      <c r="MJF54" s="468"/>
      <c r="MJG54" s="468"/>
      <c r="MJH54" s="468"/>
      <c r="MJI54" s="468"/>
      <c r="MJJ54" s="468"/>
      <c r="MJK54" s="468"/>
      <c r="MJL54" s="468"/>
      <c r="MJM54" s="468"/>
      <c r="MJN54" s="468"/>
      <c r="MJO54" s="468"/>
      <c r="MJP54" s="468"/>
      <c r="MJQ54" s="468"/>
      <c r="MJR54" s="468"/>
      <c r="MJS54" s="468"/>
      <c r="MJT54" s="468"/>
      <c r="MJU54" s="468"/>
      <c r="MJV54" s="468"/>
      <c r="MJW54" s="468"/>
      <c r="MJX54" s="468"/>
      <c r="MJY54" s="468"/>
      <c r="MJZ54" s="468"/>
      <c r="MKA54" s="468"/>
      <c r="MKB54" s="468"/>
      <c r="MKC54" s="468"/>
      <c r="MKD54" s="468"/>
      <c r="MKE54" s="468"/>
      <c r="MKF54" s="468"/>
      <c r="MKG54" s="468"/>
      <c r="MKH54" s="468"/>
      <c r="MKI54" s="468"/>
      <c r="MKJ54" s="468"/>
      <c r="MKK54" s="468"/>
      <c r="MKL54" s="468"/>
      <c r="MKM54" s="468"/>
      <c r="MKN54" s="468"/>
      <c r="MKO54" s="468"/>
      <c r="MKP54" s="468"/>
      <c r="MKQ54" s="468"/>
      <c r="MKR54" s="468"/>
      <c r="MKS54" s="468"/>
      <c r="MKT54" s="468"/>
      <c r="MKU54" s="468"/>
      <c r="MKV54" s="468"/>
      <c r="MKW54" s="468"/>
      <c r="MKX54" s="468"/>
      <c r="MKY54" s="468"/>
      <c r="MKZ54" s="468"/>
      <c r="MLA54" s="468"/>
      <c r="MLB54" s="468"/>
      <c r="MLC54" s="468"/>
      <c r="MLD54" s="468"/>
      <c r="MLE54" s="468"/>
      <c r="MLF54" s="468"/>
      <c r="MLG54" s="468"/>
      <c r="MLH54" s="468"/>
      <c r="MLI54" s="468"/>
      <c r="MLJ54" s="468"/>
      <c r="MLK54" s="468"/>
      <c r="MLL54" s="468"/>
      <c r="MLM54" s="468"/>
      <c r="MLN54" s="468"/>
      <c r="MLO54" s="468"/>
      <c r="MLP54" s="468"/>
      <c r="MLQ54" s="468"/>
      <c r="MLR54" s="468"/>
      <c r="MLS54" s="468"/>
      <c r="MLT54" s="468"/>
      <c r="MLU54" s="468"/>
      <c r="MLV54" s="468"/>
      <c r="MLW54" s="468"/>
      <c r="MLX54" s="468"/>
      <c r="MLY54" s="468"/>
      <c r="MLZ54" s="468"/>
      <c r="MMA54" s="468"/>
      <c r="MMB54" s="468"/>
      <c r="MMC54" s="468"/>
      <c r="MMD54" s="468"/>
      <c r="MME54" s="468"/>
      <c r="MMF54" s="468"/>
      <c r="MMG54" s="468"/>
      <c r="MMH54" s="468"/>
      <c r="MMI54" s="468"/>
      <c r="MMJ54" s="468"/>
      <c r="MMK54" s="468"/>
      <c r="MML54" s="468"/>
      <c r="MMM54" s="468"/>
      <c r="MMN54" s="468"/>
      <c r="MMO54" s="468"/>
      <c r="MMP54" s="468"/>
      <c r="MMQ54" s="468"/>
      <c r="MMR54" s="468"/>
      <c r="MMS54" s="468"/>
      <c r="MMT54" s="468"/>
      <c r="MMU54" s="468"/>
      <c r="MMV54" s="468"/>
      <c r="MMW54" s="468"/>
      <c r="MMX54" s="468"/>
      <c r="MMY54" s="468"/>
      <c r="MMZ54" s="468"/>
      <c r="MNA54" s="468"/>
      <c r="MNB54" s="468"/>
      <c r="MNC54" s="468"/>
      <c r="MND54" s="468"/>
      <c r="MNE54" s="468"/>
      <c r="MNF54" s="468"/>
      <c r="MNG54" s="468"/>
      <c r="MNH54" s="468"/>
      <c r="MNI54" s="468"/>
      <c r="MNJ54" s="468"/>
      <c r="MNK54" s="468"/>
      <c r="MNL54" s="468"/>
      <c r="MNM54" s="468"/>
      <c r="MNN54" s="468"/>
      <c r="MNO54" s="468"/>
      <c r="MNP54" s="468"/>
      <c r="MNQ54" s="468"/>
      <c r="MNR54" s="468"/>
      <c r="MNS54" s="468"/>
      <c r="MNT54" s="468"/>
      <c r="MNU54" s="468"/>
      <c r="MNV54" s="468"/>
      <c r="MNW54" s="468"/>
      <c r="MNX54" s="468"/>
      <c r="MNY54" s="468"/>
      <c r="MNZ54" s="468"/>
      <c r="MOA54" s="468"/>
      <c r="MOB54" s="468"/>
      <c r="MOC54" s="468"/>
      <c r="MOD54" s="468"/>
      <c r="MOE54" s="468"/>
      <c r="MOF54" s="468"/>
      <c r="MOG54" s="468"/>
      <c r="MOH54" s="468"/>
      <c r="MOI54" s="468"/>
      <c r="MOJ54" s="468"/>
      <c r="MOK54" s="468"/>
      <c r="MOL54" s="468"/>
      <c r="MOM54" s="468"/>
      <c r="MON54" s="468"/>
      <c r="MOO54" s="468"/>
      <c r="MOP54" s="468"/>
      <c r="MOQ54" s="468"/>
      <c r="MOR54" s="468"/>
      <c r="MOS54" s="468"/>
      <c r="MOT54" s="468"/>
      <c r="MOU54" s="468"/>
      <c r="MOV54" s="468"/>
      <c r="MOW54" s="468"/>
      <c r="MOX54" s="468"/>
      <c r="MOY54" s="468"/>
      <c r="MOZ54" s="468"/>
      <c r="MPA54" s="468"/>
      <c r="MPB54" s="468"/>
      <c r="MPC54" s="468"/>
      <c r="MPD54" s="468"/>
      <c r="MPE54" s="468"/>
      <c r="MPF54" s="468"/>
      <c r="MPG54" s="468"/>
      <c r="MPH54" s="468"/>
      <c r="MPI54" s="468"/>
      <c r="MPJ54" s="468"/>
      <c r="MPK54" s="468"/>
      <c r="MPL54" s="468"/>
      <c r="MPM54" s="468"/>
      <c r="MPN54" s="468"/>
      <c r="MPO54" s="468"/>
      <c r="MPP54" s="468"/>
      <c r="MPQ54" s="468"/>
      <c r="MPR54" s="468"/>
      <c r="MPS54" s="468"/>
      <c r="MPT54" s="468"/>
      <c r="MPU54" s="468"/>
      <c r="MPV54" s="468"/>
      <c r="MPW54" s="468"/>
      <c r="MPX54" s="468"/>
      <c r="MPY54" s="468"/>
      <c r="MPZ54" s="468"/>
      <c r="MQA54" s="468"/>
      <c r="MQB54" s="468"/>
      <c r="MQC54" s="468"/>
      <c r="MQD54" s="468"/>
      <c r="MQE54" s="468"/>
      <c r="MQF54" s="468"/>
      <c r="MQG54" s="468"/>
      <c r="MQH54" s="468"/>
      <c r="MQI54" s="468"/>
      <c r="MQJ54" s="468"/>
      <c r="MQK54" s="468"/>
      <c r="MQL54" s="468"/>
      <c r="MQM54" s="468"/>
      <c r="MQN54" s="468"/>
      <c r="MQO54" s="468"/>
      <c r="MQP54" s="468"/>
      <c r="MQQ54" s="468"/>
      <c r="MQR54" s="468"/>
      <c r="MQS54" s="468"/>
      <c r="MQT54" s="468"/>
      <c r="MQU54" s="468"/>
      <c r="MQV54" s="468"/>
      <c r="MQW54" s="468"/>
      <c r="MQX54" s="468"/>
      <c r="MQY54" s="468"/>
      <c r="MQZ54" s="468"/>
      <c r="MRA54" s="468"/>
      <c r="MRB54" s="468"/>
      <c r="MRC54" s="468"/>
      <c r="MRD54" s="468"/>
      <c r="MRE54" s="468"/>
      <c r="MRF54" s="468"/>
      <c r="MRG54" s="468"/>
      <c r="MRH54" s="468"/>
      <c r="MRI54" s="468"/>
      <c r="MRJ54" s="468"/>
      <c r="MRK54" s="468"/>
      <c r="MRL54" s="468"/>
      <c r="MRM54" s="468"/>
      <c r="MRN54" s="468"/>
      <c r="MRO54" s="468"/>
      <c r="MRP54" s="468"/>
      <c r="MRQ54" s="468"/>
      <c r="MRR54" s="468"/>
      <c r="MRS54" s="468"/>
      <c r="MRT54" s="468"/>
      <c r="MRU54" s="468"/>
      <c r="MRV54" s="468"/>
      <c r="MRW54" s="468"/>
      <c r="MRX54" s="468"/>
      <c r="MRY54" s="468"/>
      <c r="MRZ54" s="468"/>
      <c r="MSA54" s="468"/>
      <c r="MSB54" s="468"/>
      <c r="MSC54" s="468"/>
      <c r="MSD54" s="468"/>
      <c r="MSE54" s="468"/>
      <c r="MSF54" s="468"/>
      <c r="MSG54" s="468"/>
      <c r="MSH54" s="468"/>
      <c r="MSI54" s="468"/>
      <c r="MSJ54" s="468"/>
      <c r="MSK54" s="468"/>
      <c r="MSL54" s="468"/>
      <c r="MSM54" s="468"/>
      <c r="MSN54" s="468"/>
      <c r="MSO54" s="468"/>
      <c r="MSP54" s="468"/>
      <c r="MSQ54" s="468"/>
      <c r="MSR54" s="468"/>
      <c r="MSS54" s="468"/>
      <c r="MST54" s="468"/>
      <c r="MSU54" s="468"/>
      <c r="MSV54" s="468"/>
      <c r="MSW54" s="468"/>
      <c r="MSX54" s="468"/>
      <c r="MSY54" s="468"/>
      <c r="MSZ54" s="468"/>
      <c r="MTA54" s="468"/>
      <c r="MTB54" s="468"/>
      <c r="MTC54" s="468"/>
      <c r="MTD54" s="468"/>
      <c r="MTE54" s="468"/>
      <c r="MTF54" s="468"/>
      <c r="MTG54" s="468"/>
      <c r="MTH54" s="468"/>
      <c r="MTI54" s="468"/>
      <c r="MTJ54" s="468"/>
      <c r="MTK54" s="468"/>
      <c r="MTL54" s="468"/>
      <c r="MTM54" s="468"/>
      <c r="MTN54" s="468"/>
      <c r="MTO54" s="468"/>
      <c r="MTP54" s="468"/>
      <c r="MTQ54" s="468"/>
      <c r="MTR54" s="468"/>
      <c r="MTS54" s="468"/>
      <c r="MTT54" s="468"/>
      <c r="MTU54" s="468"/>
      <c r="MTV54" s="468"/>
      <c r="MTW54" s="468"/>
      <c r="MTX54" s="468"/>
      <c r="MTY54" s="468"/>
      <c r="MTZ54" s="468"/>
      <c r="MUA54" s="468"/>
      <c r="MUB54" s="468"/>
      <c r="MUC54" s="468"/>
      <c r="MUD54" s="468"/>
      <c r="MUE54" s="468"/>
      <c r="MUF54" s="468"/>
      <c r="MUG54" s="468"/>
      <c r="MUH54" s="468"/>
      <c r="MUI54" s="468"/>
      <c r="MUJ54" s="468"/>
      <c r="MUK54" s="468"/>
      <c r="MUL54" s="468"/>
      <c r="MUM54" s="468"/>
      <c r="MUN54" s="468"/>
      <c r="MUO54" s="468"/>
      <c r="MUP54" s="468"/>
      <c r="MUQ54" s="468"/>
      <c r="MUR54" s="468"/>
      <c r="MUS54" s="468"/>
      <c r="MUT54" s="468"/>
      <c r="MUU54" s="468"/>
      <c r="MUV54" s="468"/>
      <c r="MUW54" s="468"/>
      <c r="MUX54" s="468"/>
      <c r="MUY54" s="468"/>
      <c r="MUZ54" s="468"/>
      <c r="MVA54" s="468"/>
      <c r="MVB54" s="468"/>
      <c r="MVC54" s="468"/>
      <c r="MVD54" s="468"/>
      <c r="MVE54" s="468"/>
      <c r="MVF54" s="468"/>
      <c r="MVG54" s="468"/>
      <c r="MVH54" s="468"/>
      <c r="MVI54" s="468"/>
      <c r="MVJ54" s="468"/>
      <c r="MVK54" s="468"/>
      <c r="MVL54" s="468"/>
      <c r="MVM54" s="468"/>
      <c r="MVN54" s="468"/>
      <c r="MVO54" s="468"/>
      <c r="MVP54" s="468"/>
      <c r="MVQ54" s="468"/>
      <c r="MVR54" s="468"/>
      <c r="MVS54" s="468"/>
      <c r="MVT54" s="468"/>
      <c r="MVU54" s="468"/>
      <c r="MVV54" s="468"/>
      <c r="MVW54" s="468"/>
      <c r="MVX54" s="468"/>
      <c r="MVY54" s="468"/>
      <c r="MVZ54" s="468"/>
      <c r="MWA54" s="468"/>
      <c r="MWB54" s="468"/>
      <c r="MWC54" s="468"/>
      <c r="MWD54" s="468"/>
      <c r="MWE54" s="468"/>
      <c r="MWF54" s="468"/>
      <c r="MWG54" s="468"/>
      <c r="MWH54" s="468"/>
      <c r="MWI54" s="468"/>
      <c r="MWJ54" s="468"/>
      <c r="MWK54" s="468"/>
      <c r="MWL54" s="468"/>
      <c r="MWM54" s="468"/>
      <c r="MWN54" s="468"/>
      <c r="MWO54" s="468"/>
      <c r="MWP54" s="468"/>
      <c r="MWQ54" s="468"/>
      <c r="MWR54" s="468"/>
      <c r="MWS54" s="468"/>
      <c r="MWT54" s="468"/>
      <c r="MWU54" s="468"/>
      <c r="MWV54" s="468"/>
      <c r="MWW54" s="468"/>
      <c r="MWX54" s="468"/>
      <c r="MWY54" s="468"/>
      <c r="MWZ54" s="468"/>
      <c r="MXA54" s="468"/>
      <c r="MXB54" s="468"/>
      <c r="MXC54" s="468"/>
      <c r="MXD54" s="468"/>
      <c r="MXE54" s="468"/>
      <c r="MXF54" s="468"/>
      <c r="MXG54" s="468"/>
      <c r="MXH54" s="468"/>
      <c r="MXI54" s="468"/>
      <c r="MXJ54" s="468"/>
      <c r="MXK54" s="468"/>
      <c r="MXL54" s="468"/>
      <c r="MXM54" s="468"/>
      <c r="MXN54" s="468"/>
      <c r="MXO54" s="468"/>
      <c r="MXP54" s="468"/>
      <c r="MXQ54" s="468"/>
      <c r="MXR54" s="468"/>
      <c r="MXS54" s="468"/>
      <c r="MXT54" s="468"/>
      <c r="MXU54" s="468"/>
      <c r="MXV54" s="468"/>
      <c r="MXW54" s="468"/>
      <c r="MXX54" s="468"/>
      <c r="MXY54" s="468"/>
      <c r="MXZ54" s="468"/>
      <c r="MYA54" s="468"/>
      <c r="MYB54" s="468"/>
      <c r="MYC54" s="468"/>
      <c r="MYD54" s="468"/>
      <c r="MYE54" s="468"/>
      <c r="MYF54" s="468"/>
      <c r="MYG54" s="468"/>
      <c r="MYH54" s="468"/>
      <c r="MYI54" s="468"/>
      <c r="MYJ54" s="468"/>
      <c r="MYK54" s="468"/>
      <c r="MYL54" s="468"/>
      <c r="MYM54" s="468"/>
      <c r="MYN54" s="468"/>
      <c r="MYO54" s="468"/>
      <c r="MYP54" s="468"/>
      <c r="MYQ54" s="468"/>
      <c r="MYR54" s="468"/>
      <c r="MYS54" s="468"/>
      <c r="MYT54" s="468"/>
      <c r="MYU54" s="468"/>
      <c r="MYV54" s="468"/>
      <c r="MYW54" s="468"/>
      <c r="MYX54" s="468"/>
      <c r="MYY54" s="468"/>
      <c r="MYZ54" s="468"/>
      <c r="MZA54" s="468"/>
      <c r="MZB54" s="468"/>
      <c r="MZC54" s="468"/>
      <c r="MZD54" s="468"/>
      <c r="MZE54" s="468"/>
      <c r="MZF54" s="468"/>
      <c r="MZG54" s="468"/>
      <c r="MZH54" s="468"/>
      <c r="MZI54" s="468"/>
      <c r="MZJ54" s="468"/>
      <c r="MZK54" s="468"/>
      <c r="MZL54" s="468"/>
      <c r="MZM54" s="468"/>
      <c r="MZN54" s="468"/>
      <c r="MZO54" s="468"/>
      <c r="MZP54" s="468"/>
      <c r="MZQ54" s="468"/>
      <c r="MZR54" s="468"/>
      <c r="MZS54" s="468"/>
      <c r="MZT54" s="468"/>
      <c r="MZU54" s="468"/>
      <c r="MZV54" s="468"/>
      <c r="MZW54" s="468"/>
      <c r="MZX54" s="468"/>
      <c r="MZY54" s="468"/>
      <c r="MZZ54" s="468"/>
      <c r="NAA54" s="468"/>
      <c r="NAB54" s="468"/>
      <c r="NAC54" s="468"/>
      <c r="NAD54" s="468"/>
      <c r="NAE54" s="468"/>
      <c r="NAF54" s="468"/>
      <c r="NAG54" s="468"/>
      <c r="NAH54" s="468"/>
      <c r="NAI54" s="468"/>
      <c r="NAJ54" s="468"/>
      <c r="NAK54" s="468"/>
      <c r="NAL54" s="468"/>
      <c r="NAM54" s="468"/>
      <c r="NAN54" s="468"/>
      <c r="NAO54" s="468"/>
      <c r="NAP54" s="468"/>
      <c r="NAQ54" s="468"/>
      <c r="NAR54" s="468"/>
      <c r="NAS54" s="468"/>
      <c r="NAT54" s="468"/>
      <c r="NAU54" s="468"/>
      <c r="NAV54" s="468"/>
      <c r="NAW54" s="468"/>
      <c r="NAX54" s="468"/>
      <c r="NAY54" s="468"/>
      <c r="NAZ54" s="468"/>
      <c r="NBA54" s="468"/>
      <c r="NBB54" s="468"/>
      <c r="NBC54" s="468"/>
      <c r="NBD54" s="468"/>
      <c r="NBE54" s="468"/>
      <c r="NBF54" s="468"/>
      <c r="NBG54" s="468"/>
      <c r="NBH54" s="468"/>
      <c r="NBI54" s="468"/>
      <c r="NBJ54" s="468"/>
      <c r="NBK54" s="468"/>
      <c r="NBL54" s="468"/>
      <c r="NBM54" s="468"/>
      <c r="NBN54" s="468"/>
      <c r="NBO54" s="468"/>
      <c r="NBP54" s="468"/>
      <c r="NBQ54" s="468"/>
      <c r="NBR54" s="468"/>
      <c r="NBS54" s="468"/>
      <c r="NBT54" s="468"/>
      <c r="NBU54" s="468"/>
      <c r="NBV54" s="468"/>
      <c r="NBW54" s="468"/>
      <c r="NBX54" s="468"/>
      <c r="NBY54" s="468"/>
      <c r="NBZ54" s="468"/>
      <c r="NCA54" s="468"/>
      <c r="NCB54" s="468"/>
      <c r="NCC54" s="468"/>
      <c r="NCD54" s="468"/>
      <c r="NCE54" s="468"/>
      <c r="NCF54" s="468"/>
      <c r="NCG54" s="468"/>
      <c r="NCH54" s="468"/>
      <c r="NCI54" s="468"/>
      <c r="NCJ54" s="468"/>
      <c r="NCK54" s="468"/>
      <c r="NCL54" s="468"/>
      <c r="NCM54" s="468"/>
      <c r="NCN54" s="468"/>
      <c r="NCO54" s="468"/>
      <c r="NCP54" s="468"/>
      <c r="NCQ54" s="468"/>
      <c r="NCR54" s="468"/>
      <c r="NCS54" s="468"/>
      <c r="NCT54" s="468"/>
      <c r="NCU54" s="468"/>
      <c r="NCV54" s="468"/>
      <c r="NCW54" s="468"/>
      <c r="NCX54" s="468"/>
      <c r="NCY54" s="468"/>
      <c r="NCZ54" s="468"/>
      <c r="NDA54" s="468"/>
      <c r="NDB54" s="468"/>
      <c r="NDC54" s="468"/>
      <c r="NDD54" s="468"/>
      <c r="NDE54" s="468"/>
      <c r="NDF54" s="468"/>
      <c r="NDG54" s="468"/>
      <c r="NDH54" s="468"/>
      <c r="NDI54" s="468"/>
      <c r="NDJ54" s="468"/>
      <c r="NDK54" s="468"/>
      <c r="NDL54" s="468"/>
      <c r="NDM54" s="468"/>
      <c r="NDN54" s="468"/>
      <c r="NDO54" s="468"/>
      <c r="NDP54" s="468"/>
      <c r="NDQ54" s="468"/>
      <c r="NDR54" s="468"/>
      <c r="NDS54" s="468"/>
      <c r="NDT54" s="468"/>
      <c r="NDU54" s="468"/>
      <c r="NDV54" s="468"/>
      <c r="NDW54" s="468"/>
      <c r="NDX54" s="468"/>
      <c r="NDY54" s="468"/>
      <c r="NDZ54" s="468"/>
      <c r="NEA54" s="468"/>
      <c r="NEB54" s="468"/>
      <c r="NEC54" s="468"/>
      <c r="NED54" s="468"/>
      <c r="NEE54" s="468"/>
      <c r="NEF54" s="468"/>
      <c r="NEG54" s="468"/>
      <c r="NEH54" s="468"/>
      <c r="NEI54" s="468"/>
      <c r="NEJ54" s="468"/>
      <c r="NEK54" s="468"/>
      <c r="NEL54" s="468"/>
      <c r="NEM54" s="468"/>
      <c r="NEN54" s="468"/>
      <c r="NEO54" s="468"/>
      <c r="NEP54" s="468"/>
      <c r="NEQ54" s="468"/>
      <c r="NER54" s="468"/>
      <c r="NES54" s="468"/>
      <c r="NET54" s="468"/>
      <c r="NEU54" s="468"/>
      <c r="NEV54" s="468"/>
      <c r="NEW54" s="468"/>
      <c r="NEX54" s="468"/>
      <c r="NEY54" s="468"/>
      <c r="NEZ54" s="468"/>
      <c r="NFA54" s="468"/>
      <c r="NFB54" s="468"/>
      <c r="NFC54" s="468"/>
      <c r="NFD54" s="468"/>
      <c r="NFE54" s="468"/>
      <c r="NFF54" s="468"/>
      <c r="NFG54" s="468"/>
      <c r="NFH54" s="468"/>
      <c r="NFI54" s="468"/>
      <c r="NFJ54" s="468"/>
      <c r="NFK54" s="468"/>
      <c r="NFL54" s="468"/>
      <c r="NFM54" s="468"/>
      <c r="NFN54" s="468"/>
      <c r="NFO54" s="468"/>
      <c r="NFP54" s="468"/>
      <c r="NFQ54" s="468"/>
      <c r="NFR54" s="468"/>
      <c r="NFS54" s="468"/>
      <c r="NFT54" s="468"/>
      <c r="NFU54" s="468"/>
      <c r="NFV54" s="468"/>
      <c r="NFW54" s="468"/>
      <c r="NFX54" s="468"/>
      <c r="NFY54" s="468"/>
      <c r="NFZ54" s="468"/>
      <c r="NGA54" s="468"/>
      <c r="NGB54" s="468"/>
      <c r="NGC54" s="468"/>
      <c r="NGD54" s="468"/>
      <c r="NGE54" s="468"/>
      <c r="NGF54" s="468"/>
      <c r="NGG54" s="468"/>
      <c r="NGH54" s="468"/>
      <c r="NGI54" s="468"/>
      <c r="NGJ54" s="468"/>
      <c r="NGK54" s="468"/>
      <c r="NGL54" s="468"/>
      <c r="NGM54" s="468"/>
      <c r="NGN54" s="468"/>
      <c r="NGO54" s="468"/>
      <c r="NGP54" s="468"/>
      <c r="NGQ54" s="468"/>
      <c r="NGR54" s="468"/>
      <c r="NGS54" s="468"/>
      <c r="NGT54" s="468"/>
      <c r="NGU54" s="468"/>
      <c r="NGV54" s="468"/>
      <c r="NGW54" s="468"/>
      <c r="NGX54" s="468"/>
      <c r="NGY54" s="468"/>
      <c r="NGZ54" s="468"/>
      <c r="NHA54" s="468"/>
      <c r="NHB54" s="468"/>
      <c r="NHC54" s="468"/>
      <c r="NHD54" s="468"/>
      <c r="NHE54" s="468"/>
      <c r="NHF54" s="468"/>
      <c r="NHG54" s="468"/>
      <c r="NHH54" s="468"/>
      <c r="NHI54" s="468"/>
      <c r="NHJ54" s="468"/>
      <c r="NHK54" s="468"/>
      <c r="NHL54" s="468"/>
      <c r="NHM54" s="468"/>
      <c r="NHN54" s="468"/>
      <c r="NHO54" s="468"/>
      <c r="NHP54" s="468"/>
      <c r="NHQ54" s="468"/>
      <c r="NHR54" s="468"/>
      <c r="NHS54" s="468"/>
      <c r="NHT54" s="468"/>
      <c r="NHU54" s="468"/>
      <c r="NHV54" s="468"/>
      <c r="NHW54" s="468"/>
      <c r="NHX54" s="468"/>
      <c r="NHY54" s="468"/>
      <c r="NHZ54" s="468"/>
      <c r="NIA54" s="468"/>
      <c r="NIB54" s="468"/>
      <c r="NIC54" s="468"/>
      <c r="NID54" s="468"/>
      <c r="NIE54" s="468"/>
      <c r="NIF54" s="468"/>
      <c r="NIG54" s="468"/>
      <c r="NIH54" s="468"/>
      <c r="NII54" s="468"/>
      <c r="NIJ54" s="468"/>
      <c r="NIK54" s="468"/>
      <c r="NIL54" s="468"/>
      <c r="NIM54" s="468"/>
      <c r="NIN54" s="468"/>
      <c r="NIO54" s="468"/>
      <c r="NIP54" s="468"/>
      <c r="NIQ54" s="468"/>
      <c r="NIR54" s="468"/>
      <c r="NIS54" s="468"/>
      <c r="NIT54" s="468"/>
      <c r="NIU54" s="468"/>
      <c r="NIV54" s="468"/>
      <c r="NIW54" s="468"/>
      <c r="NIX54" s="468"/>
      <c r="NIY54" s="468"/>
      <c r="NIZ54" s="468"/>
      <c r="NJA54" s="468"/>
      <c r="NJB54" s="468"/>
      <c r="NJC54" s="468"/>
      <c r="NJD54" s="468"/>
      <c r="NJE54" s="468"/>
      <c r="NJF54" s="468"/>
      <c r="NJG54" s="468"/>
      <c r="NJH54" s="468"/>
      <c r="NJI54" s="468"/>
      <c r="NJJ54" s="468"/>
      <c r="NJK54" s="468"/>
      <c r="NJL54" s="468"/>
      <c r="NJM54" s="468"/>
      <c r="NJN54" s="468"/>
      <c r="NJO54" s="468"/>
      <c r="NJP54" s="468"/>
      <c r="NJQ54" s="468"/>
      <c r="NJR54" s="468"/>
      <c r="NJS54" s="468"/>
      <c r="NJT54" s="468"/>
      <c r="NJU54" s="468"/>
      <c r="NJV54" s="468"/>
      <c r="NJW54" s="468"/>
      <c r="NJX54" s="468"/>
      <c r="NJY54" s="468"/>
      <c r="NJZ54" s="468"/>
      <c r="NKA54" s="468"/>
      <c r="NKB54" s="468"/>
      <c r="NKC54" s="468"/>
      <c r="NKD54" s="468"/>
      <c r="NKE54" s="468"/>
      <c r="NKF54" s="468"/>
      <c r="NKG54" s="468"/>
      <c r="NKH54" s="468"/>
      <c r="NKI54" s="468"/>
      <c r="NKJ54" s="468"/>
      <c r="NKK54" s="468"/>
      <c r="NKL54" s="468"/>
      <c r="NKM54" s="468"/>
      <c r="NKN54" s="468"/>
      <c r="NKO54" s="468"/>
      <c r="NKP54" s="468"/>
      <c r="NKQ54" s="468"/>
      <c r="NKR54" s="468"/>
      <c r="NKS54" s="468"/>
      <c r="NKT54" s="468"/>
      <c r="NKU54" s="468"/>
      <c r="NKV54" s="468"/>
      <c r="NKW54" s="468"/>
      <c r="NKX54" s="468"/>
      <c r="NKY54" s="468"/>
      <c r="NKZ54" s="468"/>
      <c r="NLA54" s="468"/>
      <c r="NLB54" s="468"/>
      <c r="NLC54" s="468"/>
      <c r="NLD54" s="468"/>
      <c r="NLE54" s="468"/>
      <c r="NLF54" s="468"/>
      <c r="NLG54" s="468"/>
      <c r="NLH54" s="468"/>
      <c r="NLI54" s="468"/>
      <c r="NLJ54" s="468"/>
      <c r="NLK54" s="468"/>
      <c r="NLL54" s="468"/>
      <c r="NLM54" s="468"/>
      <c r="NLN54" s="468"/>
      <c r="NLO54" s="468"/>
      <c r="NLP54" s="468"/>
      <c r="NLQ54" s="468"/>
      <c r="NLR54" s="468"/>
      <c r="NLS54" s="468"/>
      <c r="NLT54" s="468"/>
      <c r="NLU54" s="468"/>
      <c r="NLV54" s="468"/>
      <c r="NLW54" s="468"/>
      <c r="NLX54" s="468"/>
      <c r="NLY54" s="468"/>
      <c r="NLZ54" s="468"/>
      <c r="NMA54" s="468"/>
      <c r="NMB54" s="468"/>
      <c r="NMC54" s="468"/>
      <c r="NMD54" s="468"/>
      <c r="NME54" s="468"/>
      <c r="NMF54" s="468"/>
      <c r="NMG54" s="468"/>
      <c r="NMH54" s="468"/>
      <c r="NMI54" s="468"/>
      <c r="NMJ54" s="468"/>
      <c r="NMK54" s="468"/>
      <c r="NML54" s="468"/>
      <c r="NMM54" s="468"/>
      <c r="NMN54" s="468"/>
      <c r="NMO54" s="468"/>
      <c r="NMP54" s="468"/>
      <c r="NMQ54" s="468"/>
      <c r="NMR54" s="468"/>
      <c r="NMS54" s="468"/>
      <c r="NMT54" s="468"/>
      <c r="NMU54" s="468"/>
      <c r="NMV54" s="468"/>
      <c r="NMW54" s="468"/>
      <c r="NMX54" s="468"/>
      <c r="NMY54" s="468"/>
      <c r="NMZ54" s="468"/>
      <c r="NNA54" s="468"/>
      <c r="NNB54" s="468"/>
      <c r="NNC54" s="468"/>
      <c r="NND54" s="468"/>
      <c r="NNE54" s="468"/>
      <c r="NNF54" s="468"/>
      <c r="NNG54" s="468"/>
      <c r="NNH54" s="468"/>
      <c r="NNI54" s="468"/>
      <c r="NNJ54" s="468"/>
      <c r="NNK54" s="468"/>
      <c r="NNL54" s="468"/>
      <c r="NNM54" s="468"/>
      <c r="NNN54" s="468"/>
      <c r="NNO54" s="468"/>
      <c r="NNP54" s="468"/>
      <c r="NNQ54" s="468"/>
      <c r="NNR54" s="468"/>
      <c r="NNS54" s="468"/>
      <c r="NNT54" s="468"/>
      <c r="NNU54" s="468"/>
      <c r="NNV54" s="468"/>
      <c r="NNW54" s="468"/>
      <c r="NNX54" s="468"/>
      <c r="NNY54" s="468"/>
      <c r="NNZ54" s="468"/>
      <c r="NOA54" s="468"/>
      <c r="NOB54" s="468"/>
      <c r="NOC54" s="468"/>
      <c r="NOD54" s="468"/>
      <c r="NOE54" s="468"/>
      <c r="NOF54" s="468"/>
      <c r="NOG54" s="468"/>
      <c r="NOH54" s="468"/>
      <c r="NOI54" s="468"/>
      <c r="NOJ54" s="468"/>
      <c r="NOK54" s="468"/>
      <c r="NOL54" s="468"/>
      <c r="NOM54" s="468"/>
      <c r="NON54" s="468"/>
      <c r="NOO54" s="468"/>
      <c r="NOP54" s="468"/>
      <c r="NOQ54" s="468"/>
      <c r="NOR54" s="468"/>
      <c r="NOS54" s="468"/>
      <c r="NOT54" s="468"/>
      <c r="NOU54" s="468"/>
      <c r="NOV54" s="468"/>
      <c r="NOW54" s="468"/>
      <c r="NOX54" s="468"/>
      <c r="NOY54" s="468"/>
      <c r="NOZ54" s="468"/>
      <c r="NPA54" s="468"/>
      <c r="NPB54" s="468"/>
      <c r="NPC54" s="468"/>
      <c r="NPD54" s="468"/>
      <c r="NPE54" s="468"/>
      <c r="NPF54" s="468"/>
      <c r="NPG54" s="468"/>
      <c r="NPH54" s="468"/>
      <c r="NPI54" s="468"/>
      <c r="NPJ54" s="468"/>
      <c r="NPK54" s="468"/>
      <c r="NPL54" s="468"/>
      <c r="NPM54" s="468"/>
      <c r="NPN54" s="468"/>
      <c r="NPO54" s="468"/>
      <c r="NPP54" s="468"/>
      <c r="NPQ54" s="468"/>
      <c r="NPR54" s="468"/>
      <c r="NPS54" s="468"/>
      <c r="NPT54" s="468"/>
      <c r="NPU54" s="468"/>
      <c r="NPV54" s="468"/>
      <c r="NPW54" s="468"/>
      <c r="NPX54" s="468"/>
      <c r="NPY54" s="468"/>
      <c r="NPZ54" s="468"/>
      <c r="NQA54" s="468"/>
      <c r="NQB54" s="468"/>
      <c r="NQC54" s="468"/>
      <c r="NQD54" s="468"/>
      <c r="NQE54" s="468"/>
      <c r="NQF54" s="468"/>
      <c r="NQG54" s="468"/>
      <c r="NQH54" s="468"/>
      <c r="NQI54" s="468"/>
      <c r="NQJ54" s="468"/>
      <c r="NQK54" s="468"/>
      <c r="NQL54" s="468"/>
      <c r="NQM54" s="468"/>
      <c r="NQN54" s="468"/>
      <c r="NQO54" s="468"/>
      <c r="NQP54" s="468"/>
      <c r="NQQ54" s="468"/>
      <c r="NQR54" s="468"/>
      <c r="NQS54" s="468"/>
      <c r="NQT54" s="468"/>
      <c r="NQU54" s="468"/>
      <c r="NQV54" s="468"/>
      <c r="NQW54" s="468"/>
      <c r="NQX54" s="468"/>
      <c r="NQY54" s="468"/>
      <c r="NQZ54" s="468"/>
      <c r="NRA54" s="468"/>
      <c r="NRB54" s="468"/>
      <c r="NRC54" s="468"/>
      <c r="NRD54" s="468"/>
      <c r="NRE54" s="468"/>
      <c r="NRF54" s="468"/>
      <c r="NRG54" s="468"/>
      <c r="NRH54" s="468"/>
      <c r="NRI54" s="468"/>
      <c r="NRJ54" s="468"/>
      <c r="NRK54" s="468"/>
      <c r="NRL54" s="468"/>
      <c r="NRM54" s="468"/>
      <c r="NRN54" s="468"/>
      <c r="NRO54" s="468"/>
      <c r="NRP54" s="468"/>
      <c r="NRQ54" s="468"/>
      <c r="NRR54" s="468"/>
      <c r="NRS54" s="468"/>
      <c r="NRT54" s="468"/>
      <c r="NRU54" s="468"/>
      <c r="NRV54" s="468"/>
      <c r="NRW54" s="468"/>
      <c r="NRX54" s="468"/>
      <c r="NRY54" s="468"/>
      <c r="NRZ54" s="468"/>
      <c r="NSA54" s="468"/>
      <c r="NSB54" s="468"/>
      <c r="NSC54" s="468"/>
      <c r="NSD54" s="468"/>
      <c r="NSE54" s="468"/>
      <c r="NSF54" s="468"/>
      <c r="NSG54" s="468"/>
      <c r="NSH54" s="468"/>
      <c r="NSI54" s="468"/>
      <c r="NSJ54" s="468"/>
      <c r="NSK54" s="468"/>
      <c r="NSL54" s="468"/>
      <c r="NSM54" s="468"/>
      <c r="NSN54" s="468"/>
      <c r="NSO54" s="468"/>
      <c r="NSP54" s="468"/>
      <c r="NSQ54" s="468"/>
      <c r="NSR54" s="468"/>
      <c r="NSS54" s="468"/>
      <c r="NST54" s="468"/>
      <c r="NSU54" s="468"/>
      <c r="NSV54" s="468"/>
      <c r="NSW54" s="468"/>
      <c r="NSX54" s="468"/>
      <c r="NSY54" s="468"/>
      <c r="NSZ54" s="468"/>
      <c r="NTA54" s="468"/>
      <c r="NTB54" s="468"/>
      <c r="NTC54" s="468"/>
      <c r="NTD54" s="468"/>
      <c r="NTE54" s="468"/>
      <c r="NTF54" s="468"/>
      <c r="NTG54" s="468"/>
      <c r="NTH54" s="468"/>
      <c r="NTI54" s="468"/>
      <c r="NTJ54" s="468"/>
      <c r="NTK54" s="468"/>
      <c r="NTL54" s="468"/>
      <c r="NTM54" s="468"/>
      <c r="NTN54" s="468"/>
      <c r="NTO54" s="468"/>
      <c r="NTP54" s="468"/>
      <c r="NTQ54" s="468"/>
      <c r="NTR54" s="468"/>
      <c r="NTS54" s="468"/>
      <c r="NTT54" s="468"/>
      <c r="NTU54" s="468"/>
      <c r="NTV54" s="468"/>
      <c r="NTW54" s="468"/>
      <c r="NTX54" s="468"/>
      <c r="NTY54" s="468"/>
      <c r="NTZ54" s="468"/>
      <c r="NUA54" s="468"/>
      <c r="NUB54" s="468"/>
      <c r="NUC54" s="468"/>
      <c r="NUD54" s="468"/>
      <c r="NUE54" s="468"/>
      <c r="NUF54" s="468"/>
      <c r="NUG54" s="468"/>
      <c r="NUH54" s="468"/>
      <c r="NUI54" s="468"/>
      <c r="NUJ54" s="468"/>
      <c r="NUK54" s="468"/>
      <c r="NUL54" s="468"/>
      <c r="NUM54" s="468"/>
      <c r="NUN54" s="468"/>
      <c r="NUO54" s="468"/>
      <c r="NUP54" s="468"/>
      <c r="NUQ54" s="468"/>
      <c r="NUR54" s="468"/>
      <c r="NUS54" s="468"/>
      <c r="NUT54" s="468"/>
      <c r="NUU54" s="468"/>
      <c r="NUV54" s="468"/>
      <c r="NUW54" s="468"/>
      <c r="NUX54" s="468"/>
      <c r="NUY54" s="468"/>
      <c r="NUZ54" s="468"/>
      <c r="NVA54" s="468"/>
      <c r="NVB54" s="468"/>
      <c r="NVC54" s="468"/>
      <c r="NVD54" s="468"/>
      <c r="NVE54" s="468"/>
      <c r="NVF54" s="468"/>
      <c r="NVG54" s="468"/>
      <c r="NVH54" s="468"/>
      <c r="NVI54" s="468"/>
      <c r="NVJ54" s="468"/>
      <c r="NVK54" s="468"/>
      <c r="NVL54" s="468"/>
      <c r="NVM54" s="468"/>
      <c r="NVN54" s="468"/>
      <c r="NVO54" s="468"/>
      <c r="NVP54" s="468"/>
      <c r="NVQ54" s="468"/>
      <c r="NVR54" s="468"/>
      <c r="NVS54" s="468"/>
      <c r="NVT54" s="468"/>
      <c r="NVU54" s="468"/>
      <c r="NVV54" s="468"/>
      <c r="NVW54" s="468"/>
      <c r="NVX54" s="468"/>
      <c r="NVY54" s="468"/>
      <c r="NVZ54" s="468"/>
      <c r="NWA54" s="468"/>
      <c r="NWB54" s="468"/>
      <c r="NWC54" s="468"/>
      <c r="NWD54" s="468"/>
      <c r="NWE54" s="468"/>
      <c r="NWF54" s="468"/>
      <c r="NWG54" s="468"/>
      <c r="NWH54" s="468"/>
      <c r="NWI54" s="468"/>
      <c r="NWJ54" s="468"/>
      <c r="NWK54" s="468"/>
      <c r="NWL54" s="468"/>
      <c r="NWM54" s="468"/>
      <c r="NWN54" s="468"/>
      <c r="NWO54" s="468"/>
      <c r="NWP54" s="468"/>
      <c r="NWQ54" s="468"/>
      <c r="NWR54" s="468"/>
      <c r="NWS54" s="468"/>
      <c r="NWT54" s="468"/>
      <c r="NWU54" s="468"/>
      <c r="NWV54" s="468"/>
      <c r="NWW54" s="468"/>
      <c r="NWX54" s="468"/>
      <c r="NWY54" s="468"/>
      <c r="NWZ54" s="468"/>
      <c r="NXA54" s="468"/>
      <c r="NXB54" s="468"/>
      <c r="NXC54" s="468"/>
      <c r="NXD54" s="468"/>
      <c r="NXE54" s="468"/>
      <c r="NXF54" s="468"/>
      <c r="NXG54" s="468"/>
      <c r="NXH54" s="468"/>
      <c r="NXI54" s="468"/>
      <c r="NXJ54" s="468"/>
      <c r="NXK54" s="468"/>
      <c r="NXL54" s="468"/>
      <c r="NXM54" s="468"/>
      <c r="NXN54" s="468"/>
      <c r="NXO54" s="468"/>
      <c r="NXP54" s="468"/>
      <c r="NXQ54" s="468"/>
      <c r="NXR54" s="468"/>
      <c r="NXS54" s="468"/>
      <c r="NXT54" s="468"/>
      <c r="NXU54" s="468"/>
      <c r="NXV54" s="468"/>
      <c r="NXW54" s="468"/>
      <c r="NXX54" s="468"/>
      <c r="NXY54" s="468"/>
      <c r="NXZ54" s="468"/>
      <c r="NYA54" s="468"/>
      <c r="NYB54" s="468"/>
      <c r="NYC54" s="468"/>
      <c r="NYD54" s="468"/>
      <c r="NYE54" s="468"/>
      <c r="NYF54" s="468"/>
      <c r="NYG54" s="468"/>
      <c r="NYH54" s="468"/>
      <c r="NYI54" s="468"/>
      <c r="NYJ54" s="468"/>
      <c r="NYK54" s="468"/>
      <c r="NYL54" s="468"/>
      <c r="NYM54" s="468"/>
      <c r="NYN54" s="468"/>
      <c r="NYO54" s="468"/>
      <c r="NYP54" s="468"/>
      <c r="NYQ54" s="468"/>
      <c r="NYR54" s="468"/>
      <c r="NYS54" s="468"/>
      <c r="NYT54" s="468"/>
      <c r="NYU54" s="468"/>
      <c r="NYV54" s="468"/>
      <c r="NYW54" s="468"/>
      <c r="NYX54" s="468"/>
      <c r="NYY54" s="468"/>
      <c r="NYZ54" s="468"/>
      <c r="NZA54" s="468"/>
      <c r="NZB54" s="468"/>
      <c r="NZC54" s="468"/>
      <c r="NZD54" s="468"/>
      <c r="NZE54" s="468"/>
      <c r="NZF54" s="468"/>
      <c r="NZG54" s="468"/>
      <c r="NZH54" s="468"/>
      <c r="NZI54" s="468"/>
      <c r="NZJ54" s="468"/>
      <c r="NZK54" s="468"/>
      <c r="NZL54" s="468"/>
      <c r="NZM54" s="468"/>
      <c r="NZN54" s="468"/>
      <c r="NZO54" s="468"/>
      <c r="NZP54" s="468"/>
      <c r="NZQ54" s="468"/>
      <c r="NZR54" s="468"/>
      <c r="NZS54" s="468"/>
      <c r="NZT54" s="468"/>
      <c r="NZU54" s="468"/>
      <c r="NZV54" s="468"/>
      <c r="NZW54" s="468"/>
      <c r="NZX54" s="468"/>
      <c r="NZY54" s="468"/>
      <c r="NZZ54" s="468"/>
      <c r="OAA54" s="468"/>
      <c r="OAB54" s="468"/>
      <c r="OAC54" s="468"/>
      <c r="OAD54" s="468"/>
      <c r="OAE54" s="468"/>
      <c r="OAF54" s="468"/>
      <c r="OAG54" s="468"/>
      <c r="OAH54" s="468"/>
      <c r="OAI54" s="468"/>
      <c r="OAJ54" s="468"/>
      <c r="OAK54" s="468"/>
      <c r="OAL54" s="468"/>
      <c r="OAM54" s="468"/>
      <c r="OAN54" s="468"/>
      <c r="OAO54" s="468"/>
      <c r="OAP54" s="468"/>
      <c r="OAQ54" s="468"/>
      <c r="OAR54" s="468"/>
      <c r="OAS54" s="468"/>
      <c r="OAT54" s="468"/>
      <c r="OAU54" s="468"/>
      <c r="OAV54" s="468"/>
      <c r="OAW54" s="468"/>
      <c r="OAX54" s="468"/>
      <c r="OAY54" s="468"/>
      <c r="OAZ54" s="468"/>
      <c r="OBA54" s="468"/>
      <c r="OBB54" s="468"/>
      <c r="OBC54" s="468"/>
      <c r="OBD54" s="468"/>
      <c r="OBE54" s="468"/>
      <c r="OBF54" s="468"/>
      <c r="OBG54" s="468"/>
      <c r="OBH54" s="468"/>
      <c r="OBI54" s="468"/>
      <c r="OBJ54" s="468"/>
      <c r="OBK54" s="468"/>
      <c r="OBL54" s="468"/>
      <c r="OBM54" s="468"/>
      <c r="OBN54" s="468"/>
      <c r="OBO54" s="468"/>
      <c r="OBP54" s="468"/>
      <c r="OBQ54" s="468"/>
      <c r="OBR54" s="468"/>
      <c r="OBS54" s="468"/>
      <c r="OBT54" s="468"/>
      <c r="OBU54" s="468"/>
      <c r="OBV54" s="468"/>
      <c r="OBW54" s="468"/>
      <c r="OBX54" s="468"/>
      <c r="OBY54" s="468"/>
      <c r="OBZ54" s="468"/>
      <c r="OCA54" s="468"/>
      <c r="OCB54" s="468"/>
      <c r="OCC54" s="468"/>
      <c r="OCD54" s="468"/>
      <c r="OCE54" s="468"/>
      <c r="OCF54" s="468"/>
      <c r="OCG54" s="468"/>
      <c r="OCH54" s="468"/>
      <c r="OCI54" s="468"/>
      <c r="OCJ54" s="468"/>
      <c r="OCK54" s="468"/>
      <c r="OCL54" s="468"/>
      <c r="OCM54" s="468"/>
      <c r="OCN54" s="468"/>
      <c r="OCO54" s="468"/>
      <c r="OCP54" s="468"/>
      <c r="OCQ54" s="468"/>
      <c r="OCR54" s="468"/>
      <c r="OCS54" s="468"/>
      <c r="OCT54" s="468"/>
      <c r="OCU54" s="468"/>
      <c r="OCV54" s="468"/>
      <c r="OCW54" s="468"/>
      <c r="OCX54" s="468"/>
      <c r="OCY54" s="468"/>
      <c r="OCZ54" s="468"/>
      <c r="ODA54" s="468"/>
      <c r="ODB54" s="468"/>
      <c r="ODC54" s="468"/>
      <c r="ODD54" s="468"/>
      <c r="ODE54" s="468"/>
      <c r="ODF54" s="468"/>
      <c r="ODG54" s="468"/>
      <c r="ODH54" s="468"/>
      <c r="ODI54" s="468"/>
      <c r="ODJ54" s="468"/>
      <c r="ODK54" s="468"/>
      <c r="ODL54" s="468"/>
      <c r="ODM54" s="468"/>
      <c r="ODN54" s="468"/>
      <c r="ODO54" s="468"/>
      <c r="ODP54" s="468"/>
      <c r="ODQ54" s="468"/>
      <c r="ODR54" s="468"/>
      <c r="ODS54" s="468"/>
      <c r="ODT54" s="468"/>
      <c r="ODU54" s="468"/>
      <c r="ODV54" s="468"/>
      <c r="ODW54" s="468"/>
      <c r="ODX54" s="468"/>
      <c r="ODY54" s="468"/>
      <c r="ODZ54" s="468"/>
      <c r="OEA54" s="468"/>
      <c r="OEB54" s="468"/>
      <c r="OEC54" s="468"/>
      <c r="OED54" s="468"/>
      <c r="OEE54" s="468"/>
      <c r="OEF54" s="468"/>
      <c r="OEG54" s="468"/>
      <c r="OEH54" s="468"/>
      <c r="OEI54" s="468"/>
      <c r="OEJ54" s="468"/>
      <c r="OEK54" s="468"/>
      <c r="OEL54" s="468"/>
      <c r="OEM54" s="468"/>
      <c r="OEN54" s="468"/>
      <c r="OEO54" s="468"/>
      <c r="OEP54" s="468"/>
      <c r="OEQ54" s="468"/>
      <c r="OER54" s="468"/>
      <c r="OES54" s="468"/>
      <c r="OET54" s="468"/>
      <c r="OEU54" s="468"/>
      <c r="OEV54" s="468"/>
      <c r="OEW54" s="468"/>
      <c r="OEX54" s="468"/>
      <c r="OEY54" s="468"/>
      <c r="OEZ54" s="468"/>
      <c r="OFA54" s="468"/>
      <c r="OFB54" s="468"/>
      <c r="OFC54" s="468"/>
      <c r="OFD54" s="468"/>
      <c r="OFE54" s="468"/>
      <c r="OFF54" s="468"/>
      <c r="OFG54" s="468"/>
      <c r="OFH54" s="468"/>
      <c r="OFI54" s="468"/>
      <c r="OFJ54" s="468"/>
      <c r="OFK54" s="468"/>
      <c r="OFL54" s="468"/>
      <c r="OFM54" s="468"/>
      <c r="OFN54" s="468"/>
      <c r="OFO54" s="468"/>
      <c r="OFP54" s="468"/>
      <c r="OFQ54" s="468"/>
      <c r="OFR54" s="468"/>
      <c r="OFS54" s="468"/>
      <c r="OFT54" s="468"/>
      <c r="OFU54" s="468"/>
      <c r="OFV54" s="468"/>
      <c r="OFW54" s="468"/>
      <c r="OFX54" s="468"/>
      <c r="OFY54" s="468"/>
      <c r="OFZ54" s="468"/>
      <c r="OGA54" s="468"/>
      <c r="OGB54" s="468"/>
      <c r="OGC54" s="468"/>
      <c r="OGD54" s="468"/>
      <c r="OGE54" s="468"/>
      <c r="OGF54" s="468"/>
      <c r="OGG54" s="468"/>
      <c r="OGH54" s="468"/>
      <c r="OGI54" s="468"/>
      <c r="OGJ54" s="468"/>
      <c r="OGK54" s="468"/>
      <c r="OGL54" s="468"/>
      <c r="OGM54" s="468"/>
      <c r="OGN54" s="468"/>
      <c r="OGO54" s="468"/>
      <c r="OGP54" s="468"/>
      <c r="OGQ54" s="468"/>
      <c r="OGR54" s="468"/>
      <c r="OGS54" s="468"/>
      <c r="OGT54" s="468"/>
      <c r="OGU54" s="468"/>
      <c r="OGV54" s="468"/>
      <c r="OGW54" s="468"/>
      <c r="OGX54" s="468"/>
      <c r="OGY54" s="468"/>
      <c r="OGZ54" s="468"/>
      <c r="OHA54" s="468"/>
      <c r="OHB54" s="468"/>
      <c r="OHC54" s="468"/>
      <c r="OHD54" s="468"/>
      <c r="OHE54" s="468"/>
      <c r="OHF54" s="468"/>
      <c r="OHG54" s="468"/>
      <c r="OHH54" s="468"/>
      <c r="OHI54" s="468"/>
      <c r="OHJ54" s="468"/>
      <c r="OHK54" s="468"/>
      <c r="OHL54" s="468"/>
      <c r="OHM54" s="468"/>
      <c r="OHN54" s="468"/>
      <c r="OHO54" s="468"/>
      <c r="OHP54" s="468"/>
      <c r="OHQ54" s="468"/>
      <c r="OHR54" s="468"/>
      <c r="OHS54" s="468"/>
      <c r="OHT54" s="468"/>
      <c r="OHU54" s="468"/>
      <c r="OHV54" s="468"/>
      <c r="OHW54" s="468"/>
      <c r="OHX54" s="468"/>
      <c r="OHY54" s="468"/>
      <c r="OHZ54" s="468"/>
      <c r="OIA54" s="468"/>
      <c r="OIB54" s="468"/>
      <c r="OIC54" s="468"/>
      <c r="OID54" s="468"/>
      <c r="OIE54" s="468"/>
      <c r="OIF54" s="468"/>
      <c r="OIG54" s="468"/>
      <c r="OIH54" s="468"/>
      <c r="OII54" s="468"/>
      <c r="OIJ54" s="468"/>
      <c r="OIK54" s="468"/>
      <c r="OIL54" s="468"/>
      <c r="OIM54" s="468"/>
      <c r="OIN54" s="468"/>
      <c r="OIO54" s="468"/>
      <c r="OIP54" s="468"/>
      <c r="OIQ54" s="468"/>
      <c r="OIR54" s="468"/>
      <c r="OIS54" s="468"/>
      <c r="OIT54" s="468"/>
      <c r="OIU54" s="468"/>
      <c r="OIV54" s="468"/>
      <c r="OIW54" s="468"/>
      <c r="OIX54" s="468"/>
      <c r="OIY54" s="468"/>
      <c r="OIZ54" s="468"/>
      <c r="OJA54" s="468"/>
      <c r="OJB54" s="468"/>
      <c r="OJC54" s="468"/>
      <c r="OJD54" s="468"/>
      <c r="OJE54" s="468"/>
      <c r="OJF54" s="468"/>
      <c r="OJG54" s="468"/>
      <c r="OJH54" s="468"/>
      <c r="OJI54" s="468"/>
      <c r="OJJ54" s="468"/>
      <c r="OJK54" s="468"/>
      <c r="OJL54" s="468"/>
      <c r="OJM54" s="468"/>
      <c r="OJN54" s="468"/>
      <c r="OJO54" s="468"/>
      <c r="OJP54" s="468"/>
      <c r="OJQ54" s="468"/>
      <c r="OJR54" s="468"/>
      <c r="OJS54" s="468"/>
      <c r="OJT54" s="468"/>
      <c r="OJU54" s="468"/>
      <c r="OJV54" s="468"/>
      <c r="OJW54" s="468"/>
      <c r="OJX54" s="468"/>
      <c r="OJY54" s="468"/>
      <c r="OJZ54" s="468"/>
      <c r="OKA54" s="468"/>
      <c r="OKB54" s="468"/>
      <c r="OKC54" s="468"/>
      <c r="OKD54" s="468"/>
      <c r="OKE54" s="468"/>
      <c r="OKF54" s="468"/>
      <c r="OKG54" s="468"/>
      <c r="OKH54" s="468"/>
      <c r="OKI54" s="468"/>
      <c r="OKJ54" s="468"/>
      <c r="OKK54" s="468"/>
      <c r="OKL54" s="468"/>
      <c r="OKM54" s="468"/>
      <c r="OKN54" s="468"/>
      <c r="OKO54" s="468"/>
      <c r="OKP54" s="468"/>
      <c r="OKQ54" s="468"/>
      <c r="OKR54" s="468"/>
      <c r="OKS54" s="468"/>
      <c r="OKT54" s="468"/>
      <c r="OKU54" s="468"/>
      <c r="OKV54" s="468"/>
      <c r="OKW54" s="468"/>
      <c r="OKX54" s="468"/>
      <c r="OKY54" s="468"/>
      <c r="OKZ54" s="468"/>
      <c r="OLA54" s="468"/>
      <c r="OLB54" s="468"/>
      <c r="OLC54" s="468"/>
      <c r="OLD54" s="468"/>
      <c r="OLE54" s="468"/>
      <c r="OLF54" s="468"/>
      <c r="OLG54" s="468"/>
      <c r="OLH54" s="468"/>
      <c r="OLI54" s="468"/>
      <c r="OLJ54" s="468"/>
      <c r="OLK54" s="468"/>
      <c r="OLL54" s="468"/>
      <c r="OLM54" s="468"/>
      <c r="OLN54" s="468"/>
      <c r="OLO54" s="468"/>
      <c r="OLP54" s="468"/>
      <c r="OLQ54" s="468"/>
      <c r="OLR54" s="468"/>
      <c r="OLS54" s="468"/>
      <c r="OLT54" s="468"/>
      <c r="OLU54" s="468"/>
      <c r="OLV54" s="468"/>
      <c r="OLW54" s="468"/>
      <c r="OLX54" s="468"/>
      <c r="OLY54" s="468"/>
      <c r="OLZ54" s="468"/>
      <c r="OMA54" s="468"/>
      <c r="OMB54" s="468"/>
      <c r="OMC54" s="468"/>
      <c r="OMD54" s="468"/>
      <c r="OME54" s="468"/>
      <c r="OMF54" s="468"/>
      <c r="OMG54" s="468"/>
      <c r="OMH54" s="468"/>
      <c r="OMI54" s="468"/>
      <c r="OMJ54" s="468"/>
      <c r="OMK54" s="468"/>
      <c r="OML54" s="468"/>
      <c r="OMM54" s="468"/>
      <c r="OMN54" s="468"/>
      <c r="OMO54" s="468"/>
      <c r="OMP54" s="468"/>
      <c r="OMQ54" s="468"/>
      <c r="OMR54" s="468"/>
      <c r="OMS54" s="468"/>
      <c r="OMT54" s="468"/>
      <c r="OMU54" s="468"/>
      <c r="OMV54" s="468"/>
      <c r="OMW54" s="468"/>
      <c r="OMX54" s="468"/>
      <c r="OMY54" s="468"/>
      <c r="OMZ54" s="468"/>
      <c r="ONA54" s="468"/>
      <c r="ONB54" s="468"/>
      <c r="ONC54" s="468"/>
      <c r="OND54" s="468"/>
      <c r="ONE54" s="468"/>
      <c r="ONF54" s="468"/>
      <c r="ONG54" s="468"/>
      <c r="ONH54" s="468"/>
      <c r="ONI54" s="468"/>
      <c r="ONJ54" s="468"/>
      <c r="ONK54" s="468"/>
      <c r="ONL54" s="468"/>
      <c r="ONM54" s="468"/>
      <c r="ONN54" s="468"/>
      <c r="ONO54" s="468"/>
      <c r="ONP54" s="468"/>
      <c r="ONQ54" s="468"/>
      <c r="ONR54" s="468"/>
      <c r="ONS54" s="468"/>
      <c r="ONT54" s="468"/>
      <c r="ONU54" s="468"/>
      <c r="ONV54" s="468"/>
      <c r="ONW54" s="468"/>
      <c r="ONX54" s="468"/>
      <c r="ONY54" s="468"/>
      <c r="ONZ54" s="468"/>
      <c r="OOA54" s="468"/>
      <c r="OOB54" s="468"/>
      <c r="OOC54" s="468"/>
      <c r="OOD54" s="468"/>
      <c r="OOE54" s="468"/>
      <c r="OOF54" s="468"/>
      <c r="OOG54" s="468"/>
      <c r="OOH54" s="468"/>
      <c r="OOI54" s="468"/>
      <c r="OOJ54" s="468"/>
      <c r="OOK54" s="468"/>
      <c r="OOL54" s="468"/>
      <c r="OOM54" s="468"/>
      <c r="OON54" s="468"/>
      <c r="OOO54" s="468"/>
      <c r="OOP54" s="468"/>
      <c r="OOQ54" s="468"/>
      <c r="OOR54" s="468"/>
      <c r="OOS54" s="468"/>
      <c r="OOT54" s="468"/>
      <c r="OOU54" s="468"/>
      <c r="OOV54" s="468"/>
      <c r="OOW54" s="468"/>
      <c r="OOX54" s="468"/>
      <c r="OOY54" s="468"/>
      <c r="OOZ54" s="468"/>
      <c r="OPA54" s="468"/>
      <c r="OPB54" s="468"/>
      <c r="OPC54" s="468"/>
      <c r="OPD54" s="468"/>
      <c r="OPE54" s="468"/>
      <c r="OPF54" s="468"/>
      <c r="OPG54" s="468"/>
      <c r="OPH54" s="468"/>
      <c r="OPI54" s="468"/>
      <c r="OPJ54" s="468"/>
      <c r="OPK54" s="468"/>
      <c r="OPL54" s="468"/>
      <c r="OPM54" s="468"/>
      <c r="OPN54" s="468"/>
      <c r="OPO54" s="468"/>
      <c r="OPP54" s="468"/>
      <c r="OPQ54" s="468"/>
      <c r="OPR54" s="468"/>
      <c r="OPS54" s="468"/>
      <c r="OPT54" s="468"/>
      <c r="OPU54" s="468"/>
      <c r="OPV54" s="468"/>
      <c r="OPW54" s="468"/>
      <c r="OPX54" s="468"/>
      <c r="OPY54" s="468"/>
      <c r="OPZ54" s="468"/>
      <c r="OQA54" s="468"/>
      <c r="OQB54" s="468"/>
      <c r="OQC54" s="468"/>
      <c r="OQD54" s="468"/>
      <c r="OQE54" s="468"/>
      <c r="OQF54" s="468"/>
      <c r="OQG54" s="468"/>
      <c r="OQH54" s="468"/>
      <c r="OQI54" s="468"/>
      <c r="OQJ54" s="468"/>
      <c r="OQK54" s="468"/>
      <c r="OQL54" s="468"/>
      <c r="OQM54" s="468"/>
      <c r="OQN54" s="468"/>
      <c r="OQO54" s="468"/>
      <c r="OQP54" s="468"/>
      <c r="OQQ54" s="468"/>
      <c r="OQR54" s="468"/>
      <c r="OQS54" s="468"/>
      <c r="OQT54" s="468"/>
      <c r="OQU54" s="468"/>
      <c r="OQV54" s="468"/>
      <c r="OQW54" s="468"/>
      <c r="OQX54" s="468"/>
      <c r="OQY54" s="468"/>
      <c r="OQZ54" s="468"/>
      <c r="ORA54" s="468"/>
      <c r="ORB54" s="468"/>
      <c r="ORC54" s="468"/>
      <c r="ORD54" s="468"/>
      <c r="ORE54" s="468"/>
      <c r="ORF54" s="468"/>
      <c r="ORG54" s="468"/>
      <c r="ORH54" s="468"/>
      <c r="ORI54" s="468"/>
      <c r="ORJ54" s="468"/>
      <c r="ORK54" s="468"/>
      <c r="ORL54" s="468"/>
      <c r="ORM54" s="468"/>
      <c r="ORN54" s="468"/>
      <c r="ORO54" s="468"/>
      <c r="ORP54" s="468"/>
      <c r="ORQ54" s="468"/>
      <c r="ORR54" s="468"/>
      <c r="ORS54" s="468"/>
      <c r="ORT54" s="468"/>
      <c r="ORU54" s="468"/>
      <c r="ORV54" s="468"/>
      <c r="ORW54" s="468"/>
      <c r="ORX54" s="468"/>
      <c r="ORY54" s="468"/>
      <c r="ORZ54" s="468"/>
      <c r="OSA54" s="468"/>
      <c r="OSB54" s="468"/>
      <c r="OSC54" s="468"/>
      <c r="OSD54" s="468"/>
      <c r="OSE54" s="468"/>
      <c r="OSF54" s="468"/>
      <c r="OSG54" s="468"/>
      <c r="OSH54" s="468"/>
      <c r="OSI54" s="468"/>
      <c r="OSJ54" s="468"/>
      <c r="OSK54" s="468"/>
      <c r="OSL54" s="468"/>
      <c r="OSM54" s="468"/>
      <c r="OSN54" s="468"/>
      <c r="OSO54" s="468"/>
      <c r="OSP54" s="468"/>
      <c r="OSQ54" s="468"/>
      <c r="OSR54" s="468"/>
      <c r="OSS54" s="468"/>
      <c r="OST54" s="468"/>
      <c r="OSU54" s="468"/>
      <c r="OSV54" s="468"/>
      <c r="OSW54" s="468"/>
      <c r="OSX54" s="468"/>
      <c r="OSY54" s="468"/>
      <c r="OSZ54" s="468"/>
      <c r="OTA54" s="468"/>
      <c r="OTB54" s="468"/>
      <c r="OTC54" s="468"/>
      <c r="OTD54" s="468"/>
      <c r="OTE54" s="468"/>
      <c r="OTF54" s="468"/>
      <c r="OTG54" s="468"/>
      <c r="OTH54" s="468"/>
      <c r="OTI54" s="468"/>
      <c r="OTJ54" s="468"/>
      <c r="OTK54" s="468"/>
      <c r="OTL54" s="468"/>
      <c r="OTM54" s="468"/>
      <c r="OTN54" s="468"/>
      <c r="OTO54" s="468"/>
      <c r="OTP54" s="468"/>
      <c r="OTQ54" s="468"/>
      <c r="OTR54" s="468"/>
      <c r="OTS54" s="468"/>
      <c r="OTT54" s="468"/>
      <c r="OTU54" s="468"/>
      <c r="OTV54" s="468"/>
      <c r="OTW54" s="468"/>
      <c r="OTX54" s="468"/>
      <c r="OTY54" s="468"/>
      <c r="OTZ54" s="468"/>
      <c r="OUA54" s="468"/>
      <c r="OUB54" s="468"/>
      <c r="OUC54" s="468"/>
      <c r="OUD54" s="468"/>
      <c r="OUE54" s="468"/>
      <c r="OUF54" s="468"/>
      <c r="OUG54" s="468"/>
      <c r="OUH54" s="468"/>
      <c r="OUI54" s="468"/>
      <c r="OUJ54" s="468"/>
      <c r="OUK54" s="468"/>
      <c r="OUL54" s="468"/>
      <c r="OUM54" s="468"/>
      <c r="OUN54" s="468"/>
      <c r="OUO54" s="468"/>
      <c r="OUP54" s="468"/>
      <c r="OUQ54" s="468"/>
      <c r="OUR54" s="468"/>
      <c r="OUS54" s="468"/>
      <c r="OUT54" s="468"/>
      <c r="OUU54" s="468"/>
      <c r="OUV54" s="468"/>
      <c r="OUW54" s="468"/>
      <c r="OUX54" s="468"/>
      <c r="OUY54" s="468"/>
      <c r="OUZ54" s="468"/>
      <c r="OVA54" s="468"/>
      <c r="OVB54" s="468"/>
      <c r="OVC54" s="468"/>
      <c r="OVD54" s="468"/>
      <c r="OVE54" s="468"/>
      <c r="OVF54" s="468"/>
      <c r="OVG54" s="468"/>
      <c r="OVH54" s="468"/>
      <c r="OVI54" s="468"/>
      <c r="OVJ54" s="468"/>
      <c r="OVK54" s="468"/>
      <c r="OVL54" s="468"/>
      <c r="OVM54" s="468"/>
      <c r="OVN54" s="468"/>
      <c r="OVO54" s="468"/>
      <c r="OVP54" s="468"/>
      <c r="OVQ54" s="468"/>
      <c r="OVR54" s="468"/>
      <c r="OVS54" s="468"/>
      <c r="OVT54" s="468"/>
      <c r="OVU54" s="468"/>
      <c r="OVV54" s="468"/>
      <c r="OVW54" s="468"/>
      <c r="OVX54" s="468"/>
      <c r="OVY54" s="468"/>
      <c r="OVZ54" s="468"/>
      <c r="OWA54" s="468"/>
      <c r="OWB54" s="468"/>
      <c r="OWC54" s="468"/>
      <c r="OWD54" s="468"/>
      <c r="OWE54" s="468"/>
      <c r="OWF54" s="468"/>
      <c r="OWG54" s="468"/>
      <c r="OWH54" s="468"/>
      <c r="OWI54" s="468"/>
      <c r="OWJ54" s="468"/>
      <c r="OWK54" s="468"/>
      <c r="OWL54" s="468"/>
      <c r="OWM54" s="468"/>
      <c r="OWN54" s="468"/>
      <c r="OWO54" s="468"/>
      <c r="OWP54" s="468"/>
      <c r="OWQ54" s="468"/>
      <c r="OWR54" s="468"/>
      <c r="OWS54" s="468"/>
      <c r="OWT54" s="468"/>
      <c r="OWU54" s="468"/>
      <c r="OWV54" s="468"/>
      <c r="OWW54" s="468"/>
      <c r="OWX54" s="468"/>
      <c r="OWY54" s="468"/>
      <c r="OWZ54" s="468"/>
      <c r="OXA54" s="468"/>
      <c r="OXB54" s="468"/>
      <c r="OXC54" s="468"/>
      <c r="OXD54" s="468"/>
      <c r="OXE54" s="468"/>
      <c r="OXF54" s="468"/>
      <c r="OXG54" s="468"/>
      <c r="OXH54" s="468"/>
      <c r="OXI54" s="468"/>
      <c r="OXJ54" s="468"/>
      <c r="OXK54" s="468"/>
      <c r="OXL54" s="468"/>
      <c r="OXM54" s="468"/>
      <c r="OXN54" s="468"/>
      <c r="OXO54" s="468"/>
      <c r="OXP54" s="468"/>
      <c r="OXQ54" s="468"/>
      <c r="OXR54" s="468"/>
      <c r="OXS54" s="468"/>
      <c r="OXT54" s="468"/>
      <c r="OXU54" s="468"/>
      <c r="OXV54" s="468"/>
      <c r="OXW54" s="468"/>
      <c r="OXX54" s="468"/>
      <c r="OXY54" s="468"/>
      <c r="OXZ54" s="468"/>
      <c r="OYA54" s="468"/>
      <c r="OYB54" s="468"/>
      <c r="OYC54" s="468"/>
      <c r="OYD54" s="468"/>
      <c r="OYE54" s="468"/>
      <c r="OYF54" s="468"/>
      <c r="OYG54" s="468"/>
      <c r="OYH54" s="468"/>
      <c r="OYI54" s="468"/>
      <c r="OYJ54" s="468"/>
      <c r="OYK54" s="468"/>
      <c r="OYL54" s="468"/>
      <c r="OYM54" s="468"/>
      <c r="OYN54" s="468"/>
      <c r="OYO54" s="468"/>
      <c r="OYP54" s="468"/>
      <c r="OYQ54" s="468"/>
      <c r="OYR54" s="468"/>
      <c r="OYS54" s="468"/>
      <c r="OYT54" s="468"/>
      <c r="OYU54" s="468"/>
      <c r="OYV54" s="468"/>
      <c r="OYW54" s="468"/>
      <c r="OYX54" s="468"/>
      <c r="OYY54" s="468"/>
      <c r="OYZ54" s="468"/>
      <c r="OZA54" s="468"/>
      <c r="OZB54" s="468"/>
      <c r="OZC54" s="468"/>
      <c r="OZD54" s="468"/>
      <c r="OZE54" s="468"/>
      <c r="OZF54" s="468"/>
      <c r="OZG54" s="468"/>
      <c r="OZH54" s="468"/>
      <c r="OZI54" s="468"/>
      <c r="OZJ54" s="468"/>
      <c r="OZK54" s="468"/>
      <c r="OZL54" s="468"/>
      <c r="OZM54" s="468"/>
      <c r="OZN54" s="468"/>
      <c r="OZO54" s="468"/>
      <c r="OZP54" s="468"/>
      <c r="OZQ54" s="468"/>
      <c r="OZR54" s="468"/>
      <c r="OZS54" s="468"/>
      <c r="OZT54" s="468"/>
      <c r="OZU54" s="468"/>
      <c r="OZV54" s="468"/>
      <c r="OZW54" s="468"/>
      <c r="OZX54" s="468"/>
      <c r="OZY54" s="468"/>
      <c r="OZZ54" s="468"/>
      <c r="PAA54" s="468"/>
      <c r="PAB54" s="468"/>
      <c r="PAC54" s="468"/>
      <c r="PAD54" s="468"/>
      <c r="PAE54" s="468"/>
      <c r="PAF54" s="468"/>
      <c r="PAG54" s="468"/>
      <c r="PAH54" s="468"/>
      <c r="PAI54" s="468"/>
      <c r="PAJ54" s="468"/>
      <c r="PAK54" s="468"/>
      <c r="PAL54" s="468"/>
      <c r="PAM54" s="468"/>
      <c r="PAN54" s="468"/>
      <c r="PAO54" s="468"/>
      <c r="PAP54" s="468"/>
      <c r="PAQ54" s="468"/>
      <c r="PAR54" s="468"/>
      <c r="PAS54" s="468"/>
      <c r="PAT54" s="468"/>
      <c r="PAU54" s="468"/>
      <c r="PAV54" s="468"/>
      <c r="PAW54" s="468"/>
      <c r="PAX54" s="468"/>
      <c r="PAY54" s="468"/>
      <c r="PAZ54" s="468"/>
      <c r="PBA54" s="468"/>
      <c r="PBB54" s="468"/>
      <c r="PBC54" s="468"/>
      <c r="PBD54" s="468"/>
      <c r="PBE54" s="468"/>
      <c r="PBF54" s="468"/>
      <c r="PBG54" s="468"/>
      <c r="PBH54" s="468"/>
      <c r="PBI54" s="468"/>
      <c r="PBJ54" s="468"/>
      <c r="PBK54" s="468"/>
      <c r="PBL54" s="468"/>
      <c r="PBM54" s="468"/>
      <c r="PBN54" s="468"/>
      <c r="PBO54" s="468"/>
      <c r="PBP54" s="468"/>
      <c r="PBQ54" s="468"/>
      <c r="PBR54" s="468"/>
      <c r="PBS54" s="468"/>
      <c r="PBT54" s="468"/>
      <c r="PBU54" s="468"/>
      <c r="PBV54" s="468"/>
      <c r="PBW54" s="468"/>
      <c r="PBX54" s="468"/>
      <c r="PBY54" s="468"/>
      <c r="PBZ54" s="468"/>
      <c r="PCA54" s="468"/>
      <c r="PCB54" s="468"/>
      <c r="PCC54" s="468"/>
      <c r="PCD54" s="468"/>
      <c r="PCE54" s="468"/>
      <c r="PCF54" s="468"/>
      <c r="PCG54" s="468"/>
      <c r="PCH54" s="468"/>
      <c r="PCI54" s="468"/>
      <c r="PCJ54" s="468"/>
      <c r="PCK54" s="468"/>
      <c r="PCL54" s="468"/>
      <c r="PCM54" s="468"/>
      <c r="PCN54" s="468"/>
      <c r="PCO54" s="468"/>
      <c r="PCP54" s="468"/>
      <c r="PCQ54" s="468"/>
      <c r="PCR54" s="468"/>
      <c r="PCS54" s="468"/>
      <c r="PCT54" s="468"/>
      <c r="PCU54" s="468"/>
      <c r="PCV54" s="468"/>
      <c r="PCW54" s="468"/>
      <c r="PCX54" s="468"/>
      <c r="PCY54" s="468"/>
      <c r="PCZ54" s="468"/>
      <c r="PDA54" s="468"/>
      <c r="PDB54" s="468"/>
      <c r="PDC54" s="468"/>
      <c r="PDD54" s="468"/>
      <c r="PDE54" s="468"/>
      <c r="PDF54" s="468"/>
      <c r="PDG54" s="468"/>
      <c r="PDH54" s="468"/>
      <c r="PDI54" s="468"/>
      <c r="PDJ54" s="468"/>
      <c r="PDK54" s="468"/>
      <c r="PDL54" s="468"/>
      <c r="PDM54" s="468"/>
      <c r="PDN54" s="468"/>
      <c r="PDO54" s="468"/>
      <c r="PDP54" s="468"/>
      <c r="PDQ54" s="468"/>
      <c r="PDR54" s="468"/>
      <c r="PDS54" s="468"/>
      <c r="PDT54" s="468"/>
      <c r="PDU54" s="468"/>
      <c r="PDV54" s="468"/>
      <c r="PDW54" s="468"/>
      <c r="PDX54" s="468"/>
      <c r="PDY54" s="468"/>
      <c r="PDZ54" s="468"/>
      <c r="PEA54" s="468"/>
      <c r="PEB54" s="468"/>
      <c r="PEC54" s="468"/>
      <c r="PED54" s="468"/>
      <c r="PEE54" s="468"/>
      <c r="PEF54" s="468"/>
      <c r="PEG54" s="468"/>
      <c r="PEH54" s="468"/>
      <c r="PEI54" s="468"/>
      <c r="PEJ54" s="468"/>
      <c r="PEK54" s="468"/>
      <c r="PEL54" s="468"/>
      <c r="PEM54" s="468"/>
      <c r="PEN54" s="468"/>
      <c r="PEO54" s="468"/>
      <c r="PEP54" s="468"/>
      <c r="PEQ54" s="468"/>
      <c r="PER54" s="468"/>
      <c r="PES54" s="468"/>
      <c r="PET54" s="468"/>
      <c r="PEU54" s="468"/>
      <c r="PEV54" s="468"/>
      <c r="PEW54" s="468"/>
      <c r="PEX54" s="468"/>
      <c r="PEY54" s="468"/>
      <c r="PEZ54" s="468"/>
      <c r="PFA54" s="468"/>
      <c r="PFB54" s="468"/>
      <c r="PFC54" s="468"/>
      <c r="PFD54" s="468"/>
      <c r="PFE54" s="468"/>
      <c r="PFF54" s="468"/>
      <c r="PFG54" s="468"/>
      <c r="PFH54" s="468"/>
      <c r="PFI54" s="468"/>
      <c r="PFJ54" s="468"/>
      <c r="PFK54" s="468"/>
      <c r="PFL54" s="468"/>
      <c r="PFM54" s="468"/>
      <c r="PFN54" s="468"/>
      <c r="PFO54" s="468"/>
      <c r="PFP54" s="468"/>
      <c r="PFQ54" s="468"/>
      <c r="PFR54" s="468"/>
      <c r="PFS54" s="468"/>
      <c r="PFT54" s="468"/>
      <c r="PFU54" s="468"/>
      <c r="PFV54" s="468"/>
      <c r="PFW54" s="468"/>
      <c r="PFX54" s="468"/>
      <c r="PFY54" s="468"/>
      <c r="PFZ54" s="468"/>
      <c r="PGA54" s="468"/>
      <c r="PGB54" s="468"/>
      <c r="PGC54" s="468"/>
      <c r="PGD54" s="468"/>
      <c r="PGE54" s="468"/>
      <c r="PGF54" s="468"/>
      <c r="PGG54" s="468"/>
      <c r="PGH54" s="468"/>
      <c r="PGI54" s="468"/>
      <c r="PGJ54" s="468"/>
      <c r="PGK54" s="468"/>
      <c r="PGL54" s="468"/>
      <c r="PGM54" s="468"/>
      <c r="PGN54" s="468"/>
      <c r="PGO54" s="468"/>
      <c r="PGP54" s="468"/>
      <c r="PGQ54" s="468"/>
      <c r="PGR54" s="468"/>
      <c r="PGS54" s="468"/>
      <c r="PGT54" s="468"/>
      <c r="PGU54" s="468"/>
      <c r="PGV54" s="468"/>
      <c r="PGW54" s="468"/>
      <c r="PGX54" s="468"/>
      <c r="PGY54" s="468"/>
      <c r="PGZ54" s="468"/>
      <c r="PHA54" s="468"/>
      <c r="PHB54" s="468"/>
      <c r="PHC54" s="468"/>
      <c r="PHD54" s="468"/>
      <c r="PHE54" s="468"/>
      <c r="PHF54" s="468"/>
      <c r="PHG54" s="468"/>
      <c r="PHH54" s="468"/>
      <c r="PHI54" s="468"/>
      <c r="PHJ54" s="468"/>
      <c r="PHK54" s="468"/>
      <c r="PHL54" s="468"/>
      <c r="PHM54" s="468"/>
      <c r="PHN54" s="468"/>
      <c r="PHO54" s="468"/>
      <c r="PHP54" s="468"/>
      <c r="PHQ54" s="468"/>
      <c r="PHR54" s="468"/>
      <c r="PHS54" s="468"/>
      <c r="PHT54" s="468"/>
      <c r="PHU54" s="468"/>
      <c r="PHV54" s="468"/>
      <c r="PHW54" s="468"/>
      <c r="PHX54" s="468"/>
      <c r="PHY54" s="468"/>
      <c r="PHZ54" s="468"/>
      <c r="PIA54" s="468"/>
      <c r="PIB54" s="468"/>
      <c r="PIC54" s="468"/>
      <c r="PID54" s="468"/>
      <c r="PIE54" s="468"/>
      <c r="PIF54" s="468"/>
      <c r="PIG54" s="468"/>
      <c r="PIH54" s="468"/>
      <c r="PII54" s="468"/>
      <c r="PIJ54" s="468"/>
      <c r="PIK54" s="468"/>
      <c r="PIL54" s="468"/>
      <c r="PIM54" s="468"/>
      <c r="PIN54" s="468"/>
      <c r="PIO54" s="468"/>
      <c r="PIP54" s="468"/>
      <c r="PIQ54" s="468"/>
      <c r="PIR54" s="468"/>
      <c r="PIS54" s="468"/>
      <c r="PIT54" s="468"/>
      <c r="PIU54" s="468"/>
      <c r="PIV54" s="468"/>
      <c r="PIW54" s="468"/>
      <c r="PIX54" s="468"/>
      <c r="PIY54" s="468"/>
      <c r="PIZ54" s="468"/>
      <c r="PJA54" s="468"/>
      <c r="PJB54" s="468"/>
      <c r="PJC54" s="468"/>
      <c r="PJD54" s="468"/>
      <c r="PJE54" s="468"/>
      <c r="PJF54" s="468"/>
      <c r="PJG54" s="468"/>
      <c r="PJH54" s="468"/>
      <c r="PJI54" s="468"/>
      <c r="PJJ54" s="468"/>
      <c r="PJK54" s="468"/>
      <c r="PJL54" s="468"/>
      <c r="PJM54" s="468"/>
      <c r="PJN54" s="468"/>
      <c r="PJO54" s="468"/>
      <c r="PJP54" s="468"/>
      <c r="PJQ54" s="468"/>
      <c r="PJR54" s="468"/>
      <c r="PJS54" s="468"/>
      <c r="PJT54" s="468"/>
      <c r="PJU54" s="468"/>
      <c r="PJV54" s="468"/>
      <c r="PJW54" s="468"/>
      <c r="PJX54" s="468"/>
      <c r="PJY54" s="468"/>
      <c r="PJZ54" s="468"/>
      <c r="PKA54" s="468"/>
      <c r="PKB54" s="468"/>
      <c r="PKC54" s="468"/>
      <c r="PKD54" s="468"/>
      <c r="PKE54" s="468"/>
      <c r="PKF54" s="468"/>
      <c r="PKG54" s="468"/>
      <c r="PKH54" s="468"/>
      <c r="PKI54" s="468"/>
      <c r="PKJ54" s="468"/>
      <c r="PKK54" s="468"/>
      <c r="PKL54" s="468"/>
      <c r="PKM54" s="468"/>
      <c r="PKN54" s="468"/>
      <c r="PKO54" s="468"/>
      <c r="PKP54" s="468"/>
      <c r="PKQ54" s="468"/>
      <c r="PKR54" s="468"/>
      <c r="PKS54" s="468"/>
      <c r="PKT54" s="468"/>
      <c r="PKU54" s="468"/>
      <c r="PKV54" s="468"/>
      <c r="PKW54" s="468"/>
      <c r="PKX54" s="468"/>
      <c r="PKY54" s="468"/>
      <c r="PKZ54" s="468"/>
      <c r="PLA54" s="468"/>
      <c r="PLB54" s="468"/>
      <c r="PLC54" s="468"/>
      <c r="PLD54" s="468"/>
      <c r="PLE54" s="468"/>
      <c r="PLF54" s="468"/>
      <c r="PLG54" s="468"/>
      <c r="PLH54" s="468"/>
      <c r="PLI54" s="468"/>
      <c r="PLJ54" s="468"/>
      <c r="PLK54" s="468"/>
      <c r="PLL54" s="468"/>
      <c r="PLM54" s="468"/>
      <c r="PLN54" s="468"/>
      <c r="PLO54" s="468"/>
      <c r="PLP54" s="468"/>
      <c r="PLQ54" s="468"/>
      <c r="PLR54" s="468"/>
      <c r="PLS54" s="468"/>
      <c r="PLT54" s="468"/>
      <c r="PLU54" s="468"/>
      <c r="PLV54" s="468"/>
      <c r="PLW54" s="468"/>
      <c r="PLX54" s="468"/>
      <c r="PLY54" s="468"/>
      <c r="PLZ54" s="468"/>
      <c r="PMA54" s="468"/>
      <c r="PMB54" s="468"/>
      <c r="PMC54" s="468"/>
      <c r="PMD54" s="468"/>
      <c r="PME54" s="468"/>
      <c r="PMF54" s="468"/>
      <c r="PMG54" s="468"/>
      <c r="PMH54" s="468"/>
      <c r="PMI54" s="468"/>
      <c r="PMJ54" s="468"/>
      <c r="PMK54" s="468"/>
      <c r="PML54" s="468"/>
      <c r="PMM54" s="468"/>
      <c r="PMN54" s="468"/>
      <c r="PMO54" s="468"/>
      <c r="PMP54" s="468"/>
      <c r="PMQ54" s="468"/>
      <c r="PMR54" s="468"/>
      <c r="PMS54" s="468"/>
      <c r="PMT54" s="468"/>
      <c r="PMU54" s="468"/>
      <c r="PMV54" s="468"/>
      <c r="PMW54" s="468"/>
      <c r="PMX54" s="468"/>
      <c r="PMY54" s="468"/>
      <c r="PMZ54" s="468"/>
      <c r="PNA54" s="468"/>
      <c r="PNB54" s="468"/>
      <c r="PNC54" s="468"/>
      <c r="PND54" s="468"/>
      <c r="PNE54" s="468"/>
      <c r="PNF54" s="468"/>
      <c r="PNG54" s="468"/>
      <c r="PNH54" s="468"/>
      <c r="PNI54" s="468"/>
      <c r="PNJ54" s="468"/>
      <c r="PNK54" s="468"/>
      <c r="PNL54" s="468"/>
      <c r="PNM54" s="468"/>
      <c r="PNN54" s="468"/>
      <c r="PNO54" s="468"/>
      <c r="PNP54" s="468"/>
      <c r="PNQ54" s="468"/>
      <c r="PNR54" s="468"/>
      <c r="PNS54" s="468"/>
      <c r="PNT54" s="468"/>
      <c r="PNU54" s="468"/>
      <c r="PNV54" s="468"/>
      <c r="PNW54" s="468"/>
      <c r="PNX54" s="468"/>
      <c r="PNY54" s="468"/>
      <c r="PNZ54" s="468"/>
      <c r="POA54" s="468"/>
      <c r="POB54" s="468"/>
      <c r="POC54" s="468"/>
      <c r="POD54" s="468"/>
      <c r="POE54" s="468"/>
      <c r="POF54" s="468"/>
      <c r="POG54" s="468"/>
      <c r="POH54" s="468"/>
      <c r="POI54" s="468"/>
      <c r="POJ54" s="468"/>
      <c r="POK54" s="468"/>
      <c r="POL54" s="468"/>
      <c r="POM54" s="468"/>
      <c r="PON54" s="468"/>
      <c r="POO54" s="468"/>
      <c r="POP54" s="468"/>
      <c r="POQ54" s="468"/>
      <c r="POR54" s="468"/>
      <c r="POS54" s="468"/>
      <c r="POT54" s="468"/>
      <c r="POU54" s="468"/>
      <c r="POV54" s="468"/>
      <c r="POW54" s="468"/>
      <c r="POX54" s="468"/>
      <c r="POY54" s="468"/>
      <c r="POZ54" s="468"/>
      <c r="PPA54" s="468"/>
      <c r="PPB54" s="468"/>
      <c r="PPC54" s="468"/>
      <c r="PPD54" s="468"/>
      <c r="PPE54" s="468"/>
      <c r="PPF54" s="468"/>
      <c r="PPG54" s="468"/>
      <c r="PPH54" s="468"/>
      <c r="PPI54" s="468"/>
      <c r="PPJ54" s="468"/>
      <c r="PPK54" s="468"/>
      <c r="PPL54" s="468"/>
      <c r="PPM54" s="468"/>
      <c r="PPN54" s="468"/>
      <c r="PPO54" s="468"/>
      <c r="PPP54" s="468"/>
      <c r="PPQ54" s="468"/>
      <c r="PPR54" s="468"/>
      <c r="PPS54" s="468"/>
      <c r="PPT54" s="468"/>
      <c r="PPU54" s="468"/>
      <c r="PPV54" s="468"/>
      <c r="PPW54" s="468"/>
      <c r="PPX54" s="468"/>
      <c r="PPY54" s="468"/>
      <c r="PPZ54" s="468"/>
      <c r="PQA54" s="468"/>
      <c r="PQB54" s="468"/>
      <c r="PQC54" s="468"/>
      <c r="PQD54" s="468"/>
      <c r="PQE54" s="468"/>
      <c r="PQF54" s="468"/>
      <c r="PQG54" s="468"/>
      <c r="PQH54" s="468"/>
      <c r="PQI54" s="468"/>
      <c r="PQJ54" s="468"/>
      <c r="PQK54" s="468"/>
      <c r="PQL54" s="468"/>
      <c r="PQM54" s="468"/>
      <c r="PQN54" s="468"/>
      <c r="PQO54" s="468"/>
      <c r="PQP54" s="468"/>
      <c r="PQQ54" s="468"/>
      <c r="PQR54" s="468"/>
      <c r="PQS54" s="468"/>
      <c r="PQT54" s="468"/>
      <c r="PQU54" s="468"/>
      <c r="PQV54" s="468"/>
      <c r="PQW54" s="468"/>
      <c r="PQX54" s="468"/>
      <c r="PQY54" s="468"/>
      <c r="PQZ54" s="468"/>
      <c r="PRA54" s="468"/>
      <c r="PRB54" s="468"/>
      <c r="PRC54" s="468"/>
      <c r="PRD54" s="468"/>
      <c r="PRE54" s="468"/>
      <c r="PRF54" s="468"/>
      <c r="PRG54" s="468"/>
      <c r="PRH54" s="468"/>
      <c r="PRI54" s="468"/>
      <c r="PRJ54" s="468"/>
      <c r="PRK54" s="468"/>
      <c r="PRL54" s="468"/>
      <c r="PRM54" s="468"/>
      <c r="PRN54" s="468"/>
      <c r="PRO54" s="468"/>
      <c r="PRP54" s="468"/>
      <c r="PRQ54" s="468"/>
      <c r="PRR54" s="468"/>
      <c r="PRS54" s="468"/>
      <c r="PRT54" s="468"/>
      <c r="PRU54" s="468"/>
      <c r="PRV54" s="468"/>
      <c r="PRW54" s="468"/>
      <c r="PRX54" s="468"/>
      <c r="PRY54" s="468"/>
      <c r="PRZ54" s="468"/>
      <c r="PSA54" s="468"/>
      <c r="PSB54" s="468"/>
      <c r="PSC54" s="468"/>
      <c r="PSD54" s="468"/>
      <c r="PSE54" s="468"/>
      <c r="PSF54" s="468"/>
      <c r="PSG54" s="468"/>
      <c r="PSH54" s="468"/>
      <c r="PSI54" s="468"/>
      <c r="PSJ54" s="468"/>
      <c r="PSK54" s="468"/>
      <c r="PSL54" s="468"/>
      <c r="PSM54" s="468"/>
      <c r="PSN54" s="468"/>
      <c r="PSO54" s="468"/>
      <c r="PSP54" s="468"/>
      <c r="PSQ54" s="468"/>
      <c r="PSR54" s="468"/>
      <c r="PSS54" s="468"/>
      <c r="PST54" s="468"/>
      <c r="PSU54" s="468"/>
      <c r="PSV54" s="468"/>
      <c r="PSW54" s="468"/>
      <c r="PSX54" s="468"/>
      <c r="PSY54" s="468"/>
      <c r="PSZ54" s="468"/>
      <c r="PTA54" s="468"/>
      <c r="PTB54" s="468"/>
      <c r="PTC54" s="468"/>
      <c r="PTD54" s="468"/>
      <c r="PTE54" s="468"/>
      <c r="PTF54" s="468"/>
      <c r="PTG54" s="468"/>
      <c r="PTH54" s="468"/>
      <c r="PTI54" s="468"/>
      <c r="PTJ54" s="468"/>
      <c r="PTK54" s="468"/>
      <c r="PTL54" s="468"/>
      <c r="PTM54" s="468"/>
      <c r="PTN54" s="468"/>
      <c r="PTO54" s="468"/>
      <c r="PTP54" s="468"/>
      <c r="PTQ54" s="468"/>
      <c r="PTR54" s="468"/>
      <c r="PTS54" s="468"/>
      <c r="PTT54" s="468"/>
      <c r="PTU54" s="468"/>
      <c r="PTV54" s="468"/>
      <c r="PTW54" s="468"/>
      <c r="PTX54" s="468"/>
      <c r="PTY54" s="468"/>
      <c r="PTZ54" s="468"/>
      <c r="PUA54" s="468"/>
      <c r="PUB54" s="468"/>
      <c r="PUC54" s="468"/>
      <c r="PUD54" s="468"/>
      <c r="PUE54" s="468"/>
      <c r="PUF54" s="468"/>
      <c r="PUG54" s="468"/>
      <c r="PUH54" s="468"/>
      <c r="PUI54" s="468"/>
      <c r="PUJ54" s="468"/>
      <c r="PUK54" s="468"/>
      <c r="PUL54" s="468"/>
      <c r="PUM54" s="468"/>
      <c r="PUN54" s="468"/>
      <c r="PUO54" s="468"/>
      <c r="PUP54" s="468"/>
      <c r="PUQ54" s="468"/>
      <c r="PUR54" s="468"/>
      <c r="PUS54" s="468"/>
      <c r="PUT54" s="468"/>
      <c r="PUU54" s="468"/>
      <c r="PUV54" s="468"/>
      <c r="PUW54" s="468"/>
      <c r="PUX54" s="468"/>
      <c r="PUY54" s="468"/>
      <c r="PUZ54" s="468"/>
      <c r="PVA54" s="468"/>
      <c r="PVB54" s="468"/>
      <c r="PVC54" s="468"/>
      <c r="PVD54" s="468"/>
      <c r="PVE54" s="468"/>
      <c r="PVF54" s="468"/>
      <c r="PVG54" s="468"/>
      <c r="PVH54" s="468"/>
      <c r="PVI54" s="468"/>
      <c r="PVJ54" s="468"/>
      <c r="PVK54" s="468"/>
      <c r="PVL54" s="468"/>
      <c r="PVM54" s="468"/>
      <c r="PVN54" s="468"/>
      <c r="PVO54" s="468"/>
      <c r="PVP54" s="468"/>
      <c r="PVQ54" s="468"/>
      <c r="PVR54" s="468"/>
      <c r="PVS54" s="468"/>
      <c r="PVT54" s="468"/>
      <c r="PVU54" s="468"/>
      <c r="PVV54" s="468"/>
      <c r="PVW54" s="468"/>
      <c r="PVX54" s="468"/>
      <c r="PVY54" s="468"/>
      <c r="PVZ54" s="468"/>
      <c r="PWA54" s="468"/>
      <c r="PWB54" s="468"/>
      <c r="PWC54" s="468"/>
      <c r="PWD54" s="468"/>
      <c r="PWE54" s="468"/>
      <c r="PWF54" s="468"/>
      <c r="PWG54" s="468"/>
      <c r="PWH54" s="468"/>
      <c r="PWI54" s="468"/>
      <c r="PWJ54" s="468"/>
      <c r="PWK54" s="468"/>
      <c r="PWL54" s="468"/>
      <c r="PWM54" s="468"/>
      <c r="PWN54" s="468"/>
      <c r="PWO54" s="468"/>
      <c r="PWP54" s="468"/>
      <c r="PWQ54" s="468"/>
      <c r="PWR54" s="468"/>
      <c r="PWS54" s="468"/>
      <c r="PWT54" s="468"/>
      <c r="PWU54" s="468"/>
      <c r="PWV54" s="468"/>
      <c r="PWW54" s="468"/>
      <c r="PWX54" s="468"/>
      <c r="PWY54" s="468"/>
      <c r="PWZ54" s="468"/>
      <c r="PXA54" s="468"/>
      <c r="PXB54" s="468"/>
      <c r="PXC54" s="468"/>
      <c r="PXD54" s="468"/>
      <c r="PXE54" s="468"/>
      <c r="PXF54" s="468"/>
      <c r="PXG54" s="468"/>
      <c r="PXH54" s="468"/>
      <c r="PXI54" s="468"/>
      <c r="PXJ54" s="468"/>
      <c r="PXK54" s="468"/>
      <c r="PXL54" s="468"/>
      <c r="PXM54" s="468"/>
      <c r="PXN54" s="468"/>
      <c r="PXO54" s="468"/>
      <c r="PXP54" s="468"/>
      <c r="PXQ54" s="468"/>
      <c r="PXR54" s="468"/>
      <c r="PXS54" s="468"/>
      <c r="PXT54" s="468"/>
      <c r="PXU54" s="468"/>
      <c r="PXV54" s="468"/>
      <c r="PXW54" s="468"/>
      <c r="PXX54" s="468"/>
      <c r="PXY54" s="468"/>
      <c r="PXZ54" s="468"/>
      <c r="PYA54" s="468"/>
      <c r="PYB54" s="468"/>
      <c r="PYC54" s="468"/>
      <c r="PYD54" s="468"/>
      <c r="PYE54" s="468"/>
      <c r="PYF54" s="468"/>
      <c r="PYG54" s="468"/>
      <c r="PYH54" s="468"/>
      <c r="PYI54" s="468"/>
      <c r="PYJ54" s="468"/>
      <c r="PYK54" s="468"/>
      <c r="PYL54" s="468"/>
      <c r="PYM54" s="468"/>
      <c r="PYN54" s="468"/>
      <c r="PYO54" s="468"/>
      <c r="PYP54" s="468"/>
      <c r="PYQ54" s="468"/>
      <c r="PYR54" s="468"/>
      <c r="PYS54" s="468"/>
      <c r="PYT54" s="468"/>
      <c r="PYU54" s="468"/>
      <c r="PYV54" s="468"/>
      <c r="PYW54" s="468"/>
      <c r="PYX54" s="468"/>
      <c r="PYY54" s="468"/>
      <c r="PYZ54" s="468"/>
      <c r="PZA54" s="468"/>
      <c r="PZB54" s="468"/>
      <c r="PZC54" s="468"/>
      <c r="PZD54" s="468"/>
      <c r="PZE54" s="468"/>
      <c r="PZF54" s="468"/>
      <c r="PZG54" s="468"/>
      <c r="PZH54" s="468"/>
      <c r="PZI54" s="468"/>
      <c r="PZJ54" s="468"/>
      <c r="PZK54" s="468"/>
      <c r="PZL54" s="468"/>
      <c r="PZM54" s="468"/>
      <c r="PZN54" s="468"/>
      <c r="PZO54" s="468"/>
      <c r="PZP54" s="468"/>
      <c r="PZQ54" s="468"/>
      <c r="PZR54" s="468"/>
      <c r="PZS54" s="468"/>
      <c r="PZT54" s="468"/>
      <c r="PZU54" s="468"/>
      <c r="PZV54" s="468"/>
      <c r="PZW54" s="468"/>
      <c r="PZX54" s="468"/>
      <c r="PZY54" s="468"/>
      <c r="PZZ54" s="468"/>
      <c r="QAA54" s="468"/>
      <c r="QAB54" s="468"/>
      <c r="QAC54" s="468"/>
      <c r="QAD54" s="468"/>
      <c r="QAE54" s="468"/>
      <c r="QAF54" s="468"/>
      <c r="QAG54" s="468"/>
      <c r="QAH54" s="468"/>
      <c r="QAI54" s="468"/>
      <c r="QAJ54" s="468"/>
      <c r="QAK54" s="468"/>
      <c r="QAL54" s="468"/>
      <c r="QAM54" s="468"/>
      <c r="QAN54" s="468"/>
      <c r="QAO54" s="468"/>
      <c r="QAP54" s="468"/>
      <c r="QAQ54" s="468"/>
      <c r="QAR54" s="468"/>
      <c r="QAS54" s="468"/>
      <c r="QAT54" s="468"/>
      <c r="QAU54" s="468"/>
      <c r="QAV54" s="468"/>
      <c r="QAW54" s="468"/>
      <c r="QAX54" s="468"/>
      <c r="QAY54" s="468"/>
      <c r="QAZ54" s="468"/>
      <c r="QBA54" s="468"/>
      <c r="QBB54" s="468"/>
      <c r="QBC54" s="468"/>
      <c r="QBD54" s="468"/>
      <c r="QBE54" s="468"/>
      <c r="QBF54" s="468"/>
      <c r="QBG54" s="468"/>
      <c r="QBH54" s="468"/>
      <c r="QBI54" s="468"/>
      <c r="QBJ54" s="468"/>
      <c r="QBK54" s="468"/>
      <c r="QBL54" s="468"/>
      <c r="QBM54" s="468"/>
      <c r="QBN54" s="468"/>
      <c r="QBO54" s="468"/>
      <c r="QBP54" s="468"/>
      <c r="QBQ54" s="468"/>
      <c r="QBR54" s="468"/>
      <c r="QBS54" s="468"/>
      <c r="QBT54" s="468"/>
      <c r="QBU54" s="468"/>
      <c r="QBV54" s="468"/>
      <c r="QBW54" s="468"/>
      <c r="QBX54" s="468"/>
      <c r="QBY54" s="468"/>
      <c r="QBZ54" s="468"/>
      <c r="QCA54" s="468"/>
      <c r="QCB54" s="468"/>
      <c r="QCC54" s="468"/>
      <c r="QCD54" s="468"/>
      <c r="QCE54" s="468"/>
      <c r="QCF54" s="468"/>
      <c r="QCG54" s="468"/>
      <c r="QCH54" s="468"/>
      <c r="QCI54" s="468"/>
      <c r="QCJ54" s="468"/>
      <c r="QCK54" s="468"/>
      <c r="QCL54" s="468"/>
      <c r="QCM54" s="468"/>
      <c r="QCN54" s="468"/>
      <c r="QCO54" s="468"/>
      <c r="QCP54" s="468"/>
      <c r="QCQ54" s="468"/>
      <c r="QCR54" s="468"/>
      <c r="QCS54" s="468"/>
      <c r="QCT54" s="468"/>
      <c r="QCU54" s="468"/>
      <c r="QCV54" s="468"/>
      <c r="QCW54" s="468"/>
      <c r="QCX54" s="468"/>
      <c r="QCY54" s="468"/>
      <c r="QCZ54" s="468"/>
      <c r="QDA54" s="468"/>
      <c r="QDB54" s="468"/>
      <c r="QDC54" s="468"/>
      <c r="QDD54" s="468"/>
      <c r="QDE54" s="468"/>
      <c r="QDF54" s="468"/>
      <c r="QDG54" s="468"/>
      <c r="QDH54" s="468"/>
      <c r="QDI54" s="468"/>
      <c r="QDJ54" s="468"/>
      <c r="QDK54" s="468"/>
      <c r="QDL54" s="468"/>
      <c r="QDM54" s="468"/>
      <c r="QDN54" s="468"/>
      <c r="QDO54" s="468"/>
      <c r="QDP54" s="468"/>
      <c r="QDQ54" s="468"/>
      <c r="QDR54" s="468"/>
      <c r="QDS54" s="468"/>
      <c r="QDT54" s="468"/>
      <c r="QDU54" s="468"/>
      <c r="QDV54" s="468"/>
      <c r="QDW54" s="468"/>
      <c r="QDX54" s="468"/>
      <c r="QDY54" s="468"/>
      <c r="QDZ54" s="468"/>
      <c r="QEA54" s="468"/>
      <c r="QEB54" s="468"/>
      <c r="QEC54" s="468"/>
      <c r="QED54" s="468"/>
      <c r="QEE54" s="468"/>
      <c r="QEF54" s="468"/>
      <c r="QEG54" s="468"/>
      <c r="QEH54" s="468"/>
      <c r="QEI54" s="468"/>
      <c r="QEJ54" s="468"/>
      <c r="QEK54" s="468"/>
      <c r="QEL54" s="468"/>
      <c r="QEM54" s="468"/>
      <c r="QEN54" s="468"/>
      <c r="QEO54" s="468"/>
      <c r="QEP54" s="468"/>
      <c r="QEQ54" s="468"/>
      <c r="QER54" s="468"/>
      <c r="QES54" s="468"/>
      <c r="QET54" s="468"/>
      <c r="QEU54" s="468"/>
      <c r="QEV54" s="468"/>
      <c r="QEW54" s="468"/>
      <c r="QEX54" s="468"/>
      <c r="QEY54" s="468"/>
      <c r="QEZ54" s="468"/>
      <c r="QFA54" s="468"/>
      <c r="QFB54" s="468"/>
      <c r="QFC54" s="468"/>
      <c r="QFD54" s="468"/>
      <c r="QFE54" s="468"/>
      <c r="QFF54" s="468"/>
      <c r="QFG54" s="468"/>
      <c r="QFH54" s="468"/>
      <c r="QFI54" s="468"/>
      <c r="QFJ54" s="468"/>
      <c r="QFK54" s="468"/>
      <c r="QFL54" s="468"/>
      <c r="QFM54" s="468"/>
      <c r="QFN54" s="468"/>
      <c r="QFO54" s="468"/>
      <c r="QFP54" s="468"/>
      <c r="QFQ54" s="468"/>
      <c r="QFR54" s="468"/>
      <c r="QFS54" s="468"/>
      <c r="QFT54" s="468"/>
      <c r="QFU54" s="468"/>
      <c r="QFV54" s="468"/>
      <c r="QFW54" s="468"/>
      <c r="QFX54" s="468"/>
      <c r="QFY54" s="468"/>
      <c r="QFZ54" s="468"/>
      <c r="QGA54" s="468"/>
      <c r="QGB54" s="468"/>
      <c r="QGC54" s="468"/>
      <c r="QGD54" s="468"/>
      <c r="QGE54" s="468"/>
      <c r="QGF54" s="468"/>
      <c r="QGG54" s="468"/>
      <c r="QGH54" s="468"/>
      <c r="QGI54" s="468"/>
      <c r="QGJ54" s="468"/>
      <c r="QGK54" s="468"/>
      <c r="QGL54" s="468"/>
      <c r="QGM54" s="468"/>
      <c r="QGN54" s="468"/>
      <c r="QGO54" s="468"/>
      <c r="QGP54" s="468"/>
      <c r="QGQ54" s="468"/>
      <c r="QGR54" s="468"/>
      <c r="QGS54" s="468"/>
      <c r="QGT54" s="468"/>
      <c r="QGU54" s="468"/>
      <c r="QGV54" s="468"/>
      <c r="QGW54" s="468"/>
      <c r="QGX54" s="468"/>
      <c r="QGY54" s="468"/>
      <c r="QGZ54" s="468"/>
      <c r="QHA54" s="468"/>
      <c r="QHB54" s="468"/>
      <c r="QHC54" s="468"/>
      <c r="QHD54" s="468"/>
      <c r="QHE54" s="468"/>
      <c r="QHF54" s="468"/>
      <c r="QHG54" s="468"/>
      <c r="QHH54" s="468"/>
      <c r="QHI54" s="468"/>
      <c r="QHJ54" s="468"/>
      <c r="QHK54" s="468"/>
      <c r="QHL54" s="468"/>
      <c r="QHM54" s="468"/>
      <c r="QHN54" s="468"/>
      <c r="QHO54" s="468"/>
      <c r="QHP54" s="468"/>
      <c r="QHQ54" s="468"/>
      <c r="QHR54" s="468"/>
      <c r="QHS54" s="468"/>
      <c r="QHT54" s="468"/>
      <c r="QHU54" s="468"/>
      <c r="QHV54" s="468"/>
      <c r="QHW54" s="468"/>
      <c r="QHX54" s="468"/>
      <c r="QHY54" s="468"/>
      <c r="QHZ54" s="468"/>
      <c r="QIA54" s="468"/>
      <c r="QIB54" s="468"/>
      <c r="QIC54" s="468"/>
      <c r="QID54" s="468"/>
      <c r="QIE54" s="468"/>
      <c r="QIF54" s="468"/>
      <c r="QIG54" s="468"/>
      <c r="QIH54" s="468"/>
      <c r="QII54" s="468"/>
      <c r="QIJ54" s="468"/>
      <c r="QIK54" s="468"/>
      <c r="QIL54" s="468"/>
      <c r="QIM54" s="468"/>
      <c r="QIN54" s="468"/>
      <c r="QIO54" s="468"/>
      <c r="QIP54" s="468"/>
      <c r="QIQ54" s="468"/>
      <c r="QIR54" s="468"/>
      <c r="QIS54" s="468"/>
      <c r="QIT54" s="468"/>
      <c r="QIU54" s="468"/>
      <c r="QIV54" s="468"/>
      <c r="QIW54" s="468"/>
      <c r="QIX54" s="468"/>
      <c r="QIY54" s="468"/>
      <c r="QIZ54" s="468"/>
      <c r="QJA54" s="468"/>
      <c r="QJB54" s="468"/>
      <c r="QJC54" s="468"/>
      <c r="QJD54" s="468"/>
      <c r="QJE54" s="468"/>
      <c r="QJF54" s="468"/>
      <c r="QJG54" s="468"/>
      <c r="QJH54" s="468"/>
      <c r="QJI54" s="468"/>
      <c r="QJJ54" s="468"/>
      <c r="QJK54" s="468"/>
      <c r="QJL54" s="468"/>
      <c r="QJM54" s="468"/>
      <c r="QJN54" s="468"/>
      <c r="QJO54" s="468"/>
      <c r="QJP54" s="468"/>
      <c r="QJQ54" s="468"/>
      <c r="QJR54" s="468"/>
      <c r="QJS54" s="468"/>
      <c r="QJT54" s="468"/>
      <c r="QJU54" s="468"/>
      <c r="QJV54" s="468"/>
      <c r="QJW54" s="468"/>
      <c r="QJX54" s="468"/>
      <c r="QJY54" s="468"/>
      <c r="QJZ54" s="468"/>
      <c r="QKA54" s="468"/>
      <c r="QKB54" s="468"/>
      <c r="QKC54" s="468"/>
      <c r="QKD54" s="468"/>
      <c r="QKE54" s="468"/>
      <c r="QKF54" s="468"/>
      <c r="QKG54" s="468"/>
      <c r="QKH54" s="468"/>
      <c r="QKI54" s="468"/>
      <c r="QKJ54" s="468"/>
      <c r="QKK54" s="468"/>
      <c r="QKL54" s="468"/>
      <c r="QKM54" s="468"/>
      <c r="QKN54" s="468"/>
      <c r="QKO54" s="468"/>
      <c r="QKP54" s="468"/>
      <c r="QKQ54" s="468"/>
      <c r="QKR54" s="468"/>
      <c r="QKS54" s="468"/>
      <c r="QKT54" s="468"/>
      <c r="QKU54" s="468"/>
      <c r="QKV54" s="468"/>
      <c r="QKW54" s="468"/>
      <c r="QKX54" s="468"/>
      <c r="QKY54" s="468"/>
      <c r="QKZ54" s="468"/>
      <c r="QLA54" s="468"/>
      <c r="QLB54" s="468"/>
      <c r="QLC54" s="468"/>
      <c r="QLD54" s="468"/>
      <c r="QLE54" s="468"/>
      <c r="QLF54" s="468"/>
      <c r="QLG54" s="468"/>
      <c r="QLH54" s="468"/>
      <c r="QLI54" s="468"/>
      <c r="QLJ54" s="468"/>
      <c r="QLK54" s="468"/>
      <c r="QLL54" s="468"/>
      <c r="QLM54" s="468"/>
      <c r="QLN54" s="468"/>
      <c r="QLO54" s="468"/>
      <c r="QLP54" s="468"/>
      <c r="QLQ54" s="468"/>
      <c r="QLR54" s="468"/>
      <c r="QLS54" s="468"/>
      <c r="QLT54" s="468"/>
      <c r="QLU54" s="468"/>
      <c r="QLV54" s="468"/>
      <c r="QLW54" s="468"/>
      <c r="QLX54" s="468"/>
      <c r="QLY54" s="468"/>
      <c r="QLZ54" s="468"/>
      <c r="QMA54" s="468"/>
      <c r="QMB54" s="468"/>
      <c r="QMC54" s="468"/>
      <c r="QMD54" s="468"/>
      <c r="QME54" s="468"/>
      <c r="QMF54" s="468"/>
      <c r="QMG54" s="468"/>
      <c r="QMH54" s="468"/>
      <c r="QMI54" s="468"/>
      <c r="QMJ54" s="468"/>
      <c r="QMK54" s="468"/>
      <c r="QML54" s="468"/>
      <c r="QMM54" s="468"/>
      <c r="QMN54" s="468"/>
      <c r="QMO54" s="468"/>
      <c r="QMP54" s="468"/>
      <c r="QMQ54" s="468"/>
      <c r="QMR54" s="468"/>
      <c r="QMS54" s="468"/>
      <c r="QMT54" s="468"/>
      <c r="QMU54" s="468"/>
      <c r="QMV54" s="468"/>
      <c r="QMW54" s="468"/>
      <c r="QMX54" s="468"/>
      <c r="QMY54" s="468"/>
      <c r="QMZ54" s="468"/>
      <c r="QNA54" s="468"/>
      <c r="QNB54" s="468"/>
      <c r="QNC54" s="468"/>
      <c r="QND54" s="468"/>
      <c r="QNE54" s="468"/>
      <c r="QNF54" s="468"/>
      <c r="QNG54" s="468"/>
      <c r="QNH54" s="468"/>
      <c r="QNI54" s="468"/>
      <c r="QNJ54" s="468"/>
      <c r="QNK54" s="468"/>
      <c r="QNL54" s="468"/>
      <c r="QNM54" s="468"/>
      <c r="QNN54" s="468"/>
      <c r="QNO54" s="468"/>
      <c r="QNP54" s="468"/>
      <c r="QNQ54" s="468"/>
      <c r="QNR54" s="468"/>
      <c r="QNS54" s="468"/>
      <c r="QNT54" s="468"/>
      <c r="QNU54" s="468"/>
      <c r="QNV54" s="468"/>
      <c r="QNW54" s="468"/>
      <c r="QNX54" s="468"/>
      <c r="QNY54" s="468"/>
      <c r="QNZ54" s="468"/>
      <c r="QOA54" s="468"/>
      <c r="QOB54" s="468"/>
      <c r="QOC54" s="468"/>
      <c r="QOD54" s="468"/>
      <c r="QOE54" s="468"/>
      <c r="QOF54" s="468"/>
      <c r="QOG54" s="468"/>
      <c r="QOH54" s="468"/>
      <c r="QOI54" s="468"/>
      <c r="QOJ54" s="468"/>
      <c r="QOK54" s="468"/>
      <c r="QOL54" s="468"/>
      <c r="QOM54" s="468"/>
      <c r="QON54" s="468"/>
      <c r="QOO54" s="468"/>
      <c r="QOP54" s="468"/>
      <c r="QOQ54" s="468"/>
      <c r="QOR54" s="468"/>
      <c r="QOS54" s="468"/>
      <c r="QOT54" s="468"/>
      <c r="QOU54" s="468"/>
      <c r="QOV54" s="468"/>
      <c r="QOW54" s="468"/>
      <c r="QOX54" s="468"/>
      <c r="QOY54" s="468"/>
      <c r="QOZ54" s="468"/>
      <c r="QPA54" s="468"/>
      <c r="QPB54" s="468"/>
      <c r="QPC54" s="468"/>
      <c r="QPD54" s="468"/>
      <c r="QPE54" s="468"/>
      <c r="QPF54" s="468"/>
      <c r="QPG54" s="468"/>
      <c r="QPH54" s="468"/>
      <c r="QPI54" s="468"/>
      <c r="QPJ54" s="468"/>
      <c r="QPK54" s="468"/>
      <c r="QPL54" s="468"/>
      <c r="QPM54" s="468"/>
      <c r="QPN54" s="468"/>
      <c r="QPO54" s="468"/>
      <c r="QPP54" s="468"/>
      <c r="QPQ54" s="468"/>
      <c r="QPR54" s="468"/>
      <c r="QPS54" s="468"/>
      <c r="QPT54" s="468"/>
      <c r="QPU54" s="468"/>
      <c r="QPV54" s="468"/>
      <c r="QPW54" s="468"/>
      <c r="QPX54" s="468"/>
      <c r="QPY54" s="468"/>
      <c r="QPZ54" s="468"/>
      <c r="QQA54" s="468"/>
      <c r="QQB54" s="468"/>
      <c r="QQC54" s="468"/>
      <c r="QQD54" s="468"/>
      <c r="QQE54" s="468"/>
      <c r="QQF54" s="468"/>
      <c r="QQG54" s="468"/>
      <c r="QQH54" s="468"/>
      <c r="QQI54" s="468"/>
      <c r="QQJ54" s="468"/>
      <c r="QQK54" s="468"/>
      <c r="QQL54" s="468"/>
      <c r="QQM54" s="468"/>
      <c r="QQN54" s="468"/>
      <c r="QQO54" s="468"/>
      <c r="QQP54" s="468"/>
      <c r="QQQ54" s="468"/>
      <c r="QQR54" s="468"/>
      <c r="QQS54" s="468"/>
      <c r="QQT54" s="468"/>
      <c r="QQU54" s="468"/>
      <c r="QQV54" s="468"/>
      <c r="QQW54" s="468"/>
      <c r="QQX54" s="468"/>
      <c r="QQY54" s="468"/>
      <c r="QQZ54" s="468"/>
      <c r="QRA54" s="468"/>
      <c r="QRB54" s="468"/>
      <c r="QRC54" s="468"/>
      <c r="QRD54" s="468"/>
      <c r="QRE54" s="468"/>
      <c r="QRF54" s="468"/>
      <c r="QRG54" s="468"/>
      <c r="QRH54" s="468"/>
      <c r="QRI54" s="468"/>
      <c r="QRJ54" s="468"/>
      <c r="QRK54" s="468"/>
      <c r="QRL54" s="468"/>
      <c r="QRM54" s="468"/>
      <c r="QRN54" s="468"/>
      <c r="QRO54" s="468"/>
      <c r="QRP54" s="468"/>
      <c r="QRQ54" s="468"/>
      <c r="QRR54" s="468"/>
      <c r="QRS54" s="468"/>
      <c r="QRT54" s="468"/>
      <c r="QRU54" s="468"/>
      <c r="QRV54" s="468"/>
      <c r="QRW54" s="468"/>
      <c r="QRX54" s="468"/>
      <c r="QRY54" s="468"/>
      <c r="QRZ54" s="468"/>
      <c r="QSA54" s="468"/>
      <c r="QSB54" s="468"/>
      <c r="QSC54" s="468"/>
      <c r="QSD54" s="468"/>
      <c r="QSE54" s="468"/>
      <c r="QSF54" s="468"/>
      <c r="QSG54" s="468"/>
      <c r="QSH54" s="468"/>
      <c r="QSI54" s="468"/>
      <c r="QSJ54" s="468"/>
      <c r="QSK54" s="468"/>
      <c r="QSL54" s="468"/>
      <c r="QSM54" s="468"/>
      <c r="QSN54" s="468"/>
      <c r="QSO54" s="468"/>
      <c r="QSP54" s="468"/>
      <c r="QSQ54" s="468"/>
      <c r="QSR54" s="468"/>
      <c r="QSS54" s="468"/>
      <c r="QST54" s="468"/>
      <c r="QSU54" s="468"/>
      <c r="QSV54" s="468"/>
      <c r="QSW54" s="468"/>
      <c r="QSX54" s="468"/>
      <c r="QSY54" s="468"/>
      <c r="QSZ54" s="468"/>
      <c r="QTA54" s="468"/>
      <c r="QTB54" s="468"/>
      <c r="QTC54" s="468"/>
      <c r="QTD54" s="468"/>
      <c r="QTE54" s="468"/>
      <c r="QTF54" s="468"/>
      <c r="QTG54" s="468"/>
      <c r="QTH54" s="468"/>
      <c r="QTI54" s="468"/>
      <c r="QTJ54" s="468"/>
      <c r="QTK54" s="468"/>
      <c r="QTL54" s="468"/>
      <c r="QTM54" s="468"/>
      <c r="QTN54" s="468"/>
      <c r="QTO54" s="468"/>
      <c r="QTP54" s="468"/>
      <c r="QTQ54" s="468"/>
      <c r="QTR54" s="468"/>
      <c r="QTS54" s="468"/>
      <c r="QTT54" s="468"/>
      <c r="QTU54" s="468"/>
      <c r="QTV54" s="468"/>
      <c r="QTW54" s="468"/>
      <c r="QTX54" s="468"/>
      <c r="QTY54" s="468"/>
      <c r="QTZ54" s="468"/>
      <c r="QUA54" s="468"/>
      <c r="QUB54" s="468"/>
      <c r="QUC54" s="468"/>
      <c r="QUD54" s="468"/>
      <c r="QUE54" s="468"/>
      <c r="QUF54" s="468"/>
      <c r="QUG54" s="468"/>
      <c r="QUH54" s="468"/>
      <c r="QUI54" s="468"/>
      <c r="QUJ54" s="468"/>
      <c r="QUK54" s="468"/>
      <c r="QUL54" s="468"/>
      <c r="QUM54" s="468"/>
      <c r="QUN54" s="468"/>
      <c r="QUO54" s="468"/>
      <c r="QUP54" s="468"/>
      <c r="QUQ54" s="468"/>
      <c r="QUR54" s="468"/>
      <c r="QUS54" s="468"/>
      <c r="QUT54" s="468"/>
      <c r="QUU54" s="468"/>
      <c r="QUV54" s="468"/>
      <c r="QUW54" s="468"/>
      <c r="QUX54" s="468"/>
      <c r="QUY54" s="468"/>
      <c r="QUZ54" s="468"/>
      <c r="QVA54" s="468"/>
      <c r="QVB54" s="468"/>
      <c r="QVC54" s="468"/>
      <c r="QVD54" s="468"/>
      <c r="QVE54" s="468"/>
      <c r="QVF54" s="468"/>
      <c r="QVG54" s="468"/>
      <c r="QVH54" s="468"/>
      <c r="QVI54" s="468"/>
      <c r="QVJ54" s="468"/>
      <c r="QVK54" s="468"/>
      <c r="QVL54" s="468"/>
      <c r="QVM54" s="468"/>
      <c r="QVN54" s="468"/>
      <c r="QVO54" s="468"/>
      <c r="QVP54" s="468"/>
      <c r="QVQ54" s="468"/>
      <c r="QVR54" s="468"/>
      <c r="QVS54" s="468"/>
      <c r="QVT54" s="468"/>
      <c r="QVU54" s="468"/>
      <c r="QVV54" s="468"/>
      <c r="QVW54" s="468"/>
      <c r="QVX54" s="468"/>
      <c r="QVY54" s="468"/>
      <c r="QVZ54" s="468"/>
      <c r="QWA54" s="468"/>
      <c r="QWB54" s="468"/>
      <c r="QWC54" s="468"/>
      <c r="QWD54" s="468"/>
      <c r="QWE54" s="468"/>
      <c r="QWF54" s="468"/>
      <c r="QWG54" s="468"/>
      <c r="QWH54" s="468"/>
      <c r="QWI54" s="468"/>
      <c r="QWJ54" s="468"/>
      <c r="QWK54" s="468"/>
      <c r="QWL54" s="468"/>
      <c r="QWM54" s="468"/>
      <c r="QWN54" s="468"/>
      <c r="QWO54" s="468"/>
      <c r="QWP54" s="468"/>
      <c r="QWQ54" s="468"/>
      <c r="QWR54" s="468"/>
      <c r="QWS54" s="468"/>
      <c r="QWT54" s="468"/>
      <c r="QWU54" s="468"/>
      <c r="QWV54" s="468"/>
      <c r="QWW54" s="468"/>
      <c r="QWX54" s="468"/>
      <c r="QWY54" s="468"/>
      <c r="QWZ54" s="468"/>
      <c r="QXA54" s="468"/>
      <c r="QXB54" s="468"/>
      <c r="QXC54" s="468"/>
      <c r="QXD54" s="468"/>
      <c r="QXE54" s="468"/>
      <c r="QXF54" s="468"/>
      <c r="QXG54" s="468"/>
      <c r="QXH54" s="468"/>
      <c r="QXI54" s="468"/>
      <c r="QXJ54" s="468"/>
      <c r="QXK54" s="468"/>
      <c r="QXL54" s="468"/>
      <c r="QXM54" s="468"/>
      <c r="QXN54" s="468"/>
      <c r="QXO54" s="468"/>
      <c r="QXP54" s="468"/>
      <c r="QXQ54" s="468"/>
      <c r="QXR54" s="468"/>
      <c r="QXS54" s="468"/>
      <c r="QXT54" s="468"/>
      <c r="QXU54" s="468"/>
      <c r="QXV54" s="468"/>
      <c r="QXW54" s="468"/>
      <c r="QXX54" s="468"/>
      <c r="QXY54" s="468"/>
      <c r="QXZ54" s="468"/>
      <c r="QYA54" s="468"/>
      <c r="QYB54" s="468"/>
      <c r="QYC54" s="468"/>
      <c r="QYD54" s="468"/>
      <c r="QYE54" s="468"/>
      <c r="QYF54" s="468"/>
      <c r="QYG54" s="468"/>
      <c r="QYH54" s="468"/>
      <c r="QYI54" s="468"/>
      <c r="QYJ54" s="468"/>
      <c r="QYK54" s="468"/>
      <c r="QYL54" s="468"/>
      <c r="QYM54" s="468"/>
      <c r="QYN54" s="468"/>
      <c r="QYO54" s="468"/>
      <c r="QYP54" s="468"/>
      <c r="QYQ54" s="468"/>
      <c r="QYR54" s="468"/>
      <c r="QYS54" s="468"/>
      <c r="QYT54" s="468"/>
      <c r="QYU54" s="468"/>
      <c r="QYV54" s="468"/>
      <c r="QYW54" s="468"/>
      <c r="QYX54" s="468"/>
      <c r="QYY54" s="468"/>
      <c r="QYZ54" s="468"/>
      <c r="QZA54" s="468"/>
      <c r="QZB54" s="468"/>
      <c r="QZC54" s="468"/>
      <c r="QZD54" s="468"/>
      <c r="QZE54" s="468"/>
      <c r="QZF54" s="468"/>
      <c r="QZG54" s="468"/>
      <c r="QZH54" s="468"/>
      <c r="QZI54" s="468"/>
      <c r="QZJ54" s="468"/>
      <c r="QZK54" s="468"/>
      <c r="QZL54" s="468"/>
      <c r="QZM54" s="468"/>
      <c r="QZN54" s="468"/>
      <c r="QZO54" s="468"/>
      <c r="QZP54" s="468"/>
      <c r="QZQ54" s="468"/>
      <c r="QZR54" s="468"/>
      <c r="QZS54" s="468"/>
      <c r="QZT54" s="468"/>
      <c r="QZU54" s="468"/>
      <c r="QZV54" s="468"/>
      <c r="QZW54" s="468"/>
      <c r="QZX54" s="468"/>
      <c r="QZY54" s="468"/>
      <c r="QZZ54" s="468"/>
      <c r="RAA54" s="468"/>
      <c r="RAB54" s="468"/>
      <c r="RAC54" s="468"/>
      <c r="RAD54" s="468"/>
      <c r="RAE54" s="468"/>
      <c r="RAF54" s="468"/>
      <c r="RAG54" s="468"/>
      <c r="RAH54" s="468"/>
      <c r="RAI54" s="468"/>
      <c r="RAJ54" s="468"/>
      <c r="RAK54" s="468"/>
      <c r="RAL54" s="468"/>
      <c r="RAM54" s="468"/>
      <c r="RAN54" s="468"/>
      <c r="RAO54" s="468"/>
      <c r="RAP54" s="468"/>
      <c r="RAQ54" s="468"/>
      <c r="RAR54" s="468"/>
      <c r="RAS54" s="468"/>
      <c r="RAT54" s="468"/>
      <c r="RAU54" s="468"/>
      <c r="RAV54" s="468"/>
      <c r="RAW54" s="468"/>
      <c r="RAX54" s="468"/>
      <c r="RAY54" s="468"/>
      <c r="RAZ54" s="468"/>
      <c r="RBA54" s="468"/>
      <c r="RBB54" s="468"/>
      <c r="RBC54" s="468"/>
      <c r="RBD54" s="468"/>
      <c r="RBE54" s="468"/>
      <c r="RBF54" s="468"/>
      <c r="RBG54" s="468"/>
      <c r="RBH54" s="468"/>
      <c r="RBI54" s="468"/>
      <c r="RBJ54" s="468"/>
      <c r="RBK54" s="468"/>
      <c r="RBL54" s="468"/>
      <c r="RBM54" s="468"/>
      <c r="RBN54" s="468"/>
      <c r="RBO54" s="468"/>
      <c r="RBP54" s="468"/>
      <c r="RBQ54" s="468"/>
      <c r="RBR54" s="468"/>
      <c r="RBS54" s="468"/>
      <c r="RBT54" s="468"/>
      <c r="RBU54" s="468"/>
      <c r="RBV54" s="468"/>
      <c r="RBW54" s="468"/>
      <c r="RBX54" s="468"/>
      <c r="RBY54" s="468"/>
      <c r="RBZ54" s="468"/>
      <c r="RCA54" s="468"/>
      <c r="RCB54" s="468"/>
      <c r="RCC54" s="468"/>
      <c r="RCD54" s="468"/>
      <c r="RCE54" s="468"/>
      <c r="RCF54" s="468"/>
      <c r="RCG54" s="468"/>
      <c r="RCH54" s="468"/>
      <c r="RCI54" s="468"/>
      <c r="RCJ54" s="468"/>
      <c r="RCK54" s="468"/>
      <c r="RCL54" s="468"/>
      <c r="RCM54" s="468"/>
      <c r="RCN54" s="468"/>
      <c r="RCO54" s="468"/>
      <c r="RCP54" s="468"/>
      <c r="RCQ54" s="468"/>
      <c r="RCR54" s="468"/>
      <c r="RCS54" s="468"/>
      <c r="RCT54" s="468"/>
      <c r="RCU54" s="468"/>
      <c r="RCV54" s="468"/>
      <c r="RCW54" s="468"/>
      <c r="RCX54" s="468"/>
      <c r="RCY54" s="468"/>
      <c r="RCZ54" s="468"/>
      <c r="RDA54" s="468"/>
      <c r="RDB54" s="468"/>
      <c r="RDC54" s="468"/>
      <c r="RDD54" s="468"/>
      <c r="RDE54" s="468"/>
      <c r="RDF54" s="468"/>
      <c r="RDG54" s="468"/>
      <c r="RDH54" s="468"/>
      <c r="RDI54" s="468"/>
      <c r="RDJ54" s="468"/>
      <c r="RDK54" s="468"/>
      <c r="RDL54" s="468"/>
      <c r="RDM54" s="468"/>
      <c r="RDN54" s="468"/>
      <c r="RDO54" s="468"/>
      <c r="RDP54" s="468"/>
      <c r="RDQ54" s="468"/>
      <c r="RDR54" s="468"/>
      <c r="RDS54" s="468"/>
      <c r="RDT54" s="468"/>
      <c r="RDU54" s="468"/>
      <c r="RDV54" s="468"/>
      <c r="RDW54" s="468"/>
      <c r="RDX54" s="468"/>
      <c r="RDY54" s="468"/>
      <c r="RDZ54" s="468"/>
      <c r="REA54" s="468"/>
      <c r="REB54" s="468"/>
      <c r="REC54" s="468"/>
      <c r="RED54" s="468"/>
      <c r="REE54" s="468"/>
      <c r="REF54" s="468"/>
      <c r="REG54" s="468"/>
      <c r="REH54" s="468"/>
      <c r="REI54" s="468"/>
      <c r="REJ54" s="468"/>
      <c r="REK54" s="468"/>
      <c r="REL54" s="468"/>
      <c r="REM54" s="468"/>
      <c r="REN54" s="468"/>
      <c r="REO54" s="468"/>
      <c r="REP54" s="468"/>
      <c r="REQ54" s="468"/>
      <c r="RER54" s="468"/>
      <c r="RES54" s="468"/>
      <c r="RET54" s="468"/>
      <c r="REU54" s="468"/>
      <c r="REV54" s="468"/>
      <c r="REW54" s="468"/>
      <c r="REX54" s="468"/>
      <c r="REY54" s="468"/>
      <c r="REZ54" s="468"/>
      <c r="RFA54" s="468"/>
      <c r="RFB54" s="468"/>
      <c r="RFC54" s="468"/>
      <c r="RFD54" s="468"/>
      <c r="RFE54" s="468"/>
      <c r="RFF54" s="468"/>
      <c r="RFG54" s="468"/>
      <c r="RFH54" s="468"/>
      <c r="RFI54" s="468"/>
      <c r="RFJ54" s="468"/>
      <c r="RFK54" s="468"/>
      <c r="RFL54" s="468"/>
      <c r="RFM54" s="468"/>
      <c r="RFN54" s="468"/>
      <c r="RFO54" s="468"/>
      <c r="RFP54" s="468"/>
      <c r="RFQ54" s="468"/>
      <c r="RFR54" s="468"/>
      <c r="RFS54" s="468"/>
      <c r="RFT54" s="468"/>
      <c r="RFU54" s="468"/>
      <c r="RFV54" s="468"/>
      <c r="RFW54" s="468"/>
      <c r="RFX54" s="468"/>
      <c r="RFY54" s="468"/>
      <c r="RFZ54" s="468"/>
      <c r="RGA54" s="468"/>
      <c r="RGB54" s="468"/>
      <c r="RGC54" s="468"/>
      <c r="RGD54" s="468"/>
      <c r="RGE54" s="468"/>
      <c r="RGF54" s="468"/>
      <c r="RGG54" s="468"/>
      <c r="RGH54" s="468"/>
      <c r="RGI54" s="468"/>
      <c r="RGJ54" s="468"/>
      <c r="RGK54" s="468"/>
      <c r="RGL54" s="468"/>
      <c r="RGM54" s="468"/>
      <c r="RGN54" s="468"/>
      <c r="RGO54" s="468"/>
      <c r="RGP54" s="468"/>
      <c r="RGQ54" s="468"/>
      <c r="RGR54" s="468"/>
      <c r="RGS54" s="468"/>
      <c r="RGT54" s="468"/>
      <c r="RGU54" s="468"/>
      <c r="RGV54" s="468"/>
      <c r="RGW54" s="468"/>
      <c r="RGX54" s="468"/>
      <c r="RGY54" s="468"/>
      <c r="RGZ54" s="468"/>
      <c r="RHA54" s="468"/>
      <c r="RHB54" s="468"/>
      <c r="RHC54" s="468"/>
      <c r="RHD54" s="468"/>
      <c r="RHE54" s="468"/>
      <c r="RHF54" s="468"/>
      <c r="RHG54" s="468"/>
      <c r="RHH54" s="468"/>
      <c r="RHI54" s="468"/>
      <c r="RHJ54" s="468"/>
      <c r="RHK54" s="468"/>
      <c r="RHL54" s="468"/>
      <c r="RHM54" s="468"/>
      <c r="RHN54" s="468"/>
      <c r="RHO54" s="468"/>
      <c r="RHP54" s="468"/>
      <c r="RHQ54" s="468"/>
      <c r="RHR54" s="468"/>
      <c r="RHS54" s="468"/>
      <c r="RHT54" s="468"/>
      <c r="RHU54" s="468"/>
      <c r="RHV54" s="468"/>
      <c r="RHW54" s="468"/>
      <c r="RHX54" s="468"/>
      <c r="RHY54" s="468"/>
      <c r="RHZ54" s="468"/>
      <c r="RIA54" s="468"/>
      <c r="RIB54" s="468"/>
      <c r="RIC54" s="468"/>
      <c r="RID54" s="468"/>
      <c r="RIE54" s="468"/>
      <c r="RIF54" s="468"/>
      <c r="RIG54" s="468"/>
      <c r="RIH54" s="468"/>
      <c r="RII54" s="468"/>
      <c r="RIJ54" s="468"/>
      <c r="RIK54" s="468"/>
      <c r="RIL54" s="468"/>
      <c r="RIM54" s="468"/>
      <c r="RIN54" s="468"/>
      <c r="RIO54" s="468"/>
      <c r="RIP54" s="468"/>
      <c r="RIQ54" s="468"/>
      <c r="RIR54" s="468"/>
      <c r="RIS54" s="468"/>
      <c r="RIT54" s="468"/>
      <c r="RIU54" s="468"/>
      <c r="RIV54" s="468"/>
      <c r="RIW54" s="468"/>
      <c r="RIX54" s="468"/>
      <c r="RIY54" s="468"/>
      <c r="RIZ54" s="468"/>
      <c r="RJA54" s="468"/>
      <c r="RJB54" s="468"/>
      <c r="RJC54" s="468"/>
      <c r="RJD54" s="468"/>
      <c r="RJE54" s="468"/>
      <c r="RJF54" s="468"/>
      <c r="RJG54" s="468"/>
      <c r="RJH54" s="468"/>
      <c r="RJI54" s="468"/>
      <c r="RJJ54" s="468"/>
      <c r="RJK54" s="468"/>
      <c r="RJL54" s="468"/>
      <c r="RJM54" s="468"/>
      <c r="RJN54" s="468"/>
      <c r="RJO54" s="468"/>
      <c r="RJP54" s="468"/>
      <c r="RJQ54" s="468"/>
      <c r="RJR54" s="468"/>
      <c r="RJS54" s="468"/>
      <c r="RJT54" s="468"/>
      <c r="RJU54" s="468"/>
      <c r="RJV54" s="468"/>
      <c r="RJW54" s="468"/>
      <c r="RJX54" s="468"/>
      <c r="RJY54" s="468"/>
      <c r="RJZ54" s="468"/>
      <c r="RKA54" s="468"/>
      <c r="RKB54" s="468"/>
      <c r="RKC54" s="468"/>
      <c r="RKD54" s="468"/>
      <c r="RKE54" s="468"/>
      <c r="RKF54" s="468"/>
      <c r="RKG54" s="468"/>
      <c r="RKH54" s="468"/>
      <c r="RKI54" s="468"/>
      <c r="RKJ54" s="468"/>
      <c r="RKK54" s="468"/>
      <c r="RKL54" s="468"/>
      <c r="RKM54" s="468"/>
      <c r="RKN54" s="468"/>
      <c r="RKO54" s="468"/>
      <c r="RKP54" s="468"/>
      <c r="RKQ54" s="468"/>
      <c r="RKR54" s="468"/>
      <c r="RKS54" s="468"/>
      <c r="RKT54" s="468"/>
      <c r="RKU54" s="468"/>
      <c r="RKV54" s="468"/>
      <c r="RKW54" s="468"/>
      <c r="RKX54" s="468"/>
      <c r="RKY54" s="468"/>
      <c r="RKZ54" s="468"/>
      <c r="RLA54" s="468"/>
      <c r="RLB54" s="468"/>
      <c r="RLC54" s="468"/>
      <c r="RLD54" s="468"/>
      <c r="RLE54" s="468"/>
      <c r="RLF54" s="468"/>
      <c r="RLG54" s="468"/>
      <c r="RLH54" s="468"/>
      <c r="RLI54" s="468"/>
      <c r="RLJ54" s="468"/>
      <c r="RLK54" s="468"/>
      <c r="RLL54" s="468"/>
      <c r="RLM54" s="468"/>
      <c r="RLN54" s="468"/>
      <c r="RLO54" s="468"/>
      <c r="RLP54" s="468"/>
      <c r="RLQ54" s="468"/>
      <c r="RLR54" s="468"/>
      <c r="RLS54" s="468"/>
      <c r="RLT54" s="468"/>
      <c r="RLU54" s="468"/>
      <c r="RLV54" s="468"/>
      <c r="RLW54" s="468"/>
      <c r="RLX54" s="468"/>
      <c r="RLY54" s="468"/>
      <c r="RLZ54" s="468"/>
      <c r="RMA54" s="468"/>
      <c r="RMB54" s="468"/>
      <c r="RMC54" s="468"/>
      <c r="RMD54" s="468"/>
      <c r="RME54" s="468"/>
      <c r="RMF54" s="468"/>
      <c r="RMG54" s="468"/>
      <c r="RMH54" s="468"/>
      <c r="RMI54" s="468"/>
      <c r="RMJ54" s="468"/>
      <c r="RMK54" s="468"/>
      <c r="RML54" s="468"/>
      <c r="RMM54" s="468"/>
      <c r="RMN54" s="468"/>
      <c r="RMO54" s="468"/>
      <c r="RMP54" s="468"/>
      <c r="RMQ54" s="468"/>
      <c r="RMR54" s="468"/>
      <c r="RMS54" s="468"/>
      <c r="RMT54" s="468"/>
      <c r="RMU54" s="468"/>
      <c r="RMV54" s="468"/>
      <c r="RMW54" s="468"/>
      <c r="RMX54" s="468"/>
      <c r="RMY54" s="468"/>
      <c r="RMZ54" s="468"/>
      <c r="RNA54" s="468"/>
      <c r="RNB54" s="468"/>
      <c r="RNC54" s="468"/>
      <c r="RND54" s="468"/>
      <c r="RNE54" s="468"/>
      <c r="RNF54" s="468"/>
      <c r="RNG54" s="468"/>
      <c r="RNH54" s="468"/>
      <c r="RNI54" s="468"/>
      <c r="RNJ54" s="468"/>
      <c r="RNK54" s="468"/>
      <c r="RNL54" s="468"/>
      <c r="RNM54" s="468"/>
      <c r="RNN54" s="468"/>
      <c r="RNO54" s="468"/>
      <c r="RNP54" s="468"/>
      <c r="RNQ54" s="468"/>
      <c r="RNR54" s="468"/>
      <c r="RNS54" s="468"/>
      <c r="RNT54" s="468"/>
      <c r="RNU54" s="468"/>
      <c r="RNV54" s="468"/>
      <c r="RNW54" s="468"/>
      <c r="RNX54" s="468"/>
      <c r="RNY54" s="468"/>
      <c r="RNZ54" s="468"/>
      <c r="ROA54" s="468"/>
      <c r="ROB54" s="468"/>
      <c r="ROC54" s="468"/>
      <c r="ROD54" s="468"/>
      <c r="ROE54" s="468"/>
      <c r="ROF54" s="468"/>
      <c r="ROG54" s="468"/>
      <c r="ROH54" s="468"/>
      <c r="ROI54" s="468"/>
      <c r="ROJ54" s="468"/>
      <c r="ROK54" s="468"/>
      <c r="ROL54" s="468"/>
      <c r="ROM54" s="468"/>
      <c r="RON54" s="468"/>
      <c r="ROO54" s="468"/>
      <c r="ROP54" s="468"/>
      <c r="ROQ54" s="468"/>
      <c r="ROR54" s="468"/>
      <c r="ROS54" s="468"/>
      <c r="ROT54" s="468"/>
      <c r="ROU54" s="468"/>
      <c r="ROV54" s="468"/>
      <c r="ROW54" s="468"/>
      <c r="ROX54" s="468"/>
      <c r="ROY54" s="468"/>
      <c r="ROZ54" s="468"/>
      <c r="RPA54" s="468"/>
      <c r="RPB54" s="468"/>
      <c r="RPC54" s="468"/>
      <c r="RPD54" s="468"/>
      <c r="RPE54" s="468"/>
      <c r="RPF54" s="468"/>
      <c r="RPG54" s="468"/>
      <c r="RPH54" s="468"/>
      <c r="RPI54" s="468"/>
      <c r="RPJ54" s="468"/>
      <c r="RPK54" s="468"/>
      <c r="RPL54" s="468"/>
      <c r="RPM54" s="468"/>
      <c r="RPN54" s="468"/>
      <c r="RPO54" s="468"/>
      <c r="RPP54" s="468"/>
      <c r="RPQ54" s="468"/>
      <c r="RPR54" s="468"/>
      <c r="RPS54" s="468"/>
      <c r="RPT54" s="468"/>
      <c r="RPU54" s="468"/>
      <c r="RPV54" s="468"/>
      <c r="RPW54" s="468"/>
      <c r="RPX54" s="468"/>
      <c r="RPY54" s="468"/>
      <c r="RPZ54" s="468"/>
      <c r="RQA54" s="468"/>
      <c r="RQB54" s="468"/>
      <c r="RQC54" s="468"/>
      <c r="RQD54" s="468"/>
      <c r="RQE54" s="468"/>
      <c r="RQF54" s="468"/>
      <c r="RQG54" s="468"/>
      <c r="RQH54" s="468"/>
      <c r="RQI54" s="468"/>
      <c r="RQJ54" s="468"/>
      <c r="RQK54" s="468"/>
      <c r="RQL54" s="468"/>
      <c r="RQM54" s="468"/>
      <c r="RQN54" s="468"/>
      <c r="RQO54" s="468"/>
      <c r="RQP54" s="468"/>
      <c r="RQQ54" s="468"/>
      <c r="RQR54" s="468"/>
      <c r="RQS54" s="468"/>
      <c r="RQT54" s="468"/>
      <c r="RQU54" s="468"/>
      <c r="RQV54" s="468"/>
      <c r="RQW54" s="468"/>
      <c r="RQX54" s="468"/>
      <c r="RQY54" s="468"/>
      <c r="RQZ54" s="468"/>
      <c r="RRA54" s="468"/>
      <c r="RRB54" s="468"/>
      <c r="RRC54" s="468"/>
      <c r="RRD54" s="468"/>
      <c r="RRE54" s="468"/>
      <c r="RRF54" s="468"/>
      <c r="RRG54" s="468"/>
      <c r="RRH54" s="468"/>
      <c r="RRI54" s="468"/>
      <c r="RRJ54" s="468"/>
      <c r="RRK54" s="468"/>
      <c r="RRL54" s="468"/>
      <c r="RRM54" s="468"/>
      <c r="RRN54" s="468"/>
      <c r="RRO54" s="468"/>
      <c r="RRP54" s="468"/>
      <c r="RRQ54" s="468"/>
      <c r="RRR54" s="468"/>
      <c r="RRS54" s="468"/>
      <c r="RRT54" s="468"/>
      <c r="RRU54" s="468"/>
      <c r="RRV54" s="468"/>
      <c r="RRW54" s="468"/>
      <c r="RRX54" s="468"/>
      <c r="RRY54" s="468"/>
      <c r="RRZ54" s="468"/>
      <c r="RSA54" s="468"/>
      <c r="RSB54" s="468"/>
      <c r="RSC54" s="468"/>
      <c r="RSD54" s="468"/>
      <c r="RSE54" s="468"/>
      <c r="RSF54" s="468"/>
      <c r="RSG54" s="468"/>
      <c r="RSH54" s="468"/>
      <c r="RSI54" s="468"/>
      <c r="RSJ54" s="468"/>
      <c r="RSK54" s="468"/>
      <c r="RSL54" s="468"/>
      <c r="RSM54" s="468"/>
      <c r="RSN54" s="468"/>
      <c r="RSO54" s="468"/>
      <c r="RSP54" s="468"/>
      <c r="RSQ54" s="468"/>
      <c r="RSR54" s="468"/>
      <c r="RSS54" s="468"/>
      <c r="RST54" s="468"/>
      <c r="RSU54" s="468"/>
      <c r="RSV54" s="468"/>
      <c r="RSW54" s="468"/>
      <c r="RSX54" s="468"/>
      <c r="RSY54" s="468"/>
      <c r="RSZ54" s="468"/>
      <c r="RTA54" s="468"/>
      <c r="RTB54" s="468"/>
      <c r="RTC54" s="468"/>
      <c r="RTD54" s="468"/>
      <c r="RTE54" s="468"/>
      <c r="RTF54" s="468"/>
      <c r="RTG54" s="468"/>
      <c r="RTH54" s="468"/>
      <c r="RTI54" s="468"/>
      <c r="RTJ54" s="468"/>
      <c r="RTK54" s="468"/>
      <c r="RTL54" s="468"/>
      <c r="RTM54" s="468"/>
      <c r="RTN54" s="468"/>
      <c r="RTO54" s="468"/>
      <c r="RTP54" s="468"/>
      <c r="RTQ54" s="468"/>
      <c r="RTR54" s="468"/>
      <c r="RTS54" s="468"/>
      <c r="RTT54" s="468"/>
      <c r="RTU54" s="468"/>
      <c r="RTV54" s="468"/>
      <c r="RTW54" s="468"/>
      <c r="RTX54" s="468"/>
      <c r="RTY54" s="468"/>
      <c r="RTZ54" s="468"/>
      <c r="RUA54" s="468"/>
      <c r="RUB54" s="468"/>
      <c r="RUC54" s="468"/>
      <c r="RUD54" s="468"/>
      <c r="RUE54" s="468"/>
      <c r="RUF54" s="468"/>
      <c r="RUG54" s="468"/>
      <c r="RUH54" s="468"/>
      <c r="RUI54" s="468"/>
      <c r="RUJ54" s="468"/>
      <c r="RUK54" s="468"/>
      <c r="RUL54" s="468"/>
      <c r="RUM54" s="468"/>
      <c r="RUN54" s="468"/>
      <c r="RUO54" s="468"/>
      <c r="RUP54" s="468"/>
      <c r="RUQ54" s="468"/>
      <c r="RUR54" s="468"/>
      <c r="RUS54" s="468"/>
      <c r="RUT54" s="468"/>
      <c r="RUU54" s="468"/>
      <c r="RUV54" s="468"/>
      <c r="RUW54" s="468"/>
      <c r="RUX54" s="468"/>
      <c r="RUY54" s="468"/>
      <c r="RUZ54" s="468"/>
      <c r="RVA54" s="468"/>
      <c r="RVB54" s="468"/>
      <c r="RVC54" s="468"/>
      <c r="RVD54" s="468"/>
      <c r="RVE54" s="468"/>
      <c r="RVF54" s="468"/>
      <c r="RVG54" s="468"/>
      <c r="RVH54" s="468"/>
      <c r="RVI54" s="468"/>
      <c r="RVJ54" s="468"/>
      <c r="RVK54" s="468"/>
      <c r="RVL54" s="468"/>
      <c r="RVM54" s="468"/>
      <c r="RVN54" s="468"/>
      <c r="RVO54" s="468"/>
      <c r="RVP54" s="468"/>
      <c r="RVQ54" s="468"/>
      <c r="RVR54" s="468"/>
      <c r="RVS54" s="468"/>
      <c r="RVT54" s="468"/>
      <c r="RVU54" s="468"/>
      <c r="RVV54" s="468"/>
      <c r="RVW54" s="468"/>
      <c r="RVX54" s="468"/>
      <c r="RVY54" s="468"/>
      <c r="RVZ54" s="468"/>
      <c r="RWA54" s="468"/>
      <c r="RWB54" s="468"/>
      <c r="RWC54" s="468"/>
      <c r="RWD54" s="468"/>
      <c r="RWE54" s="468"/>
      <c r="RWF54" s="468"/>
      <c r="RWG54" s="468"/>
      <c r="RWH54" s="468"/>
      <c r="RWI54" s="468"/>
      <c r="RWJ54" s="468"/>
      <c r="RWK54" s="468"/>
      <c r="RWL54" s="468"/>
      <c r="RWM54" s="468"/>
      <c r="RWN54" s="468"/>
      <c r="RWO54" s="468"/>
      <c r="RWP54" s="468"/>
      <c r="RWQ54" s="468"/>
      <c r="RWR54" s="468"/>
      <c r="RWS54" s="468"/>
      <c r="RWT54" s="468"/>
      <c r="RWU54" s="468"/>
      <c r="RWV54" s="468"/>
      <c r="RWW54" s="468"/>
      <c r="RWX54" s="468"/>
      <c r="RWY54" s="468"/>
      <c r="RWZ54" s="468"/>
      <c r="RXA54" s="468"/>
      <c r="RXB54" s="468"/>
      <c r="RXC54" s="468"/>
      <c r="RXD54" s="468"/>
      <c r="RXE54" s="468"/>
      <c r="RXF54" s="468"/>
      <c r="RXG54" s="468"/>
      <c r="RXH54" s="468"/>
      <c r="RXI54" s="468"/>
      <c r="RXJ54" s="468"/>
      <c r="RXK54" s="468"/>
      <c r="RXL54" s="468"/>
      <c r="RXM54" s="468"/>
      <c r="RXN54" s="468"/>
      <c r="RXO54" s="468"/>
      <c r="RXP54" s="468"/>
      <c r="RXQ54" s="468"/>
      <c r="RXR54" s="468"/>
      <c r="RXS54" s="468"/>
      <c r="RXT54" s="468"/>
      <c r="RXU54" s="468"/>
      <c r="RXV54" s="468"/>
      <c r="RXW54" s="468"/>
      <c r="RXX54" s="468"/>
      <c r="RXY54" s="468"/>
      <c r="RXZ54" s="468"/>
      <c r="RYA54" s="468"/>
      <c r="RYB54" s="468"/>
      <c r="RYC54" s="468"/>
      <c r="RYD54" s="468"/>
      <c r="RYE54" s="468"/>
      <c r="RYF54" s="468"/>
      <c r="RYG54" s="468"/>
      <c r="RYH54" s="468"/>
      <c r="RYI54" s="468"/>
      <c r="RYJ54" s="468"/>
      <c r="RYK54" s="468"/>
      <c r="RYL54" s="468"/>
      <c r="RYM54" s="468"/>
      <c r="RYN54" s="468"/>
      <c r="RYO54" s="468"/>
      <c r="RYP54" s="468"/>
      <c r="RYQ54" s="468"/>
      <c r="RYR54" s="468"/>
      <c r="RYS54" s="468"/>
      <c r="RYT54" s="468"/>
      <c r="RYU54" s="468"/>
      <c r="RYV54" s="468"/>
      <c r="RYW54" s="468"/>
      <c r="RYX54" s="468"/>
      <c r="RYY54" s="468"/>
      <c r="RYZ54" s="468"/>
      <c r="RZA54" s="468"/>
      <c r="RZB54" s="468"/>
      <c r="RZC54" s="468"/>
      <c r="RZD54" s="468"/>
      <c r="RZE54" s="468"/>
      <c r="RZF54" s="468"/>
      <c r="RZG54" s="468"/>
      <c r="RZH54" s="468"/>
      <c r="RZI54" s="468"/>
      <c r="RZJ54" s="468"/>
      <c r="RZK54" s="468"/>
      <c r="RZL54" s="468"/>
      <c r="RZM54" s="468"/>
      <c r="RZN54" s="468"/>
      <c r="RZO54" s="468"/>
      <c r="RZP54" s="468"/>
      <c r="RZQ54" s="468"/>
      <c r="RZR54" s="468"/>
      <c r="RZS54" s="468"/>
      <c r="RZT54" s="468"/>
      <c r="RZU54" s="468"/>
      <c r="RZV54" s="468"/>
      <c r="RZW54" s="468"/>
      <c r="RZX54" s="468"/>
      <c r="RZY54" s="468"/>
      <c r="RZZ54" s="468"/>
      <c r="SAA54" s="468"/>
      <c r="SAB54" s="468"/>
      <c r="SAC54" s="468"/>
      <c r="SAD54" s="468"/>
      <c r="SAE54" s="468"/>
      <c r="SAF54" s="468"/>
      <c r="SAG54" s="468"/>
      <c r="SAH54" s="468"/>
      <c r="SAI54" s="468"/>
      <c r="SAJ54" s="468"/>
      <c r="SAK54" s="468"/>
      <c r="SAL54" s="468"/>
      <c r="SAM54" s="468"/>
      <c r="SAN54" s="468"/>
      <c r="SAO54" s="468"/>
      <c r="SAP54" s="468"/>
      <c r="SAQ54" s="468"/>
      <c r="SAR54" s="468"/>
      <c r="SAS54" s="468"/>
      <c r="SAT54" s="468"/>
      <c r="SAU54" s="468"/>
      <c r="SAV54" s="468"/>
      <c r="SAW54" s="468"/>
      <c r="SAX54" s="468"/>
      <c r="SAY54" s="468"/>
      <c r="SAZ54" s="468"/>
      <c r="SBA54" s="468"/>
      <c r="SBB54" s="468"/>
      <c r="SBC54" s="468"/>
      <c r="SBD54" s="468"/>
      <c r="SBE54" s="468"/>
      <c r="SBF54" s="468"/>
      <c r="SBG54" s="468"/>
      <c r="SBH54" s="468"/>
      <c r="SBI54" s="468"/>
      <c r="SBJ54" s="468"/>
      <c r="SBK54" s="468"/>
      <c r="SBL54" s="468"/>
      <c r="SBM54" s="468"/>
      <c r="SBN54" s="468"/>
      <c r="SBO54" s="468"/>
      <c r="SBP54" s="468"/>
      <c r="SBQ54" s="468"/>
      <c r="SBR54" s="468"/>
      <c r="SBS54" s="468"/>
      <c r="SBT54" s="468"/>
      <c r="SBU54" s="468"/>
      <c r="SBV54" s="468"/>
      <c r="SBW54" s="468"/>
      <c r="SBX54" s="468"/>
      <c r="SBY54" s="468"/>
      <c r="SBZ54" s="468"/>
      <c r="SCA54" s="468"/>
      <c r="SCB54" s="468"/>
      <c r="SCC54" s="468"/>
      <c r="SCD54" s="468"/>
      <c r="SCE54" s="468"/>
      <c r="SCF54" s="468"/>
      <c r="SCG54" s="468"/>
      <c r="SCH54" s="468"/>
      <c r="SCI54" s="468"/>
      <c r="SCJ54" s="468"/>
      <c r="SCK54" s="468"/>
      <c r="SCL54" s="468"/>
      <c r="SCM54" s="468"/>
      <c r="SCN54" s="468"/>
      <c r="SCO54" s="468"/>
      <c r="SCP54" s="468"/>
      <c r="SCQ54" s="468"/>
      <c r="SCR54" s="468"/>
      <c r="SCS54" s="468"/>
      <c r="SCT54" s="468"/>
      <c r="SCU54" s="468"/>
      <c r="SCV54" s="468"/>
      <c r="SCW54" s="468"/>
      <c r="SCX54" s="468"/>
      <c r="SCY54" s="468"/>
      <c r="SCZ54" s="468"/>
      <c r="SDA54" s="468"/>
      <c r="SDB54" s="468"/>
      <c r="SDC54" s="468"/>
      <c r="SDD54" s="468"/>
      <c r="SDE54" s="468"/>
      <c r="SDF54" s="468"/>
      <c r="SDG54" s="468"/>
      <c r="SDH54" s="468"/>
      <c r="SDI54" s="468"/>
      <c r="SDJ54" s="468"/>
      <c r="SDK54" s="468"/>
      <c r="SDL54" s="468"/>
      <c r="SDM54" s="468"/>
      <c r="SDN54" s="468"/>
      <c r="SDO54" s="468"/>
      <c r="SDP54" s="468"/>
      <c r="SDQ54" s="468"/>
      <c r="SDR54" s="468"/>
      <c r="SDS54" s="468"/>
      <c r="SDT54" s="468"/>
      <c r="SDU54" s="468"/>
      <c r="SDV54" s="468"/>
      <c r="SDW54" s="468"/>
      <c r="SDX54" s="468"/>
      <c r="SDY54" s="468"/>
      <c r="SDZ54" s="468"/>
      <c r="SEA54" s="468"/>
      <c r="SEB54" s="468"/>
      <c r="SEC54" s="468"/>
      <c r="SED54" s="468"/>
      <c r="SEE54" s="468"/>
      <c r="SEF54" s="468"/>
      <c r="SEG54" s="468"/>
      <c r="SEH54" s="468"/>
      <c r="SEI54" s="468"/>
      <c r="SEJ54" s="468"/>
      <c r="SEK54" s="468"/>
      <c r="SEL54" s="468"/>
      <c r="SEM54" s="468"/>
      <c r="SEN54" s="468"/>
      <c r="SEO54" s="468"/>
      <c r="SEP54" s="468"/>
      <c r="SEQ54" s="468"/>
      <c r="SER54" s="468"/>
      <c r="SES54" s="468"/>
      <c r="SET54" s="468"/>
      <c r="SEU54" s="468"/>
      <c r="SEV54" s="468"/>
      <c r="SEW54" s="468"/>
      <c r="SEX54" s="468"/>
      <c r="SEY54" s="468"/>
      <c r="SEZ54" s="468"/>
      <c r="SFA54" s="468"/>
      <c r="SFB54" s="468"/>
      <c r="SFC54" s="468"/>
      <c r="SFD54" s="468"/>
      <c r="SFE54" s="468"/>
      <c r="SFF54" s="468"/>
      <c r="SFG54" s="468"/>
      <c r="SFH54" s="468"/>
      <c r="SFI54" s="468"/>
      <c r="SFJ54" s="468"/>
      <c r="SFK54" s="468"/>
      <c r="SFL54" s="468"/>
      <c r="SFM54" s="468"/>
      <c r="SFN54" s="468"/>
      <c r="SFO54" s="468"/>
      <c r="SFP54" s="468"/>
      <c r="SFQ54" s="468"/>
      <c r="SFR54" s="468"/>
      <c r="SFS54" s="468"/>
      <c r="SFT54" s="468"/>
      <c r="SFU54" s="468"/>
      <c r="SFV54" s="468"/>
      <c r="SFW54" s="468"/>
      <c r="SFX54" s="468"/>
      <c r="SFY54" s="468"/>
      <c r="SFZ54" s="468"/>
      <c r="SGA54" s="468"/>
      <c r="SGB54" s="468"/>
      <c r="SGC54" s="468"/>
      <c r="SGD54" s="468"/>
      <c r="SGE54" s="468"/>
      <c r="SGF54" s="468"/>
      <c r="SGG54" s="468"/>
      <c r="SGH54" s="468"/>
      <c r="SGI54" s="468"/>
      <c r="SGJ54" s="468"/>
      <c r="SGK54" s="468"/>
      <c r="SGL54" s="468"/>
      <c r="SGM54" s="468"/>
      <c r="SGN54" s="468"/>
      <c r="SGO54" s="468"/>
      <c r="SGP54" s="468"/>
      <c r="SGQ54" s="468"/>
      <c r="SGR54" s="468"/>
      <c r="SGS54" s="468"/>
      <c r="SGT54" s="468"/>
      <c r="SGU54" s="468"/>
      <c r="SGV54" s="468"/>
      <c r="SGW54" s="468"/>
      <c r="SGX54" s="468"/>
      <c r="SGY54" s="468"/>
      <c r="SGZ54" s="468"/>
      <c r="SHA54" s="468"/>
      <c r="SHB54" s="468"/>
      <c r="SHC54" s="468"/>
      <c r="SHD54" s="468"/>
      <c r="SHE54" s="468"/>
      <c r="SHF54" s="468"/>
      <c r="SHG54" s="468"/>
      <c r="SHH54" s="468"/>
      <c r="SHI54" s="468"/>
      <c r="SHJ54" s="468"/>
      <c r="SHK54" s="468"/>
      <c r="SHL54" s="468"/>
      <c r="SHM54" s="468"/>
      <c r="SHN54" s="468"/>
      <c r="SHO54" s="468"/>
      <c r="SHP54" s="468"/>
      <c r="SHQ54" s="468"/>
      <c r="SHR54" s="468"/>
      <c r="SHS54" s="468"/>
      <c r="SHT54" s="468"/>
      <c r="SHU54" s="468"/>
      <c r="SHV54" s="468"/>
      <c r="SHW54" s="468"/>
      <c r="SHX54" s="468"/>
      <c r="SHY54" s="468"/>
      <c r="SHZ54" s="468"/>
      <c r="SIA54" s="468"/>
      <c r="SIB54" s="468"/>
      <c r="SIC54" s="468"/>
      <c r="SID54" s="468"/>
      <c r="SIE54" s="468"/>
      <c r="SIF54" s="468"/>
      <c r="SIG54" s="468"/>
      <c r="SIH54" s="468"/>
      <c r="SII54" s="468"/>
      <c r="SIJ54" s="468"/>
      <c r="SIK54" s="468"/>
      <c r="SIL54" s="468"/>
      <c r="SIM54" s="468"/>
      <c r="SIN54" s="468"/>
      <c r="SIO54" s="468"/>
      <c r="SIP54" s="468"/>
      <c r="SIQ54" s="468"/>
      <c r="SIR54" s="468"/>
      <c r="SIS54" s="468"/>
      <c r="SIT54" s="468"/>
      <c r="SIU54" s="468"/>
      <c r="SIV54" s="468"/>
      <c r="SIW54" s="468"/>
      <c r="SIX54" s="468"/>
      <c r="SIY54" s="468"/>
      <c r="SIZ54" s="468"/>
      <c r="SJA54" s="468"/>
      <c r="SJB54" s="468"/>
      <c r="SJC54" s="468"/>
      <c r="SJD54" s="468"/>
      <c r="SJE54" s="468"/>
      <c r="SJF54" s="468"/>
      <c r="SJG54" s="468"/>
      <c r="SJH54" s="468"/>
      <c r="SJI54" s="468"/>
      <c r="SJJ54" s="468"/>
      <c r="SJK54" s="468"/>
      <c r="SJL54" s="468"/>
      <c r="SJM54" s="468"/>
      <c r="SJN54" s="468"/>
      <c r="SJO54" s="468"/>
      <c r="SJP54" s="468"/>
      <c r="SJQ54" s="468"/>
      <c r="SJR54" s="468"/>
      <c r="SJS54" s="468"/>
      <c r="SJT54" s="468"/>
      <c r="SJU54" s="468"/>
      <c r="SJV54" s="468"/>
      <c r="SJW54" s="468"/>
      <c r="SJX54" s="468"/>
      <c r="SJY54" s="468"/>
      <c r="SJZ54" s="468"/>
      <c r="SKA54" s="468"/>
      <c r="SKB54" s="468"/>
      <c r="SKC54" s="468"/>
      <c r="SKD54" s="468"/>
      <c r="SKE54" s="468"/>
      <c r="SKF54" s="468"/>
      <c r="SKG54" s="468"/>
      <c r="SKH54" s="468"/>
      <c r="SKI54" s="468"/>
      <c r="SKJ54" s="468"/>
      <c r="SKK54" s="468"/>
      <c r="SKL54" s="468"/>
      <c r="SKM54" s="468"/>
      <c r="SKN54" s="468"/>
      <c r="SKO54" s="468"/>
      <c r="SKP54" s="468"/>
      <c r="SKQ54" s="468"/>
      <c r="SKR54" s="468"/>
      <c r="SKS54" s="468"/>
      <c r="SKT54" s="468"/>
      <c r="SKU54" s="468"/>
      <c r="SKV54" s="468"/>
      <c r="SKW54" s="468"/>
      <c r="SKX54" s="468"/>
      <c r="SKY54" s="468"/>
      <c r="SKZ54" s="468"/>
      <c r="SLA54" s="468"/>
      <c r="SLB54" s="468"/>
      <c r="SLC54" s="468"/>
      <c r="SLD54" s="468"/>
      <c r="SLE54" s="468"/>
      <c r="SLF54" s="468"/>
      <c r="SLG54" s="468"/>
      <c r="SLH54" s="468"/>
      <c r="SLI54" s="468"/>
      <c r="SLJ54" s="468"/>
      <c r="SLK54" s="468"/>
      <c r="SLL54" s="468"/>
      <c r="SLM54" s="468"/>
      <c r="SLN54" s="468"/>
      <c r="SLO54" s="468"/>
      <c r="SLP54" s="468"/>
      <c r="SLQ54" s="468"/>
      <c r="SLR54" s="468"/>
      <c r="SLS54" s="468"/>
      <c r="SLT54" s="468"/>
      <c r="SLU54" s="468"/>
      <c r="SLV54" s="468"/>
      <c r="SLW54" s="468"/>
      <c r="SLX54" s="468"/>
      <c r="SLY54" s="468"/>
      <c r="SLZ54" s="468"/>
      <c r="SMA54" s="468"/>
      <c r="SMB54" s="468"/>
      <c r="SMC54" s="468"/>
      <c r="SMD54" s="468"/>
      <c r="SME54" s="468"/>
      <c r="SMF54" s="468"/>
      <c r="SMG54" s="468"/>
      <c r="SMH54" s="468"/>
      <c r="SMI54" s="468"/>
      <c r="SMJ54" s="468"/>
      <c r="SMK54" s="468"/>
      <c r="SML54" s="468"/>
      <c r="SMM54" s="468"/>
      <c r="SMN54" s="468"/>
      <c r="SMO54" s="468"/>
      <c r="SMP54" s="468"/>
      <c r="SMQ54" s="468"/>
      <c r="SMR54" s="468"/>
      <c r="SMS54" s="468"/>
      <c r="SMT54" s="468"/>
      <c r="SMU54" s="468"/>
      <c r="SMV54" s="468"/>
      <c r="SMW54" s="468"/>
      <c r="SMX54" s="468"/>
      <c r="SMY54" s="468"/>
      <c r="SMZ54" s="468"/>
      <c r="SNA54" s="468"/>
      <c r="SNB54" s="468"/>
      <c r="SNC54" s="468"/>
      <c r="SND54" s="468"/>
      <c r="SNE54" s="468"/>
      <c r="SNF54" s="468"/>
      <c r="SNG54" s="468"/>
      <c r="SNH54" s="468"/>
      <c r="SNI54" s="468"/>
      <c r="SNJ54" s="468"/>
      <c r="SNK54" s="468"/>
      <c r="SNL54" s="468"/>
      <c r="SNM54" s="468"/>
      <c r="SNN54" s="468"/>
      <c r="SNO54" s="468"/>
      <c r="SNP54" s="468"/>
      <c r="SNQ54" s="468"/>
      <c r="SNR54" s="468"/>
      <c r="SNS54" s="468"/>
      <c r="SNT54" s="468"/>
      <c r="SNU54" s="468"/>
      <c r="SNV54" s="468"/>
      <c r="SNW54" s="468"/>
      <c r="SNX54" s="468"/>
      <c r="SNY54" s="468"/>
      <c r="SNZ54" s="468"/>
      <c r="SOA54" s="468"/>
      <c r="SOB54" s="468"/>
      <c r="SOC54" s="468"/>
      <c r="SOD54" s="468"/>
      <c r="SOE54" s="468"/>
      <c r="SOF54" s="468"/>
      <c r="SOG54" s="468"/>
      <c r="SOH54" s="468"/>
      <c r="SOI54" s="468"/>
      <c r="SOJ54" s="468"/>
      <c r="SOK54" s="468"/>
      <c r="SOL54" s="468"/>
      <c r="SOM54" s="468"/>
      <c r="SON54" s="468"/>
      <c r="SOO54" s="468"/>
      <c r="SOP54" s="468"/>
      <c r="SOQ54" s="468"/>
      <c r="SOR54" s="468"/>
      <c r="SOS54" s="468"/>
      <c r="SOT54" s="468"/>
      <c r="SOU54" s="468"/>
      <c r="SOV54" s="468"/>
      <c r="SOW54" s="468"/>
      <c r="SOX54" s="468"/>
      <c r="SOY54" s="468"/>
      <c r="SOZ54" s="468"/>
      <c r="SPA54" s="468"/>
      <c r="SPB54" s="468"/>
      <c r="SPC54" s="468"/>
      <c r="SPD54" s="468"/>
      <c r="SPE54" s="468"/>
      <c r="SPF54" s="468"/>
      <c r="SPG54" s="468"/>
      <c r="SPH54" s="468"/>
      <c r="SPI54" s="468"/>
      <c r="SPJ54" s="468"/>
      <c r="SPK54" s="468"/>
      <c r="SPL54" s="468"/>
      <c r="SPM54" s="468"/>
      <c r="SPN54" s="468"/>
      <c r="SPO54" s="468"/>
      <c r="SPP54" s="468"/>
      <c r="SPQ54" s="468"/>
      <c r="SPR54" s="468"/>
      <c r="SPS54" s="468"/>
      <c r="SPT54" s="468"/>
      <c r="SPU54" s="468"/>
      <c r="SPV54" s="468"/>
      <c r="SPW54" s="468"/>
      <c r="SPX54" s="468"/>
      <c r="SPY54" s="468"/>
      <c r="SPZ54" s="468"/>
      <c r="SQA54" s="468"/>
      <c r="SQB54" s="468"/>
      <c r="SQC54" s="468"/>
      <c r="SQD54" s="468"/>
      <c r="SQE54" s="468"/>
      <c r="SQF54" s="468"/>
      <c r="SQG54" s="468"/>
      <c r="SQH54" s="468"/>
      <c r="SQI54" s="468"/>
      <c r="SQJ54" s="468"/>
      <c r="SQK54" s="468"/>
      <c r="SQL54" s="468"/>
      <c r="SQM54" s="468"/>
      <c r="SQN54" s="468"/>
      <c r="SQO54" s="468"/>
      <c r="SQP54" s="468"/>
      <c r="SQQ54" s="468"/>
      <c r="SQR54" s="468"/>
      <c r="SQS54" s="468"/>
      <c r="SQT54" s="468"/>
      <c r="SQU54" s="468"/>
      <c r="SQV54" s="468"/>
      <c r="SQW54" s="468"/>
      <c r="SQX54" s="468"/>
      <c r="SQY54" s="468"/>
      <c r="SQZ54" s="468"/>
      <c r="SRA54" s="468"/>
      <c r="SRB54" s="468"/>
      <c r="SRC54" s="468"/>
      <c r="SRD54" s="468"/>
      <c r="SRE54" s="468"/>
      <c r="SRF54" s="468"/>
      <c r="SRG54" s="468"/>
      <c r="SRH54" s="468"/>
      <c r="SRI54" s="468"/>
      <c r="SRJ54" s="468"/>
      <c r="SRK54" s="468"/>
      <c r="SRL54" s="468"/>
      <c r="SRM54" s="468"/>
      <c r="SRN54" s="468"/>
      <c r="SRO54" s="468"/>
      <c r="SRP54" s="468"/>
      <c r="SRQ54" s="468"/>
      <c r="SRR54" s="468"/>
      <c r="SRS54" s="468"/>
      <c r="SRT54" s="468"/>
      <c r="SRU54" s="468"/>
      <c r="SRV54" s="468"/>
      <c r="SRW54" s="468"/>
      <c r="SRX54" s="468"/>
      <c r="SRY54" s="468"/>
      <c r="SRZ54" s="468"/>
      <c r="SSA54" s="468"/>
      <c r="SSB54" s="468"/>
      <c r="SSC54" s="468"/>
      <c r="SSD54" s="468"/>
      <c r="SSE54" s="468"/>
      <c r="SSF54" s="468"/>
      <c r="SSG54" s="468"/>
      <c r="SSH54" s="468"/>
      <c r="SSI54" s="468"/>
      <c r="SSJ54" s="468"/>
      <c r="SSK54" s="468"/>
      <c r="SSL54" s="468"/>
      <c r="SSM54" s="468"/>
      <c r="SSN54" s="468"/>
      <c r="SSO54" s="468"/>
      <c r="SSP54" s="468"/>
      <c r="SSQ54" s="468"/>
      <c r="SSR54" s="468"/>
      <c r="SSS54" s="468"/>
      <c r="SST54" s="468"/>
      <c r="SSU54" s="468"/>
      <c r="SSV54" s="468"/>
      <c r="SSW54" s="468"/>
      <c r="SSX54" s="468"/>
      <c r="SSY54" s="468"/>
      <c r="SSZ54" s="468"/>
      <c r="STA54" s="468"/>
      <c r="STB54" s="468"/>
      <c r="STC54" s="468"/>
      <c r="STD54" s="468"/>
      <c r="STE54" s="468"/>
      <c r="STF54" s="468"/>
      <c r="STG54" s="468"/>
      <c r="STH54" s="468"/>
      <c r="STI54" s="468"/>
      <c r="STJ54" s="468"/>
      <c r="STK54" s="468"/>
      <c r="STL54" s="468"/>
      <c r="STM54" s="468"/>
      <c r="STN54" s="468"/>
      <c r="STO54" s="468"/>
      <c r="STP54" s="468"/>
      <c r="STQ54" s="468"/>
      <c r="STR54" s="468"/>
      <c r="STS54" s="468"/>
      <c r="STT54" s="468"/>
      <c r="STU54" s="468"/>
      <c r="STV54" s="468"/>
      <c r="STW54" s="468"/>
      <c r="STX54" s="468"/>
      <c r="STY54" s="468"/>
      <c r="STZ54" s="468"/>
      <c r="SUA54" s="468"/>
      <c r="SUB54" s="468"/>
      <c r="SUC54" s="468"/>
      <c r="SUD54" s="468"/>
      <c r="SUE54" s="468"/>
      <c r="SUF54" s="468"/>
      <c r="SUG54" s="468"/>
      <c r="SUH54" s="468"/>
      <c r="SUI54" s="468"/>
      <c r="SUJ54" s="468"/>
      <c r="SUK54" s="468"/>
      <c r="SUL54" s="468"/>
      <c r="SUM54" s="468"/>
      <c r="SUN54" s="468"/>
      <c r="SUO54" s="468"/>
      <c r="SUP54" s="468"/>
      <c r="SUQ54" s="468"/>
      <c r="SUR54" s="468"/>
      <c r="SUS54" s="468"/>
      <c r="SUT54" s="468"/>
      <c r="SUU54" s="468"/>
      <c r="SUV54" s="468"/>
      <c r="SUW54" s="468"/>
      <c r="SUX54" s="468"/>
      <c r="SUY54" s="468"/>
      <c r="SUZ54" s="468"/>
      <c r="SVA54" s="468"/>
      <c r="SVB54" s="468"/>
      <c r="SVC54" s="468"/>
      <c r="SVD54" s="468"/>
      <c r="SVE54" s="468"/>
      <c r="SVF54" s="468"/>
      <c r="SVG54" s="468"/>
      <c r="SVH54" s="468"/>
      <c r="SVI54" s="468"/>
      <c r="SVJ54" s="468"/>
      <c r="SVK54" s="468"/>
      <c r="SVL54" s="468"/>
      <c r="SVM54" s="468"/>
      <c r="SVN54" s="468"/>
      <c r="SVO54" s="468"/>
      <c r="SVP54" s="468"/>
      <c r="SVQ54" s="468"/>
      <c r="SVR54" s="468"/>
      <c r="SVS54" s="468"/>
      <c r="SVT54" s="468"/>
      <c r="SVU54" s="468"/>
      <c r="SVV54" s="468"/>
      <c r="SVW54" s="468"/>
      <c r="SVX54" s="468"/>
      <c r="SVY54" s="468"/>
      <c r="SVZ54" s="468"/>
      <c r="SWA54" s="468"/>
      <c r="SWB54" s="468"/>
      <c r="SWC54" s="468"/>
      <c r="SWD54" s="468"/>
      <c r="SWE54" s="468"/>
      <c r="SWF54" s="468"/>
      <c r="SWG54" s="468"/>
      <c r="SWH54" s="468"/>
      <c r="SWI54" s="468"/>
      <c r="SWJ54" s="468"/>
      <c r="SWK54" s="468"/>
      <c r="SWL54" s="468"/>
      <c r="SWM54" s="468"/>
      <c r="SWN54" s="468"/>
      <c r="SWO54" s="468"/>
      <c r="SWP54" s="468"/>
      <c r="SWQ54" s="468"/>
      <c r="SWR54" s="468"/>
      <c r="SWS54" s="468"/>
      <c r="SWT54" s="468"/>
      <c r="SWU54" s="468"/>
      <c r="SWV54" s="468"/>
      <c r="SWW54" s="468"/>
      <c r="SWX54" s="468"/>
      <c r="SWY54" s="468"/>
      <c r="SWZ54" s="468"/>
      <c r="SXA54" s="468"/>
      <c r="SXB54" s="468"/>
      <c r="SXC54" s="468"/>
      <c r="SXD54" s="468"/>
      <c r="SXE54" s="468"/>
      <c r="SXF54" s="468"/>
      <c r="SXG54" s="468"/>
      <c r="SXH54" s="468"/>
      <c r="SXI54" s="468"/>
      <c r="SXJ54" s="468"/>
      <c r="SXK54" s="468"/>
      <c r="SXL54" s="468"/>
      <c r="SXM54" s="468"/>
      <c r="SXN54" s="468"/>
      <c r="SXO54" s="468"/>
      <c r="SXP54" s="468"/>
      <c r="SXQ54" s="468"/>
      <c r="SXR54" s="468"/>
      <c r="SXS54" s="468"/>
      <c r="SXT54" s="468"/>
      <c r="SXU54" s="468"/>
      <c r="SXV54" s="468"/>
      <c r="SXW54" s="468"/>
      <c r="SXX54" s="468"/>
      <c r="SXY54" s="468"/>
      <c r="SXZ54" s="468"/>
      <c r="SYA54" s="468"/>
      <c r="SYB54" s="468"/>
      <c r="SYC54" s="468"/>
      <c r="SYD54" s="468"/>
      <c r="SYE54" s="468"/>
      <c r="SYF54" s="468"/>
      <c r="SYG54" s="468"/>
      <c r="SYH54" s="468"/>
      <c r="SYI54" s="468"/>
      <c r="SYJ54" s="468"/>
      <c r="SYK54" s="468"/>
      <c r="SYL54" s="468"/>
      <c r="SYM54" s="468"/>
      <c r="SYN54" s="468"/>
      <c r="SYO54" s="468"/>
      <c r="SYP54" s="468"/>
      <c r="SYQ54" s="468"/>
      <c r="SYR54" s="468"/>
      <c r="SYS54" s="468"/>
      <c r="SYT54" s="468"/>
      <c r="SYU54" s="468"/>
      <c r="SYV54" s="468"/>
      <c r="SYW54" s="468"/>
      <c r="SYX54" s="468"/>
      <c r="SYY54" s="468"/>
      <c r="SYZ54" s="468"/>
      <c r="SZA54" s="468"/>
      <c r="SZB54" s="468"/>
      <c r="SZC54" s="468"/>
      <c r="SZD54" s="468"/>
      <c r="SZE54" s="468"/>
      <c r="SZF54" s="468"/>
      <c r="SZG54" s="468"/>
      <c r="SZH54" s="468"/>
      <c r="SZI54" s="468"/>
      <c r="SZJ54" s="468"/>
      <c r="SZK54" s="468"/>
      <c r="SZL54" s="468"/>
      <c r="SZM54" s="468"/>
      <c r="SZN54" s="468"/>
      <c r="SZO54" s="468"/>
      <c r="SZP54" s="468"/>
      <c r="SZQ54" s="468"/>
      <c r="SZR54" s="468"/>
      <c r="SZS54" s="468"/>
      <c r="SZT54" s="468"/>
      <c r="SZU54" s="468"/>
      <c r="SZV54" s="468"/>
      <c r="SZW54" s="468"/>
      <c r="SZX54" s="468"/>
      <c r="SZY54" s="468"/>
      <c r="SZZ54" s="468"/>
      <c r="TAA54" s="468"/>
      <c r="TAB54" s="468"/>
      <c r="TAC54" s="468"/>
      <c r="TAD54" s="468"/>
      <c r="TAE54" s="468"/>
      <c r="TAF54" s="468"/>
      <c r="TAG54" s="468"/>
      <c r="TAH54" s="468"/>
      <c r="TAI54" s="468"/>
      <c r="TAJ54" s="468"/>
      <c r="TAK54" s="468"/>
      <c r="TAL54" s="468"/>
      <c r="TAM54" s="468"/>
      <c r="TAN54" s="468"/>
      <c r="TAO54" s="468"/>
      <c r="TAP54" s="468"/>
      <c r="TAQ54" s="468"/>
      <c r="TAR54" s="468"/>
      <c r="TAS54" s="468"/>
      <c r="TAT54" s="468"/>
      <c r="TAU54" s="468"/>
      <c r="TAV54" s="468"/>
      <c r="TAW54" s="468"/>
      <c r="TAX54" s="468"/>
      <c r="TAY54" s="468"/>
      <c r="TAZ54" s="468"/>
      <c r="TBA54" s="468"/>
      <c r="TBB54" s="468"/>
      <c r="TBC54" s="468"/>
      <c r="TBD54" s="468"/>
      <c r="TBE54" s="468"/>
      <c r="TBF54" s="468"/>
      <c r="TBG54" s="468"/>
      <c r="TBH54" s="468"/>
      <c r="TBI54" s="468"/>
      <c r="TBJ54" s="468"/>
      <c r="TBK54" s="468"/>
      <c r="TBL54" s="468"/>
      <c r="TBM54" s="468"/>
      <c r="TBN54" s="468"/>
      <c r="TBO54" s="468"/>
      <c r="TBP54" s="468"/>
      <c r="TBQ54" s="468"/>
      <c r="TBR54" s="468"/>
      <c r="TBS54" s="468"/>
      <c r="TBT54" s="468"/>
      <c r="TBU54" s="468"/>
      <c r="TBV54" s="468"/>
      <c r="TBW54" s="468"/>
      <c r="TBX54" s="468"/>
      <c r="TBY54" s="468"/>
      <c r="TBZ54" s="468"/>
      <c r="TCA54" s="468"/>
      <c r="TCB54" s="468"/>
      <c r="TCC54" s="468"/>
      <c r="TCD54" s="468"/>
      <c r="TCE54" s="468"/>
      <c r="TCF54" s="468"/>
      <c r="TCG54" s="468"/>
      <c r="TCH54" s="468"/>
      <c r="TCI54" s="468"/>
      <c r="TCJ54" s="468"/>
      <c r="TCK54" s="468"/>
      <c r="TCL54" s="468"/>
      <c r="TCM54" s="468"/>
      <c r="TCN54" s="468"/>
      <c r="TCO54" s="468"/>
      <c r="TCP54" s="468"/>
      <c r="TCQ54" s="468"/>
      <c r="TCR54" s="468"/>
      <c r="TCS54" s="468"/>
      <c r="TCT54" s="468"/>
      <c r="TCU54" s="468"/>
      <c r="TCV54" s="468"/>
      <c r="TCW54" s="468"/>
      <c r="TCX54" s="468"/>
      <c r="TCY54" s="468"/>
      <c r="TCZ54" s="468"/>
      <c r="TDA54" s="468"/>
      <c r="TDB54" s="468"/>
      <c r="TDC54" s="468"/>
      <c r="TDD54" s="468"/>
      <c r="TDE54" s="468"/>
      <c r="TDF54" s="468"/>
      <c r="TDG54" s="468"/>
      <c r="TDH54" s="468"/>
      <c r="TDI54" s="468"/>
      <c r="TDJ54" s="468"/>
      <c r="TDK54" s="468"/>
      <c r="TDL54" s="468"/>
      <c r="TDM54" s="468"/>
      <c r="TDN54" s="468"/>
      <c r="TDO54" s="468"/>
      <c r="TDP54" s="468"/>
      <c r="TDQ54" s="468"/>
      <c r="TDR54" s="468"/>
      <c r="TDS54" s="468"/>
      <c r="TDT54" s="468"/>
      <c r="TDU54" s="468"/>
      <c r="TDV54" s="468"/>
      <c r="TDW54" s="468"/>
      <c r="TDX54" s="468"/>
      <c r="TDY54" s="468"/>
      <c r="TDZ54" s="468"/>
      <c r="TEA54" s="468"/>
      <c r="TEB54" s="468"/>
      <c r="TEC54" s="468"/>
      <c r="TED54" s="468"/>
      <c r="TEE54" s="468"/>
      <c r="TEF54" s="468"/>
      <c r="TEG54" s="468"/>
      <c r="TEH54" s="468"/>
      <c r="TEI54" s="468"/>
      <c r="TEJ54" s="468"/>
      <c r="TEK54" s="468"/>
      <c r="TEL54" s="468"/>
      <c r="TEM54" s="468"/>
      <c r="TEN54" s="468"/>
      <c r="TEO54" s="468"/>
      <c r="TEP54" s="468"/>
      <c r="TEQ54" s="468"/>
      <c r="TER54" s="468"/>
      <c r="TES54" s="468"/>
      <c r="TET54" s="468"/>
      <c r="TEU54" s="468"/>
      <c r="TEV54" s="468"/>
      <c r="TEW54" s="468"/>
      <c r="TEX54" s="468"/>
      <c r="TEY54" s="468"/>
      <c r="TEZ54" s="468"/>
      <c r="TFA54" s="468"/>
      <c r="TFB54" s="468"/>
      <c r="TFC54" s="468"/>
      <c r="TFD54" s="468"/>
      <c r="TFE54" s="468"/>
      <c r="TFF54" s="468"/>
      <c r="TFG54" s="468"/>
      <c r="TFH54" s="468"/>
      <c r="TFI54" s="468"/>
      <c r="TFJ54" s="468"/>
      <c r="TFK54" s="468"/>
      <c r="TFL54" s="468"/>
      <c r="TFM54" s="468"/>
      <c r="TFN54" s="468"/>
      <c r="TFO54" s="468"/>
      <c r="TFP54" s="468"/>
      <c r="TFQ54" s="468"/>
      <c r="TFR54" s="468"/>
      <c r="TFS54" s="468"/>
      <c r="TFT54" s="468"/>
      <c r="TFU54" s="468"/>
      <c r="TFV54" s="468"/>
      <c r="TFW54" s="468"/>
      <c r="TFX54" s="468"/>
      <c r="TFY54" s="468"/>
      <c r="TFZ54" s="468"/>
      <c r="TGA54" s="468"/>
      <c r="TGB54" s="468"/>
      <c r="TGC54" s="468"/>
      <c r="TGD54" s="468"/>
      <c r="TGE54" s="468"/>
      <c r="TGF54" s="468"/>
      <c r="TGG54" s="468"/>
      <c r="TGH54" s="468"/>
      <c r="TGI54" s="468"/>
      <c r="TGJ54" s="468"/>
      <c r="TGK54" s="468"/>
      <c r="TGL54" s="468"/>
      <c r="TGM54" s="468"/>
      <c r="TGN54" s="468"/>
      <c r="TGO54" s="468"/>
      <c r="TGP54" s="468"/>
      <c r="TGQ54" s="468"/>
      <c r="TGR54" s="468"/>
      <c r="TGS54" s="468"/>
      <c r="TGT54" s="468"/>
      <c r="TGU54" s="468"/>
      <c r="TGV54" s="468"/>
      <c r="TGW54" s="468"/>
      <c r="TGX54" s="468"/>
      <c r="TGY54" s="468"/>
      <c r="TGZ54" s="468"/>
      <c r="THA54" s="468"/>
      <c r="THB54" s="468"/>
      <c r="THC54" s="468"/>
      <c r="THD54" s="468"/>
      <c r="THE54" s="468"/>
      <c r="THF54" s="468"/>
      <c r="THG54" s="468"/>
      <c r="THH54" s="468"/>
      <c r="THI54" s="468"/>
      <c r="THJ54" s="468"/>
      <c r="THK54" s="468"/>
      <c r="THL54" s="468"/>
      <c r="THM54" s="468"/>
      <c r="THN54" s="468"/>
      <c r="THO54" s="468"/>
      <c r="THP54" s="468"/>
      <c r="THQ54" s="468"/>
      <c r="THR54" s="468"/>
      <c r="THS54" s="468"/>
      <c r="THT54" s="468"/>
      <c r="THU54" s="468"/>
      <c r="THV54" s="468"/>
      <c r="THW54" s="468"/>
      <c r="THX54" s="468"/>
      <c r="THY54" s="468"/>
      <c r="THZ54" s="468"/>
      <c r="TIA54" s="468"/>
      <c r="TIB54" s="468"/>
      <c r="TIC54" s="468"/>
      <c r="TID54" s="468"/>
      <c r="TIE54" s="468"/>
      <c r="TIF54" s="468"/>
      <c r="TIG54" s="468"/>
      <c r="TIH54" s="468"/>
      <c r="TII54" s="468"/>
      <c r="TIJ54" s="468"/>
      <c r="TIK54" s="468"/>
      <c r="TIL54" s="468"/>
      <c r="TIM54" s="468"/>
      <c r="TIN54" s="468"/>
      <c r="TIO54" s="468"/>
      <c r="TIP54" s="468"/>
      <c r="TIQ54" s="468"/>
      <c r="TIR54" s="468"/>
      <c r="TIS54" s="468"/>
      <c r="TIT54" s="468"/>
      <c r="TIU54" s="468"/>
      <c r="TIV54" s="468"/>
      <c r="TIW54" s="468"/>
      <c r="TIX54" s="468"/>
      <c r="TIY54" s="468"/>
      <c r="TIZ54" s="468"/>
      <c r="TJA54" s="468"/>
      <c r="TJB54" s="468"/>
      <c r="TJC54" s="468"/>
      <c r="TJD54" s="468"/>
      <c r="TJE54" s="468"/>
      <c r="TJF54" s="468"/>
      <c r="TJG54" s="468"/>
      <c r="TJH54" s="468"/>
      <c r="TJI54" s="468"/>
      <c r="TJJ54" s="468"/>
      <c r="TJK54" s="468"/>
      <c r="TJL54" s="468"/>
      <c r="TJM54" s="468"/>
      <c r="TJN54" s="468"/>
      <c r="TJO54" s="468"/>
      <c r="TJP54" s="468"/>
      <c r="TJQ54" s="468"/>
      <c r="TJR54" s="468"/>
      <c r="TJS54" s="468"/>
      <c r="TJT54" s="468"/>
      <c r="TJU54" s="468"/>
      <c r="TJV54" s="468"/>
      <c r="TJW54" s="468"/>
      <c r="TJX54" s="468"/>
      <c r="TJY54" s="468"/>
      <c r="TJZ54" s="468"/>
      <c r="TKA54" s="468"/>
      <c r="TKB54" s="468"/>
      <c r="TKC54" s="468"/>
      <c r="TKD54" s="468"/>
      <c r="TKE54" s="468"/>
      <c r="TKF54" s="468"/>
      <c r="TKG54" s="468"/>
      <c r="TKH54" s="468"/>
      <c r="TKI54" s="468"/>
      <c r="TKJ54" s="468"/>
      <c r="TKK54" s="468"/>
      <c r="TKL54" s="468"/>
      <c r="TKM54" s="468"/>
      <c r="TKN54" s="468"/>
      <c r="TKO54" s="468"/>
      <c r="TKP54" s="468"/>
      <c r="TKQ54" s="468"/>
      <c r="TKR54" s="468"/>
      <c r="TKS54" s="468"/>
      <c r="TKT54" s="468"/>
      <c r="TKU54" s="468"/>
      <c r="TKV54" s="468"/>
      <c r="TKW54" s="468"/>
      <c r="TKX54" s="468"/>
      <c r="TKY54" s="468"/>
      <c r="TKZ54" s="468"/>
      <c r="TLA54" s="468"/>
      <c r="TLB54" s="468"/>
      <c r="TLC54" s="468"/>
      <c r="TLD54" s="468"/>
      <c r="TLE54" s="468"/>
      <c r="TLF54" s="468"/>
      <c r="TLG54" s="468"/>
      <c r="TLH54" s="468"/>
      <c r="TLI54" s="468"/>
      <c r="TLJ54" s="468"/>
      <c r="TLK54" s="468"/>
      <c r="TLL54" s="468"/>
      <c r="TLM54" s="468"/>
      <c r="TLN54" s="468"/>
      <c r="TLO54" s="468"/>
      <c r="TLP54" s="468"/>
      <c r="TLQ54" s="468"/>
      <c r="TLR54" s="468"/>
      <c r="TLS54" s="468"/>
      <c r="TLT54" s="468"/>
      <c r="TLU54" s="468"/>
      <c r="TLV54" s="468"/>
      <c r="TLW54" s="468"/>
      <c r="TLX54" s="468"/>
      <c r="TLY54" s="468"/>
      <c r="TLZ54" s="468"/>
      <c r="TMA54" s="468"/>
      <c r="TMB54" s="468"/>
      <c r="TMC54" s="468"/>
      <c r="TMD54" s="468"/>
      <c r="TME54" s="468"/>
      <c r="TMF54" s="468"/>
      <c r="TMG54" s="468"/>
      <c r="TMH54" s="468"/>
      <c r="TMI54" s="468"/>
      <c r="TMJ54" s="468"/>
      <c r="TMK54" s="468"/>
      <c r="TML54" s="468"/>
      <c r="TMM54" s="468"/>
      <c r="TMN54" s="468"/>
      <c r="TMO54" s="468"/>
      <c r="TMP54" s="468"/>
      <c r="TMQ54" s="468"/>
      <c r="TMR54" s="468"/>
      <c r="TMS54" s="468"/>
      <c r="TMT54" s="468"/>
      <c r="TMU54" s="468"/>
      <c r="TMV54" s="468"/>
      <c r="TMW54" s="468"/>
      <c r="TMX54" s="468"/>
      <c r="TMY54" s="468"/>
      <c r="TMZ54" s="468"/>
      <c r="TNA54" s="468"/>
      <c r="TNB54" s="468"/>
      <c r="TNC54" s="468"/>
      <c r="TND54" s="468"/>
      <c r="TNE54" s="468"/>
      <c r="TNF54" s="468"/>
      <c r="TNG54" s="468"/>
      <c r="TNH54" s="468"/>
      <c r="TNI54" s="468"/>
      <c r="TNJ54" s="468"/>
      <c r="TNK54" s="468"/>
      <c r="TNL54" s="468"/>
      <c r="TNM54" s="468"/>
      <c r="TNN54" s="468"/>
      <c r="TNO54" s="468"/>
      <c r="TNP54" s="468"/>
      <c r="TNQ54" s="468"/>
      <c r="TNR54" s="468"/>
      <c r="TNS54" s="468"/>
      <c r="TNT54" s="468"/>
      <c r="TNU54" s="468"/>
      <c r="TNV54" s="468"/>
      <c r="TNW54" s="468"/>
      <c r="TNX54" s="468"/>
      <c r="TNY54" s="468"/>
      <c r="TNZ54" s="468"/>
      <c r="TOA54" s="468"/>
      <c r="TOB54" s="468"/>
      <c r="TOC54" s="468"/>
      <c r="TOD54" s="468"/>
      <c r="TOE54" s="468"/>
      <c r="TOF54" s="468"/>
      <c r="TOG54" s="468"/>
      <c r="TOH54" s="468"/>
      <c r="TOI54" s="468"/>
      <c r="TOJ54" s="468"/>
      <c r="TOK54" s="468"/>
      <c r="TOL54" s="468"/>
      <c r="TOM54" s="468"/>
      <c r="TON54" s="468"/>
      <c r="TOO54" s="468"/>
      <c r="TOP54" s="468"/>
      <c r="TOQ54" s="468"/>
      <c r="TOR54" s="468"/>
      <c r="TOS54" s="468"/>
      <c r="TOT54" s="468"/>
      <c r="TOU54" s="468"/>
      <c r="TOV54" s="468"/>
      <c r="TOW54" s="468"/>
      <c r="TOX54" s="468"/>
      <c r="TOY54" s="468"/>
      <c r="TOZ54" s="468"/>
      <c r="TPA54" s="468"/>
      <c r="TPB54" s="468"/>
      <c r="TPC54" s="468"/>
      <c r="TPD54" s="468"/>
      <c r="TPE54" s="468"/>
      <c r="TPF54" s="468"/>
      <c r="TPG54" s="468"/>
      <c r="TPH54" s="468"/>
      <c r="TPI54" s="468"/>
      <c r="TPJ54" s="468"/>
      <c r="TPK54" s="468"/>
      <c r="TPL54" s="468"/>
      <c r="TPM54" s="468"/>
      <c r="TPN54" s="468"/>
      <c r="TPO54" s="468"/>
      <c r="TPP54" s="468"/>
      <c r="TPQ54" s="468"/>
      <c r="TPR54" s="468"/>
      <c r="TPS54" s="468"/>
      <c r="TPT54" s="468"/>
      <c r="TPU54" s="468"/>
      <c r="TPV54" s="468"/>
      <c r="TPW54" s="468"/>
      <c r="TPX54" s="468"/>
      <c r="TPY54" s="468"/>
      <c r="TPZ54" s="468"/>
      <c r="TQA54" s="468"/>
      <c r="TQB54" s="468"/>
      <c r="TQC54" s="468"/>
      <c r="TQD54" s="468"/>
      <c r="TQE54" s="468"/>
      <c r="TQF54" s="468"/>
      <c r="TQG54" s="468"/>
      <c r="TQH54" s="468"/>
      <c r="TQI54" s="468"/>
      <c r="TQJ54" s="468"/>
      <c r="TQK54" s="468"/>
      <c r="TQL54" s="468"/>
      <c r="TQM54" s="468"/>
      <c r="TQN54" s="468"/>
      <c r="TQO54" s="468"/>
      <c r="TQP54" s="468"/>
      <c r="TQQ54" s="468"/>
      <c r="TQR54" s="468"/>
      <c r="TQS54" s="468"/>
      <c r="TQT54" s="468"/>
      <c r="TQU54" s="468"/>
      <c r="TQV54" s="468"/>
      <c r="TQW54" s="468"/>
      <c r="TQX54" s="468"/>
      <c r="TQY54" s="468"/>
      <c r="TQZ54" s="468"/>
      <c r="TRA54" s="468"/>
      <c r="TRB54" s="468"/>
      <c r="TRC54" s="468"/>
      <c r="TRD54" s="468"/>
      <c r="TRE54" s="468"/>
      <c r="TRF54" s="468"/>
      <c r="TRG54" s="468"/>
      <c r="TRH54" s="468"/>
      <c r="TRI54" s="468"/>
      <c r="TRJ54" s="468"/>
      <c r="TRK54" s="468"/>
      <c r="TRL54" s="468"/>
      <c r="TRM54" s="468"/>
      <c r="TRN54" s="468"/>
      <c r="TRO54" s="468"/>
      <c r="TRP54" s="468"/>
      <c r="TRQ54" s="468"/>
      <c r="TRR54" s="468"/>
      <c r="TRS54" s="468"/>
      <c r="TRT54" s="468"/>
      <c r="TRU54" s="468"/>
      <c r="TRV54" s="468"/>
      <c r="TRW54" s="468"/>
      <c r="TRX54" s="468"/>
      <c r="TRY54" s="468"/>
      <c r="TRZ54" s="468"/>
      <c r="TSA54" s="468"/>
      <c r="TSB54" s="468"/>
      <c r="TSC54" s="468"/>
      <c r="TSD54" s="468"/>
      <c r="TSE54" s="468"/>
      <c r="TSF54" s="468"/>
      <c r="TSG54" s="468"/>
      <c r="TSH54" s="468"/>
      <c r="TSI54" s="468"/>
      <c r="TSJ54" s="468"/>
      <c r="TSK54" s="468"/>
      <c r="TSL54" s="468"/>
      <c r="TSM54" s="468"/>
      <c r="TSN54" s="468"/>
      <c r="TSO54" s="468"/>
      <c r="TSP54" s="468"/>
      <c r="TSQ54" s="468"/>
      <c r="TSR54" s="468"/>
      <c r="TSS54" s="468"/>
      <c r="TST54" s="468"/>
      <c r="TSU54" s="468"/>
      <c r="TSV54" s="468"/>
      <c r="TSW54" s="468"/>
      <c r="TSX54" s="468"/>
      <c r="TSY54" s="468"/>
      <c r="TSZ54" s="468"/>
      <c r="TTA54" s="468"/>
      <c r="TTB54" s="468"/>
      <c r="TTC54" s="468"/>
      <c r="TTD54" s="468"/>
      <c r="TTE54" s="468"/>
      <c r="TTF54" s="468"/>
      <c r="TTG54" s="468"/>
      <c r="TTH54" s="468"/>
      <c r="TTI54" s="468"/>
      <c r="TTJ54" s="468"/>
      <c r="TTK54" s="468"/>
      <c r="TTL54" s="468"/>
      <c r="TTM54" s="468"/>
      <c r="TTN54" s="468"/>
      <c r="TTO54" s="468"/>
      <c r="TTP54" s="468"/>
      <c r="TTQ54" s="468"/>
      <c r="TTR54" s="468"/>
      <c r="TTS54" s="468"/>
      <c r="TTT54" s="468"/>
      <c r="TTU54" s="468"/>
      <c r="TTV54" s="468"/>
      <c r="TTW54" s="468"/>
      <c r="TTX54" s="468"/>
      <c r="TTY54" s="468"/>
      <c r="TTZ54" s="468"/>
      <c r="TUA54" s="468"/>
      <c r="TUB54" s="468"/>
      <c r="TUC54" s="468"/>
      <c r="TUD54" s="468"/>
      <c r="TUE54" s="468"/>
      <c r="TUF54" s="468"/>
      <c r="TUG54" s="468"/>
      <c r="TUH54" s="468"/>
      <c r="TUI54" s="468"/>
      <c r="TUJ54" s="468"/>
      <c r="TUK54" s="468"/>
      <c r="TUL54" s="468"/>
      <c r="TUM54" s="468"/>
      <c r="TUN54" s="468"/>
      <c r="TUO54" s="468"/>
      <c r="TUP54" s="468"/>
      <c r="TUQ54" s="468"/>
      <c r="TUR54" s="468"/>
      <c r="TUS54" s="468"/>
      <c r="TUT54" s="468"/>
      <c r="TUU54" s="468"/>
      <c r="TUV54" s="468"/>
      <c r="TUW54" s="468"/>
      <c r="TUX54" s="468"/>
      <c r="TUY54" s="468"/>
      <c r="TUZ54" s="468"/>
      <c r="TVA54" s="468"/>
      <c r="TVB54" s="468"/>
      <c r="TVC54" s="468"/>
      <c r="TVD54" s="468"/>
      <c r="TVE54" s="468"/>
      <c r="TVF54" s="468"/>
      <c r="TVG54" s="468"/>
      <c r="TVH54" s="468"/>
      <c r="TVI54" s="468"/>
      <c r="TVJ54" s="468"/>
      <c r="TVK54" s="468"/>
      <c r="TVL54" s="468"/>
      <c r="TVM54" s="468"/>
      <c r="TVN54" s="468"/>
      <c r="TVO54" s="468"/>
      <c r="TVP54" s="468"/>
      <c r="TVQ54" s="468"/>
      <c r="TVR54" s="468"/>
      <c r="TVS54" s="468"/>
      <c r="TVT54" s="468"/>
      <c r="TVU54" s="468"/>
      <c r="TVV54" s="468"/>
      <c r="TVW54" s="468"/>
      <c r="TVX54" s="468"/>
      <c r="TVY54" s="468"/>
      <c r="TVZ54" s="468"/>
      <c r="TWA54" s="468"/>
      <c r="TWB54" s="468"/>
      <c r="TWC54" s="468"/>
      <c r="TWD54" s="468"/>
      <c r="TWE54" s="468"/>
      <c r="TWF54" s="468"/>
      <c r="TWG54" s="468"/>
      <c r="TWH54" s="468"/>
      <c r="TWI54" s="468"/>
      <c r="TWJ54" s="468"/>
      <c r="TWK54" s="468"/>
      <c r="TWL54" s="468"/>
      <c r="TWM54" s="468"/>
      <c r="TWN54" s="468"/>
      <c r="TWO54" s="468"/>
      <c r="TWP54" s="468"/>
      <c r="TWQ54" s="468"/>
      <c r="TWR54" s="468"/>
      <c r="TWS54" s="468"/>
      <c r="TWT54" s="468"/>
      <c r="TWU54" s="468"/>
      <c r="TWV54" s="468"/>
      <c r="TWW54" s="468"/>
      <c r="TWX54" s="468"/>
      <c r="TWY54" s="468"/>
      <c r="TWZ54" s="468"/>
      <c r="TXA54" s="468"/>
      <c r="TXB54" s="468"/>
      <c r="TXC54" s="468"/>
      <c r="TXD54" s="468"/>
      <c r="TXE54" s="468"/>
      <c r="TXF54" s="468"/>
      <c r="TXG54" s="468"/>
      <c r="TXH54" s="468"/>
      <c r="TXI54" s="468"/>
      <c r="TXJ54" s="468"/>
      <c r="TXK54" s="468"/>
      <c r="TXL54" s="468"/>
      <c r="TXM54" s="468"/>
      <c r="TXN54" s="468"/>
      <c r="TXO54" s="468"/>
      <c r="TXP54" s="468"/>
      <c r="TXQ54" s="468"/>
      <c r="TXR54" s="468"/>
      <c r="TXS54" s="468"/>
      <c r="TXT54" s="468"/>
      <c r="TXU54" s="468"/>
      <c r="TXV54" s="468"/>
      <c r="TXW54" s="468"/>
      <c r="TXX54" s="468"/>
      <c r="TXY54" s="468"/>
      <c r="TXZ54" s="468"/>
      <c r="TYA54" s="468"/>
      <c r="TYB54" s="468"/>
      <c r="TYC54" s="468"/>
      <c r="TYD54" s="468"/>
      <c r="TYE54" s="468"/>
      <c r="TYF54" s="468"/>
      <c r="TYG54" s="468"/>
      <c r="TYH54" s="468"/>
      <c r="TYI54" s="468"/>
      <c r="TYJ54" s="468"/>
      <c r="TYK54" s="468"/>
      <c r="TYL54" s="468"/>
      <c r="TYM54" s="468"/>
      <c r="TYN54" s="468"/>
      <c r="TYO54" s="468"/>
      <c r="TYP54" s="468"/>
      <c r="TYQ54" s="468"/>
      <c r="TYR54" s="468"/>
      <c r="TYS54" s="468"/>
      <c r="TYT54" s="468"/>
      <c r="TYU54" s="468"/>
      <c r="TYV54" s="468"/>
      <c r="TYW54" s="468"/>
      <c r="TYX54" s="468"/>
      <c r="TYY54" s="468"/>
      <c r="TYZ54" s="468"/>
      <c r="TZA54" s="468"/>
      <c r="TZB54" s="468"/>
      <c r="TZC54" s="468"/>
      <c r="TZD54" s="468"/>
      <c r="TZE54" s="468"/>
      <c r="TZF54" s="468"/>
      <c r="TZG54" s="468"/>
      <c r="TZH54" s="468"/>
      <c r="TZI54" s="468"/>
      <c r="TZJ54" s="468"/>
      <c r="TZK54" s="468"/>
      <c r="TZL54" s="468"/>
      <c r="TZM54" s="468"/>
      <c r="TZN54" s="468"/>
      <c r="TZO54" s="468"/>
      <c r="TZP54" s="468"/>
      <c r="TZQ54" s="468"/>
      <c r="TZR54" s="468"/>
      <c r="TZS54" s="468"/>
      <c r="TZT54" s="468"/>
      <c r="TZU54" s="468"/>
      <c r="TZV54" s="468"/>
      <c r="TZW54" s="468"/>
      <c r="TZX54" s="468"/>
      <c r="TZY54" s="468"/>
      <c r="TZZ54" s="468"/>
      <c r="UAA54" s="468"/>
      <c r="UAB54" s="468"/>
      <c r="UAC54" s="468"/>
      <c r="UAD54" s="468"/>
      <c r="UAE54" s="468"/>
      <c r="UAF54" s="468"/>
      <c r="UAG54" s="468"/>
      <c r="UAH54" s="468"/>
      <c r="UAI54" s="468"/>
      <c r="UAJ54" s="468"/>
      <c r="UAK54" s="468"/>
      <c r="UAL54" s="468"/>
      <c r="UAM54" s="468"/>
      <c r="UAN54" s="468"/>
      <c r="UAO54" s="468"/>
      <c r="UAP54" s="468"/>
      <c r="UAQ54" s="468"/>
      <c r="UAR54" s="468"/>
      <c r="UAS54" s="468"/>
      <c r="UAT54" s="468"/>
      <c r="UAU54" s="468"/>
      <c r="UAV54" s="468"/>
      <c r="UAW54" s="468"/>
      <c r="UAX54" s="468"/>
      <c r="UAY54" s="468"/>
      <c r="UAZ54" s="468"/>
      <c r="UBA54" s="468"/>
      <c r="UBB54" s="468"/>
      <c r="UBC54" s="468"/>
      <c r="UBD54" s="468"/>
      <c r="UBE54" s="468"/>
      <c r="UBF54" s="468"/>
      <c r="UBG54" s="468"/>
      <c r="UBH54" s="468"/>
      <c r="UBI54" s="468"/>
      <c r="UBJ54" s="468"/>
      <c r="UBK54" s="468"/>
      <c r="UBL54" s="468"/>
      <c r="UBM54" s="468"/>
      <c r="UBN54" s="468"/>
      <c r="UBO54" s="468"/>
      <c r="UBP54" s="468"/>
      <c r="UBQ54" s="468"/>
      <c r="UBR54" s="468"/>
      <c r="UBS54" s="468"/>
      <c r="UBT54" s="468"/>
      <c r="UBU54" s="468"/>
      <c r="UBV54" s="468"/>
      <c r="UBW54" s="468"/>
      <c r="UBX54" s="468"/>
      <c r="UBY54" s="468"/>
      <c r="UBZ54" s="468"/>
      <c r="UCA54" s="468"/>
      <c r="UCB54" s="468"/>
      <c r="UCC54" s="468"/>
      <c r="UCD54" s="468"/>
      <c r="UCE54" s="468"/>
      <c r="UCF54" s="468"/>
      <c r="UCG54" s="468"/>
      <c r="UCH54" s="468"/>
      <c r="UCI54" s="468"/>
      <c r="UCJ54" s="468"/>
      <c r="UCK54" s="468"/>
      <c r="UCL54" s="468"/>
      <c r="UCM54" s="468"/>
      <c r="UCN54" s="468"/>
      <c r="UCO54" s="468"/>
      <c r="UCP54" s="468"/>
      <c r="UCQ54" s="468"/>
      <c r="UCR54" s="468"/>
      <c r="UCS54" s="468"/>
      <c r="UCT54" s="468"/>
      <c r="UCU54" s="468"/>
      <c r="UCV54" s="468"/>
      <c r="UCW54" s="468"/>
      <c r="UCX54" s="468"/>
      <c r="UCY54" s="468"/>
      <c r="UCZ54" s="468"/>
      <c r="UDA54" s="468"/>
      <c r="UDB54" s="468"/>
      <c r="UDC54" s="468"/>
      <c r="UDD54" s="468"/>
      <c r="UDE54" s="468"/>
      <c r="UDF54" s="468"/>
      <c r="UDG54" s="468"/>
      <c r="UDH54" s="468"/>
      <c r="UDI54" s="468"/>
      <c r="UDJ54" s="468"/>
      <c r="UDK54" s="468"/>
      <c r="UDL54" s="468"/>
      <c r="UDM54" s="468"/>
      <c r="UDN54" s="468"/>
      <c r="UDO54" s="468"/>
      <c r="UDP54" s="468"/>
      <c r="UDQ54" s="468"/>
      <c r="UDR54" s="468"/>
      <c r="UDS54" s="468"/>
      <c r="UDT54" s="468"/>
      <c r="UDU54" s="468"/>
      <c r="UDV54" s="468"/>
      <c r="UDW54" s="468"/>
      <c r="UDX54" s="468"/>
      <c r="UDY54" s="468"/>
      <c r="UDZ54" s="468"/>
      <c r="UEA54" s="468"/>
      <c r="UEB54" s="468"/>
      <c r="UEC54" s="468"/>
      <c r="UED54" s="468"/>
      <c r="UEE54" s="468"/>
      <c r="UEF54" s="468"/>
      <c r="UEG54" s="468"/>
      <c r="UEH54" s="468"/>
      <c r="UEI54" s="468"/>
      <c r="UEJ54" s="468"/>
      <c r="UEK54" s="468"/>
      <c r="UEL54" s="468"/>
      <c r="UEM54" s="468"/>
      <c r="UEN54" s="468"/>
      <c r="UEO54" s="468"/>
      <c r="UEP54" s="468"/>
      <c r="UEQ54" s="468"/>
      <c r="UER54" s="468"/>
      <c r="UES54" s="468"/>
      <c r="UET54" s="468"/>
      <c r="UEU54" s="468"/>
      <c r="UEV54" s="468"/>
      <c r="UEW54" s="468"/>
      <c r="UEX54" s="468"/>
      <c r="UEY54" s="468"/>
      <c r="UEZ54" s="468"/>
      <c r="UFA54" s="468"/>
      <c r="UFB54" s="468"/>
      <c r="UFC54" s="468"/>
      <c r="UFD54" s="468"/>
      <c r="UFE54" s="468"/>
      <c r="UFF54" s="468"/>
      <c r="UFG54" s="468"/>
      <c r="UFH54" s="468"/>
      <c r="UFI54" s="468"/>
      <c r="UFJ54" s="468"/>
      <c r="UFK54" s="468"/>
      <c r="UFL54" s="468"/>
      <c r="UFM54" s="468"/>
      <c r="UFN54" s="468"/>
      <c r="UFO54" s="468"/>
      <c r="UFP54" s="468"/>
      <c r="UFQ54" s="468"/>
      <c r="UFR54" s="468"/>
      <c r="UFS54" s="468"/>
      <c r="UFT54" s="468"/>
      <c r="UFU54" s="468"/>
      <c r="UFV54" s="468"/>
      <c r="UFW54" s="468"/>
      <c r="UFX54" s="468"/>
      <c r="UFY54" s="468"/>
      <c r="UFZ54" s="468"/>
      <c r="UGA54" s="468"/>
      <c r="UGB54" s="468"/>
      <c r="UGC54" s="468"/>
      <c r="UGD54" s="468"/>
      <c r="UGE54" s="468"/>
      <c r="UGF54" s="468"/>
      <c r="UGG54" s="468"/>
      <c r="UGH54" s="468"/>
      <c r="UGI54" s="468"/>
      <c r="UGJ54" s="468"/>
      <c r="UGK54" s="468"/>
      <c r="UGL54" s="468"/>
      <c r="UGM54" s="468"/>
      <c r="UGN54" s="468"/>
      <c r="UGO54" s="468"/>
      <c r="UGP54" s="468"/>
      <c r="UGQ54" s="468"/>
      <c r="UGR54" s="468"/>
      <c r="UGS54" s="468"/>
      <c r="UGT54" s="468"/>
      <c r="UGU54" s="468"/>
      <c r="UGV54" s="468"/>
      <c r="UGW54" s="468"/>
      <c r="UGX54" s="468"/>
      <c r="UGY54" s="468"/>
      <c r="UGZ54" s="468"/>
      <c r="UHA54" s="468"/>
      <c r="UHB54" s="468"/>
      <c r="UHC54" s="468"/>
      <c r="UHD54" s="468"/>
      <c r="UHE54" s="468"/>
      <c r="UHF54" s="468"/>
      <c r="UHG54" s="468"/>
      <c r="UHH54" s="468"/>
      <c r="UHI54" s="468"/>
      <c r="UHJ54" s="468"/>
      <c r="UHK54" s="468"/>
      <c r="UHL54" s="468"/>
      <c r="UHM54" s="468"/>
      <c r="UHN54" s="468"/>
      <c r="UHO54" s="468"/>
      <c r="UHP54" s="468"/>
      <c r="UHQ54" s="468"/>
      <c r="UHR54" s="468"/>
      <c r="UHS54" s="468"/>
      <c r="UHT54" s="468"/>
      <c r="UHU54" s="468"/>
      <c r="UHV54" s="468"/>
      <c r="UHW54" s="468"/>
      <c r="UHX54" s="468"/>
      <c r="UHY54" s="468"/>
      <c r="UHZ54" s="468"/>
      <c r="UIA54" s="468"/>
      <c r="UIB54" s="468"/>
      <c r="UIC54" s="468"/>
      <c r="UID54" s="468"/>
      <c r="UIE54" s="468"/>
      <c r="UIF54" s="468"/>
      <c r="UIG54" s="468"/>
      <c r="UIH54" s="468"/>
      <c r="UII54" s="468"/>
      <c r="UIJ54" s="468"/>
      <c r="UIK54" s="468"/>
      <c r="UIL54" s="468"/>
      <c r="UIM54" s="468"/>
      <c r="UIN54" s="468"/>
      <c r="UIO54" s="468"/>
      <c r="UIP54" s="468"/>
      <c r="UIQ54" s="468"/>
      <c r="UIR54" s="468"/>
      <c r="UIS54" s="468"/>
      <c r="UIT54" s="468"/>
      <c r="UIU54" s="468"/>
      <c r="UIV54" s="468"/>
      <c r="UIW54" s="468"/>
      <c r="UIX54" s="468"/>
      <c r="UIY54" s="468"/>
      <c r="UIZ54" s="468"/>
      <c r="UJA54" s="468"/>
      <c r="UJB54" s="468"/>
      <c r="UJC54" s="468"/>
      <c r="UJD54" s="468"/>
      <c r="UJE54" s="468"/>
      <c r="UJF54" s="468"/>
      <c r="UJG54" s="468"/>
      <c r="UJH54" s="468"/>
      <c r="UJI54" s="468"/>
      <c r="UJJ54" s="468"/>
      <c r="UJK54" s="468"/>
      <c r="UJL54" s="468"/>
      <c r="UJM54" s="468"/>
      <c r="UJN54" s="468"/>
      <c r="UJO54" s="468"/>
      <c r="UJP54" s="468"/>
      <c r="UJQ54" s="468"/>
      <c r="UJR54" s="468"/>
      <c r="UJS54" s="468"/>
      <c r="UJT54" s="468"/>
      <c r="UJU54" s="468"/>
      <c r="UJV54" s="468"/>
      <c r="UJW54" s="468"/>
      <c r="UJX54" s="468"/>
      <c r="UJY54" s="468"/>
      <c r="UJZ54" s="468"/>
      <c r="UKA54" s="468"/>
      <c r="UKB54" s="468"/>
      <c r="UKC54" s="468"/>
      <c r="UKD54" s="468"/>
      <c r="UKE54" s="468"/>
      <c r="UKF54" s="468"/>
      <c r="UKG54" s="468"/>
      <c r="UKH54" s="468"/>
      <c r="UKI54" s="468"/>
      <c r="UKJ54" s="468"/>
      <c r="UKK54" s="468"/>
      <c r="UKL54" s="468"/>
      <c r="UKM54" s="468"/>
      <c r="UKN54" s="468"/>
      <c r="UKO54" s="468"/>
      <c r="UKP54" s="468"/>
      <c r="UKQ54" s="468"/>
      <c r="UKR54" s="468"/>
      <c r="UKS54" s="468"/>
      <c r="UKT54" s="468"/>
      <c r="UKU54" s="468"/>
      <c r="UKV54" s="468"/>
      <c r="UKW54" s="468"/>
      <c r="UKX54" s="468"/>
      <c r="UKY54" s="468"/>
      <c r="UKZ54" s="468"/>
      <c r="ULA54" s="468"/>
      <c r="ULB54" s="468"/>
      <c r="ULC54" s="468"/>
      <c r="ULD54" s="468"/>
      <c r="ULE54" s="468"/>
      <c r="ULF54" s="468"/>
      <c r="ULG54" s="468"/>
      <c r="ULH54" s="468"/>
      <c r="ULI54" s="468"/>
      <c r="ULJ54" s="468"/>
      <c r="ULK54" s="468"/>
      <c r="ULL54" s="468"/>
      <c r="ULM54" s="468"/>
      <c r="ULN54" s="468"/>
      <c r="ULO54" s="468"/>
      <c r="ULP54" s="468"/>
      <c r="ULQ54" s="468"/>
      <c r="ULR54" s="468"/>
      <c r="ULS54" s="468"/>
      <c r="ULT54" s="468"/>
      <c r="ULU54" s="468"/>
      <c r="ULV54" s="468"/>
      <c r="ULW54" s="468"/>
      <c r="ULX54" s="468"/>
      <c r="ULY54" s="468"/>
      <c r="ULZ54" s="468"/>
      <c r="UMA54" s="468"/>
      <c r="UMB54" s="468"/>
      <c r="UMC54" s="468"/>
      <c r="UMD54" s="468"/>
      <c r="UME54" s="468"/>
      <c r="UMF54" s="468"/>
      <c r="UMG54" s="468"/>
      <c r="UMH54" s="468"/>
      <c r="UMI54" s="468"/>
      <c r="UMJ54" s="468"/>
      <c r="UMK54" s="468"/>
      <c r="UML54" s="468"/>
      <c r="UMM54" s="468"/>
      <c r="UMN54" s="468"/>
      <c r="UMO54" s="468"/>
      <c r="UMP54" s="468"/>
      <c r="UMQ54" s="468"/>
      <c r="UMR54" s="468"/>
      <c r="UMS54" s="468"/>
      <c r="UMT54" s="468"/>
      <c r="UMU54" s="468"/>
      <c r="UMV54" s="468"/>
      <c r="UMW54" s="468"/>
      <c r="UMX54" s="468"/>
      <c r="UMY54" s="468"/>
      <c r="UMZ54" s="468"/>
      <c r="UNA54" s="468"/>
      <c r="UNB54" s="468"/>
      <c r="UNC54" s="468"/>
      <c r="UND54" s="468"/>
      <c r="UNE54" s="468"/>
      <c r="UNF54" s="468"/>
      <c r="UNG54" s="468"/>
      <c r="UNH54" s="468"/>
      <c r="UNI54" s="468"/>
      <c r="UNJ54" s="468"/>
      <c r="UNK54" s="468"/>
      <c r="UNL54" s="468"/>
      <c r="UNM54" s="468"/>
      <c r="UNN54" s="468"/>
      <c r="UNO54" s="468"/>
      <c r="UNP54" s="468"/>
      <c r="UNQ54" s="468"/>
      <c r="UNR54" s="468"/>
      <c r="UNS54" s="468"/>
      <c r="UNT54" s="468"/>
      <c r="UNU54" s="468"/>
      <c r="UNV54" s="468"/>
      <c r="UNW54" s="468"/>
      <c r="UNX54" s="468"/>
      <c r="UNY54" s="468"/>
      <c r="UNZ54" s="468"/>
      <c r="UOA54" s="468"/>
      <c r="UOB54" s="468"/>
      <c r="UOC54" s="468"/>
      <c r="UOD54" s="468"/>
      <c r="UOE54" s="468"/>
      <c r="UOF54" s="468"/>
      <c r="UOG54" s="468"/>
      <c r="UOH54" s="468"/>
      <c r="UOI54" s="468"/>
      <c r="UOJ54" s="468"/>
      <c r="UOK54" s="468"/>
      <c r="UOL54" s="468"/>
      <c r="UOM54" s="468"/>
      <c r="UON54" s="468"/>
      <c r="UOO54" s="468"/>
      <c r="UOP54" s="468"/>
      <c r="UOQ54" s="468"/>
      <c r="UOR54" s="468"/>
      <c r="UOS54" s="468"/>
      <c r="UOT54" s="468"/>
      <c r="UOU54" s="468"/>
      <c r="UOV54" s="468"/>
      <c r="UOW54" s="468"/>
      <c r="UOX54" s="468"/>
      <c r="UOY54" s="468"/>
      <c r="UOZ54" s="468"/>
      <c r="UPA54" s="468"/>
      <c r="UPB54" s="468"/>
      <c r="UPC54" s="468"/>
      <c r="UPD54" s="468"/>
      <c r="UPE54" s="468"/>
      <c r="UPF54" s="468"/>
      <c r="UPG54" s="468"/>
      <c r="UPH54" s="468"/>
      <c r="UPI54" s="468"/>
      <c r="UPJ54" s="468"/>
      <c r="UPK54" s="468"/>
      <c r="UPL54" s="468"/>
      <c r="UPM54" s="468"/>
      <c r="UPN54" s="468"/>
      <c r="UPO54" s="468"/>
      <c r="UPP54" s="468"/>
      <c r="UPQ54" s="468"/>
      <c r="UPR54" s="468"/>
      <c r="UPS54" s="468"/>
      <c r="UPT54" s="468"/>
      <c r="UPU54" s="468"/>
      <c r="UPV54" s="468"/>
      <c r="UPW54" s="468"/>
      <c r="UPX54" s="468"/>
      <c r="UPY54" s="468"/>
      <c r="UPZ54" s="468"/>
      <c r="UQA54" s="468"/>
      <c r="UQB54" s="468"/>
      <c r="UQC54" s="468"/>
      <c r="UQD54" s="468"/>
      <c r="UQE54" s="468"/>
      <c r="UQF54" s="468"/>
      <c r="UQG54" s="468"/>
      <c r="UQH54" s="468"/>
      <c r="UQI54" s="468"/>
      <c r="UQJ54" s="468"/>
      <c r="UQK54" s="468"/>
      <c r="UQL54" s="468"/>
      <c r="UQM54" s="468"/>
      <c r="UQN54" s="468"/>
      <c r="UQO54" s="468"/>
      <c r="UQP54" s="468"/>
      <c r="UQQ54" s="468"/>
      <c r="UQR54" s="468"/>
      <c r="UQS54" s="468"/>
      <c r="UQT54" s="468"/>
      <c r="UQU54" s="468"/>
      <c r="UQV54" s="468"/>
      <c r="UQW54" s="468"/>
      <c r="UQX54" s="468"/>
      <c r="UQY54" s="468"/>
      <c r="UQZ54" s="468"/>
      <c r="URA54" s="468"/>
      <c r="URB54" s="468"/>
      <c r="URC54" s="468"/>
      <c r="URD54" s="468"/>
      <c r="URE54" s="468"/>
      <c r="URF54" s="468"/>
      <c r="URG54" s="468"/>
      <c r="URH54" s="468"/>
      <c r="URI54" s="468"/>
      <c r="URJ54" s="468"/>
      <c r="URK54" s="468"/>
      <c r="URL54" s="468"/>
      <c r="URM54" s="468"/>
      <c r="URN54" s="468"/>
      <c r="URO54" s="468"/>
      <c r="URP54" s="468"/>
      <c r="URQ54" s="468"/>
      <c r="URR54" s="468"/>
      <c r="URS54" s="468"/>
      <c r="URT54" s="468"/>
      <c r="URU54" s="468"/>
      <c r="URV54" s="468"/>
      <c r="URW54" s="468"/>
      <c r="URX54" s="468"/>
      <c r="URY54" s="468"/>
      <c r="URZ54" s="468"/>
      <c r="USA54" s="468"/>
      <c r="USB54" s="468"/>
      <c r="USC54" s="468"/>
      <c r="USD54" s="468"/>
      <c r="USE54" s="468"/>
      <c r="USF54" s="468"/>
      <c r="USG54" s="468"/>
      <c r="USH54" s="468"/>
      <c r="USI54" s="468"/>
      <c r="USJ54" s="468"/>
      <c r="USK54" s="468"/>
      <c r="USL54" s="468"/>
      <c r="USM54" s="468"/>
      <c r="USN54" s="468"/>
      <c r="USO54" s="468"/>
      <c r="USP54" s="468"/>
      <c r="USQ54" s="468"/>
      <c r="USR54" s="468"/>
      <c r="USS54" s="468"/>
      <c r="UST54" s="468"/>
      <c r="USU54" s="468"/>
      <c r="USV54" s="468"/>
      <c r="USW54" s="468"/>
      <c r="USX54" s="468"/>
      <c r="USY54" s="468"/>
      <c r="USZ54" s="468"/>
      <c r="UTA54" s="468"/>
      <c r="UTB54" s="468"/>
      <c r="UTC54" s="468"/>
      <c r="UTD54" s="468"/>
      <c r="UTE54" s="468"/>
      <c r="UTF54" s="468"/>
      <c r="UTG54" s="468"/>
      <c r="UTH54" s="468"/>
      <c r="UTI54" s="468"/>
      <c r="UTJ54" s="468"/>
      <c r="UTK54" s="468"/>
      <c r="UTL54" s="468"/>
      <c r="UTM54" s="468"/>
      <c r="UTN54" s="468"/>
      <c r="UTO54" s="468"/>
      <c r="UTP54" s="468"/>
      <c r="UTQ54" s="468"/>
      <c r="UTR54" s="468"/>
      <c r="UTS54" s="468"/>
      <c r="UTT54" s="468"/>
      <c r="UTU54" s="468"/>
      <c r="UTV54" s="468"/>
      <c r="UTW54" s="468"/>
      <c r="UTX54" s="468"/>
      <c r="UTY54" s="468"/>
      <c r="UTZ54" s="468"/>
      <c r="UUA54" s="468"/>
      <c r="UUB54" s="468"/>
      <c r="UUC54" s="468"/>
      <c r="UUD54" s="468"/>
      <c r="UUE54" s="468"/>
      <c r="UUF54" s="468"/>
      <c r="UUG54" s="468"/>
      <c r="UUH54" s="468"/>
      <c r="UUI54" s="468"/>
      <c r="UUJ54" s="468"/>
      <c r="UUK54" s="468"/>
      <c r="UUL54" s="468"/>
      <c r="UUM54" s="468"/>
      <c r="UUN54" s="468"/>
      <c r="UUO54" s="468"/>
      <c r="UUP54" s="468"/>
      <c r="UUQ54" s="468"/>
      <c r="UUR54" s="468"/>
      <c r="UUS54" s="468"/>
      <c r="UUT54" s="468"/>
      <c r="UUU54" s="468"/>
      <c r="UUV54" s="468"/>
      <c r="UUW54" s="468"/>
      <c r="UUX54" s="468"/>
      <c r="UUY54" s="468"/>
      <c r="UUZ54" s="468"/>
      <c r="UVA54" s="468"/>
      <c r="UVB54" s="468"/>
      <c r="UVC54" s="468"/>
      <c r="UVD54" s="468"/>
      <c r="UVE54" s="468"/>
      <c r="UVF54" s="468"/>
      <c r="UVG54" s="468"/>
      <c r="UVH54" s="468"/>
      <c r="UVI54" s="468"/>
      <c r="UVJ54" s="468"/>
      <c r="UVK54" s="468"/>
      <c r="UVL54" s="468"/>
      <c r="UVM54" s="468"/>
      <c r="UVN54" s="468"/>
      <c r="UVO54" s="468"/>
      <c r="UVP54" s="468"/>
      <c r="UVQ54" s="468"/>
      <c r="UVR54" s="468"/>
      <c r="UVS54" s="468"/>
      <c r="UVT54" s="468"/>
      <c r="UVU54" s="468"/>
      <c r="UVV54" s="468"/>
      <c r="UVW54" s="468"/>
      <c r="UVX54" s="468"/>
      <c r="UVY54" s="468"/>
      <c r="UVZ54" s="468"/>
      <c r="UWA54" s="468"/>
      <c r="UWB54" s="468"/>
      <c r="UWC54" s="468"/>
      <c r="UWD54" s="468"/>
      <c r="UWE54" s="468"/>
      <c r="UWF54" s="468"/>
      <c r="UWG54" s="468"/>
      <c r="UWH54" s="468"/>
      <c r="UWI54" s="468"/>
      <c r="UWJ54" s="468"/>
      <c r="UWK54" s="468"/>
      <c r="UWL54" s="468"/>
      <c r="UWM54" s="468"/>
      <c r="UWN54" s="468"/>
      <c r="UWO54" s="468"/>
      <c r="UWP54" s="468"/>
      <c r="UWQ54" s="468"/>
      <c r="UWR54" s="468"/>
      <c r="UWS54" s="468"/>
      <c r="UWT54" s="468"/>
      <c r="UWU54" s="468"/>
      <c r="UWV54" s="468"/>
      <c r="UWW54" s="468"/>
      <c r="UWX54" s="468"/>
      <c r="UWY54" s="468"/>
      <c r="UWZ54" s="468"/>
      <c r="UXA54" s="468"/>
      <c r="UXB54" s="468"/>
      <c r="UXC54" s="468"/>
      <c r="UXD54" s="468"/>
      <c r="UXE54" s="468"/>
      <c r="UXF54" s="468"/>
      <c r="UXG54" s="468"/>
      <c r="UXH54" s="468"/>
      <c r="UXI54" s="468"/>
      <c r="UXJ54" s="468"/>
      <c r="UXK54" s="468"/>
      <c r="UXL54" s="468"/>
      <c r="UXM54" s="468"/>
      <c r="UXN54" s="468"/>
      <c r="UXO54" s="468"/>
      <c r="UXP54" s="468"/>
      <c r="UXQ54" s="468"/>
      <c r="UXR54" s="468"/>
      <c r="UXS54" s="468"/>
      <c r="UXT54" s="468"/>
      <c r="UXU54" s="468"/>
      <c r="UXV54" s="468"/>
      <c r="UXW54" s="468"/>
      <c r="UXX54" s="468"/>
      <c r="UXY54" s="468"/>
      <c r="UXZ54" s="468"/>
      <c r="UYA54" s="468"/>
      <c r="UYB54" s="468"/>
      <c r="UYC54" s="468"/>
      <c r="UYD54" s="468"/>
      <c r="UYE54" s="468"/>
      <c r="UYF54" s="468"/>
      <c r="UYG54" s="468"/>
      <c r="UYH54" s="468"/>
      <c r="UYI54" s="468"/>
      <c r="UYJ54" s="468"/>
      <c r="UYK54" s="468"/>
      <c r="UYL54" s="468"/>
      <c r="UYM54" s="468"/>
      <c r="UYN54" s="468"/>
      <c r="UYO54" s="468"/>
      <c r="UYP54" s="468"/>
      <c r="UYQ54" s="468"/>
      <c r="UYR54" s="468"/>
      <c r="UYS54" s="468"/>
      <c r="UYT54" s="468"/>
      <c r="UYU54" s="468"/>
      <c r="UYV54" s="468"/>
      <c r="UYW54" s="468"/>
      <c r="UYX54" s="468"/>
      <c r="UYY54" s="468"/>
      <c r="UYZ54" s="468"/>
      <c r="UZA54" s="468"/>
      <c r="UZB54" s="468"/>
      <c r="UZC54" s="468"/>
      <c r="UZD54" s="468"/>
      <c r="UZE54" s="468"/>
      <c r="UZF54" s="468"/>
      <c r="UZG54" s="468"/>
      <c r="UZH54" s="468"/>
      <c r="UZI54" s="468"/>
      <c r="UZJ54" s="468"/>
      <c r="UZK54" s="468"/>
      <c r="UZL54" s="468"/>
      <c r="UZM54" s="468"/>
      <c r="UZN54" s="468"/>
      <c r="UZO54" s="468"/>
      <c r="UZP54" s="468"/>
      <c r="UZQ54" s="468"/>
      <c r="UZR54" s="468"/>
      <c r="UZS54" s="468"/>
      <c r="UZT54" s="468"/>
      <c r="UZU54" s="468"/>
      <c r="UZV54" s="468"/>
      <c r="UZW54" s="468"/>
      <c r="UZX54" s="468"/>
      <c r="UZY54" s="468"/>
      <c r="UZZ54" s="468"/>
      <c r="VAA54" s="468"/>
      <c r="VAB54" s="468"/>
      <c r="VAC54" s="468"/>
      <c r="VAD54" s="468"/>
      <c r="VAE54" s="468"/>
      <c r="VAF54" s="468"/>
      <c r="VAG54" s="468"/>
      <c r="VAH54" s="468"/>
      <c r="VAI54" s="468"/>
      <c r="VAJ54" s="468"/>
      <c r="VAK54" s="468"/>
      <c r="VAL54" s="468"/>
      <c r="VAM54" s="468"/>
      <c r="VAN54" s="468"/>
      <c r="VAO54" s="468"/>
      <c r="VAP54" s="468"/>
      <c r="VAQ54" s="468"/>
      <c r="VAR54" s="468"/>
      <c r="VAS54" s="468"/>
      <c r="VAT54" s="468"/>
      <c r="VAU54" s="468"/>
      <c r="VAV54" s="468"/>
      <c r="VAW54" s="468"/>
      <c r="VAX54" s="468"/>
      <c r="VAY54" s="468"/>
      <c r="VAZ54" s="468"/>
      <c r="VBA54" s="468"/>
      <c r="VBB54" s="468"/>
      <c r="VBC54" s="468"/>
      <c r="VBD54" s="468"/>
      <c r="VBE54" s="468"/>
      <c r="VBF54" s="468"/>
      <c r="VBG54" s="468"/>
      <c r="VBH54" s="468"/>
      <c r="VBI54" s="468"/>
      <c r="VBJ54" s="468"/>
      <c r="VBK54" s="468"/>
      <c r="VBL54" s="468"/>
      <c r="VBM54" s="468"/>
      <c r="VBN54" s="468"/>
      <c r="VBO54" s="468"/>
      <c r="VBP54" s="468"/>
      <c r="VBQ54" s="468"/>
      <c r="VBR54" s="468"/>
      <c r="VBS54" s="468"/>
      <c r="VBT54" s="468"/>
      <c r="VBU54" s="468"/>
      <c r="VBV54" s="468"/>
      <c r="VBW54" s="468"/>
      <c r="VBX54" s="468"/>
      <c r="VBY54" s="468"/>
      <c r="VBZ54" s="468"/>
      <c r="VCA54" s="468"/>
      <c r="VCB54" s="468"/>
      <c r="VCC54" s="468"/>
      <c r="VCD54" s="468"/>
      <c r="VCE54" s="468"/>
      <c r="VCF54" s="468"/>
      <c r="VCG54" s="468"/>
      <c r="VCH54" s="468"/>
      <c r="VCI54" s="468"/>
      <c r="VCJ54" s="468"/>
      <c r="VCK54" s="468"/>
      <c r="VCL54" s="468"/>
      <c r="VCM54" s="468"/>
      <c r="VCN54" s="468"/>
      <c r="VCO54" s="468"/>
      <c r="VCP54" s="468"/>
      <c r="VCQ54" s="468"/>
      <c r="VCR54" s="468"/>
      <c r="VCS54" s="468"/>
      <c r="VCT54" s="468"/>
      <c r="VCU54" s="468"/>
      <c r="VCV54" s="468"/>
      <c r="VCW54" s="468"/>
      <c r="VCX54" s="468"/>
      <c r="VCY54" s="468"/>
      <c r="VCZ54" s="468"/>
      <c r="VDA54" s="468"/>
      <c r="VDB54" s="468"/>
      <c r="VDC54" s="468"/>
      <c r="VDD54" s="468"/>
      <c r="VDE54" s="468"/>
      <c r="VDF54" s="468"/>
      <c r="VDG54" s="468"/>
      <c r="VDH54" s="468"/>
      <c r="VDI54" s="468"/>
      <c r="VDJ54" s="468"/>
      <c r="VDK54" s="468"/>
      <c r="VDL54" s="468"/>
      <c r="VDM54" s="468"/>
      <c r="VDN54" s="468"/>
      <c r="VDO54" s="468"/>
      <c r="VDP54" s="468"/>
      <c r="VDQ54" s="468"/>
      <c r="VDR54" s="468"/>
      <c r="VDS54" s="468"/>
      <c r="VDT54" s="468"/>
      <c r="VDU54" s="468"/>
      <c r="VDV54" s="468"/>
      <c r="VDW54" s="468"/>
      <c r="VDX54" s="468"/>
      <c r="VDY54" s="468"/>
      <c r="VDZ54" s="468"/>
      <c r="VEA54" s="468"/>
      <c r="VEB54" s="468"/>
      <c r="VEC54" s="468"/>
      <c r="VED54" s="468"/>
      <c r="VEE54" s="468"/>
      <c r="VEF54" s="468"/>
      <c r="VEG54" s="468"/>
      <c r="VEH54" s="468"/>
      <c r="VEI54" s="468"/>
      <c r="VEJ54" s="468"/>
      <c r="VEK54" s="468"/>
      <c r="VEL54" s="468"/>
      <c r="VEM54" s="468"/>
      <c r="VEN54" s="468"/>
      <c r="VEO54" s="468"/>
      <c r="VEP54" s="468"/>
      <c r="VEQ54" s="468"/>
      <c r="VER54" s="468"/>
      <c r="VES54" s="468"/>
      <c r="VET54" s="468"/>
      <c r="VEU54" s="468"/>
      <c r="VEV54" s="468"/>
      <c r="VEW54" s="468"/>
      <c r="VEX54" s="468"/>
      <c r="VEY54" s="468"/>
      <c r="VEZ54" s="468"/>
      <c r="VFA54" s="468"/>
      <c r="VFB54" s="468"/>
      <c r="VFC54" s="468"/>
      <c r="VFD54" s="468"/>
      <c r="VFE54" s="468"/>
      <c r="VFF54" s="468"/>
      <c r="VFG54" s="468"/>
      <c r="VFH54" s="468"/>
      <c r="VFI54" s="468"/>
      <c r="VFJ54" s="468"/>
      <c r="VFK54" s="468"/>
      <c r="VFL54" s="468"/>
      <c r="VFM54" s="468"/>
      <c r="VFN54" s="468"/>
      <c r="VFO54" s="468"/>
      <c r="VFP54" s="468"/>
      <c r="VFQ54" s="468"/>
      <c r="VFR54" s="468"/>
      <c r="VFS54" s="468"/>
      <c r="VFT54" s="468"/>
      <c r="VFU54" s="468"/>
      <c r="VFV54" s="468"/>
      <c r="VFW54" s="468"/>
      <c r="VFX54" s="468"/>
      <c r="VFY54" s="468"/>
      <c r="VFZ54" s="468"/>
      <c r="VGA54" s="468"/>
      <c r="VGB54" s="468"/>
      <c r="VGC54" s="468"/>
      <c r="VGD54" s="468"/>
      <c r="VGE54" s="468"/>
      <c r="VGF54" s="468"/>
      <c r="VGG54" s="468"/>
      <c r="VGH54" s="468"/>
      <c r="VGI54" s="468"/>
      <c r="VGJ54" s="468"/>
      <c r="VGK54" s="468"/>
      <c r="VGL54" s="468"/>
      <c r="VGM54" s="468"/>
      <c r="VGN54" s="468"/>
      <c r="VGO54" s="468"/>
      <c r="VGP54" s="468"/>
      <c r="VGQ54" s="468"/>
      <c r="VGR54" s="468"/>
      <c r="VGS54" s="468"/>
      <c r="VGT54" s="468"/>
      <c r="VGU54" s="468"/>
      <c r="VGV54" s="468"/>
      <c r="VGW54" s="468"/>
      <c r="VGX54" s="468"/>
      <c r="VGY54" s="468"/>
      <c r="VGZ54" s="468"/>
      <c r="VHA54" s="468"/>
      <c r="VHB54" s="468"/>
      <c r="VHC54" s="468"/>
      <c r="VHD54" s="468"/>
      <c r="VHE54" s="468"/>
      <c r="VHF54" s="468"/>
      <c r="VHG54" s="468"/>
      <c r="VHH54" s="468"/>
      <c r="VHI54" s="468"/>
      <c r="VHJ54" s="468"/>
      <c r="VHK54" s="468"/>
      <c r="VHL54" s="468"/>
      <c r="VHM54" s="468"/>
      <c r="VHN54" s="468"/>
      <c r="VHO54" s="468"/>
      <c r="VHP54" s="468"/>
      <c r="VHQ54" s="468"/>
      <c r="VHR54" s="468"/>
      <c r="VHS54" s="468"/>
      <c r="VHT54" s="468"/>
      <c r="VHU54" s="468"/>
      <c r="VHV54" s="468"/>
      <c r="VHW54" s="468"/>
      <c r="VHX54" s="468"/>
      <c r="VHY54" s="468"/>
      <c r="VHZ54" s="468"/>
      <c r="VIA54" s="468"/>
      <c r="VIB54" s="468"/>
      <c r="VIC54" s="468"/>
      <c r="VID54" s="468"/>
      <c r="VIE54" s="468"/>
      <c r="VIF54" s="468"/>
      <c r="VIG54" s="468"/>
      <c r="VIH54" s="468"/>
      <c r="VII54" s="468"/>
      <c r="VIJ54" s="468"/>
      <c r="VIK54" s="468"/>
      <c r="VIL54" s="468"/>
      <c r="VIM54" s="468"/>
      <c r="VIN54" s="468"/>
      <c r="VIO54" s="468"/>
      <c r="VIP54" s="468"/>
      <c r="VIQ54" s="468"/>
      <c r="VIR54" s="468"/>
      <c r="VIS54" s="468"/>
      <c r="VIT54" s="468"/>
      <c r="VIU54" s="468"/>
      <c r="VIV54" s="468"/>
      <c r="VIW54" s="468"/>
      <c r="VIX54" s="468"/>
      <c r="VIY54" s="468"/>
      <c r="VIZ54" s="468"/>
      <c r="VJA54" s="468"/>
      <c r="VJB54" s="468"/>
      <c r="VJC54" s="468"/>
      <c r="VJD54" s="468"/>
      <c r="VJE54" s="468"/>
      <c r="VJF54" s="468"/>
      <c r="VJG54" s="468"/>
      <c r="VJH54" s="468"/>
      <c r="VJI54" s="468"/>
      <c r="VJJ54" s="468"/>
      <c r="VJK54" s="468"/>
      <c r="VJL54" s="468"/>
      <c r="VJM54" s="468"/>
      <c r="VJN54" s="468"/>
      <c r="VJO54" s="468"/>
      <c r="VJP54" s="468"/>
      <c r="VJQ54" s="468"/>
      <c r="VJR54" s="468"/>
      <c r="VJS54" s="468"/>
      <c r="VJT54" s="468"/>
      <c r="VJU54" s="468"/>
      <c r="VJV54" s="468"/>
      <c r="VJW54" s="468"/>
      <c r="VJX54" s="468"/>
      <c r="VJY54" s="468"/>
      <c r="VJZ54" s="468"/>
      <c r="VKA54" s="468"/>
      <c r="VKB54" s="468"/>
      <c r="VKC54" s="468"/>
      <c r="VKD54" s="468"/>
      <c r="VKE54" s="468"/>
      <c r="VKF54" s="468"/>
      <c r="VKG54" s="468"/>
      <c r="VKH54" s="468"/>
      <c r="VKI54" s="468"/>
      <c r="VKJ54" s="468"/>
      <c r="VKK54" s="468"/>
      <c r="VKL54" s="468"/>
      <c r="VKM54" s="468"/>
      <c r="VKN54" s="468"/>
      <c r="VKO54" s="468"/>
      <c r="VKP54" s="468"/>
      <c r="VKQ54" s="468"/>
      <c r="VKR54" s="468"/>
      <c r="VKS54" s="468"/>
      <c r="VKT54" s="468"/>
      <c r="VKU54" s="468"/>
      <c r="VKV54" s="468"/>
      <c r="VKW54" s="468"/>
      <c r="VKX54" s="468"/>
      <c r="VKY54" s="468"/>
      <c r="VKZ54" s="468"/>
      <c r="VLA54" s="468"/>
      <c r="VLB54" s="468"/>
      <c r="VLC54" s="468"/>
      <c r="VLD54" s="468"/>
      <c r="VLE54" s="468"/>
      <c r="VLF54" s="468"/>
      <c r="VLG54" s="468"/>
      <c r="VLH54" s="468"/>
      <c r="VLI54" s="468"/>
      <c r="VLJ54" s="468"/>
      <c r="VLK54" s="468"/>
      <c r="VLL54" s="468"/>
      <c r="VLM54" s="468"/>
      <c r="VLN54" s="468"/>
      <c r="VLO54" s="468"/>
      <c r="VLP54" s="468"/>
      <c r="VLQ54" s="468"/>
      <c r="VLR54" s="468"/>
      <c r="VLS54" s="468"/>
      <c r="VLT54" s="468"/>
      <c r="VLU54" s="468"/>
      <c r="VLV54" s="468"/>
      <c r="VLW54" s="468"/>
      <c r="VLX54" s="468"/>
      <c r="VLY54" s="468"/>
      <c r="VLZ54" s="468"/>
      <c r="VMA54" s="468"/>
      <c r="VMB54" s="468"/>
      <c r="VMC54" s="468"/>
      <c r="VMD54" s="468"/>
      <c r="VME54" s="468"/>
      <c r="VMF54" s="468"/>
      <c r="VMG54" s="468"/>
      <c r="VMH54" s="468"/>
      <c r="VMI54" s="468"/>
      <c r="VMJ54" s="468"/>
      <c r="VMK54" s="468"/>
      <c r="VML54" s="468"/>
      <c r="VMM54" s="468"/>
      <c r="VMN54" s="468"/>
      <c r="VMO54" s="468"/>
      <c r="VMP54" s="468"/>
      <c r="VMQ54" s="468"/>
      <c r="VMR54" s="468"/>
      <c r="VMS54" s="468"/>
      <c r="VMT54" s="468"/>
      <c r="VMU54" s="468"/>
      <c r="VMV54" s="468"/>
      <c r="VMW54" s="468"/>
      <c r="VMX54" s="468"/>
      <c r="VMY54" s="468"/>
      <c r="VMZ54" s="468"/>
      <c r="VNA54" s="468"/>
      <c r="VNB54" s="468"/>
      <c r="VNC54" s="468"/>
      <c r="VND54" s="468"/>
      <c r="VNE54" s="468"/>
      <c r="VNF54" s="468"/>
      <c r="VNG54" s="468"/>
      <c r="VNH54" s="468"/>
      <c r="VNI54" s="468"/>
      <c r="VNJ54" s="468"/>
      <c r="VNK54" s="468"/>
      <c r="VNL54" s="468"/>
      <c r="VNM54" s="468"/>
      <c r="VNN54" s="468"/>
      <c r="VNO54" s="468"/>
      <c r="VNP54" s="468"/>
      <c r="VNQ54" s="468"/>
      <c r="VNR54" s="468"/>
      <c r="VNS54" s="468"/>
      <c r="VNT54" s="468"/>
      <c r="VNU54" s="468"/>
      <c r="VNV54" s="468"/>
      <c r="VNW54" s="468"/>
      <c r="VNX54" s="468"/>
      <c r="VNY54" s="468"/>
      <c r="VNZ54" s="468"/>
      <c r="VOA54" s="468"/>
      <c r="VOB54" s="468"/>
      <c r="VOC54" s="468"/>
      <c r="VOD54" s="468"/>
      <c r="VOE54" s="468"/>
      <c r="VOF54" s="468"/>
      <c r="VOG54" s="468"/>
      <c r="VOH54" s="468"/>
      <c r="VOI54" s="468"/>
      <c r="VOJ54" s="468"/>
      <c r="VOK54" s="468"/>
      <c r="VOL54" s="468"/>
      <c r="VOM54" s="468"/>
      <c r="VON54" s="468"/>
      <c r="VOO54" s="468"/>
      <c r="VOP54" s="468"/>
      <c r="VOQ54" s="468"/>
      <c r="VOR54" s="468"/>
      <c r="VOS54" s="468"/>
      <c r="VOT54" s="468"/>
      <c r="VOU54" s="468"/>
      <c r="VOV54" s="468"/>
      <c r="VOW54" s="468"/>
      <c r="VOX54" s="468"/>
      <c r="VOY54" s="468"/>
      <c r="VOZ54" s="468"/>
      <c r="VPA54" s="468"/>
      <c r="VPB54" s="468"/>
      <c r="VPC54" s="468"/>
      <c r="VPD54" s="468"/>
      <c r="VPE54" s="468"/>
      <c r="VPF54" s="468"/>
      <c r="VPG54" s="468"/>
      <c r="VPH54" s="468"/>
      <c r="VPI54" s="468"/>
      <c r="VPJ54" s="468"/>
      <c r="VPK54" s="468"/>
      <c r="VPL54" s="468"/>
      <c r="VPM54" s="468"/>
      <c r="VPN54" s="468"/>
      <c r="VPO54" s="468"/>
      <c r="VPP54" s="468"/>
      <c r="VPQ54" s="468"/>
      <c r="VPR54" s="468"/>
      <c r="VPS54" s="468"/>
      <c r="VPT54" s="468"/>
      <c r="VPU54" s="468"/>
      <c r="VPV54" s="468"/>
      <c r="VPW54" s="468"/>
      <c r="VPX54" s="468"/>
      <c r="VPY54" s="468"/>
      <c r="VPZ54" s="468"/>
      <c r="VQA54" s="468"/>
      <c r="VQB54" s="468"/>
      <c r="VQC54" s="468"/>
      <c r="VQD54" s="468"/>
      <c r="VQE54" s="468"/>
      <c r="VQF54" s="468"/>
      <c r="VQG54" s="468"/>
      <c r="VQH54" s="468"/>
      <c r="VQI54" s="468"/>
      <c r="VQJ54" s="468"/>
      <c r="VQK54" s="468"/>
      <c r="VQL54" s="468"/>
      <c r="VQM54" s="468"/>
      <c r="VQN54" s="468"/>
      <c r="VQO54" s="468"/>
      <c r="VQP54" s="468"/>
      <c r="VQQ54" s="468"/>
      <c r="VQR54" s="468"/>
      <c r="VQS54" s="468"/>
      <c r="VQT54" s="468"/>
      <c r="VQU54" s="468"/>
      <c r="VQV54" s="468"/>
      <c r="VQW54" s="468"/>
      <c r="VQX54" s="468"/>
      <c r="VQY54" s="468"/>
      <c r="VQZ54" s="468"/>
      <c r="VRA54" s="468"/>
      <c r="VRB54" s="468"/>
      <c r="VRC54" s="468"/>
      <c r="VRD54" s="468"/>
      <c r="VRE54" s="468"/>
      <c r="VRF54" s="468"/>
      <c r="VRG54" s="468"/>
      <c r="VRH54" s="468"/>
      <c r="VRI54" s="468"/>
      <c r="VRJ54" s="468"/>
      <c r="VRK54" s="468"/>
      <c r="VRL54" s="468"/>
      <c r="VRM54" s="468"/>
      <c r="VRN54" s="468"/>
      <c r="VRO54" s="468"/>
      <c r="VRP54" s="468"/>
      <c r="VRQ54" s="468"/>
      <c r="VRR54" s="468"/>
      <c r="VRS54" s="468"/>
      <c r="VRT54" s="468"/>
      <c r="VRU54" s="468"/>
      <c r="VRV54" s="468"/>
      <c r="VRW54" s="468"/>
      <c r="VRX54" s="468"/>
      <c r="VRY54" s="468"/>
      <c r="VRZ54" s="468"/>
      <c r="VSA54" s="468"/>
      <c r="VSB54" s="468"/>
      <c r="VSC54" s="468"/>
      <c r="VSD54" s="468"/>
      <c r="VSE54" s="468"/>
      <c r="VSF54" s="468"/>
      <c r="VSG54" s="468"/>
      <c r="VSH54" s="468"/>
      <c r="VSI54" s="468"/>
      <c r="VSJ54" s="468"/>
      <c r="VSK54" s="468"/>
      <c r="VSL54" s="468"/>
      <c r="VSM54" s="468"/>
      <c r="VSN54" s="468"/>
      <c r="VSO54" s="468"/>
      <c r="VSP54" s="468"/>
      <c r="VSQ54" s="468"/>
      <c r="VSR54" s="468"/>
      <c r="VSS54" s="468"/>
      <c r="VST54" s="468"/>
      <c r="VSU54" s="468"/>
      <c r="VSV54" s="468"/>
      <c r="VSW54" s="468"/>
      <c r="VSX54" s="468"/>
      <c r="VSY54" s="468"/>
      <c r="VSZ54" s="468"/>
      <c r="VTA54" s="468"/>
      <c r="VTB54" s="468"/>
      <c r="VTC54" s="468"/>
      <c r="VTD54" s="468"/>
      <c r="VTE54" s="468"/>
      <c r="VTF54" s="468"/>
      <c r="VTG54" s="468"/>
      <c r="VTH54" s="468"/>
      <c r="VTI54" s="468"/>
      <c r="VTJ54" s="468"/>
      <c r="VTK54" s="468"/>
      <c r="VTL54" s="468"/>
      <c r="VTM54" s="468"/>
      <c r="VTN54" s="468"/>
      <c r="VTO54" s="468"/>
      <c r="VTP54" s="468"/>
      <c r="VTQ54" s="468"/>
      <c r="VTR54" s="468"/>
      <c r="VTS54" s="468"/>
      <c r="VTT54" s="468"/>
      <c r="VTU54" s="468"/>
      <c r="VTV54" s="468"/>
      <c r="VTW54" s="468"/>
      <c r="VTX54" s="468"/>
      <c r="VTY54" s="468"/>
      <c r="VTZ54" s="468"/>
      <c r="VUA54" s="468"/>
      <c r="VUB54" s="468"/>
      <c r="VUC54" s="468"/>
      <c r="VUD54" s="468"/>
      <c r="VUE54" s="468"/>
      <c r="VUF54" s="468"/>
      <c r="VUG54" s="468"/>
      <c r="VUH54" s="468"/>
      <c r="VUI54" s="468"/>
      <c r="VUJ54" s="468"/>
      <c r="VUK54" s="468"/>
      <c r="VUL54" s="468"/>
      <c r="VUM54" s="468"/>
      <c r="VUN54" s="468"/>
      <c r="VUO54" s="468"/>
      <c r="VUP54" s="468"/>
      <c r="VUQ54" s="468"/>
      <c r="VUR54" s="468"/>
      <c r="VUS54" s="468"/>
      <c r="VUT54" s="468"/>
      <c r="VUU54" s="468"/>
      <c r="VUV54" s="468"/>
      <c r="VUW54" s="468"/>
      <c r="VUX54" s="468"/>
      <c r="VUY54" s="468"/>
      <c r="VUZ54" s="468"/>
      <c r="VVA54" s="468"/>
      <c r="VVB54" s="468"/>
      <c r="VVC54" s="468"/>
      <c r="VVD54" s="468"/>
      <c r="VVE54" s="468"/>
      <c r="VVF54" s="468"/>
      <c r="VVG54" s="468"/>
      <c r="VVH54" s="468"/>
      <c r="VVI54" s="468"/>
      <c r="VVJ54" s="468"/>
      <c r="VVK54" s="468"/>
      <c r="VVL54" s="468"/>
      <c r="VVM54" s="468"/>
      <c r="VVN54" s="468"/>
      <c r="VVO54" s="468"/>
      <c r="VVP54" s="468"/>
      <c r="VVQ54" s="468"/>
      <c r="VVR54" s="468"/>
      <c r="VVS54" s="468"/>
      <c r="VVT54" s="468"/>
      <c r="VVU54" s="468"/>
      <c r="VVV54" s="468"/>
      <c r="VVW54" s="468"/>
      <c r="VVX54" s="468"/>
      <c r="VVY54" s="468"/>
      <c r="VVZ54" s="468"/>
      <c r="VWA54" s="468"/>
      <c r="VWB54" s="468"/>
      <c r="VWC54" s="468"/>
      <c r="VWD54" s="468"/>
      <c r="VWE54" s="468"/>
      <c r="VWF54" s="468"/>
      <c r="VWG54" s="468"/>
      <c r="VWH54" s="468"/>
      <c r="VWI54" s="468"/>
      <c r="VWJ54" s="468"/>
      <c r="VWK54" s="468"/>
      <c r="VWL54" s="468"/>
      <c r="VWM54" s="468"/>
      <c r="VWN54" s="468"/>
      <c r="VWO54" s="468"/>
      <c r="VWP54" s="468"/>
      <c r="VWQ54" s="468"/>
      <c r="VWR54" s="468"/>
      <c r="VWS54" s="468"/>
      <c r="VWT54" s="468"/>
      <c r="VWU54" s="468"/>
      <c r="VWV54" s="468"/>
      <c r="VWW54" s="468"/>
      <c r="VWX54" s="468"/>
      <c r="VWY54" s="468"/>
      <c r="VWZ54" s="468"/>
      <c r="VXA54" s="468"/>
      <c r="VXB54" s="468"/>
      <c r="VXC54" s="468"/>
      <c r="VXD54" s="468"/>
      <c r="VXE54" s="468"/>
      <c r="VXF54" s="468"/>
      <c r="VXG54" s="468"/>
      <c r="VXH54" s="468"/>
      <c r="VXI54" s="468"/>
      <c r="VXJ54" s="468"/>
      <c r="VXK54" s="468"/>
      <c r="VXL54" s="468"/>
      <c r="VXM54" s="468"/>
      <c r="VXN54" s="468"/>
      <c r="VXO54" s="468"/>
      <c r="VXP54" s="468"/>
      <c r="VXQ54" s="468"/>
      <c r="VXR54" s="468"/>
      <c r="VXS54" s="468"/>
      <c r="VXT54" s="468"/>
      <c r="VXU54" s="468"/>
      <c r="VXV54" s="468"/>
      <c r="VXW54" s="468"/>
      <c r="VXX54" s="468"/>
      <c r="VXY54" s="468"/>
      <c r="VXZ54" s="468"/>
      <c r="VYA54" s="468"/>
      <c r="VYB54" s="468"/>
      <c r="VYC54" s="468"/>
      <c r="VYD54" s="468"/>
      <c r="VYE54" s="468"/>
      <c r="VYF54" s="468"/>
      <c r="VYG54" s="468"/>
      <c r="VYH54" s="468"/>
      <c r="VYI54" s="468"/>
      <c r="VYJ54" s="468"/>
      <c r="VYK54" s="468"/>
      <c r="VYL54" s="468"/>
      <c r="VYM54" s="468"/>
      <c r="VYN54" s="468"/>
      <c r="VYO54" s="468"/>
      <c r="VYP54" s="468"/>
      <c r="VYQ54" s="468"/>
      <c r="VYR54" s="468"/>
      <c r="VYS54" s="468"/>
      <c r="VYT54" s="468"/>
      <c r="VYU54" s="468"/>
      <c r="VYV54" s="468"/>
      <c r="VYW54" s="468"/>
      <c r="VYX54" s="468"/>
      <c r="VYY54" s="468"/>
      <c r="VYZ54" s="468"/>
      <c r="VZA54" s="468"/>
      <c r="VZB54" s="468"/>
      <c r="VZC54" s="468"/>
      <c r="VZD54" s="468"/>
      <c r="VZE54" s="468"/>
      <c r="VZF54" s="468"/>
      <c r="VZG54" s="468"/>
      <c r="VZH54" s="468"/>
      <c r="VZI54" s="468"/>
      <c r="VZJ54" s="468"/>
      <c r="VZK54" s="468"/>
      <c r="VZL54" s="468"/>
      <c r="VZM54" s="468"/>
      <c r="VZN54" s="468"/>
      <c r="VZO54" s="468"/>
      <c r="VZP54" s="468"/>
      <c r="VZQ54" s="468"/>
      <c r="VZR54" s="468"/>
      <c r="VZS54" s="468"/>
      <c r="VZT54" s="468"/>
      <c r="VZU54" s="468"/>
      <c r="VZV54" s="468"/>
      <c r="VZW54" s="468"/>
      <c r="VZX54" s="468"/>
      <c r="VZY54" s="468"/>
      <c r="VZZ54" s="468"/>
      <c r="WAA54" s="468"/>
      <c r="WAB54" s="468"/>
      <c r="WAC54" s="468"/>
      <c r="WAD54" s="468"/>
      <c r="WAE54" s="468"/>
      <c r="WAF54" s="468"/>
      <c r="WAG54" s="468"/>
      <c r="WAH54" s="468"/>
      <c r="WAI54" s="468"/>
      <c r="WAJ54" s="468"/>
      <c r="WAK54" s="468"/>
      <c r="WAL54" s="468"/>
      <c r="WAM54" s="468"/>
      <c r="WAN54" s="468"/>
      <c r="WAO54" s="468"/>
      <c r="WAP54" s="468"/>
      <c r="WAQ54" s="468"/>
      <c r="WAR54" s="468"/>
      <c r="WAS54" s="468"/>
      <c r="WAT54" s="468"/>
      <c r="WAU54" s="468"/>
      <c r="WAV54" s="468"/>
      <c r="WAW54" s="468"/>
      <c r="WAX54" s="468"/>
      <c r="WAY54" s="468"/>
      <c r="WAZ54" s="468"/>
      <c r="WBA54" s="468"/>
      <c r="WBB54" s="468"/>
      <c r="WBC54" s="468"/>
      <c r="WBD54" s="468"/>
      <c r="WBE54" s="468"/>
      <c r="WBF54" s="468"/>
      <c r="WBG54" s="468"/>
      <c r="WBH54" s="468"/>
      <c r="WBI54" s="468"/>
      <c r="WBJ54" s="468"/>
      <c r="WBK54" s="468"/>
      <c r="WBL54" s="468"/>
      <c r="WBM54" s="468"/>
      <c r="WBN54" s="468"/>
      <c r="WBO54" s="468"/>
      <c r="WBP54" s="468"/>
      <c r="WBQ54" s="468"/>
      <c r="WBR54" s="468"/>
      <c r="WBS54" s="468"/>
      <c r="WBT54" s="468"/>
      <c r="WBU54" s="468"/>
      <c r="WBV54" s="468"/>
      <c r="WBW54" s="468"/>
      <c r="WBX54" s="468"/>
      <c r="WBY54" s="468"/>
      <c r="WBZ54" s="468"/>
      <c r="WCA54" s="468"/>
      <c r="WCB54" s="468"/>
      <c r="WCC54" s="468"/>
      <c r="WCD54" s="468"/>
      <c r="WCE54" s="468"/>
      <c r="WCF54" s="468"/>
      <c r="WCG54" s="468"/>
      <c r="WCH54" s="468"/>
      <c r="WCI54" s="468"/>
      <c r="WCJ54" s="468"/>
      <c r="WCK54" s="468"/>
      <c r="WCL54" s="468"/>
      <c r="WCM54" s="468"/>
      <c r="WCN54" s="468"/>
      <c r="WCO54" s="468"/>
      <c r="WCP54" s="468"/>
      <c r="WCQ54" s="468"/>
      <c r="WCR54" s="468"/>
      <c r="WCS54" s="468"/>
      <c r="WCT54" s="468"/>
      <c r="WCU54" s="468"/>
      <c r="WCV54" s="468"/>
      <c r="WCW54" s="468"/>
      <c r="WCX54" s="468"/>
      <c r="WCY54" s="468"/>
      <c r="WCZ54" s="468"/>
      <c r="WDA54" s="468"/>
      <c r="WDB54" s="468"/>
      <c r="WDC54" s="468"/>
      <c r="WDD54" s="468"/>
      <c r="WDE54" s="468"/>
      <c r="WDF54" s="468"/>
      <c r="WDG54" s="468"/>
      <c r="WDH54" s="468"/>
      <c r="WDI54" s="468"/>
      <c r="WDJ54" s="468"/>
      <c r="WDK54" s="468"/>
      <c r="WDL54" s="468"/>
      <c r="WDM54" s="468"/>
      <c r="WDN54" s="468"/>
      <c r="WDO54" s="468"/>
      <c r="WDP54" s="468"/>
      <c r="WDQ54" s="468"/>
      <c r="WDR54" s="468"/>
      <c r="WDS54" s="468"/>
      <c r="WDT54" s="468"/>
      <c r="WDU54" s="468"/>
      <c r="WDV54" s="468"/>
      <c r="WDW54" s="468"/>
      <c r="WDX54" s="468"/>
      <c r="WDY54" s="468"/>
      <c r="WDZ54" s="468"/>
      <c r="WEA54" s="468"/>
      <c r="WEB54" s="468"/>
      <c r="WEC54" s="468"/>
      <c r="WED54" s="468"/>
      <c r="WEE54" s="468"/>
      <c r="WEF54" s="468"/>
      <c r="WEG54" s="468"/>
      <c r="WEH54" s="468"/>
      <c r="WEI54" s="468"/>
      <c r="WEJ54" s="468"/>
      <c r="WEK54" s="468"/>
      <c r="WEL54" s="468"/>
      <c r="WEM54" s="468"/>
      <c r="WEN54" s="468"/>
      <c r="WEO54" s="468"/>
      <c r="WEP54" s="468"/>
      <c r="WEQ54" s="468"/>
      <c r="WER54" s="468"/>
      <c r="WES54" s="468"/>
      <c r="WET54" s="468"/>
      <c r="WEU54" s="468"/>
      <c r="WEV54" s="468"/>
      <c r="WEW54" s="468"/>
      <c r="WEX54" s="468"/>
      <c r="WEY54" s="468"/>
      <c r="WEZ54" s="468"/>
      <c r="WFA54" s="468"/>
      <c r="WFB54" s="468"/>
      <c r="WFC54" s="468"/>
      <c r="WFD54" s="468"/>
      <c r="WFE54" s="468"/>
      <c r="WFF54" s="468"/>
      <c r="WFG54" s="468"/>
      <c r="WFH54" s="468"/>
      <c r="WFI54" s="468"/>
      <c r="WFJ54" s="468"/>
      <c r="WFK54" s="468"/>
      <c r="WFL54" s="468"/>
      <c r="WFM54" s="468"/>
      <c r="WFN54" s="468"/>
      <c r="WFO54" s="468"/>
      <c r="WFP54" s="468"/>
      <c r="WFQ54" s="468"/>
      <c r="WFR54" s="468"/>
      <c r="WFS54" s="468"/>
      <c r="WFT54" s="468"/>
      <c r="WFU54" s="468"/>
      <c r="WFV54" s="468"/>
      <c r="WFW54" s="468"/>
      <c r="WFX54" s="468"/>
      <c r="WFY54" s="468"/>
      <c r="WFZ54" s="468"/>
      <c r="WGA54" s="468"/>
      <c r="WGB54" s="468"/>
      <c r="WGC54" s="468"/>
      <c r="WGD54" s="468"/>
      <c r="WGE54" s="468"/>
      <c r="WGF54" s="468"/>
      <c r="WGG54" s="468"/>
      <c r="WGH54" s="468"/>
      <c r="WGI54" s="468"/>
      <c r="WGJ54" s="468"/>
      <c r="WGK54" s="468"/>
      <c r="WGL54" s="468"/>
      <c r="WGM54" s="468"/>
      <c r="WGN54" s="468"/>
      <c r="WGO54" s="468"/>
      <c r="WGP54" s="468"/>
      <c r="WGQ54" s="468"/>
      <c r="WGR54" s="468"/>
      <c r="WGS54" s="468"/>
      <c r="WGT54" s="468"/>
      <c r="WGU54" s="468"/>
      <c r="WGV54" s="468"/>
      <c r="WGW54" s="468"/>
      <c r="WGX54" s="468"/>
      <c r="WGY54" s="468"/>
      <c r="WGZ54" s="468"/>
      <c r="WHA54" s="468"/>
      <c r="WHB54" s="468"/>
      <c r="WHC54" s="468"/>
      <c r="WHD54" s="468"/>
      <c r="WHE54" s="468"/>
      <c r="WHF54" s="468"/>
      <c r="WHG54" s="468"/>
      <c r="WHH54" s="468"/>
      <c r="WHI54" s="468"/>
      <c r="WHJ54" s="468"/>
      <c r="WHK54" s="468"/>
      <c r="WHL54" s="468"/>
      <c r="WHM54" s="468"/>
      <c r="WHN54" s="468"/>
      <c r="WHO54" s="468"/>
      <c r="WHP54" s="468"/>
      <c r="WHQ54" s="468"/>
      <c r="WHR54" s="468"/>
      <c r="WHS54" s="468"/>
      <c r="WHT54" s="468"/>
      <c r="WHU54" s="468"/>
      <c r="WHV54" s="468"/>
      <c r="WHW54" s="468"/>
      <c r="WHX54" s="468"/>
      <c r="WHY54" s="468"/>
      <c r="WHZ54" s="468"/>
      <c r="WIA54" s="468"/>
      <c r="WIB54" s="468"/>
      <c r="WIC54" s="468"/>
      <c r="WID54" s="468"/>
      <c r="WIE54" s="468"/>
      <c r="WIF54" s="468"/>
      <c r="WIG54" s="468"/>
      <c r="WIH54" s="468"/>
      <c r="WII54" s="468"/>
      <c r="WIJ54" s="468"/>
      <c r="WIK54" s="468"/>
      <c r="WIL54" s="468"/>
      <c r="WIM54" s="468"/>
      <c r="WIN54" s="468"/>
      <c r="WIO54" s="468"/>
      <c r="WIP54" s="468"/>
      <c r="WIQ54" s="468"/>
      <c r="WIR54" s="468"/>
      <c r="WIS54" s="468"/>
      <c r="WIT54" s="468"/>
      <c r="WIU54" s="468"/>
      <c r="WIV54" s="468"/>
      <c r="WIW54" s="468"/>
      <c r="WIX54" s="468"/>
      <c r="WIY54" s="468"/>
      <c r="WIZ54" s="468"/>
      <c r="WJA54" s="468"/>
      <c r="WJB54" s="468"/>
      <c r="WJC54" s="468"/>
      <c r="WJD54" s="468"/>
      <c r="WJE54" s="468"/>
      <c r="WJF54" s="468"/>
      <c r="WJG54" s="468"/>
      <c r="WJH54" s="468"/>
      <c r="WJI54" s="468"/>
      <c r="WJJ54" s="468"/>
      <c r="WJK54" s="468"/>
      <c r="WJL54" s="468"/>
      <c r="WJM54" s="468"/>
      <c r="WJN54" s="468"/>
      <c r="WJO54" s="468"/>
      <c r="WJP54" s="468"/>
      <c r="WJQ54" s="468"/>
      <c r="WJR54" s="468"/>
      <c r="WJS54" s="468"/>
      <c r="WJT54" s="468"/>
      <c r="WJU54" s="468"/>
      <c r="WJV54" s="468"/>
      <c r="WJW54" s="468"/>
      <c r="WJX54" s="468"/>
      <c r="WJY54" s="468"/>
      <c r="WJZ54" s="468"/>
      <c r="WKA54" s="468"/>
      <c r="WKB54" s="468"/>
      <c r="WKC54" s="468"/>
      <c r="WKD54" s="468"/>
      <c r="WKE54" s="468"/>
      <c r="WKF54" s="468"/>
      <c r="WKG54" s="468"/>
      <c r="WKH54" s="468"/>
      <c r="WKI54" s="468"/>
      <c r="WKJ54" s="468"/>
      <c r="WKK54" s="468"/>
      <c r="WKL54" s="468"/>
      <c r="WKM54" s="468"/>
      <c r="WKN54" s="468"/>
      <c r="WKO54" s="468"/>
      <c r="WKP54" s="468"/>
      <c r="WKQ54" s="468"/>
      <c r="WKR54" s="468"/>
      <c r="WKS54" s="468"/>
      <c r="WKT54" s="468"/>
      <c r="WKU54" s="468"/>
      <c r="WKV54" s="468"/>
      <c r="WKW54" s="468"/>
      <c r="WKX54" s="468"/>
      <c r="WKY54" s="468"/>
      <c r="WKZ54" s="468"/>
      <c r="WLA54" s="468"/>
      <c r="WLB54" s="468"/>
      <c r="WLC54" s="468"/>
      <c r="WLD54" s="468"/>
      <c r="WLE54" s="468"/>
      <c r="WLF54" s="468"/>
      <c r="WLG54" s="468"/>
      <c r="WLH54" s="468"/>
      <c r="WLI54" s="468"/>
      <c r="WLJ54" s="468"/>
      <c r="WLK54" s="468"/>
      <c r="WLL54" s="468"/>
      <c r="WLM54" s="468"/>
      <c r="WLN54" s="468"/>
      <c r="WLO54" s="468"/>
      <c r="WLP54" s="468"/>
      <c r="WLQ54" s="468"/>
      <c r="WLR54" s="468"/>
      <c r="WLS54" s="468"/>
      <c r="WLT54" s="468"/>
      <c r="WLU54" s="468"/>
      <c r="WLV54" s="468"/>
      <c r="WLW54" s="468"/>
      <c r="WLX54" s="468"/>
      <c r="WLY54" s="468"/>
      <c r="WLZ54" s="468"/>
      <c r="WMA54" s="468"/>
      <c r="WMB54" s="468"/>
      <c r="WMC54" s="468"/>
      <c r="WMD54" s="468"/>
      <c r="WME54" s="468"/>
      <c r="WMF54" s="468"/>
      <c r="WMG54" s="468"/>
      <c r="WMH54" s="468"/>
      <c r="WMI54" s="468"/>
      <c r="WMJ54" s="468"/>
      <c r="WMK54" s="468"/>
      <c r="WML54" s="468"/>
      <c r="WMM54" s="468"/>
      <c r="WMN54" s="468"/>
      <c r="WMO54" s="468"/>
      <c r="WMP54" s="468"/>
      <c r="WMQ54" s="468"/>
      <c r="WMR54" s="468"/>
      <c r="WMS54" s="468"/>
      <c r="WMT54" s="468"/>
      <c r="WMU54" s="468"/>
      <c r="WMV54" s="468"/>
      <c r="WMW54" s="468"/>
      <c r="WMX54" s="468"/>
      <c r="WMY54" s="468"/>
      <c r="WMZ54" s="468"/>
      <c r="WNA54" s="468"/>
      <c r="WNB54" s="468"/>
      <c r="WNC54" s="468"/>
      <c r="WND54" s="468"/>
      <c r="WNE54" s="468"/>
      <c r="WNF54" s="468"/>
      <c r="WNG54" s="468"/>
      <c r="WNH54" s="468"/>
      <c r="WNI54" s="468"/>
      <c r="WNJ54" s="468"/>
      <c r="WNK54" s="468"/>
      <c r="WNL54" s="468"/>
      <c r="WNM54" s="468"/>
      <c r="WNN54" s="468"/>
      <c r="WNO54" s="468"/>
      <c r="WNP54" s="468"/>
      <c r="WNQ54" s="468"/>
      <c r="WNR54" s="468"/>
      <c r="WNS54" s="468"/>
      <c r="WNT54" s="468"/>
      <c r="WNU54" s="468"/>
      <c r="WNV54" s="468"/>
      <c r="WNW54" s="468"/>
      <c r="WNX54" s="468"/>
      <c r="WNY54" s="468"/>
      <c r="WNZ54" s="468"/>
      <c r="WOA54" s="468"/>
      <c r="WOB54" s="468"/>
      <c r="WOC54" s="468"/>
      <c r="WOD54" s="468"/>
      <c r="WOE54" s="468"/>
      <c r="WOF54" s="468"/>
      <c r="WOG54" s="468"/>
      <c r="WOH54" s="468"/>
      <c r="WOI54" s="468"/>
      <c r="WOJ54" s="468"/>
      <c r="WOK54" s="468"/>
      <c r="WOL54" s="468"/>
      <c r="WOM54" s="468"/>
      <c r="WON54" s="468"/>
      <c r="WOO54" s="468"/>
      <c r="WOP54" s="468"/>
      <c r="WOQ54" s="468"/>
      <c r="WOR54" s="468"/>
      <c r="WOS54" s="468"/>
      <c r="WOT54" s="468"/>
      <c r="WOU54" s="468"/>
      <c r="WOV54" s="468"/>
      <c r="WOW54" s="468"/>
      <c r="WOX54" s="468"/>
      <c r="WOY54" s="468"/>
      <c r="WOZ54" s="468"/>
      <c r="WPA54" s="468"/>
      <c r="WPB54" s="468"/>
      <c r="WPC54" s="468"/>
      <c r="WPD54" s="468"/>
      <c r="WPE54" s="468"/>
      <c r="WPF54" s="468"/>
      <c r="WPG54" s="468"/>
      <c r="WPH54" s="468"/>
      <c r="WPI54" s="468"/>
      <c r="WPJ54" s="468"/>
      <c r="WPK54" s="468"/>
      <c r="WPL54" s="468"/>
      <c r="WPM54" s="468"/>
      <c r="WPN54" s="468"/>
      <c r="WPO54" s="468"/>
      <c r="WPP54" s="468"/>
      <c r="WPQ54" s="468"/>
      <c r="WPR54" s="468"/>
      <c r="WPS54" s="468"/>
      <c r="WPT54" s="468"/>
      <c r="WPU54" s="468"/>
      <c r="WPV54" s="468"/>
      <c r="WPW54" s="468"/>
      <c r="WPX54" s="468"/>
      <c r="WPY54" s="468"/>
      <c r="WPZ54" s="468"/>
      <c r="WQA54" s="468"/>
      <c r="WQB54" s="468"/>
      <c r="WQC54" s="468"/>
      <c r="WQD54" s="468"/>
      <c r="WQE54" s="468"/>
      <c r="WQF54" s="468"/>
      <c r="WQG54" s="468"/>
      <c r="WQH54" s="468"/>
      <c r="WQI54" s="468"/>
      <c r="WQJ54" s="468"/>
      <c r="WQK54" s="468"/>
      <c r="WQL54" s="468"/>
      <c r="WQM54" s="468"/>
      <c r="WQN54" s="468"/>
      <c r="WQO54" s="468"/>
      <c r="WQP54" s="468"/>
      <c r="WQQ54" s="468"/>
      <c r="WQR54" s="468"/>
      <c r="WQS54" s="468"/>
      <c r="WQT54" s="468"/>
      <c r="WQU54" s="468"/>
      <c r="WQV54" s="468"/>
      <c r="WQW54" s="468"/>
      <c r="WQX54" s="468"/>
      <c r="WQY54" s="468"/>
      <c r="WQZ54" s="468"/>
      <c r="WRA54" s="468"/>
      <c r="WRB54" s="468"/>
      <c r="WRC54" s="468"/>
      <c r="WRD54" s="468"/>
      <c r="WRE54" s="468"/>
      <c r="WRF54" s="468"/>
      <c r="WRG54" s="468"/>
      <c r="WRH54" s="468"/>
      <c r="WRI54" s="468"/>
      <c r="WRJ54" s="468"/>
      <c r="WRK54" s="468"/>
      <c r="WRL54" s="468"/>
      <c r="WRM54" s="468"/>
      <c r="WRN54" s="468"/>
      <c r="WRO54" s="468"/>
      <c r="WRP54" s="468"/>
      <c r="WRQ54" s="468"/>
      <c r="WRR54" s="468"/>
      <c r="WRS54" s="468"/>
      <c r="WRT54" s="468"/>
      <c r="WRU54" s="468"/>
      <c r="WRV54" s="468"/>
      <c r="WRW54" s="468"/>
      <c r="WRX54" s="468"/>
      <c r="WRY54" s="468"/>
      <c r="WRZ54" s="468"/>
      <c r="WSA54" s="468"/>
      <c r="WSB54" s="468"/>
      <c r="WSC54" s="468"/>
      <c r="WSD54" s="468"/>
      <c r="WSE54" s="468"/>
      <c r="WSF54" s="468"/>
      <c r="WSG54" s="468"/>
      <c r="WSH54" s="468"/>
      <c r="WSI54" s="468"/>
      <c r="WSJ54" s="468"/>
      <c r="WSK54" s="468"/>
      <c r="WSL54" s="468"/>
      <c r="WSM54" s="468"/>
      <c r="WSN54" s="468"/>
      <c r="WSO54" s="468"/>
      <c r="WSP54" s="468"/>
      <c r="WSQ54" s="468"/>
      <c r="WSR54" s="468"/>
      <c r="WSS54" s="468"/>
      <c r="WST54" s="468"/>
      <c r="WSU54" s="468"/>
      <c r="WSV54" s="468"/>
      <c r="WSW54" s="468"/>
      <c r="WSX54" s="468"/>
      <c r="WSY54" s="468"/>
      <c r="WSZ54" s="468"/>
      <c r="WTA54" s="468"/>
      <c r="WTB54" s="468"/>
      <c r="WTC54" s="468"/>
      <c r="WTD54" s="468"/>
      <c r="WTE54" s="468"/>
      <c r="WTF54" s="468"/>
      <c r="WTG54" s="468"/>
      <c r="WTH54" s="468"/>
      <c r="WTI54" s="468"/>
      <c r="WTJ54" s="468"/>
      <c r="WTK54" s="468"/>
      <c r="WTL54" s="468"/>
      <c r="WTM54" s="468"/>
      <c r="WTN54" s="468"/>
      <c r="WTO54" s="468"/>
      <c r="WTP54" s="468"/>
      <c r="WTQ54" s="468"/>
      <c r="WTR54" s="468"/>
      <c r="WTS54" s="468"/>
      <c r="WTT54" s="468"/>
      <c r="WTU54" s="468"/>
      <c r="WTV54" s="468"/>
      <c r="WTW54" s="468"/>
      <c r="WTX54" s="468"/>
      <c r="WTY54" s="468"/>
      <c r="WTZ54" s="468"/>
      <c r="WUA54" s="468"/>
      <c r="WUB54" s="468"/>
      <c r="WUC54" s="468"/>
      <c r="WUD54" s="468"/>
      <c r="WUE54" s="468"/>
      <c r="WUF54" s="468"/>
      <c r="WUG54" s="468"/>
      <c r="WUH54" s="468"/>
      <c r="WUI54" s="468"/>
      <c r="WUJ54" s="468"/>
      <c r="WUK54" s="468"/>
      <c r="WUL54" s="468"/>
      <c r="WUM54" s="468"/>
      <c r="WUN54" s="468"/>
      <c r="WUO54" s="468"/>
      <c r="WUP54" s="468"/>
      <c r="WUQ54" s="468"/>
      <c r="WUR54" s="468"/>
      <c r="WUS54" s="468"/>
      <c r="WUT54" s="468"/>
      <c r="WUU54" s="468"/>
      <c r="WUV54" s="468"/>
      <c r="WUW54" s="468"/>
      <c r="WUX54" s="468"/>
      <c r="WUY54" s="468"/>
      <c r="WUZ54" s="468"/>
      <c r="WVA54" s="468"/>
      <c r="WVB54" s="468"/>
      <c r="WVC54" s="468"/>
      <c r="WVD54" s="468"/>
      <c r="WVE54" s="468"/>
      <c r="WVF54" s="468"/>
      <c r="WVG54" s="468"/>
      <c r="WVH54" s="468"/>
      <c r="WVI54" s="468"/>
      <c r="WVJ54" s="468"/>
      <c r="WVK54" s="468"/>
      <c r="WVL54" s="468"/>
      <c r="WVM54" s="468"/>
      <c r="WVN54" s="468"/>
      <c r="WVO54" s="468"/>
      <c r="WVP54" s="468"/>
      <c r="WVQ54" s="468"/>
      <c r="WVR54" s="468"/>
      <c r="WVS54" s="468"/>
      <c r="WVT54" s="468"/>
      <c r="WVU54" s="468"/>
      <c r="WVV54" s="468"/>
      <c r="WVW54" s="468"/>
      <c r="WVX54" s="468"/>
      <c r="WVY54" s="468"/>
      <c r="WVZ54" s="468"/>
      <c r="WWA54" s="468"/>
      <c r="WWB54" s="468"/>
      <c r="WWC54" s="468"/>
      <c r="WWD54" s="468"/>
      <c r="WWE54" s="468"/>
      <c r="WWF54" s="468"/>
      <c r="WWG54" s="468"/>
      <c r="WWH54" s="468"/>
      <c r="WWI54" s="468"/>
      <c r="WWJ54" s="468"/>
      <c r="WWK54" s="468"/>
      <c r="WWL54" s="468"/>
      <c r="WWM54" s="468"/>
      <c r="WWN54" s="468"/>
      <c r="WWO54" s="468"/>
      <c r="WWP54" s="468"/>
      <c r="WWQ54" s="468"/>
      <c r="WWR54" s="468"/>
      <c r="WWS54" s="468"/>
      <c r="WWT54" s="468"/>
      <c r="WWU54" s="468"/>
      <c r="WWV54" s="468"/>
      <c r="WWW54" s="468"/>
      <c r="WWX54" s="468"/>
      <c r="WWY54" s="468"/>
      <c r="WWZ54" s="468"/>
      <c r="WXA54" s="468"/>
      <c r="WXB54" s="468"/>
      <c r="WXC54" s="468"/>
      <c r="WXD54" s="468"/>
      <c r="WXE54" s="468"/>
      <c r="WXF54" s="468"/>
      <c r="WXG54" s="468"/>
      <c r="WXH54" s="468"/>
      <c r="WXI54" s="468"/>
      <c r="WXJ54" s="468"/>
      <c r="WXK54" s="468"/>
      <c r="WXL54" s="468"/>
      <c r="WXM54" s="468"/>
      <c r="WXN54" s="468"/>
      <c r="WXO54" s="468"/>
      <c r="WXP54" s="468"/>
      <c r="WXQ54" s="468"/>
      <c r="WXR54" s="468"/>
      <c r="WXS54" s="468"/>
      <c r="WXT54" s="468"/>
      <c r="WXU54" s="468"/>
      <c r="WXV54" s="468"/>
      <c r="WXW54" s="468"/>
      <c r="WXX54" s="468"/>
      <c r="WXY54" s="468"/>
      <c r="WXZ54" s="468"/>
      <c r="WYA54" s="468"/>
      <c r="WYB54" s="468"/>
      <c r="WYC54" s="468"/>
      <c r="WYD54" s="468"/>
      <c r="WYE54" s="468"/>
      <c r="WYF54" s="468"/>
      <c r="WYG54" s="468"/>
      <c r="WYH54" s="468"/>
      <c r="WYI54" s="468"/>
      <c r="WYJ54" s="468"/>
      <c r="WYK54" s="468"/>
      <c r="WYL54" s="468"/>
      <c r="WYM54" s="468"/>
      <c r="WYN54" s="468"/>
      <c r="WYO54" s="468"/>
      <c r="WYP54" s="468"/>
      <c r="WYQ54" s="468"/>
      <c r="WYR54" s="468"/>
      <c r="WYS54" s="468"/>
      <c r="WYT54" s="468"/>
      <c r="WYU54" s="468"/>
      <c r="WYV54" s="468"/>
      <c r="WYW54" s="468"/>
      <c r="WYX54" s="468"/>
      <c r="WYY54" s="468"/>
      <c r="WYZ54" s="468"/>
      <c r="WZA54" s="468"/>
      <c r="WZB54" s="468"/>
      <c r="WZC54" s="468"/>
      <c r="WZD54" s="468"/>
      <c r="WZE54" s="468"/>
      <c r="WZF54" s="468"/>
      <c r="WZG54" s="468"/>
      <c r="WZH54" s="468"/>
      <c r="WZI54" s="468"/>
      <c r="WZJ54" s="468"/>
      <c r="WZK54" s="468"/>
      <c r="WZL54" s="468"/>
      <c r="WZM54" s="468"/>
      <c r="WZN54" s="468"/>
      <c r="WZO54" s="468"/>
      <c r="WZP54" s="468"/>
      <c r="WZQ54" s="468"/>
      <c r="WZR54" s="468"/>
      <c r="WZS54" s="468"/>
      <c r="WZT54" s="468"/>
      <c r="WZU54" s="468"/>
      <c r="WZV54" s="468"/>
      <c r="WZW54" s="468"/>
      <c r="WZX54" s="468"/>
      <c r="WZY54" s="468"/>
      <c r="WZZ54" s="468"/>
      <c r="XAA54" s="468"/>
      <c r="XAB54" s="468"/>
      <c r="XAC54" s="468"/>
      <c r="XAD54" s="468"/>
      <c r="XAE54" s="468"/>
      <c r="XAF54" s="468"/>
      <c r="XAG54" s="468"/>
      <c r="XAH54" s="468"/>
      <c r="XAI54" s="468"/>
      <c r="XAJ54" s="468"/>
      <c r="XAK54" s="468"/>
      <c r="XAL54" s="468"/>
      <c r="XAM54" s="468"/>
      <c r="XAN54" s="468"/>
      <c r="XAO54" s="468"/>
      <c r="XAP54" s="468"/>
      <c r="XAQ54" s="468"/>
      <c r="XAR54" s="468"/>
      <c r="XAS54" s="468"/>
      <c r="XAT54" s="468"/>
      <c r="XAU54" s="468"/>
      <c r="XAV54" s="468"/>
      <c r="XAW54" s="468"/>
      <c r="XAX54" s="468"/>
      <c r="XAY54" s="468"/>
      <c r="XAZ54" s="468"/>
      <c r="XBA54" s="468"/>
      <c r="XBB54" s="468"/>
      <c r="XBC54" s="468"/>
      <c r="XBD54" s="468"/>
      <c r="XBE54" s="468"/>
      <c r="XBF54" s="468"/>
      <c r="XBG54" s="468"/>
      <c r="XBH54" s="468"/>
      <c r="XBI54" s="468"/>
      <c r="XBJ54" s="468"/>
      <c r="XBK54" s="468"/>
      <c r="XBL54" s="468"/>
      <c r="XBM54" s="468"/>
      <c r="XBN54" s="468"/>
      <c r="XBO54" s="468"/>
      <c r="XBP54" s="468"/>
      <c r="XBQ54" s="468"/>
      <c r="XBR54" s="468"/>
      <c r="XBS54" s="468"/>
      <c r="XBT54" s="468"/>
      <c r="XBU54" s="468"/>
      <c r="XBV54" s="468"/>
      <c r="XBW54" s="468"/>
      <c r="XBX54" s="468"/>
      <c r="XBY54" s="468"/>
      <c r="XBZ54" s="468"/>
      <c r="XCA54" s="468"/>
      <c r="XCB54" s="468"/>
      <c r="XCC54" s="468"/>
      <c r="XCD54" s="468"/>
      <c r="XCE54" s="468"/>
      <c r="XCF54" s="468"/>
      <c r="XCG54" s="468"/>
      <c r="XCH54" s="468"/>
      <c r="XCI54" s="468"/>
      <c r="XCJ54" s="468"/>
      <c r="XCK54" s="468"/>
      <c r="XCL54" s="468"/>
      <c r="XCM54" s="468"/>
      <c r="XCN54" s="468"/>
      <c r="XCO54" s="468"/>
      <c r="XCP54" s="468"/>
      <c r="XCQ54" s="468"/>
      <c r="XCR54" s="468"/>
      <c r="XCS54" s="468"/>
      <c r="XCT54" s="468"/>
      <c r="XCU54" s="468"/>
      <c r="XCV54" s="468"/>
      <c r="XCW54" s="468"/>
      <c r="XCX54" s="468"/>
      <c r="XCY54" s="468"/>
      <c r="XCZ54" s="468"/>
      <c r="XDA54" s="468"/>
      <c r="XDB54" s="468"/>
      <c r="XDC54" s="468"/>
      <c r="XDD54" s="468"/>
      <c r="XDE54" s="468"/>
      <c r="XDF54" s="468"/>
      <c r="XDG54" s="468"/>
      <c r="XDH54" s="468"/>
    </row>
    <row r="55" spans="1:16336" ht="15.75" x14ac:dyDescent="0.25">
      <c r="A55" s="631" t="s">
        <v>813</v>
      </c>
      <c r="B55" s="468">
        <v>75047</v>
      </c>
      <c r="C55" s="470" t="s">
        <v>950</v>
      </c>
      <c r="D55" s="647">
        <v>4512948976</v>
      </c>
      <c r="E55" s="481">
        <v>46161</v>
      </c>
      <c r="F55" s="468" t="s">
        <v>953</v>
      </c>
      <c r="G55" s="468" t="s">
        <v>831</v>
      </c>
      <c r="H55" s="468" t="s">
        <v>832</v>
      </c>
      <c r="I55" s="468" t="s">
        <v>818</v>
      </c>
      <c r="J55" s="468" t="s">
        <v>343</v>
      </c>
      <c r="K55" s="629">
        <v>950000</v>
      </c>
      <c r="L55" s="468"/>
      <c r="M55" s="472">
        <f t="shared" si="14"/>
        <v>950000</v>
      </c>
      <c r="N55" s="473">
        <f t="shared" si="15"/>
        <v>171000</v>
      </c>
      <c r="O55" s="473">
        <f t="shared" si="16"/>
        <v>1121000</v>
      </c>
      <c r="P55" s="473">
        <f t="shared" ref="P55:P67" si="17">+O55</f>
        <v>1121000</v>
      </c>
      <c r="Q55" s="468" t="s">
        <v>944</v>
      </c>
      <c r="R55" s="481"/>
      <c r="S55" s="468"/>
      <c r="T55" s="468"/>
      <c r="U55" s="468"/>
      <c r="V55" s="468"/>
      <c r="W55" s="468"/>
      <c r="X55" s="468"/>
      <c r="Y55" s="468"/>
      <c r="Z55" s="476">
        <v>46157</v>
      </c>
      <c r="AA55" s="468" t="s">
        <v>948</v>
      </c>
      <c r="AB55" s="468"/>
      <c r="AC55" s="468"/>
      <c r="AD55" s="468"/>
      <c r="AE55" s="468"/>
      <c r="AF55" s="468"/>
      <c r="AG55" s="468"/>
      <c r="AH55" s="468"/>
      <c r="AI55" s="468"/>
      <c r="AJ55" s="468"/>
      <c r="AK55" s="468"/>
      <c r="AL55" s="468"/>
      <c r="AM55" s="468"/>
      <c r="AN55" s="468"/>
      <c r="AO55" s="468"/>
      <c r="AP55" s="468"/>
      <c r="AQ55" s="468"/>
      <c r="AR55" s="468"/>
      <c r="AS55" s="468"/>
      <c r="AT55" s="468"/>
      <c r="AU55" s="468"/>
      <c r="AV55" s="468"/>
      <c r="AW55" s="468"/>
      <c r="AX55" s="468"/>
      <c r="AY55" s="468"/>
      <c r="AZ55" s="468"/>
      <c r="BA55" s="468"/>
      <c r="BB55" s="468"/>
      <c r="BC55" s="468"/>
      <c r="BD55" s="468"/>
      <c r="BE55" s="468"/>
      <c r="BF55" s="468"/>
      <c r="BG55" s="468"/>
      <c r="BH55" s="468"/>
      <c r="BI55" s="468"/>
      <c r="BJ55" s="468"/>
      <c r="BK55" s="468"/>
      <c r="BL55" s="468"/>
      <c r="BM55" s="468"/>
      <c r="BN55" s="468"/>
      <c r="BO55" s="468"/>
      <c r="BP55" s="468"/>
      <c r="BQ55" s="468"/>
      <c r="BR55" s="468"/>
      <c r="BS55" s="468"/>
      <c r="BT55" s="468"/>
      <c r="BU55" s="468"/>
      <c r="BV55" s="468"/>
      <c r="BW55" s="468"/>
      <c r="BX55" s="468"/>
      <c r="BY55" s="468"/>
      <c r="BZ55" s="468"/>
      <c r="CA55" s="468"/>
      <c r="CB55" s="468"/>
      <c r="CC55" s="468"/>
      <c r="CD55" s="468"/>
      <c r="CE55" s="468"/>
      <c r="CF55" s="468"/>
      <c r="CG55" s="468"/>
      <c r="CH55" s="468"/>
      <c r="CI55" s="468"/>
      <c r="CJ55" s="468"/>
      <c r="CK55" s="468"/>
      <c r="CL55" s="468"/>
      <c r="CM55" s="468"/>
      <c r="CN55" s="468"/>
      <c r="CO55" s="468"/>
      <c r="CP55" s="468"/>
      <c r="CQ55" s="468"/>
      <c r="CR55" s="468"/>
      <c r="CS55" s="468"/>
      <c r="CT55" s="468"/>
      <c r="CU55" s="468"/>
      <c r="CV55" s="468"/>
      <c r="CW55" s="468"/>
      <c r="CX55" s="468"/>
      <c r="CY55" s="468"/>
      <c r="CZ55" s="468"/>
      <c r="DA55" s="468"/>
      <c r="DB55" s="468"/>
      <c r="DC55" s="468"/>
      <c r="DD55" s="468"/>
      <c r="DE55" s="468"/>
      <c r="DF55" s="468"/>
      <c r="DG55" s="468"/>
      <c r="DH55" s="468"/>
      <c r="DI55" s="468"/>
      <c r="DJ55" s="468"/>
      <c r="DK55" s="468"/>
      <c r="DL55" s="468"/>
      <c r="DM55" s="468"/>
      <c r="DN55" s="468"/>
      <c r="DO55" s="468"/>
      <c r="DP55" s="468"/>
      <c r="DQ55" s="468"/>
      <c r="DR55" s="468"/>
      <c r="DS55" s="468"/>
      <c r="DT55" s="468"/>
      <c r="DU55" s="468"/>
      <c r="DV55" s="468"/>
      <c r="DW55" s="468"/>
      <c r="DX55" s="468"/>
      <c r="DY55" s="468"/>
      <c r="DZ55" s="468"/>
      <c r="EA55" s="468"/>
      <c r="EB55" s="468"/>
      <c r="EC55" s="468"/>
      <c r="ED55" s="468"/>
      <c r="EE55" s="468"/>
      <c r="EF55" s="468"/>
      <c r="EG55" s="468"/>
      <c r="EH55" s="468"/>
      <c r="EI55" s="468"/>
      <c r="EJ55" s="468"/>
      <c r="EK55" s="468"/>
      <c r="EL55" s="468"/>
      <c r="EM55" s="468"/>
      <c r="EN55" s="468"/>
      <c r="EO55" s="468"/>
      <c r="EP55" s="468"/>
      <c r="EQ55" s="468"/>
      <c r="ER55" s="468"/>
      <c r="ES55" s="468"/>
      <c r="ET55" s="468"/>
      <c r="EU55" s="468"/>
      <c r="EV55" s="468"/>
      <c r="EW55" s="468"/>
      <c r="EX55" s="468"/>
      <c r="EY55" s="468"/>
      <c r="EZ55" s="468"/>
      <c r="FA55" s="468"/>
      <c r="FB55" s="468"/>
      <c r="FC55" s="468"/>
      <c r="FD55" s="468"/>
      <c r="FE55" s="468"/>
      <c r="FF55" s="468"/>
      <c r="FG55" s="468"/>
      <c r="FH55" s="468"/>
      <c r="FI55" s="468"/>
      <c r="FJ55" s="468"/>
      <c r="FK55" s="468"/>
      <c r="FL55" s="468"/>
      <c r="FM55" s="468"/>
      <c r="FN55" s="468"/>
      <c r="FO55" s="468"/>
      <c r="FP55" s="468"/>
      <c r="FQ55" s="468"/>
      <c r="FR55" s="468"/>
      <c r="FS55" s="468"/>
      <c r="FT55" s="468"/>
      <c r="FU55" s="468"/>
      <c r="FV55" s="468"/>
      <c r="FW55" s="468"/>
      <c r="FX55" s="468"/>
      <c r="FY55" s="468"/>
      <c r="FZ55" s="468"/>
      <c r="GA55" s="468"/>
      <c r="GB55" s="468"/>
      <c r="GC55" s="468"/>
      <c r="GD55" s="468"/>
      <c r="GE55" s="468"/>
      <c r="GF55" s="468"/>
      <c r="GG55" s="468"/>
      <c r="GH55" s="468"/>
      <c r="GI55" s="468"/>
      <c r="GJ55" s="468"/>
      <c r="GK55" s="468"/>
      <c r="GL55" s="468"/>
      <c r="GM55" s="468"/>
      <c r="GN55" s="468"/>
      <c r="GO55" s="468"/>
      <c r="GP55" s="468"/>
      <c r="GQ55" s="468"/>
      <c r="GR55" s="468"/>
      <c r="GS55" s="468"/>
      <c r="GT55" s="468"/>
      <c r="GU55" s="468"/>
      <c r="GV55" s="468"/>
      <c r="GW55" s="468"/>
      <c r="GX55" s="468"/>
      <c r="GY55" s="468"/>
      <c r="GZ55" s="468"/>
      <c r="HA55" s="468"/>
      <c r="HB55" s="468"/>
      <c r="HC55" s="468"/>
      <c r="HD55" s="468"/>
      <c r="HE55" s="468"/>
      <c r="HF55" s="468"/>
      <c r="HG55" s="468"/>
      <c r="HH55" s="468"/>
      <c r="HI55" s="468"/>
      <c r="HJ55" s="468"/>
      <c r="HK55" s="468"/>
      <c r="HL55" s="468"/>
      <c r="HM55" s="468"/>
      <c r="HN55" s="468"/>
      <c r="HO55" s="468"/>
      <c r="HP55" s="468"/>
      <c r="HQ55" s="468"/>
      <c r="HR55" s="468"/>
      <c r="HS55" s="468"/>
      <c r="HT55" s="468"/>
      <c r="HU55" s="468"/>
      <c r="HV55" s="468"/>
      <c r="HW55" s="468"/>
      <c r="HX55" s="468"/>
      <c r="HY55" s="468"/>
      <c r="HZ55" s="468"/>
      <c r="IA55" s="468"/>
      <c r="IB55" s="468"/>
      <c r="IC55" s="468"/>
      <c r="ID55" s="468"/>
      <c r="IE55" s="468"/>
      <c r="IF55" s="468"/>
      <c r="IG55" s="468"/>
      <c r="IH55" s="468"/>
      <c r="II55" s="468"/>
      <c r="IJ55" s="468"/>
      <c r="IK55" s="468"/>
      <c r="IL55" s="468"/>
      <c r="IM55" s="468"/>
      <c r="IN55" s="468"/>
      <c r="IO55" s="468"/>
      <c r="IP55" s="468"/>
      <c r="IQ55" s="468"/>
      <c r="IR55" s="468"/>
      <c r="IS55" s="468"/>
      <c r="IT55" s="468"/>
      <c r="IU55" s="468"/>
      <c r="IV55" s="468"/>
      <c r="IW55" s="468"/>
      <c r="IX55" s="468"/>
      <c r="IY55" s="468"/>
      <c r="IZ55" s="468"/>
      <c r="JA55" s="468"/>
      <c r="JB55" s="468"/>
      <c r="JC55" s="468"/>
      <c r="JD55" s="468"/>
      <c r="JE55" s="468"/>
      <c r="JF55" s="468"/>
      <c r="JG55" s="468"/>
      <c r="JH55" s="468"/>
      <c r="JI55" s="468"/>
      <c r="JJ55" s="468"/>
      <c r="JK55" s="468"/>
      <c r="JL55" s="468"/>
      <c r="JM55" s="468"/>
      <c r="JN55" s="468"/>
      <c r="JO55" s="468"/>
      <c r="JP55" s="468"/>
      <c r="JQ55" s="468"/>
      <c r="JR55" s="468"/>
      <c r="JS55" s="468"/>
      <c r="JT55" s="468"/>
      <c r="JU55" s="468"/>
      <c r="JV55" s="468"/>
      <c r="JW55" s="468"/>
      <c r="JX55" s="468"/>
      <c r="JY55" s="468"/>
      <c r="JZ55" s="468"/>
      <c r="KA55" s="468"/>
      <c r="KB55" s="468"/>
      <c r="KC55" s="468"/>
      <c r="KD55" s="468"/>
      <c r="KE55" s="468"/>
      <c r="KF55" s="468"/>
      <c r="KG55" s="468"/>
      <c r="KH55" s="468"/>
      <c r="KI55" s="468"/>
      <c r="KJ55" s="468"/>
      <c r="KK55" s="468"/>
      <c r="KL55" s="468"/>
      <c r="KM55" s="468"/>
      <c r="KN55" s="468"/>
      <c r="KO55" s="468"/>
      <c r="KP55" s="468"/>
      <c r="KQ55" s="468"/>
      <c r="KR55" s="468"/>
      <c r="KS55" s="468"/>
      <c r="KT55" s="468"/>
      <c r="KU55" s="468"/>
      <c r="KV55" s="468"/>
      <c r="KW55" s="468"/>
      <c r="KX55" s="468"/>
      <c r="KY55" s="468"/>
      <c r="KZ55" s="468"/>
      <c r="LA55" s="468"/>
      <c r="LB55" s="468"/>
      <c r="LC55" s="468"/>
      <c r="LD55" s="468"/>
      <c r="LE55" s="468"/>
      <c r="LF55" s="468"/>
      <c r="LG55" s="468"/>
      <c r="LH55" s="468"/>
      <c r="LI55" s="468"/>
      <c r="LJ55" s="468"/>
      <c r="LK55" s="468"/>
      <c r="LL55" s="468"/>
      <c r="LM55" s="468"/>
      <c r="LN55" s="468"/>
      <c r="LO55" s="468"/>
      <c r="LP55" s="468"/>
      <c r="LQ55" s="468"/>
      <c r="LR55" s="468"/>
      <c r="LS55" s="468"/>
      <c r="LT55" s="468"/>
      <c r="LU55" s="468"/>
      <c r="LV55" s="468"/>
      <c r="LW55" s="468"/>
      <c r="LX55" s="468"/>
      <c r="LY55" s="468"/>
      <c r="LZ55" s="468"/>
      <c r="MA55" s="468"/>
      <c r="MB55" s="468"/>
      <c r="MC55" s="468"/>
      <c r="MD55" s="468"/>
      <c r="ME55" s="468"/>
      <c r="MF55" s="468"/>
      <c r="MG55" s="468"/>
      <c r="MH55" s="468"/>
      <c r="MI55" s="468"/>
      <c r="MJ55" s="468"/>
      <c r="MK55" s="468"/>
      <c r="ML55" s="468"/>
      <c r="MM55" s="468"/>
      <c r="MN55" s="468"/>
      <c r="MO55" s="468"/>
      <c r="MP55" s="468"/>
      <c r="MQ55" s="468"/>
      <c r="MR55" s="468"/>
      <c r="MS55" s="468"/>
      <c r="MT55" s="468"/>
      <c r="MU55" s="468"/>
      <c r="MV55" s="468"/>
      <c r="MW55" s="468"/>
      <c r="MX55" s="468"/>
      <c r="MY55" s="468"/>
      <c r="MZ55" s="468"/>
      <c r="NA55" s="468"/>
      <c r="NB55" s="468"/>
      <c r="NC55" s="468"/>
      <c r="ND55" s="468"/>
      <c r="NE55" s="468"/>
      <c r="NF55" s="468"/>
      <c r="NG55" s="468"/>
      <c r="NH55" s="468"/>
      <c r="NI55" s="468"/>
      <c r="NJ55" s="468"/>
      <c r="NK55" s="468"/>
      <c r="NL55" s="468"/>
      <c r="NM55" s="468"/>
      <c r="NN55" s="468"/>
      <c r="NO55" s="468"/>
      <c r="NP55" s="468"/>
      <c r="NQ55" s="468"/>
      <c r="NR55" s="468"/>
      <c r="NS55" s="468"/>
      <c r="NT55" s="468"/>
      <c r="NU55" s="468"/>
      <c r="NV55" s="468"/>
      <c r="NW55" s="468"/>
      <c r="NX55" s="468"/>
      <c r="NY55" s="468"/>
      <c r="NZ55" s="468"/>
      <c r="OA55" s="468"/>
      <c r="OB55" s="468"/>
      <c r="OC55" s="468"/>
      <c r="OD55" s="468"/>
      <c r="OE55" s="468"/>
      <c r="OF55" s="468"/>
      <c r="OG55" s="468"/>
      <c r="OH55" s="468"/>
      <c r="OI55" s="468"/>
      <c r="OJ55" s="468"/>
      <c r="OK55" s="468"/>
      <c r="OL55" s="468"/>
      <c r="OM55" s="468"/>
      <c r="ON55" s="468"/>
      <c r="OO55" s="468"/>
      <c r="OP55" s="468"/>
      <c r="OQ55" s="468"/>
      <c r="OR55" s="468"/>
      <c r="OS55" s="468"/>
      <c r="OT55" s="468"/>
      <c r="OU55" s="468"/>
      <c r="OV55" s="468"/>
      <c r="OW55" s="468"/>
      <c r="OX55" s="468"/>
      <c r="OY55" s="468"/>
      <c r="OZ55" s="468"/>
      <c r="PA55" s="468"/>
      <c r="PB55" s="468"/>
      <c r="PC55" s="468"/>
      <c r="PD55" s="468"/>
      <c r="PE55" s="468"/>
      <c r="PF55" s="468"/>
      <c r="PG55" s="468"/>
      <c r="PH55" s="468"/>
      <c r="PI55" s="468"/>
      <c r="PJ55" s="468"/>
      <c r="PK55" s="468"/>
      <c r="PL55" s="468"/>
      <c r="PM55" s="468"/>
      <c r="PN55" s="468"/>
      <c r="PO55" s="468"/>
      <c r="PP55" s="468"/>
      <c r="PQ55" s="468"/>
      <c r="PR55" s="468"/>
      <c r="PS55" s="468"/>
      <c r="PT55" s="468"/>
      <c r="PU55" s="468"/>
      <c r="PV55" s="468"/>
      <c r="PW55" s="468"/>
      <c r="PX55" s="468"/>
      <c r="PY55" s="468"/>
      <c r="PZ55" s="468"/>
      <c r="QA55" s="468"/>
      <c r="QB55" s="468"/>
      <c r="QC55" s="468"/>
      <c r="QD55" s="468"/>
      <c r="QE55" s="468"/>
      <c r="QF55" s="468"/>
      <c r="QG55" s="468"/>
      <c r="QH55" s="468"/>
      <c r="QI55" s="468"/>
      <c r="QJ55" s="468"/>
      <c r="QK55" s="468"/>
      <c r="QL55" s="468"/>
      <c r="QM55" s="468"/>
      <c r="QN55" s="468"/>
      <c r="QO55" s="468"/>
      <c r="QP55" s="468"/>
      <c r="QQ55" s="468"/>
      <c r="QR55" s="468"/>
      <c r="QS55" s="468"/>
      <c r="QT55" s="468"/>
      <c r="QU55" s="468"/>
      <c r="QV55" s="468"/>
      <c r="QW55" s="468"/>
      <c r="QX55" s="468"/>
      <c r="QY55" s="468"/>
      <c r="QZ55" s="468"/>
      <c r="RA55" s="468"/>
      <c r="RB55" s="468"/>
      <c r="RC55" s="468"/>
      <c r="RD55" s="468"/>
      <c r="RE55" s="468"/>
      <c r="RF55" s="468"/>
      <c r="RG55" s="468"/>
      <c r="RH55" s="468"/>
      <c r="RI55" s="468"/>
      <c r="RJ55" s="468"/>
      <c r="RK55" s="468"/>
      <c r="RL55" s="468"/>
      <c r="RM55" s="468"/>
      <c r="RN55" s="468"/>
      <c r="RO55" s="468"/>
      <c r="RP55" s="468"/>
      <c r="RQ55" s="468"/>
      <c r="RR55" s="468"/>
      <c r="RS55" s="468"/>
      <c r="RT55" s="468"/>
      <c r="RU55" s="468"/>
      <c r="RV55" s="468"/>
      <c r="RW55" s="468"/>
      <c r="RX55" s="468"/>
      <c r="RY55" s="468"/>
      <c r="RZ55" s="468"/>
      <c r="SA55" s="468"/>
      <c r="SB55" s="468"/>
      <c r="SC55" s="468"/>
      <c r="SD55" s="468"/>
      <c r="SE55" s="468"/>
      <c r="SF55" s="468"/>
      <c r="SG55" s="468"/>
      <c r="SH55" s="468"/>
      <c r="SI55" s="468"/>
      <c r="SJ55" s="468"/>
      <c r="SK55" s="468"/>
      <c r="SL55" s="468"/>
      <c r="SM55" s="468"/>
      <c r="SN55" s="468"/>
      <c r="SO55" s="468"/>
      <c r="SP55" s="468"/>
      <c r="SQ55" s="468"/>
      <c r="SR55" s="468"/>
      <c r="SS55" s="468"/>
      <c r="ST55" s="468"/>
      <c r="SU55" s="468"/>
      <c r="SV55" s="468"/>
      <c r="SW55" s="468"/>
      <c r="SX55" s="468"/>
      <c r="SY55" s="468"/>
      <c r="SZ55" s="468"/>
      <c r="TA55" s="468"/>
      <c r="TB55" s="468"/>
      <c r="TC55" s="468"/>
      <c r="TD55" s="468"/>
      <c r="TE55" s="468"/>
      <c r="TF55" s="468"/>
      <c r="TG55" s="468"/>
      <c r="TH55" s="468"/>
      <c r="TI55" s="468"/>
      <c r="TJ55" s="468"/>
      <c r="TK55" s="468"/>
      <c r="TL55" s="468"/>
      <c r="TM55" s="468"/>
      <c r="TN55" s="468"/>
      <c r="TO55" s="468"/>
      <c r="TP55" s="468"/>
      <c r="TQ55" s="468"/>
      <c r="TR55" s="468"/>
      <c r="TS55" s="468"/>
      <c r="TT55" s="468"/>
      <c r="TU55" s="468"/>
      <c r="TV55" s="468"/>
      <c r="TW55" s="468"/>
      <c r="TX55" s="468"/>
      <c r="TY55" s="468"/>
      <c r="TZ55" s="468"/>
      <c r="UA55" s="468"/>
      <c r="UB55" s="468"/>
      <c r="UC55" s="468"/>
      <c r="UD55" s="468"/>
      <c r="UE55" s="468"/>
      <c r="UF55" s="468"/>
      <c r="UG55" s="468"/>
      <c r="UH55" s="468"/>
      <c r="UI55" s="468"/>
      <c r="UJ55" s="468"/>
      <c r="UK55" s="468"/>
      <c r="UL55" s="468"/>
      <c r="UM55" s="468"/>
      <c r="UN55" s="468"/>
      <c r="UO55" s="468"/>
      <c r="UP55" s="468"/>
      <c r="UQ55" s="468"/>
      <c r="UR55" s="468"/>
      <c r="US55" s="468"/>
      <c r="UT55" s="468"/>
      <c r="UU55" s="468"/>
      <c r="UV55" s="468"/>
      <c r="UW55" s="468"/>
      <c r="UX55" s="468"/>
      <c r="UY55" s="468"/>
      <c r="UZ55" s="468"/>
      <c r="VA55" s="468"/>
      <c r="VB55" s="468"/>
      <c r="VC55" s="468"/>
      <c r="VD55" s="468"/>
      <c r="VE55" s="468"/>
      <c r="VF55" s="468"/>
      <c r="VG55" s="468"/>
      <c r="VH55" s="468"/>
      <c r="VI55" s="468"/>
      <c r="VJ55" s="468"/>
      <c r="VK55" s="468"/>
      <c r="VL55" s="468"/>
      <c r="VM55" s="468"/>
      <c r="VN55" s="468"/>
      <c r="VO55" s="468"/>
      <c r="VP55" s="468"/>
      <c r="VQ55" s="468"/>
      <c r="VR55" s="468"/>
      <c r="VS55" s="468"/>
      <c r="VT55" s="468"/>
      <c r="VU55" s="468"/>
      <c r="VV55" s="468"/>
      <c r="VW55" s="468"/>
      <c r="VX55" s="468"/>
      <c r="VY55" s="468"/>
      <c r="VZ55" s="468"/>
      <c r="WA55" s="468"/>
      <c r="WB55" s="468"/>
      <c r="WC55" s="468"/>
      <c r="WD55" s="468"/>
      <c r="WE55" s="468"/>
      <c r="WF55" s="468"/>
      <c r="WG55" s="468"/>
      <c r="WH55" s="468"/>
      <c r="WI55" s="468"/>
      <c r="WJ55" s="468"/>
      <c r="WK55" s="468"/>
      <c r="WL55" s="468"/>
      <c r="WM55" s="468"/>
      <c r="WN55" s="468"/>
      <c r="WO55" s="468"/>
      <c r="WP55" s="468"/>
      <c r="WQ55" s="468"/>
      <c r="WR55" s="468"/>
      <c r="WS55" s="468"/>
      <c r="WT55" s="468"/>
      <c r="WU55" s="468"/>
      <c r="WV55" s="468"/>
      <c r="WW55" s="468"/>
      <c r="WX55" s="468"/>
      <c r="WY55" s="468"/>
      <c r="WZ55" s="468"/>
      <c r="XA55" s="468"/>
      <c r="XB55" s="468"/>
      <c r="XC55" s="468"/>
      <c r="XD55" s="468"/>
      <c r="XE55" s="468"/>
      <c r="XF55" s="468"/>
      <c r="XG55" s="468"/>
      <c r="XH55" s="468"/>
      <c r="XI55" s="468"/>
      <c r="XJ55" s="468"/>
      <c r="XK55" s="468"/>
      <c r="XL55" s="468"/>
      <c r="XM55" s="468"/>
      <c r="XN55" s="468"/>
      <c r="XO55" s="468"/>
      <c r="XP55" s="468"/>
      <c r="XQ55" s="468"/>
      <c r="XR55" s="468"/>
      <c r="XS55" s="468"/>
      <c r="XT55" s="468"/>
      <c r="XU55" s="468"/>
      <c r="XV55" s="468"/>
      <c r="XW55" s="468"/>
      <c r="XX55" s="468"/>
      <c r="XY55" s="468"/>
      <c r="XZ55" s="468"/>
      <c r="YA55" s="468"/>
      <c r="YB55" s="468"/>
      <c r="YC55" s="468"/>
      <c r="YD55" s="468"/>
      <c r="YE55" s="468"/>
      <c r="YF55" s="468"/>
      <c r="YG55" s="468"/>
      <c r="YH55" s="468"/>
      <c r="YI55" s="468"/>
      <c r="YJ55" s="468"/>
      <c r="YK55" s="468"/>
      <c r="YL55" s="468"/>
      <c r="YM55" s="468"/>
      <c r="YN55" s="468"/>
      <c r="YO55" s="468"/>
      <c r="YP55" s="468"/>
      <c r="YQ55" s="468"/>
      <c r="YR55" s="468"/>
      <c r="YS55" s="468"/>
      <c r="YT55" s="468"/>
      <c r="YU55" s="468"/>
      <c r="YV55" s="468"/>
      <c r="YW55" s="468"/>
      <c r="YX55" s="468"/>
      <c r="YY55" s="468"/>
      <c r="YZ55" s="468"/>
      <c r="ZA55" s="468"/>
      <c r="ZB55" s="468"/>
      <c r="ZC55" s="468"/>
      <c r="ZD55" s="468"/>
      <c r="ZE55" s="468"/>
      <c r="ZF55" s="468"/>
      <c r="ZG55" s="468"/>
      <c r="ZH55" s="468"/>
      <c r="ZI55" s="468"/>
      <c r="ZJ55" s="468"/>
      <c r="ZK55" s="468"/>
      <c r="ZL55" s="468"/>
      <c r="ZM55" s="468"/>
      <c r="ZN55" s="468"/>
      <c r="ZO55" s="468"/>
      <c r="ZP55" s="468"/>
      <c r="ZQ55" s="468"/>
      <c r="ZR55" s="468"/>
      <c r="ZS55" s="468"/>
      <c r="ZT55" s="468"/>
      <c r="ZU55" s="468"/>
      <c r="ZV55" s="468"/>
      <c r="ZW55" s="468"/>
      <c r="ZX55" s="468"/>
      <c r="ZY55" s="468"/>
      <c r="ZZ55" s="468"/>
      <c r="AAA55" s="468"/>
      <c r="AAB55" s="468"/>
      <c r="AAC55" s="468"/>
      <c r="AAD55" s="468"/>
      <c r="AAE55" s="468"/>
      <c r="AAF55" s="468"/>
      <c r="AAG55" s="468"/>
      <c r="AAH55" s="468"/>
      <c r="AAI55" s="468"/>
      <c r="AAJ55" s="468"/>
      <c r="AAK55" s="468"/>
      <c r="AAL55" s="468"/>
      <c r="AAM55" s="468"/>
      <c r="AAN55" s="468"/>
      <c r="AAO55" s="468"/>
      <c r="AAP55" s="468"/>
      <c r="AAQ55" s="468"/>
      <c r="AAR55" s="468"/>
      <c r="AAS55" s="468"/>
      <c r="AAT55" s="468"/>
      <c r="AAU55" s="468"/>
      <c r="AAV55" s="468"/>
      <c r="AAW55" s="468"/>
      <c r="AAX55" s="468"/>
      <c r="AAY55" s="468"/>
      <c r="AAZ55" s="468"/>
      <c r="ABA55" s="468"/>
      <c r="ABB55" s="468"/>
      <c r="ABC55" s="468"/>
      <c r="ABD55" s="468"/>
      <c r="ABE55" s="468"/>
      <c r="ABF55" s="468"/>
      <c r="ABG55" s="468"/>
      <c r="ABH55" s="468"/>
      <c r="ABI55" s="468"/>
      <c r="ABJ55" s="468"/>
      <c r="ABK55" s="468"/>
      <c r="ABL55" s="468"/>
      <c r="ABM55" s="468"/>
      <c r="ABN55" s="468"/>
      <c r="ABO55" s="468"/>
      <c r="ABP55" s="468"/>
      <c r="ABQ55" s="468"/>
      <c r="ABR55" s="468"/>
      <c r="ABS55" s="468"/>
      <c r="ABT55" s="468"/>
      <c r="ABU55" s="468"/>
      <c r="ABV55" s="468"/>
      <c r="ABW55" s="468"/>
      <c r="ABX55" s="468"/>
      <c r="ABY55" s="468"/>
      <c r="ABZ55" s="468"/>
      <c r="ACA55" s="468"/>
      <c r="ACB55" s="468"/>
      <c r="ACC55" s="468"/>
      <c r="ACD55" s="468"/>
      <c r="ACE55" s="468"/>
      <c r="ACF55" s="468"/>
      <c r="ACG55" s="468"/>
      <c r="ACH55" s="468"/>
      <c r="ACI55" s="468"/>
      <c r="ACJ55" s="468"/>
      <c r="ACK55" s="468"/>
      <c r="ACL55" s="468"/>
      <c r="ACM55" s="468"/>
      <c r="ACN55" s="468"/>
      <c r="ACO55" s="468"/>
      <c r="ACP55" s="468"/>
      <c r="ACQ55" s="468"/>
      <c r="ACR55" s="468"/>
      <c r="ACS55" s="468"/>
      <c r="ACT55" s="468"/>
      <c r="ACU55" s="468"/>
      <c r="ACV55" s="468"/>
      <c r="ACW55" s="468"/>
      <c r="ACX55" s="468"/>
      <c r="ACY55" s="468"/>
      <c r="ACZ55" s="468"/>
      <c r="ADA55" s="468"/>
      <c r="ADB55" s="468"/>
      <c r="ADC55" s="468"/>
      <c r="ADD55" s="468"/>
      <c r="ADE55" s="468"/>
      <c r="ADF55" s="468"/>
      <c r="ADG55" s="468"/>
      <c r="ADH55" s="468"/>
      <c r="ADI55" s="468"/>
      <c r="ADJ55" s="468"/>
      <c r="ADK55" s="468"/>
      <c r="ADL55" s="468"/>
      <c r="ADM55" s="468"/>
      <c r="ADN55" s="468"/>
      <c r="ADO55" s="468"/>
      <c r="ADP55" s="468"/>
      <c r="ADQ55" s="468"/>
      <c r="ADR55" s="468"/>
      <c r="ADS55" s="468"/>
      <c r="ADT55" s="468"/>
      <c r="ADU55" s="468"/>
      <c r="ADV55" s="468"/>
      <c r="ADW55" s="468"/>
      <c r="ADX55" s="468"/>
      <c r="ADY55" s="468"/>
      <c r="ADZ55" s="468"/>
      <c r="AEA55" s="468"/>
      <c r="AEB55" s="468"/>
      <c r="AEC55" s="468"/>
      <c r="AED55" s="468"/>
      <c r="AEE55" s="468"/>
      <c r="AEF55" s="468"/>
      <c r="AEG55" s="468"/>
      <c r="AEH55" s="468"/>
      <c r="AEI55" s="468"/>
      <c r="AEJ55" s="468"/>
      <c r="AEK55" s="468"/>
      <c r="AEL55" s="468"/>
      <c r="AEM55" s="468"/>
      <c r="AEN55" s="468"/>
      <c r="AEO55" s="468"/>
      <c r="AEP55" s="468"/>
      <c r="AEQ55" s="468"/>
      <c r="AER55" s="468"/>
      <c r="AES55" s="468"/>
      <c r="AET55" s="468"/>
      <c r="AEU55" s="468"/>
      <c r="AEV55" s="468"/>
      <c r="AEW55" s="468"/>
      <c r="AEX55" s="468"/>
      <c r="AEY55" s="468"/>
      <c r="AEZ55" s="468"/>
      <c r="AFA55" s="468"/>
      <c r="AFB55" s="468"/>
      <c r="AFC55" s="468"/>
      <c r="AFD55" s="468"/>
      <c r="AFE55" s="468"/>
      <c r="AFF55" s="468"/>
      <c r="AFG55" s="468"/>
      <c r="AFH55" s="468"/>
      <c r="AFI55" s="468"/>
      <c r="AFJ55" s="468"/>
      <c r="AFK55" s="468"/>
      <c r="AFL55" s="468"/>
      <c r="AFM55" s="468"/>
      <c r="AFN55" s="468"/>
      <c r="AFO55" s="468"/>
      <c r="AFP55" s="468"/>
      <c r="AFQ55" s="468"/>
      <c r="AFR55" s="468"/>
      <c r="AFS55" s="468"/>
      <c r="AFT55" s="468"/>
      <c r="AFU55" s="468"/>
      <c r="AFV55" s="468"/>
      <c r="AFW55" s="468"/>
      <c r="AFX55" s="468"/>
      <c r="AFY55" s="468"/>
      <c r="AFZ55" s="468"/>
      <c r="AGA55" s="468"/>
      <c r="AGB55" s="468"/>
      <c r="AGC55" s="468"/>
      <c r="AGD55" s="468"/>
      <c r="AGE55" s="468"/>
      <c r="AGF55" s="468"/>
      <c r="AGG55" s="468"/>
      <c r="AGH55" s="468"/>
      <c r="AGI55" s="468"/>
      <c r="AGJ55" s="468"/>
      <c r="AGK55" s="468"/>
      <c r="AGL55" s="468"/>
      <c r="AGM55" s="468"/>
      <c r="AGN55" s="468"/>
      <c r="AGO55" s="468"/>
      <c r="AGP55" s="468"/>
      <c r="AGQ55" s="468"/>
      <c r="AGR55" s="468"/>
      <c r="AGS55" s="468"/>
      <c r="AGT55" s="468"/>
      <c r="AGU55" s="468"/>
      <c r="AGV55" s="468"/>
      <c r="AGW55" s="468"/>
      <c r="AGX55" s="468"/>
      <c r="AGY55" s="468"/>
      <c r="AGZ55" s="468"/>
      <c r="AHA55" s="468"/>
      <c r="AHB55" s="468"/>
      <c r="AHC55" s="468"/>
      <c r="AHD55" s="468"/>
      <c r="AHE55" s="468"/>
      <c r="AHF55" s="468"/>
      <c r="AHG55" s="468"/>
      <c r="AHH55" s="468"/>
      <c r="AHI55" s="468"/>
      <c r="AHJ55" s="468"/>
      <c r="AHK55" s="468"/>
      <c r="AHL55" s="468"/>
      <c r="AHM55" s="468"/>
      <c r="AHN55" s="468"/>
      <c r="AHO55" s="468"/>
      <c r="AHP55" s="468"/>
      <c r="AHQ55" s="468"/>
      <c r="AHR55" s="468"/>
      <c r="AHS55" s="468"/>
      <c r="AHT55" s="468"/>
      <c r="AHU55" s="468"/>
      <c r="AHV55" s="468"/>
      <c r="AHW55" s="468"/>
      <c r="AHX55" s="468"/>
      <c r="AHY55" s="468"/>
      <c r="AHZ55" s="468"/>
      <c r="AIA55" s="468"/>
      <c r="AIB55" s="468"/>
      <c r="AIC55" s="468"/>
      <c r="AID55" s="468"/>
      <c r="AIE55" s="468"/>
      <c r="AIF55" s="468"/>
      <c r="AIG55" s="468"/>
      <c r="AIH55" s="468"/>
      <c r="AII55" s="468"/>
      <c r="AIJ55" s="468"/>
      <c r="AIK55" s="468"/>
      <c r="AIL55" s="468"/>
      <c r="AIM55" s="468"/>
      <c r="AIN55" s="468"/>
      <c r="AIO55" s="468"/>
      <c r="AIP55" s="468"/>
      <c r="AIQ55" s="468"/>
      <c r="AIR55" s="468"/>
      <c r="AIS55" s="468"/>
      <c r="AIT55" s="468"/>
      <c r="AIU55" s="468"/>
      <c r="AIV55" s="468"/>
      <c r="AIW55" s="468"/>
      <c r="AIX55" s="468"/>
      <c r="AIY55" s="468"/>
      <c r="AIZ55" s="468"/>
      <c r="AJA55" s="468"/>
      <c r="AJB55" s="468"/>
      <c r="AJC55" s="468"/>
      <c r="AJD55" s="468"/>
      <c r="AJE55" s="468"/>
      <c r="AJF55" s="468"/>
      <c r="AJG55" s="468"/>
      <c r="AJH55" s="468"/>
      <c r="AJI55" s="468"/>
      <c r="AJJ55" s="468"/>
      <c r="AJK55" s="468"/>
      <c r="AJL55" s="468"/>
      <c r="AJM55" s="468"/>
      <c r="AJN55" s="468"/>
      <c r="AJO55" s="468"/>
      <c r="AJP55" s="468"/>
      <c r="AJQ55" s="468"/>
      <c r="AJR55" s="468"/>
      <c r="AJS55" s="468"/>
      <c r="AJT55" s="468"/>
      <c r="AJU55" s="468"/>
      <c r="AJV55" s="468"/>
      <c r="AJW55" s="468"/>
      <c r="AJX55" s="468"/>
      <c r="AJY55" s="468"/>
      <c r="AJZ55" s="468"/>
      <c r="AKA55" s="468"/>
      <c r="AKB55" s="468"/>
      <c r="AKC55" s="468"/>
      <c r="AKD55" s="468"/>
      <c r="AKE55" s="468"/>
      <c r="AKF55" s="468"/>
      <c r="AKG55" s="468"/>
      <c r="AKH55" s="468"/>
      <c r="AKI55" s="468"/>
      <c r="AKJ55" s="468"/>
      <c r="AKK55" s="468"/>
      <c r="AKL55" s="468"/>
      <c r="AKM55" s="468"/>
      <c r="AKN55" s="468"/>
      <c r="AKO55" s="468"/>
      <c r="AKP55" s="468"/>
      <c r="AKQ55" s="468"/>
      <c r="AKR55" s="468"/>
      <c r="AKS55" s="468"/>
      <c r="AKT55" s="468"/>
      <c r="AKU55" s="468"/>
      <c r="AKV55" s="468"/>
      <c r="AKW55" s="468"/>
      <c r="AKX55" s="468"/>
      <c r="AKY55" s="468"/>
      <c r="AKZ55" s="468"/>
      <c r="ALA55" s="468"/>
      <c r="ALB55" s="468"/>
      <c r="ALC55" s="468"/>
      <c r="ALD55" s="468"/>
      <c r="ALE55" s="468"/>
      <c r="ALF55" s="468"/>
      <c r="ALG55" s="468"/>
      <c r="ALH55" s="468"/>
      <c r="ALI55" s="468"/>
      <c r="ALJ55" s="468"/>
      <c r="ALK55" s="468"/>
      <c r="ALL55" s="468"/>
      <c r="ALM55" s="468"/>
      <c r="ALN55" s="468"/>
      <c r="ALO55" s="468"/>
      <c r="ALP55" s="468"/>
      <c r="ALQ55" s="468"/>
      <c r="ALR55" s="468"/>
      <c r="ALS55" s="468"/>
      <c r="ALT55" s="468"/>
      <c r="ALU55" s="468"/>
      <c r="ALV55" s="468"/>
      <c r="ALW55" s="468"/>
      <c r="ALX55" s="468"/>
      <c r="ALY55" s="468"/>
      <c r="ALZ55" s="468"/>
      <c r="AMA55" s="468"/>
      <c r="AMB55" s="468"/>
      <c r="AMC55" s="468"/>
      <c r="AMD55" s="468"/>
      <c r="AME55" s="468"/>
      <c r="AMF55" s="468"/>
      <c r="AMG55" s="468"/>
      <c r="AMH55" s="468"/>
      <c r="AMI55" s="468"/>
      <c r="AMJ55" s="468"/>
      <c r="AMK55" s="468"/>
      <c r="AML55" s="468"/>
      <c r="AMM55" s="468"/>
      <c r="AMN55" s="468"/>
      <c r="AMO55" s="468"/>
      <c r="AMP55" s="468"/>
      <c r="AMQ55" s="468"/>
      <c r="AMR55" s="468"/>
      <c r="AMS55" s="468"/>
      <c r="AMT55" s="468"/>
      <c r="AMU55" s="468"/>
      <c r="AMV55" s="468"/>
      <c r="AMW55" s="468"/>
      <c r="AMX55" s="468"/>
      <c r="AMY55" s="468"/>
      <c r="AMZ55" s="468"/>
      <c r="ANA55" s="468"/>
      <c r="ANB55" s="468"/>
      <c r="ANC55" s="468"/>
      <c r="AND55" s="468"/>
      <c r="ANE55" s="468"/>
      <c r="ANF55" s="468"/>
      <c r="ANG55" s="468"/>
      <c r="ANH55" s="468"/>
      <c r="ANI55" s="468"/>
      <c r="ANJ55" s="468"/>
      <c r="ANK55" s="468"/>
      <c r="ANL55" s="468"/>
      <c r="ANM55" s="468"/>
      <c r="ANN55" s="468"/>
      <c r="ANO55" s="468"/>
      <c r="ANP55" s="468"/>
      <c r="ANQ55" s="468"/>
      <c r="ANR55" s="468"/>
      <c r="ANS55" s="468"/>
      <c r="ANT55" s="468"/>
      <c r="ANU55" s="468"/>
      <c r="ANV55" s="468"/>
      <c r="ANW55" s="468"/>
      <c r="ANX55" s="468"/>
      <c r="ANY55" s="468"/>
      <c r="ANZ55" s="468"/>
      <c r="AOA55" s="468"/>
      <c r="AOB55" s="468"/>
      <c r="AOC55" s="468"/>
      <c r="AOD55" s="468"/>
      <c r="AOE55" s="468"/>
      <c r="AOF55" s="468"/>
      <c r="AOG55" s="468"/>
      <c r="AOH55" s="468"/>
      <c r="AOI55" s="468"/>
      <c r="AOJ55" s="468"/>
      <c r="AOK55" s="468"/>
      <c r="AOL55" s="468"/>
      <c r="AOM55" s="468"/>
      <c r="AON55" s="468"/>
      <c r="AOO55" s="468"/>
      <c r="AOP55" s="468"/>
      <c r="AOQ55" s="468"/>
      <c r="AOR55" s="468"/>
      <c r="AOS55" s="468"/>
      <c r="AOT55" s="468"/>
      <c r="AOU55" s="468"/>
      <c r="AOV55" s="468"/>
      <c r="AOW55" s="468"/>
      <c r="AOX55" s="468"/>
      <c r="AOY55" s="468"/>
      <c r="AOZ55" s="468"/>
      <c r="APA55" s="468"/>
      <c r="APB55" s="468"/>
      <c r="APC55" s="468"/>
      <c r="APD55" s="468"/>
      <c r="APE55" s="468"/>
      <c r="APF55" s="468"/>
      <c r="APG55" s="468"/>
      <c r="APH55" s="468"/>
      <c r="API55" s="468"/>
      <c r="APJ55" s="468"/>
      <c r="APK55" s="468"/>
      <c r="APL55" s="468"/>
      <c r="APM55" s="468"/>
      <c r="APN55" s="468"/>
      <c r="APO55" s="468"/>
      <c r="APP55" s="468"/>
      <c r="APQ55" s="468"/>
      <c r="APR55" s="468"/>
      <c r="APS55" s="468"/>
      <c r="APT55" s="468"/>
      <c r="APU55" s="468"/>
      <c r="APV55" s="468"/>
      <c r="APW55" s="468"/>
      <c r="APX55" s="468"/>
      <c r="APY55" s="468"/>
      <c r="APZ55" s="468"/>
      <c r="AQA55" s="468"/>
      <c r="AQB55" s="468"/>
      <c r="AQC55" s="468"/>
      <c r="AQD55" s="468"/>
      <c r="AQE55" s="468"/>
      <c r="AQF55" s="468"/>
      <c r="AQG55" s="468"/>
      <c r="AQH55" s="468"/>
      <c r="AQI55" s="468"/>
      <c r="AQJ55" s="468"/>
      <c r="AQK55" s="468"/>
      <c r="AQL55" s="468"/>
      <c r="AQM55" s="468"/>
      <c r="AQN55" s="468"/>
      <c r="AQO55" s="468"/>
      <c r="AQP55" s="468"/>
      <c r="AQQ55" s="468"/>
      <c r="AQR55" s="468"/>
      <c r="AQS55" s="468"/>
      <c r="AQT55" s="468"/>
      <c r="AQU55" s="468"/>
      <c r="AQV55" s="468"/>
      <c r="AQW55" s="468"/>
      <c r="AQX55" s="468"/>
      <c r="AQY55" s="468"/>
      <c r="AQZ55" s="468"/>
      <c r="ARA55" s="468"/>
      <c r="ARB55" s="468"/>
      <c r="ARC55" s="468"/>
      <c r="ARD55" s="468"/>
      <c r="ARE55" s="468"/>
      <c r="ARF55" s="468"/>
      <c r="ARG55" s="468"/>
      <c r="ARH55" s="468"/>
      <c r="ARI55" s="468"/>
      <c r="ARJ55" s="468"/>
      <c r="ARK55" s="468"/>
      <c r="ARL55" s="468"/>
      <c r="ARM55" s="468"/>
      <c r="ARN55" s="468"/>
      <c r="ARO55" s="468"/>
      <c r="ARP55" s="468"/>
      <c r="ARQ55" s="468"/>
      <c r="ARR55" s="468"/>
      <c r="ARS55" s="468"/>
      <c r="ART55" s="468"/>
      <c r="ARU55" s="468"/>
      <c r="ARV55" s="468"/>
      <c r="ARW55" s="468"/>
      <c r="ARX55" s="468"/>
      <c r="ARY55" s="468"/>
      <c r="ARZ55" s="468"/>
      <c r="ASA55" s="468"/>
      <c r="ASB55" s="468"/>
      <c r="ASC55" s="468"/>
      <c r="ASD55" s="468"/>
      <c r="ASE55" s="468"/>
      <c r="ASF55" s="468"/>
      <c r="ASG55" s="468"/>
      <c r="ASH55" s="468"/>
      <c r="ASI55" s="468"/>
      <c r="ASJ55" s="468"/>
      <c r="ASK55" s="468"/>
      <c r="ASL55" s="468"/>
      <c r="ASM55" s="468"/>
      <c r="ASN55" s="468"/>
      <c r="ASO55" s="468"/>
      <c r="ASP55" s="468"/>
      <c r="ASQ55" s="468"/>
      <c r="ASR55" s="468"/>
      <c r="ASS55" s="468"/>
      <c r="AST55" s="468"/>
      <c r="ASU55" s="468"/>
      <c r="ASV55" s="468"/>
      <c r="ASW55" s="468"/>
      <c r="ASX55" s="468"/>
      <c r="ASY55" s="468"/>
      <c r="ASZ55" s="468"/>
      <c r="ATA55" s="468"/>
      <c r="ATB55" s="468"/>
      <c r="ATC55" s="468"/>
      <c r="ATD55" s="468"/>
      <c r="ATE55" s="468"/>
      <c r="ATF55" s="468"/>
      <c r="ATG55" s="468"/>
      <c r="ATH55" s="468"/>
      <c r="ATI55" s="468"/>
      <c r="ATJ55" s="468"/>
      <c r="ATK55" s="468"/>
      <c r="ATL55" s="468"/>
      <c r="ATM55" s="468"/>
      <c r="ATN55" s="468"/>
      <c r="ATO55" s="468"/>
      <c r="ATP55" s="468"/>
      <c r="ATQ55" s="468"/>
      <c r="ATR55" s="468"/>
      <c r="ATS55" s="468"/>
      <c r="ATT55" s="468"/>
      <c r="ATU55" s="468"/>
      <c r="ATV55" s="468"/>
      <c r="ATW55" s="468"/>
      <c r="ATX55" s="468"/>
      <c r="ATY55" s="468"/>
      <c r="ATZ55" s="468"/>
      <c r="AUA55" s="468"/>
      <c r="AUB55" s="468"/>
      <c r="AUC55" s="468"/>
      <c r="AUD55" s="468"/>
      <c r="AUE55" s="468"/>
      <c r="AUF55" s="468"/>
      <c r="AUG55" s="468"/>
      <c r="AUH55" s="468"/>
      <c r="AUI55" s="468"/>
      <c r="AUJ55" s="468"/>
      <c r="AUK55" s="468"/>
      <c r="AUL55" s="468"/>
      <c r="AUM55" s="468"/>
      <c r="AUN55" s="468"/>
      <c r="AUO55" s="468"/>
      <c r="AUP55" s="468"/>
      <c r="AUQ55" s="468"/>
      <c r="AUR55" s="468"/>
      <c r="AUS55" s="468"/>
      <c r="AUT55" s="468"/>
      <c r="AUU55" s="468"/>
      <c r="AUV55" s="468"/>
      <c r="AUW55" s="468"/>
      <c r="AUX55" s="468"/>
      <c r="AUY55" s="468"/>
      <c r="AUZ55" s="468"/>
      <c r="AVA55" s="468"/>
      <c r="AVB55" s="468"/>
      <c r="AVC55" s="468"/>
      <c r="AVD55" s="468"/>
      <c r="AVE55" s="468"/>
      <c r="AVF55" s="468"/>
      <c r="AVG55" s="468"/>
      <c r="AVH55" s="468"/>
      <c r="AVI55" s="468"/>
      <c r="AVJ55" s="468"/>
      <c r="AVK55" s="468"/>
      <c r="AVL55" s="468"/>
      <c r="AVM55" s="468"/>
      <c r="AVN55" s="468"/>
      <c r="AVO55" s="468"/>
      <c r="AVP55" s="468"/>
      <c r="AVQ55" s="468"/>
      <c r="AVR55" s="468"/>
      <c r="AVS55" s="468"/>
      <c r="AVT55" s="468"/>
      <c r="AVU55" s="468"/>
      <c r="AVV55" s="468"/>
      <c r="AVW55" s="468"/>
      <c r="AVX55" s="468"/>
      <c r="AVY55" s="468"/>
      <c r="AVZ55" s="468"/>
      <c r="AWA55" s="468"/>
      <c r="AWB55" s="468"/>
      <c r="AWC55" s="468"/>
      <c r="AWD55" s="468"/>
      <c r="AWE55" s="468"/>
      <c r="AWF55" s="468"/>
      <c r="AWG55" s="468"/>
      <c r="AWH55" s="468"/>
      <c r="AWI55" s="468"/>
      <c r="AWJ55" s="468"/>
      <c r="AWK55" s="468"/>
      <c r="AWL55" s="468"/>
      <c r="AWM55" s="468"/>
      <c r="AWN55" s="468"/>
      <c r="AWO55" s="468"/>
      <c r="AWP55" s="468"/>
      <c r="AWQ55" s="468"/>
      <c r="AWR55" s="468"/>
      <c r="AWS55" s="468"/>
      <c r="AWT55" s="468"/>
      <c r="AWU55" s="468"/>
      <c r="AWV55" s="468"/>
      <c r="AWW55" s="468"/>
      <c r="AWX55" s="468"/>
      <c r="AWY55" s="468"/>
      <c r="AWZ55" s="468"/>
      <c r="AXA55" s="468"/>
      <c r="AXB55" s="468"/>
      <c r="AXC55" s="468"/>
      <c r="AXD55" s="468"/>
      <c r="AXE55" s="468"/>
      <c r="AXF55" s="468"/>
      <c r="AXG55" s="468"/>
      <c r="AXH55" s="468"/>
      <c r="AXI55" s="468"/>
      <c r="AXJ55" s="468"/>
      <c r="AXK55" s="468"/>
      <c r="AXL55" s="468"/>
      <c r="AXM55" s="468"/>
      <c r="AXN55" s="468"/>
      <c r="AXO55" s="468"/>
      <c r="AXP55" s="468"/>
      <c r="AXQ55" s="468"/>
      <c r="AXR55" s="468"/>
      <c r="AXS55" s="468"/>
      <c r="AXT55" s="468"/>
      <c r="AXU55" s="468"/>
      <c r="AXV55" s="468"/>
      <c r="AXW55" s="468"/>
      <c r="AXX55" s="468"/>
      <c r="AXY55" s="468"/>
      <c r="AXZ55" s="468"/>
      <c r="AYA55" s="468"/>
      <c r="AYB55" s="468"/>
      <c r="AYC55" s="468"/>
      <c r="AYD55" s="468"/>
      <c r="AYE55" s="468"/>
      <c r="AYF55" s="468"/>
      <c r="AYG55" s="468"/>
      <c r="AYH55" s="468"/>
      <c r="AYI55" s="468"/>
      <c r="AYJ55" s="468"/>
      <c r="AYK55" s="468"/>
      <c r="AYL55" s="468"/>
      <c r="AYM55" s="468"/>
      <c r="AYN55" s="468"/>
      <c r="AYO55" s="468"/>
      <c r="AYP55" s="468"/>
      <c r="AYQ55" s="468"/>
      <c r="AYR55" s="468"/>
      <c r="AYS55" s="468"/>
      <c r="AYT55" s="468"/>
      <c r="AYU55" s="468"/>
      <c r="AYV55" s="468"/>
      <c r="AYW55" s="468"/>
      <c r="AYX55" s="468"/>
      <c r="AYY55" s="468"/>
      <c r="AYZ55" s="468"/>
      <c r="AZA55" s="468"/>
      <c r="AZB55" s="468"/>
      <c r="AZC55" s="468"/>
      <c r="AZD55" s="468"/>
      <c r="AZE55" s="468"/>
      <c r="AZF55" s="468"/>
      <c r="AZG55" s="468"/>
      <c r="AZH55" s="468"/>
      <c r="AZI55" s="468"/>
      <c r="AZJ55" s="468"/>
      <c r="AZK55" s="468"/>
      <c r="AZL55" s="468"/>
      <c r="AZM55" s="468"/>
      <c r="AZN55" s="468"/>
      <c r="AZO55" s="468"/>
      <c r="AZP55" s="468"/>
      <c r="AZQ55" s="468"/>
      <c r="AZR55" s="468"/>
      <c r="AZS55" s="468"/>
      <c r="AZT55" s="468"/>
      <c r="AZU55" s="468"/>
      <c r="AZV55" s="468"/>
      <c r="AZW55" s="468"/>
      <c r="AZX55" s="468"/>
      <c r="AZY55" s="468"/>
      <c r="AZZ55" s="468"/>
      <c r="BAA55" s="468"/>
      <c r="BAB55" s="468"/>
      <c r="BAC55" s="468"/>
      <c r="BAD55" s="468"/>
      <c r="BAE55" s="468"/>
      <c r="BAF55" s="468"/>
      <c r="BAG55" s="468"/>
      <c r="BAH55" s="468"/>
      <c r="BAI55" s="468"/>
      <c r="BAJ55" s="468"/>
      <c r="BAK55" s="468"/>
      <c r="BAL55" s="468"/>
      <c r="BAM55" s="468"/>
      <c r="BAN55" s="468"/>
      <c r="BAO55" s="468"/>
      <c r="BAP55" s="468"/>
      <c r="BAQ55" s="468"/>
      <c r="BAR55" s="468"/>
      <c r="BAS55" s="468"/>
      <c r="BAT55" s="468"/>
      <c r="BAU55" s="468"/>
      <c r="BAV55" s="468"/>
      <c r="BAW55" s="468"/>
      <c r="BAX55" s="468"/>
      <c r="BAY55" s="468"/>
      <c r="BAZ55" s="468"/>
      <c r="BBA55" s="468"/>
      <c r="BBB55" s="468"/>
      <c r="BBC55" s="468"/>
      <c r="BBD55" s="468"/>
      <c r="BBE55" s="468"/>
      <c r="BBF55" s="468"/>
      <c r="BBG55" s="468"/>
      <c r="BBH55" s="468"/>
      <c r="BBI55" s="468"/>
      <c r="BBJ55" s="468"/>
      <c r="BBK55" s="468"/>
      <c r="BBL55" s="468"/>
      <c r="BBM55" s="468"/>
      <c r="BBN55" s="468"/>
      <c r="BBO55" s="468"/>
      <c r="BBP55" s="468"/>
      <c r="BBQ55" s="468"/>
      <c r="BBR55" s="468"/>
      <c r="BBS55" s="468"/>
      <c r="BBT55" s="468"/>
      <c r="BBU55" s="468"/>
      <c r="BBV55" s="468"/>
      <c r="BBW55" s="468"/>
      <c r="BBX55" s="468"/>
      <c r="BBY55" s="468"/>
      <c r="BBZ55" s="468"/>
      <c r="BCA55" s="468"/>
      <c r="BCB55" s="468"/>
      <c r="BCC55" s="468"/>
      <c r="BCD55" s="468"/>
      <c r="BCE55" s="468"/>
      <c r="BCF55" s="468"/>
      <c r="BCG55" s="468"/>
      <c r="BCH55" s="468"/>
      <c r="BCI55" s="468"/>
      <c r="BCJ55" s="468"/>
      <c r="BCK55" s="468"/>
      <c r="BCL55" s="468"/>
      <c r="BCM55" s="468"/>
      <c r="BCN55" s="468"/>
      <c r="BCO55" s="468"/>
      <c r="BCP55" s="468"/>
      <c r="BCQ55" s="468"/>
      <c r="BCR55" s="468"/>
      <c r="BCS55" s="468"/>
      <c r="BCT55" s="468"/>
      <c r="BCU55" s="468"/>
      <c r="BCV55" s="468"/>
      <c r="BCW55" s="468"/>
      <c r="BCX55" s="468"/>
      <c r="BCY55" s="468"/>
      <c r="BCZ55" s="468"/>
      <c r="BDA55" s="468"/>
      <c r="BDB55" s="468"/>
      <c r="BDC55" s="468"/>
      <c r="BDD55" s="468"/>
      <c r="BDE55" s="468"/>
      <c r="BDF55" s="468"/>
      <c r="BDG55" s="468"/>
      <c r="BDH55" s="468"/>
      <c r="BDI55" s="468"/>
      <c r="BDJ55" s="468"/>
      <c r="BDK55" s="468"/>
      <c r="BDL55" s="468"/>
      <c r="BDM55" s="468"/>
      <c r="BDN55" s="468"/>
      <c r="BDO55" s="468"/>
      <c r="BDP55" s="468"/>
      <c r="BDQ55" s="468"/>
      <c r="BDR55" s="468"/>
      <c r="BDS55" s="468"/>
      <c r="BDT55" s="468"/>
      <c r="BDU55" s="468"/>
      <c r="BDV55" s="468"/>
      <c r="BDW55" s="468"/>
      <c r="BDX55" s="468"/>
      <c r="BDY55" s="468"/>
      <c r="BDZ55" s="468"/>
      <c r="BEA55" s="468"/>
      <c r="BEB55" s="468"/>
      <c r="BEC55" s="468"/>
      <c r="BED55" s="468"/>
      <c r="BEE55" s="468"/>
      <c r="BEF55" s="468"/>
      <c r="BEG55" s="468"/>
      <c r="BEH55" s="468"/>
      <c r="BEI55" s="468"/>
      <c r="BEJ55" s="468"/>
      <c r="BEK55" s="468"/>
      <c r="BEL55" s="468"/>
      <c r="BEM55" s="468"/>
      <c r="BEN55" s="468"/>
      <c r="BEO55" s="468"/>
      <c r="BEP55" s="468"/>
      <c r="BEQ55" s="468"/>
      <c r="BER55" s="468"/>
      <c r="BES55" s="468"/>
      <c r="BET55" s="468"/>
      <c r="BEU55" s="468"/>
      <c r="BEV55" s="468"/>
      <c r="BEW55" s="468"/>
      <c r="BEX55" s="468"/>
      <c r="BEY55" s="468"/>
      <c r="BEZ55" s="468"/>
      <c r="BFA55" s="468"/>
      <c r="BFB55" s="468"/>
      <c r="BFC55" s="468"/>
      <c r="BFD55" s="468"/>
      <c r="BFE55" s="468"/>
      <c r="BFF55" s="468"/>
      <c r="BFG55" s="468"/>
      <c r="BFH55" s="468"/>
      <c r="BFI55" s="468"/>
      <c r="BFJ55" s="468"/>
      <c r="BFK55" s="468"/>
      <c r="BFL55" s="468"/>
      <c r="BFM55" s="468"/>
      <c r="BFN55" s="468"/>
      <c r="BFO55" s="468"/>
      <c r="BFP55" s="468"/>
      <c r="BFQ55" s="468"/>
      <c r="BFR55" s="468"/>
      <c r="BFS55" s="468"/>
      <c r="BFT55" s="468"/>
      <c r="BFU55" s="468"/>
      <c r="BFV55" s="468"/>
      <c r="BFW55" s="468"/>
      <c r="BFX55" s="468"/>
      <c r="BFY55" s="468"/>
      <c r="BFZ55" s="468"/>
      <c r="BGA55" s="468"/>
      <c r="BGB55" s="468"/>
      <c r="BGC55" s="468"/>
      <c r="BGD55" s="468"/>
      <c r="BGE55" s="468"/>
      <c r="BGF55" s="468"/>
      <c r="BGG55" s="468"/>
      <c r="BGH55" s="468"/>
      <c r="BGI55" s="468"/>
      <c r="BGJ55" s="468"/>
      <c r="BGK55" s="468"/>
      <c r="BGL55" s="468"/>
      <c r="BGM55" s="468"/>
      <c r="BGN55" s="468"/>
      <c r="BGO55" s="468"/>
      <c r="BGP55" s="468"/>
      <c r="BGQ55" s="468"/>
      <c r="BGR55" s="468"/>
      <c r="BGS55" s="468"/>
      <c r="BGT55" s="468"/>
      <c r="BGU55" s="468"/>
      <c r="BGV55" s="468"/>
      <c r="BGW55" s="468"/>
      <c r="BGX55" s="468"/>
      <c r="BGY55" s="468"/>
      <c r="BGZ55" s="468"/>
      <c r="BHA55" s="468"/>
      <c r="BHB55" s="468"/>
      <c r="BHC55" s="468"/>
      <c r="BHD55" s="468"/>
      <c r="BHE55" s="468"/>
      <c r="BHF55" s="468"/>
      <c r="BHG55" s="468"/>
      <c r="BHH55" s="468"/>
      <c r="BHI55" s="468"/>
      <c r="BHJ55" s="468"/>
      <c r="BHK55" s="468"/>
      <c r="BHL55" s="468"/>
      <c r="BHM55" s="468"/>
      <c r="BHN55" s="468"/>
      <c r="BHO55" s="468"/>
      <c r="BHP55" s="468"/>
      <c r="BHQ55" s="468"/>
      <c r="BHR55" s="468"/>
      <c r="BHS55" s="468"/>
      <c r="BHT55" s="468"/>
      <c r="BHU55" s="468"/>
      <c r="BHV55" s="468"/>
      <c r="BHW55" s="468"/>
      <c r="BHX55" s="468"/>
      <c r="BHY55" s="468"/>
      <c r="BHZ55" s="468"/>
      <c r="BIA55" s="468"/>
      <c r="BIB55" s="468"/>
      <c r="BIC55" s="468"/>
      <c r="BID55" s="468"/>
      <c r="BIE55" s="468"/>
      <c r="BIF55" s="468"/>
      <c r="BIG55" s="468"/>
      <c r="BIH55" s="468"/>
      <c r="BII55" s="468"/>
      <c r="BIJ55" s="468"/>
      <c r="BIK55" s="468"/>
      <c r="BIL55" s="468"/>
      <c r="BIM55" s="468"/>
      <c r="BIN55" s="468"/>
      <c r="BIO55" s="468"/>
      <c r="BIP55" s="468"/>
      <c r="BIQ55" s="468"/>
      <c r="BIR55" s="468"/>
      <c r="BIS55" s="468"/>
      <c r="BIT55" s="468"/>
      <c r="BIU55" s="468"/>
      <c r="BIV55" s="468"/>
      <c r="BIW55" s="468"/>
      <c r="BIX55" s="468"/>
      <c r="BIY55" s="468"/>
      <c r="BIZ55" s="468"/>
      <c r="BJA55" s="468"/>
      <c r="BJB55" s="468"/>
      <c r="BJC55" s="468"/>
      <c r="BJD55" s="468"/>
      <c r="BJE55" s="468"/>
      <c r="BJF55" s="468"/>
      <c r="BJG55" s="468"/>
      <c r="BJH55" s="468"/>
      <c r="BJI55" s="468"/>
      <c r="BJJ55" s="468"/>
      <c r="BJK55" s="468"/>
      <c r="BJL55" s="468"/>
      <c r="BJM55" s="468"/>
      <c r="BJN55" s="468"/>
      <c r="BJO55" s="468"/>
      <c r="BJP55" s="468"/>
      <c r="BJQ55" s="468"/>
      <c r="BJR55" s="468"/>
      <c r="BJS55" s="468"/>
      <c r="BJT55" s="468"/>
      <c r="BJU55" s="468"/>
      <c r="BJV55" s="468"/>
      <c r="BJW55" s="468"/>
      <c r="BJX55" s="468"/>
      <c r="BJY55" s="468"/>
      <c r="BJZ55" s="468"/>
      <c r="BKA55" s="468"/>
      <c r="BKB55" s="468"/>
      <c r="BKC55" s="468"/>
      <c r="BKD55" s="468"/>
      <c r="BKE55" s="468"/>
      <c r="BKF55" s="468"/>
      <c r="BKG55" s="468"/>
      <c r="BKH55" s="468"/>
      <c r="BKI55" s="468"/>
      <c r="BKJ55" s="468"/>
      <c r="BKK55" s="468"/>
      <c r="BKL55" s="468"/>
      <c r="BKM55" s="468"/>
      <c r="BKN55" s="468"/>
      <c r="BKO55" s="468"/>
      <c r="BKP55" s="468"/>
      <c r="BKQ55" s="468"/>
      <c r="BKR55" s="468"/>
      <c r="BKS55" s="468"/>
      <c r="BKT55" s="468"/>
      <c r="BKU55" s="468"/>
      <c r="BKV55" s="468"/>
      <c r="BKW55" s="468"/>
      <c r="BKX55" s="468"/>
      <c r="BKY55" s="468"/>
      <c r="BKZ55" s="468"/>
      <c r="BLA55" s="468"/>
      <c r="BLB55" s="468"/>
      <c r="BLC55" s="468"/>
      <c r="BLD55" s="468"/>
      <c r="BLE55" s="468"/>
      <c r="BLF55" s="468"/>
      <c r="BLG55" s="468"/>
      <c r="BLH55" s="468"/>
      <c r="BLI55" s="468"/>
      <c r="BLJ55" s="468"/>
      <c r="BLK55" s="468"/>
      <c r="BLL55" s="468"/>
      <c r="BLM55" s="468"/>
      <c r="BLN55" s="468"/>
      <c r="BLO55" s="468"/>
      <c r="BLP55" s="468"/>
      <c r="BLQ55" s="468"/>
      <c r="BLR55" s="468"/>
      <c r="BLS55" s="468"/>
      <c r="BLT55" s="468"/>
      <c r="BLU55" s="468"/>
      <c r="BLV55" s="468"/>
      <c r="BLW55" s="468"/>
      <c r="BLX55" s="468"/>
      <c r="BLY55" s="468"/>
      <c r="BLZ55" s="468"/>
      <c r="BMA55" s="468"/>
      <c r="BMB55" s="468"/>
      <c r="BMC55" s="468"/>
      <c r="BMD55" s="468"/>
      <c r="BME55" s="468"/>
      <c r="BMF55" s="468"/>
      <c r="BMG55" s="468"/>
      <c r="BMH55" s="468"/>
      <c r="BMI55" s="468"/>
      <c r="BMJ55" s="468"/>
      <c r="BMK55" s="468"/>
      <c r="BML55" s="468"/>
      <c r="BMM55" s="468"/>
      <c r="BMN55" s="468"/>
      <c r="BMO55" s="468"/>
      <c r="BMP55" s="468"/>
      <c r="BMQ55" s="468"/>
      <c r="BMR55" s="468"/>
      <c r="BMS55" s="468"/>
      <c r="BMT55" s="468"/>
      <c r="BMU55" s="468"/>
      <c r="BMV55" s="468"/>
      <c r="BMW55" s="468"/>
      <c r="BMX55" s="468"/>
      <c r="BMY55" s="468"/>
      <c r="BMZ55" s="468"/>
      <c r="BNA55" s="468"/>
      <c r="BNB55" s="468"/>
      <c r="BNC55" s="468"/>
      <c r="BND55" s="468"/>
      <c r="BNE55" s="468"/>
      <c r="BNF55" s="468"/>
      <c r="BNG55" s="468"/>
      <c r="BNH55" s="468"/>
      <c r="BNI55" s="468"/>
      <c r="BNJ55" s="468"/>
      <c r="BNK55" s="468"/>
      <c r="BNL55" s="468"/>
      <c r="BNM55" s="468"/>
      <c r="BNN55" s="468"/>
      <c r="BNO55" s="468"/>
      <c r="BNP55" s="468"/>
      <c r="BNQ55" s="468"/>
      <c r="BNR55" s="468"/>
      <c r="BNS55" s="468"/>
      <c r="BNT55" s="468"/>
      <c r="BNU55" s="468"/>
      <c r="BNV55" s="468"/>
      <c r="BNW55" s="468"/>
      <c r="BNX55" s="468"/>
      <c r="BNY55" s="468"/>
      <c r="BNZ55" s="468"/>
      <c r="BOA55" s="468"/>
      <c r="BOB55" s="468"/>
      <c r="BOC55" s="468"/>
      <c r="BOD55" s="468"/>
      <c r="BOE55" s="468"/>
      <c r="BOF55" s="468"/>
      <c r="BOG55" s="468"/>
      <c r="BOH55" s="468"/>
      <c r="BOI55" s="468"/>
      <c r="BOJ55" s="468"/>
      <c r="BOK55" s="468"/>
      <c r="BOL55" s="468"/>
      <c r="BOM55" s="468"/>
      <c r="BON55" s="468"/>
      <c r="BOO55" s="468"/>
      <c r="BOP55" s="468"/>
      <c r="BOQ55" s="468"/>
      <c r="BOR55" s="468"/>
      <c r="BOS55" s="468"/>
      <c r="BOT55" s="468"/>
      <c r="BOU55" s="468"/>
      <c r="BOV55" s="468"/>
      <c r="BOW55" s="468"/>
      <c r="BOX55" s="468"/>
      <c r="BOY55" s="468"/>
      <c r="BOZ55" s="468"/>
      <c r="BPA55" s="468"/>
      <c r="BPB55" s="468"/>
      <c r="BPC55" s="468"/>
      <c r="BPD55" s="468"/>
      <c r="BPE55" s="468"/>
      <c r="BPF55" s="468"/>
      <c r="BPG55" s="468"/>
      <c r="BPH55" s="468"/>
      <c r="BPI55" s="468"/>
      <c r="BPJ55" s="468"/>
      <c r="BPK55" s="468"/>
      <c r="BPL55" s="468"/>
      <c r="BPM55" s="468"/>
      <c r="BPN55" s="468"/>
      <c r="BPO55" s="468"/>
      <c r="BPP55" s="468"/>
      <c r="BPQ55" s="468"/>
      <c r="BPR55" s="468"/>
      <c r="BPS55" s="468"/>
      <c r="BPT55" s="468"/>
      <c r="BPU55" s="468"/>
      <c r="BPV55" s="468"/>
      <c r="BPW55" s="468"/>
      <c r="BPX55" s="468"/>
      <c r="BPY55" s="468"/>
      <c r="BPZ55" s="468"/>
      <c r="BQA55" s="468"/>
      <c r="BQB55" s="468"/>
      <c r="BQC55" s="468"/>
      <c r="BQD55" s="468"/>
      <c r="BQE55" s="468"/>
      <c r="BQF55" s="468"/>
      <c r="BQG55" s="468"/>
      <c r="BQH55" s="468"/>
      <c r="BQI55" s="468"/>
      <c r="BQJ55" s="468"/>
      <c r="BQK55" s="468"/>
      <c r="BQL55" s="468"/>
      <c r="BQM55" s="468"/>
      <c r="BQN55" s="468"/>
      <c r="BQO55" s="468"/>
      <c r="BQP55" s="468"/>
      <c r="BQQ55" s="468"/>
      <c r="BQR55" s="468"/>
      <c r="BQS55" s="468"/>
      <c r="BQT55" s="468"/>
      <c r="BQU55" s="468"/>
      <c r="BQV55" s="468"/>
      <c r="BQW55" s="468"/>
      <c r="BQX55" s="468"/>
      <c r="BQY55" s="468"/>
      <c r="BQZ55" s="468"/>
      <c r="BRA55" s="468"/>
      <c r="BRB55" s="468"/>
      <c r="BRC55" s="468"/>
      <c r="BRD55" s="468"/>
      <c r="BRE55" s="468"/>
      <c r="BRF55" s="468"/>
      <c r="BRG55" s="468"/>
      <c r="BRH55" s="468"/>
      <c r="BRI55" s="468"/>
      <c r="BRJ55" s="468"/>
      <c r="BRK55" s="468"/>
      <c r="BRL55" s="468"/>
      <c r="BRM55" s="468"/>
      <c r="BRN55" s="468"/>
      <c r="BRO55" s="468"/>
      <c r="BRP55" s="468"/>
      <c r="BRQ55" s="468"/>
      <c r="BRR55" s="468"/>
      <c r="BRS55" s="468"/>
      <c r="BRT55" s="468"/>
      <c r="BRU55" s="468"/>
      <c r="BRV55" s="468"/>
      <c r="BRW55" s="468"/>
      <c r="BRX55" s="468"/>
      <c r="BRY55" s="468"/>
      <c r="BRZ55" s="468"/>
      <c r="BSA55" s="468"/>
      <c r="BSB55" s="468"/>
      <c r="BSC55" s="468"/>
      <c r="BSD55" s="468"/>
      <c r="BSE55" s="468"/>
      <c r="BSF55" s="468"/>
      <c r="BSG55" s="468"/>
      <c r="BSH55" s="468"/>
      <c r="BSI55" s="468"/>
      <c r="BSJ55" s="468"/>
      <c r="BSK55" s="468"/>
      <c r="BSL55" s="468"/>
      <c r="BSM55" s="468"/>
      <c r="BSN55" s="468"/>
      <c r="BSO55" s="468"/>
      <c r="BSP55" s="468"/>
      <c r="BSQ55" s="468"/>
      <c r="BSR55" s="468"/>
      <c r="BSS55" s="468"/>
      <c r="BST55" s="468"/>
      <c r="BSU55" s="468"/>
      <c r="BSV55" s="468"/>
      <c r="BSW55" s="468"/>
      <c r="BSX55" s="468"/>
      <c r="BSY55" s="468"/>
      <c r="BSZ55" s="468"/>
      <c r="BTA55" s="468"/>
      <c r="BTB55" s="468"/>
      <c r="BTC55" s="468"/>
      <c r="BTD55" s="468"/>
      <c r="BTE55" s="468"/>
      <c r="BTF55" s="468"/>
      <c r="BTG55" s="468"/>
      <c r="BTH55" s="468"/>
      <c r="BTI55" s="468"/>
      <c r="BTJ55" s="468"/>
      <c r="BTK55" s="468"/>
      <c r="BTL55" s="468"/>
      <c r="BTM55" s="468"/>
      <c r="BTN55" s="468"/>
      <c r="BTO55" s="468"/>
      <c r="BTP55" s="468"/>
      <c r="BTQ55" s="468"/>
      <c r="BTR55" s="468"/>
      <c r="BTS55" s="468"/>
      <c r="BTT55" s="468"/>
      <c r="BTU55" s="468"/>
      <c r="BTV55" s="468"/>
      <c r="BTW55" s="468"/>
      <c r="BTX55" s="468"/>
      <c r="BTY55" s="468"/>
      <c r="BTZ55" s="468"/>
      <c r="BUA55" s="468"/>
      <c r="BUB55" s="468"/>
      <c r="BUC55" s="468"/>
      <c r="BUD55" s="468"/>
      <c r="BUE55" s="468"/>
      <c r="BUF55" s="468"/>
      <c r="BUG55" s="468"/>
      <c r="BUH55" s="468"/>
      <c r="BUI55" s="468"/>
      <c r="BUJ55" s="468"/>
      <c r="BUK55" s="468"/>
      <c r="BUL55" s="468"/>
      <c r="BUM55" s="468"/>
      <c r="BUN55" s="468"/>
      <c r="BUO55" s="468"/>
      <c r="BUP55" s="468"/>
      <c r="BUQ55" s="468"/>
      <c r="BUR55" s="468"/>
      <c r="BUS55" s="468"/>
      <c r="BUT55" s="468"/>
      <c r="BUU55" s="468"/>
      <c r="BUV55" s="468"/>
      <c r="BUW55" s="468"/>
      <c r="BUX55" s="468"/>
      <c r="BUY55" s="468"/>
      <c r="BUZ55" s="468"/>
      <c r="BVA55" s="468"/>
      <c r="BVB55" s="468"/>
      <c r="BVC55" s="468"/>
      <c r="BVD55" s="468"/>
      <c r="BVE55" s="468"/>
      <c r="BVF55" s="468"/>
      <c r="BVG55" s="468"/>
      <c r="BVH55" s="468"/>
      <c r="BVI55" s="468"/>
      <c r="BVJ55" s="468"/>
      <c r="BVK55" s="468"/>
      <c r="BVL55" s="468"/>
      <c r="BVM55" s="468"/>
      <c r="BVN55" s="468"/>
      <c r="BVO55" s="468"/>
      <c r="BVP55" s="468"/>
      <c r="BVQ55" s="468"/>
      <c r="BVR55" s="468"/>
      <c r="BVS55" s="468"/>
      <c r="BVT55" s="468"/>
      <c r="BVU55" s="468"/>
      <c r="BVV55" s="468"/>
      <c r="BVW55" s="468"/>
      <c r="BVX55" s="468"/>
      <c r="BVY55" s="468"/>
      <c r="BVZ55" s="468"/>
      <c r="BWA55" s="468"/>
      <c r="BWB55" s="468"/>
      <c r="BWC55" s="468"/>
      <c r="BWD55" s="468"/>
      <c r="BWE55" s="468"/>
      <c r="BWF55" s="468"/>
      <c r="BWG55" s="468"/>
      <c r="BWH55" s="468"/>
      <c r="BWI55" s="468"/>
      <c r="BWJ55" s="468"/>
      <c r="BWK55" s="468"/>
      <c r="BWL55" s="468"/>
      <c r="BWM55" s="468"/>
      <c r="BWN55" s="468"/>
      <c r="BWO55" s="468"/>
      <c r="BWP55" s="468"/>
      <c r="BWQ55" s="468"/>
      <c r="BWR55" s="468"/>
      <c r="BWS55" s="468"/>
      <c r="BWT55" s="468"/>
      <c r="BWU55" s="468"/>
      <c r="BWV55" s="468"/>
      <c r="BWW55" s="468"/>
      <c r="BWX55" s="468"/>
      <c r="BWY55" s="468"/>
      <c r="BWZ55" s="468"/>
      <c r="BXA55" s="468"/>
      <c r="BXB55" s="468"/>
      <c r="BXC55" s="468"/>
      <c r="BXD55" s="468"/>
      <c r="BXE55" s="468"/>
      <c r="BXF55" s="468"/>
      <c r="BXG55" s="468"/>
      <c r="BXH55" s="468"/>
      <c r="BXI55" s="468"/>
      <c r="BXJ55" s="468"/>
      <c r="BXK55" s="468"/>
      <c r="BXL55" s="468"/>
      <c r="BXM55" s="468"/>
      <c r="BXN55" s="468"/>
      <c r="BXO55" s="468"/>
      <c r="BXP55" s="468"/>
      <c r="BXQ55" s="468"/>
      <c r="BXR55" s="468"/>
      <c r="BXS55" s="468"/>
      <c r="BXT55" s="468"/>
      <c r="BXU55" s="468"/>
      <c r="BXV55" s="468"/>
      <c r="BXW55" s="468"/>
      <c r="BXX55" s="468"/>
      <c r="BXY55" s="468"/>
      <c r="BXZ55" s="468"/>
      <c r="BYA55" s="468"/>
      <c r="BYB55" s="468"/>
      <c r="BYC55" s="468"/>
      <c r="BYD55" s="468"/>
      <c r="BYE55" s="468"/>
      <c r="BYF55" s="468"/>
      <c r="BYG55" s="468"/>
      <c r="BYH55" s="468"/>
      <c r="BYI55" s="468"/>
      <c r="BYJ55" s="468"/>
      <c r="BYK55" s="468"/>
      <c r="BYL55" s="468"/>
      <c r="BYM55" s="468"/>
      <c r="BYN55" s="468"/>
      <c r="BYO55" s="468"/>
      <c r="BYP55" s="468"/>
      <c r="BYQ55" s="468"/>
      <c r="BYR55" s="468"/>
      <c r="BYS55" s="468"/>
      <c r="BYT55" s="468"/>
      <c r="BYU55" s="468"/>
      <c r="BYV55" s="468"/>
      <c r="BYW55" s="468"/>
      <c r="BYX55" s="468"/>
      <c r="BYY55" s="468"/>
      <c r="BYZ55" s="468"/>
      <c r="BZA55" s="468"/>
      <c r="BZB55" s="468"/>
      <c r="BZC55" s="468"/>
      <c r="BZD55" s="468"/>
      <c r="BZE55" s="468"/>
      <c r="BZF55" s="468"/>
      <c r="BZG55" s="468"/>
      <c r="BZH55" s="468"/>
      <c r="BZI55" s="468"/>
      <c r="BZJ55" s="468"/>
      <c r="BZK55" s="468"/>
      <c r="BZL55" s="468"/>
      <c r="BZM55" s="468"/>
      <c r="BZN55" s="468"/>
      <c r="BZO55" s="468"/>
      <c r="BZP55" s="468"/>
      <c r="BZQ55" s="468"/>
      <c r="BZR55" s="468"/>
      <c r="BZS55" s="468"/>
      <c r="BZT55" s="468"/>
      <c r="BZU55" s="468"/>
      <c r="BZV55" s="468"/>
      <c r="BZW55" s="468"/>
      <c r="BZX55" s="468"/>
      <c r="BZY55" s="468"/>
      <c r="BZZ55" s="468"/>
      <c r="CAA55" s="468"/>
      <c r="CAB55" s="468"/>
      <c r="CAC55" s="468"/>
      <c r="CAD55" s="468"/>
      <c r="CAE55" s="468"/>
      <c r="CAF55" s="468"/>
      <c r="CAG55" s="468"/>
      <c r="CAH55" s="468"/>
      <c r="CAI55" s="468"/>
      <c r="CAJ55" s="468"/>
      <c r="CAK55" s="468"/>
      <c r="CAL55" s="468"/>
      <c r="CAM55" s="468"/>
      <c r="CAN55" s="468"/>
      <c r="CAO55" s="468"/>
      <c r="CAP55" s="468"/>
      <c r="CAQ55" s="468"/>
      <c r="CAR55" s="468"/>
      <c r="CAS55" s="468"/>
      <c r="CAT55" s="468"/>
      <c r="CAU55" s="468"/>
      <c r="CAV55" s="468"/>
      <c r="CAW55" s="468"/>
      <c r="CAX55" s="468"/>
      <c r="CAY55" s="468"/>
      <c r="CAZ55" s="468"/>
      <c r="CBA55" s="468"/>
      <c r="CBB55" s="468"/>
      <c r="CBC55" s="468"/>
      <c r="CBD55" s="468"/>
      <c r="CBE55" s="468"/>
      <c r="CBF55" s="468"/>
      <c r="CBG55" s="468"/>
      <c r="CBH55" s="468"/>
      <c r="CBI55" s="468"/>
      <c r="CBJ55" s="468"/>
      <c r="CBK55" s="468"/>
      <c r="CBL55" s="468"/>
      <c r="CBM55" s="468"/>
      <c r="CBN55" s="468"/>
      <c r="CBO55" s="468"/>
      <c r="CBP55" s="468"/>
      <c r="CBQ55" s="468"/>
      <c r="CBR55" s="468"/>
      <c r="CBS55" s="468"/>
      <c r="CBT55" s="468"/>
      <c r="CBU55" s="468"/>
      <c r="CBV55" s="468"/>
      <c r="CBW55" s="468"/>
      <c r="CBX55" s="468"/>
      <c r="CBY55" s="468"/>
      <c r="CBZ55" s="468"/>
      <c r="CCA55" s="468"/>
      <c r="CCB55" s="468"/>
      <c r="CCC55" s="468"/>
      <c r="CCD55" s="468"/>
      <c r="CCE55" s="468"/>
      <c r="CCF55" s="468"/>
      <c r="CCG55" s="468"/>
      <c r="CCH55" s="468"/>
      <c r="CCI55" s="468"/>
      <c r="CCJ55" s="468"/>
      <c r="CCK55" s="468"/>
      <c r="CCL55" s="468"/>
      <c r="CCM55" s="468"/>
      <c r="CCN55" s="468"/>
      <c r="CCO55" s="468"/>
      <c r="CCP55" s="468"/>
      <c r="CCQ55" s="468"/>
      <c r="CCR55" s="468"/>
      <c r="CCS55" s="468"/>
      <c r="CCT55" s="468"/>
      <c r="CCU55" s="468"/>
      <c r="CCV55" s="468"/>
      <c r="CCW55" s="468"/>
      <c r="CCX55" s="468"/>
      <c r="CCY55" s="468"/>
      <c r="CCZ55" s="468"/>
      <c r="CDA55" s="468"/>
      <c r="CDB55" s="468"/>
      <c r="CDC55" s="468"/>
      <c r="CDD55" s="468"/>
      <c r="CDE55" s="468"/>
      <c r="CDF55" s="468"/>
      <c r="CDG55" s="468"/>
      <c r="CDH55" s="468"/>
      <c r="CDI55" s="468"/>
      <c r="CDJ55" s="468"/>
      <c r="CDK55" s="468"/>
      <c r="CDL55" s="468"/>
      <c r="CDM55" s="468"/>
      <c r="CDN55" s="468"/>
      <c r="CDO55" s="468"/>
      <c r="CDP55" s="468"/>
      <c r="CDQ55" s="468"/>
      <c r="CDR55" s="468"/>
      <c r="CDS55" s="468"/>
      <c r="CDT55" s="468"/>
      <c r="CDU55" s="468"/>
      <c r="CDV55" s="468"/>
      <c r="CDW55" s="468"/>
      <c r="CDX55" s="468"/>
      <c r="CDY55" s="468"/>
      <c r="CDZ55" s="468"/>
      <c r="CEA55" s="468"/>
      <c r="CEB55" s="468"/>
      <c r="CEC55" s="468"/>
      <c r="CED55" s="468"/>
      <c r="CEE55" s="468"/>
      <c r="CEF55" s="468"/>
      <c r="CEG55" s="468"/>
      <c r="CEH55" s="468"/>
      <c r="CEI55" s="468"/>
      <c r="CEJ55" s="468"/>
      <c r="CEK55" s="468"/>
      <c r="CEL55" s="468"/>
      <c r="CEM55" s="468"/>
      <c r="CEN55" s="468"/>
      <c r="CEO55" s="468"/>
      <c r="CEP55" s="468"/>
      <c r="CEQ55" s="468"/>
      <c r="CER55" s="468"/>
      <c r="CES55" s="468"/>
      <c r="CET55" s="468"/>
      <c r="CEU55" s="468"/>
      <c r="CEV55" s="468"/>
      <c r="CEW55" s="468"/>
      <c r="CEX55" s="468"/>
      <c r="CEY55" s="468"/>
      <c r="CEZ55" s="468"/>
      <c r="CFA55" s="468"/>
      <c r="CFB55" s="468"/>
      <c r="CFC55" s="468"/>
      <c r="CFD55" s="468"/>
      <c r="CFE55" s="468"/>
      <c r="CFF55" s="468"/>
      <c r="CFG55" s="468"/>
      <c r="CFH55" s="468"/>
      <c r="CFI55" s="468"/>
      <c r="CFJ55" s="468"/>
      <c r="CFK55" s="468"/>
      <c r="CFL55" s="468"/>
      <c r="CFM55" s="468"/>
      <c r="CFN55" s="468"/>
      <c r="CFO55" s="468"/>
      <c r="CFP55" s="468"/>
      <c r="CFQ55" s="468"/>
      <c r="CFR55" s="468"/>
      <c r="CFS55" s="468"/>
      <c r="CFT55" s="468"/>
      <c r="CFU55" s="468"/>
      <c r="CFV55" s="468"/>
      <c r="CFW55" s="468"/>
      <c r="CFX55" s="468"/>
      <c r="CFY55" s="468"/>
      <c r="CFZ55" s="468"/>
      <c r="CGA55" s="468"/>
      <c r="CGB55" s="468"/>
      <c r="CGC55" s="468"/>
      <c r="CGD55" s="468"/>
      <c r="CGE55" s="468"/>
      <c r="CGF55" s="468"/>
      <c r="CGG55" s="468"/>
      <c r="CGH55" s="468"/>
      <c r="CGI55" s="468"/>
      <c r="CGJ55" s="468"/>
      <c r="CGK55" s="468"/>
      <c r="CGL55" s="468"/>
      <c r="CGM55" s="468"/>
      <c r="CGN55" s="468"/>
      <c r="CGO55" s="468"/>
      <c r="CGP55" s="468"/>
      <c r="CGQ55" s="468"/>
      <c r="CGR55" s="468"/>
      <c r="CGS55" s="468"/>
      <c r="CGT55" s="468"/>
      <c r="CGU55" s="468"/>
      <c r="CGV55" s="468"/>
      <c r="CGW55" s="468"/>
      <c r="CGX55" s="468"/>
      <c r="CGY55" s="468"/>
      <c r="CGZ55" s="468"/>
      <c r="CHA55" s="468"/>
      <c r="CHB55" s="468"/>
      <c r="CHC55" s="468"/>
      <c r="CHD55" s="468"/>
      <c r="CHE55" s="468"/>
      <c r="CHF55" s="468"/>
      <c r="CHG55" s="468"/>
      <c r="CHH55" s="468"/>
      <c r="CHI55" s="468"/>
      <c r="CHJ55" s="468"/>
      <c r="CHK55" s="468"/>
      <c r="CHL55" s="468"/>
      <c r="CHM55" s="468"/>
      <c r="CHN55" s="468"/>
      <c r="CHO55" s="468"/>
      <c r="CHP55" s="468"/>
      <c r="CHQ55" s="468"/>
      <c r="CHR55" s="468"/>
      <c r="CHS55" s="468"/>
      <c r="CHT55" s="468"/>
      <c r="CHU55" s="468"/>
      <c r="CHV55" s="468"/>
      <c r="CHW55" s="468"/>
      <c r="CHX55" s="468"/>
      <c r="CHY55" s="468"/>
      <c r="CHZ55" s="468"/>
      <c r="CIA55" s="468"/>
      <c r="CIB55" s="468"/>
      <c r="CIC55" s="468"/>
      <c r="CID55" s="468"/>
      <c r="CIE55" s="468"/>
      <c r="CIF55" s="468"/>
      <c r="CIG55" s="468"/>
      <c r="CIH55" s="468"/>
      <c r="CII55" s="468"/>
      <c r="CIJ55" s="468"/>
      <c r="CIK55" s="468"/>
      <c r="CIL55" s="468"/>
      <c r="CIM55" s="468"/>
      <c r="CIN55" s="468"/>
      <c r="CIO55" s="468"/>
      <c r="CIP55" s="468"/>
      <c r="CIQ55" s="468"/>
      <c r="CIR55" s="468"/>
      <c r="CIS55" s="468"/>
      <c r="CIT55" s="468"/>
      <c r="CIU55" s="468"/>
      <c r="CIV55" s="468"/>
      <c r="CIW55" s="468"/>
      <c r="CIX55" s="468"/>
      <c r="CIY55" s="468"/>
      <c r="CIZ55" s="468"/>
      <c r="CJA55" s="468"/>
      <c r="CJB55" s="468"/>
      <c r="CJC55" s="468"/>
      <c r="CJD55" s="468"/>
      <c r="CJE55" s="468"/>
      <c r="CJF55" s="468"/>
      <c r="CJG55" s="468"/>
      <c r="CJH55" s="468"/>
      <c r="CJI55" s="468"/>
      <c r="CJJ55" s="468"/>
      <c r="CJK55" s="468"/>
      <c r="CJL55" s="468"/>
      <c r="CJM55" s="468"/>
      <c r="CJN55" s="468"/>
      <c r="CJO55" s="468"/>
      <c r="CJP55" s="468"/>
      <c r="CJQ55" s="468"/>
      <c r="CJR55" s="468"/>
      <c r="CJS55" s="468"/>
      <c r="CJT55" s="468"/>
      <c r="CJU55" s="468"/>
      <c r="CJV55" s="468"/>
      <c r="CJW55" s="468"/>
      <c r="CJX55" s="468"/>
      <c r="CJY55" s="468"/>
      <c r="CJZ55" s="468"/>
      <c r="CKA55" s="468"/>
      <c r="CKB55" s="468"/>
      <c r="CKC55" s="468"/>
      <c r="CKD55" s="468"/>
      <c r="CKE55" s="468"/>
      <c r="CKF55" s="468"/>
      <c r="CKG55" s="468"/>
      <c r="CKH55" s="468"/>
      <c r="CKI55" s="468"/>
      <c r="CKJ55" s="468"/>
      <c r="CKK55" s="468"/>
      <c r="CKL55" s="468"/>
      <c r="CKM55" s="468"/>
      <c r="CKN55" s="468"/>
      <c r="CKO55" s="468"/>
      <c r="CKP55" s="468"/>
      <c r="CKQ55" s="468"/>
      <c r="CKR55" s="468"/>
      <c r="CKS55" s="468"/>
      <c r="CKT55" s="468"/>
      <c r="CKU55" s="468"/>
      <c r="CKV55" s="468"/>
      <c r="CKW55" s="468"/>
      <c r="CKX55" s="468"/>
      <c r="CKY55" s="468"/>
      <c r="CKZ55" s="468"/>
      <c r="CLA55" s="468"/>
      <c r="CLB55" s="468"/>
      <c r="CLC55" s="468"/>
      <c r="CLD55" s="468"/>
      <c r="CLE55" s="468"/>
      <c r="CLF55" s="468"/>
      <c r="CLG55" s="468"/>
      <c r="CLH55" s="468"/>
      <c r="CLI55" s="468"/>
      <c r="CLJ55" s="468"/>
      <c r="CLK55" s="468"/>
      <c r="CLL55" s="468"/>
      <c r="CLM55" s="468"/>
      <c r="CLN55" s="468"/>
      <c r="CLO55" s="468"/>
      <c r="CLP55" s="468"/>
      <c r="CLQ55" s="468"/>
      <c r="CLR55" s="468"/>
      <c r="CLS55" s="468"/>
      <c r="CLT55" s="468"/>
      <c r="CLU55" s="468"/>
      <c r="CLV55" s="468"/>
      <c r="CLW55" s="468"/>
      <c r="CLX55" s="468"/>
      <c r="CLY55" s="468"/>
      <c r="CLZ55" s="468"/>
      <c r="CMA55" s="468"/>
      <c r="CMB55" s="468"/>
      <c r="CMC55" s="468"/>
      <c r="CMD55" s="468"/>
      <c r="CME55" s="468"/>
      <c r="CMF55" s="468"/>
      <c r="CMG55" s="468"/>
      <c r="CMH55" s="468"/>
      <c r="CMI55" s="468"/>
      <c r="CMJ55" s="468"/>
      <c r="CMK55" s="468"/>
      <c r="CML55" s="468"/>
      <c r="CMM55" s="468"/>
      <c r="CMN55" s="468"/>
      <c r="CMO55" s="468"/>
      <c r="CMP55" s="468"/>
      <c r="CMQ55" s="468"/>
      <c r="CMR55" s="468"/>
      <c r="CMS55" s="468"/>
      <c r="CMT55" s="468"/>
      <c r="CMU55" s="468"/>
      <c r="CMV55" s="468"/>
      <c r="CMW55" s="468"/>
      <c r="CMX55" s="468"/>
      <c r="CMY55" s="468"/>
      <c r="CMZ55" s="468"/>
      <c r="CNA55" s="468"/>
      <c r="CNB55" s="468"/>
      <c r="CNC55" s="468"/>
      <c r="CND55" s="468"/>
      <c r="CNE55" s="468"/>
      <c r="CNF55" s="468"/>
      <c r="CNG55" s="468"/>
      <c r="CNH55" s="468"/>
      <c r="CNI55" s="468"/>
      <c r="CNJ55" s="468"/>
      <c r="CNK55" s="468"/>
      <c r="CNL55" s="468"/>
      <c r="CNM55" s="468"/>
      <c r="CNN55" s="468"/>
      <c r="CNO55" s="468"/>
      <c r="CNP55" s="468"/>
      <c r="CNQ55" s="468"/>
      <c r="CNR55" s="468"/>
      <c r="CNS55" s="468"/>
      <c r="CNT55" s="468"/>
      <c r="CNU55" s="468"/>
      <c r="CNV55" s="468"/>
      <c r="CNW55" s="468"/>
      <c r="CNX55" s="468"/>
      <c r="CNY55" s="468"/>
      <c r="CNZ55" s="468"/>
      <c r="COA55" s="468"/>
      <c r="COB55" s="468"/>
      <c r="COC55" s="468"/>
      <c r="COD55" s="468"/>
      <c r="COE55" s="468"/>
      <c r="COF55" s="468"/>
      <c r="COG55" s="468"/>
      <c r="COH55" s="468"/>
      <c r="COI55" s="468"/>
      <c r="COJ55" s="468"/>
      <c r="COK55" s="468"/>
      <c r="COL55" s="468"/>
      <c r="COM55" s="468"/>
      <c r="CON55" s="468"/>
      <c r="COO55" s="468"/>
      <c r="COP55" s="468"/>
      <c r="COQ55" s="468"/>
      <c r="COR55" s="468"/>
      <c r="COS55" s="468"/>
      <c r="COT55" s="468"/>
      <c r="COU55" s="468"/>
      <c r="COV55" s="468"/>
      <c r="COW55" s="468"/>
      <c r="COX55" s="468"/>
      <c r="COY55" s="468"/>
      <c r="COZ55" s="468"/>
      <c r="CPA55" s="468"/>
      <c r="CPB55" s="468"/>
      <c r="CPC55" s="468"/>
      <c r="CPD55" s="468"/>
      <c r="CPE55" s="468"/>
      <c r="CPF55" s="468"/>
      <c r="CPG55" s="468"/>
      <c r="CPH55" s="468"/>
      <c r="CPI55" s="468"/>
      <c r="CPJ55" s="468"/>
      <c r="CPK55" s="468"/>
      <c r="CPL55" s="468"/>
      <c r="CPM55" s="468"/>
      <c r="CPN55" s="468"/>
      <c r="CPO55" s="468"/>
      <c r="CPP55" s="468"/>
      <c r="CPQ55" s="468"/>
      <c r="CPR55" s="468"/>
      <c r="CPS55" s="468"/>
      <c r="CPT55" s="468"/>
      <c r="CPU55" s="468"/>
      <c r="CPV55" s="468"/>
      <c r="CPW55" s="468"/>
      <c r="CPX55" s="468"/>
      <c r="CPY55" s="468"/>
      <c r="CPZ55" s="468"/>
      <c r="CQA55" s="468"/>
      <c r="CQB55" s="468"/>
      <c r="CQC55" s="468"/>
      <c r="CQD55" s="468"/>
      <c r="CQE55" s="468"/>
      <c r="CQF55" s="468"/>
      <c r="CQG55" s="468"/>
      <c r="CQH55" s="468"/>
      <c r="CQI55" s="468"/>
      <c r="CQJ55" s="468"/>
      <c r="CQK55" s="468"/>
      <c r="CQL55" s="468"/>
      <c r="CQM55" s="468"/>
      <c r="CQN55" s="468"/>
      <c r="CQO55" s="468"/>
      <c r="CQP55" s="468"/>
      <c r="CQQ55" s="468"/>
      <c r="CQR55" s="468"/>
      <c r="CQS55" s="468"/>
      <c r="CQT55" s="468"/>
      <c r="CQU55" s="468"/>
      <c r="CQV55" s="468"/>
      <c r="CQW55" s="468"/>
      <c r="CQX55" s="468"/>
      <c r="CQY55" s="468"/>
      <c r="CQZ55" s="468"/>
      <c r="CRA55" s="468"/>
      <c r="CRB55" s="468"/>
      <c r="CRC55" s="468"/>
      <c r="CRD55" s="468"/>
      <c r="CRE55" s="468"/>
      <c r="CRF55" s="468"/>
      <c r="CRG55" s="468"/>
      <c r="CRH55" s="468"/>
      <c r="CRI55" s="468"/>
      <c r="CRJ55" s="468"/>
      <c r="CRK55" s="468"/>
      <c r="CRL55" s="468"/>
      <c r="CRM55" s="468"/>
      <c r="CRN55" s="468"/>
      <c r="CRO55" s="468"/>
      <c r="CRP55" s="468"/>
      <c r="CRQ55" s="468"/>
      <c r="CRR55" s="468"/>
      <c r="CRS55" s="468"/>
      <c r="CRT55" s="468"/>
      <c r="CRU55" s="468"/>
      <c r="CRV55" s="468"/>
      <c r="CRW55" s="468"/>
      <c r="CRX55" s="468"/>
      <c r="CRY55" s="468"/>
      <c r="CRZ55" s="468"/>
      <c r="CSA55" s="468"/>
      <c r="CSB55" s="468"/>
      <c r="CSC55" s="468"/>
      <c r="CSD55" s="468"/>
      <c r="CSE55" s="468"/>
      <c r="CSF55" s="468"/>
      <c r="CSG55" s="468"/>
      <c r="CSH55" s="468"/>
      <c r="CSI55" s="468"/>
      <c r="CSJ55" s="468"/>
      <c r="CSK55" s="468"/>
      <c r="CSL55" s="468"/>
      <c r="CSM55" s="468"/>
      <c r="CSN55" s="468"/>
      <c r="CSO55" s="468"/>
      <c r="CSP55" s="468"/>
      <c r="CSQ55" s="468"/>
      <c r="CSR55" s="468"/>
      <c r="CSS55" s="468"/>
      <c r="CST55" s="468"/>
      <c r="CSU55" s="468"/>
      <c r="CSV55" s="468"/>
      <c r="CSW55" s="468"/>
      <c r="CSX55" s="468"/>
      <c r="CSY55" s="468"/>
      <c r="CSZ55" s="468"/>
      <c r="CTA55" s="468"/>
      <c r="CTB55" s="468"/>
      <c r="CTC55" s="468"/>
      <c r="CTD55" s="468"/>
      <c r="CTE55" s="468"/>
      <c r="CTF55" s="468"/>
      <c r="CTG55" s="468"/>
      <c r="CTH55" s="468"/>
      <c r="CTI55" s="468"/>
      <c r="CTJ55" s="468"/>
      <c r="CTK55" s="468"/>
      <c r="CTL55" s="468"/>
      <c r="CTM55" s="468"/>
      <c r="CTN55" s="468"/>
      <c r="CTO55" s="468"/>
      <c r="CTP55" s="468"/>
      <c r="CTQ55" s="468"/>
      <c r="CTR55" s="468"/>
      <c r="CTS55" s="468"/>
      <c r="CTT55" s="468"/>
      <c r="CTU55" s="468"/>
      <c r="CTV55" s="468"/>
      <c r="CTW55" s="468"/>
      <c r="CTX55" s="468"/>
      <c r="CTY55" s="468"/>
      <c r="CTZ55" s="468"/>
      <c r="CUA55" s="468"/>
      <c r="CUB55" s="468"/>
      <c r="CUC55" s="468"/>
      <c r="CUD55" s="468"/>
      <c r="CUE55" s="468"/>
      <c r="CUF55" s="468"/>
      <c r="CUG55" s="468"/>
      <c r="CUH55" s="468"/>
      <c r="CUI55" s="468"/>
      <c r="CUJ55" s="468"/>
      <c r="CUK55" s="468"/>
      <c r="CUL55" s="468"/>
      <c r="CUM55" s="468"/>
      <c r="CUN55" s="468"/>
      <c r="CUO55" s="468"/>
      <c r="CUP55" s="468"/>
      <c r="CUQ55" s="468"/>
      <c r="CUR55" s="468"/>
      <c r="CUS55" s="468"/>
      <c r="CUT55" s="468"/>
      <c r="CUU55" s="468"/>
      <c r="CUV55" s="468"/>
      <c r="CUW55" s="468"/>
      <c r="CUX55" s="468"/>
      <c r="CUY55" s="468"/>
      <c r="CUZ55" s="468"/>
      <c r="CVA55" s="468"/>
      <c r="CVB55" s="468"/>
      <c r="CVC55" s="468"/>
      <c r="CVD55" s="468"/>
      <c r="CVE55" s="468"/>
      <c r="CVF55" s="468"/>
      <c r="CVG55" s="468"/>
      <c r="CVH55" s="468"/>
      <c r="CVI55" s="468"/>
      <c r="CVJ55" s="468"/>
      <c r="CVK55" s="468"/>
      <c r="CVL55" s="468"/>
      <c r="CVM55" s="468"/>
      <c r="CVN55" s="468"/>
      <c r="CVO55" s="468"/>
      <c r="CVP55" s="468"/>
      <c r="CVQ55" s="468"/>
      <c r="CVR55" s="468"/>
      <c r="CVS55" s="468"/>
      <c r="CVT55" s="468"/>
      <c r="CVU55" s="468"/>
      <c r="CVV55" s="468"/>
      <c r="CVW55" s="468"/>
      <c r="CVX55" s="468"/>
      <c r="CVY55" s="468"/>
      <c r="CVZ55" s="468"/>
      <c r="CWA55" s="468"/>
      <c r="CWB55" s="468"/>
      <c r="CWC55" s="468"/>
      <c r="CWD55" s="468"/>
      <c r="CWE55" s="468"/>
      <c r="CWF55" s="468"/>
      <c r="CWG55" s="468"/>
      <c r="CWH55" s="468"/>
      <c r="CWI55" s="468"/>
      <c r="CWJ55" s="468"/>
      <c r="CWK55" s="468"/>
      <c r="CWL55" s="468"/>
      <c r="CWM55" s="468"/>
      <c r="CWN55" s="468"/>
      <c r="CWO55" s="468"/>
      <c r="CWP55" s="468"/>
      <c r="CWQ55" s="468"/>
      <c r="CWR55" s="468"/>
      <c r="CWS55" s="468"/>
      <c r="CWT55" s="468"/>
      <c r="CWU55" s="468"/>
      <c r="CWV55" s="468"/>
      <c r="CWW55" s="468"/>
      <c r="CWX55" s="468"/>
      <c r="CWY55" s="468"/>
      <c r="CWZ55" s="468"/>
      <c r="CXA55" s="468"/>
      <c r="CXB55" s="468"/>
      <c r="CXC55" s="468"/>
      <c r="CXD55" s="468"/>
      <c r="CXE55" s="468"/>
      <c r="CXF55" s="468"/>
      <c r="CXG55" s="468"/>
      <c r="CXH55" s="468"/>
      <c r="CXI55" s="468"/>
      <c r="CXJ55" s="468"/>
      <c r="CXK55" s="468"/>
      <c r="CXL55" s="468"/>
      <c r="CXM55" s="468"/>
      <c r="CXN55" s="468"/>
      <c r="CXO55" s="468"/>
      <c r="CXP55" s="468"/>
      <c r="CXQ55" s="468"/>
      <c r="CXR55" s="468"/>
      <c r="CXS55" s="468"/>
      <c r="CXT55" s="468"/>
      <c r="CXU55" s="468"/>
      <c r="CXV55" s="468"/>
      <c r="CXW55" s="468"/>
      <c r="CXX55" s="468"/>
      <c r="CXY55" s="468"/>
      <c r="CXZ55" s="468"/>
      <c r="CYA55" s="468"/>
      <c r="CYB55" s="468"/>
      <c r="CYC55" s="468"/>
      <c r="CYD55" s="468"/>
      <c r="CYE55" s="468"/>
      <c r="CYF55" s="468"/>
      <c r="CYG55" s="468"/>
      <c r="CYH55" s="468"/>
      <c r="CYI55" s="468"/>
      <c r="CYJ55" s="468"/>
      <c r="CYK55" s="468"/>
      <c r="CYL55" s="468"/>
      <c r="CYM55" s="468"/>
      <c r="CYN55" s="468"/>
      <c r="CYO55" s="468"/>
      <c r="CYP55" s="468"/>
      <c r="CYQ55" s="468"/>
      <c r="CYR55" s="468"/>
      <c r="CYS55" s="468"/>
      <c r="CYT55" s="468"/>
      <c r="CYU55" s="468"/>
      <c r="CYV55" s="468"/>
      <c r="CYW55" s="468"/>
      <c r="CYX55" s="468"/>
      <c r="CYY55" s="468"/>
      <c r="CYZ55" s="468"/>
      <c r="CZA55" s="468"/>
      <c r="CZB55" s="468"/>
      <c r="CZC55" s="468"/>
      <c r="CZD55" s="468"/>
      <c r="CZE55" s="468"/>
      <c r="CZF55" s="468"/>
      <c r="CZG55" s="468"/>
      <c r="CZH55" s="468"/>
      <c r="CZI55" s="468"/>
      <c r="CZJ55" s="468"/>
      <c r="CZK55" s="468"/>
      <c r="CZL55" s="468"/>
      <c r="CZM55" s="468"/>
      <c r="CZN55" s="468"/>
      <c r="CZO55" s="468"/>
      <c r="CZP55" s="468"/>
      <c r="CZQ55" s="468"/>
      <c r="CZR55" s="468"/>
      <c r="CZS55" s="468"/>
      <c r="CZT55" s="468"/>
      <c r="CZU55" s="468"/>
      <c r="CZV55" s="468"/>
      <c r="CZW55" s="468"/>
      <c r="CZX55" s="468"/>
      <c r="CZY55" s="468"/>
      <c r="CZZ55" s="468"/>
      <c r="DAA55" s="468"/>
      <c r="DAB55" s="468"/>
      <c r="DAC55" s="468"/>
      <c r="DAD55" s="468"/>
      <c r="DAE55" s="468"/>
      <c r="DAF55" s="468"/>
      <c r="DAG55" s="468"/>
      <c r="DAH55" s="468"/>
      <c r="DAI55" s="468"/>
      <c r="DAJ55" s="468"/>
      <c r="DAK55" s="468"/>
      <c r="DAL55" s="468"/>
      <c r="DAM55" s="468"/>
      <c r="DAN55" s="468"/>
      <c r="DAO55" s="468"/>
      <c r="DAP55" s="468"/>
      <c r="DAQ55" s="468"/>
      <c r="DAR55" s="468"/>
      <c r="DAS55" s="468"/>
      <c r="DAT55" s="468"/>
      <c r="DAU55" s="468"/>
      <c r="DAV55" s="468"/>
      <c r="DAW55" s="468"/>
      <c r="DAX55" s="468"/>
      <c r="DAY55" s="468"/>
      <c r="DAZ55" s="468"/>
      <c r="DBA55" s="468"/>
      <c r="DBB55" s="468"/>
      <c r="DBC55" s="468"/>
      <c r="DBD55" s="468"/>
      <c r="DBE55" s="468"/>
      <c r="DBF55" s="468"/>
      <c r="DBG55" s="468"/>
      <c r="DBH55" s="468"/>
      <c r="DBI55" s="468"/>
      <c r="DBJ55" s="468"/>
      <c r="DBK55" s="468"/>
      <c r="DBL55" s="468"/>
      <c r="DBM55" s="468"/>
      <c r="DBN55" s="468"/>
      <c r="DBO55" s="468"/>
      <c r="DBP55" s="468"/>
      <c r="DBQ55" s="468"/>
      <c r="DBR55" s="468"/>
      <c r="DBS55" s="468"/>
      <c r="DBT55" s="468"/>
      <c r="DBU55" s="468"/>
      <c r="DBV55" s="468"/>
      <c r="DBW55" s="468"/>
      <c r="DBX55" s="468"/>
      <c r="DBY55" s="468"/>
      <c r="DBZ55" s="468"/>
      <c r="DCA55" s="468"/>
      <c r="DCB55" s="468"/>
      <c r="DCC55" s="468"/>
      <c r="DCD55" s="468"/>
      <c r="DCE55" s="468"/>
      <c r="DCF55" s="468"/>
      <c r="DCG55" s="468"/>
      <c r="DCH55" s="468"/>
      <c r="DCI55" s="468"/>
      <c r="DCJ55" s="468"/>
      <c r="DCK55" s="468"/>
      <c r="DCL55" s="468"/>
      <c r="DCM55" s="468"/>
      <c r="DCN55" s="468"/>
      <c r="DCO55" s="468"/>
      <c r="DCP55" s="468"/>
      <c r="DCQ55" s="468"/>
      <c r="DCR55" s="468"/>
      <c r="DCS55" s="468"/>
      <c r="DCT55" s="468"/>
      <c r="DCU55" s="468"/>
      <c r="DCV55" s="468"/>
      <c r="DCW55" s="468"/>
      <c r="DCX55" s="468"/>
      <c r="DCY55" s="468"/>
      <c r="DCZ55" s="468"/>
      <c r="DDA55" s="468"/>
      <c r="DDB55" s="468"/>
      <c r="DDC55" s="468"/>
      <c r="DDD55" s="468"/>
      <c r="DDE55" s="468"/>
      <c r="DDF55" s="468"/>
      <c r="DDG55" s="468"/>
      <c r="DDH55" s="468"/>
      <c r="DDI55" s="468"/>
      <c r="DDJ55" s="468"/>
      <c r="DDK55" s="468"/>
      <c r="DDL55" s="468"/>
      <c r="DDM55" s="468"/>
      <c r="DDN55" s="468"/>
      <c r="DDO55" s="468"/>
      <c r="DDP55" s="468"/>
      <c r="DDQ55" s="468"/>
      <c r="DDR55" s="468"/>
      <c r="DDS55" s="468"/>
      <c r="DDT55" s="468"/>
      <c r="DDU55" s="468"/>
      <c r="DDV55" s="468"/>
      <c r="DDW55" s="468"/>
      <c r="DDX55" s="468"/>
      <c r="DDY55" s="468"/>
      <c r="DDZ55" s="468"/>
      <c r="DEA55" s="468"/>
      <c r="DEB55" s="468"/>
      <c r="DEC55" s="468"/>
      <c r="DED55" s="468"/>
      <c r="DEE55" s="468"/>
      <c r="DEF55" s="468"/>
      <c r="DEG55" s="468"/>
      <c r="DEH55" s="468"/>
      <c r="DEI55" s="468"/>
      <c r="DEJ55" s="468"/>
      <c r="DEK55" s="468"/>
      <c r="DEL55" s="468"/>
      <c r="DEM55" s="468"/>
      <c r="DEN55" s="468"/>
      <c r="DEO55" s="468"/>
      <c r="DEP55" s="468"/>
      <c r="DEQ55" s="468"/>
      <c r="DER55" s="468"/>
      <c r="DES55" s="468"/>
      <c r="DET55" s="468"/>
      <c r="DEU55" s="468"/>
      <c r="DEV55" s="468"/>
      <c r="DEW55" s="468"/>
      <c r="DEX55" s="468"/>
      <c r="DEY55" s="468"/>
      <c r="DEZ55" s="468"/>
      <c r="DFA55" s="468"/>
      <c r="DFB55" s="468"/>
      <c r="DFC55" s="468"/>
      <c r="DFD55" s="468"/>
      <c r="DFE55" s="468"/>
      <c r="DFF55" s="468"/>
      <c r="DFG55" s="468"/>
      <c r="DFH55" s="468"/>
      <c r="DFI55" s="468"/>
      <c r="DFJ55" s="468"/>
      <c r="DFK55" s="468"/>
      <c r="DFL55" s="468"/>
      <c r="DFM55" s="468"/>
      <c r="DFN55" s="468"/>
      <c r="DFO55" s="468"/>
      <c r="DFP55" s="468"/>
      <c r="DFQ55" s="468"/>
      <c r="DFR55" s="468"/>
      <c r="DFS55" s="468"/>
      <c r="DFT55" s="468"/>
      <c r="DFU55" s="468"/>
      <c r="DFV55" s="468"/>
      <c r="DFW55" s="468"/>
      <c r="DFX55" s="468"/>
      <c r="DFY55" s="468"/>
      <c r="DFZ55" s="468"/>
      <c r="DGA55" s="468"/>
      <c r="DGB55" s="468"/>
      <c r="DGC55" s="468"/>
      <c r="DGD55" s="468"/>
      <c r="DGE55" s="468"/>
      <c r="DGF55" s="468"/>
      <c r="DGG55" s="468"/>
      <c r="DGH55" s="468"/>
      <c r="DGI55" s="468"/>
      <c r="DGJ55" s="468"/>
      <c r="DGK55" s="468"/>
      <c r="DGL55" s="468"/>
      <c r="DGM55" s="468"/>
      <c r="DGN55" s="468"/>
      <c r="DGO55" s="468"/>
      <c r="DGP55" s="468"/>
      <c r="DGQ55" s="468"/>
      <c r="DGR55" s="468"/>
      <c r="DGS55" s="468"/>
      <c r="DGT55" s="468"/>
      <c r="DGU55" s="468"/>
      <c r="DGV55" s="468"/>
      <c r="DGW55" s="468"/>
      <c r="DGX55" s="468"/>
      <c r="DGY55" s="468"/>
      <c r="DGZ55" s="468"/>
      <c r="DHA55" s="468"/>
      <c r="DHB55" s="468"/>
      <c r="DHC55" s="468"/>
      <c r="DHD55" s="468"/>
      <c r="DHE55" s="468"/>
      <c r="DHF55" s="468"/>
      <c r="DHG55" s="468"/>
      <c r="DHH55" s="468"/>
      <c r="DHI55" s="468"/>
      <c r="DHJ55" s="468"/>
      <c r="DHK55" s="468"/>
      <c r="DHL55" s="468"/>
      <c r="DHM55" s="468"/>
      <c r="DHN55" s="468"/>
      <c r="DHO55" s="468"/>
      <c r="DHP55" s="468"/>
      <c r="DHQ55" s="468"/>
      <c r="DHR55" s="468"/>
      <c r="DHS55" s="468"/>
      <c r="DHT55" s="468"/>
      <c r="DHU55" s="468"/>
      <c r="DHV55" s="468"/>
      <c r="DHW55" s="468"/>
      <c r="DHX55" s="468"/>
      <c r="DHY55" s="468"/>
      <c r="DHZ55" s="468"/>
      <c r="DIA55" s="468"/>
      <c r="DIB55" s="468"/>
      <c r="DIC55" s="468"/>
      <c r="DID55" s="468"/>
      <c r="DIE55" s="468"/>
      <c r="DIF55" s="468"/>
      <c r="DIG55" s="468"/>
      <c r="DIH55" s="468"/>
      <c r="DII55" s="468"/>
      <c r="DIJ55" s="468"/>
      <c r="DIK55" s="468"/>
      <c r="DIL55" s="468"/>
      <c r="DIM55" s="468"/>
      <c r="DIN55" s="468"/>
      <c r="DIO55" s="468"/>
      <c r="DIP55" s="468"/>
      <c r="DIQ55" s="468"/>
      <c r="DIR55" s="468"/>
      <c r="DIS55" s="468"/>
      <c r="DIT55" s="468"/>
      <c r="DIU55" s="468"/>
      <c r="DIV55" s="468"/>
      <c r="DIW55" s="468"/>
      <c r="DIX55" s="468"/>
      <c r="DIY55" s="468"/>
      <c r="DIZ55" s="468"/>
      <c r="DJA55" s="468"/>
      <c r="DJB55" s="468"/>
      <c r="DJC55" s="468"/>
      <c r="DJD55" s="468"/>
      <c r="DJE55" s="468"/>
      <c r="DJF55" s="468"/>
      <c r="DJG55" s="468"/>
      <c r="DJH55" s="468"/>
      <c r="DJI55" s="468"/>
      <c r="DJJ55" s="468"/>
      <c r="DJK55" s="468"/>
      <c r="DJL55" s="468"/>
      <c r="DJM55" s="468"/>
      <c r="DJN55" s="468"/>
      <c r="DJO55" s="468"/>
      <c r="DJP55" s="468"/>
      <c r="DJQ55" s="468"/>
      <c r="DJR55" s="468"/>
      <c r="DJS55" s="468"/>
      <c r="DJT55" s="468"/>
      <c r="DJU55" s="468"/>
      <c r="DJV55" s="468"/>
      <c r="DJW55" s="468"/>
      <c r="DJX55" s="468"/>
      <c r="DJY55" s="468"/>
      <c r="DJZ55" s="468"/>
      <c r="DKA55" s="468"/>
      <c r="DKB55" s="468"/>
      <c r="DKC55" s="468"/>
      <c r="DKD55" s="468"/>
      <c r="DKE55" s="468"/>
      <c r="DKF55" s="468"/>
      <c r="DKG55" s="468"/>
      <c r="DKH55" s="468"/>
      <c r="DKI55" s="468"/>
      <c r="DKJ55" s="468"/>
      <c r="DKK55" s="468"/>
      <c r="DKL55" s="468"/>
      <c r="DKM55" s="468"/>
      <c r="DKN55" s="468"/>
      <c r="DKO55" s="468"/>
      <c r="DKP55" s="468"/>
      <c r="DKQ55" s="468"/>
      <c r="DKR55" s="468"/>
      <c r="DKS55" s="468"/>
      <c r="DKT55" s="468"/>
      <c r="DKU55" s="468"/>
      <c r="DKV55" s="468"/>
      <c r="DKW55" s="468"/>
      <c r="DKX55" s="468"/>
      <c r="DKY55" s="468"/>
      <c r="DKZ55" s="468"/>
      <c r="DLA55" s="468"/>
      <c r="DLB55" s="468"/>
      <c r="DLC55" s="468"/>
      <c r="DLD55" s="468"/>
      <c r="DLE55" s="468"/>
      <c r="DLF55" s="468"/>
      <c r="DLG55" s="468"/>
      <c r="DLH55" s="468"/>
      <c r="DLI55" s="468"/>
      <c r="DLJ55" s="468"/>
      <c r="DLK55" s="468"/>
      <c r="DLL55" s="468"/>
      <c r="DLM55" s="468"/>
      <c r="DLN55" s="468"/>
      <c r="DLO55" s="468"/>
      <c r="DLP55" s="468"/>
      <c r="DLQ55" s="468"/>
      <c r="DLR55" s="468"/>
      <c r="DLS55" s="468"/>
      <c r="DLT55" s="468"/>
      <c r="DLU55" s="468"/>
      <c r="DLV55" s="468"/>
      <c r="DLW55" s="468"/>
      <c r="DLX55" s="468"/>
      <c r="DLY55" s="468"/>
      <c r="DLZ55" s="468"/>
      <c r="DMA55" s="468"/>
      <c r="DMB55" s="468"/>
      <c r="DMC55" s="468"/>
      <c r="DMD55" s="468"/>
      <c r="DME55" s="468"/>
      <c r="DMF55" s="468"/>
      <c r="DMG55" s="468"/>
      <c r="DMH55" s="468"/>
      <c r="DMI55" s="468"/>
      <c r="DMJ55" s="468"/>
      <c r="DMK55" s="468"/>
      <c r="DML55" s="468"/>
      <c r="DMM55" s="468"/>
      <c r="DMN55" s="468"/>
      <c r="DMO55" s="468"/>
      <c r="DMP55" s="468"/>
      <c r="DMQ55" s="468"/>
      <c r="DMR55" s="468"/>
      <c r="DMS55" s="468"/>
      <c r="DMT55" s="468"/>
      <c r="DMU55" s="468"/>
      <c r="DMV55" s="468"/>
      <c r="DMW55" s="468"/>
      <c r="DMX55" s="468"/>
      <c r="DMY55" s="468"/>
      <c r="DMZ55" s="468"/>
      <c r="DNA55" s="468"/>
      <c r="DNB55" s="468"/>
      <c r="DNC55" s="468"/>
      <c r="DND55" s="468"/>
      <c r="DNE55" s="468"/>
      <c r="DNF55" s="468"/>
      <c r="DNG55" s="468"/>
      <c r="DNH55" s="468"/>
      <c r="DNI55" s="468"/>
      <c r="DNJ55" s="468"/>
      <c r="DNK55" s="468"/>
      <c r="DNL55" s="468"/>
      <c r="DNM55" s="468"/>
      <c r="DNN55" s="468"/>
      <c r="DNO55" s="468"/>
      <c r="DNP55" s="468"/>
      <c r="DNQ55" s="468"/>
      <c r="DNR55" s="468"/>
      <c r="DNS55" s="468"/>
      <c r="DNT55" s="468"/>
      <c r="DNU55" s="468"/>
      <c r="DNV55" s="468"/>
      <c r="DNW55" s="468"/>
      <c r="DNX55" s="468"/>
      <c r="DNY55" s="468"/>
      <c r="DNZ55" s="468"/>
      <c r="DOA55" s="468"/>
      <c r="DOB55" s="468"/>
      <c r="DOC55" s="468"/>
      <c r="DOD55" s="468"/>
      <c r="DOE55" s="468"/>
      <c r="DOF55" s="468"/>
      <c r="DOG55" s="468"/>
      <c r="DOH55" s="468"/>
      <c r="DOI55" s="468"/>
      <c r="DOJ55" s="468"/>
      <c r="DOK55" s="468"/>
      <c r="DOL55" s="468"/>
      <c r="DOM55" s="468"/>
      <c r="DON55" s="468"/>
      <c r="DOO55" s="468"/>
      <c r="DOP55" s="468"/>
      <c r="DOQ55" s="468"/>
      <c r="DOR55" s="468"/>
      <c r="DOS55" s="468"/>
      <c r="DOT55" s="468"/>
      <c r="DOU55" s="468"/>
      <c r="DOV55" s="468"/>
      <c r="DOW55" s="468"/>
      <c r="DOX55" s="468"/>
      <c r="DOY55" s="468"/>
      <c r="DOZ55" s="468"/>
      <c r="DPA55" s="468"/>
      <c r="DPB55" s="468"/>
      <c r="DPC55" s="468"/>
      <c r="DPD55" s="468"/>
      <c r="DPE55" s="468"/>
      <c r="DPF55" s="468"/>
      <c r="DPG55" s="468"/>
      <c r="DPH55" s="468"/>
      <c r="DPI55" s="468"/>
      <c r="DPJ55" s="468"/>
      <c r="DPK55" s="468"/>
      <c r="DPL55" s="468"/>
      <c r="DPM55" s="468"/>
      <c r="DPN55" s="468"/>
      <c r="DPO55" s="468"/>
      <c r="DPP55" s="468"/>
      <c r="DPQ55" s="468"/>
      <c r="DPR55" s="468"/>
      <c r="DPS55" s="468"/>
      <c r="DPT55" s="468"/>
      <c r="DPU55" s="468"/>
      <c r="DPV55" s="468"/>
      <c r="DPW55" s="468"/>
      <c r="DPX55" s="468"/>
      <c r="DPY55" s="468"/>
      <c r="DPZ55" s="468"/>
      <c r="DQA55" s="468"/>
      <c r="DQB55" s="468"/>
      <c r="DQC55" s="468"/>
      <c r="DQD55" s="468"/>
      <c r="DQE55" s="468"/>
      <c r="DQF55" s="468"/>
      <c r="DQG55" s="468"/>
      <c r="DQH55" s="468"/>
      <c r="DQI55" s="468"/>
      <c r="DQJ55" s="468"/>
      <c r="DQK55" s="468"/>
      <c r="DQL55" s="468"/>
      <c r="DQM55" s="468"/>
      <c r="DQN55" s="468"/>
      <c r="DQO55" s="468"/>
      <c r="DQP55" s="468"/>
      <c r="DQQ55" s="468"/>
      <c r="DQR55" s="468"/>
      <c r="DQS55" s="468"/>
      <c r="DQT55" s="468"/>
      <c r="DQU55" s="468"/>
      <c r="DQV55" s="468"/>
      <c r="DQW55" s="468"/>
      <c r="DQX55" s="468"/>
      <c r="DQY55" s="468"/>
      <c r="DQZ55" s="468"/>
      <c r="DRA55" s="468"/>
      <c r="DRB55" s="468"/>
      <c r="DRC55" s="468"/>
      <c r="DRD55" s="468"/>
      <c r="DRE55" s="468"/>
      <c r="DRF55" s="468"/>
      <c r="DRG55" s="468"/>
      <c r="DRH55" s="468"/>
      <c r="DRI55" s="468"/>
      <c r="DRJ55" s="468"/>
      <c r="DRK55" s="468"/>
      <c r="DRL55" s="468"/>
      <c r="DRM55" s="468"/>
      <c r="DRN55" s="468"/>
      <c r="DRO55" s="468"/>
      <c r="DRP55" s="468"/>
      <c r="DRQ55" s="468"/>
      <c r="DRR55" s="468"/>
      <c r="DRS55" s="468"/>
      <c r="DRT55" s="468"/>
      <c r="DRU55" s="468"/>
      <c r="DRV55" s="468"/>
      <c r="DRW55" s="468"/>
      <c r="DRX55" s="468"/>
      <c r="DRY55" s="468"/>
      <c r="DRZ55" s="468"/>
      <c r="DSA55" s="468"/>
      <c r="DSB55" s="468"/>
      <c r="DSC55" s="468"/>
      <c r="DSD55" s="468"/>
      <c r="DSE55" s="468"/>
      <c r="DSF55" s="468"/>
      <c r="DSG55" s="468"/>
      <c r="DSH55" s="468"/>
      <c r="DSI55" s="468"/>
      <c r="DSJ55" s="468"/>
      <c r="DSK55" s="468"/>
      <c r="DSL55" s="468"/>
      <c r="DSM55" s="468"/>
      <c r="DSN55" s="468"/>
      <c r="DSO55" s="468"/>
      <c r="DSP55" s="468"/>
      <c r="DSQ55" s="468"/>
      <c r="DSR55" s="468"/>
      <c r="DSS55" s="468"/>
      <c r="DST55" s="468"/>
      <c r="DSU55" s="468"/>
      <c r="DSV55" s="468"/>
      <c r="DSW55" s="468"/>
      <c r="DSX55" s="468"/>
      <c r="DSY55" s="468"/>
      <c r="DSZ55" s="468"/>
      <c r="DTA55" s="468"/>
      <c r="DTB55" s="468"/>
      <c r="DTC55" s="468"/>
      <c r="DTD55" s="468"/>
      <c r="DTE55" s="468"/>
      <c r="DTF55" s="468"/>
      <c r="DTG55" s="468"/>
      <c r="DTH55" s="468"/>
      <c r="DTI55" s="468"/>
      <c r="DTJ55" s="468"/>
      <c r="DTK55" s="468"/>
      <c r="DTL55" s="468"/>
      <c r="DTM55" s="468"/>
      <c r="DTN55" s="468"/>
      <c r="DTO55" s="468"/>
      <c r="DTP55" s="468"/>
      <c r="DTQ55" s="468"/>
      <c r="DTR55" s="468"/>
      <c r="DTS55" s="468"/>
      <c r="DTT55" s="468"/>
      <c r="DTU55" s="468"/>
      <c r="DTV55" s="468"/>
      <c r="DTW55" s="468"/>
      <c r="DTX55" s="468"/>
      <c r="DTY55" s="468"/>
      <c r="DTZ55" s="468"/>
      <c r="DUA55" s="468"/>
      <c r="DUB55" s="468"/>
      <c r="DUC55" s="468"/>
      <c r="DUD55" s="468"/>
      <c r="DUE55" s="468"/>
      <c r="DUF55" s="468"/>
      <c r="DUG55" s="468"/>
      <c r="DUH55" s="468"/>
      <c r="DUI55" s="468"/>
      <c r="DUJ55" s="468"/>
      <c r="DUK55" s="468"/>
      <c r="DUL55" s="468"/>
      <c r="DUM55" s="468"/>
      <c r="DUN55" s="468"/>
      <c r="DUO55" s="468"/>
      <c r="DUP55" s="468"/>
      <c r="DUQ55" s="468"/>
      <c r="DUR55" s="468"/>
      <c r="DUS55" s="468"/>
      <c r="DUT55" s="468"/>
      <c r="DUU55" s="468"/>
      <c r="DUV55" s="468"/>
      <c r="DUW55" s="468"/>
      <c r="DUX55" s="468"/>
      <c r="DUY55" s="468"/>
      <c r="DUZ55" s="468"/>
      <c r="DVA55" s="468"/>
      <c r="DVB55" s="468"/>
      <c r="DVC55" s="468"/>
      <c r="DVD55" s="468"/>
      <c r="DVE55" s="468"/>
      <c r="DVF55" s="468"/>
      <c r="DVG55" s="468"/>
      <c r="DVH55" s="468"/>
      <c r="DVI55" s="468"/>
      <c r="DVJ55" s="468"/>
      <c r="DVK55" s="468"/>
      <c r="DVL55" s="468"/>
      <c r="DVM55" s="468"/>
      <c r="DVN55" s="468"/>
      <c r="DVO55" s="468"/>
      <c r="DVP55" s="468"/>
      <c r="DVQ55" s="468"/>
      <c r="DVR55" s="468"/>
      <c r="DVS55" s="468"/>
      <c r="DVT55" s="468"/>
      <c r="DVU55" s="468"/>
      <c r="DVV55" s="468"/>
      <c r="DVW55" s="468"/>
      <c r="DVX55" s="468"/>
      <c r="DVY55" s="468"/>
      <c r="DVZ55" s="468"/>
      <c r="DWA55" s="468"/>
      <c r="DWB55" s="468"/>
      <c r="DWC55" s="468"/>
      <c r="DWD55" s="468"/>
      <c r="DWE55" s="468"/>
      <c r="DWF55" s="468"/>
      <c r="DWG55" s="468"/>
      <c r="DWH55" s="468"/>
      <c r="DWI55" s="468"/>
      <c r="DWJ55" s="468"/>
      <c r="DWK55" s="468"/>
      <c r="DWL55" s="468"/>
      <c r="DWM55" s="468"/>
      <c r="DWN55" s="468"/>
      <c r="DWO55" s="468"/>
      <c r="DWP55" s="468"/>
      <c r="DWQ55" s="468"/>
      <c r="DWR55" s="468"/>
      <c r="DWS55" s="468"/>
      <c r="DWT55" s="468"/>
      <c r="DWU55" s="468"/>
      <c r="DWV55" s="468"/>
      <c r="DWW55" s="468"/>
      <c r="DWX55" s="468"/>
      <c r="DWY55" s="468"/>
      <c r="DWZ55" s="468"/>
      <c r="DXA55" s="468"/>
      <c r="DXB55" s="468"/>
      <c r="DXC55" s="468"/>
      <c r="DXD55" s="468"/>
      <c r="DXE55" s="468"/>
      <c r="DXF55" s="468"/>
      <c r="DXG55" s="468"/>
      <c r="DXH55" s="468"/>
      <c r="DXI55" s="468"/>
      <c r="DXJ55" s="468"/>
      <c r="DXK55" s="468"/>
      <c r="DXL55" s="468"/>
      <c r="DXM55" s="468"/>
      <c r="DXN55" s="468"/>
      <c r="DXO55" s="468"/>
      <c r="DXP55" s="468"/>
      <c r="DXQ55" s="468"/>
      <c r="DXR55" s="468"/>
      <c r="DXS55" s="468"/>
      <c r="DXT55" s="468"/>
      <c r="DXU55" s="468"/>
      <c r="DXV55" s="468"/>
      <c r="DXW55" s="468"/>
      <c r="DXX55" s="468"/>
      <c r="DXY55" s="468"/>
      <c r="DXZ55" s="468"/>
      <c r="DYA55" s="468"/>
      <c r="DYB55" s="468"/>
      <c r="DYC55" s="468"/>
      <c r="DYD55" s="468"/>
      <c r="DYE55" s="468"/>
      <c r="DYF55" s="468"/>
      <c r="DYG55" s="468"/>
      <c r="DYH55" s="468"/>
      <c r="DYI55" s="468"/>
      <c r="DYJ55" s="468"/>
      <c r="DYK55" s="468"/>
      <c r="DYL55" s="468"/>
      <c r="DYM55" s="468"/>
      <c r="DYN55" s="468"/>
      <c r="DYO55" s="468"/>
      <c r="DYP55" s="468"/>
      <c r="DYQ55" s="468"/>
      <c r="DYR55" s="468"/>
      <c r="DYS55" s="468"/>
      <c r="DYT55" s="468"/>
      <c r="DYU55" s="468"/>
      <c r="DYV55" s="468"/>
      <c r="DYW55" s="468"/>
      <c r="DYX55" s="468"/>
      <c r="DYY55" s="468"/>
      <c r="DYZ55" s="468"/>
      <c r="DZA55" s="468"/>
      <c r="DZB55" s="468"/>
      <c r="DZC55" s="468"/>
      <c r="DZD55" s="468"/>
      <c r="DZE55" s="468"/>
      <c r="DZF55" s="468"/>
      <c r="DZG55" s="468"/>
      <c r="DZH55" s="468"/>
      <c r="DZI55" s="468"/>
      <c r="DZJ55" s="468"/>
      <c r="DZK55" s="468"/>
      <c r="DZL55" s="468"/>
      <c r="DZM55" s="468"/>
      <c r="DZN55" s="468"/>
      <c r="DZO55" s="468"/>
      <c r="DZP55" s="468"/>
      <c r="DZQ55" s="468"/>
      <c r="DZR55" s="468"/>
      <c r="DZS55" s="468"/>
      <c r="DZT55" s="468"/>
      <c r="DZU55" s="468"/>
      <c r="DZV55" s="468"/>
      <c r="DZW55" s="468"/>
      <c r="DZX55" s="468"/>
      <c r="DZY55" s="468"/>
      <c r="DZZ55" s="468"/>
      <c r="EAA55" s="468"/>
      <c r="EAB55" s="468"/>
      <c r="EAC55" s="468"/>
      <c r="EAD55" s="468"/>
      <c r="EAE55" s="468"/>
      <c r="EAF55" s="468"/>
      <c r="EAG55" s="468"/>
      <c r="EAH55" s="468"/>
      <c r="EAI55" s="468"/>
      <c r="EAJ55" s="468"/>
      <c r="EAK55" s="468"/>
      <c r="EAL55" s="468"/>
      <c r="EAM55" s="468"/>
      <c r="EAN55" s="468"/>
      <c r="EAO55" s="468"/>
      <c r="EAP55" s="468"/>
      <c r="EAQ55" s="468"/>
      <c r="EAR55" s="468"/>
      <c r="EAS55" s="468"/>
      <c r="EAT55" s="468"/>
      <c r="EAU55" s="468"/>
      <c r="EAV55" s="468"/>
      <c r="EAW55" s="468"/>
      <c r="EAX55" s="468"/>
      <c r="EAY55" s="468"/>
      <c r="EAZ55" s="468"/>
      <c r="EBA55" s="468"/>
      <c r="EBB55" s="468"/>
      <c r="EBC55" s="468"/>
      <c r="EBD55" s="468"/>
      <c r="EBE55" s="468"/>
      <c r="EBF55" s="468"/>
      <c r="EBG55" s="468"/>
      <c r="EBH55" s="468"/>
      <c r="EBI55" s="468"/>
      <c r="EBJ55" s="468"/>
      <c r="EBK55" s="468"/>
      <c r="EBL55" s="468"/>
      <c r="EBM55" s="468"/>
      <c r="EBN55" s="468"/>
      <c r="EBO55" s="468"/>
      <c r="EBP55" s="468"/>
      <c r="EBQ55" s="468"/>
      <c r="EBR55" s="468"/>
      <c r="EBS55" s="468"/>
      <c r="EBT55" s="468"/>
      <c r="EBU55" s="468"/>
      <c r="EBV55" s="468"/>
      <c r="EBW55" s="468"/>
      <c r="EBX55" s="468"/>
      <c r="EBY55" s="468"/>
      <c r="EBZ55" s="468"/>
      <c r="ECA55" s="468"/>
      <c r="ECB55" s="468"/>
      <c r="ECC55" s="468"/>
      <c r="ECD55" s="468"/>
      <c r="ECE55" s="468"/>
      <c r="ECF55" s="468"/>
      <c r="ECG55" s="468"/>
      <c r="ECH55" s="468"/>
      <c r="ECI55" s="468"/>
      <c r="ECJ55" s="468"/>
      <c r="ECK55" s="468"/>
      <c r="ECL55" s="468"/>
      <c r="ECM55" s="468"/>
      <c r="ECN55" s="468"/>
      <c r="ECO55" s="468"/>
      <c r="ECP55" s="468"/>
      <c r="ECQ55" s="468"/>
      <c r="ECR55" s="468"/>
      <c r="ECS55" s="468"/>
      <c r="ECT55" s="468"/>
      <c r="ECU55" s="468"/>
      <c r="ECV55" s="468"/>
      <c r="ECW55" s="468"/>
      <c r="ECX55" s="468"/>
      <c r="ECY55" s="468"/>
      <c r="ECZ55" s="468"/>
      <c r="EDA55" s="468"/>
      <c r="EDB55" s="468"/>
      <c r="EDC55" s="468"/>
      <c r="EDD55" s="468"/>
      <c r="EDE55" s="468"/>
      <c r="EDF55" s="468"/>
      <c r="EDG55" s="468"/>
      <c r="EDH55" s="468"/>
      <c r="EDI55" s="468"/>
      <c r="EDJ55" s="468"/>
      <c r="EDK55" s="468"/>
      <c r="EDL55" s="468"/>
      <c r="EDM55" s="468"/>
      <c r="EDN55" s="468"/>
      <c r="EDO55" s="468"/>
      <c r="EDP55" s="468"/>
      <c r="EDQ55" s="468"/>
      <c r="EDR55" s="468"/>
      <c r="EDS55" s="468"/>
      <c r="EDT55" s="468"/>
      <c r="EDU55" s="468"/>
      <c r="EDV55" s="468"/>
      <c r="EDW55" s="468"/>
      <c r="EDX55" s="468"/>
      <c r="EDY55" s="468"/>
      <c r="EDZ55" s="468"/>
      <c r="EEA55" s="468"/>
      <c r="EEB55" s="468"/>
      <c r="EEC55" s="468"/>
      <c r="EED55" s="468"/>
      <c r="EEE55" s="468"/>
      <c r="EEF55" s="468"/>
      <c r="EEG55" s="468"/>
      <c r="EEH55" s="468"/>
      <c r="EEI55" s="468"/>
      <c r="EEJ55" s="468"/>
      <c r="EEK55" s="468"/>
      <c r="EEL55" s="468"/>
      <c r="EEM55" s="468"/>
      <c r="EEN55" s="468"/>
      <c r="EEO55" s="468"/>
      <c r="EEP55" s="468"/>
      <c r="EEQ55" s="468"/>
      <c r="EER55" s="468"/>
      <c r="EES55" s="468"/>
      <c r="EET55" s="468"/>
      <c r="EEU55" s="468"/>
      <c r="EEV55" s="468"/>
      <c r="EEW55" s="468"/>
      <c r="EEX55" s="468"/>
      <c r="EEY55" s="468"/>
      <c r="EEZ55" s="468"/>
      <c r="EFA55" s="468"/>
      <c r="EFB55" s="468"/>
      <c r="EFC55" s="468"/>
      <c r="EFD55" s="468"/>
      <c r="EFE55" s="468"/>
      <c r="EFF55" s="468"/>
      <c r="EFG55" s="468"/>
      <c r="EFH55" s="468"/>
      <c r="EFI55" s="468"/>
      <c r="EFJ55" s="468"/>
      <c r="EFK55" s="468"/>
      <c r="EFL55" s="468"/>
      <c r="EFM55" s="468"/>
      <c r="EFN55" s="468"/>
      <c r="EFO55" s="468"/>
      <c r="EFP55" s="468"/>
      <c r="EFQ55" s="468"/>
      <c r="EFR55" s="468"/>
      <c r="EFS55" s="468"/>
      <c r="EFT55" s="468"/>
      <c r="EFU55" s="468"/>
      <c r="EFV55" s="468"/>
      <c r="EFW55" s="468"/>
      <c r="EFX55" s="468"/>
      <c r="EFY55" s="468"/>
      <c r="EFZ55" s="468"/>
      <c r="EGA55" s="468"/>
      <c r="EGB55" s="468"/>
      <c r="EGC55" s="468"/>
      <c r="EGD55" s="468"/>
      <c r="EGE55" s="468"/>
      <c r="EGF55" s="468"/>
      <c r="EGG55" s="468"/>
      <c r="EGH55" s="468"/>
      <c r="EGI55" s="468"/>
      <c r="EGJ55" s="468"/>
      <c r="EGK55" s="468"/>
      <c r="EGL55" s="468"/>
      <c r="EGM55" s="468"/>
      <c r="EGN55" s="468"/>
      <c r="EGO55" s="468"/>
      <c r="EGP55" s="468"/>
      <c r="EGQ55" s="468"/>
      <c r="EGR55" s="468"/>
      <c r="EGS55" s="468"/>
      <c r="EGT55" s="468"/>
      <c r="EGU55" s="468"/>
      <c r="EGV55" s="468"/>
      <c r="EGW55" s="468"/>
      <c r="EGX55" s="468"/>
      <c r="EGY55" s="468"/>
      <c r="EGZ55" s="468"/>
      <c r="EHA55" s="468"/>
      <c r="EHB55" s="468"/>
      <c r="EHC55" s="468"/>
      <c r="EHD55" s="468"/>
      <c r="EHE55" s="468"/>
      <c r="EHF55" s="468"/>
      <c r="EHG55" s="468"/>
      <c r="EHH55" s="468"/>
      <c r="EHI55" s="468"/>
      <c r="EHJ55" s="468"/>
      <c r="EHK55" s="468"/>
      <c r="EHL55" s="468"/>
      <c r="EHM55" s="468"/>
      <c r="EHN55" s="468"/>
      <c r="EHO55" s="468"/>
      <c r="EHP55" s="468"/>
      <c r="EHQ55" s="468"/>
      <c r="EHR55" s="468"/>
      <c r="EHS55" s="468"/>
      <c r="EHT55" s="468"/>
      <c r="EHU55" s="468"/>
      <c r="EHV55" s="468"/>
      <c r="EHW55" s="468"/>
      <c r="EHX55" s="468"/>
      <c r="EHY55" s="468"/>
      <c r="EHZ55" s="468"/>
      <c r="EIA55" s="468"/>
      <c r="EIB55" s="468"/>
      <c r="EIC55" s="468"/>
      <c r="EID55" s="468"/>
      <c r="EIE55" s="468"/>
      <c r="EIF55" s="468"/>
      <c r="EIG55" s="468"/>
      <c r="EIH55" s="468"/>
      <c r="EII55" s="468"/>
      <c r="EIJ55" s="468"/>
      <c r="EIK55" s="468"/>
      <c r="EIL55" s="468"/>
      <c r="EIM55" s="468"/>
      <c r="EIN55" s="468"/>
      <c r="EIO55" s="468"/>
      <c r="EIP55" s="468"/>
      <c r="EIQ55" s="468"/>
      <c r="EIR55" s="468"/>
      <c r="EIS55" s="468"/>
      <c r="EIT55" s="468"/>
      <c r="EIU55" s="468"/>
      <c r="EIV55" s="468"/>
      <c r="EIW55" s="468"/>
      <c r="EIX55" s="468"/>
      <c r="EIY55" s="468"/>
      <c r="EIZ55" s="468"/>
      <c r="EJA55" s="468"/>
      <c r="EJB55" s="468"/>
      <c r="EJC55" s="468"/>
      <c r="EJD55" s="468"/>
      <c r="EJE55" s="468"/>
      <c r="EJF55" s="468"/>
      <c r="EJG55" s="468"/>
      <c r="EJH55" s="468"/>
      <c r="EJI55" s="468"/>
      <c r="EJJ55" s="468"/>
      <c r="EJK55" s="468"/>
      <c r="EJL55" s="468"/>
      <c r="EJM55" s="468"/>
      <c r="EJN55" s="468"/>
      <c r="EJO55" s="468"/>
      <c r="EJP55" s="468"/>
      <c r="EJQ55" s="468"/>
      <c r="EJR55" s="468"/>
      <c r="EJS55" s="468"/>
      <c r="EJT55" s="468"/>
      <c r="EJU55" s="468"/>
      <c r="EJV55" s="468"/>
      <c r="EJW55" s="468"/>
      <c r="EJX55" s="468"/>
      <c r="EJY55" s="468"/>
      <c r="EJZ55" s="468"/>
      <c r="EKA55" s="468"/>
      <c r="EKB55" s="468"/>
      <c r="EKC55" s="468"/>
      <c r="EKD55" s="468"/>
      <c r="EKE55" s="468"/>
      <c r="EKF55" s="468"/>
      <c r="EKG55" s="468"/>
      <c r="EKH55" s="468"/>
      <c r="EKI55" s="468"/>
      <c r="EKJ55" s="468"/>
      <c r="EKK55" s="468"/>
      <c r="EKL55" s="468"/>
      <c r="EKM55" s="468"/>
      <c r="EKN55" s="468"/>
      <c r="EKO55" s="468"/>
      <c r="EKP55" s="468"/>
      <c r="EKQ55" s="468"/>
      <c r="EKR55" s="468"/>
      <c r="EKS55" s="468"/>
      <c r="EKT55" s="468"/>
      <c r="EKU55" s="468"/>
      <c r="EKV55" s="468"/>
      <c r="EKW55" s="468"/>
      <c r="EKX55" s="468"/>
      <c r="EKY55" s="468"/>
      <c r="EKZ55" s="468"/>
      <c r="ELA55" s="468"/>
      <c r="ELB55" s="468"/>
      <c r="ELC55" s="468"/>
      <c r="ELD55" s="468"/>
      <c r="ELE55" s="468"/>
      <c r="ELF55" s="468"/>
      <c r="ELG55" s="468"/>
      <c r="ELH55" s="468"/>
      <c r="ELI55" s="468"/>
      <c r="ELJ55" s="468"/>
      <c r="ELK55" s="468"/>
      <c r="ELL55" s="468"/>
      <c r="ELM55" s="468"/>
      <c r="ELN55" s="468"/>
      <c r="ELO55" s="468"/>
      <c r="ELP55" s="468"/>
      <c r="ELQ55" s="468"/>
      <c r="ELR55" s="468"/>
      <c r="ELS55" s="468"/>
      <c r="ELT55" s="468"/>
      <c r="ELU55" s="468"/>
      <c r="ELV55" s="468"/>
      <c r="ELW55" s="468"/>
      <c r="ELX55" s="468"/>
      <c r="ELY55" s="468"/>
      <c r="ELZ55" s="468"/>
      <c r="EMA55" s="468"/>
      <c r="EMB55" s="468"/>
      <c r="EMC55" s="468"/>
      <c r="EMD55" s="468"/>
      <c r="EME55" s="468"/>
      <c r="EMF55" s="468"/>
      <c r="EMG55" s="468"/>
      <c r="EMH55" s="468"/>
      <c r="EMI55" s="468"/>
      <c r="EMJ55" s="468"/>
      <c r="EMK55" s="468"/>
      <c r="EML55" s="468"/>
      <c r="EMM55" s="468"/>
      <c r="EMN55" s="468"/>
      <c r="EMO55" s="468"/>
      <c r="EMP55" s="468"/>
      <c r="EMQ55" s="468"/>
      <c r="EMR55" s="468"/>
      <c r="EMS55" s="468"/>
      <c r="EMT55" s="468"/>
      <c r="EMU55" s="468"/>
      <c r="EMV55" s="468"/>
      <c r="EMW55" s="468"/>
      <c r="EMX55" s="468"/>
      <c r="EMY55" s="468"/>
      <c r="EMZ55" s="468"/>
      <c r="ENA55" s="468"/>
      <c r="ENB55" s="468"/>
      <c r="ENC55" s="468"/>
      <c r="END55" s="468"/>
      <c r="ENE55" s="468"/>
      <c r="ENF55" s="468"/>
      <c r="ENG55" s="468"/>
      <c r="ENH55" s="468"/>
      <c r="ENI55" s="468"/>
      <c r="ENJ55" s="468"/>
      <c r="ENK55" s="468"/>
      <c r="ENL55" s="468"/>
      <c r="ENM55" s="468"/>
      <c r="ENN55" s="468"/>
      <c r="ENO55" s="468"/>
      <c r="ENP55" s="468"/>
      <c r="ENQ55" s="468"/>
      <c r="ENR55" s="468"/>
      <c r="ENS55" s="468"/>
      <c r="ENT55" s="468"/>
      <c r="ENU55" s="468"/>
      <c r="ENV55" s="468"/>
      <c r="ENW55" s="468"/>
      <c r="ENX55" s="468"/>
      <c r="ENY55" s="468"/>
      <c r="ENZ55" s="468"/>
      <c r="EOA55" s="468"/>
      <c r="EOB55" s="468"/>
      <c r="EOC55" s="468"/>
      <c r="EOD55" s="468"/>
      <c r="EOE55" s="468"/>
      <c r="EOF55" s="468"/>
      <c r="EOG55" s="468"/>
      <c r="EOH55" s="468"/>
      <c r="EOI55" s="468"/>
      <c r="EOJ55" s="468"/>
      <c r="EOK55" s="468"/>
      <c r="EOL55" s="468"/>
      <c r="EOM55" s="468"/>
      <c r="EON55" s="468"/>
      <c r="EOO55" s="468"/>
      <c r="EOP55" s="468"/>
      <c r="EOQ55" s="468"/>
      <c r="EOR55" s="468"/>
      <c r="EOS55" s="468"/>
      <c r="EOT55" s="468"/>
      <c r="EOU55" s="468"/>
      <c r="EOV55" s="468"/>
      <c r="EOW55" s="468"/>
      <c r="EOX55" s="468"/>
      <c r="EOY55" s="468"/>
      <c r="EOZ55" s="468"/>
      <c r="EPA55" s="468"/>
      <c r="EPB55" s="468"/>
      <c r="EPC55" s="468"/>
      <c r="EPD55" s="468"/>
      <c r="EPE55" s="468"/>
      <c r="EPF55" s="468"/>
      <c r="EPG55" s="468"/>
      <c r="EPH55" s="468"/>
      <c r="EPI55" s="468"/>
      <c r="EPJ55" s="468"/>
      <c r="EPK55" s="468"/>
      <c r="EPL55" s="468"/>
      <c r="EPM55" s="468"/>
      <c r="EPN55" s="468"/>
      <c r="EPO55" s="468"/>
      <c r="EPP55" s="468"/>
      <c r="EPQ55" s="468"/>
      <c r="EPR55" s="468"/>
      <c r="EPS55" s="468"/>
      <c r="EPT55" s="468"/>
      <c r="EPU55" s="468"/>
      <c r="EPV55" s="468"/>
      <c r="EPW55" s="468"/>
      <c r="EPX55" s="468"/>
      <c r="EPY55" s="468"/>
      <c r="EPZ55" s="468"/>
      <c r="EQA55" s="468"/>
      <c r="EQB55" s="468"/>
      <c r="EQC55" s="468"/>
      <c r="EQD55" s="468"/>
      <c r="EQE55" s="468"/>
      <c r="EQF55" s="468"/>
      <c r="EQG55" s="468"/>
      <c r="EQH55" s="468"/>
      <c r="EQI55" s="468"/>
      <c r="EQJ55" s="468"/>
      <c r="EQK55" s="468"/>
      <c r="EQL55" s="468"/>
      <c r="EQM55" s="468"/>
      <c r="EQN55" s="468"/>
      <c r="EQO55" s="468"/>
      <c r="EQP55" s="468"/>
      <c r="EQQ55" s="468"/>
      <c r="EQR55" s="468"/>
      <c r="EQS55" s="468"/>
      <c r="EQT55" s="468"/>
      <c r="EQU55" s="468"/>
      <c r="EQV55" s="468"/>
      <c r="EQW55" s="468"/>
      <c r="EQX55" s="468"/>
      <c r="EQY55" s="468"/>
      <c r="EQZ55" s="468"/>
      <c r="ERA55" s="468"/>
      <c r="ERB55" s="468"/>
      <c r="ERC55" s="468"/>
      <c r="ERD55" s="468"/>
      <c r="ERE55" s="468"/>
      <c r="ERF55" s="468"/>
      <c r="ERG55" s="468"/>
      <c r="ERH55" s="468"/>
      <c r="ERI55" s="468"/>
      <c r="ERJ55" s="468"/>
      <c r="ERK55" s="468"/>
      <c r="ERL55" s="468"/>
      <c r="ERM55" s="468"/>
      <c r="ERN55" s="468"/>
      <c r="ERO55" s="468"/>
      <c r="ERP55" s="468"/>
      <c r="ERQ55" s="468"/>
      <c r="ERR55" s="468"/>
      <c r="ERS55" s="468"/>
      <c r="ERT55" s="468"/>
      <c r="ERU55" s="468"/>
      <c r="ERV55" s="468"/>
      <c r="ERW55" s="468"/>
      <c r="ERX55" s="468"/>
      <c r="ERY55" s="468"/>
      <c r="ERZ55" s="468"/>
      <c r="ESA55" s="468"/>
      <c r="ESB55" s="468"/>
      <c r="ESC55" s="468"/>
      <c r="ESD55" s="468"/>
      <c r="ESE55" s="468"/>
      <c r="ESF55" s="468"/>
      <c r="ESG55" s="468"/>
      <c r="ESH55" s="468"/>
      <c r="ESI55" s="468"/>
      <c r="ESJ55" s="468"/>
      <c r="ESK55" s="468"/>
      <c r="ESL55" s="468"/>
      <c r="ESM55" s="468"/>
      <c r="ESN55" s="468"/>
      <c r="ESO55" s="468"/>
      <c r="ESP55" s="468"/>
      <c r="ESQ55" s="468"/>
      <c r="ESR55" s="468"/>
      <c r="ESS55" s="468"/>
      <c r="EST55" s="468"/>
      <c r="ESU55" s="468"/>
      <c r="ESV55" s="468"/>
      <c r="ESW55" s="468"/>
      <c r="ESX55" s="468"/>
      <c r="ESY55" s="468"/>
      <c r="ESZ55" s="468"/>
      <c r="ETA55" s="468"/>
      <c r="ETB55" s="468"/>
      <c r="ETC55" s="468"/>
      <c r="ETD55" s="468"/>
      <c r="ETE55" s="468"/>
      <c r="ETF55" s="468"/>
      <c r="ETG55" s="468"/>
      <c r="ETH55" s="468"/>
      <c r="ETI55" s="468"/>
      <c r="ETJ55" s="468"/>
      <c r="ETK55" s="468"/>
      <c r="ETL55" s="468"/>
      <c r="ETM55" s="468"/>
      <c r="ETN55" s="468"/>
      <c r="ETO55" s="468"/>
      <c r="ETP55" s="468"/>
      <c r="ETQ55" s="468"/>
      <c r="ETR55" s="468"/>
      <c r="ETS55" s="468"/>
      <c r="ETT55" s="468"/>
      <c r="ETU55" s="468"/>
      <c r="ETV55" s="468"/>
      <c r="ETW55" s="468"/>
      <c r="ETX55" s="468"/>
      <c r="ETY55" s="468"/>
      <c r="ETZ55" s="468"/>
      <c r="EUA55" s="468"/>
      <c r="EUB55" s="468"/>
      <c r="EUC55" s="468"/>
      <c r="EUD55" s="468"/>
      <c r="EUE55" s="468"/>
      <c r="EUF55" s="468"/>
      <c r="EUG55" s="468"/>
      <c r="EUH55" s="468"/>
      <c r="EUI55" s="468"/>
      <c r="EUJ55" s="468"/>
      <c r="EUK55" s="468"/>
      <c r="EUL55" s="468"/>
      <c r="EUM55" s="468"/>
      <c r="EUN55" s="468"/>
      <c r="EUO55" s="468"/>
      <c r="EUP55" s="468"/>
      <c r="EUQ55" s="468"/>
      <c r="EUR55" s="468"/>
      <c r="EUS55" s="468"/>
      <c r="EUT55" s="468"/>
      <c r="EUU55" s="468"/>
      <c r="EUV55" s="468"/>
      <c r="EUW55" s="468"/>
      <c r="EUX55" s="468"/>
      <c r="EUY55" s="468"/>
      <c r="EUZ55" s="468"/>
      <c r="EVA55" s="468"/>
      <c r="EVB55" s="468"/>
      <c r="EVC55" s="468"/>
      <c r="EVD55" s="468"/>
      <c r="EVE55" s="468"/>
      <c r="EVF55" s="468"/>
      <c r="EVG55" s="468"/>
      <c r="EVH55" s="468"/>
      <c r="EVI55" s="468"/>
      <c r="EVJ55" s="468"/>
      <c r="EVK55" s="468"/>
      <c r="EVL55" s="468"/>
      <c r="EVM55" s="468"/>
      <c r="EVN55" s="468"/>
      <c r="EVO55" s="468"/>
      <c r="EVP55" s="468"/>
      <c r="EVQ55" s="468"/>
      <c r="EVR55" s="468"/>
      <c r="EVS55" s="468"/>
      <c r="EVT55" s="468"/>
      <c r="EVU55" s="468"/>
      <c r="EVV55" s="468"/>
      <c r="EVW55" s="468"/>
      <c r="EVX55" s="468"/>
      <c r="EVY55" s="468"/>
      <c r="EVZ55" s="468"/>
      <c r="EWA55" s="468"/>
      <c r="EWB55" s="468"/>
      <c r="EWC55" s="468"/>
      <c r="EWD55" s="468"/>
      <c r="EWE55" s="468"/>
      <c r="EWF55" s="468"/>
      <c r="EWG55" s="468"/>
      <c r="EWH55" s="468"/>
      <c r="EWI55" s="468"/>
      <c r="EWJ55" s="468"/>
      <c r="EWK55" s="468"/>
      <c r="EWL55" s="468"/>
      <c r="EWM55" s="468"/>
      <c r="EWN55" s="468"/>
      <c r="EWO55" s="468"/>
      <c r="EWP55" s="468"/>
      <c r="EWQ55" s="468"/>
      <c r="EWR55" s="468"/>
      <c r="EWS55" s="468"/>
      <c r="EWT55" s="468"/>
      <c r="EWU55" s="468"/>
      <c r="EWV55" s="468"/>
      <c r="EWW55" s="468"/>
      <c r="EWX55" s="468"/>
      <c r="EWY55" s="468"/>
      <c r="EWZ55" s="468"/>
      <c r="EXA55" s="468"/>
      <c r="EXB55" s="468"/>
      <c r="EXC55" s="468"/>
      <c r="EXD55" s="468"/>
      <c r="EXE55" s="468"/>
      <c r="EXF55" s="468"/>
      <c r="EXG55" s="468"/>
      <c r="EXH55" s="468"/>
      <c r="EXI55" s="468"/>
      <c r="EXJ55" s="468"/>
      <c r="EXK55" s="468"/>
      <c r="EXL55" s="468"/>
      <c r="EXM55" s="468"/>
      <c r="EXN55" s="468"/>
      <c r="EXO55" s="468"/>
      <c r="EXP55" s="468"/>
      <c r="EXQ55" s="468"/>
      <c r="EXR55" s="468"/>
      <c r="EXS55" s="468"/>
      <c r="EXT55" s="468"/>
      <c r="EXU55" s="468"/>
      <c r="EXV55" s="468"/>
      <c r="EXW55" s="468"/>
      <c r="EXX55" s="468"/>
      <c r="EXY55" s="468"/>
      <c r="EXZ55" s="468"/>
      <c r="EYA55" s="468"/>
      <c r="EYB55" s="468"/>
      <c r="EYC55" s="468"/>
      <c r="EYD55" s="468"/>
      <c r="EYE55" s="468"/>
      <c r="EYF55" s="468"/>
      <c r="EYG55" s="468"/>
      <c r="EYH55" s="468"/>
      <c r="EYI55" s="468"/>
      <c r="EYJ55" s="468"/>
      <c r="EYK55" s="468"/>
      <c r="EYL55" s="468"/>
      <c r="EYM55" s="468"/>
      <c r="EYN55" s="468"/>
      <c r="EYO55" s="468"/>
      <c r="EYP55" s="468"/>
      <c r="EYQ55" s="468"/>
      <c r="EYR55" s="468"/>
      <c r="EYS55" s="468"/>
      <c r="EYT55" s="468"/>
      <c r="EYU55" s="468"/>
      <c r="EYV55" s="468"/>
      <c r="EYW55" s="468"/>
      <c r="EYX55" s="468"/>
      <c r="EYY55" s="468"/>
      <c r="EYZ55" s="468"/>
      <c r="EZA55" s="468"/>
      <c r="EZB55" s="468"/>
      <c r="EZC55" s="468"/>
      <c r="EZD55" s="468"/>
      <c r="EZE55" s="468"/>
      <c r="EZF55" s="468"/>
      <c r="EZG55" s="468"/>
      <c r="EZH55" s="468"/>
      <c r="EZI55" s="468"/>
      <c r="EZJ55" s="468"/>
      <c r="EZK55" s="468"/>
      <c r="EZL55" s="468"/>
      <c r="EZM55" s="468"/>
      <c r="EZN55" s="468"/>
      <c r="EZO55" s="468"/>
      <c r="EZP55" s="468"/>
      <c r="EZQ55" s="468"/>
      <c r="EZR55" s="468"/>
      <c r="EZS55" s="468"/>
      <c r="EZT55" s="468"/>
      <c r="EZU55" s="468"/>
      <c r="EZV55" s="468"/>
      <c r="EZW55" s="468"/>
      <c r="EZX55" s="468"/>
      <c r="EZY55" s="468"/>
      <c r="EZZ55" s="468"/>
      <c r="FAA55" s="468"/>
      <c r="FAB55" s="468"/>
      <c r="FAC55" s="468"/>
      <c r="FAD55" s="468"/>
      <c r="FAE55" s="468"/>
      <c r="FAF55" s="468"/>
      <c r="FAG55" s="468"/>
      <c r="FAH55" s="468"/>
      <c r="FAI55" s="468"/>
      <c r="FAJ55" s="468"/>
      <c r="FAK55" s="468"/>
      <c r="FAL55" s="468"/>
      <c r="FAM55" s="468"/>
      <c r="FAN55" s="468"/>
      <c r="FAO55" s="468"/>
      <c r="FAP55" s="468"/>
      <c r="FAQ55" s="468"/>
      <c r="FAR55" s="468"/>
      <c r="FAS55" s="468"/>
      <c r="FAT55" s="468"/>
      <c r="FAU55" s="468"/>
      <c r="FAV55" s="468"/>
      <c r="FAW55" s="468"/>
      <c r="FAX55" s="468"/>
      <c r="FAY55" s="468"/>
      <c r="FAZ55" s="468"/>
      <c r="FBA55" s="468"/>
      <c r="FBB55" s="468"/>
      <c r="FBC55" s="468"/>
      <c r="FBD55" s="468"/>
      <c r="FBE55" s="468"/>
      <c r="FBF55" s="468"/>
      <c r="FBG55" s="468"/>
      <c r="FBH55" s="468"/>
      <c r="FBI55" s="468"/>
      <c r="FBJ55" s="468"/>
      <c r="FBK55" s="468"/>
      <c r="FBL55" s="468"/>
      <c r="FBM55" s="468"/>
      <c r="FBN55" s="468"/>
      <c r="FBO55" s="468"/>
      <c r="FBP55" s="468"/>
      <c r="FBQ55" s="468"/>
      <c r="FBR55" s="468"/>
      <c r="FBS55" s="468"/>
      <c r="FBT55" s="468"/>
      <c r="FBU55" s="468"/>
      <c r="FBV55" s="468"/>
      <c r="FBW55" s="468"/>
      <c r="FBX55" s="468"/>
      <c r="FBY55" s="468"/>
      <c r="FBZ55" s="468"/>
      <c r="FCA55" s="468"/>
      <c r="FCB55" s="468"/>
      <c r="FCC55" s="468"/>
      <c r="FCD55" s="468"/>
      <c r="FCE55" s="468"/>
      <c r="FCF55" s="468"/>
      <c r="FCG55" s="468"/>
      <c r="FCH55" s="468"/>
      <c r="FCI55" s="468"/>
      <c r="FCJ55" s="468"/>
      <c r="FCK55" s="468"/>
      <c r="FCL55" s="468"/>
      <c r="FCM55" s="468"/>
      <c r="FCN55" s="468"/>
      <c r="FCO55" s="468"/>
      <c r="FCP55" s="468"/>
      <c r="FCQ55" s="468"/>
      <c r="FCR55" s="468"/>
      <c r="FCS55" s="468"/>
      <c r="FCT55" s="468"/>
      <c r="FCU55" s="468"/>
      <c r="FCV55" s="468"/>
      <c r="FCW55" s="468"/>
      <c r="FCX55" s="468"/>
      <c r="FCY55" s="468"/>
      <c r="FCZ55" s="468"/>
      <c r="FDA55" s="468"/>
      <c r="FDB55" s="468"/>
      <c r="FDC55" s="468"/>
      <c r="FDD55" s="468"/>
      <c r="FDE55" s="468"/>
      <c r="FDF55" s="468"/>
      <c r="FDG55" s="468"/>
      <c r="FDH55" s="468"/>
      <c r="FDI55" s="468"/>
      <c r="FDJ55" s="468"/>
      <c r="FDK55" s="468"/>
      <c r="FDL55" s="468"/>
      <c r="FDM55" s="468"/>
      <c r="FDN55" s="468"/>
      <c r="FDO55" s="468"/>
      <c r="FDP55" s="468"/>
      <c r="FDQ55" s="468"/>
      <c r="FDR55" s="468"/>
      <c r="FDS55" s="468"/>
      <c r="FDT55" s="468"/>
      <c r="FDU55" s="468"/>
      <c r="FDV55" s="468"/>
      <c r="FDW55" s="468"/>
      <c r="FDX55" s="468"/>
      <c r="FDY55" s="468"/>
      <c r="FDZ55" s="468"/>
      <c r="FEA55" s="468"/>
      <c r="FEB55" s="468"/>
      <c r="FEC55" s="468"/>
      <c r="FED55" s="468"/>
      <c r="FEE55" s="468"/>
      <c r="FEF55" s="468"/>
      <c r="FEG55" s="468"/>
      <c r="FEH55" s="468"/>
      <c r="FEI55" s="468"/>
      <c r="FEJ55" s="468"/>
      <c r="FEK55" s="468"/>
      <c r="FEL55" s="468"/>
      <c r="FEM55" s="468"/>
      <c r="FEN55" s="468"/>
      <c r="FEO55" s="468"/>
      <c r="FEP55" s="468"/>
      <c r="FEQ55" s="468"/>
      <c r="FER55" s="468"/>
      <c r="FES55" s="468"/>
      <c r="FET55" s="468"/>
      <c r="FEU55" s="468"/>
      <c r="FEV55" s="468"/>
      <c r="FEW55" s="468"/>
      <c r="FEX55" s="468"/>
      <c r="FEY55" s="468"/>
      <c r="FEZ55" s="468"/>
      <c r="FFA55" s="468"/>
      <c r="FFB55" s="468"/>
      <c r="FFC55" s="468"/>
      <c r="FFD55" s="468"/>
      <c r="FFE55" s="468"/>
      <c r="FFF55" s="468"/>
      <c r="FFG55" s="468"/>
      <c r="FFH55" s="468"/>
      <c r="FFI55" s="468"/>
      <c r="FFJ55" s="468"/>
      <c r="FFK55" s="468"/>
      <c r="FFL55" s="468"/>
      <c r="FFM55" s="468"/>
      <c r="FFN55" s="468"/>
      <c r="FFO55" s="468"/>
      <c r="FFP55" s="468"/>
      <c r="FFQ55" s="468"/>
      <c r="FFR55" s="468"/>
      <c r="FFS55" s="468"/>
      <c r="FFT55" s="468"/>
      <c r="FFU55" s="468"/>
      <c r="FFV55" s="468"/>
      <c r="FFW55" s="468"/>
      <c r="FFX55" s="468"/>
      <c r="FFY55" s="468"/>
      <c r="FFZ55" s="468"/>
      <c r="FGA55" s="468"/>
      <c r="FGB55" s="468"/>
      <c r="FGC55" s="468"/>
      <c r="FGD55" s="468"/>
      <c r="FGE55" s="468"/>
      <c r="FGF55" s="468"/>
      <c r="FGG55" s="468"/>
      <c r="FGH55" s="468"/>
      <c r="FGI55" s="468"/>
      <c r="FGJ55" s="468"/>
      <c r="FGK55" s="468"/>
      <c r="FGL55" s="468"/>
      <c r="FGM55" s="468"/>
      <c r="FGN55" s="468"/>
      <c r="FGO55" s="468"/>
      <c r="FGP55" s="468"/>
      <c r="FGQ55" s="468"/>
      <c r="FGR55" s="468"/>
      <c r="FGS55" s="468"/>
      <c r="FGT55" s="468"/>
      <c r="FGU55" s="468"/>
      <c r="FGV55" s="468"/>
      <c r="FGW55" s="468"/>
      <c r="FGX55" s="468"/>
      <c r="FGY55" s="468"/>
      <c r="FGZ55" s="468"/>
      <c r="FHA55" s="468"/>
      <c r="FHB55" s="468"/>
      <c r="FHC55" s="468"/>
      <c r="FHD55" s="468"/>
      <c r="FHE55" s="468"/>
      <c r="FHF55" s="468"/>
      <c r="FHG55" s="468"/>
      <c r="FHH55" s="468"/>
      <c r="FHI55" s="468"/>
      <c r="FHJ55" s="468"/>
      <c r="FHK55" s="468"/>
      <c r="FHL55" s="468"/>
      <c r="FHM55" s="468"/>
      <c r="FHN55" s="468"/>
      <c r="FHO55" s="468"/>
      <c r="FHP55" s="468"/>
      <c r="FHQ55" s="468"/>
      <c r="FHR55" s="468"/>
      <c r="FHS55" s="468"/>
      <c r="FHT55" s="468"/>
      <c r="FHU55" s="468"/>
      <c r="FHV55" s="468"/>
      <c r="FHW55" s="468"/>
      <c r="FHX55" s="468"/>
      <c r="FHY55" s="468"/>
      <c r="FHZ55" s="468"/>
      <c r="FIA55" s="468"/>
      <c r="FIB55" s="468"/>
      <c r="FIC55" s="468"/>
      <c r="FID55" s="468"/>
      <c r="FIE55" s="468"/>
      <c r="FIF55" s="468"/>
      <c r="FIG55" s="468"/>
      <c r="FIH55" s="468"/>
      <c r="FII55" s="468"/>
      <c r="FIJ55" s="468"/>
      <c r="FIK55" s="468"/>
      <c r="FIL55" s="468"/>
      <c r="FIM55" s="468"/>
      <c r="FIN55" s="468"/>
      <c r="FIO55" s="468"/>
      <c r="FIP55" s="468"/>
      <c r="FIQ55" s="468"/>
      <c r="FIR55" s="468"/>
      <c r="FIS55" s="468"/>
      <c r="FIT55" s="468"/>
      <c r="FIU55" s="468"/>
      <c r="FIV55" s="468"/>
      <c r="FIW55" s="468"/>
      <c r="FIX55" s="468"/>
      <c r="FIY55" s="468"/>
      <c r="FIZ55" s="468"/>
      <c r="FJA55" s="468"/>
      <c r="FJB55" s="468"/>
      <c r="FJC55" s="468"/>
      <c r="FJD55" s="468"/>
      <c r="FJE55" s="468"/>
      <c r="FJF55" s="468"/>
      <c r="FJG55" s="468"/>
      <c r="FJH55" s="468"/>
      <c r="FJI55" s="468"/>
      <c r="FJJ55" s="468"/>
      <c r="FJK55" s="468"/>
      <c r="FJL55" s="468"/>
      <c r="FJM55" s="468"/>
      <c r="FJN55" s="468"/>
      <c r="FJO55" s="468"/>
      <c r="FJP55" s="468"/>
      <c r="FJQ55" s="468"/>
      <c r="FJR55" s="468"/>
      <c r="FJS55" s="468"/>
      <c r="FJT55" s="468"/>
      <c r="FJU55" s="468"/>
      <c r="FJV55" s="468"/>
      <c r="FJW55" s="468"/>
      <c r="FJX55" s="468"/>
      <c r="FJY55" s="468"/>
      <c r="FJZ55" s="468"/>
      <c r="FKA55" s="468"/>
      <c r="FKB55" s="468"/>
      <c r="FKC55" s="468"/>
      <c r="FKD55" s="468"/>
      <c r="FKE55" s="468"/>
      <c r="FKF55" s="468"/>
      <c r="FKG55" s="468"/>
      <c r="FKH55" s="468"/>
      <c r="FKI55" s="468"/>
      <c r="FKJ55" s="468"/>
      <c r="FKK55" s="468"/>
      <c r="FKL55" s="468"/>
      <c r="FKM55" s="468"/>
      <c r="FKN55" s="468"/>
      <c r="FKO55" s="468"/>
      <c r="FKP55" s="468"/>
      <c r="FKQ55" s="468"/>
      <c r="FKR55" s="468"/>
      <c r="FKS55" s="468"/>
      <c r="FKT55" s="468"/>
      <c r="FKU55" s="468"/>
      <c r="FKV55" s="468"/>
      <c r="FKW55" s="468"/>
      <c r="FKX55" s="468"/>
      <c r="FKY55" s="468"/>
      <c r="FKZ55" s="468"/>
      <c r="FLA55" s="468"/>
      <c r="FLB55" s="468"/>
      <c r="FLC55" s="468"/>
      <c r="FLD55" s="468"/>
      <c r="FLE55" s="468"/>
      <c r="FLF55" s="468"/>
      <c r="FLG55" s="468"/>
      <c r="FLH55" s="468"/>
      <c r="FLI55" s="468"/>
      <c r="FLJ55" s="468"/>
      <c r="FLK55" s="468"/>
      <c r="FLL55" s="468"/>
      <c r="FLM55" s="468"/>
      <c r="FLN55" s="468"/>
      <c r="FLO55" s="468"/>
      <c r="FLP55" s="468"/>
      <c r="FLQ55" s="468"/>
      <c r="FLR55" s="468"/>
      <c r="FLS55" s="468"/>
      <c r="FLT55" s="468"/>
      <c r="FLU55" s="468"/>
      <c r="FLV55" s="468"/>
      <c r="FLW55" s="468"/>
      <c r="FLX55" s="468"/>
      <c r="FLY55" s="468"/>
      <c r="FLZ55" s="468"/>
      <c r="FMA55" s="468"/>
      <c r="FMB55" s="468"/>
      <c r="FMC55" s="468"/>
      <c r="FMD55" s="468"/>
      <c r="FME55" s="468"/>
      <c r="FMF55" s="468"/>
      <c r="FMG55" s="468"/>
      <c r="FMH55" s="468"/>
      <c r="FMI55" s="468"/>
      <c r="FMJ55" s="468"/>
      <c r="FMK55" s="468"/>
      <c r="FML55" s="468"/>
      <c r="FMM55" s="468"/>
      <c r="FMN55" s="468"/>
      <c r="FMO55" s="468"/>
      <c r="FMP55" s="468"/>
      <c r="FMQ55" s="468"/>
      <c r="FMR55" s="468"/>
      <c r="FMS55" s="468"/>
      <c r="FMT55" s="468"/>
      <c r="FMU55" s="468"/>
      <c r="FMV55" s="468"/>
      <c r="FMW55" s="468"/>
      <c r="FMX55" s="468"/>
      <c r="FMY55" s="468"/>
      <c r="FMZ55" s="468"/>
      <c r="FNA55" s="468"/>
      <c r="FNB55" s="468"/>
      <c r="FNC55" s="468"/>
      <c r="FND55" s="468"/>
      <c r="FNE55" s="468"/>
      <c r="FNF55" s="468"/>
      <c r="FNG55" s="468"/>
      <c r="FNH55" s="468"/>
      <c r="FNI55" s="468"/>
      <c r="FNJ55" s="468"/>
      <c r="FNK55" s="468"/>
      <c r="FNL55" s="468"/>
      <c r="FNM55" s="468"/>
      <c r="FNN55" s="468"/>
      <c r="FNO55" s="468"/>
      <c r="FNP55" s="468"/>
      <c r="FNQ55" s="468"/>
      <c r="FNR55" s="468"/>
      <c r="FNS55" s="468"/>
      <c r="FNT55" s="468"/>
      <c r="FNU55" s="468"/>
      <c r="FNV55" s="468"/>
      <c r="FNW55" s="468"/>
      <c r="FNX55" s="468"/>
      <c r="FNY55" s="468"/>
      <c r="FNZ55" s="468"/>
      <c r="FOA55" s="468"/>
      <c r="FOB55" s="468"/>
      <c r="FOC55" s="468"/>
      <c r="FOD55" s="468"/>
      <c r="FOE55" s="468"/>
      <c r="FOF55" s="468"/>
      <c r="FOG55" s="468"/>
      <c r="FOH55" s="468"/>
      <c r="FOI55" s="468"/>
      <c r="FOJ55" s="468"/>
      <c r="FOK55" s="468"/>
      <c r="FOL55" s="468"/>
      <c r="FOM55" s="468"/>
      <c r="FON55" s="468"/>
      <c r="FOO55" s="468"/>
      <c r="FOP55" s="468"/>
      <c r="FOQ55" s="468"/>
      <c r="FOR55" s="468"/>
      <c r="FOS55" s="468"/>
      <c r="FOT55" s="468"/>
      <c r="FOU55" s="468"/>
      <c r="FOV55" s="468"/>
      <c r="FOW55" s="468"/>
      <c r="FOX55" s="468"/>
      <c r="FOY55" s="468"/>
      <c r="FOZ55" s="468"/>
      <c r="FPA55" s="468"/>
      <c r="FPB55" s="468"/>
      <c r="FPC55" s="468"/>
      <c r="FPD55" s="468"/>
      <c r="FPE55" s="468"/>
      <c r="FPF55" s="468"/>
      <c r="FPG55" s="468"/>
      <c r="FPH55" s="468"/>
      <c r="FPI55" s="468"/>
      <c r="FPJ55" s="468"/>
      <c r="FPK55" s="468"/>
      <c r="FPL55" s="468"/>
      <c r="FPM55" s="468"/>
      <c r="FPN55" s="468"/>
      <c r="FPO55" s="468"/>
      <c r="FPP55" s="468"/>
      <c r="FPQ55" s="468"/>
      <c r="FPR55" s="468"/>
      <c r="FPS55" s="468"/>
      <c r="FPT55" s="468"/>
      <c r="FPU55" s="468"/>
      <c r="FPV55" s="468"/>
      <c r="FPW55" s="468"/>
      <c r="FPX55" s="468"/>
      <c r="FPY55" s="468"/>
      <c r="FPZ55" s="468"/>
      <c r="FQA55" s="468"/>
      <c r="FQB55" s="468"/>
      <c r="FQC55" s="468"/>
      <c r="FQD55" s="468"/>
      <c r="FQE55" s="468"/>
      <c r="FQF55" s="468"/>
      <c r="FQG55" s="468"/>
      <c r="FQH55" s="468"/>
      <c r="FQI55" s="468"/>
      <c r="FQJ55" s="468"/>
      <c r="FQK55" s="468"/>
      <c r="FQL55" s="468"/>
      <c r="FQM55" s="468"/>
      <c r="FQN55" s="468"/>
      <c r="FQO55" s="468"/>
      <c r="FQP55" s="468"/>
      <c r="FQQ55" s="468"/>
      <c r="FQR55" s="468"/>
      <c r="FQS55" s="468"/>
      <c r="FQT55" s="468"/>
      <c r="FQU55" s="468"/>
      <c r="FQV55" s="468"/>
      <c r="FQW55" s="468"/>
      <c r="FQX55" s="468"/>
      <c r="FQY55" s="468"/>
      <c r="FQZ55" s="468"/>
      <c r="FRA55" s="468"/>
      <c r="FRB55" s="468"/>
      <c r="FRC55" s="468"/>
      <c r="FRD55" s="468"/>
      <c r="FRE55" s="468"/>
      <c r="FRF55" s="468"/>
      <c r="FRG55" s="468"/>
      <c r="FRH55" s="468"/>
      <c r="FRI55" s="468"/>
      <c r="FRJ55" s="468"/>
      <c r="FRK55" s="468"/>
      <c r="FRL55" s="468"/>
      <c r="FRM55" s="468"/>
      <c r="FRN55" s="468"/>
      <c r="FRO55" s="468"/>
      <c r="FRP55" s="468"/>
      <c r="FRQ55" s="468"/>
      <c r="FRR55" s="468"/>
      <c r="FRS55" s="468"/>
      <c r="FRT55" s="468"/>
      <c r="FRU55" s="468"/>
      <c r="FRV55" s="468"/>
      <c r="FRW55" s="468"/>
      <c r="FRX55" s="468"/>
      <c r="FRY55" s="468"/>
      <c r="FRZ55" s="468"/>
      <c r="FSA55" s="468"/>
      <c r="FSB55" s="468"/>
      <c r="FSC55" s="468"/>
      <c r="FSD55" s="468"/>
      <c r="FSE55" s="468"/>
      <c r="FSF55" s="468"/>
      <c r="FSG55" s="468"/>
      <c r="FSH55" s="468"/>
      <c r="FSI55" s="468"/>
      <c r="FSJ55" s="468"/>
      <c r="FSK55" s="468"/>
      <c r="FSL55" s="468"/>
      <c r="FSM55" s="468"/>
      <c r="FSN55" s="468"/>
      <c r="FSO55" s="468"/>
      <c r="FSP55" s="468"/>
      <c r="FSQ55" s="468"/>
      <c r="FSR55" s="468"/>
      <c r="FSS55" s="468"/>
      <c r="FST55" s="468"/>
      <c r="FSU55" s="468"/>
      <c r="FSV55" s="468"/>
      <c r="FSW55" s="468"/>
      <c r="FSX55" s="468"/>
      <c r="FSY55" s="468"/>
      <c r="FSZ55" s="468"/>
      <c r="FTA55" s="468"/>
      <c r="FTB55" s="468"/>
      <c r="FTC55" s="468"/>
      <c r="FTD55" s="468"/>
      <c r="FTE55" s="468"/>
      <c r="FTF55" s="468"/>
      <c r="FTG55" s="468"/>
      <c r="FTH55" s="468"/>
      <c r="FTI55" s="468"/>
      <c r="FTJ55" s="468"/>
      <c r="FTK55" s="468"/>
      <c r="FTL55" s="468"/>
      <c r="FTM55" s="468"/>
      <c r="FTN55" s="468"/>
      <c r="FTO55" s="468"/>
      <c r="FTP55" s="468"/>
      <c r="FTQ55" s="468"/>
      <c r="FTR55" s="468"/>
      <c r="FTS55" s="468"/>
      <c r="FTT55" s="468"/>
      <c r="FTU55" s="468"/>
      <c r="FTV55" s="468"/>
      <c r="FTW55" s="468"/>
      <c r="FTX55" s="468"/>
      <c r="FTY55" s="468"/>
      <c r="FTZ55" s="468"/>
      <c r="FUA55" s="468"/>
      <c r="FUB55" s="468"/>
      <c r="FUC55" s="468"/>
      <c r="FUD55" s="468"/>
      <c r="FUE55" s="468"/>
      <c r="FUF55" s="468"/>
      <c r="FUG55" s="468"/>
      <c r="FUH55" s="468"/>
      <c r="FUI55" s="468"/>
      <c r="FUJ55" s="468"/>
      <c r="FUK55" s="468"/>
      <c r="FUL55" s="468"/>
      <c r="FUM55" s="468"/>
      <c r="FUN55" s="468"/>
      <c r="FUO55" s="468"/>
      <c r="FUP55" s="468"/>
      <c r="FUQ55" s="468"/>
      <c r="FUR55" s="468"/>
      <c r="FUS55" s="468"/>
      <c r="FUT55" s="468"/>
      <c r="FUU55" s="468"/>
      <c r="FUV55" s="468"/>
      <c r="FUW55" s="468"/>
      <c r="FUX55" s="468"/>
      <c r="FUY55" s="468"/>
      <c r="FUZ55" s="468"/>
      <c r="FVA55" s="468"/>
      <c r="FVB55" s="468"/>
      <c r="FVC55" s="468"/>
      <c r="FVD55" s="468"/>
      <c r="FVE55" s="468"/>
      <c r="FVF55" s="468"/>
      <c r="FVG55" s="468"/>
      <c r="FVH55" s="468"/>
      <c r="FVI55" s="468"/>
      <c r="FVJ55" s="468"/>
      <c r="FVK55" s="468"/>
      <c r="FVL55" s="468"/>
      <c r="FVM55" s="468"/>
      <c r="FVN55" s="468"/>
      <c r="FVO55" s="468"/>
      <c r="FVP55" s="468"/>
      <c r="FVQ55" s="468"/>
      <c r="FVR55" s="468"/>
      <c r="FVS55" s="468"/>
      <c r="FVT55" s="468"/>
      <c r="FVU55" s="468"/>
      <c r="FVV55" s="468"/>
      <c r="FVW55" s="468"/>
      <c r="FVX55" s="468"/>
      <c r="FVY55" s="468"/>
      <c r="FVZ55" s="468"/>
      <c r="FWA55" s="468"/>
      <c r="FWB55" s="468"/>
      <c r="FWC55" s="468"/>
      <c r="FWD55" s="468"/>
      <c r="FWE55" s="468"/>
      <c r="FWF55" s="468"/>
      <c r="FWG55" s="468"/>
      <c r="FWH55" s="468"/>
      <c r="FWI55" s="468"/>
      <c r="FWJ55" s="468"/>
      <c r="FWK55" s="468"/>
      <c r="FWL55" s="468"/>
      <c r="FWM55" s="468"/>
      <c r="FWN55" s="468"/>
      <c r="FWO55" s="468"/>
      <c r="FWP55" s="468"/>
      <c r="FWQ55" s="468"/>
      <c r="FWR55" s="468"/>
      <c r="FWS55" s="468"/>
      <c r="FWT55" s="468"/>
      <c r="FWU55" s="468"/>
      <c r="FWV55" s="468"/>
      <c r="FWW55" s="468"/>
      <c r="FWX55" s="468"/>
      <c r="FWY55" s="468"/>
      <c r="FWZ55" s="468"/>
      <c r="FXA55" s="468"/>
      <c r="FXB55" s="468"/>
      <c r="FXC55" s="468"/>
      <c r="FXD55" s="468"/>
      <c r="FXE55" s="468"/>
      <c r="FXF55" s="468"/>
      <c r="FXG55" s="468"/>
      <c r="FXH55" s="468"/>
      <c r="FXI55" s="468"/>
      <c r="FXJ55" s="468"/>
      <c r="FXK55" s="468"/>
      <c r="FXL55" s="468"/>
      <c r="FXM55" s="468"/>
      <c r="FXN55" s="468"/>
      <c r="FXO55" s="468"/>
      <c r="FXP55" s="468"/>
      <c r="FXQ55" s="468"/>
      <c r="FXR55" s="468"/>
      <c r="FXS55" s="468"/>
      <c r="FXT55" s="468"/>
      <c r="FXU55" s="468"/>
      <c r="FXV55" s="468"/>
      <c r="FXW55" s="468"/>
      <c r="FXX55" s="468"/>
      <c r="FXY55" s="468"/>
      <c r="FXZ55" s="468"/>
      <c r="FYA55" s="468"/>
      <c r="FYB55" s="468"/>
      <c r="FYC55" s="468"/>
      <c r="FYD55" s="468"/>
      <c r="FYE55" s="468"/>
      <c r="FYF55" s="468"/>
      <c r="FYG55" s="468"/>
      <c r="FYH55" s="468"/>
      <c r="FYI55" s="468"/>
      <c r="FYJ55" s="468"/>
      <c r="FYK55" s="468"/>
      <c r="FYL55" s="468"/>
      <c r="FYM55" s="468"/>
      <c r="FYN55" s="468"/>
      <c r="FYO55" s="468"/>
      <c r="FYP55" s="468"/>
      <c r="FYQ55" s="468"/>
      <c r="FYR55" s="468"/>
      <c r="FYS55" s="468"/>
      <c r="FYT55" s="468"/>
      <c r="FYU55" s="468"/>
      <c r="FYV55" s="468"/>
      <c r="FYW55" s="468"/>
      <c r="FYX55" s="468"/>
      <c r="FYY55" s="468"/>
      <c r="FYZ55" s="468"/>
      <c r="FZA55" s="468"/>
      <c r="FZB55" s="468"/>
      <c r="FZC55" s="468"/>
      <c r="FZD55" s="468"/>
      <c r="FZE55" s="468"/>
      <c r="FZF55" s="468"/>
      <c r="FZG55" s="468"/>
      <c r="FZH55" s="468"/>
      <c r="FZI55" s="468"/>
      <c r="FZJ55" s="468"/>
      <c r="FZK55" s="468"/>
      <c r="FZL55" s="468"/>
      <c r="FZM55" s="468"/>
      <c r="FZN55" s="468"/>
      <c r="FZO55" s="468"/>
      <c r="FZP55" s="468"/>
      <c r="FZQ55" s="468"/>
      <c r="FZR55" s="468"/>
      <c r="FZS55" s="468"/>
      <c r="FZT55" s="468"/>
      <c r="FZU55" s="468"/>
      <c r="FZV55" s="468"/>
      <c r="FZW55" s="468"/>
      <c r="FZX55" s="468"/>
      <c r="FZY55" s="468"/>
      <c r="FZZ55" s="468"/>
      <c r="GAA55" s="468"/>
      <c r="GAB55" s="468"/>
      <c r="GAC55" s="468"/>
      <c r="GAD55" s="468"/>
      <c r="GAE55" s="468"/>
      <c r="GAF55" s="468"/>
      <c r="GAG55" s="468"/>
      <c r="GAH55" s="468"/>
      <c r="GAI55" s="468"/>
      <c r="GAJ55" s="468"/>
      <c r="GAK55" s="468"/>
      <c r="GAL55" s="468"/>
      <c r="GAM55" s="468"/>
      <c r="GAN55" s="468"/>
      <c r="GAO55" s="468"/>
      <c r="GAP55" s="468"/>
      <c r="GAQ55" s="468"/>
      <c r="GAR55" s="468"/>
      <c r="GAS55" s="468"/>
      <c r="GAT55" s="468"/>
      <c r="GAU55" s="468"/>
      <c r="GAV55" s="468"/>
      <c r="GAW55" s="468"/>
      <c r="GAX55" s="468"/>
      <c r="GAY55" s="468"/>
      <c r="GAZ55" s="468"/>
      <c r="GBA55" s="468"/>
      <c r="GBB55" s="468"/>
      <c r="GBC55" s="468"/>
      <c r="GBD55" s="468"/>
      <c r="GBE55" s="468"/>
      <c r="GBF55" s="468"/>
      <c r="GBG55" s="468"/>
      <c r="GBH55" s="468"/>
      <c r="GBI55" s="468"/>
      <c r="GBJ55" s="468"/>
      <c r="GBK55" s="468"/>
      <c r="GBL55" s="468"/>
      <c r="GBM55" s="468"/>
      <c r="GBN55" s="468"/>
      <c r="GBO55" s="468"/>
      <c r="GBP55" s="468"/>
      <c r="GBQ55" s="468"/>
      <c r="GBR55" s="468"/>
      <c r="GBS55" s="468"/>
      <c r="GBT55" s="468"/>
      <c r="GBU55" s="468"/>
      <c r="GBV55" s="468"/>
      <c r="GBW55" s="468"/>
      <c r="GBX55" s="468"/>
      <c r="GBY55" s="468"/>
      <c r="GBZ55" s="468"/>
      <c r="GCA55" s="468"/>
      <c r="GCB55" s="468"/>
      <c r="GCC55" s="468"/>
      <c r="GCD55" s="468"/>
      <c r="GCE55" s="468"/>
      <c r="GCF55" s="468"/>
      <c r="GCG55" s="468"/>
      <c r="GCH55" s="468"/>
      <c r="GCI55" s="468"/>
      <c r="GCJ55" s="468"/>
      <c r="GCK55" s="468"/>
      <c r="GCL55" s="468"/>
      <c r="GCM55" s="468"/>
      <c r="GCN55" s="468"/>
      <c r="GCO55" s="468"/>
      <c r="GCP55" s="468"/>
      <c r="GCQ55" s="468"/>
      <c r="GCR55" s="468"/>
      <c r="GCS55" s="468"/>
      <c r="GCT55" s="468"/>
      <c r="GCU55" s="468"/>
      <c r="GCV55" s="468"/>
      <c r="GCW55" s="468"/>
      <c r="GCX55" s="468"/>
      <c r="GCY55" s="468"/>
      <c r="GCZ55" s="468"/>
      <c r="GDA55" s="468"/>
      <c r="GDB55" s="468"/>
      <c r="GDC55" s="468"/>
      <c r="GDD55" s="468"/>
      <c r="GDE55" s="468"/>
      <c r="GDF55" s="468"/>
      <c r="GDG55" s="468"/>
      <c r="GDH55" s="468"/>
      <c r="GDI55" s="468"/>
      <c r="GDJ55" s="468"/>
      <c r="GDK55" s="468"/>
      <c r="GDL55" s="468"/>
      <c r="GDM55" s="468"/>
      <c r="GDN55" s="468"/>
      <c r="GDO55" s="468"/>
      <c r="GDP55" s="468"/>
      <c r="GDQ55" s="468"/>
      <c r="GDR55" s="468"/>
      <c r="GDS55" s="468"/>
      <c r="GDT55" s="468"/>
      <c r="GDU55" s="468"/>
      <c r="GDV55" s="468"/>
      <c r="GDW55" s="468"/>
      <c r="GDX55" s="468"/>
      <c r="GDY55" s="468"/>
      <c r="GDZ55" s="468"/>
      <c r="GEA55" s="468"/>
      <c r="GEB55" s="468"/>
      <c r="GEC55" s="468"/>
      <c r="GED55" s="468"/>
      <c r="GEE55" s="468"/>
      <c r="GEF55" s="468"/>
      <c r="GEG55" s="468"/>
      <c r="GEH55" s="468"/>
      <c r="GEI55" s="468"/>
      <c r="GEJ55" s="468"/>
      <c r="GEK55" s="468"/>
      <c r="GEL55" s="468"/>
      <c r="GEM55" s="468"/>
      <c r="GEN55" s="468"/>
      <c r="GEO55" s="468"/>
      <c r="GEP55" s="468"/>
      <c r="GEQ55" s="468"/>
      <c r="GER55" s="468"/>
      <c r="GES55" s="468"/>
      <c r="GET55" s="468"/>
      <c r="GEU55" s="468"/>
      <c r="GEV55" s="468"/>
      <c r="GEW55" s="468"/>
      <c r="GEX55" s="468"/>
      <c r="GEY55" s="468"/>
      <c r="GEZ55" s="468"/>
      <c r="GFA55" s="468"/>
      <c r="GFB55" s="468"/>
      <c r="GFC55" s="468"/>
      <c r="GFD55" s="468"/>
      <c r="GFE55" s="468"/>
      <c r="GFF55" s="468"/>
      <c r="GFG55" s="468"/>
      <c r="GFH55" s="468"/>
      <c r="GFI55" s="468"/>
      <c r="GFJ55" s="468"/>
      <c r="GFK55" s="468"/>
      <c r="GFL55" s="468"/>
      <c r="GFM55" s="468"/>
      <c r="GFN55" s="468"/>
      <c r="GFO55" s="468"/>
      <c r="GFP55" s="468"/>
      <c r="GFQ55" s="468"/>
      <c r="GFR55" s="468"/>
      <c r="GFS55" s="468"/>
      <c r="GFT55" s="468"/>
      <c r="GFU55" s="468"/>
      <c r="GFV55" s="468"/>
      <c r="GFW55" s="468"/>
      <c r="GFX55" s="468"/>
      <c r="GFY55" s="468"/>
      <c r="GFZ55" s="468"/>
      <c r="GGA55" s="468"/>
      <c r="GGB55" s="468"/>
      <c r="GGC55" s="468"/>
      <c r="GGD55" s="468"/>
      <c r="GGE55" s="468"/>
      <c r="GGF55" s="468"/>
      <c r="GGG55" s="468"/>
      <c r="GGH55" s="468"/>
      <c r="GGI55" s="468"/>
      <c r="GGJ55" s="468"/>
      <c r="GGK55" s="468"/>
      <c r="GGL55" s="468"/>
      <c r="GGM55" s="468"/>
      <c r="GGN55" s="468"/>
      <c r="GGO55" s="468"/>
      <c r="GGP55" s="468"/>
      <c r="GGQ55" s="468"/>
      <c r="GGR55" s="468"/>
      <c r="GGS55" s="468"/>
      <c r="GGT55" s="468"/>
      <c r="GGU55" s="468"/>
      <c r="GGV55" s="468"/>
      <c r="GGW55" s="468"/>
      <c r="GGX55" s="468"/>
      <c r="GGY55" s="468"/>
      <c r="GGZ55" s="468"/>
      <c r="GHA55" s="468"/>
      <c r="GHB55" s="468"/>
      <c r="GHC55" s="468"/>
      <c r="GHD55" s="468"/>
      <c r="GHE55" s="468"/>
      <c r="GHF55" s="468"/>
      <c r="GHG55" s="468"/>
      <c r="GHH55" s="468"/>
      <c r="GHI55" s="468"/>
      <c r="GHJ55" s="468"/>
      <c r="GHK55" s="468"/>
      <c r="GHL55" s="468"/>
      <c r="GHM55" s="468"/>
      <c r="GHN55" s="468"/>
      <c r="GHO55" s="468"/>
      <c r="GHP55" s="468"/>
      <c r="GHQ55" s="468"/>
      <c r="GHR55" s="468"/>
      <c r="GHS55" s="468"/>
      <c r="GHT55" s="468"/>
      <c r="GHU55" s="468"/>
      <c r="GHV55" s="468"/>
      <c r="GHW55" s="468"/>
      <c r="GHX55" s="468"/>
      <c r="GHY55" s="468"/>
      <c r="GHZ55" s="468"/>
      <c r="GIA55" s="468"/>
      <c r="GIB55" s="468"/>
      <c r="GIC55" s="468"/>
      <c r="GID55" s="468"/>
      <c r="GIE55" s="468"/>
      <c r="GIF55" s="468"/>
      <c r="GIG55" s="468"/>
      <c r="GIH55" s="468"/>
      <c r="GII55" s="468"/>
      <c r="GIJ55" s="468"/>
      <c r="GIK55" s="468"/>
      <c r="GIL55" s="468"/>
      <c r="GIM55" s="468"/>
      <c r="GIN55" s="468"/>
      <c r="GIO55" s="468"/>
      <c r="GIP55" s="468"/>
      <c r="GIQ55" s="468"/>
      <c r="GIR55" s="468"/>
      <c r="GIS55" s="468"/>
      <c r="GIT55" s="468"/>
      <c r="GIU55" s="468"/>
      <c r="GIV55" s="468"/>
      <c r="GIW55" s="468"/>
      <c r="GIX55" s="468"/>
      <c r="GIY55" s="468"/>
      <c r="GIZ55" s="468"/>
      <c r="GJA55" s="468"/>
      <c r="GJB55" s="468"/>
      <c r="GJC55" s="468"/>
      <c r="GJD55" s="468"/>
      <c r="GJE55" s="468"/>
      <c r="GJF55" s="468"/>
      <c r="GJG55" s="468"/>
      <c r="GJH55" s="468"/>
      <c r="GJI55" s="468"/>
      <c r="GJJ55" s="468"/>
      <c r="GJK55" s="468"/>
      <c r="GJL55" s="468"/>
      <c r="GJM55" s="468"/>
      <c r="GJN55" s="468"/>
      <c r="GJO55" s="468"/>
      <c r="GJP55" s="468"/>
      <c r="GJQ55" s="468"/>
      <c r="GJR55" s="468"/>
      <c r="GJS55" s="468"/>
      <c r="GJT55" s="468"/>
      <c r="GJU55" s="468"/>
      <c r="GJV55" s="468"/>
      <c r="GJW55" s="468"/>
      <c r="GJX55" s="468"/>
      <c r="GJY55" s="468"/>
      <c r="GJZ55" s="468"/>
      <c r="GKA55" s="468"/>
      <c r="GKB55" s="468"/>
      <c r="GKC55" s="468"/>
      <c r="GKD55" s="468"/>
      <c r="GKE55" s="468"/>
      <c r="GKF55" s="468"/>
      <c r="GKG55" s="468"/>
      <c r="GKH55" s="468"/>
      <c r="GKI55" s="468"/>
      <c r="GKJ55" s="468"/>
      <c r="GKK55" s="468"/>
      <c r="GKL55" s="468"/>
      <c r="GKM55" s="468"/>
      <c r="GKN55" s="468"/>
      <c r="GKO55" s="468"/>
      <c r="GKP55" s="468"/>
      <c r="GKQ55" s="468"/>
      <c r="GKR55" s="468"/>
      <c r="GKS55" s="468"/>
      <c r="GKT55" s="468"/>
      <c r="GKU55" s="468"/>
      <c r="GKV55" s="468"/>
      <c r="GKW55" s="468"/>
      <c r="GKX55" s="468"/>
      <c r="GKY55" s="468"/>
      <c r="GKZ55" s="468"/>
      <c r="GLA55" s="468"/>
      <c r="GLB55" s="468"/>
      <c r="GLC55" s="468"/>
      <c r="GLD55" s="468"/>
      <c r="GLE55" s="468"/>
      <c r="GLF55" s="468"/>
      <c r="GLG55" s="468"/>
      <c r="GLH55" s="468"/>
      <c r="GLI55" s="468"/>
      <c r="GLJ55" s="468"/>
      <c r="GLK55" s="468"/>
      <c r="GLL55" s="468"/>
      <c r="GLM55" s="468"/>
      <c r="GLN55" s="468"/>
      <c r="GLO55" s="468"/>
      <c r="GLP55" s="468"/>
      <c r="GLQ55" s="468"/>
      <c r="GLR55" s="468"/>
      <c r="GLS55" s="468"/>
      <c r="GLT55" s="468"/>
      <c r="GLU55" s="468"/>
      <c r="GLV55" s="468"/>
      <c r="GLW55" s="468"/>
      <c r="GLX55" s="468"/>
      <c r="GLY55" s="468"/>
      <c r="GLZ55" s="468"/>
      <c r="GMA55" s="468"/>
      <c r="GMB55" s="468"/>
      <c r="GMC55" s="468"/>
      <c r="GMD55" s="468"/>
      <c r="GME55" s="468"/>
      <c r="GMF55" s="468"/>
      <c r="GMG55" s="468"/>
      <c r="GMH55" s="468"/>
      <c r="GMI55" s="468"/>
      <c r="GMJ55" s="468"/>
      <c r="GMK55" s="468"/>
      <c r="GML55" s="468"/>
      <c r="GMM55" s="468"/>
      <c r="GMN55" s="468"/>
      <c r="GMO55" s="468"/>
      <c r="GMP55" s="468"/>
      <c r="GMQ55" s="468"/>
      <c r="GMR55" s="468"/>
      <c r="GMS55" s="468"/>
      <c r="GMT55" s="468"/>
      <c r="GMU55" s="468"/>
      <c r="GMV55" s="468"/>
      <c r="GMW55" s="468"/>
      <c r="GMX55" s="468"/>
      <c r="GMY55" s="468"/>
      <c r="GMZ55" s="468"/>
      <c r="GNA55" s="468"/>
      <c r="GNB55" s="468"/>
      <c r="GNC55" s="468"/>
      <c r="GND55" s="468"/>
      <c r="GNE55" s="468"/>
      <c r="GNF55" s="468"/>
      <c r="GNG55" s="468"/>
      <c r="GNH55" s="468"/>
      <c r="GNI55" s="468"/>
      <c r="GNJ55" s="468"/>
      <c r="GNK55" s="468"/>
      <c r="GNL55" s="468"/>
      <c r="GNM55" s="468"/>
      <c r="GNN55" s="468"/>
      <c r="GNO55" s="468"/>
      <c r="GNP55" s="468"/>
      <c r="GNQ55" s="468"/>
      <c r="GNR55" s="468"/>
      <c r="GNS55" s="468"/>
      <c r="GNT55" s="468"/>
      <c r="GNU55" s="468"/>
      <c r="GNV55" s="468"/>
      <c r="GNW55" s="468"/>
      <c r="GNX55" s="468"/>
      <c r="GNY55" s="468"/>
      <c r="GNZ55" s="468"/>
      <c r="GOA55" s="468"/>
      <c r="GOB55" s="468"/>
      <c r="GOC55" s="468"/>
      <c r="GOD55" s="468"/>
      <c r="GOE55" s="468"/>
      <c r="GOF55" s="468"/>
      <c r="GOG55" s="468"/>
      <c r="GOH55" s="468"/>
      <c r="GOI55" s="468"/>
      <c r="GOJ55" s="468"/>
      <c r="GOK55" s="468"/>
      <c r="GOL55" s="468"/>
      <c r="GOM55" s="468"/>
      <c r="GON55" s="468"/>
      <c r="GOO55" s="468"/>
      <c r="GOP55" s="468"/>
      <c r="GOQ55" s="468"/>
      <c r="GOR55" s="468"/>
      <c r="GOS55" s="468"/>
      <c r="GOT55" s="468"/>
      <c r="GOU55" s="468"/>
      <c r="GOV55" s="468"/>
      <c r="GOW55" s="468"/>
      <c r="GOX55" s="468"/>
      <c r="GOY55" s="468"/>
      <c r="GOZ55" s="468"/>
      <c r="GPA55" s="468"/>
      <c r="GPB55" s="468"/>
      <c r="GPC55" s="468"/>
      <c r="GPD55" s="468"/>
      <c r="GPE55" s="468"/>
      <c r="GPF55" s="468"/>
      <c r="GPG55" s="468"/>
      <c r="GPH55" s="468"/>
      <c r="GPI55" s="468"/>
      <c r="GPJ55" s="468"/>
      <c r="GPK55" s="468"/>
      <c r="GPL55" s="468"/>
      <c r="GPM55" s="468"/>
      <c r="GPN55" s="468"/>
      <c r="GPO55" s="468"/>
      <c r="GPP55" s="468"/>
      <c r="GPQ55" s="468"/>
      <c r="GPR55" s="468"/>
      <c r="GPS55" s="468"/>
      <c r="GPT55" s="468"/>
      <c r="GPU55" s="468"/>
      <c r="GPV55" s="468"/>
      <c r="GPW55" s="468"/>
      <c r="GPX55" s="468"/>
      <c r="GPY55" s="468"/>
      <c r="GPZ55" s="468"/>
      <c r="GQA55" s="468"/>
      <c r="GQB55" s="468"/>
      <c r="GQC55" s="468"/>
      <c r="GQD55" s="468"/>
      <c r="GQE55" s="468"/>
      <c r="GQF55" s="468"/>
      <c r="GQG55" s="468"/>
      <c r="GQH55" s="468"/>
      <c r="GQI55" s="468"/>
      <c r="GQJ55" s="468"/>
      <c r="GQK55" s="468"/>
      <c r="GQL55" s="468"/>
      <c r="GQM55" s="468"/>
      <c r="GQN55" s="468"/>
      <c r="GQO55" s="468"/>
      <c r="GQP55" s="468"/>
      <c r="GQQ55" s="468"/>
      <c r="GQR55" s="468"/>
      <c r="GQS55" s="468"/>
      <c r="GQT55" s="468"/>
      <c r="GQU55" s="468"/>
      <c r="GQV55" s="468"/>
      <c r="GQW55" s="468"/>
      <c r="GQX55" s="468"/>
      <c r="GQY55" s="468"/>
      <c r="GQZ55" s="468"/>
      <c r="GRA55" s="468"/>
      <c r="GRB55" s="468"/>
      <c r="GRC55" s="468"/>
      <c r="GRD55" s="468"/>
      <c r="GRE55" s="468"/>
      <c r="GRF55" s="468"/>
      <c r="GRG55" s="468"/>
      <c r="GRH55" s="468"/>
      <c r="GRI55" s="468"/>
      <c r="GRJ55" s="468"/>
      <c r="GRK55" s="468"/>
      <c r="GRL55" s="468"/>
      <c r="GRM55" s="468"/>
      <c r="GRN55" s="468"/>
      <c r="GRO55" s="468"/>
      <c r="GRP55" s="468"/>
      <c r="GRQ55" s="468"/>
      <c r="GRR55" s="468"/>
      <c r="GRS55" s="468"/>
      <c r="GRT55" s="468"/>
      <c r="GRU55" s="468"/>
      <c r="GRV55" s="468"/>
      <c r="GRW55" s="468"/>
      <c r="GRX55" s="468"/>
      <c r="GRY55" s="468"/>
      <c r="GRZ55" s="468"/>
      <c r="GSA55" s="468"/>
      <c r="GSB55" s="468"/>
      <c r="GSC55" s="468"/>
      <c r="GSD55" s="468"/>
      <c r="GSE55" s="468"/>
      <c r="GSF55" s="468"/>
      <c r="GSG55" s="468"/>
      <c r="GSH55" s="468"/>
      <c r="GSI55" s="468"/>
      <c r="GSJ55" s="468"/>
      <c r="GSK55" s="468"/>
      <c r="GSL55" s="468"/>
      <c r="GSM55" s="468"/>
      <c r="GSN55" s="468"/>
      <c r="GSO55" s="468"/>
      <c r="GSP55" s="468"/>
      <c r="GSQ55" s="468"/>
      <c r="GSR55" s="468"/>
      <c r="GSS55" s="468"/>
      <c r="GST55" s="468"/>
      <c r="GSU55" s="468"/>
      <c r="GSV55" s="468"/>
      <c r="GSW55" s="468"/>
      <c r="GSX55" s="468"/>
      <c r="GSY55" s="468"/>
      <c r="GSZ55" s="468"/>
      <c r="GTA55" s="468"/>
      <c r="GTB55" s="468"/>
      <c r="GTC55" s="468"/>
      <c r="GTD55" s="468"/>
      <c r="GTE55" s="468"/>
      <c r="GTF55" s="468"/>
      <c r="GTG55" s="468"/>
      <c r="GTH55" s="468"/>
      <c r="GTI55" s="468"/>
      <c r="GTJ55" s="468"/>
      <c r="GTK55" s="468"/>
      <c r="GTL55" s="468"/>
      <c r="GTM55" s="468"/>
      <c r="GTN55" s="468"/>
      <c r="GTO55" s="468"/>
      <c r="GTP55" s="468"/>
      <c r="GTQ55" s="468"/>
      <c r="GTR55" s="468"/>
      <c r="GTS55" s="468"/>
      <c r="GTT55" s="468"/>
      <c r="GTU55" s="468"/>
      <c r="GTV55" s="468"/>
      <c r="GTW55" s="468"/>
      <c r="GTX55" s="468"/>
      <c r="GTY55" s="468"/>
      <c r="GTZ55" s="468"/>
      <c r="GUA55" s="468"/>
      <c r="GUB55" s="468"/>
      <c r="GUC55" s="468"/>
      <c r="GUD55" s="468"/>
      <c r="GUE55" s="468"/>
      <c r="GUF55" s="468"/>
      <c r="GUG55" s="468"/>
      <c r="GUH55" s="468"/>
      <c r="GUI55" s="468"/>
      <c r="GUJ55" s="468"/>
      <c r="GUK55" s="468"/>
      <c r="GUL55" s="468"/>
      <c r="GUM55" s="468"/>
      <c r="GUN55" s="468"/>
      <c r="GUO55" s="468"/>
      <c r="GUP55" s="468"/>
      <c r="GUQ55" s="468"/>
      <c r="GUR55" s="468"/>
      <c r="GUS55" s="468"/>
      <c r="GUT55" s="468"/>
      <c r="GUU55" s="468"/>
      <c r="GUV55" s="468"/>
      <c r="GUW55" s="468"/>
      <c r="GUX55" s="468"/>
      <c r="GUY55" s="468"/>
      <c r="GUZ55" s="468"/>
      <c r="GVA55" s="468"/>
      <c r="GVB55" s="468"/>
      <c r="GVC55" s="468"/>
      <c r="GVD55" s="468"/>
      <c r="GVE55" s="468"/>
      <c r="GVF55" s="468"/>
      <c r="GVG55" s="468"/>
      <c r="GVH55" s="468"/>
      <c r="GVI55" s="468"/>
      <c r="GVJ55" s="468"/>
      <c r="GVK55" s="468"/>
      <c r="GVL55" s="468"/>
      <c r="GVM55" s="468"/>
      <c r="GVN55" s="468"/>
      <c r="GVO55" s="468"/>
      <c r="GVP55" s="468"/>
      <c r="GVQ55" s="468"/>
      <c r="GVR55" s="468"/>
      <c r="GVS55" s="468"/>
      <c r="GVT55" s="468"/>
      <c r="GVU55" s="468"/>
      <c r="GVV55" s="468"/>
      <c r="GVW55" s="468"/>
      <c r="GVX55" s="468"/>
      <c r="GVY55" s="468"/>
      <c r="GVZ55" s="468"/>
      <c r="GWA55" s="468"/>
      <c r="GWB55" s="468"/>
      <c r="GWC55" s="468"/>
      <c r="GWD55" s="468"/>
      <c r="GWE55" s="468"/>
      <c r="GWF55" s="468"/>
      <c r="GWG55" s="468"/>
      <c r="GWH55" s="468"/>
      <c r="GWI55" s="468"/>
      <c r="GWJ55" s="468"/>
      <c r="GWK55" s="468"/>
      <c r="GWL55" s="468"/>
      <c r="GWM55" s="468"/>
      <c r="GWN55" s="468"/>
      <c r="GWO55" s="468"/>
      <c r="GWP55" s="468"/>
      <c r="GWQ55" s="468"/>
      <c r="GWR55" s="468"/>
      <c r="GWS55" s="468"/>
      <c r="GWT55" s="468"/>
      <c r="GWU55" s="468"/>
      <c r="GWV55" s="468"/>
      <c r="GWW55" s="468"/>
      <c r="GWX55" s="468"/>
      <c r="GWY55" s="468"/>
      <c r="GWZ55" s="468"/>
      <c r="GXA55" s="468"/>
      <c r="GXB55" s="468"/>
      <c r="GXC55" s="468"/>
      <c r="GXD55" s="468"/>
      <c r="GXE55" s="468"/>
      <c r="GXF55" s="468"/>
      <c r="GXG55" s="468"/>
      <c r="GXH55" s="468"/>
      <c r="GXI55" s="468"/>
      <c r="GXJ55" s="468"/>
      <c r="GXK55" s="468"/>
      <c r="GXL55" s="468"/>
      <c r="GXM55" s="468"/>
      <c r="GXN55" s="468"/>
      <c r="GXO55" s="468"/>
      <c r="GXP55" s="468"/>
      <c r="GXQ55" s="468"/>
      <c r="GXR55" s="468"/>
      <c r="GXS55" s="468"/>
      <c r="GXT55" s="468"/>
      <c r="GXU55" s="468"/>
      <c r="GXV55" s="468"/>
      <c r="GXW55" s="468"/>
      <c r="GXX55" s="468"/>
      <c r="GXY55" s="468"/>
      <c r="GXZ55" s="468"/>
      <c r="GYA55" s="468"/>
      <c r="GYB55" s="468"/>
      <c r="GYC55" s="468"/>
      <c r="GYD55" s="468"/>
      <c r="GYE55" s="468"/>
      <c r="GYF55" s="468"/>
      <c r="GYG55" s="468"/>
      <c r="GYH55" s="468"/>
      <c r="GYI55" s="468"/>
      <c r="GYJ55" s="468"/>
      <c r="GYK55" s="468"/>
      <c r="GYL55" s="468"/>
      <c r="GYM55" s="468"/>
      <c r="GYN55" s="468"/>
      <c r="GYO55" s="468"/>
      <c r="GYP55" s="468"/>
      <c r="GYQ55" s="468"/>
      <c r="GYR55" s="468"/>
      <c r="GYS55" s="468"/>
      <c r="GYT55" s="468"/>
      <c r="GYU55" s="468"/>
      <c r="GYV55" s="468"/>
      <c r="GYW55" s="468"/>
      <c r="GYX55" s="468"/>
      <c r="GYY55" s="468"/>
      <c r="GYZ55" s="468"/>
      <c r="GZA55" s="468"/>
      <c r="GZB55" s="468"/>
      <c r="GZC55" s="468"/>
      <c r="GZD55" s="468"/>
      <c r="GZE55" s="468"/>
      <c r="GZF55" s="468"/>
      <c r="GZG55" s="468"/>
      <c r="GZH55" s="468"/>
      <c r="GZI55" s="468"/>
      <c r="GZJ55" s="468"/>
      <c r="GZK55" s="468"/>
      <c r="GZL55" s="468"/>
      <c r="GZM55" s="468"/>
      <c r="GZN55" s="468"/>
      <c r="GZO55" s="468"/>
      <c r="GZP55" s="468"/>
      <c r="GZQ55" s="468"/>
      <c r="GZR55" s="468"/>
      <c r="GZS55" s="468"/>
      <c r="GZT55" s="468"/>
      <c r="GZU55" s="468"/>
      <c r="GZV55" s="468"/>
      <c r="GZW55" s="468"/>
      <c r="GZX55" s="468"/>
      <c r="GZY55" s="468"/>
      <c r="GZZ55" s="468"/>
      <c r="HAA55" s="468"/>
      <c r="HAB55" s="468"/>
      <c r="HAC55" s="468"/>
      <c r="HAD55" s="468"/>
      <c r="HAE55" s="468"/>
      <c r="HAF55" s="468"/>
      <c r="HAG55" s="468"/>
      <c r="HAH55" s="468"/>
      <c r="HAI55" s="468"/>
      <c r="HAJ55" s="468"/>
      <c r="HAK55" s="468"/>
      <c r="HAL55" s="468"/>
      <c r="HAM55" s="468"/>
      <c r="HAN55" s="468"/>
      <c r="HAO55" s="468"/>
      <c r="HAP55" s="468"/>
      <c r="HAQ55" s="468"/>
      <c r="HAR55" s="468"/>
      <c r="HAS55" s="468"/>
      <c r="HAT55" s="468"/>
      <c r="HAU55" s="468"/>
      <c r="HAV55" s="468"/>
      <c r="HAW55" s="468"/>
      <c r="HAX55" s="468"/>
      <c r="HAY55" s="468"/>
      <c r="HAZ55" s="468"/>
      <c r="HBA55" s="468"/>
      <c r="HBB55" s="468"/>
      <c r="HBC55" s="468"/>
      <c r="HBD55" s="468"/>
      <c r="HBE55" s="468"/>
      <c r="HBF55" s="468"/>
      <c r="HBG55" s="468"/>
      <c r="HBH55" s="468"/>
      <c r="HBI55" s="468"/>
      <c r="HBJ55" s="468"/>
      <c r="HBK55" s="468"/>
      <c r="HBL55" s="468"/>
      <c r="HBM55" s="468"/>
      <c r="HBN55" s="468"/>
      <c r="HBO55" s="468"/>
      <c r="HBP55" s="468"/>
      <c r="HBQ55" s="468"/>
      <c r="HBR55" s="468"/>
      <c r="HBS55" s="468"/>
      <c r="HBT55" s="468"/>
      <c r="HBU55" s="468"/>
      <c r="HBV55" s="468"/>
      <c r="HBW55" s="468"/>
      <c r="HBX55" s="468"/>
      <c r="HBY55" s="468"/>
      <c r="HBZ55" s="468"/>
      <c r="HCA55" s="468"/>
      <c r="HCB55" s="468"/>
      <c r="HCC55" s="468"/>
      <c r="HCD55" s="468"/>
      <c r="HCE55" s="468"/>
      <c r="HCF55" s="468"/>
      <c r="HCG55" s="468"/>
      <c r="HCH55" s="468"/>
      <c r="HCI55" s="468"/>
      <c r="HCJ55" s="468"/>
      <c r="HCK55" s="468"/>
      <c r="HCL55" s="468"/>
      <c r="HCM55" s="468"/>
      <c r="HCN55" s="468"/>
      <c r="HCO55" s="468"/>
      <c r="HCP55" s="468"/>
      <c r="HCQ55" s="468"/>
      <c r="HCR55" s="468"/>
      <c r="HCS55" s="468"/>
      <c r="HCT55" s="468"/>
      <c r="HCU55" s="468"/>
      <c r="HCV55" s="468"/>
      <c r="HCW55" s="468"/>
      <c r="HCX55" s="468"/>
      <c r="HCY55" s="468"/>
      <c r="HCZ55" s="468"/>
      <c r="HDA55" s="468"/>
      <c r="HDB55" s="468"/>
      <c r="HDC55" s="468"/>
      <c r="HDD55" s="468"/>
      <c r="HDE55" s="468"/>
      <c r="HDF55" s="468"/>
      <c r="HDG55" s="468"/>
      <c r="HDH55" s="468"/>
      <c r="HDI55" s="468"/>
      <c r="HDJ55" s="468"/>
      <c r="HDK55" s="468"/>
      <c r="HDL55" s="468"/>
      <c r="HDM55" s="468"/>
      <c r="HDN55" s="468"/>
      <c r="HDO55" s="468"/>
      <c r="HDP55" s="468"/>
      <c r="HDQ55" s="468"/>
      <c r="HDR55" s="468"/>
      <c r="HDS55" s="468"/>
      <c r="HDT55" s="468"/>
      <c r="HDU55" s="468"/>
      <c r="HDV55" s="468"/>
      <c r="HDW55" s="468"/>
      <c r="HDX55" s="468"/>
      <c r="HDY55" s="468"/>
      <c r="HDZ55" s="468"/>
      <c r="HEA55" s="468"/>
      <c r="HEB55" s="468"/>
      <c r="HEC55" s="468"/>
      <c r="HED55" s="468"/>
      <c r="HEE55" s="468"/>
      <c r="HEF55" s="468"/>
      <c r="HEG55" s="468"/>
      <c r="HEH55" s="468"/>
      <c r="HEI55" s="468"/>
      <c r="HEJ55" s="468"/>
      <c r="HEK55" s="468"/>
      <c r="HEL55" s="468"/>
      <c r="HEM55" s="468"/>
      <c r="HEN55" s="468"/>
      <c r="HEO55" s="468"/>
      <c r="HEP55" s="468"/>
      <c r="HEQ55" s="468"/>
      <c r="HER55" s="468"/>
      <c r="HES55" s="468"/>
      <c r="HET55" s="468"/>
      <c r="HEU55" s="468"/>
      <c r="HEV55" s="468"/>
      <c r="HEW55" s="468"/>
      <c r="HEX55" s="468"/>
      <c r="HEY55" s="468"/>
      <c r="HEZ55" s="468"/>
      <c r="HFA55" s="468"/>
      <c r="HFB55" s="468"/>
      <c r="HFC55" s="468"/>
      <c r="HFD55" s="468"/>
      <c r="HFE55" s="468"/>
      <c r="HFF55" s="468"/>
      <c r="HFG55" s="468"/>
      <c r="HFH55" s="468"/>
      <c r="HFI55" s="468"/>
      <c r="HFJ55" s="468"/>
      <c r="HFK55" s="468"/>
      <c r="HFL55" s="468"/>
      <c r="HFM55" s="468"/>
      <c r="HFN55" s="468"/>
      <c r="HFO55" s="468"/>
      <c r="HFP55" s="468"/>
      <c r="HFQ55" s="468"/>
      <c r="HFR55" s="468"/>
      <c r="HFS55" s="468"/>
      <c r="HFT55" s="468"/>
      <c r="HFU55" s="468"/>
      <c r="HFV55" s="468"/>
      <c r="HFW55" s="468"/>
      <c r="HFX55" s="468"/>
      <c r="HFY55" s="468"/>
      <c r="HFZ55" s="468"/>
      <c r="HGA55" s="468"/>
      <c r="HGB55" s="468"/>
      <c r="HGC55" s="468"/>
      <c r="HGD55" s="468"/>
      <c r="HGE55" s="468"/>
      <c r="HGF55" s="468"/>
      <c r="HGG55" s="468"/>
      <c r="HGH55" s="468"/>
      <c r="HGI55" s="468"/>
      <c r="HGJ55" s="468"/>
      <c r="HGK55" s="468"/>
      <c r="HGL55" s="468"/>
      <c r="HGM55" s="468"/>
      <c r="HGN55" s="468"/>
      <c r="HGO55" s="468"/>
      <c r="HGP55" s="468"/>
      <c r="HGQ55" s="468"/>
      <c r="HGR55" s="468"/>
      <c r="HGS55" s="468"/>
      <c r="HGT55" s="468"/>
      <c r="HGU55" s="468"/>
      <c r="HGV55" s="468"/>
      <c r="HGW55" s="468"/>
      <c r="HGX55" s="468"/>
      <c r="HGY55" s="468"/>
      <c r="HGZ55" s="468"/>
      <c r="HHA55" s="468"/>
      <c r="HHB55" s="468"/>
      <c r="HHC55" s="468"/>
      <c r="HHD55" s="468"/>
      <c r="HHE55" s="468"/>
      <c r="HHF55" s="468"/>
      <c r="HHG55" s="468"/>
      <c r="HHH55" s="468"/>
      <c r="HHI55" s="468"/>
      <c r="HHJ55" s="468"/>
      <c r="HHK55" s="468"/>
      <c r="HHL55" s="468"/>
      <c r="HHM55" s="468"/>
      <c r="HHN55" s="468"/>
      <c r="HHO55" s="468"/>
      <c r="HHP55" s="468"/>
      <c r="HHQ55" s="468"/>
      <c r="HHR55" s="468"/>
      <c r="HHS55" s="468"/>
      <c r="HHT55" s="468"/>
      <c r="HHU55" s="468"/>
      <c r="HHV55" s="468"/>
      <c r="HHW55" s="468"/>
      <c r="HHX55" s="468"/>
      <c r="HHY55" s="468"/>
      <c r="HHZ55" s="468"/>
      <c r="HIA55" s="468"/>
      <c r="HIB55" s="468"/>
      <c r="HIC55" s="468"/>
      <c r="HID55" s="468"/>
      <c r="HIE55" s="468"/>
      <c r="HIF55" s="468"/>
      <c r="HIG55" s="468"/>
      <c r="HIH55" s="468"/>
      <c r="HII55" s="468"/>
      <c r="HIJ55" s="468"/>
      <c r="HIK55" s="468"/>
      <c r="HIL55" s="468"/>
      <c r="HIM55" s="468"/>
      <c r="HIN55" s="468"/>
      <c r="HIO55" s="468"/>
      <c r="HIP55" s="468"/>
      <c r="HIQ55" s="468"/>
      <c r="HIR55" s="468"/>
      <c r="HIS55" s="468"/>
      <c r="HIT55" s="468"/>
      <c r="HIU55" s="468"/>
      <c r="HIV55" s="468"/>
      <c r="HIW55" s="468"/>
      <c r="HIX55" s="468"/>
      <c r="HIY55" s="468"/>
      <c r="HIZ55" s="468"/>
      <c r="HJA55" s="468"/>
      <c r="HJB55" s="468"/>
      <c r="HJC55" s="468"/>
      <c r="HJD55" s="468"/>
      <c r="HJE55" s="468"/>
      <c r="HJF55" s="468"/>
      <c r="HJG55" s="468"/>
      <c r="HJH55" s="468"/>
      <c r="HJI55" s="468"/>
      <c r="HJJ55" s="468"/>
      <c r="HJK55" s="468"/>
      <c r="HJL55" s="468"/>
      <c r="HJM55" s="468"/>
      <c r="HJN55" s="468"/>
      <c r="HJO55" s="468"/>
      <c r="HJP55" s="468"/>
      <c r="HJQ55" s="468"/>
      <c r="HJR55" s="468"/>
      <c r="HJS55" s="468"/>
      <c r="HJT55" s="468"/>
      <c r="HJU55" s="468"/>
      <c r="HJV55" s="468"/>
      <c r="HJW55" s="468"/>
      <c r="HJX55" s="468"/>
      <c r="HJY55" s="468"/>
      <c r="HJZ55" s="468"/>
      <c r="HKA55" s="468"/>
      <c r="HKB55" s="468"/>
      <c r="HKC55" s="468"/>
      <c r="HKD55" s="468"/>
      <c r="HKE55" s="468"/>
      <c r="HKF55" s="468"/>
      <c r="HKG55" s="468"/>
      <c r="HKH55" s="468"/>
      <c r="HKI55" s="468"/>
      <c r="HKJ55" s="468"/>
      <c r="HKK55" s="468"/>
      <c r="HKL55" s="468"/>
      <c r="HKM55" s="468"/>
      <c r="HKN55" s="468"/>
      <c r="HKO55" s="468"/>
      <c r="HKP55" s="468"/>
      <c r="HKQ55" s="468"/>
      <c r="HKR55" s="468"/>
      <c r="HKS55" s="468"/>
      <c r="HKT55" s="468"/>
      <c r="HKU55" s="468"/>
      <c r="HKV55" s="468"/>
      <c r="HKW55" s="468"/>
      <c r="HKX55" s="468"/>
      <c r="HKY55" s="468"/>
      <c r="HKZ55" s="468"/>
      <c r="HLA55" s="468"/>
      <c r="HLB55" s="468"/>
      <c r="HLC55" s="468"/>
      <c r="HLD55" s="468"/>
      <c r="HLE55" s="468"/>
      <c r="HLF55" s="468"/>
      <c r="HLG55" s="468"/>
      <c r="HLH55" s="468"/>
      <c r="HLI55" s="468"/>
      <c r="HLJ55" s="468"/>
      <c r="HLK55" s="468"/>
      <c r="HLL55" s="468"/>
      <c r="HLM55" s="468"/>
      <c r="HLN55" s="468"/>
      <c r="HLO55" s="468"/>
      <c r="HLP55" s="468"/>
      <c r="HLQ55" s="468"/>
      <c r="HLR55" s="468"/>
      <c r="HLS55" s="468"/>
      <c r="HLT55" s="468"/>
      <c r="HLU55" s="468"/>
      <c r="HLV55" s="468"/>
      <c r="HLW55" s="468"/>
      <c r="HLX55" s="468"/>
      <c r="HLY55" s="468"/>
      <c r="HLZ55" s="468"/>
      <c r="HMA55" s="468"/>
      <c r="HMB55" s="468"/>
      <c r="HMC55" s="468"/>
      <c r="HMD55" s="468"/>
      <c r="HME55" s="468"/>
      <c r="HMF55" s="468"/>
      <c r="HMG55" s="468"/>
      <c r="HMH55" s="468"/>
      <c r="HMI55" s="468"/>
      <c r="HMJ55" s="468"/>
      <c r="HMK55" s="468"/>
      <c r="HML55" s="468"/>
      <c r="HMM55" s="468"/>
      <c r="HMN55" s="468"/>
      <c r="HMO55" s="468"/>
      <c r="HMP55" s="468"/>
      <c r="HMQ55" s="468"/>
      <c r="HMR55" s="468"/>
      <c r="HMS55" s="468"/>
      <c r="HMT55" s="468"/>
      <c r="HMU55" s="468"/>
      <c r="HMV55" s="468"/>
      <c r="HMW55" s="468"/>
      <c r="HMX55" s="468"/>
      <c r="HMY55" s="468"/>
      <c r="HMZ55" s="468"/>
      <c r="HNA55" s="468"/>
      <c r="HNB55" s="468"/>
      <c r="HNC55" s="468"/>
      <c r="HND55" s="468"/>
      <c r="HNE55" s="468"/>
      <c r="HNF55" s="468"/>
      <c r="HNG55" s="468"/>
      <c r="HNH55" s="468"/>
      <c r="HNI55" s="468"/>
      <c r="HNJ55" s="468"/>
      <c r="HNK55" s="468"/>
      <c r="HNL55" s="468"/>
      <c r="HNM55" s="468"/>
      <c r="HNN55" s="468"/>
      <c r="HNO55" s="468"/>
      <c r="HNP55" s="468"/>
      <c r="HNQ55" s="468"/>
      <c r="HNR55" s="468"/>
      <c r="HNS55" s="468"/>
      <c r="HNT55" s="468"/>
      <c r="HNU55" s="468"/>
      <c r="HNV55" s="468"/>
      <c r="HNW55" s="468"/>
      <c r="HNX55" s="468"/>
      <c r="HNY55" s="468"/>
      <c r="HNZ55" s="468"/>
      <c r="HOA55" s="468"/>
      <c r="HOB55" s="468"/>
      <c r="HOC55" s="468"/>
      <c r="HOD55" s="468"/>
      <c r="HOE55" s="468"/>
      <c r="HOF55" s="468"/>
      <c r="HOG55" s="468"/>
      <c r="HOH55" s="468"/>
      <c r="HOI55" s="468"/>
      <c r="HOJ55" s="468"/>
      <c r="HOK55" s="468"/>
      <c r="HOL55" s="468"/>
      <c r="HOM55" s="468"/>
      <c r="HON55" s="468"/>
      <c r="HOO55" s="468"/>
      <c r="HOP55" s="468"/>
      <c r="HOQ55" s="468"/>
      <c r="HOR55" s="468"/>
      <c r="HOS55" s="468"/>
      <c r="HOT55" s="468"/>
      <c r="HOU55" s="468"/>
      <c r="HOV55" s="468"/>
      <c r="HOW55" s="468"/>
      <c r="HOX55" s="468"/>
      <c r="HOY55" s="468"/>
      <c r="HOZ55" s="468"/>
      <c r="HPA55" s="468"/>
      <c r="HPB55" s="468"/>
      <c r="HPC55" s="468"/>
      <c r="HPD55" s="468"/>
      <c r="HPE55" s="468"/>
      <c r="HPF55" s="468"/>
      <c r="HPG55" s="468"/>
      <c r="HPH55" s="468"/>
      <c r="HPI55" s="468"/>
      <c r="HPJ55" s="468"/>
      <c r="HPK55" s="468"/>
      <c r="HPL55" s="468"/>
      <c r="HPM55" s="468"/>
      <c r="HPN55" s="468"/>
      <c r="HPO55" s="468"/>
      <c r="HPP55" s="468"/>
      <c r="HPQ55" s="468"/>
      <c r="HPR55" s="468"/>
      <c r="HPS55" s="468"/>
      <c r="HPT55" s="468"/>
      <c r="HPU55" s="468"/>
      <c r="HPV55" s="468"/>
      <c r="HPW55" s="468"/>
      <c r="HPX55" s="468"/>
      <c r="HPY55" s="468"/>
      <c r="HPZ55" s="468"/>
      <c r="HQA55" s="468"/>
      <c r="HQB55" s="468"/>
      <c r="HQC55" s="468"/>
      <c r="HQD55" s="468"/>
      <c r="HQE55" s="468"/>
      <c r="HQF55" s="468"/>
      <c r="HQG55" s="468"/>
      <c r="HQH55" s="468"/>
      <c r="HQI55" s="468"/>
      <c r="HQJ55" s="468"/>
      <c r="HQK55" s="468"/>
      <c r="HQL55" s="468"/>
      <c r="HQM55" s="468"/>
      <c r="HQN55" s="468"/>
      <c r="HQO55" s="468"/>
      <c r="HQP55" s="468"/>
      <c r="HQQ55" s="468"/>
      <c r="HQR55" s="468"/>
      <c r="HQS55" s="468"/>
      <c r="HQT55" s="468"/>
      <c r="HQU55" s="468"/>
      <c r="HQV55" s="468"/>
      <c r="HQW55" s="468"/>
      <c r="HQX55" s="468"/>
      <c r="HQY55" s="468"/>
      <c r="HQZ55" s="468"/>
      <c r="HRA55" s="468"/>
      <c r="HRB55" s="468"/>
      <c r="HRC55" s="468"/>
      <c r="HRD55" s="468"/>
      <c r="HRE55" s="468"/>
      <c r="HRF55" s="468"/>
      <c r="HRG55" s="468"/>
      <c r="HRH55" s="468"/>
      <c r="HRI55" s="468"/>
      <c r="HRJ55" s="468"/>
      <c r="HRK55" s="468"/>
      <c r="HRL55" s="468"/>
      <c r="HRM55" s="468"/>
      <c r="HRN55" s="468"/>
      <c r="HRO55" s="468"/>
      <c r="HRP55" s="468"/>
      <c r="HRQ55" s="468"/>
      <c r="HRR55" s="468"/>
      <c r="HRS55" s="468"/>
      <c r="HRT55" s="468"/>
      <c r="HRU55" s="468"/>
      <c r="HRV55" s="468"/>
      <c r="HRW55" s="468"/>
      <c r="HRX55" s="468"/>
      <c r="HRY55" s="468"/>
      <c r="HRZ55" s="468"/>
      <c r="HSA55" s="468"/>
      <c r="HSB55" s="468"/>
      <c r="HSC55" s="468"/>
      <c r="HSD55" s="468"/>
      <c r="HSE55" s="468"/>
      <c r="HSF55" s="468"/>
      <c r="HSG55" s="468"/>
      <c r="HSH55" s="468"/>
      <c r="HSI55" s="468"/>
      <c r="HSJ55" s="468"/>
      <c r="HSK55" s="468"/>
      <c r="HSL55" s="468"/>
      <c r="HSM55" s="468"/>
      <c r="HSN55" s="468"/>
      <c r="HSO55" s="468"/>
      <c r="HSP55" s="468"/>
      <c r="HSQ55" s="468"/>
      <c r="HSR55" s="468"/>
      <c r="HSS55" s="468"/>
      <c r="HST55" s="468"/>
      <c r="HSU55" s="468"/>
      <c r="HSV55" s="468"/>
      <c r="HSW55" s="468"/>
      <c r="HSX55" s="468"/>
      <c r="HSY55" s="468"/>
      <c r="HSZ55" s="468"/>
      <c r="HTA55" s="468"/>
      <c r="HTB55" s="468"/>
      <c r="HTC55" s="468"/>
      <c r="HTD55" s="468"/>
      <c r="HTE55" s="468"/>
      <c r="HTF55" s="468"/>
      <c r="HTG55" s="468"/>
      <c r="HTH55" s="468"/>
      <c r="HTI55" s="468"/>
      <c r="HTJ55" s="468"/>
      <c r="HTK55" s="468"/>
      <c r="HTL55" s="468"/>
      <c r="HTM55" s="468"/>
      <c r="HTN55" s="468"/>
      <c r="HTO55" s="468"/>
      <c r="HTP55" s="468"/>
      <c r="HTQ55" s="468"/>
      <c r="HTR55" s="468"/>
      <c r="HTS55" s="468"/>
      <c r="HTT55" s="468"/>
      <c r="HTU55" s="468"/>
      <c r="HTV55" s="468"/>
      <c r="HTW55" s="468"/>
      <c r="HTX55" s="468"/>
      <c r="HTY55" s="468"/>
      <c r="HTZ55" s="468"/>
      <c r="HUA55" s="468"/>
      <c r="HUB55" s="468"/>
      <c r="HUC55" s="468"/>
      <c r="HUD55" s="468"/>
      <c r="HUE55" s="468"/>
      <c r="HUF55" s="468"/>
      <c r="HUG55" s="468"/>
      <c r="HUH55" s="468"/>
      <c r="HUI55" s="468"/>
      <c r="HUJ55" s="468"/>
      <c r="HUK55" s="468"/>
      <c r="HUL55" s="468"/>
      <c r="HUM55" s="468"/>
      <c r="HUN55" s="468"/>
      <c r="HUO55" s="468"/>
      <c r="HUP55" s="468"/>
      <c r="HUQ55" s="468"/>
      <c r="HUR55" s="468"/>
      <c r="HUS55" s="468"/>
      <c r="HUT55" s="468"/>
      <c r="HUU55" s="468"/>
      <c r="HUV55" s="468"/>
      <c r="HUW55" s="468"/>
      <c r="HUX55" s="468"/>
      <c r="HUY55" s="468"/>
      <c r="HUZ55" s="468"/>
      <c r="HVA55" s="468"/>
      <c r="HVB55" s="468"/>
      <c r="HVC55" s="468"/>
      <c r="HVD55" s="468"/>
      <c r="HVE55" s="468"/>
      <c r="HVF55" s="468"/>
      <c r="HVG55" s="468"/>
      <c r="HVH55" s="468"/>
      <c r="HVI55" s="468"/>
      <c r="HVJ55" s="468"/>
      <c r="HVK55" s="468"/>
      <c r="HVL55" s="468"/>
      <c r="HVM55" s="468"/>
      <c r="HVN55" s="468"/>
      <c r="HVO55" s="468"/>
      <c r="HVP55" s="468"/>
      <c r="HVQ55" s="468"/>
      <c r="HVR55" s="468"/>
      <c r="HVS55" s="468"/>
      <c r="HVT55" s="468"/>
      <c r="HVU55" s="468"/>
      <c r="HVV55" s="468"/>
      <c r="HVW55" s="468"/>
      <c r="HVX55" s="468"/>
      <c r="HVY55" s="468"/>
      <c r="HVZ55" s="468"/>
      <c r="HWA55" s="468"/>
      <c r="HWB55" s="468"/>
      <c r="HWC55" s="468"/>
      <c r="HWD55" s="468"/>
      <c r="HWE55" s="468"/>
      <c r="HWF55" s="468"/>
      <c r="HWG55" s="468"/>
      <c r="HWH55" s="468"/>
      <c r="HWI55" s="468"/>
      <c r="HWJ55" s="468"/>
      <c r="HWK55" s="468"/>
      <c r="HWL55" s="468"/>
      <c r="HWM55" s="468"/>
      <c r="HWN55" s="468"/>
      <c r="HWO55" s="468"/>
      <c r="HWP55" s="468"/>
      <c r="HWQ55" s="468"/>
      <c r="HWR55" s="468"/>
      <c r="HWS55" s="468"/>
      <c r="HWT55" s="468"/>
      <c r="HWU55" s="468"/>
      <c r="HWV55" s="468"/>
      <c r="HWW55" s="468"/>
      <c r="HWX55" s="468"/>
      <c r="HWY55" s="468"/>
      <c r="HWZ55" s="468"/>
      <c r="HXA55" s="468"/>
      <c r="HXB55" s="468"/>
      <c r="HXC55" s="468"/>
      <c r="HXD55" s="468"/>
      <c r="HXE55" s="468"/>
      <c r="HXF55" s="468"/>
      <c r="HXG55" s="468"/>
      <c r="HXH55" s="468"/>
      <c r="HXI55" s="468"/>
      <c r="HXJ55" s="468"/>
      <c r="HXK55" s="468"/>
      <c r="HXL55" s="468"/>
      <c r="HXM55" s="468"/>
      <c r="HXN55" s="468"/>
      <c r="HXO55" s="468"/>
      <c r="HXP55" s="468"/>
      <c r="HXQ55" s="468"/>
      <c r="HXR55" s="468"/>
      <c r="HXS55" s="468"/>
      <c r="HXT55" s="468"/>
      <c r="HXU55" s="468"/>
      <c r="HXV55" s="468"/>
      <c r="HXW55" s="468"/>
      <c r="HXX55" s="468"/>
      <c r="HXY55" s="468"/>
      <c r="HXZ55" s="468"/>
      <c r="HYA55" s="468"/>
      <c r="HYB55" s="468"/>
      <c r="HYC55" s="468"/>
      <c r="HYD55" s="468"/>
      <c r="HYE55" s="468"/>
      <c r="HYF55" s="468"/>
      <c r="HYG55" s="468"/>
      <c r="HYH55" s="468"/>
      <c r="HYI55" s="468"/>
      <c r="HYJ55" s="468"/>
      <c r="HYK55" s="468"/>
      <c r="HYL55" s="468"/>
      <c r="HYM55" s="468"/>
      <c r="HYN55" s="468"/>
      <c r="HYO55" s="468"/>
      <c r="HYP55" s="468"/>
      <c r="HYQ55" s="468"/>
      <c r="HYR55" s="468"/>
      <c r="HYS55" s="468"/>
      <c r="HYT55" s="468"/>
      <c r="HYU55" s="468"/>
      <c r="HYV55" s="468"/>
      <c r="HYW55" s="468"/>
      <c r="HYX55" s="468"/>
      <c r="HYY55" s="468"/>
      <c r="HYZ55" s="468"/>
      <c r="HZA55" s="468"/>
      <c r="HZB55" s="468"/>
      <c r="HZC55" s="468"/>
      <c r="HZD55" s="468"/>
      <c r="HZE55" s="468"/>
      <c r="HZF55" s="468"/>
      <c r="HZG55" s="468"/>
      <c r="HZH55" s="468"/>
      <c r="HZI55" s="468"/>
      <c r="HZJ55" s="468"/>
      <c r="HZK55" s="468"/>
      <c r="HZL55" s="468"/>
      <c r="HZM55" s="468"/>
      <c r="HZN55" s="468"/>
      <c r="HZO55" s="468"/>
      <c r="HZP55" s="468"/>
      <c r="HZQ55" s="468"/>
      <c r="HZR55" s="468"/>
      <c r="HZS55" s="468"/>
      <c r="HZT55" s="468"/>
      <c r="HZU55" s="468"/>
      <c r="HZV55" s="468"/>
      <c r="HZW55" s="468"/>
      <c r="HZX55" s="468"/>
      <c r="HZY55" s="468"/>
      <c r="HZZ55" s="468"/>
      <c r="IAA55" s="468"/>
      <c r="IAB55" s="468"/>
      <c r="IAC55" s="468"/>
      <c r="IAD55" s="468"/>
      <c r="IAE55" s="468"/>
      <c r="IAF55" s="468"/>
      <c r="IAG55" s="468"/>
      <c r="IAH55" s="468"/>
      <c r="IAI55" s="468"/>
      <c r="IAJ55" s="468"/>
      <c r="IAK55" s="468"/>
      <c r="IAL55" s="468"/>
      <c r="IAM55" s="468"/>
      <c r="IAN55" s="468"/>
      <c r="IAO55" s="468"/>
      <c r="IAP55" s="468"/>
      <c r="IAQ55" s="468"/>
      <c r="IAR55" s="468"/>
      <c r="IAS55" s="468"/>
      <c r="IAT55" s="468"/>
      <c r="IAU55" s="468"/>
      <c r="IAV55" s="468"/>
      <c r="IAW55" s="468"/>
      <c r="IAX55" s="468"/>
      <c r="IAY55" s="468"/>
      <c r="IAZ55" s="468"/>
      <c r="IBA55" s="468"/>
      <c r="IBB55" s="468"/>
      <c r="IBC55" s="468"/>
      <c r="IBD55" s="468"/>
      <c r="IBE55" s="468"/>
      <c r="IBF55" s="468"/>
      <c r="IBG55" s="468"/>
      <c r="IBH55" s="468"/>
      <c r="IBI55" s="468"/>
      <c r="IBJ55" s="468"/>
      <c r="IBK55" s="468"/>
      <c r="IBL55" s="468"/>
      <c r="IBM55" s="468"/>
      <c r="IBN55" s="468"/>
      <c r="IBO55" s="468"/>
      <c r="IBP55" s="468"/>
      <c r="IBQ55" s="468"/>
      <c r="IBR55" s="468"/>
      <c r="IBS55" s="468"/>
      <c r="IBT55" s="468"/>
      <c r="IBU55" s="468"/>
      <c r="IBV55" s="468"/>
      <c r="IBW55" s="468"/>
      <c r="IBX55" s="468"/>
      <c r="IBY55" s="468"/>
      <c r="IBZ55" s="468"/>
      <c r="ICA55" s="468"/>
      <c r="ICB55" s="468"/>
      <c r="ICC55" s="468"/>
      <c r="ICD55" s="468"/>
      <c r="ICE55" s="468"/>
      <c r="ICF55" s="468"/>
      <c r="ICG55" s="468"/>
      <c r="ICH55" s="468"/>
      <c r="ICI55" s="468"/>
      <c r="ICJ55" s="468"/>
      <c r="ICK55" s="468"/>
      <c r="ICL55" s="468"/>
      <c r="ICM55" s="468"/>
      <c r="ICN55" s="468"/>
      <c r="ICO55" s="468"/>
      <c r="ICP55" s="468"/>
      <c r="ICQ55" s="468"/>
      <c r="ICR55" s="468"/>
      <c r="ICS55" s="468"/>
      <c r="ICT55" s="468"/>
      <c r="ICU55" s="468"/>
      <c r="ICV55" s="468"/>
      <c r="ICW55" s="468"/>
      <c r="ICX55" s="468"/>
      <c r="ICY55" s="468"/>
      <c r="ICZ55" s="468"/>
      <c r="IDA55" s="468"/>
      <c r="IDB55" s="468"/>
      <c r="IDC55" s="468"/>
      <c r="IDD55" s="468"/>
      <c r="IDE55" s="468"/>
      <c r="IDF55" s="468"/>
      <c r="IDG55" s="468"/>
      <c r="IDH55" s="468"/>
      <c r="IDI55" s="468"/>
      <c r="IDJ55" s="468"/>
      <c r="IDK55" s="468"/>
      <c r="IDL55" s="468"/>
      <c r="IDM55" s="468"/>
      <c r="IDN55" s="468"/>
      <c r="IDO55" s="468"/>
      <c r="IDP55" s="468"/>
      <c r="IDQ55" s="468"/>
      <c r="IDR55" s="468"/>
      <c r="IDS55" s="468"/>
      <c r="IDT55" s="468"/>
      <c r="IDU55" s="468"/>
      <c r="IDV55" s="468"/>
      <c r="IDW55" s="468"/>
      <c r="IDX55" s="468"/>
      <c r="IDY55" s="468"/>
      <c r="IDZ55" s="468"/>
      <c r="IEA55" s="468"/>
      <c r="IEB55" s="468"/>
      <c r="IEC55" s="468"/>
      <c r="IED55" s="468"/>
      <c r="IEE55" s="468"/>
      <c r="IEF55" s="468"/>
      <c r="IEG55" s="468"/>
      <c r="IEH55" s="468"/>
      <c r="IEI55" s="468"/>
      <c r="IEJ55" s="468"/>
      <c r="IEK55" s="468"/>
      <c r="IEL55" s="468"/>
      <c r="IEM55" s="468"/>
      <c r="IEN55" s="468"/>
      <c r="IEO55" s="468"/>
      <c r="IEP55" s="468"/>
      <c r="IEQ55" s="468"/>
      <c r="IER55" s="468"/>
      <c r="IES55" s="468"/>
      <c r="IET55" s="468"/>
      <c r="IEU55" s="468"/>
      <c r="IEV55" s="468"/>
      <c r="IEW55" s="468"/>
      <c r="IEX55" s="468"/>
      <c r="IEY55" s="468"/>
      <c r="IEZ55" s="468"/>
      <c r="IFA55" s="468"/>
      <c r="IFB55" s="468"/>
      <c r="IFC55" s="468"/>
      <c r="IFD55" s="468"/>
      <c r="IFE55" s="468"/>
      <c r="IFF55" s="468"/>
      <c r="IFG55" s="468"/>
      <c r="IFH55" s="468"/>
      <c r="IFI55" s="468"/>
      <c r="IFJ55" s="468"/>
      <c r="IFK55" s="468"/>
      <c r="IFL55" s="468"/>
      <c r="IFM55" s="468"/>
      <c r="IFN55" s="468"/>
      <c r="IFO55" s="468"/>
      <c r="IFP55" s="468"/>
      <c r="IFQ55" s="468"/>
      <c r="IFR55" s="468"/>
      <c r="IFS55" s="468"/>
      <c r="IFT55" s="468"/>
      <c r="IFU55" s="468"/>
      <c r="IFV55" s="468"/>
      <c r="IFW55" s="468"/>
      <c r="IFX55" s="468"/>
      <c r="IFY55" s="468"/>
      <c r="IFZ55" s="468"/>
      <c r="IGA55" s="468"/>
      <c r="IGB55" s="468"/>
      <c r="IGC55" s="468"/>
      <c r="IGD55" s="468"/>
      <c r="IGE55" s="468"/>
      <c r="IGF55" s="468"/>
      <c r="IGG55" s="468"/>
      <c r="IGH55" s="468"/>
      <c r="IGI55" s="468"/>
      <c r="IGJ55" s="468"/>
      <c r="IGK55" s="468"/>
      <c r="IGL55" s="468"/>
      <c r="IGM55" s="468"/>
      <c r="IGN55" s="468"/>
      <c r="IGO55" s="468"/>
      <c r="IGP55" s="468"/>
      <c r="IGQ55" s="468"/>
      <c r="IGR55" s="468"/>
      <c r="IGS55" s="468"/>
      <c r="IGT55" s="468"/>
      <c r="IGU55" s="468"/>
      <c r="IGV55" s="468"/>
      <c r="IGW55" s="468"/>
      <c r="IGX55" s="468"/>
      <c r="IGY55" s="468"/>
      <c r="IGZ55" s="468"/>
      <c r="IHA55" s="468"/>
      <c r="IHB55" s="468"/>
      <c r="IHC55" s="468"/>
      <c r="IHD55" s="468"/>
      <c r="IHE55" s="468"/>
      <c r="IHF55" s="468"/>
      <c r="IHG55" s="468"/>
      <c r="IHH55" s="468"/>
      <c r="IHI55" s="468"/>
      <c r="IHJ55" s="468"/>
      <c r="IHK55" s="468"/>
      <c r="IHL55" s="468"/>
      <c r="IHM55" s="468"/>
      <c r="IHN55" s="468"/>
      <c r="IHO55" s="468"/>
      <c r="IHP55" s="468"/>
      <c r="IHQ55" s="468"/>
      <c r="IHR55" s="468"/>
      <c r="IHS55" s="468"/>
      <c r="IHT55" s="468"/>
      <c r="IHU55" s="468"/>
      <c r="IHV55" s="468"/>
      <c r="IHW55" s="468"/>
      <c r="IHX55" s="468"/>
      <c r="IHY55" s="468"/>
      <c r="IHZ55" s="468"/>
      <c r="IIA55" s="468"/>
      <c r="IIB55" s="468"/>
      <c r="IIC55" s="468"/>
      <c r="IID55" s="468"/>
      <c r="IIE55" s="468"/>
      <c r="IIF55" s="468"/>
      <c r="IIG55" s="468"/>
      <c r="IIH55" s="468"/>
      <c r="III55" s="468"/>
      <c r="IIJ55" s="468"/>
      <c r="IIK55" s="468"/>
      <c r="IIL55" s="468"/>
      <c r="IIM55" s="468"/>
      <c r="IIN55" s="468"/>
      <c r="IIO55" s="468"/>
      <c r="IIP55" s="468"/>
      <c r="IIQ55" s="468"/>
      <c r="IIR55" s="468"/>
      <c r="IIS55" s="468"/>
      <c r="IIT55" s="468"/>
      <c r="IIU55" s="468"/>
      <c r="IIV55" s="468"/>
      <c r="IIW55" s="468"/>
      <c r="IIX55" s="468"/>
      <c r="IIY55" s="468"/>
      <c r="IIZ55" s="468"/>
      <c r="IJA55" s="468"/>
      <c r="IJB55" s="468"/>
      <c r="IJC55" s="468"/>
      <c r="IJD55" s="468"/>
      <c r="IJE55" s="468"/>
      <c r="IJF55" s="468"/>
      <c r="IJG55" s="468"/>
      <c r="IJH55" s="468"/>
      <c r="IJI55" s="468"/>
      <c r="IJJ55" s="468"/>
      <c r="IJK55" s="468"/>
      <c r="IJL55" s="468"/>
      <c r="IJM55" s="468"/>
      <c r="IJN55" s="468"/>
      <c r="IJO55" s="468"/>
      <c r="IJP55" s="468"/>
      <c r="IJQ55" s="468"/>
      <c r="IJR55" s="468"/>
      <c r="IJS55" s="468"/>
      <c r="IJT55" s="468"/>
      <c r="IJU55" s="468"/>
      <c r="IJV55" s="468"/>
      <c r="IJW55" s="468"/>
      <c r="IJX55" s="468"/>
      <c r="IJY55" s="468"/>
      <c r="IJZ55" s="468"/>
      <c r="IKA55" s="468"/>
      <c r="IKB55" s="468"/>
      <c r="IKC55" s="468"/>
      <c r="IKD55" s="468"/>
      <c r="IKE55" s="468"/>
      <c r="IKF55" s="468"/>
      <c r="IKG55" s="468"/>
      <c r="IKH55" s="468"/>
      <c r="IKI55" s="468"/>
      <c r="IKJ55" s="468"/>
      <c r="IKK55" s="468"/>
      <c r="IKL55" s="468"/>
      <c r="IKM55" s="468"/>
      <c r="IKN55" s="468"/>
      <c r="IKO55" s="468"/>
      <c r="IKP55" s="468"/>
      <c r="IKQ55" s="468"/>
      <c r="IKR55" s="468"/>
      <c r="IKS55" s="468"/>
      <c r="IKT55" s="468"/>
      <c r="IKU55" s="468"/>
      <c r="IKV55" s="468"/>
      <c r="IKW55" s="468"/>
      <c r="IKX55" s="468"/>
      <c r="IKY55" s="468"/>
      <c r="IKZ55" s="468"/>
      <c r="ILA55" s="468"/>
      <c r="ILB55" s="468"/>
      <c r="ILC55" s="468"/>
      <c r="ILD55" s="468"/>
      <c r="ILE55" s="468"/>
      <c r="ILF55" s="468"/>
      <c r="ILG55" s="468"/>
      <c r="ILH55" s="468"/>
      <c r="ILI55" s="468"/>
      <c r="ILJ55" s="468"/>
      <c r="ILK55" s="468"/>
      <c r="ILL55" s="468"/>
      <c r="ILM55" s="468"/>
      <c r="ILN55" s="468"/>
      <c r="ILO55" s="468"/>
      <c r="ILP55" s="468"/>
      <c r="ILQ55" s="468"/>
      <c r="ILR55" s="468"/>
      <c r="ILS55" s="468"/>
      <c r="ILT55" s="468"/>
      <c r="ILU55" s="468"/>
      <c r="ILV55" s="468"/>
      <c r="ILW55" s="468"/>
      <c r="ILX55" s="468"/>
      <c r="ILY55" s="468"/>
      <c r="ILZ55" s="468"/>
      <c r="IMA55" s="468"/>
      <c r="IMB55" s="468"/>
      <c r="IMC55" s="468"/>
      <c r="IMD55" s="468"/>
      <c r="IME55" s="468"/>
      <c r="IMF55" s="468"/>
      <c r="IMG55" s="468"/>
      <c r="IMH55" s="468"/>
      <c r="IMI55" s="468"/>
      <c r="IMJ55" s="468"/>
      <c r="IMK55" s="468"/>
      <c r="IML55" s="468"/>
      <c r="IMM55" s="468"/>
      <c r="IMN55" s="468"/>
      <c r="IMO55" s="468"/>
      <c r="IMP55" s="468"/>
      <c r="IMQ55" s="468"/>
      <c r="IMR55" s="468"/>
      <c r="IMS55" s="468"/>
      <c r="IMT55" s="468"/>
      <c r="IMU55" s="468"/>
      <c r="IMV55" s="468"/>
      <c r="IMW55" s="468"/>
      <c r="IMX55" s="468"/>
      <c r="IMY55" s="468"/>
      <c r="IMZ55" s="468"/>
      <c r="INA55" s="468"/>
      <c r="INB55" s="468"/>
      <c r="INC55" s="468"/>
      <c r="IND55" s="468"/>
      <c r="INE55" s="468"/>
      <c r="INF55" s="468"/>
      <c r="ING55" s="468"/>
      <c r="INH55" s="468"/>
      <c r="INI55" s="468"/>
      <c r="INJ55" s="468"/>
      <c r="INK55" s="468"/>
      <c r="INL55" s="468"/>
      <c r="INM55" s="468"/>
      <c r="INN55" s="468"/>
      <c r="INO55" s="468"/>
      <c r="INP55" s="468"/>
      <c r="INQ55" s="468"/>
      <c r="INR55" s="468"/>
      <c r="INS55" s="468"/>
      <c r="INT55" s="468"/>
      <c r="INU55" s="468"/>
      <c r="INV55" s="468"/>
      <c r="INW55" s="468"/>
      <c r="INX55" s="468"/>
      <c r="INY55" s="468"/>
      <c r="INZ55" s="468"/>
      <c r="IOA55" s="468"/>
      <c r="IOB55" s="468"/>
      <c r="IOC55" s="468"/>
      <c r="IOD55" s="468"/>
      <c r="IOE55" s="468"/>
      <c r="IOF55" s="468"/>
      <c r="IOG55" s="468"/>
      <c r="IOH55" s="468"/>
      <c r="IOI55" s="468"/>
      <c r="IOJ55" s="468"/>
      <c r="IOK55" s="468"/>
      <c r="IOL55" s="468"/>
      <c r="IOM55" s="468"/>
      <c r="ION55" s="468"/>
      <c r="IOO55" s="468"/>
      <c r="IOP55" s="468"/>
      <c r="IOQ55" s="468"/>
      <c r="IOR55" s="468"/>
      <c r="IOS55" s="468"/>
      <c r="IOT55" s="468"/>
      <c r="IOU55" s="468"/>
      <c r="IOV55" s="468"/>
      <c r="IOW55" s="468"/>
      <c r="IOX55" s="468"/>
      <c r="IOY55" s="468"/>
      <c r="IOZ55" s="468"/>
      <c r="IPA55" s="468"/>
      <c r="IPB55" s="468"/>
      <c r="IPC55" s="468"/>
      <c r="IPD55" s="468"/>
      <c r="IPE55" s="468"/>
      <c r="IPF55" s="468"/>
      <c r="IPG55" s="468"/>
      <c r="IPH55" s="468"/>
      <c r="IPI55" s="468"/>
      <c r="IPJ55" s="468"/>
      <c r="IPK55" s="468"/>
      <c r="IPL55" s="468"/>
      <c r="IPM55" s="468"/>
      <c r="IPN55" s="468"/>
      <c r="IPO55" s="468"/>
      <c r="IPP55" s="468"/>
      <c r="IPQ55" s="468"/>
      <c r="IPR55" s="468"/>
      <c r="IPS55" s="468"/>
      <c r="IPT55" s="468"/>
      <c r="IPU55" s="468"/>
      <c r="IPV55" s="468"/>
      <c r="IPW55" s="468"/>
      <c r="IPX55" s="468"/>
      <c r="IPY55" s="468"/>
      <c r="IPZ55" s="468"/>
      <c r="IQA55" s="468"/>
      <c r="IQB55" s="468"/>
      <c r="IQC55" s="468"/>
      <c r="IQD55" s="468"/>
      <c r="IQE55" s="468"/>
      <c r="IQF55" s="468"/>
      <c r="IQG55" s="468"/>
      <c r="IQH55" s="468"/>
      <c r="IQI55" s="468"/>
      <c r="IQJ55" s="468"/>
      <c r="IQK55" s="468"/>
      <c r="IQL55" s="468"/>
      <c r="IQM55" s="468"/>
      <c r="IQN55" s="468"/>
      <c r="IQO55" s="468"/>
      <c r="IQP55" s="468"/>
      <c r="IQQ55" s="468"/>
      <c r="IQR55" s="468"/>
      <c r="IQS55" s="468"/>
      <c r="IQT55" s="468"/>
      <c r="IQU55" s="468"/>
      <c r="IQV55" s="468"/>
      <c r="IQW55" s="468"/>
      <c r="IQX55" s="468"/>
      <c r="IQY55" s="468"/>
      <c r="IQZ55" s="468"/>
      <c r="IRA55" s="468"/>
      <c r="IRB55" s="468"/>
      <c r="IRC55" s="468"/>
      <c r="IRD55" s="468"/>
      <c r="IRE55" s="468"/>
      <c r="IRF55" s="468"/>
      <c r="IRG55" s="468"/>
      <c r="IRH55" s="468"/>
      <c r="IRI55" s="468"/>
      <c r="IRJ55" s="468"/>
      <c r="IRK55" s="468"/>
      <c r="IRL55" s="468"/>
      <c r="IRM55" s="468"/>
      <c r="IRN55" s="468"/>
      <c r="IRO55" s="468"/>
      <c r="IRP55" s="468"/>
      <c r="IRQ55" s="468"/>
      <c r="IRR55" s="468"/>
      <c r="IRS55" s="468"/>
      <c r="IRT55" s="468"/>
      <c r="IRU55" s="468"/>
      <c r="IRV55" s="468"/>
      <c r="IRW55" s="468"/>
      <c r="IRX55" s="468"/>
      <c r="IRY55" s="468"/>
      <c r="IRZ55" s="468"/>
      <c r="ISA55" s="468"/>
      <c r="ISB55" s="468"/>
      <c r="ISC55" s="468"/>
      <c r="ISD55" s="468"/>
      <c r="ISE55" s="468"/>
      <c r="ISF55" s="468"/>
      <c r="ISG55" s="468"/>
      <c r="ISH55" s="468"/>
      <c r="ISI55" s="468"/>
      <c r="ISJ55" s="468"/>
      <c r="ISK55" s="468"/>
      <c r="ISL55" s="468"/>
      <c r="ISM55" s="468"/>
      <c r="ISN55" s="468"/>
      <c r="ISO55" s="468"/>
      <c r="ISP55" s="468"/>
      <c r="ISQ55" s="468"/>
      <c r="ISR55" s="468"/>
      <c r="ISS55" s="468"/>
      <c r="IST55" s="468"/>
      <c r="ISU55" s="468"/>
      <c r="ISV55" s="468"/>
      <c r="ISW55" s="468"/>
      <c r="ISX55" s="468"/>
      <c r="ISY55" s="468"/>
      <c r="ISZ55" s="468"/>
      <c r="ITA55" s="468"/>
      <c r="ITB55" s="468"/>
      <c r="ITC55" s="468"/>
      <c r="ITD55" s="468"/>
      <c r="ITE55" s="468"/>
      <c r="ITF55" s="468"/>
      <c r="ITG55" s="468"/>
      <c r="ITH55" s="468"/>
      <c r="ITI55" s="468"/>
      <c r="ITJ55" s="468"/>
      <c r="ITK55" s="468"/>
      <c r="ITL55" s="468"/>
      <c r="ITM55" s="468"/>
      <c r="ITN55" s="468"/>
      <c r="ITO55" s="468"/>
      <c r="ITP55" s="468"/>
      <c r="ITQ55" s="468"/>
      <c r="ITR55" s="468"/>
      <c r="ITS55" s="468"/>
      <c r="ITT55" s="468"/>
      <c r="ITU55" s="468"/>
      <c r="ITV55" s="468"/>
      <c r="ITW55" s="468"/>
      <c r="ITX55" s="468"/>
      <c r="ITY55" s="468"/>
      <c r="ITZ55" s="468"/>
      <c r="IUA55" s="468"/>
      <c r="IUB55" s="468"/>
      <c r="IUC55" s="468"/>
      <c r="IUD55" s="468"/>
      <c r="IUE55" s="468"/>
      <c r="IUF55" s="468"/>
      <c r="IUG55" s="468"/>
      <c r="IUH55" s="468"/>
      <c r="IUI55" s="468"/>
      <c r="IUJ55" s="468"/>
      <c r="IUK55" s="468"/>
      <c r="IUL55" s="468"/>
      <c r="IUM55" s="468"/>
      <c r="IUN55" s="468"/>
      <c r="IUO55" s="468"/>
      <c r="IUP55" s="468"/>
      <c r="IUQ55" s="468"/>
      <c r="IUR55" s="468"/>
      <c r="IUS55" s="468"/>
      <c r="IUT55" s="468"/>
      <c r="IUU55" s="468"/>
      <c r="IUV55" s="468"/>
      <c r="IUW55" s="468"/>
      <c r="IUX55" s="468"/>
      <c r="IUY55" s="468"/>
      <c r="IUZ55" s="468"/>
      <c r="IVA55" s="468"/>
      <c r="IVB55" s="468"/>
      <c r="IVC55" s="468"/>
      <c r="IVD55" s="468"/>
      <c r="IVE55" s="468"/>
      <c r="IVF55" s="468"/>
      <c r="IVG55" s="468"/>
      <c r="IVH55" s="468"/>
      <c r="IVI55" s="468"/>
      <c r="IVJ55" s="468"/>
      <c r="IVK55" s="468"/>
      <c r="IVL55" s="468"/>
      <c r="IVM55" s="468"/>
      <c r="IVN55" s="468"/>
      <c r="IVO55" s="468"/>
      <c r="IVP55" s="468"/>
      <c r="IVQ55" s="468"/>
      <c r="IVR55" s="468"/>
      <c r="IVS55" s="468"/>
      <c r="IVT55" s="468"/>
      <c r="IVU55" s="468"/>
      <c r="IVV55" s="468"/>
      <c r="IVW55" s="468"/>
      <c r="IVX55" s="468"/>
      <c r="IVY55" s="468"/>
      <c r="IVZ55" s="468"/>
      <c r="IWA55" s="468"/>
      <c r="IWB55" s="468"/>
      <c r="IWC55" s="468"/>
      <c r="IWD55" s="468"/>
      <c r="IWE55" s="468"/>
      <c r="IWF55" s="468"/>
      <c r="IWG55" s="468"/>
      <c r="IWH55" s="468"/>
      <c r="IWI55" s="468"/>
      <c r="IWJ55" s="468"/>
      <c r="IWK55" s="468"/>
      <c r="IWL55" s="468"/>
      <c r="IWM55" s="468"/>
      <c r="IWN55" s="468"/>
      <c r="IWO55" s="468"/>
      <c r="IWP55" s="468"/>
      <c r="IWQ55" s="468"/>
      <c r="IWR55" s="468"/>
      <c r="IWS55" s="468"/>
      <c r="IWT55" s="468"/>
      <c r="IWU55" s="468"/>
      <c r="IWV55" s="468"/>
      <c r="IWW55" s="468"/>
      <c r="IWX55" s="468"/>
      <c r="IWY55" s="468"/>
      <c r="IWZ55" s="468"/>
      <c r="IXA55" s="468"/>
      <c r="IXB55" s="468"/>
      <c r="IXC55" s="468"/>
      <c r="IXD55" s="468"/>
      <c r="IXE55" s="468"/>
      <c r="IXF55" s="468"/>
      <c r="IXG55" s="468"/>
      <c r="IXH55" s="468"/>
      <c r="IXI55" s="468"/>
      <c r="IXJ55" s="468"/>
      <c r="IXK55" s="468"/>
      <c r="IXL55" s="468"/>
      <c r="IXM55" s="468"/>
      <c r="IXN55" s="468"/>
      <c r="IXO55" s="468"/>
      <c r="IXP55" s="468"/>
      <c r="IXQ55" s="468"/>
      <c r="IXR55" s="468"/>
      <c r="IXS55" s="468"/>
      <c r="IXT55" s="468"/>
      <c r="IXU55" s="468"/>
      <c r="IXV55" s="468"/>
      <c r="IXW55" s="468"/>
      <c r="IXX55" s="468"/>
      <c r="IXY55" s="468"/>
      <c r="IXZ55" s="468"/>
      <c r="IYA55" s="468"/>
      <c r="IYB55" s="468"/>
      <c r="IYC55" s="468"/>
      <c r="IYD55" s="468"/>
      <c r="IYE55" s="468"/>
      <c r="IYF55" s="468"/>
      <c r="IYG55" s="468"/>
      <c r="IYH55" s="468"/>
      <c r="IYI55" s="468"/>
      <c r="IYJ55" s="468"/>
      <c r="IYK55" s="468"/>
      <c r="IYL55" s="468"/>
      <c r="IYM55" s="468"/>
      <c r="IYN55" s="468"/>
      <c r="IYO55" s="468"/>
      <c r="IYP55" s="468"/>
      <c r="IYQ55" s="468"/>
      <c r="IYR55" s="468"/>
      <c r="IYS55" s="468"/>
      <c r="IYT55" s="468"/>
      <c r="IYU55" s="468"/>
      <c r="IYV55" s="468"/>
      <c r="IYW55" s="468"/>
      <c r="IYX55" s="468"/>
      <c r="IYY55" s="468"/>
      <c r="IYZ55" s="468"/>
      <c r="IZA55" s="468"/>
      <c r="IZB55" s="468"/>
      <c r="IZC55" s="468"/>
      <c r="IZD55" s="468"/>
      <c r="IZE55" s="468"/>
      <c r="IZF55" s="468"/>
      <c r="IZG55" s="468"/>
      <c r="IZH55" s="468"/>
      <c r="IZI55" s="468"/>
      <c r="IZJ55" s="468"/>
      <c r="IZK55" s="468"/>
      <c r="IZL55" s="468"/>
      <c r="IZM55" s="468"/>
      <c r="IZN55" s="468"/>
      <c r="IZO55" s="468"/>
      <c r="IZP55" s="468"/>
      <c r="IZQ55" s="468"/>
      <c r="IZR55" s="468"/>
      <c r="IZS55" s="468"/>
      <c r="IZT55" s="468"/>
      <c r="IZU55" s="468"/>
      <c r="IZV55" s="468"/>
      <c r="IZW55" s="468"/>
      <c r="IZX55" s="468"/>
      <c r="IZY55" s="468"/>
      <c r="IZZ55" s="468"/>
      <c r="JAA55" s="468"/>
      <c r="JAB55" s="468"/>
      <c r="JAC55" s="468"/>
      <c r="JAD55" s="468"/>
      <c r="JAE55" s="468"/>
      <c r="JAF55" s="468"/>
      <c r="JAG55" s="468"/>
      <c r="JAH55" s="468"/>
      <c r="JAI55" s="468"/>
      <c r="JAJ55" s="468"/>
      <c r="JAK55" s="468"/>
      <c r="JAL55" s="468"/>
      <c r="JAM55" s="468"/>
      <c r="JAN55" s="468"/>
      <c r="JAO55" s="468"/>
      <c r="JAP55" s="468"/>
      <c r="JAQ55" s="468"/>
      <c r="JAR55" s="468"/>
      <c r="JAS55" s="468"/>
      <c r="JAT55" s="468"/>
      <c r="JAU55" s="468"/>
      <c r="JAV55" s="468"/>
      <c r="JAW55" s="468"/>
      <c r="JAX55" s="468"/>
      <c r="JAY55" s="468"/>
      <c r="JAZ55" s="468"/>
      <c r="JBA55" s="468"/>
      <c r="JBB55" s="468"/>
      <c r="JBC55" s="468"/>
      <c r="JBD55" s="468"/>
      <c r="JBE55" s="468"/>
      <c r="JBF55" s="468"/>
      <c r="JBG55" s="468"/>
      <c r="JBH55" s="468"/>
      <c r="JBI55" s="468"/>
      <c r="JBJ55" s="468"/>
      <c r="JBK55" s="468"/>
      <c r="JBL55" s="468"/>
      <c r="JBM55" s="468"/>
      <c r="JBN55" s="468"/>
      <c r="JBO55" s="468"/>
      <c r="JBP55" s="468"/>
      <c r="JBQ55" s="468"/>
      <c r="JBR55" s="468"/>
      <c r="JBS55" s="468"/>
      <c r="JBT55" s="468"/>
      <c r="JBU55" s="468"/>
      <c r="JBV55" s="468"/>
      <c r="JBW55" s="468"/>
      <c r="JBX55" s="468"/>
      <c r="JBY55" s="468"/>
      <c r="JBZ55" s="468"/>
      <c r="JCA55" s="468"/>
      <c r="JCB55" s="468"/>
      <c r="JCC55" s="468"/>
      <c r="JCD55" s="468"/>
      <c r="JCE55" s="468"/>
      <c r="JCF55" s="468"/>
      <c r="JCG55" s="468"/>
      <c r="JCH55" s="468"/>
      <c r="JCI55" s="468"/>
      <c r="JCJ55" s="468"/>
      <c r="JCK55" s="468"/>
      <c r="JCL55" s="468"/>
      <c r="JCM55" s="468"/>
      <c r="JCN55" s="468"/>
      <c r="JCO55" s="468"/>
      <c r="JCP55" s="468"/>
      <c r="JCQ55" s="468"/>
      <c r="JCR55" s="468"/>
      <c r="JCS55" s="468"/>
      <c r="JCT55" s="468"/>
      <c r="JCU55" s="468"/>
      <c r="JCV55" s="468"/>
      <c r="JCW55" s="468"/>
      <c r="JCX55" s="468"/>
      <c r="JCY55" s="468"/>
      <c r="JCZ55" s="468"/>
      <c r="JDA55" s="468"/>
      <c r="JDB55" s="468"/>
      <c r="JDC55" s="468"/>
      <c r="JDD55" s="468"/>
      <c r="JDE55" s="468"/>
      <c r="JDF55" s="468"/>
      <c r="JDG55" s="468"/>
      <c r="JDH55" s="468"/>
      <c r="JDI55" s="468"/>
      <c r="JDJ55" s="468"/>
      <c r="JDK55" s="468"/>
      <c r="JDL55" s="468"/>
      <c r="JDM55" s="468"/>
      <c r="JDN55" s="468"/>
      <c r="JDO55" s="468"/>
      <c r="JDP55" s="468"/>
      <c r="JDQ55" s="468"/>
      <c r="JDR55" s="468"/>
      <c r="JDS55" s="468"/>
      <c r="JDT55" s="468"/>
      <c r="JDU55" s="468"/>
      <c r="JDV55" s="468"/>
      <c r="JDW55" s="468"/>
      <c r="JDX55" s="468"/>
      <c r="JDY55" s="468"/>
      <c r="JDZ55" s="468"/>
      <c r="JEA55" s="468"/>
      <c r="JEB55" s="468"/>
      <c r="JEC55" s="468"/>
      <c r="JED55" s="468"/>
      <c r="JEE55" s="468"/>
      <c r="JEF55" s="468"/>
      <c r="JEG55" s="468"/>
      <c r="JEH55" s="468"/>
      <c r="JEI55" s="468"/>
      <c r="JEJ55" s="468"/>
      <c r="JEK55" s="468"/>
      <c r="JEL55" s="468"/>
      <c r="JEM55" s="468"/>
      <c r="JEN55" s="468"/>
      <c r="JEO55" s="468"/>
      <c r="JEP55" s="468"/>
      <c r="JEQ55" s="468"/>
      <c r="JER55" s="468"/>
      <c r="JES55" s="468"/>
      <c r="JET55" s="468"/>
      <c r="JEU55" s="468"/>
      <c r="JEV55" s="468"/>
      <c r="JEW55" s="468"/>
      <c r="JEX55" s="468"/>
      <c r="JEY55" s="468"/>
      <c r="JEZ55" s="468"/>
      <c r="JFA55" s="468"/>
      <c r="JFB55" s="468"/>
      <c r="JFC55" s="468"/>
      <c r="JFD55" s="468"/>
      <c r="JFE55" s="468"/>
      <c r="JFF55" s="468"/>
      <c r="JFG55" s="468"/>
      <c r="JFH55" s="468"/>
      <c r="JFI55" s="468"/>
      <c r="JFJ55" s="468"/>
      <c r="JFK55" s="468"/>
      <c r="JFL55" s="468"/>
      <c r="JFM55" s="468"/>
      <c r="JFN55" s="468"/>
      <c r="JFO55" s="468"/>
      <c r="JFP55" s="468"/>
      <c r="JFQ55" s="468"/>
      <c r="JFR55" s="468"/>
      <c r="JFS55" s="468"/>
      <c r="JFT55" s="468"/>
      <c r="JFU55" s="468"/>
      <c r="JFV55" s="468"/>
      <c r="JFW55" s="468"/>
      <c r="JFX55" s="468"/>
      <c r="JFY55" s="468"/>
      <c r="JFZ55" s="468"/>
      <c r="JGA55" s="468"/>
      <c r="JGB55" s="468"/>
      <c r="JGC55" s="468"/>
      <c r="JGD55" s="468"/>
      <c r="JGE55" s="468"/>
      <c r="JGF55" s="468"/>
      <c r="JGG55" s="468"/>
      <c r="JGH55" s="468"/>
      <c r="JGI55" s="468"/>
      <c r="JGJ55" s="468"/>
      <c r="JGK55" s="468"/>
      <c r="JGL55" s="468"/>
      <c r="JGM55" s="468"/>
      <c r="JGN55" s="468"/>
      <c r="JGO55" s="468"/>
      <c r="JGP55" s="468"/>
      <c r="JGQ55" s="468"/>
      <c r="JGR55" s="468"/>
      <c r="JGS55" s="468"/>
      <c r="JGT55" s="468"/>
      <c r="JGU55" s="468"/>
      <c r="JGV55" s="468"/>
      <c r="JGW55" s="468"/>
      <c r="JGX55" s="468"/>
      <c r="JGY55" s="468"/>
      <c r="JGZ55" s="468"/>
      <c r="JHA55" s="468"/>
      <c r="JHB55" s="468"/>
      <c r="JHC55" s="468"/>
      <c r="JHD55" s="468"/>
      <c r="JHE55" s="468"/>
      <c r="JHF55" s="468"/>
      <c r="JHG55" s="468"/>
      <c r="JHH55" s="468"/>
      <c r="JHI55" s="468"/>
      <c r="JHJ55" s="468"/>
      <c r="JHK55" s="468"/>
      <c r="JHL55" s="468"/>
      <c r="JHM55" s="468"/>
      <c r="JHN55" s="468"/>
      <c r="JHO55" s="468"/>
      <c r="JHP55" s="468"/>
      <c r="JHQ55" s="468"/>
      <c r="JHR55" s="468"/>
      <c r="JHS55" s="468"/>
      <c r="JHT55" s="468"/>
      <c r="JHU55" s="468"/>
      <c r="JHV55" s="468"/>
      <c r="JHW55" s="468"/>
      <c r="JHX55" s="468"/>
      <c r="JHY55" s="468"/>
      <c r="JHZ55" s="468"/>
      <c r="JIA55" s="468"/>
      <c r="JIB55" s="468"/>
      <c r="JIC55" s="468"/>
      <c r="JID55" s="468"/>
      <c r="JIE55" s="468"/>
      <c r="JIF55" s="468"/>
      <c r="JIG55" s="468"/>
      <c r="JIH55" s="468"/>
      <c r="JII55" s="468"/>
      <c r="JIJ55" s="468"/>
      <c r="JIK55" s="468"/>
      <c r="JIL55" s="468"/>
      <c r="JIM55" s="468"/>
      <c r="JIN55" s="468"/>
      <c r="JIO55" s="468"/>
      <c r="JIP55" s="468"/>
      <c r="JIQ55" s="468"/>
      <c r="JIR55" s="468"/>
      <c r="JIS55" s="468"/>
      <c r="JIT55" s="468"/>
      <c r="JIU55" s="468"/>
      <c r="JIV55" s="468"/>
      <c r="JIW55" s="468"/>
      <c r="JIX55" s="468"/>
      <c r="JIY55" s="468"/>
      <c r="JIZ55" s="468"/>
      <c r="JJA55" s="468"/>
      <c r="JJB55" s="468"/>
      <c r="JJC55" s="468"/>
      <c r="JJD55" s="468"/>
      <c r="JJE55" s="468"/>
      <c r="JJF55" s="468"/>
      <c r="JJG55" s="468"/>
      <c r="JJH55" s="468"/>
      <c r="JJI55" s="468"/>
      <c r="JJJ55" s="468"/>
      <c r="JJK55" s="468"/>
      <c r="JJL55" s="468"/>
      <c r="JJM55" s="468"/>
      <c r="JJN55" s="468"/>
      <c r="JJO55" s="468"/>
      <c r="JJP55" s="468"/>
      <c r="JJQ55" s="468"/>
      <c r="JJR55" s="468"/>
      <c r="JJS55" s="468"/>
      <c r="JJT55" s="468"/>
      <c r="JJU55" s="468"/>
      <c r="JJV55" s="468"/>
      <c r="JJW55" s="468"/>
      <c r="JJX55" s="468"/>
      <c r="JJY55" s="468"/>
      <c r="JJZ55" s="468"/>
      <c r="JKA55" s="468"/>
      <c r="JKB55" s="468"/>
      <c r="JKC55" s="468"/>
      <c r="JKD55" s="468"/>
      <c r="JKE55" s="468"/>
      <c r="JKF55" s="468"/>
      <c r="JKG55" s="468"/>
      <c r="JKH55" s="468"/>
      <c r="JKI55" s="468"/>
      <c r="JKJ55" s="468"/>
      <c r="JKK55" s="468"/>
      <c r="JKL55" s="468"/>
      <c r="JKM55" s="468"/>
      <c r="JKN55" s="468"/>
      <c r="JKO55" s="468"/>
      <c r="JKP55" s="468"/>
      <c r="JKQ55" s="468"/>
      <c r="JKR55" s="468"/>
      <c r="JKS55" s="468"/>
      <c r="JKT55" s="468"/>
      <c r="JKU55" s="468"/>
      <c r="JKV55" s="468"/>
      <c r="JKW55" s="468"/>
      <c r="JKX55" s="468"/>
      <c r="JKY55" s="468"/>
      <c r="JKZ55" s="468"/>
      <c r="JLA55" s="468"/>
      <c r="JLB55" s="468"/>
      <c r="JLC55" s="468"/>
      <c r="JLD55" s="468"/>
      <c r="JLE55" s="468"/>
      <c r="JLF55" s="468"/>
      <c r="JLG55" s="468"/>
      <c r="JLH55" s="468"/>
      <c r="JLI55" s="468"/>
      <c r="JLJ55" s="468"/>
      <c r="JLK55" s="468"/>
      <c r="JLL55" s="468"/>
      <c r="JLM55" s="468"/>
      <c r="JLN55" s="468"/>
      <c r="JLO55" s="468"/>
      <c r="JLP55" s="468"/>
      <c r="JLQ55" s="468"/>
      <c r="JLR55" s="468"/>
      <c r="JLS55" s="468"/>
      <c r="JLT55" s="468"/>
      <c r="JLU55" s="468"/>
      <c r="JLV55" s="468"/>
      <c r="JLW55" s="468"/>
      <c r="JLX55" s="468"/>
      <c r="JLY55" s="468"/>
      <c r="JLZ55" s="468"/>
      <c r="JMA55" s="468"/>
      <c r="JMB55" s="468"/>
      <c r="JMC55" s="468"/>
      <c r="JMD55" s="468"/>
      <c r="JME55" s="468"/>
      <c r="JMF55" s="468"/>
      <c r="JMG55" s="468"/>
      <c r="JMH55" s="468"/>
      <c r="JMI55" s="468"/>
      <c r="JMJ55" s="468"/>
      <c r="JMK55" s="468"/>
      <c r="JML55" s="468"/>
      <c r="JMM55" s="468"/>
      <c r="JMN55" s="468"/>
      <c r="JMO55" s="468"/>
      <c r="JMP55" s="468"/>
      <c r="JMQ55" s="468"/>
      <c r="JMR55" s="468"/>
      <c r="JMS55" s="468"/>
      <c r="JMT55" s="468"/>
      <c r="JMU55" s="468"/>
      <c r="JMV55" s="468"/>
      <c r="JMW55" s="468"/>
      <c r="JMX55" s="468"/>
      <c r="JMY55" s="468"/>
      <c r="JMZ55" s="468"/>
      <c r="JNA55" s="468"/>
      <c r="JNB55" s="468"/>
      <c r="JNC55" s="468"/>
      <c r="JND55" s="468"/>
      <c r="JNE55" s="468"/>
      <c r="JNF55" s="468"/>
      <c r="JNG55" s="468"/>
      <c r="JNH55" s="468"/>
      <c r="JNI55" s="468"/>
      <c r="JNJ55" s="468"/>
      <c r="JNK55" s="468"/>
      <c r="JNL55" s="468"/>
      <c r="JNM55" s="468"/>
      <c r="JNN55" s="468"/>
      <c r="JNO55" s="468"/>
      <c r="JNP55" s="468"/>
      <c r="JNQ55" s="468"/>
      <c r="JNR55" s="468"/>
      <c r="JNS55" s="468"/>
      <c r="JNT55" s="468"/>
      <c r="JNU55" s="468"/>
      <c r="JNV55" s="468"/>
      <c r="JNW55" s="468"/>
      <c r="JNX55" s="468"/>
      <c r="JNY55" s="468"/>
      <c r="JNZ55" s="468"/>
      <c r="JOA55" s="468"/>
      <c r="JOB55" s="468"/>
      <c r="JOC55" s="468"/>
      <c r="JOD55" s="468"/>
      <c r="JOE55" s="468"/>
      <c r="JOF55" s="468"/>
      <c r="JOG55" s="468"/>
      <c r="JOH55" s="468"/>
      <c r="JOI55" s="468"/>
      <c r="JOJ55" s="468"/>
      <c r="JOK55" s="468"/>
      <c r="JOL55" s="468"/>
      <c r="JOM55" s="468"/>
      <c r="JON55" s="468"/>
      <c r="JOO55" s="468"/>
      <c r="JOP55" s="468"/>
      <c r="JOQ55" s="468"/>
      <c r="JOR55" s="468"/>
      <c r="JOS55" s="468"/>
      <c r="JOT55" s="468"/>
      <c r="JOU55" s="468"/>
      <c r="JOV55" s="468"/>
      <c r="JOW55" s="468"/>
      <c r="JOX55" s="468"/>
      <c r="JOY55" s="468"/>
      <c r="JOZ55" s="468"/>
      <c r="JPA55" s="468"/>
      <c r="JPB55" s="468"/>
      <c r="JPC55" s="468"/>
      <c r="JPD55" s="468"/>
      <c r="JPE55" s="468"/>
      <c r="JPF55" s="468"/>
      <c r="JPG55" s="468"/>
      <c r="JPH55" s="468"/>
      <c r="JPI55" s="468"/>
      <c r="JPJ55" s="468"/>
      <c r="JPK55" s="468"/>
      <c r="JPL55" s="468"/>
      <c r="JPM55" s="468"/>
      <c r="JPN55" s="468"/>
      <c r="JPO55" s="468"/>
      <c r="JPP55" s="468"/>
      <c r="JPQ55" s="468"/>
      <c r="JPR55" s="468"/>
      <c r="JPS55" s="468"/>
      <c r="JPT55" s="468"/>
      <c r="JPU55" s="468"/>
      <c r="JPV55" s="468"/>
      <c r="JPW55" s="468"/>
      <c r="JPX55" s="468"/>
      <c r="JPY55" s="468"/>
      <c r="JPZ55" s="468"/>
      <c r="JQA55" s="468"/>
      <c r="JQB55" s="468"/>
      <c r="JQC55" s="468"/>
      <c r="JQD55" s="468"/>
      <c r="JQE55" s="468"/>
      <c r="JQF55" s="468"/>
      <c r="JQG55" s="468"/>
      <c r="JQH55" s="468"/>
      <c r="JQI55" s="468"/>
      <c r="JQJ55" s="468"/>
      <c r="JQK55" s="468"/>
      <c r="JQL55" s="468"/>
      <c r="JQM55" s="468"/>
      <c r="JQN55" s="468"/>
      <c r="JQO55" s="468"/>
      <c r="JQP55" s="468"/>
      <c r="JQQ55" s="468"/>
      <c r="JQR55" s="468"/>
      <c r="JQS55" s="468"/>
      <c r="JQT55" s="468"/>
      <c r="JQU55" s="468"/>
      <c r="JQV55" s="468"/>
      <c r="JQW55" s="468"/>
      <c r="JQX55" s="468"/>
      <c r="JQY55" s="468"/>
      <c r="JQZ55" s="468"/>
      <c r="JRA55" s="468"/>
      <c r="JRB55" s="468"/>
      <c r="JRC55" s="468"/>
      <c r="JRD55" s="468"/>
      <c r="JRE55" s="468"/>
      <c r="JRF55" s="468"/>
      <c r="JRG55" s="468"/>
      <c r="JRH55" s="468"/>
      <c r="JRI55" s="468"/>
      <c r="JRJ55" s="468"/>
      <c r="JRK55" s="468"/>
      <c r="JRL55" s="468"/>
      <c r="JRM55" s="468"/>
      <c r="JRN55" s="468"/>
      <c r="JRO55" s="468"/>
      <c r="JRP55" s="468"/>
      <c r="JRQ55" s="468"/>
      <c r="JRR55" s="468"/>
      <c r="JRS55" s="468"/>
      <c r="JRT55" s="468"/>
      <c r="JRU55" s="468"/>
      <c r="JRV55" s="468"/>
      <c r="JRW55" s="468"/>
      <c r="JRX55" s="468"/>
      <c r="JRY55" s="468"/>
      <c r="JRZ55" s="468"/>
      <c r="JSA55" s="468"/>
      <c r="JSB55" s="468"/>
      <c r="JSC55" s="468"/>
      <c r="JSD55" s="468"/>
      <c r="JSE55" s="468"/>
      <c r="JSF55" s="468"/>
      <c r="JSG55" s="468"/>
      <c r="JSH55" s="468"/>
      <c r="JSI55" s="468"/>
      <c r="JSJ55" s="468"/>
      <c r="JSK55" s="468"/>
      <c r="JSL55" s="468"/>
      <c r="JSM55" s="468"/>
      <c r="JSN55" s="468"/>
      <c r="JSO55" s="468"/>
      <c r="JSP55" s="468"/>
      <c r="JSQ55" s="468"/>
      <c r="JSR55" s="468"/>
      <c r="JSS55" s="468"/>
      <c r="JST55" s="468"/>
      <c r="JSU55" s="468"/>
      <c r="JSV55" s="468"/>
      <c r="JSW55" s="468"/>
      <c r="JSX55" s="468"/>
      <c r="JSY55" s="468"/>
      <c r="JSZ55" s="468"/>
      <c r="JTA55" s="468"/>
      <c r="JTB55" s="468"/>
      <c r="JTC55" s="468"/>
      <c r="JTD55" s="468"/>
      <c r="JTE55" s="468"/>
      <c r="JTF55" s="468"/>
      <c r="JTG55" s="468"/>
      <c r="JTH55" s="468"/>
      <c r="JTI55" s="468"/>
      <c r="JTJ55" s="468"/>
      <c r="JTK55" s="468"/>
      <c r="JTL55" s="468"/>
      <c r="JTM55" s="468"/>
      <c r="JTN55" s="468"/>
      <c r="JTO55" s="468"/>
      <c r="JTP55" s="468"/>
      <c r="JTQ55" s="468"/>
      <c r="JTR55" s="468"/>
      <c r="JTS55" s="468"/>
      <c r="JTT55" s="468"/>
      <c r="JTU55" s="468"/>
      <c r="JTV55" s="468"/>
      <c r="JTW55" s="468"/>
      <c r="JTX55" s="468"/>
      <c r="JTY55" s="468"/>
      <c r="JTZ55" s="468"/>
      <c r="JUA55" s="468"/>
      <c r="JUB55" s="468"/>
      <c r="JUC55" s="468"/>
      <c r="JUD55" s="468"/>
      <c r="JUE55" s="468"/>
      <c r="JUF55" s="468"/>
      <c r="JUG55" s="468"/>
      <c r="JUH55" s="468"/>
      <c r="JUI55" s="468"/>
      <c r="JUJ55" s="468"/>
      <c r="JUK55" s="468"/>
      <c r="JUL55" s="468"/>
      <c r="JUM55" s="468"/>
      <c r="JUN55" s="468"/>
      <c r="JUO55" s="468"/>
      <c r="JUP55" s="468"/>
      <c r="JUQ55" s="468"/>
      <c r="JUR55" s="468"/>
      <c r="JUS55" s="468"/>
      <c r="JUT55" s="468"/>
      <c r="JUU55" s="468"/>
      <c r="JUV55" s="468"/>
      <c r="JUW55" s="468"/>
      <c r="JUX55" s="468"/>
      <c r="JUY55" s="468"/>
      <c r="JUZ55" s="468"/>
      <c r="JVA55" s="468"/>
      <c r="JVB55" s="468"/>
      <c r="JVC55" s="468"/>
      <c r="JVD55" s="468"/>
      <c r="JVE55" s="468"/>
      <c r="JVF55" s="468"/>
      <c r="JVG55" s="468"/>
      <c r="JVH55" s="468"/>
      <c r="JVI55" s="468"/>
      <c r="JVJ55" s="468"/>
      <c r="JVK55" s="468"/>
      <c r="JVL55" s="468"/>
      <c r="JVM55" s="468"/>
      <c r="JVN55" s="468"/>
      <c r="JVO55" s="468"/>
      <c r="JVP55" s="468"/>
      <c r="JVQ55" s="468"/>
      <c r="JVR55" s="468"/>
      <c r="JVS55" s="468"/>
      <c r="JVT55" s="468"/>
      <c r="JVU55" s="468"/>
      <c r="JVV55" s="468"/>
      <c r="JVW55" s="468"/>
      <c r="JVX55" s="468"/>
      <c r="JVY55" s="468"/>
      <c r="JVZ55" s="468"/>
      <c r="JWA55" s="468"/>
      <c r="JWB55" s="468"/>
      <c r="JWC55" s="468"/>
      <c r="JWD55" s="468"/>
      <c r="JWE55" s="468"/>
      <c r="JWF55" s="468"/>
      <c r="JWG55" s="468"/>
      <c r="JWH55" s="468"/>
      <c r="JWI55" s="468"/>
      <c r="JWJ55" s="468"/>
      <c r="JWK55" s="468"/>
      <c r="JWL55" s="468"/>
      <c r="JWM55" s="468"/>
      <c r="JWN55" s="468"/>
      <c r="JWO55" s="468"/>
      <c r="JWP55" s="468"/>
      <c r="JWQ55" s="468"/>
      <c r="JWR55" s="468"/>
      <c r="JWS55" s="468"/>
      <c r="JWT55" s="468"/>
      <c r="JWU55" s="468"/>
      <c r="JWV55" s="468"/>
      <c r="JWW55" s="468"/>
      <c r="JWX55" s="468"/>
      <c r="JWY55" s="468"/>
      <c r="JWZ55" s="468"/>
      <c r="JXA55" s="468"/>
      <c r="JXB55" s="468"/>
      <c r="JXC55" s="468"/>
      <c r="JXD55" s="468"/>
      <c r="JXE55" s="468"/>
      <c r="JXF55" s="468"/>
      <c r="JXG55" s="468"/>
      <c r="JXH55" s="468"/>
      <c r="JXI55" s="468"/>
      <c r="JXJ55" s="468"/>
      <c r="JXK55" s="468"/>
      <c r="JXL55" s="468"/>
      <c r="JXM55" s="468"/>
      <c r="JXN55" s="468"/>
      <c r="JXO55" s="468"/>
      <c r="JXP55" s="468"/>
      <c r="JXQ55" s="468"/>
      <c r="JXR55" s="468"/>
      <c r="JXS55" s="468"/>
      <c r="JXT55" s="468"/>
      <c r="JXU55" s="468"/>
      <c r="JXV55" s="468"/>
      <c r="JXW55" s="468"/>
      <c r="JXX55" s="468"/>
      <c r="JXY55" s="468"/>
      <c r="JXZ55" s="468"/>
      <c r="JYA55" s="468"/>
      <c r="JYB55" s="468"/>
      <c r="JYC55" s="468"/>
      <c r="JYD55" s="468"/>
      <c r="JYE55" s="468"/>
      <c r="JYF55" s="468"/>
      <c r="JYG55" s="468"/>
      <c r="JYH55" s="468"/>
      <c r="JYI55" s="468"/>
      <c r="JYJ55" s="468"/>
      <c r="JYK55" s="468"/>
      <c r="JYL55" s="468"/>
      <c r="JYM55" s="468"/>
      <c r="JYN55" s="468"/>
      <c r="JYO55" s="468"/>
      <c r="JYP55" s="468"/>
      <c r="JYQ55" s="468"/>
      <c r="JYR55" s="468"/>
      <c r="JYS55" s="468"/>
      <c r="JYT55" s="468"/>
      <c r="JYU55" s="468"/>
      <c r="JYV55" s="468"/>
      <c r="JYW55" s="468"/>
      <c r="JYX55" s="468"/>
      <c r="JYY55" s="468"/>
      <c r="JYZ55" s="468"/>
      <c r="JZA55" s="468"/>
      <c r="JZB55" s="468"/>
      <c r="JZC55" s="468"/>
      <c r="JZD55" s="468"/>
      <c r="JZE55" s="468"/>
      <c r="JZF55" s="468"/>
      <c r="JZG55" s="468"/>
      <c r="JZH55" s="468"/>
      <c r="JZI55" s="468"/>
      <c r="JZJ55" s="468"/>
      <c r="JZK55" s="468"/>
      <c r="JZL55" s="468"/>
      <c r="JZM55" s="468"/>
      <c r="JZN55" s="468"/>
      <c r="JZO55" s="468"/>
      <c r="JZP55" s="468"/>
      <c r="JZQ55" s="468"/>
      <c r="JZR55" s="468"/>
      <c r="JZS55" s="468"/>
      <c r="JZT55" s="468"/>
      <c r="JZU55" s="468"/>
      <c r="JZV55" s="468"/>
      <c r="JZW55" s="468"/>
      <c r="JZX55" s="468"/>
      <c r="JZY55" s="468"/>
      <c r="JZZ55" s="468"/>
      <c r="KAA55" s="468"/>
      <c r="KAB55" s="468"/>
      <c r="KAC55" s="468"/>
      <c r="KAD55" s="468"/>
      <c r="KAE55" s="468"/>
      <c r="KAF55" s="468"/>
      <c r="KAG55" s="468"/>
      <c r="KAH55" s="468"/>
      <c r="KAI55" s="468"/>
      <c r="KAJ55" s="468"/>
      <c r="KAK55" s="468"/>
      <c r="KAL55" s="468"/>
      <c r="KAM55" s="468"/>
      <c r="KAN55" s="468"/>
      <c r="KAO55" s="468"/>
      <c r="KAP55" s="468"/>
      <c r="KAQ55" s="468"/>
      <c r="KAR55" s="468"/>
      <c r="KAS55" s="468"/>
      <c r="KAT55" s="468"/>
      <c r="KAU55" s="468"/>
      <c r="KAV55" s="468"/>
      <c r="KAW55" s="468"/>
      <c r="KAX55" s="468"/>
      <c r="KAY55" s="468"/>
      <c r="KAZ55" s="468"/>
      <c r="KBA55" s="468"/>
      <c r="KBB55" s="468"/>
      <c r="KBC55" s="468"/>
      <c r="KBD55" s="468"/>
      <c r="KBE55" s="468"/>
      <c r="KBF55" s="468"/>
      <c r="KBG55" s="468"/>
      <c r="KBH55" s="468"/>
      <c r="KBI55" s="468"/>
      <c r="KBJ55" s="468"/>
      <c r="KBK55" s="468"/>
      <c r="KBL55" s="468"/>
      <c r="KBM55" s="468"/>
      <c r="KBN55" s="468"/>
      <c r="KBO55" s="468"/>
      <c r="KBP55" s="468"/>
      <c r="KBQ55" s="468"/>
      <c r="KBR55" s="468"/>
      <c r="KBS55" s="468"/>
      <c r="KBT55" s="468"/>
      <c r="KBU55" s="468"/>
      <c r="KBV55" s="468"/>
      <c r="KBW55" s="468"/>
      <c r="KBX55" s="468"/>
      <c r="KBY55" s="468"/>
      <c r="KBZ55" s="468"/>
      <c r="KCA55" s="468"/>
      <c r="KCB55" s="468"/>
      <c r="KCC55" s="468"/>
      <c r="KCD55" s="468"/>
      <c r="KCE55" s="468"/>
      <c r="KCF55" s="468"/>
      <c r="KCG55" s="468"/>
      <c r="KCH55" s="468"/>
      <c r="KCI55" s="468"/>
      <c r="KCJ55" s="468"/>
      <c r="KCK55" s="468"/>
      <c r="KCL55" s="468"/>
      <c r="KCM55" s="468"/>
      <c r="KCN55" s="468"/>
      <c r="KCO55" s="468"/>
      <c r="KCP55" s="468"/>
      <c r="KCQ55" s="468"/>
      <c r="KCR55" s="468"/>
      <c r="KCS55" s="468"/>
      <c r="KCT55" s="468"/>
      <c r="KCU55" s="468"/>
      <c r="KCV55" s="468"/>
      <c r="KCW55" s="468"/>
      <c r="KCX55" s="468"/>
      <c r="KCY55" s="468"/>
      <c r="KCZ55" s="468"/>
      <c r="KDA55" s="468"/>
      <c r="KDB55" s="468"/>
      <c r="KDC55" s="468"/>
      <c r="KDD55" s="468"/>
      <c r="KDE55" s="468"/>
      <c r="KDF55" s="468"/>
      <c r="KDG55" s="468"/>
      <c r="KDH55" s="468"/>
      <c r="KDI55" s="468"/>
      <c r="KDJ55" s="468"/>
      <c r="KDK55" s="468"/>
      <c r="KDL55" s="468"/>
      <c r="KDM55" s="468"/>
      <c r="KDN55" s="468"/>
      <c r="KDO55" s="468"/>
      <c r="KDP55" s="468"/>
      <c r="KDQ55" s="468"/>
      <c r="KDR55" s="468"/>
      <c r="KDS55" s="468"/>
      <c r="KDT55" s="468"/>
      <c r="KDU55" s="468"/>
      <c r="KDV55" s="468"/>
      <c r="KDW55" s="468"/>
      <c r="KDX55" s="468"/>
      <c r="KDY55" s="468"/>
      <c r="KDZ55" s="468"/>
      <c r="KEA55" s="468"/>
      <c r="KEB55" s="468"/>
      <c r="KEC55" s="468"/>
      <c r="KED55" s="468"/>
      <c r="KEE55" s="468"/>
      <c r="KEF55" s="468"/>
      <c r="KEG55" s="468"/>
      <c r="KEH55" s="468"/>
      <c r="KEI55" s="468"/>
      <c r="KEJ55" s="468"/>
      <c r="KEK55" s="468"/>
      <c r="KEL55" s="468"/>
      <c r="KEM55" s="468"/>
      <c r="KEN55" s="468"/>
      <c r="KEO55" s="468"/>
      <c r="KEP55" s="468"/>
      <c r="KEQ55" s="468"/>
      <c r="KER55" s="468"/>
      <c r="KES55" s="468"/>
      <c r="KET55" s="468"/>
      <c r="KEU55" s="468"/>
      <c r="KEV55" s="468"/>
      <c r="KEW55" s="468"/>
      <c r="KEX55" s="468"/>
      <c r="KEY55" s="468"/>
      <c r="KEZ55" s="468"/>
      <c r="KFA55" s="468"/>
      <c r="KFB55" s="468"/>
      <c r="KFC55" s="468"/>
      <c r="KFD55" s="468"/>
      <c r="KFE55" s="468"/>
      <c r="KFF55" s="468"/>
      <c r="KFG55" s="468"/>
      <c r="KFH55" s="468"/>
      <c r="KFI55" s="468"/>
      <c r="KFJ55" s="468"/>
      <c r="KFK55" s="468"/>
      <c r="KFL55" s="468"/>
      <c r="KFM55" s="468"/>
      <c r="KFN55" s="468"/>
      <c r="KFO55" s="468"/>
      <c r="KFP55" s="468"/>
      <c r="KFQ55" s="468"/>
      <c r="KFR55" s="468"/>
      <c r="KFS55" s="468"/>
      <c r="KFT55" s="468"/>
      <c r="KFU55" s="468"/>
      <c r="KFV55" s="468"/>
      <c r="KFW55" s="468"/>
      <c r="KFX55" s="468"/>
      <c r="KFY55" s="468"/>
      <c r="KFZ55" s="468"/>
      <c r="KGA55" s="468"/>
      <c r="KGB55" s="468"/>
      <c r="KGC55" s="468"/>
      <c r="KGD55" s="468"/>
      <c r="KGE55" s="468"/>
      <c r="KGF55" s="468"/>
      <c r="KGG55" s="468"/>
      <c r="KGH55" s="468"/>
      <c r="KGI55" s="468"/>
      <c r="KGJ55" s="468"/>
      <c r="KGK55" s="468"/>
      <c r="KGL55" s="468"/>
      <c r="KGM55" s="468"/>
      <c r="KGN55" s="468"/>
      <c r="KGO55" s="468"/>
      <c r="KGP55" s="468"/>
      <c r="KGQ55" s="468"/>
      <c r="KGR55" s="468"/>
      <c r="KGS55" s="468"/>
      <c r="KGT55" s="468"/>
      <c r="KGU55" s="468"/>
      <c r="KGV55" s="468"/>
      <c r="KGW55" s="468"/>
      <c r="KGX55" s="468"/>
      <c r="KGY55" s="468"/>
      <c r="KGZ55" s="468"/>
      <c r="KHA55" s="468"/>
      <c r="KHB55" s="468"/>
      <c r="KHC55" s="468"/>
      <c r="KHD55" s="468"/>
      <c r="KHE55" s="468"/>
      <c r="KHF55" s="468"/>
      <c r="KHG55" s="468"/>
      <c r="KHH55" s="468"/>
      <c r="KHI55" s="468"/>
      <c r="KHJ55" s="468"/>
      <c r="KHK55" s="468"/>
      <c r="KHL55" s="468"/>
      <c r="KHM55" s="468"/>
      <c r="KHN55" s="468"/>
      <c r="KHO55" s="468"/>
      <c r="KHP55" s="468"/>
      <c r="KHQ55" s="468"/>
      <c r="KHR55" s="468"/>
      <c r="KHS55" s="468"/>
      <c r="KHT55" s="468"/>
      <c r="KHU55" s="468"/>
      <c r="KHV55" s="468"/>
      <c r="KHW55" s="468"/>
      <c r="KHX55" s="468"/>
      <c r="KHY55" s="468"/>
      <c r="KHZ55" s="468"/>
      <c r="KIA55" s="468"/>
      <c r="KIB55" s="468"/>
      <c r="KIC55" s="468"/>
      <c r="KID55" s="468"/>
      <c r="KIE55" s="468"/>
      <c r="KIF55" s="468"/>
      <c r="KIG55" s="468"/>
      <c r="KIH55" s="468"/>
      <c r="KII55" s="468"/>
      <c r="KIJ55" s="468"/>
      <c r="KIK55" s="468"/>
      <c r="KIL55" s="468"/>
      <c r="KIM55" s="468"/>
      <c r="KIN55" s="468"/>
      <c r="KIO55" s="468"/>
      <c r="KIP55" s="468"/>
      <c r="KIQ55" s="468"/>
      <c r="KIR55" s="468"/>
      <c r="KIS55" s="468"/>
      <c r="KIT55" s="468"/>
      <c r="KIU55" s="468"/>
      <c r="KIV55" s="468"/>
      <c r="KIW55" s="468"/>
      <c r="KIX55" s="468"/>
      <c r="KIY55" s="468"/>
      <c r="KIZ55" s="468"/>
      <c r="KJA55" s="468"/>
      <c r="KJB55" s="468"/>
      <c r="KJC55" s="468"/>
      <c r="KJD55" s="468"/>
      <c r="KJE55" s="468"/>
      <c r="KJF55" s="468"/>
      <c r="KJG55" s="468"/>
      <c r="KJH55" s="468"/>
      <c r="KJI55" s="468"/>
      <c r="KJJ55" s="468"/>
      <c r="KJK55" s="468"/>
      <c r="KJL55" s="468"/>
      <c r="KJM55" s="468"/>
      <c r="KJN55" s="468"/>
      <c r="KJO55" s="468"/>
      <c r="KJP55" s="468"/>
      <c r="KJQ55" s="468"/>
      <c r="KJR55" s="468"/>
      <c r="KJS55" s="468"/>
      <c r="KJT55" s="468"/>
      <c r="KJU55" s="468"/>
      <c r="KJV55" s="468"/>
      <c r="KJW55" s="468"/>
      <c r="KJX55" s="468"/>
      <c r="KJY55" s="468"/>
      <c r="KJZ55" s="468"/>
      <c r="KKA55" s="468"/>
      <c r="KKB55" s="468"/>
      <c r="KKC55" s="468"/>
      <c r="KKD55" s="468"/>
      <c r="KKE55" s="468"/>
      <c r="KKF55" s="468"/>
      <c r="KKG55" s="468"/>
      <c r="KKH55" s="468"/>
      <c r="KKI55" s="468"/>
      <c r="KKJ55" s="468"/>
      <c r="KKK55" s="468"/>
      <c r="KKL55" s="468"/>
      <c r="KKM55" s="468"/>
      <c r="KKN55" s="468"/>
      <c r="KKO55" s="468"/>
      <c r="KKP55" s="468"/>
      <c r="KKQ55" s="468"/>
      <c r="KKR55" s="468"/>
      <c r="KKS55" s="468"/>
      <c r="KKT55" s="468"/>
      <c r="KKU55" s="468"/>
      <c r="KKV55" s="468"/>
      <c r="KKW55" s="468"/>
      <c r="KKX55" s="468"/>
      <c r="KKY55" s="468"/>
      <c r="KKZ55" s="468"/>
      <c r="KLA55" s="468"/>
      <c r="KLB55" s="468"/>
      <c r="KLC55" s="468"/>
      <c r="KLD55" s="468"/>
      <c r="KLE55" s="468"/>
      <c r="KLF55" s="468"/>
      <c r="KLG55" s="468"/>
      <c r="KLH55" s="468"/>
      <c r="KLI55" s="468"/>
      <c r="KLJ55" s="468"/>
      <c r="KLK55" s="468"/>
      <c r="KLL55" s="468"/>
      <c r="KLM55" s="468"/>
      <c r="KLN55" s="468"/>
      <c r="KLO55" s="468"/>
      <c r="KLP55" s="468"/>
      <c r="KLQ55" s="468"/>
      <c r="KLR55" s="468"/>
      <c r="KLS55" s="468"/>
      <c r="KLT55" s="468"/>
      <c r="KLU55" s="468"/>
      <c r="KLV55" s="468"/>
      <c r="KLW55" s="468"/>
      <c r="KLX55" s="468"/>
      <c r="KLY55" s="468"/>
      <c r="KLZ55" s="468"/>
      <c r="KMA55" s="468"/>
      <c r="KMB55" s="468"/>
      <c r="KMC55" s="468"/>
      <c r="KMD55" s="468"/>
      <c r="KME55" s="468"/>
      <c r="KMF55" s="468"/>
      <c r="KMG55" s="468"/>
      <c r="KMH55" s="468"/>
      <c r="KMI55" s="468"/>
      <c r="KMJ55" s="468"/>
      <c r="KMK55" s="468"/>
      <c r="KML55" s="468"/>
      <c r="KMM55" s="468"/>
      <c r="KMN55" s="468"/>
      <c r="KMO55" s="468"/>
      <c r="KMP55" s="468"/>
      <c r="KMQ55" s="468"/>
      <c r="KMR55" s="468"/>
      <c r="KMS55" s="468"/>
      <c r="KMT55" s="468"/>
      <c r="KMU55" s="468"/>
      <c r="KMV55" s="468"/>
      <c r="KMW55" s="468"/>
      <c r="KMX55" s="468"/>
      <c r="KMY55" s="468"/>
      <c r="KMZ55" s="468"/>
      <c r="KNA55" s="468"/>
      <c r="KNB55" s="468"/>
      <c r="KNC55" s="468"/>
      <c r="KND55" s="468"/>
      <c r="KNE55" s="468"/>
      <c r="KNF55" s="468"/>
      <c r="KNG55" s="468"/>
      <c r="KNH55" s="468"/>
      <c r="KNI55" s="468"/>
      <c r="KNJ55" s="468"/>
      <c r="KNK55" s="468"/>
      <c r="KNL55" s="468"/>
      <c r="KNM55" s="468"/>
      <c r="KNN55" s="468"/>
      <c r="KNO55" s="468"/>
      <c r="KNP55" s="468"/>
      <c r="KNQ55" s="468"/>
      <c r="KNR55" s="468"/>
      <c r="KNS55" s="468"/>
      <c r="KNT55" s="468"/>
      <c r="KNU55" s="468"/>
      <c r="KNV55" s="468"/>
      <c r="KNW55" s="468"/>
      <c r="KNX55" s="468"/>
      <c r="KNY55" s="468"/>
      <c r="KNZ55" s="468"/>
      <c r="KOA55" s="468"/>
      <c r="KOB55" s="468"/>
      <c r="KOC55" s="468"/>
      <c r="KOD55" s="468"/>
      <c r="KOE55" s="468"/>
      <c r="KOF55" s="468"/>
      <c r="KOG55" s="468"/>
      <c r="KOH55" s="468"/>
      <c r="KOI55" s="468"/>
      <c r="KOJ55" s="468"/>
      <c r="KOK55" s="468"/>
      <c r="KOL55" s="468"/>
      <c r="KOM55" s="468"/>
      <c r="KON55" s="468"/>
      <c r="KOO55" s="468"/>
      <c r="KOP55" s="468"/>
      <c r="KOQ55" s="468"/>
      <c r="KOR55" s="468"/>
      <c r="KOS55" s="468"/>
      <c r="KOT55" s="468"/>
      <c r="KOU55" s="468"/>
      <c r="KOV55" s="468"/>
      <c r="KOW55" s="468"/>
      <c r="KOX55" s="468"/>
      <c r="KOY55" s="468"/>
      <c r="KOZ55" s="468"/>
      <c r="KPA55" s="468"/>
      <c r="KPB55" s="468"/>
      <c r="KPC55" s="468"/>
      <c r="KPD55" s="468"/>
      <c r="KPE55" s="468"/>
      <c r="KPF55" s="468"/>
      <c r="KPG55" s="468"/>
      <c r="KPH55" s="468"/>
      <c r="KPI55" s="468"/>
      <c r="KPJ55" s="468"/>
      <c r="KPK55" s="468"/>
      <c r="KPL55" s="468"/>
      <c r="KPM55" s="468"/>
      <c r="KPN55" s="468"/>
      <c r="KPO55" s="468"/>
      <c r="KPP55" s="468"/>
      <c r="KPQ55" s="468"/>
      <c r="KPR55" s="468"/>
      <c r="KPS55" s="468"/>
      <c r="KPT55" s="468"/>
      <c r="KPU55" s="468"/>
      <c r="KPV55" s="468"/>
      <c r="KPW55" s="468"/>
      <c r="KPX55" s="468"/>
      <c r="KPY55" s="468"/>
      <c r="KPZ55" s="468"/>
      <c r="KQA55" s="468"/>
      <c r="KQB55" s="468"/>
      <c r="KQC55" s="468"/>
      <c r="KQD55" s="468"/>
      <c r="KQE55" s="468"/>
      <c r="KQF55" s="468"/>
      <c r="KQG55" s="468"/>
      <c r="KQH55" s="468"/>
      <c r="KQI55" s="468"/>
      <c r="KQJ55" s="468"/>
      <c r="KQK55" s="468"/>
      <c r="KQL55" s="468"/>
      <c r="KQM55" s="468"/>
      <c r="KQN55" s="468"/>
      <c r="KQO55" s="468"/>
      <c r="KQP55" s="468"/>
      <c r="KQQ55" s="468"/>
      <c r="KQR55" s="468"/>
      <c r="KQS55" s="468"/>
      <c r="KQT55" s="468"/>
      <c r="KQU55" s="468"/>
      <c r="KQV55" s="468"/>
      <c r="KQW55" s="468"/>
      <c r="KQX55" s="468"/>
      <c r="KQY55" s="468"/>
      <c r="KQZ55" s="468"/>
      <c r="KRA55" s="468"/>
      <c r="KRB55" s="468"/>
      <c r="KRC55" s="468"/>
      <c r="KRD55" s="468"/>
      <c r="KRE55" s="468"/>
      <c r="KRF55" s="468"/>
      <c r="KRG55" s="468"/>
      <c r="KRH55" s="468"/>
      <c r="KRI55" s="468"/>
      <c r="KRJ55" s="468"/>
      <c r="KRK55" s="468"/>
      <c r="KRL55" s="468"/>
      <c r="KRM55" s="468"/>
      <c r="KRN55" s="468"/>
      <c r="KRO55" s="468"/>
      <c r="KRP55" s="468"/>
      <c r="KRQ55" s="468"/>
      <c r="KRR55" s="468"/>
      <c r="KRS55" s="468"/>
      <c r="KRT55" s="468"/>
      <c r="KRU55" s="468"/>
      <c r="KRV55" s="468"/>
      <c r="KRW55" s="468"/>
      <c r="KRX55" s="468"/>
      <c r="KRY55" s="468"/>
      <c r="KRZ55" s="468"/>
      <c r="KSA55" s="468"/>
      <c r="KSB55" s="468"/>
      <c r="KSC55" s="468"/>
      <c r="KSD55" s="468"/>
      <c r="KSE55" s="468"/>
      <c r="KSF55" s="468"/>
      <c r="KSG55" s="468"/>
      <c r="KSH55" s="468"/>
      <c r="KSI55" s="468"/>
      <c r="KSJ55" s="468"/>
      <c r="KSK55" s="468"/>
      <c r="KSL55" s="468"/>
      <c r="KSM55" s="468"/>
      <c r="KSN55" s="468"/>
      <c r="KSO55" s="468"/>
      <c r="KSP55" s="468"/>
      <c r="KSQ55" s="468"/>
      <c r="KSR55" s="468"/>
      <c r="KSS55" s="468"/>
      <c r="KST55" s="468"/>
      <c r="KSU55" s="468"/>
      <c r="KSV55" s="468"/>
      <c r="KSW55" s="468"/>
      <c r="KSX55" s="468"/>
      <c r="KSY55" s="468"/>
      <c r="KSZ55" s="468"/>
      <c r="KTA55" s="468"/>
      <c r="KTB55" s="468"/>
      <c r="KTC55" s="468"/>
      <c r="KTD55" s="468"/>
      <c r="KTE55" s="468"/>
      <c r="KTF55" s="468"/>
      <c r="KTG55" s="468"/>
      <c r="KTH55" s="468"/>
      <c r="KTI55" s="468"/>
      <c r="KTJ55" s="468"/>
      <c r="KTK55" s="468"/>
      <c r="KTL55" s="468"/>
      <c r="KTM55" s="468"/>
      <c r="KTN55" s="468"/>
      <c r="KTO55" s="468"/>
      <c r="KTP55" s="468"/>
      <c r="KTQ55" s="468"/>
      <c r="KTR55" s="468"/>
      <c r="KTS55" s="468"/>
      <c r="KTT55" s="468"/>
      <c r="KTU55" s="468"/>
      <c r="KTV55" s="468"/>
      <c r="KTW55" s="468"/>
      <c r="KTX55" s="468"/>
      <c r="KTY55" s="468"/>
      <c r="KTZ55" s="468"/>
      <c r="KUA55" s="468"/>
      <c r="KUB55" s="468"/>
      <c r="KUC55" s="468"/>
      <c r="KUD55" s="468"/>
      <c r="KUE55" s="468"/>
      <c r="KUF55" s="468"/>
      <c r="KUG55" s="468"/>
      <c r="KUH55" s="468"/>
      <c r="KUI55" s="468"/>
      <c r="KUJ55" s="468"/>
      <c r="KUK55" s="468"/>
      <c r="KUL55" s="468"/>
      <c r="KUM55" s="468"/>
      <c r="KUN55" s="468"/>
      <c r="KUO55" s="468"/>
      <c r="KUP55" s="468"/>
      <c r="KUQ55" s="468"/>
      <c r="KUR55" s="468"/>
      <c r="KUS55" s="468"/>
      <c r="KUT55" s="468"/>
      <c r="KUU55" s="468"/>
      <c r="KUV55" s="468"/>
      <c r="KUW55" s="468"/>
      <c r="KUX55" s="468"/>
      <c r="KUY55" s="468"/>
      <c r="KUZ55" s="468"/>
      <c r="KVA55" s="468"/>
      <c r="KVB55" s="468"/>
      <c r="KVC55" s="468"/>
      <c r="KVD55" s="468"/>
      <c r="KVE55" s="468"/>
      <c r="KVF55" s="468"/>
      <c r="KVG55" s="468"/>
      <c r="KVH55" s="468"/>
      <c r="KVI55" s="468"/>
      <c r="KVJ55" s="468"/>
      <c r="KVK55" s="468"/>
      <c r="KVL55" s="468"/>
      <c r="KVM55" s="468"/>
      <c r="KVN55" s="468"/>
      <c r="KVO55" s="468"/>
      <c r="KVP55" s="468"/>
      <c r="KVQ55" s="468"/>
      <c r="KVR55" s="468"/>
      <c r="KVS55" s="468"/>
      <c r="KVT55" s="468"/>
      <c r="KVU55" s="468"/>
      <c r="KVV55" s="468"/>
      <c r="KVW55" s="468"/>
      <c r="KVX55" s="468"/>
      <c r="KVY55" s="468"/>
      <c r="KVZ55" s="468"/>
      <c r="KWA55" s="468"/>
      <c r="KWB55" s="468"/>
      <c r="KWC55" s="468"/>
      <c r="KWD55" s="468"/>
      <c r="KWE55" s="468"/>
      <c r="KWF55" s="468"/>
      <c r="KWG55" s="468"/>
      <c r="KWH55" s="468"/>
      <c r="KWI55" s="468"/>
      <c r="KWJ55" s="468"/>
      <c r="KWK55" s="468"/>
      <c r="KWL55" s="468"/>
      <c r="KWM55" s="468"/>
      <c r="KWN55" s="468"/>
      <c r="KWO55" s="468"/>
      <c r="KWP55" s="468"/>
      <c r="KWQ55" s="468"/>
      <c r="KWR55" s="468"/>
      <c r="KWS55" s="468"/>
      <c r="KWT55" s="468"/>
      <c r="KWU55" s="468"/>
      <c r="KWV55" s="468"/>
      <c r="KWW55" s="468"/>
      <c r="KWX55" s="468"/>
      <c r="KWY55" s="468"/>
      <c r="KWZ55" s="468"/>
      <c r="KXA55" s="468"/>
      <c r="KXB55" s="468"/>
      <c r="KXC55" s="468"/>
      <c r="KXD55" s="468"/>
      <c r="KXE55" s="468"/>
      <c r="KXF55" s="468"/>
      <c r="KXG55" s="468"/>
      <c r="KXH55" s="468"/>
      <c r="KXI55" s="468"/>
      <c r="KXJ55" s="468"/>
      <c r="KXK55" s="468"/>
      <c r="KXL55" s="468"/>
      <c r="KXM55" s="468"/>
      <c r="KXN55" s="468"/>
      <c r="KXO55" s="468"/>
      <c r="KXP55" s="468"/>
      <c r="KXQ55" s="468"/>
      <c r="KXR55" s="468"/>
      <c r="KXS55" s="468"/>
      <c r="KXT55" s="468"/>
      <c r="KXU55" s="468"/>
      <c r="KXV55" s="468"/>
      <c r="KXW55" s="468"/>
      <c r="KXX55" s="468"/>
      <c r="KXY55" s="468"/>
      <c r="KXZ55" s="468"/>
      <c r="KYA55" s="468"/>
      <c r="KYB55" s="468"/>
      <c r="KYC55" s="468"/>
      <c r="KYD55" s="468"/>
      <c r="KYE55" s="468"/>
      <c r="KYF55" s="468"/>
      <c r="KYG55" s="468"/>
      <c r="KYH55" s="468"/>
      <c r="KYI55" s="468"/>
      <c r="KYJ55" s="468"/>
      <c r="KYK55" s="468"/>
      <c r="KYL55" s="468"/>
      <c r="KYM55" s="468"/>
      <c r="KYN55" s="468"/>
      <c r="KYO55" s="468"/>
      <c r="KYP55" s="468"/>
      <c r="KYQ55" s="468"/>
      <c r="KYR55" s="468"/>
      <c r="KYS55" s="468"/>
      <c r="KYT55" s="468"/>
      <c r="KYU55" s="468"/>
      <c r="KYV55" s="468"/>
      <c r="KYW55" s="468"/>
      <c r="KYX55" s="468"/>
      <c r="KYY55" s="468"/>
      <c r="KYZ55" s="468"/>
      <c r="KZA55" s="468"/>
      <c r="KZB55" s="468"/>
      <c r="KZC55" s="468"/>
      <c r="KZD55" s="468"/>
      <c r="KZE55" s="468"/>
      <c r="KZF55" s="468"/>
      <c r="KZG55" s="468"/>
      <c r="KZH55" s="468"/>
      <c r="KZI55" s="468"/>
      <c r="KZJ55" s="468"/>
      <c r="KZK55" s="468"/>
      <c r="KZL55" s="468"/>
      <c r="KZM55" s="468"/>
      <c r="KZN55" s="468"/>
      <c r="KZO55" s="468"/>
      <c r="KZP55" s="468"/>
      <c r="KZQ55" s="468"/>
      <c r="KZR55" s="468"/>
      <c r="KZS55" s="468"/>
      <c r="KZT55" s="468"/>
      <c r="KZU55" s="468"/>
      <c r="KZV55" s="468"/>
      <c r="KZW55" s="468"/>
      <c r="KZX55" s="468"/>
      <c r="KZY55" s="468"/>
      <c r="KZZ55" s="468"/>
      <c r="LAA55" s="468"/>
      <c r="LAB55" s="468"/>
      <c r="LAC55" s="468"/>
      <c r="LAD55" s="468"/>
      <c r="LAE55" s="468"/>
      <c r="LAF55" s="468"/>
      <c r="LAG55" s="468"/>
      <c r="LAH55" s="468"/>
      <c r="LAI55" s="468"/>
      <c r="LAJ55" s="468"/>
      <c r="LAK55" s="468"/>
      <c r="LAL55" s="468"/>
      <c r="LAM55" s="468"/>
      <c r="LAN55" s="468"/>
      <c r="LAO55" s="468"/>
      <c r="LAP55" s="468"/>
      <c r="LAQ55" s="468"/>
      <c r="LAR55" s="468"/>
      <c r="LAS55" s="468"/>
      <c r="LAT55" s="468"/>
      <c r="LAU55" s="468"/>
      <c r="LAV55" s="468"/>
      <c r="LAW55" s="468"/>
      <c r="LAX55" s="468"/>
      <c r="LAY55" s="468"/>
      <c r="LAZ55" s="468"/>
      <c r="LBA55" s="468"/>
      <c r="LBB55" s="468"/>
      <c r="LBC55" s="468"/>
      <c r="LBD55" s="468"/>
      <c r="LBE55" s="468"/>
      <c r="LBF55" s="468"/>
      <c r="LBG55" s="468"/>
      <c r="LBH55" s="468"/>
      <c r="LBI55" s="468"/>
      <c r="LBJ55" s="468"/>
      <c r="LBK55" s="468"/>
      <c r="LBL55" s="468"/>
      <c r="LBM55" s="468"/>
      <c r="LBN55" s="468"/>
      <c r="LBO55" s="468"/>
      <c r="LBP55" s="468"/>
      <c r="LBQ55" s="468"/>
      <c r="LBR55" s="468"/>
      <c r="LBS55" s="468"/>
      <c r="LBT55" s="468"/>
      <c r="LBU55" s="468"/>
      <c r="LBV55" s="468"/>
      <c r="LBW55" s="468"/>
      <c r="LBX55" s="468"/>
      <c r="LBY55" s="468"/>
      <c r="LBZ55" s="468"/>
      <c r="LCA55" s="468"/>
      <c r="LCB55" s="468"/>
      <c r="LCC55" s="468"/>
      <c r="LCD55" s="468"/>
      <c r="LCE55" s="468"/>
      <c r="LCF55" s="468"/>
      <c r="LCG55" s="468"/>
      <c r="LCH55" s="468"/>
      <c r="LCI55" s="468"/>
      <c r="LCJ55" s="468"/>
      <c r="LCK55" s="468"/>
      <c r="LCL55" s="468"/>
      <c r="LCM55" s="468"/>
      <c r="LCN55" s="468"/>
      <c r="LCO55" s="468"/>
      <c r="LCP55" s="468"/>
      <c r="LCQ55" s="468"/>
      <c r="LCR55" s="468"/>
      <c r="LCS55" s="468"/>
      <c r="LCT55" s="468"/>
      <c r="LCU55" s="468"/>
      <c r="LCV55" s="468"/>
      <c r="LCW55" s="468"/>
      <c r="LCX55" s="468"/>
      <c r="LCY55" s="468"/>
      <c r="LCZ55" s="468"/>
      <c r="LDA55" s="468"/>
      <c r="LDB55" s="468"/>
      <c r="LDC55" s="468"/>
      <c r="LDD55" s="468"/>
      <c r="LDE55" s="468"/>
      <c r="LDF55" s="468"/>
      <c r="LDG55" s="468"/>
      <c r="LDH55" s="468"/>
      <c r="LDI55" s="468"/>
      <c r="LDJ55" s="468"/>
      <c r="LDK55" s="468"/>
      <c r="LDL55" s="468"/>
      <c r="LDM55" s="468"/>
      <c r="LDN55" s="468"/>
      <c r="LDO55" s="468"/>
      <c r="LDP55" s="468"/>
      <c r="LDQ55" s="468"/>
      <c r="LDR55" s="468"/>
      <c r="LDS55" s="468"/>
      <c r="LDT55" s="468"/>
      <c r="LDU55" s="468"/>
      <c r="LDV55" s="468"/>
      <c r="LDW55" s="468"/>
      <c r="LDX55" s="468"/>
      <c r="LDY55" s="468"/>
      <c r="LDZ55" s="468"/>
      <c r="LEA55" s="468"/>
      <c r="LEB55" s="468"/>
      <c r="LEC55" s="468"/>
      <c r="LED55" s="468"/>
      <c r="LEE55" s="468"/>
      <c r="LEF55" s="468"/>
      <c r="LEG55" s="468"/>
      <c r="LEH55" s="468"/>
      <c r="LEI55" s="468"/>
      <c r="LEJ55" s="468"/>
      <c r="LEK55" s="468"/>
      <c r="LEL55" s="468"/>
      <c r="LEM55" s="468"/>
      <c r="LEN55" s="468"/>
      <c r="LEO55" s="468"/>
      <c r="LEP55" s="468"/>
      <c r="LEQ55" s="468"/>
      <c r="LER55" s="468"/>
      <c r="LES55" s="468"/>
      <c r="LET55" s="468"/>
      <c r="LEU55" s="468"/>
      <c r="LEV55" s="468"/>
      <c r="LEW55" s="468"/>
      <c r="LEX55" s="468"/>
      <c r="LEY55" s="468"/>
      <c r="LEZ55" s="468"/>
      <c r="LFA55" s="468"/>
      <c r="LFB55" s="468"/>
      <c r="LFC55" s="468"/>
      <c r="LFD55" s="468"/>
      <c r="LFE55" s="468"/>
      <c r="LFF55" s="468"/>
      <c r="LFG55" s="468"/>
      <c r="LFH55" s="468"/>
      <c r="LFI55" s="468"/>
      <c r="LFJ55" s="468"/>
      <c r="LFK55" s="468"/>
      <c r="LFL55" s="468"/>
      <c r="LFM55" s="468"/>
      <c r="LFN55" s="468"/>
      <c r="LFO55" s="468"/>
      <c r="LFP55" s="468"/>
      <c r="LFQ55" s="468"/>
      <c r="LFR55" s="468"/>
      <c r="LFS55" s="468"/>
      <c r="LFT55" s="468"/>
      <c r="LFU55" s="468"/>
      <c r="LFV55" s="468"/>
      <c r="LFW55" s="468"/>
      <c r="LFX55" s="468"/>
      <c r="LFY55" s="468"/>
      <c r="LFZ55" s="468"/>
      <c r="LGA55" s="468"/>
      <c r="LGB55" s="468"/>
      <c r="LGC55" s="468"/>
      <c r="LGD55" s="468"/>
      <c r="LGE55" s="468"/>
      <c r="LGF55" s="468"/>
      <c r="LGG55" s="468"/>
      <c r="LGH55" s="468"/>
      <c r="LGI55" s="468"/>
      <c r="LGJ55" s="468"/>
      <c r="LGK55" s="468"/>
      <c r="LGL55" s="468"/>
      <c r="LGM55" s="468"/>
      <c r="LGN55" s="468"/>
      <c r="LGO55" s="468"/>
      <c r="LGP55" s="468"/>
      <c r="LGQ55" s="468"/>
      <c r="LGR55" s="468"/>
      <c r="LGS55" s="468"/>
      <c r="LGT55" s="468"/>
      <c r="LGU55" s="468"/>
      <c r="LGV55" s="468"/>
      <c r="LGW55" s="468"/>
      <c r="LGX55" s="468"/>
      <c r="LGY55" s="468"/>
      <c r="LGZ55" s="468"/>
      <c r="LHA55" s="468"/>
      <c r="LHB55" s="468"/>
      <c r="LHC55" s="468"/>
      <c r="LHD55" s="468"/>
      <c r="LHE55" s="468"/>
      <c r="LHF55" s="468"/>
      <c r="LHG55" s="468"/>
      <c r="LHH55" s="468"/>
      <c r="LHI55" s="468"/>
      <c r="LHJ55" s="468"/>
      <c r="LHK55" s="468"/>
      <c r="LHL55" s="468"/>
      <c r="LHM55" s="468"/>
      <c r="LHN55" s="468"/>
      <c r="LHO55" s="468"/>
      <c r="LHP55" s="468"/>
      <c r="LHQ55" s="468"/>
      <c r="LHR55" s="468"/>
      <c r="LHS55" s="468"/>
      <c r="LHT55" s="468"/>
      <c r="LHU55" s="468"/>
      <c r="LHV55" s="468"/>
      <c r="LHW55" s="468"/>
      <c r="LHX55" s="468"/>
      <c r="LHY55" s="468"/>
      <c r="LHZ55" s="468"/>
      <c r="LIA55" s="468"/>
      <c r="LIB55" s="468"/>
      <c r="LIC55" s="468"/>
      <c r="LID55" s="468"/>
      <c r="LIE55" s="468"/>
      <c r="LIF55" s="468"/>
      <c r="LIG55" s="468"/>
      <c r="LIH55" s="468"/>
      <c r="LII55" s="468"/>
      <c r="LIJ55" s="468"/>
      <c r="LIK55" s="468"/>
      <c r="LIL55" s="468"/>
      <c r="LIM55" s="468"/>
      <c r="LIN55" s="468"/>
      <c r="LIO55" s="468"/>
      <c r="LIP55" s="468"/>
      <c r="LIQ55" s="468"/>
      <c r="LIR55" s="468"/>
      <c r="LIS55" s="468"/>
      <c r="LIT55" s="468"/>
      <c r="LIU55" s="468"/>
      <c r="LIV55" s="468"/>
      <c r="LIW55" s="468"/>
      <c r="LIX55" s="468"/>
      <c r="LIY55" s="468"/>
      <c r="LIZ55" s="468"/>
      <c r="LJA55" s="468"/>
      <c r="LJB55" s="468"/>
      <c r="LJC55" s="468"/>
      <c r="LJD55" s="468"/>
      <c r="LJE55" s="468"/>
      <c r="LJF55" s="468"/>
      <c r="LJG55" s="468"/>
      <c r="LJH55" s="468"/>
      <c r="LJI55" s="468"/>
      <c r="LJJ55" s="468"/>
      <c r="LJK55" s="468"/>
      <c r="LJL55" s="468"/>
      <c r="LJM55" s="468"/>
      <c r="LJN55" s="468"/>
      <c r="LJO55" s="468"/>
      <c r="LJP55" s="468"/>
      <c r="LJQ55" s="468"/>
      <c r="LJR55" s="468"/>
      <c r="LJS55" s="468"/>
      <c r="LJT55" s="468"/>
      <c r="LJU55" s="468"/>
      <c r="LJV55" s="468"/>
      <c r="LJW55" s="468"/>
      <c r="LJX55" s="468"/>
      <c r="LJY55" s="468"/>
      <c r="LJZ55" s="468"/>
      <c r="LKA55" s="468"/>
      <c r="LKB55" s="468"/>
      <c r="LKC55" s="468"/>
      <c r="LKD55" s="468"/>
      <c r="LKE55" s="468"/>
      <c r="LKF55" s="468"/>
      <c r="LKG55" s="468"/>
      <c r="LKH55" s="468"/>
      <c r="LKI55" s="468"/>
      <c r="LKJ55" s="468"/>
      <c r="LKK55" s="468"/>
      <c r="LKL55" s="468"/>
      <c r="LKM55" s="468"/>
      <c r="LKN55" s="468"/>
      <c r="LKO55" s="468"/>
      <c r="LKP55" s="468"/>
      <c r="LKQ55" s="468"/>
      <c r="LKR55" s="468"/>
      <c r="LKS55" s="468"/>
      <c r="LKT55" s="468"/>
      <c r="LKU55" s="468"/>
      <c r="LKV55" s="468"/>
      <c r="LKW55" s="468"/>
      <c r="LKX55" s="468"/>
      <c r="LKY55" s="468"/>
      <c r="LKZ55" s="468"/>
      <c r="LLA55" s="468"/>
      <c r="LLB55" s="468"/>
      <c r="LLC55" s="468"/>
      <c r="LLD55" s="468"/>
      <c r="LLE55" s="468"/>
      <c r="LLF55" s="468"/>
      <c r="LLG55" s="468"/>
      <c r="LLH55" s="468"/>
      <c r="LLI55" s="468"/>
      <c r="LLJ55" s="468"/>
      <c r="LLK55" s="468"/>
      <c r="LLL55" s="468"/>
      <c r="LLM55" s="468"/>
      <c r="LLN55" s="468"/>
      <c r="LLO55" s="468"/>
      <c r="LLP55" s="468"/>
      <c r="LLQ55" s="468"/>
      <c r="LLR55" s="468"/>
      <c r="LLS55" s="468"/>
      <c r="LLT55" s="468"/>
      <c r="LLU55" s="468"/>
      <c r="LLV55" s="468"/>
      <c r="LLW55" s="468"/>
      <c r="LLX55" s="468"/>
      <c r="LLY55" s="468"/>
      <c r="LLZ55" s="468"/>
      <c r="LMA55" s="468"/>
      <c r="LMB55" s="468"/>
      <c r="LMC55" s="468"/>
      <c r="LMD55" s="468"/>
      <c r="LME55" s="468"/>
      <c r="LMF55" s="468"/>
      <c r="LMG55" s="468"/>
      <c r="LMH55" s="468"/>
      <c r="LMI55" s="468"/>
      <c r="LMJ55" s="468"/>
      <c r="LMK55" s="468"/>
      <c r="LML55" s="468"/>
      <c r="LMM55" s="468"/>
      <c r="LMN55" s="468"/>
      <c r="LMO55" s="468"/>
      <c r="LMP55" s="468"/>
      <c r="LMQ55" s="468"/>
      <c r="LMR55" s="468"/>
      <c r="LMS55" s="468"/>
      <c r="LMT55" s="468"/>
      <c r="LMU55" s="468"/>
      <c r="LMV55" s="468"/>
      <c r="LMW55" s="468"/>
      <c r="LMX55" s="468"/>
      <c r="LMY55" s="468"/>
      <c r="LMZ55" s="468"/>
      <c r="LNA55" s="468"/>
      <c r="LNB55" s="468"/>
      <c r="LNC55" s="468"/>
      <c r="LND55" s="468"/>
      <c r="LNE55" s="468"/>
      <c r="LNF55" s="468"/>
      <c r="LNG55" s="468"/>
      <c r="LNH55" s="468"/>
      <c r="LNI55" s="468"/>
      <c r="LNJ55" s="468"/>
      <c r="LNK55" s="468"/>
      <c r="LNL55" s="468"/>
      <c r="LNM55" s="468"/>
      <c r="LNN55" s="468"/>
      <c r="LNO55" s="468"/>
      <c r="LNP55" s="468"/>
      <c r="LNQ55" s="468"/>
      <c r="LNR55" s="468"/>
      <c r="LNS55" s="468"/>
      <c r="LNT55" s="468"/>
      <c r="LNU55" s="468"/>
      <c r="LNV55" s="468"/>
      <c r="LNW55" s="468"/>
      <c r="LNX55" s="468"/>
      <c r="LNY55" s="468"/>
      <c r="LNZ55" s="468"/>
      <c r="LOA55" s="468"/>
      <c r="LOB55" s="468"/>
      <c r="LOC55" s="468"/>
      <c r="LOD55" s="468"/>
      <c r="LOE55" s="468"/>
      <c r="LOF55" s="468"/>
      <c r="LOG55" s="468"/>
      <c r="LOH55" s="468"/>
      <c r="LOI55" s="468"/>
      <c r="LOJ55" s="468"/>
      <c r="LOK55" s="468"/>
      <c r="LOL55" s="468"/>
      <c r="LOM55" s="468"/>
      <c r="LON55" s="468"/>
      <c r="LOO55" s="468"/>
      <c r="LOP55" s="468"/>
      <c r="LOQ55" s="468"/>
      <c r="LOR55" s="468"/>
      <c r="LOS55" s="468"/>
      <c r="LOT55" s="468"/>
      <c r="LOU55" s="468"/>
      <c r="LOV55" s="468"/>
      <c r="LOW55" s="468"/>
      <c r="LOX55" s="468"/>
      <c r="LOY55" s="468"/>
      <c r="LOZ55" s="468"/>
      <c r="LPA55" s="468"/>
      <c r="LPB55" s="468"/>
      <c r="LPC55" s="468"/>
      <c r="LPD55" s="468"/>
      <c r="LPE55" s="468"/>
      <c r="LPF55" s="468"/>
      <c r="LPG55" s="468"/>
      <c r="LPH55" s="468"/>
      <c r="LPI55" s="468"/>
      <c r="LPJ55" s="468"/>
      <c r="LPK55" s="468"/>
      <c r="LPL55" s="468"/>
      <c r="LPM55" s="468"/>
      <c r="LPN55" s="468"/>
      <c r="LPO55" s="468"/>
      <c r="LPP55" s="468"/>
      <c r="LPQ55" s="468"/>
      <c r="LPR55" s="468"/>
      <c r="LPS55" s="468"/>
      <c r="LPT55" s="468"/>
      <c r="LPU55" s="468"/>
      <c r="LPV55" s="468"/>
      <c r="LPW55" s="468"/>
      <c r="LPX55" s="468"/>
      <c r="LPY55" s="468"/>
      <c r="LPZ55" s="468"/>
      <c r="LQA55" s="468"/>
      <c r="LQB55" s="468"/>
      <c r="LQC55" s="468"/>
      <c r="LQD55" s="468"/>
      <c r="LQE55" s="468"/>
      <c r="LQF55" s="468"/>
      <c r="LQG55" s="468"/>
      <c r="LQH55" s="468"/>
      <c r="LQI55" s="468"/>
      <c r="LQJ55" s="468"/>
      <c r="LQK55" s="468"/>
      <c r="LQL55" s="468"/>
      <c r="LQM55" s="468"/>
      <c r="LQN55" s="468"/>
      <c r="LQO55" s="468"/>
      <c r="LQP55" s="468"/>
      <c r="LQQ55" s="468"/>
      <c r="LQR55" s="468"/>
      <c r="LQS55" s="468"/>
      <c r="LQT55" s="468"/>
      <c r="LQU55" s="468"/>
      <c r="LQV55" s="468"/>
      <c r="LQW55" s="468"/>
      <c r="LQX55" s="468"/>
      <c r="LQY55" s="468"/>
      <c r="LQZ55" s="468"/>
      <c r="LRA55" s="468"/>
      <c r="LRB55" s="468"/>
      <c r="LRC55" s="468"/>
      <c r="LRD55" s="468"/>
      <c r="LRE55" s="468"/>
      <c r="LRF55" s="468"/>
      <c r="LRG55" s="468"/>
      <c r="LRH55" s="468"/>
      <c r="LRI55" s="468"/>
      <c r="LRJ55" s="468"/>
      <c r="LRK55" s="468"/>
      <c r="LRL55" s="468"/>
      <c r="LRM55" s="468"/>
      <c r="LRN55" s="468"/>
      <c r="LRO55" s="468"/>
      <c r="LRP55" s="468"/>
      <c r="LRQ55" s="468"/>
      <c r="LRR55" s="468"/>
      <c r="LRS55" s="468"/>
      <c r="LRT55" s="468"/>
      <c r="LRU55" s="468"/>
      <c r="LRV55" s="468"/>
      <c r="LRW55" s="468"/>
      <c r="LRX55" s="468"/>
      <c r="LRY55" s="468"/>
      <c r="LRZ55" s="468"/>
      <c r="LSA55" s="468"/>
      <c r="LSB55" s="468"/>
      <c r="LSC55" s="468"/>
      <c r="LSD55" s="468"/>
      <c r="LSE55" s="468"/>
      <c r="LSF55" s="468"/>
      <c r="LSG55" s="468"/>
      <c r="LSH55" s="468"/>
      <c r="LSI55" s="468"/>
      <c r="LSJ55" s="468"/>
      <c r="LSK55" s="468"/>
      <c r="LSL55" s="468"/>
      <c r="LSM55" s="468"/>
      <c r="LSN55" s="468"/>
      <c r="LSO55" s="468"/>
      <c r="LSP55" s="468"/>
      <c r="LSQ55" s="468"/>
      <c r="LSR55" s="468"/>
      <c r="LSS55" s="468"/>
      <c r="LST55" s="468"/>
      <c r="LSU55" s="468"/>
      <c r="LSV55" s="468"/>
      <c r="LSW55" s="468"/>
      <c r="LSX55" s="468"/>
      <c r="LSY55" s="468"/>
      <c r="LSZ55" s="468"/>
      <c r="LTA55" s="468"/>
      <c r="LTB55" s="468"/>
      <c r="LTC55" s="468"/>
      <c r="LTD55" s="468"/>
      <c r="LTE55" s="468"/>
      <c r="LTF55" s="468"/>
      <c r="LTG55" s="468"/>
      <c r="LTH55" s="468"/>
      <c r="LTI55" s="468"/>
      <c r="LTJ55" s="468"/>
      <c r="LTK55" s="468"/>
      <c r="LTL55" s="468"/>
      <c r="LTM55" s="468"/>
      <c r="LTN55" s="468"/>
      <c r="LTO55" s="468"/>
      <c r="LTP55" s="468"/>
      <c r="LTQ55" s="468"/>
      <c r="LTR55" s="468"/>
      <c r="LTS55" s="468"/>
      <c r="LTT55" s="468"/>
      <c r="LTU55" s="468"/>
      <c r="LTV55" s="468"/>
      <c r="LTW55" s="468"/>
      <c r="LTX55" s="468"/>
      <c r="LTY55" s="468"/>
      <c r="LTZ55" s="468"/>
      <c r="LUA55" s="468"/>
      <c r="LUB55" s="468"/>
      <c r="LUC55" s="468"/>
      <c r="LUD55" s="468"/>
      <c r="LUE55" s="468"/>
      <c r="LUF55" s="468"/>
      <c r="LUG55" s="468"/>
      <c r="LUH55" s="468"/>
      <c r="LUI55" s="468"/>
      <c r="LUJ55" s="468"/>
      <c r="LUK55" s="468"/>
      <c r="LUL55" s="468"/>
      <c r="LUM55" s="468"/>
      <c r="LUN55" s="468"/>
      <c r="LUO55" s="468"/>
      <c r="LUP55" s="468"/>
      <c r="LUQ55" s="468"/>
      <c r="LUR55" s="468"/>
      <c r="LUS55" s="468"/>
      <c r="LUT55" s="468"/>
      <c r="LUU55" s="468"/>
      <c r="LUV55" s="468"/>
      <c r="LUW55" s="468"/>
      <c r="LUX55" s="468"/>
      <c r="LUY55" s="468"/>
      <c r="LUZ55" s="468"/>
      <c r="LVA55" s="468"/>
      <c r="LVB55" s="468"/>
      <c r="LVC55" s="468"/>
      <c r="LVD55" s="468"/>
      <c r="LVE55" s="468"/>
      <c r="LVF55" s="468"/>
      <c r="LVG55" s="468"/>
      <c r="LVH55" s="468"/>
      <c r="LVI55" s="468"/>
      <c r="LVJ55" s="468"/>
      <c r="LVK55" s="468"/>
      <c r="LVL55" s="468"/>
      <c r="LVM55" s="468"/>
      <c r="LVN55" s="468"/>
      <c r="LVO55" s="468"/>
      <c r="LVP55" s="468"/>
      <c r="LVQ55" s="468"/>
      <c r="LVR55" s="468"/>
      <c r="LVS55" s="468"/>
      <c r="LVT55" s="468"/>
      <c r="LVU55" s="468"/>
      <c r="LVV55" s="468"/>
      <c r="LVW55" s="468"/>
      <c r="LVX55" s="468"/>
      <c r="LVY55" s="468"/>
      <c r="LVZ55" s="468"/>
      <c r="LWA55" s="468"/>
      <c r="LWB55" s="468"/>
      <c r="LWC55" s="468"/>
      <c r="LWD55" s="468"/>
      <c r="LWE55" s="468"/>
      <c r="LWF55" s="468"/>
      <c r="LWG55" s="468"/>
      <c r="LWH55" s="468"/>
      <c r="LWI55" s="468"/>
      <c r="LWJ55" s="468"/>
      <c r="LWK55" s="468"/>
      <c r="LWL55" s="468"/>
      <c r="LWM55" s="468"/>
      <c r="LWN55" s="468"/>
      <c r="LWO55" s="468"/>
      <c r="LWP55" s="468"/>
      <c r="LWQ55" s="468"/>
      <c r="LWR55" s="468"/>
      <c r="LWS55" s="468"/>
      <c r="LWT55" s="468"/>
      <c r="LWU55" s="468"/>
      <c r="LWV55" s="468"/>
      <c r="LWW55" s="468"/>
      <c r="LWX55" s="468"/>
      <c r="LWY55" s="468"/>
      <c r="LWZ55" s="468"/>
      <c r="LXA55" s="468"/>
      <c r="LXB55" s="468"/>
      <c r="LXC55" s="468"/>
      <c r="LXD55" s="468"/>
      <c r="LXE55" s="468"/>
      <c r="LXF55" s="468"/>
      <c r="LXG55" s="468"/>
      <c r="LXH55" s="468"/>
      <c r="LXI55" s="468"/>
      <c r="LXJ55" s="468"/>
      <c r="LXK55" s="468"/>
      <c r="LXL55" s="468"/>
      <c r="LXM55" s="468"/>
      <c r="LXN55" s="468"/>
      <c r="LXO55" s="468"/>
      <c r="LXP55" s="468"/>
      <c r="LXQ55" s="468"/>
      <c r="LXR55" s="468"/>
      <c r="LXS55" s="468"/>
      <c r="LXT55" s="468"/>
      <c r="LXU55" s="468"/>
      <c r="LXV55" s="468"/>
      <c r="LXW55" s="468"/>
      <c r="LXX55" s="468"/>
      <c r="LXY55" s="468"/>
      <c r="LXZ55" s="468"/>
      <c r="LYA55" s="468"/>
      <c r="LYB55" s="468"/>
      <c r="LYC55" s="468"/>
      <c r="LYD55" s="468"/>
      <c r="LYE55" s="468"/>
      <c r="LYF55" s="468"/>
      <c r="LYG55" s="468"/>
      <c r="LYH55" s="468"/>
      <c r="LYI55" s="468"/>
      <c r="LYJ55" s="468"/>
      <c r="LYK55" s="468"/>
      <c r="LYL55" s="468"/>
      <c r="LYM55" s="468"/>
      <c r="LYN55" s="468"/>
      <c r="LYO55" s="468"/>
      <c r="LYP55" s="468"/>
      <c r="LYQ55" s="468"/>
      <c r="LYR55" s="468"/>
      <c r="LYS55" s="468"/>
      <c r="LYT55" s="468"/>
      <c r="LYU55" s="468"/>
      <c r="LYV55" s="468"/>
      <c r="LYW55" s="468"/>
      <c r="LYX55" s="468"/>
      <c r="LYY55" s="468"/>
      <c r="LYZ55" s="468"/>
      <c r="LZA55" s="468"/>
      <c r="LZB55" s="468"/>
      <c r="LZC55" s="468"/>
      <c r="LZD55" s="468"/>
      <c r="LZE55" s="468"/>
      <c r="LZF55" s="468"/>
      <c r="LZG55" s="468"/>
      <c r="LZH55" s="468"/>
      <c r="LZI55" s="468"/>
      <c r="LZJ55" s="468"/>
      <c r="LZK55" s="468"/>
      <c r="LZL55" s="468"/>
      <c r="LZM55" s="468"/>
      <c r="LZN55" s="468"/>
      <c r="LZO55" s="468"/>
      <c r="LZP55" s="468"/>
      <c r="LZQ55" s="468"/>
      <c r="LZR55" s="468"/>
      <c r="LZS55" s="468"/>
      <c r="LZT55" s="468"/>
      <c r="LZU55" s="468"/>
      <c r="LZV55" s="468"/>
      <c r="LZW55" s="468"/>
      <c r="LZX55" s="468"/>
      <c r="LZY55" s="468"/>
      <c r="LZZ55" s="468"/>
      <c r="MAA55" s="468"/>
      <c r="MAB55" s="468"/>
      <c r="MAC55" s="468"/>
      <c r="MAD55" s="468"/>
      <c r="MAE55" s="468"/>
      <c r="MAF55" s="468"/>
      <c r="MAG55" s="468"/>
      <c r="MAH55" s="468"/>
      <c r="MAI55" s="468"/>
      <c r="MAJ55" s="468"/>
      <c r="MAK55" s="468"/>
      <c r="MAL55" s="468"/>
      <c r="MAM55" s="468"/>
      <c r="MAN55" s="468"/>
      <c r="MAO55" s="468"/>
      <c r="MAP55" s="468"/>
      <c r="MAQ55" s="468"/>
      <c r="MAR55" s="468"/>
      <c r="MAS55" s="468"/>
      <c r="MAT55" s="468"/>
      <c r="MAU55" s="468"/>
      <c r="MAV55" s="468"/>
      <c r="MAW55" s="468"/>
      <c r="MAX55" s="468"/>
      <c r="MAY55" s="468"/>
      <c r="MAZ55" s="468"/>
      <c r="MBA55" s="468"/>
      <c r="MBB55" s="468"/>
      <c r="MBC55" s="468"/>
      <c r="MBD55" s="468"/>
      <c r="MBE55" s="468"/>
      <c r="MBF55" s="468"/>
      <c r="MBG55" s="468"/>
      <c r="MBH55" s="468"/>
      <c r="MBI55" s="468"/>
      <c r="MBJ55" s="468"/>
      <c r="MBK55" s="468"/>
      <c r="MBL55" s="468"/>
      <c r="MBM55" s="468"/>
      <c r="MBN55" s="468"/>
      <c r="MBO55" s="468"/>
      <c r="MBP55" s="468"/>
      <c r="MBQ55" s="468"/>
      <c r="MBR55" s="468"/>
      <c r="MBS55" s="468"/>
      <c r="MBT55" s="468"/>
      <c r="MBU55" s="468"/>
      <c r="MBV55" s="468"/>
      <c r="MBW55" s="468"/>
      <c r="MBX55" s="468"/>
      <c r="MBY55" s="468"/>
      <c r="MBZ55" s="468"/>
      <c r="MCA55" s="468"/>
      <c r="MCB55" s="468"/>
      <c r="MCC55" s="468"/>
      <c r="MCD55" s="468"/>
      <c r="MCE55" s="468"/>
      <c r="MCF55" s="468"/>
      <c r="MCG55" s="468"/>
      <c r="MCH55" s="468"/>
      <c r="MCI55" s="468"/>
      <c r="MCJ55" s="468"/>
      <c r="MCK55" s="468"/>
      <c r="MCL55" s="468"/>
      <c r="MCM55" s="468"/>
      <c r="MCN55" s="468"/>
      <c r="MCO55" s="468"/>
      <c r="MCP55" s="468"/>
      <c r="MCQ55" s="468"/>
      <c r="MCR55" s="468"/>
      <c r="MCS55" s="468"/>
      <c r="MCT55" s="468"/>
      <c r="MCU55" s="468"/>
      <c r="MCV55" s="468"/>
      <c r="MCW55" s="468"/>
      <c r="MCX55" s="468"/>
      <c r="MCY55" s="468"/>
      <c r="MCZ55" s="468"/>
      <c r="MDA55" s="468"/>
      <c r="MDB55" s="468"/>
      <c r="MDC55" s="468"/>
      <c r="MDD55" s="468"/>
      <c r="MDE55" s="468"/>
      <c r="MDF55" s="468"/>
      <c r="MDG55" s="468"/>
      <c r="MDH55" s="468"/>
      <c r="MDI55" s="468"/>
      <c r="MDJ55" s="468"/>
      <c r="MDK55" s="468"/>
      <c r="MDL55" s="468"/>
      <c r="MDM55" s="468"/>
      <c r="MDN55" s="468"/>
      <c r="MDO55" s="468"/>
      <c r="MDP55" s="468"/>
      <c r="MDQ55" s="468"/>
      <c r="MDR55" s="468"/>
      <c r="MDS55" s="468"/>
      <c r="MDT55" s="468"/>
      <c r="MDU55" s="468"/>
      <c r="MDV55" s="468"/>
      <c r="MDW55" s="468"/>
      <c r="MDX55" s="468"/>
      <c r="MDY55" s="468"/>
      <c r="MDZ55" s="468"/>
      <c r="MEA55" s="468"/>
      <c r="MEB55" s="468"/>
      <c r="MEC55" s="468"/>
      <c r="MED55" s="468"/>
      <c r="MEE55" s="468"/>
      <c r="MEF55" s="468"/>
      <c r="MEG55" s="468"/>
      <c r="MEH55" s="468"/>
      <c r="MEI55" s="468"/>
      <c r="MEJ55" s="468"/>
      <c r="MEK55" s="468"/>
      <c r="MEL55" s="468"/>
      <c r="MEM55" s="468"/>
      <c r="MEN55" s="468"/>
      <c r="MEO55" s="468"/>
      <c r="MEP55" s="468"/>
      <c r="MEQ55" s="468"/>
      <c r="MER55" s="468"/>
      <c r="MES55" s="468"/>
      <c r="MET55" s="468"/>
      <c r="MEU55" s="468"/>
      <c r="MEV55" s="468"/>
      <c r="MEW55" s="468"/>
      <c r="MEX55" s="468"/>
      <c r="MEY55" s="468"/>
      <c r="MEZ55" s="468"/>
      <c r="MFA55" s="468"/>
      <c r="MFB55" s="468"/>
      <c r="MFC55" s="468"/>
      <c r="MFD55" s="468"/>
      <c r="MFE55" s="468"/>
      <c r="MFF55" s="468"/>
      <c r="MFG55" s="468"/>
      <c r="MFH55" s="468"/>
      <c r="MFI55" s="468"/>
      <c r="MFJ55" s="468"/>
      <c r="MFK55" s="468"/>
      <c r="MFL55" s="468"/>
      <c r="MFM55" s="468"/>
      <c r="MFN55" s="468"/>
      <c r="MFO55" s="468"/>
      <c r="MFP55" s="468"/>
      <c r="MFQ55" s="468"/>
      <c r="MFR55" s="468"/>
      <c r="MFS55" s="468"/>
      <c r="MFT55" s="468"/>
      <c r="MFU55" s="468"/>
      <c r="MFV55" s="468"/>
      <c r="MFW55" s="468"/>
      <c r="MFX55" s="468"/>
      <c r="MFY55" s="468"/>
      <c r="MFZ55" s="468"/>
      <c r="MGA55" s="468"/>
      <c r="MGB55" s="468"/>
      <c r="MGC55" s="468"/>
      <c r="MGD55" s="468"/>
      <c r="MGE55" s="468"/>
      <c r="MGF55" s="468"/>
      <c r="MGG55" s="468"/>
      <c r="MGH55" s="468"/>
      <c r="MGI55" s="468"/>
      <c r="MGJ55" s="468"/>
      <c r="MGK55" s="468"/>
      <c r="MGL55" s="468"/>
      <c r="MGM55" s="468"/>
      <c r="MGN55" s="468"/>
      <c r="MGO55" s="468"/>
      <c r="MGP55" s="468"/>
      <c r="MGQ55" s="468"/>
      <c r="MGR55" s="468"/>
      <c r="MGS55" s="468"/>
      <c r="MGT55" s="468"/>
      <c r="MGU55" s="468"/>
      <c r="MGV55" s="468"/>
      <c r="MGW55" s="468"/>
      <c r="MGX55" s="468"/>
      <c r="MGY55" s="468"/>
      <c r="MGZ55" s="468"/>
      <c r="MHA55" s="468"/>
      <c r="MHB55" s="468"/>
      <c r="MHC55" s="468"/>
      <c r="MHD55" s="468"/>
      <c r="MHE55" s="468"/>
      <c r="MHF55" s="468"/>
      <c r="MHG55" s="468"/>
      <c r="MHH55" s="468"/>
      <c r="MHI55" s="468"/>
      <c r="MHJ55" s="468"/>
      <c r="MHK55" s="468"/>
      <c r="MHL55" s="468"/>
      <c r="MHM55" s="468"/>
      <c r="MHN55" s="468"/>
      <c r="MHO55" s="468"/>
      <c r="MHP55" s="468"/>
      <c r="MHQ55" s="468"/>
      <c r="MHR55" s="468"/>
      <c r="MHS55" s="468"/>
      <c r="MHT55" s="468"/>
      <c r="MHU55" s="468"/>
      <c r="MHV55" s="468"/>
      <c r="MHW55" s="468"/>
      <c r="MHX55" s="468"/>
      <c r="MHY55" s="468"/>
      <c r="MHZ55" s="468"/>
      <c r="MIA55" s="468"/>
      <c r="MIB55" s="468"/>
      <c r="MIC55" s="468"/>
      <c r="MID55" s="468"/>
      <c r="MIE55" s="468"/>
      <c r="MIF55" s="468"/>
      <c r="MIG55" s="468"/>
      <c r="MIH55" s="468"/>
      <c r="MII55" s="468"/>
      <c r="MIJ55" s="468"/>
      <c r="MIK55" s="468"/>
      <c r="MIL55" s="468"/>
      <c r="MIM55" s="468"/>
      <c r="MIN55" s="468"/>
      <c r="MIO55" s="468"/>
      <c r="MIP55" s="468"/>
      <c r="MIQ55" s="468"/>
      <c r="MIR55" s="468"/>
      <c r="MIS55" s="468"/>
      <c r="MIT55" s="468"/>
      <c r="MIU55" s="468"/>
      <c r="MIV55" s="468"/>
      <c r="MIW55" s="468"/>
      <c r="MIX55" s="468"/>
      <c r="MIY55" s="468"/>
      <c r="MIZ55" s="468"/>
      <c r="MJA55" s="468"/>
      <c r="MJB55" s="468"/>
      <c r="MJC55" s="468"/>
      <c r="MJD55" s="468"/>
      <c r="MJE55" s="468"/>
      <c r="MJF55" s="468"/>
      <c r="MJG55" s="468"/>
      <c r="MJH55" s="468"/>
      <c r="MJI55" s="468"/>
      <c r="MJJ55" s="468"/>
      <c r="MJK55" s="468"/>
      <c r="MJL55" s="468"/>
      <c r="MJM55" s="468"/>
      <c r="MJN55" s="468"/>
      <c r="MJO55" s="468"/>
      <c r="MJP55" s="468"/>
      <c r="MJQ55" s="468"/>
      <c r="MJR55" s="468"/>
      <c r="MJS55" s="468"/>
      <c r="MJT55" s="468"/>
      <c r="MJU55" s="468"/>
      <c r="MJV55" s="468"/>
      <c r="MJW55" s="468"/>
      <c r="MJX55" s="468"/>
      <c r="MJY55" s="468"/>
      <c r="MJZ55" s="468"/>
      <c r="MKA55" s="468"/>
      <c r="MKB55" s="468"/>
      <c r="MKC55" s="468"/>
      <c r="MKD55" s="468"/>
      <c r="MKE55" s="468"/>
      <c r="MKF55" s="468"/>
      <c r="MKG55" s="468"/>
      <c r="MKH55" s="468"/>
      <c r="MKI55" s="468"/>
      <c r="MKJ55" s="468"/>
      <c r="MKK55" s="468"/>
      <c r="MKL55" s="468"/>
      <c r="MKM55" s="468"/>
      <c r="MKN55" s="468"/>
      <c r="MKO55" s="468"/>
      <c r="MKP55" s="468"/>
      <c r="MKQ55" s="468"/>
      <c r="MKR55" s="468"/>
      <c r="MKS55" s="468"/>
      <c r="MKT55" s="468"/>
      <c r="MKU55" s="468"/>
      <c r="MKV55" s="468"/>
      <c r="MKW55" s="468"/>
      <c r="MKX55" s="468"/>
      <c r="MKY55" s="468"/>
      <c r="MKZ55" s="468"/>
      <c r="MLA55" s="468"/>
      <c r="MLB55" s="468"/>
      <c r="MLC55" s="468"/>
      <c r="MLD55" s="468"/>
      <c r="MLE55" s="468"/>
      <c r="MLF55" s="468"/>
      <c r="MLG55" s="468"/>
      <c r="MLH55" s="468"/>
      <c r="MLI55" s="468"/>
      <c r="MLJ55" s="468"/>
      <c r="MLK55" s="468"/>
      <c r="MLL55" s="468"/>
      <c r="MLM55" s="468"/>
      <c r="MLN55" s="468"/>
      <c r="MLO55" s="468"/>
      <c r="MLP55" s="468"/>
      <c r="MLQ55" s="468"/>
      <c r="MLR55" s="468"/>
      <c r="MLS55" s="468"/>
      <c r="MLT55" s="468"/>
      <c r="MLU55" s="468"/>
      <c r="MLV55" s="468"/>
      <c r="MLW55" s="468"/>
      <c r="MLX55" s="468"/>
      <c r="MLY55" s="468"/>
      <c r="MLZ55" s="468"/>
      <c r="MMA55" s="468"/>
      <c r="MMB55" s="468"/>
      <c r="MMC55" s="468"/>
      <c r="MMD55" s="468"/>
      <c r="MME55" s="468"/>
      <c r="MMF55" s="468"/>
      <c r="MMG55" s="468"/>
      <c r="MMH55" s="468"/>
      <c r="MMI55" s="468"/>
      <c r="MMJ55" s="468"/>
      <c r="MMK55" s="468"/>
      <c r="MML55" s="468"/>
      <c r="MMM55" s="468"/>
      <c r="MMN55" s="468"/>
      <c r="MMO55" s="468"/>
      <c r="MMP55" s="468"/>
      <c r="MMQ55" s="468"/>
      <c r="MMR55" s="468"/>
      <c r="MMS55" s="468"/>
      <c r="MMT55" s="468"/>
      <c r="MMU55" s="468"/>
      <c r="MMV55" s="468"/>
      <c r="MMW55" s="468"/>
      <c r="MMX55" s="468"/>
      <c r="MMY55" s="468"/>
      <c r="MMZ55" s="468"/>
      <c r="MNA55" s="468"/>
      <c r="MNB55" s="468"/>
      <c r="MNC55" s="468"/>
      <c r="MND55" s="468"/>
      <c r="MNE55" s="468"/>
      <c r="MNF55" s="468"/>
      <c r="MNG55" s="468"/>
      <c r="MNH55" s="468"/>
      <c r="MNI55" s="468"/>
      <c r="MNJ55" s="468"/>
      <c r="MNK55" s="468"/>
      <c r="MNL55" s="468"/>
      <c r="MNM55" s="468"/>
      <c r="MNN55" s="468"/>
      <c r="MNO55" s="468"/>
      <c r="MNP55" s="468"/>
      <c r="MNQ55" s="468"/>
      <c r="MNR55" s="468"/>
      <c r="MNS55" s="468"/>
      <c r="MNT55" s="468"/>
      <c r="MNU55" s="468"/>
      <c r="MNV55" s="468"/>
      <c r="MNW55" s="468"/>
      <c r="MNX55" s="468"/>
      <c r="MNY55" s="468"/>
      <c r="MNZ55" s="468"/>
      <c r="MOA55" s="468"/>
      <c r="MOB55" s="468"/>
      <c r="MOC55" s="468"/>
      <c r="MOD55" s="468"/>
      <c r="MOE55" s="468"/>
      <c r="MOF55" s="468"/>
      <c r="MOG55" s="468"/>
      <c r="MOH55" s="468"/>
      <c r="MOI55" s="468"/>
      <c r="MOJ55" s="468"/>
      <c r="MOK55" s="468"/>
      <c r="MOL55" s="468"/>
      <c r="MOM55" s="468"/>
      <c r="MON55" s="468"/>
      <c r="MOO55" s="468"/>
      <c r="MOP55" s="468"/>
      <c r="MOQ55" s="468"/>
      <c r="MOR55" s="468"/>
      <c r="MOS55" s="468"/>
      <c r="MOT55" s="468"/>
      <c r="MOU55" s="468"/>
      <c r="MOV55" s="468"/>
      <c r="MOW55" s="468"/>
      <c r="MOX55" s="468"/>
      <c r="MOY55" s="468"/>
      <c r="MOZ55" s="468"/>
      <c r="MPA55" s="468"/>
      <c r="MPB55" s="468"/>
      <c r="MPC55" s="468"/>
      <c r="MPD55" s="468"/>
      <c r="MPE55" s="468"/>
      <c r="MPF55" s="468"/>
      <c r="MPG55" s="468"/>
      <c r="MPH55" s="468"/>
      <c r="MPI55" s="468"/>
      <c r="MPJ55" s="468"/>
      <c r="MPK55" s="468"/>
      <c r="MPL55" s="468"/>
      <c r="MPM55" s="468"/>
      <c r="MPN55" s="468"/>
      <c r="MPO55" s="468"/>
      <c r="MPP55" s="468"/>
      <c r="MPQ55" s="468"/>
      <c r="MPR55" s="468"/>
      <c r="MPS55" s="468"/>
      <c r="MPT55" s="468"/>
      <c r="MPU55" s="468"/>
      <c r="MPV55" s="468"/>
      <c r="MPW55" s="468"/>
      <c r="MPX55" s="468"/>
      <c r="MPY55" s="468"/>
      <c r="MPZ55" s="468"/>
      <c r="MQA55" s="468"/>
      <c r="MQB55" s="468"/>
      <c r="MQC55" s="468"/>
      <c r="MQD55" s="468"/>
      <c r="MQE55" s="468"/>
      <c r="MQF55" s="468"/>
      <c r="MQG55" s="468"/>
      <c r="MQH55" s="468"/>
      <c r="MQI55" s="468"/>
      <c r="MQJ55" s="468"/>
      <c r="MQK55" s="468"/>
      <c r="MQL55" s="468"/>
      <c r="MQM55" s="468"/>
      <c r="MQN55" s="468"/>
      <c r="MQO55" s="468"/>
      <c r="MQP55" s="468"/>
      <c r="MQQ55" s="468"/>
      <c r="MQR55" s="468"/>
      <c r="MQS55" s="468"/>
      <c r="MQT55" s="468"/>
      <c r="MQU55" s="468"/>
      <c r="MQV55" s="468"/>
      <c r="MQW55" s="468"/>
      <c r="MQX55" s="468"/>
      <c r="MQY55" s="468"/>
      <c r="MQZ55" s="468"/>
      <c r="MRA55" s="468"/>
      <c r="MRB55" s="468"/>
      <c r="MRC55" s="468"/>
      <c r="MRD55" s="468"/>
      <c r="MRE55" s="468"/>
      <c r="MRF55" s="468"/>
      <c r="MRG55" s="468"/>
      <c r="MRH55" s="468"/>
      <c r="MRI55" s="468"/>
      <c r="MRJ55" s="468"/>
      <c r="MRK55" s="468"/>
      <c r="MRL55" s="468"/>
      <c r="MRM55" s="468"/>
      <c r="MRN55" s="468"/>
      <c r="MRO55" s="468"/>
      <c r="MRP55" s="468"/>
      <c r="MRQ55" s="468"/>
      <c r="MRR55" s="468"/>
      <c r="MRS55" s="468"/>
      <c r="MRT55" s="468"/>
      <c r="MRU55" s="468"/>
      <c r="MRV55" s="468"/>
      <c r="MRW55" s="468"/>
      <c r="MRX55" s="468"/>
      <c r="MRY55" s="468"/>
      <c r="MRZ55" s="468"/>
      <c r="MSA55" s="468"/>
      <c r="MSB55" s="468"/>
      <c r="MSC55" s="468"/>
      <c r="MSD55" s="468"/>
      <c r="MSE55" s="468"/>
      <c r="MSF55" s="468"/>
      <c r="MSG55" s="468"/>
      <c r="MSH55" s="468"/>
      <c r="MSI55" s="468"/>
      <c r="MSJ55" s="468"/>
      <c r="MSK55" s="468"/>
      <c r="MSL55" s="468"/>
      <c r="MSM55" s="468"/>
      <c r="MSN55" s="468"/>
      <c r="MSO55" s="468"/>
      <c r="MSP55" s="468"/>
      <c r="MSQ55" s="468"/>
      <c r="MSR55" s="468"/>
      <c r="MSS55" s="468"/>
      <c r="MST55" s="468"/>
      <c r="MSU55" s="468"/>
      <c r="MSV55" s="468"/>
      <c r="MSW55" s="468"/>
      <c r="MSX55" s="468"/>
      <c r="MSY55" s="468"/>
      <c r="MSZ55" s="468"/>
      <c r="MTA55" s="468"/>
      <c r="MTB55" s="468"/>
      <c r="MTC55" s="468"/>
      <c r="MTD55" s="468"/>
      <c r="MTE55" s="468"/>
      <c r="MTF55" s="468"/>
      <c r="MTG55" s="468"/>
      <c r="MTH55" s="468"/>
      <c r="MTI55" s="468"/>
      <c r="MTJ55" s="468"/>
      <c r="MTK55" s="468"/>
      <c r="MTL55" s="468"/>
      <c r="MTM55" s="468"/>
      <c r="MTN55" s="468"/>
      <c r="MTO55" s="468"/>
      <c r="MTP55" s="468"/>
      <c r="MTQ55" s="468"/>
      <c r="MTR55" s="468"/>
      <c r="MTS55" s="468"/>
      <c r="MTT55" s="468"/>
      <c r="MTU55" s="468"/>
      <c r="MTV55" s="468"/>
      <c r="MTW55" s="468"/>
      <c r="MTX55" s="468"/>
      <c r="MTY55" s="468"/>
      <c r="MTZ55" s="468"/>
      <c r="MUA55" s="468"/>
      <c r="MUB55" s="468"/>
      <c r="MUC55" s="468"/>
      <c r="MUD55" s="468"/>
      <c r="MUE55" s="468"/>
      <c r="MUF55" s="468"/>
      <c r="MUG55" s="468"/>
      <c r="MUH55" s="468"/>
      <c r="MUI55" s="468"/>
      <c r="MUJ55" s="468"/>
      <c r="MUK55" s="468"/>
      <c r="MUL55" s="468"/>
      <c r="MUM55" s="468"/>
      <c r="MUN55" s="468"/>
      <c r="MUO55" s="468"/>
      <c r="MUP55" s="468"/>
      <c r="MUQ55" s="468"/>
      <c r="MUR55" s="468"/>
      <c r="MUS55" s="468"/>
      <c r="MUT55" s="468"/>
      <c r="MUU55" s="468"/>
      <c r="MUV55" s="468"/>
      <c r="MUW55" s="468"/>
      <c r="MUX55" s="468"/>
      <c r="MUY55" s="468"/>
      <c r="MUZ55" s="468"/>
      <c r="MVA55" s="468"/>
      <c r="MVB55" s="468"/>
      <c r="MVC55" s="468"/>
      <c r="MVD55" s="468"/>
      <c r="MVE55" s="468"/>
      <c r="MVF55" s="468"/>
      <c r="MVG55" s="468"/>
      <c r="MVH55" s="468"/>
      <c r="MVI55" s="468"/>
      <c r="MVJ55" s="468"/>
      <c r="MVK55" s="468"/>
      <c r="MVL55" s="468"/>
      <c r="MVM55" s="468"/>
      <c r="MVN55" s="468"/>
      <c r="MVO55" s="468"/>
      <c r="MVP55" s="468"/>
      <c r="MVQ55" s="468"/>
      <c r="MVR55" s="468"/>
      <c r="MVS55" s="468"/>
      <c r="MVT55" s="468"/>
      <c r="MVU55" s="468"/>
      <c r="MVV55" s="468"/>
      <c r="MVW55" s="468"/>
      <c r="MVX55" s="468"/>
      <c r="MVY55" s="468"/>
      <c r="MVZ55" s="468"/>
      <c r="MWA55" s="468"/>
      <c r="MWB55" s="468"/>
      <c r="MWC55" s="468"/>
      <c r="MWD55" s="468"/>
      <c r="MWE55" s="468"/>
      <c r="MWF55" s="468"/>
      <c r="MWG55" s="468"/>
      <c r="MWH55" s="468"/>
      <c r="MWI55" s="468"/>
      <c r="MWJ55" s="468"/>
      <c r="MWK55" s="468"/>
      <c r="MWL55" s="468"/>
      <c r="MWM55" s="468"/>
      <c r="MWN55" s="468"/>
      <c r="MWO55" s="468"/>
      <c r="MWP55" s="468"/>
      <c r="MWQ55" s="468"/>
      <c r="MWR55" s="468"/>
      <c r="MWS55" s="468"/>
      <c r="MWT55" s="468"/>
      <c r="MWU55" s="468"/>
      <c r="MWV55" s="468"/>
      <c r="MWW55" s="468"/>
      <c r="MWX55" s="468"/>
      <c r="MWY55" s="468"/>
      <c r="MWZ55" s="468"/>
      <c r="MXA55" s="468"/>
      <c r="MXB55" s="468"/>
      <c r="MXC55" s="468"/>
      <c r="MXD55" s="468"/>
      <c r="MXE55" s="468"/>
      <c r="MXF55" s="468"/>
      <c r="MXG55" s="468"/>
      <c r="MXH55" s="468"/>
      <c r="MXI55" s="468"/>
      <c r="MXJ55" s="468"/>
      <c r="MXK55" s="468"/>
      <c r="MXL55" s="468"/>
      <c r="MXM55" s="468"/>
      <c r="MXN55" s="468"/>
      <c r="MXO55" s="468"/>
      <c r="MXP55" s="468"/>
      <c r="MXQ55" s="468"/>
      <c r="MXR55" s="468"/>
      <c r="MXS55" s="468"/>
      <c r="MXT55" s="468"/>
      <c r="MXU55" s="468"/>
      <c r="MXV55" s="468"/>
      <c r="MXW55" s="468"/>
      <c r="MXX55" s="468"/>
      <c r="MXY55" s="468"/>
      <c r="MXZ55" s="468"/>
      <c r="MYA55" s="468"/>
      <c r="MYB55" s="468"/>
      <c r="MYC55" s="468"/>
      <c r="MYD55" s="468"/>
      <c r="MYE55" s="468"/>
      <c r="MYF55" s="468"/>
      <c r="MYG55" s="468"/>
      <c r="MYH55" s="468"/>
      <c r="MYI55" s="468"/>
      <c r="MYJ55" s="468"/>
      <c r="MYK55" s="468"/>
      <c r="MYL55" s="468"/>
      <c r="MYM55" s="468"/>
      <c r="MYN55" s="468"/>
      <c r="MYO55" s="468"/>
      <c r="MYP55" s="468"/>
      <c r="MYQ55" s="468"/>
      <c r="MYR55" s="468"/>
      <c r="MYS55" s="468"/>
      <c r="MYT55" s="468"/>
      <c r="MYU55" s="468"/>
      <c r="MYV55" s="468"/>
      <c r="MYW55" s="468"/>
      <c r="MYX55" s="468"/>
      <c r="MYY55" s="468"/>
      <c r="MYZ55" s="468"/>
      <c r="MZA55" s="468"/>
      <c r="MZB55" s="468"/>
      <c r="MZC55" s="468"/>
      <c r="MZD55" s="468"/>
      <c r="MZE55" s="468"/>
      <c r="MZF55" s="468"/>
      <c r="MZG55" s="468"/>
      <c r="MZH55" s="468"/>
      <c r="MZI55" s="468"/>
      <c r="MZJ55" s="468"/>
      <c r="MZK55" s="468"/>
      <c r="MZL55" s="468"/>
      <c r="MZM55" s="468"/>
      <c r="MZN55" s="468"/>
      <c r="MZO55" s="468"/>
      <c r="MZP55" s="468"/>
      <c r="MZQ55" s="468"/>
      <c r="MZR55" s="468"/>
      <c r="MZS55" s="468"/>
      <c r="MZT55" s="468"/>
      <c r="MZU55" s="468"/>
      <c r="MZV55" s="468"/>
      <c r="MZW55" s="468"/>
      <c r="MZX55" s="468"/>
      <c r="MZY55" s="468"/>
      <c r="MZZ55" s="468"/>
      <c r="NAA55" s="468"/>
      <c r="NAB55" s="468"/>
      <c r="NAC55" s="468"/>
      <c r="NAD55" s="468"/>
      <c r="NAE55" s="468"/>
      <c r="NAF55" s="468"/>
      <c r="NAG55" s="468"/>
      <c r="NAH55" s="468"/>
      <c r="NAI55" s="468"/>
      <c r="NAJ55" s="468"/>
      <c r="NAK55" s="468"/>
      <c r="NAL55" s="468"/>
      <c r="NAM55" s="468"/>
      <c r="NAN55" s="468"/>
      <c r="NAO55" s="468"/>
      <c r="NAP55" s="468"/>
      <c r="NAQ55" s="468"/>
      <c r="NAR55" s="468"/>
      <c r="NAS55" s="468"/>
      <c r="NAT55" s="468"/>
      <c r="NAU55" s="468"/>
      <c r="NAV55" s="468"/>
      <c r="NAW55" s="468"/>
      <c r="NAX55" s="468"/>
      <c r="NAY55" s="468"/>
      <c r="NAZ55" s="468"/>
      <c r="NBA55" s="468"/>
      <c r="NBB55" s="468"/>
      <c r="NBC55" s="468"/>
      <c r="NBD55" s="468"/>
      <c r="NBE55" s="468"/>
      <c r="NBF55" s="468"/>
      <c r="NBG55" s="468"/>
      <c r="NBH55" s="468"/>
      <c r="NBI55" s="468"/>
      <c r="NBJ55" s="468"/>
      <c r="NBK55" s="468"/>
      <c r="NBL55" s="468"/>
      <c r="NBM55" s="468"/>
      <c r="NBN55" s="468"/>
      <c r="NBO55" s="468"/>
      <c r="NBP55" s="468"/>
      <c r="NBQ55" s="468"/>
      <c r="NBR55" s="468"/>
      <c r="NBS55" s="468"/>
      <c r="NBT55" s="468"/>
      <c r="NBU55" s="468"/>
      <c r="NBV55" s="468"/>
      <c r="NBW55" s="468"/>
      <c r="NBX55" s="468"/>
      <c r="NBY55" s="468"/>
      <c r="NBZ55" s="468"/>
      <c r="NCA55" s="468"/>
      <c r="NCB55" s="468"/>
      <c r="NCC55" s="468"/>
      <c r="NCD55" s="468"/>
      <c r="NCE55" s="468"/>
      <c r="NCF55" s="468"/>
      <c r="NCG55" s="468"/>
      <c r="NCH55" s="468"/>
      <c r="NCI55" s="468"/>
      <c r="NCJ55" s="468"/>
      <c r="NCK55" s="468"/>
      <c r="NCL55" s="468"/>
      <c r="NCM55" s="468"/>
      <c r="NCN55" s="468"/>
      <c r="NCO55" s="468"/>
      <c r="NCP55" s="468"/>
      <c r="NCQ55" s="468"/>
      <c r="NCR55" s="468"/>
      <c r="NCS55" s="468"/>
      <c r="NCT55" s="468"/>
      <c r="NCU55" s="468"/>
      <c r="NCV55" s="468"/>
      <c r="NCW55" s="468"/>
      <c r="NCX55" s="468"/>
      <c r="NCY55" s="468"/>
      <c r="NCZ55" s="468"/>
      <c r="NDA55" s="468"/>
      <c r="NDB55" s="468"/>
      <c r="NDC55" s="468"/>
      <c r="NDD55" s="468"/>
      <c r="NDE55" s="468"/>
      <c r="NDF55" s="468"/>
      <c r="NDG55" s="468"/>
      <c r="NDH55" s="468"/>
      <c r="NDI55" s="468"/>
      <c r="NDJ55" s="468"/>
      <c r="NDK55" s="468"/>
      <c r="NDL55" s="468"/>
      <c r="NDM55" s="468"/>
      <c r="NDN55" s="468"/>
      <c r="NDO55" s="468"/>
      <c r="NDP55" s="468"/>
      <c r="NDQ55" s="468"/>
      <c r="NDR55" s="468"/>
      <c r="NDS55" s="468"/>
      <c r="NDT55" s="468"/>
      <c r="NDU55" s="468"/>
      <c r="NDV55" s="468"/>
      <c r="NDW55" s="468"/>
      <c r="NDX55" s="468"/>
      <c r="NDY55" s="468"/>
      <c r="NDZ55" s="468"/>
      <c r="NEA55" s="468"/>
      <c r="NEB55" s="468"/>
      <c r="NEC55" s="468"/>
      <c r="NED55" s="468"/>
      <c r="NEE55" s="468"/>
      <c r="NEF55" s="468"/>
      <c r="NEG55" s="468"/>
      <c r="NEH55" s="468"/>
      <c r="NEI55" s="468"/>
      <c r="NEJ55" s="468"/>
      <c r="NEK55" s="468"/>
      <c r="NEL55" s="468"/>
      <c r="NEM55" s="468"/>
      <c r="NEN55" s="468"/>
      <c r="NEO55" s="468"/>
      <c r="NEP55" s="468"/>
      <c r="NEQ55" s="468"/>
      <c r="NER55" s="468"/>
      <c r="NES55" s="468"/>
      <c r="NET55" s="468"/>
      <c r="NEU55" s="468"/>
      <c r="NEV55" s="468"/>
      <c r="NEW55" s="468"/>
      <c r="NEX55" s="468"/>
      <c r="NEY55" s="468"/>
      <c r="NEZ55" s="468"/>
      <c r="NFA55" s="468"/>
      <c r="NFB55" s="468"/>
      <c r="NFC55" s="468"/>
      <c r="NFD55" s="468"/>
      <c r="NFE55" s="468"/>
      <c r="NFF55" s="468"/>
      <c r="NFG55" s="468"/>
      <c r="NFH55" s="468"/>
      <c r="NFI55" s="468"/>
      <c r="NFJ55" s="468"/>
      <c r="NFK55" s="468"/>
      <c r="NFL55" s="468"/>
      <c r="NFM55" s="468"/>
      <c r="NFN55" s="468"/>
      <c r="NFO55" s="468"/>
      <c r="NFP55" s="468"/>
      <c r="NFQ55" s="468"/>
      <c r="NFR55" s="468"/>
      <c r="NFS55" s="468"/>
      <c r="NFT55" s="468"/>
      <c r="NFU55" s="468"/>
      <c r="NFV55" s="468"/>
      <c r="NFW55" s="468"/>
      <c r="NFX55" s="468"/>
      <c r="NFY55" s="468"/>
      <c r="NFZ55" s="468"/>
      <c r="NGA55" s="468"/>
      <c r="NGB55" s="468"/>
      <c r="NGC55" s="468"/>
      <c r="NGD55" s="468"/>
      <c r="NGE55" s="468"/>
      <c r="NGF55" s="468"/>
      <c r="NGG55" s="468"/>
      <c r="NGH55" s="468"/>
      <c r="NGI55" s="468"/>
      <c r="NGJ55" s="468"/>
      <c r="NGK55" s="468"/>
      <c r="NGL55" s="468"/>
      <c r="NGM55" s="468"/>
      <c r="NGN55" s="468"/>
      <c r="NGO55" s="468"/>
      <c r="NGP55" s="468"/>
      <c r="NGQ55" s="468"/>
      <c r="NGR55" s="468"/>
      <c r="NGS55" s="468"/>
      <c r="NGT55" s="468"/>
      <c r="NGU55" s="468"/>
      <c r="NGV55" s="468"/>
      <c r="NGW55" s="468"/>
      <c r="NGX55" s="468"/>
      <c r="NGY55" s="468"/>
      <c r="NGZ55" s="468"/>
      <c r="NHA55" s="468"/>
      <c r="NHB55" s="468"/>
      <c r="NHC55" s="468"/>
      <c r="NHD55" s="468"/>
      <c r="NHE55" s="468"/>
      <c r="NHF55" s="468"/>
      <c r="NHG55" s="468"/>
      <c r="NHH55" s="468"/>
      <c r="NHI55" s="468"/>
      <c r="NHJ55" s="468"/>
      <c r="NHK55" s="468"/>
      <c r="NHL55" s="468"/>
      <c r="NHM55" s="468"/>
      <c r="NHN55" s="468"/>
      <c r="NHO55" s="468"/>
      <c r="NHP55" s="468"/>
      <c r="NHQ55" s="468"/>
      <c r="NHR55" s="468"/>
      <c r="NHS55" s="468"/>
      <c r="NHT55" s="468"/>
      <c r="NHU55" s="468"/>
      <c r="NHV55" s="468"/>
      <c r="NHW55" s="468"/>
      <c r="NHX55" s="468"/>
      <c r="NHY55" s="468"/>
      <c r="NHZ55" s="468"/>
      <c r="NIA55" s="468"/>
      <c r="NIB55" s="468"/>
      <c r="NIC55" s="468"/>
      <c r="NID55" s="468"/>
      <c r="NIE55" s="468"/>
      <c r="NIF55" s="468"/>
      <c r="NIG55" s="468"/>
      <c r="NIH55" s="468"/>
      <c r="NII55" s="468"/>
      <c r="NIJ55" s="468"/>
      <c r="NIK55" s="468"/>
      <c r="NIL55" s="468"/>
      <c r="NIM55" s="468"/>
      <c r="NIN55" s="468"/>
      <c r="NIO55" s="468"/>
      <c r="NIP55" s="468"/>
      <c r="NIQ55" s="468"/>
      <c r="NIR55" s="468"/>
      <c r="NIS55" s="468"/>
      <c r="NIT55" s="468"/>
      <c r="NIU55" s="468"/>
      <c r="NIV55" s="468"/>
      <c r="NIW55" s="468"/>
      <c r="NIX55" s="468"/>
      <c r="NIY55" s="468"/>
      <c r="NIZ55" s="468"/>
      <c r="NJA55" s="468"/>
      <c r="NJB55" s="468"/>
      <c r="NJC55" s="468"/>
      <c r="NJD55" s="468"/>
      <c r="NJE55" s="468"/>
      <c r="NJF55" s="468"/>
      <c r="NJG55" s="468"/>
      <c r="NJH55" s="468"/>
      <c r="NJI55" s="468"/>
      <c r="NJJ55" s="468"/>
      <c r="NJK55" s="468"/>
      <c r="NJL55" s="468"/>
      <c r="NJM55" s="468"/>
      <c r="NJN55" s="468"/>
      <c r="NJO55" s="468"/>
      <c r="NJP55" s="468"/>
      <c r="NJQ55" s="468"/>
      <c r="NJR55" s="468"/>
      <c r="NJS55" s="468"/>
      <c r="NJT55" s="468"/>
      <c r="NJU55" s="468"/>
      <c r="NJV55" s="468"/>
      <c r="NJW55" s="468"/>
      <c r="NJX55" s="468"/>
      <c r="NJY55" s="468"/>
      <c r="NJZ55" s="468"/>
      <c r="NKA55" s="468"/>
      <c r="NKB55" s="468"/>
      <c r="NKC55" s="468"/>
      <c r="NKD55" s="468"/>
      <c r="NKE55" s="468"/>
      <c r="NKF55" s="468"/>
      <c r="NKG55" s="468"/>
      <c r="NKH55" s="468"/>
      <c r="NKI55" s="468"/>
      <c r="NKJ55" s="468"/>
      <c r="NKK55" s="468"/>
      <c r="NKL55" s="468"/>
      <c r="NKM55" s="468"/>
      <c r="NKN55" s="468"/>
      <c r="NKO55" s="468"/>
      <c r="NKP55" s="468"/>
      <c r="NKQ55" s="468"/>
      <c r="NKR55" s="468"/>
      <c r="NKS55" s="468"/>
      <c r="NKT55" s="468"/>
      <c r="NKU55" s="468"/>
      <c r="NKV55" s="468"/>
      <c r="NKW55" s="468"/>
      <c r="NKX55" s="468"/>
      <c r="NKY55" s="468"/>
      <c r="NKZ55" s="468"/>
      <c r="NLA55" s="468"/>
      <c r="NLB55" s="468"/>
      <c r="NLC55" s="468"/>
      <c r="NLD55" s="468"/>
      <c r="NLE55" s="468"/>
      <c r="NLF55" s="468"/>
      <c r="NLG55" s="468"/>
      <c r="NLH55" s="468"/>
      <c r="NLI55" s="468"/>
      <c r="NLJ55" s="468"/>
      <c r="NLK55" s="468"/>
      <c r="NLL55" s="468"/>
      <c r="NLM55" s="468"/>
      <c r="NLN55" s="468"/>
      <c r="NLO55" s="468"/>
      <c r="NLP55" s="468"/>
      <c r="NLQ55" s="468"/>
      <c r="NLR55" s="468"/>
      <c r="NLS55" s="468"/>
      <c r="NLT55" s="468"/>
      <c r="NLU55" s="468"/>
      <c r="NLV55" s="468"/>
      <c r="NLW55" s="468"/>
      <c r="NLX55" s="468"/>
      <c r="NLY55" s="468"/>
      <c r="NLZ55" s="468"/>
      <c r="NMA55" s="468"/>
      <c r="NMB55" s="468"/>
      <c r="NMC55" s="468"/>
      <c r="NMD55" s="468"/>
      <c r="NME55" s="468"/>
      <c r="NMF55" s="468"/>
      <c r="NMG55" s="468"/>
      <c r="NMH55" s="468"/>
      <c r="NMI55" s="468"/>
      <c r="NMJ55" s="468"/>
      <c r="NMK55" s="468"/>
      <c r="NML55" s="468"/>
      <c r="NMM55" s="468"/>
      <c r="NMN55" s="468"/>
      <c r="NMO55" s="468"/>
      <c r="NMP55" s="468"/>
      <c r="NMQ55" s="468"/>
      <c r="NMR55" s="468"/>
      <c r="NMS55" s="468"/>
      <c r="NMT55" s="468"/>
      <c r="NMU55" s="468"/>
      <c r="NMV55" s="468"/>
      <c r="NMW55" s="468"/>
      <c r="NMX55" s="468"/>
      <c r="NMY55" s="468"/>
      <c r="NMZ55" s="468"/>
      <c r="NNA55" s="468"/>
      <c r="NNB55" s="468"/>
      <c r="NNC55" s="468"/>
      <c r="NND55" s="468"/>
      <c r="NNE55" s="468"/>
      <c r="NNF55" s="468"/>
      <c r="NNG55" s="468"/>
      <c r="NNH55" s="468"/>
      <c r="NNI55" s="468"/>
      <c r="NNJ55" s="468"/>
      <c r="NNK55" s="468"/>
      <c r="NNL55" s="468"/>
      <c r="NNM55" s="468"/>
      <c r="NNN55" s="468"/>
      <c r="NNO55" s="468"/>
      <c r="NNP55" s="468"/>
      <c r="NNQ55" s="468"/>
      <c r="NNR55" s="468"/>
      <c r="NNS55" s="468"/>
      <c r="NNT55" s="468"/>
      <c r="NNU55" s="468"/>
      <c r="NNV55" s="468"/>
      <c r="NNW55" s="468"/>
      <c r="NNX55" s="468"/>
      <c r="NNY55" s="468"/>
      <c r="NNZ55" s="468"/>
      <c r="NOA55" s="468"/>
      <c r="NOB55" s="468"/>
      <c r="NOC55" s="468"/>
      <c r="NOD55" s="468"/>
      <c r="NOE55" s="468"/>
      <c r="NOF55" s="468"/>
      <c r="NOG55" s="468"/>
      <c r="NOH55" s="468"/>
      <c r="NOI55" s="468"/>
      <c r="NOJ55" s="468"/>
      <c r="NOK55" s="468"/>
      <c r="NOL55" s="468"/>
      <c r="NOM55" s="468"/>
      <c r="NON55" s="468"/>
      <c r="NOO55" s="468"/>
      <c r="NOP55" s="468"/>
      <c r="NOQ55" s="468"/>
      <c r="NOR55" s="468"/>
      <c r="NOS55" s="468"/>
      <c r="NOT55" s="468"/>
      <c r="NOU55" s="468"/>
      <c r="NOV55" s="468"/>
      <c r="NOW55" s="468"/>
      <c r="NOX55" s="468"/>
      <c r="NOY55" s="468"/>
      <c r="NOZ55" s="468"/>
      <c r="NPA55" s="468"/>
      <c r="NPB55" s="468"/>
      <c r="NPC55" s="468"/>
      <c r="NPD55" s="468"/>
      <c r="NPE55" s="468"/>
      <c r="NPF55" s="468"/>
      <c r="NPG55" s="468"/>
      <c r="NPH55" s="468"/>
      <c r="NPI55" s="468"/>
      <c r="NPJ55" s="468"/>
      <c r="NPK55" s="468"/>
      <c r="NPL55" s="468"/>
      <c r="NPM55" s="468"/>
      <c r="NPN55" s="468"/>
      <c r="NPO55" s="468"/>
      <c r="NPP55" s="468"/>
      <c r="NPQ55" s="468"/>
      <c r="NPR55" s="468"/>
      <c r="NPS55" s="468"/>
      <c r="NPT55" s="468"/>
      <c r="NPU55" s="468"/>
      <c r="NPV55" s="468"/>
      <c r="NPW55" s="468"/>
      <c r="NPX55" s="468"/>
      <c r="NPY55" s="468"/>
      <c r="NPZ55" s="468"/>
      <c r="NQA55" s="468"/>
      <c r="NQB55" s="468"/>
      <c r="NQC55" s="468"/>
      <c r="NQD55" s="468"/>
      <c r="NQE55" s="468"/>
      <c r="NQF55" s="468"/>
      <c r="NQG55" s="468"/>
      <c r="NQH55" s="468"/>
      <c r="NQI55" s="468"/>
      <c r="NQJ55" s="468"/>
      <c r="NQK55" s="468"/>
      <c r="NQL55" s="468"/>
      <c r="NQM55" s="468"/>
      <c r="NQN55" s="468"/>
      <c r="NQO55" s="468"/>
      <c r="NQP55" s="468"/>
      <c r="NQQ55" s="468"/>
      <c r="NQR55" s="468"/>
      <c r="NQS55" s="468"/>
      <c r="NQT55" s="468"/>
      <c r="NQU55" s="468"/>
      <c r="NQV55" s="468"/>
      <c r="NQW55" s="468"/>
      <c r="NQX55" s="468"/>
      <c r="NQY55" s="468"/>
      <c r="NQZ55" s="468"/>
      <c r="NRA55" s="468"/>
      <c r="NRB55" s="468"/>
      <c r="NRC55" s="468"/>
      <c r="NRD55" s="468"/>
      <c r="NRE55" s="468"/>
      <c r="NRF55" s="468"/>
      <c r="NRG55" s="468"/>
      <c r="NRH55" s="468"/>
      <c r="NRI55" s="468"/>
      <c r="NRJ55" s="468"/>
      <c r="NRK55" s="468"/>
      <c r="NRL55" s="468"/>
      <c r="NRM55" s="468"/>
      <c r="NRN55" s="468"/>
      <c r="NRO55" s="468"/>
      <c r="NRP55" s="468"/>
      <c r="NRQ55" s="468"/>
      <c r="NRR55" s="468"/>
      <c r="NRS55" s="468"/>
      <c r="NRT55" s="468"/>
      <c r="NRU55" s="468"/>
      <c r="NRV55" s="468"/>
      <c r="NRW55" s="468"/>
      <c r="NRX55" s="468"/>
      <c r="NRY55" s="468"/>
      <c r="NRZ55" s="468"/>
      <c r="NSA55" s="468"/>
      <c r="NSB55" s="468"/>
      <c r="NSC55" s="468"/>
      <c r="NSD55" s="468"/>
      <c r="NSE55" s="468"/>
      <c r="NSF55" s="468"/>
      <c r="NSG55" s="468"/>
      <c r="NSH55" s="468"/>
      <c r="NSI55" s="468"/>
      <c r="NSJ55" s="468"/>
      <c r="NSK55" s="468"/>
      <c r="NSL55" s="468"/>
      <c r="NSM55" s="468"/>
      <c r="NSN55" s="468"/>
      <c r="NSO55" s="468"/>
      <c r="NSP55" s="468"/>
      <c r="NSQ55" s="468"/>
      <c r="NSR55" s="468"/>
      <c r="NSS55" s="468"/>
      <c r="NST55" s="468"/>
      <c r="NSU55" s="468"/>
      <c r="NSV55" s="468"/>
      <c r="NSW55" s="468"/>
      <c r="NSX55" s="468"/>
      <c r="NSY55" s="468"/>
      <c r="NSZ55" s="468"/>
      <c r="NTA55" s="468"/>
      <c r="NTB55" s="468"/>
      <c r="NTC55" s="468"/>
      <c r="NTD55" s="468"/>
      <c r="NTE55" s="468"/>
      <c r="NTF55" s="468"/>
      <c r="NTG55" s="468"/>
      <c r="NTH55" s="468"/>
      <c r="NTI55" s="468"/>
      <c r="NTJ55" s="468"/>
      <c r="NTK55" s="468"/>
      <c r="NTL55" s="468"/>
      <c r="NTM55" s="468"/>
      <c r="NTN55" s="468"/>
      <c r="NTO55" s="468"/>
      <c r="NTP55" s="468"/>
      <c r="NTQ55" s="468"/>
      <c r="NTR55" s="468"/>
      <c r="NTS55" s="468"/>
      <c r="NTT55" s="468"/>
      <c r="NTU55" s="468"/>
      <c r="NTV55" s="468"/>
      <c r="NTW55" s="468"/>
      <c r="NTX55" s="468"/>
      <c r="NTY55" s="468"/>
      <c r="NTZ55" s="468"/>
      <c r="NUA55" s="468"/>
      <c r="NUB55" s="468"/>
      <c r="NUC55" s="468"/>
      <c r="NUD55" s="468"/>
      <c r="NUE55" s="468"/>
      <c r="NUF55" s="468"/>
      <c r="NUG55" s="468"/>
      <c r="NUH55" s="468"/>
      <c r="NUI55" s="468"/>
      <c r="NUJ55" s="468"/>
      <c r="NUK55" s="468"/>
      <c r="NUL55" s="468"/>
      <c r="NUM55" s="468"/>
      <c r="NUN55" s="468"/>
      <c r="NUO55" s="468"/>
      <c r="NUP55" s="468"/>
      <c r="NUQ55" s="468"/>
      <c r="NUR55" s="468"/>
      <c r="NUS55" s="468"/>
      <c r="NUT55" s="468"/>
      <c r="NUU55" s="468"/>
      <c r="NUV55" s="468"/>
      <c r="NUW55" s="468"/>
      <c r="NUX55" s="468"/>
      <c r="NUY55" s="468"/>
      <c r="NUZ55" s="468"/>
      <c r="NVA55" s="468"/>
      <c r="NVB55" s="468"/>
      <c r="NVC55" s="468"/>
      <c r="NVD55" s="468"/>
      <c r="NVE55" s="468"/>
      <c r="NVF55" s="468"/>
      <c r="NVG55" s="468"/>
      <c r="NVH55" s="468"/>
      <c r="NVI55" s="468"/>
      <c r="NVJ55" s="468"/>
      <c r="NVK55" s="468"/>
      <c r="NVL55" s="468"/>
      <c r="NVM55" s="468"/>
      <c r="NVN55" s="468"/>
      <c r="NVO55" s="468"/>
      <c r="NVP55" s="468"/>
      <c r="NVQ55" s="468"/>
      <c r="NVR55" s="468"/>
      <c r="NVS55" s="468"/>
      <c r="NVT55" s="468"/>
      <c r="NVU55" s="468"/>
      <c r="NVV55" s="468"/>
      <c r="NVW55" s="468"/>
      <c r="NVX55" s="468"/>
      <c r="NVY55" s="468"/>
      <c r="NVZ55" s="468"/>
      <c r="NWA55" s="468"/>
      <c r="NWB55" s="468"/>
      <c r="NWC55" s="468"/>
      <c r="NWD55" s="468"/>
      <c r="NWE55" s="468"/>
      <c r="NWF55" s="468"/>
      <c r="NWG55" s="468"/>
      <c r="NWH55" s="468"/>
      <c r="NWI55" s="468"/>
      <c r="NWJ55" s="468"/>
      <c r="NWK55" s="468"/>
      <c r="NWL55" s="468"/>
      <c r="NWM55" s="468"/>
      <c r="NWN55" s="468"/>
      <c r="NWO55" s="468"/>
      <c r="NWP55" s="468"/>
      <c r="NWQ55" s="468"/>
      <c r="NWR55" s="468"/>
      <c r="NWS55" s="468"/>
      <c r="NWT55" s="468"/>
      <c r="NWU55" s="468"/>
      <c r="NWV55" s="468"/>
      <c r="NWW55" s="468"/>
      <c r="NWX55" s="468"/>
      <c r="NWY55" s="468"/>
      <c r="NWZ55" s="468"/>
      <c r="NXA55" s="468"/>
      <c r="NXB55" s="468"/>
      <c r="NXC55" s="468"/>
      <c r="NXD55" s="468"/>
      <c r="NXE55" s="468"/>
      <c r="NXF55" s="468"/>
      <c r="NXG55" s="468"/>
      <c r="NXH55" s="468"/>
      <c r="NXI55" s="468"/>
      <c r="NXJ55" s="468"/>
      <c r="NXK55" s="468"/>
      <c r="NXL55" s="468"/>
      <c r="NXM55" s="468"/>
      <c r="NXN55" s="468"/>
      <c r="NXO55" s="468"/>
      <c r="NXP55" s="468"/>
      <c r="NXQ55" s="468"/>
      <c r="NXR55" s="468"/>
      <c r="NXS55" s="468"/>
      <c r="NXT55" s="468"/>
      <c r="NXU55" s="468"/>
      <c r="NXV55" s="468"/>
      <c r="NXW55" s="468"/>
      <c r="NXX55" s="468"/>
      <c r="NXY55" s="468"/>
      <c r="NXZ55" s="468"/>
      <c r="NYA55" s="468"/>
      <c r="NYB55" s="468"/>
      <c r="NYC55" s="468"/>
      <c r="NYD55" s="468"/>
      <c r="NYE55" s="468"/>
      <c r="NYF55" s="468"/>
      <c r="NYG55" s="468"/>
      <c r="NYH55" s="468"/>
      <c r="NYI55" s="468"/>
      <c r="NYJ55" s="468"/>
      <c r="NYK55" s="468"/>
      <c r="NYL55" s="468"/>
      <c r="NYM55" s="468"/>
      <c r="NYN55" s="468"/>
      <c r="NYO55" s="468"/>
      <c r="NYP55" s="468"/>
      <c r="NYQ55" s="468"/>
      <c r="NYR55" s="468"/>
      <c r="NYS55" s="468"/>
      <c r="NYT55" s="468"/>
      <c r="NYU55" s="468"/>
      <c r="NYV55" s="468"/>
      <c r="NYW55" s="468"/>
      <c r="NYX55" s="468"/>
      <c r="NYY55" s="468"/>
      <c r="NYZ55" s="468"/>
      <c r="NZA55" s="468"/>
      <c r="NZB55" s="468"/>
      <c r="NZC55" s="468"/>
      <c r="NZD55" s="468"/>
      <c r="NZE55" s="468"/>
      <c r="NZF55" s="468"/>
      <c r="NZG55" s="468"/>
      <c r="NZH55" s="468"/>
      <c r="NZI55" s="468"/>
      <c r="NZJ55" s="468"/>
      <c r="NZK55" s="468"/>
      <c r="NZL55" s="468"/>
      <c r="NZM55" s="468"/>
      <c r="NZN55" s="468"/>
      <c r="NZO55" s="468"/>
      <c r="NZP55" s="468"/>
      <c r="NZQ55" s="468"/>
      <c r="NZR55" s="468"/>
      <c r="NZS55" s="468"/>
      <c r="NZT55" s="468"/>
      <c r="NZU55" s="468"/>
      <c r="NZV55" s="468"/>
      <c r="NZW55" s="468"/>
      <c r="NZX55" s="468"/>
      <c r="NZY55" s="468"/>
      <c r="NZZ55" s="468"/>
      <c r="OAA55" s="468"/>
      <c r="OAB55" s="468"/>
      <c r="OAC55" s="468"/>
      <c r="OAD55" s="468"/>
      <c r="OAE55" s="468"/>
      <c r="OAF55" s="468"/>
      <c r="OAG55" s="468"/>
      <c r="OAH55" s="468"/>
      <c r="OAI55" s="468"/>
      <c r="OAJ55" s="468"/>
      <c r="OAK55" s="468"/>
      <c r="OAL55" s="468"/>
      <c r="OAM55" s="468"/>
      <c r="OAN55" s="468"/>
      <c r="OAO55" s="468"/>
      <c r="OAP55" s="468"/>
      <c r="OAQ55" s="468"/>
      <c r="OAR55" s="468"/>
      <c r="OAS55" s="468"/>
      <c r="OAT55" s="468"/>
      <c r="OAU55" s="468"/>
      <c r="OAV55" s="468"/>
      <c r="OAW55" s="468"/>
      <c r="OAX55" s="468"/>
      <c r="OAY55" s="468"/>
      <c r="OAZ55" s="468"/>
      <c r="OBA55" s="468"/>
      <c r="OBB55" s="468"/>
      <c r="OBC55" s="468"/>
      <c r="OBD55" s="468"/>
      <c r="OBE55" s="468"/>
      <c r="OBF55" s="468"/>
      <c r="OBG55" s="468"/>
      <c r="OBH55" s="468"/>
      <c r="OBI55" s="468"/>
      <c r="OBJ55" s="468"/>
      <c r="OBK55" s="468"/>
      <c r="OBL55" s="468"/>
      <c r="OBM55" s="468"/>
      <c r="OBN55" s="468"/>
      <c r="OBO55" s="468"/>
      <c r="OBP55" s="468"/>
      <c r="OBQ55" s="468"/>
      <c r="OBR55" s="468"/>
      <c r="OBS55" s="468"/>
      <c r="OBT55" s="468"/>
      <c r="OBU55" s="468"/>
      <c r="OBV55" s="468"/>
      <c r="OBW55" s="468"/>
      <c r="OBX55" s="468"/>
      <c r="OBY55" s="468"/>
      <c r="OBZ55" s="468"/>
      <c r="OCA55" s="468"/>
      <c r="OCB55" s="468"/>
      <c r="OCC55" s="468"/>
      <c r="OCD55" s="468"/>
      <c r="OCE55" s="468"/>
      <c r="OCF55" s="468"/>
      <c r="OCG55" s="468"/>
      <c r="OCH55" s="468"/>
      <c r="OCI55" s="468"/>
      <c r="OCJ55" s="468"/>
      <c r="OCK55" s="468"/>
      <c r="OCL55" s="468"/>
      <c r="OCM55" s="468"/>
      <c r="OCN55" s="468"/>
      <c r="OCO55" s="468"/>
      <c r="OCP55" s="468"/>
      <c r="OCQ55" s="468"/>
      <c r="OCR55" s="468"/>
      <c r="OCS55" s="468"/>
      <c r="OCT55" s="468"/>
      <c r="OCU55" s="468"/>
      <c r="OCV55" s="468"/>
      <c r="OCW55" s="468"/>
      <c r="OCX55" s="468"/>
      <c r="OCY55" s="468"/>
      <c r="OCZ55" s="468"/>
      <c r="ODA55" s="468"/>
      <c r="ODB55" s="468"/>
      <c r="ODC55" s="468"/>
      <c r="ODD55" s="468"/>
      <c r="ODE55" s="468"/>
      <c r="ODF55" s="468"/>
      <c r="ODG55" s="468"/>
      <c r="ODH55" s="468"/>
      <c r="ODI55" s="468"/>
      <c r="ODJ55" s="468"/>
      <c r="ODK55" s="468"/>
      <c r="ODL55" s="468"/>
      <c r="ODM55" s="468"/>
      <c r="ODN55" s="468"/>
      <c r="ODO55" s="468"/>
      <c r="ODP55" s="468"/>
      <c r="ODQ55" s="468"/>
      <c r="ODR55" s="468"/>
      <c r="ODS55" s="468"/>
      <c r="ODT55" s="468"/>
      <c r="ODU55" s="468"/>
      <c r="ODV55" s="468"/>
      <c r="ODW55" s="468"/>
      <c r="ODX55" s="468"/>
      <c r="ODY55" s="468"/>
      <c r="ODZ55" s="468"/>
      <c r="OEA55" s="468"/>
      <c r="OEB55" s="468"/>
      <c r="OEC55" s="468"/>
      <c r="OED55" s="468"/>
      <c r="OEE55" s="468"/>
      <c r="OEF55" s="468"/>
      <c r="OEG55" s="468"/>
      <c r="OEH55" s="468"/>
      <c r="OEI55" s="468"/>
      <c r="OEJ55" s="468"/>
      <c r="OEK55" s="468"/>
      <c r="OEL55" s="468"/>
      <c r="OEM55" s="468"/>
      <c r="OEN55" s="468"/>
      <c r="OEO55" s="468"/>
      <c r="OEP55" s="468"/>
      <c r="OEQ55" s="468"/>
      <c r="OER55" s="468"/>
      <c r="OES55" s="468"/>
      <c r="OET55" s="468"/>
      <c r="OEU55" s="468"/>
      <c r="OEV55" s="468"/>
      <c r="OEW55" s="468"/>
      <c r="OEX55" s="468"/>
      <c r="OEY55" s="468"/>
      <c r="OEZ55" s="468"/>
      <c r="OFA55" s="468"/>
      <c r="OFB55" s="468"/>
      <c r="OFC55" s="468"/>
      <c r="OFD55" s="468"/>
      <c r="OFE55" s="468"/>
      <c r="OFF55" s="468"/>
      <c r="OFG55" s="468"/>
      <c r="OFH55" s="468"/>
      <c r="OFI55" s="468"/>
      <c r="OFJ55" s="468"/>
      <c r="OFK55" s="468"/>
      <c r="OFL55" s="468"/>
      <c r="OFM55" s="468"/>
      <c r="OFN55" s="468"/>
      <c r="OFO55" s="468"/>
      <c r="OFP55" s="468"/>
      <c r="OFQ55" s="468"/>
      <c r="OFR55" s="468"/>
      <c r="OFS55" s="468"/>
      <c r="OFT55" s="468"/>
      <c r="OFU55" s="468"/>
      <c r="OFV55" s="468"/>
      <c r="OFW55" s="468"/>
      <c r="OFX55" s="468"/>
      <c r="OFY55" s="468"/>
      <c r="OFZ55" s="468"/>
      <c r="OGA55" s="468"/>
      <c r="OGB55" s="468"/>
      <c r="OGC55" s="468"/>
      <c r="OGD55" s="468"/>
      <c r="OGE55" s="468"/>
      <c r="OGF55" s="468"/>
      <c r="OGG55" s="468"/>
      <c r="OGH55" s="468"/>
      <c r="OGI55" s="468"/>
      <c r="OGJ55" s="468"/>
      <c r="OGK55" s="468"/>
      <c r="OGL55" s="468"/>
      <c r="OGM55" s="468"/>
      <c r="OGN55" s="468"/>
      <c r="OGO55" s="468"/>
      <c r="OGP55" s="468"/>
      <c r="OGQ55" s="468"/>
      <c r="OGR55" s="468"/>
      <c r="OGS55" s="468"/>
      <c r="OGT55" s="468"/>
      <c r="OGU55" s="468"/>
      <c r="OGV55" s="468"/>
      <c r="OGW55" s="468"/>
      <c r="OGX55" s="468"/>
      <c r="OGY55" s="468"/>
      <c r="OGZ55" s="468"/>
      <c r="OHA55" s="468"/>
      <c r="OHB55" s="468"/>
      <c r="OHC55" s="468"/>
      <c r="OHD55" s="468"/>
      <c r="OHE55" s="468"/>
      <c r="OHF55" s="468"/>
      <c r="OHG55" s="468"/>
      <c r="OHH55" s="468"/>
      <c r="OHI55" s="468"/>
      <c r="OHJ55" s="468"/>
      <c r="OHK55" s="468"/>
      <c r="OHL55" s="468"/>
      <c r="OHM55" s="468"/>
      <c r="OHN55" s="468"/>
      <c r="OHO55" s="468"/>
      <c r="OHP55" s="468"/>
      <c r="OHQ55" s="468"/>
      <c r="OHR55" s="468"/>
      <c r="OHS55" s="468"/>
      <c r="OHT55" s="468"/>
      <c r="OHU55" s="468"/>
      <c r="OHV55" s="468"/>
      <c r="OHW55" s="468"/>
      <c r="OHX55" s="468"/>
      <c r="OHY55" s="468"/>
      <c r="OHZ55" s="468"/>
      <c r="OIA55" s="468"/>
      <c r="OIB55" s="468"/>
      <c r="OIC55" s="468"/>
      <c r="OID55" s="468"/>
      <c r="OIE55" s="468"/>
      <c r="OIF55" s="468"/>
      <c r="OIG55" s="468"/>
      <c r="OIH55" s="468"/>
      <c r="OII55" s="468"/>
      <c r="OIJ55" s="468"/>
      <c r="OIK55" s="468"/>
      <c r="OIL55" s="468"/>
      <c r="OIM55" s="468"/>
      <c r="OIN55" s="468"/>
      <c r="OIO55" s="468"/>
      <c r="OIP55" s="468"/>
      <c r="OIQ55" s="468"/>
      <c r="OIR55" s="468"/>
      <c r="OIS55" s="468"/>
      <c r="OIT55" s="468"/>
      <c r="OIU55" s="468"/>
      <c r="OIV55" s="468"/>
      <c r="OIW55" s="468"/>
      <c r="OIX55" s="468"/>
      <c r="OIY55" s="468"/>
      <c r="OIZ55" s="468"/>
      <c r="OJA55" s="468"/>
      <c r="OJB55" s="468"/>
      <c r="OJC55" s="468"/>
      <c r="OJD55" s="468"/>
      <c r="OJE55" s="468"/>
      <c r="OJF55" s="468"/>
      <c r="OJG55" s="468"/>
      <c r="OJH55" s="468"/>
      <c r="OJI55" s="468"/>
      <c r="OJJ55" s="468"/>
      <c r="OJK55" s="468"/>
      <c r="OJL55" s="468"/>
      <c r="OJM55" s="468"/>
      <c r="OJN55" s="468"/>
      <c r="OJO55" s="468"/>
      <c r="OJP55" s="468"/>
      <c r="OJQ55" s="468"/>
      <c r="OJR55" s="468"/>
      <c r="OJS55" s="468"/>
      <c r="OJT55" s="468"/>
      <c r="OJU55" s="468"/>
      <c r="OJV55" s="468"/>
      <c r="OJW55" s="468"/>
      <c r="OJX55" s="468"/>
      <c r="OJY55" s="468"/>
      <c r="OJZ55" s="468"/>
      <c r="OKA55" s="468"/>
      <c r="OKB55" s="468"/>
      <c r="OKC55" s="468"/>
      <c r="OKD55" s="468"/>
      <c r="OKE55" s="468"/>
      <c r="OKF55" s="468"/>
      <c r="OKG55" s="468"/>
      <c r="OKH55" s="468"/>
      <c r="OKI55" s="468"/>
      <c r="OKJ55" s="468"/>
      <c r="OKK55" s="468"/>
      <c r="OKL55" s="468"/>
      <c r="OKM55" s="468"/>
      <c r="OKN55" s="468"/>
      <c r="OKO55" s="468"/>
      <c r="OKP55" s="468"/>
      <c r="OKQ55" s="468"/>
      <c r="OKR55" s="468"/>
      <c r="OKS55" s="468"/>
      <c r="OKT55" s="468"/>
      <c r="OKU55" s="468"/>
      <c r="OKV55" s="468"/>
      <c r="OKW55" s="468"/>
      <c r="OKX55" s="468"/>
      <c r="OKY55" s="468"/>
      <c r="OKZ55" s="468"/>
      <c r="OLA55" s="468"/>
      <c r="OLB55" s="468"/>
      <c r="OLC55" s="468"/>
      <c r="OLD55" s="468"/>
      <c r="OLE55" s="468"/>
      <c r="OLF55" s="468"/>
      <c r="OLG55" s="468"/>
      <c r="OLH55" s="468"/>
      <c r="OLI55" s="468"/>
      <c r="OLJ55" s="468"/>
      <c r="OLK55" s="468"/>
      <c r="OLL55" s="468"/>
      <c r="OLM55" s="468"/>
      <c r="OLN55" s="468"/>
      <c r="OLO55" s="468"/>
      <c r="OLP55" s="468"/>
      <c r="OLQ55" s="468"/>
      <c r="OLR55" s="468"/>
      <c r="OLS55" s="468"/>
      <c r="OLT55" s="468"/>
      <c r="OLU55" s="468"/>
      <c r="OLV55" s="468"/>
      <c r="OLW55" s="468"/>
      <c r="OLX55" s="468"/>
      <c r="OLY55" s="468"/>
      <c r="OLZ55" s="468"/>
      <c r="OMA55" s="468"/>
      <c r="OMB55" s="468"/>
      <c r="OMC55" s="468"/>
      <c r="OMD55" s="468"/>
      <c r="OME55" s="468"/>
      <c r="OMF55" s="468"/>
      <c r="OMG55" s="468"/>
      <c r="OMH55" s="468"/>
      <c r="OMI55" s="468"/>
      <c r="OMJ55" s="468"/>
      <c r="OMK55" s="468"/>
      <c r="OML55" s="468"/>
      <c r="OMM55" s="468"/>
      <c r="OMN55" s="468"/>
      <c r="OMO55" s="468"/>
      <c r="OMP55" s="468"/>
      <c r="OMQ55" s="468"/>
      <c r="OMR55" s="468"/>
      <c r="OMS55" s="468"/>
      <c r="OMT55" s="468"/>
      <c r="OMU55" s="468"/>
      <c r="OMV55" s="468"/>
      <c r="OMW55" s="468"/>
      <c r="OMX55" s="468"/>
      <c r="OMY55" s="468"/>
      <c r="OMZ55" s="468"/>
      <c r="ONA55" s="468"/>
      <c r="ONB55" s="468"/>
      <c r="ONC55" s="468"/>
      <c r="OND55" s="468"/>
      <c r="ONE55" s="468"/>
      <c r="ONF55" s="468"/>
      <c r="ONG55" s="468"/>
      <c r="ONH55" s="468"/>
      <c r="ONI55" s="468"/>
      <c r="ONJ55" s="468"/>
      <c r="ONK55" s="468"/>
      <c r="ONL55" s="468"/>
      <c r="ONM55" s="468"/>
      <c r="ONN55" s="468"/>
      <c r="ONO55" s="468"/>
      <c r="ONP55" s="468"/>
      <c r="ONQ55" s="468"/>
      <c r="ONR55" s="468"/>
      <c r="ONS55" s="468"/>
      <c r="ONT55" s="468"/>
      <c r="ONU55" s="468"/>
      <c r="ONV55" s="468"/>
      <c r="ONW55" s="468"/>
      <c r="ONX55" s="468"/>
      <c r="ONY55" s="468"/>
      <c r="ONZ55" s="468"/>
      <c r="OOA55" s="468"/>
      <c r="OOB55" s="468"/>
      <c r="OOC55" s="468"/>
      <c r="OOD55" s="468"/>
      <c r="OOE55" s="468"/>
      <c r="OOF55" s="468"/>
      <c r="OOG55" s="468"/>
      <c r="OOH55" s="468"/>
      <c r="OOI55" s="468"/>
      <c r="OOJ55" s="468"/>
      <c r="OOK55" s="468"/>
      <c r="OOL55" s="468"/>
      <c r="OOM55" s="468"/>
      <c r="OON55" s="468"/>
      <c r="OOO55" s="468"/>
      <c r="OOP55" s="468"/>
      <c r="OOQ55" s="468"/>
      <c r="OOR55" s="468"/>
      <c r="OOS55" s="468"/>
      <c r="OOT55" s="468"/>
      <c r="OOU55" s="468"/>
      <c r="OOV55" s="468"/>
      <c r="OOW55" s="468"/>
      <c r="OOX55" s="468"/>
      <c r="OOY55" s="468"/>
      <c r="OOZ55" s="468"/>
      <c r="OPA55" s="468"/>
      <c r="OPB55" s="468"/>
      <c r="OPC55" s="468"/>
      <c r="OPD55" s="468"/>
      <c r="OPE55" s="468"/>
      <c r="OPF55" s="468"/>
      <c r="OPG55" s="468"/>
      <c r="OPH55" s="468"/>
      <c r="OPI55" s="468"/>
      <c r="OPJ55" s="468"/>
      <c r="OPK55" s="468"/>
      <c r="OPL55" s="468"/>
      <c r="OPM55" s="468"/>
      <c r="OPN55" s="468"/>
      <c r="OPO55" s="468"/>
      <c r="OPP55" s="468"/>
      <c r="OPQ55" s="468"/>
      <c r="OPR55" s="468"/>
      <c r="OPS55" s="468"/>
      <c r="OPT55" s="468"/>
      <c r="OPU55" s="468"/>
      <c r="OPV55" s="468"/>
      <c r="OPW55" s="468"/>
      <c r="OPX55" s="468"/>
      <c r="OPY55" s="468"/>
      <c r="OPZ55" s="468"/>
      <c r="OQA55" s="468"/>
      <c r="OQB55" s="468"/>
      <c r="OQC55" s="468"/>
      <c r="OQD55" s="468"/>
      <c r="OQE55" s="468"/>
      <c r="OQF55" s="468"/>
      <c r="OQG55" s="468"/>
      <c r="OQH55" s="468"/>
      <c r="OQI55" s="468"/>
      <c r="OQJ55" s="468"/>
      <c r="OQK55" s="468"/>
      <c r="OQL55" s="468"/>
      <c r="OQM55" s="468"/>
      <c r="OQN55" s="468"/>
      <c r="OQO55" s="468"/>
      <c r="OQP55" s="468"/>
      <c r="OQQ55" s="468"/>
      <c r="OQR55" s="468"/>
      <c r="OQS55" s="468"/>
      <c r="OQT55" s="468"/>
      <c r="OQU55" s="468"/>
      <c r="OQV55" s="468"/>
      <c r="OQW55" s="468"/>
      <c r="OQX55" s="468"/>
      <c r="OQY55" s="468"/>
      <c r="OQZ55" s="468"/>
      <c r="ORA55" s="468"/>
      <c r="ORB55" s="468"/>
      <c r="ORC55" s="468"/>
      <c r="ORD55" s="468"/>
      <c r="ORE55" s="468"/>
      <c r="ORF55" s="468"/>
      <c r="ORG55" s="468"/>
      <c r="ORH55" s="468"/>
      <c r="ORI55" s="468"/>
      <c r="ORJ55" s="468"/>
      <c r="ORK55" s="468"/>
      <c r="ORL55" s="468"/>
      <c r="ORM55" s="468"/>
      <c r="ORN55" s="468"/>
      <c r="ORO55" s="468"/>
      <c r="ORP55" s="468"/>
      <c r="ORQ55" s="468"/>
      <c r="ORR55" s="468"/>
      <c r="ORS55" s="468"/>
      <c r="ORT55" s="468"/>
      <c r="ORU55" s="468"/>
      <c r="ORV55" s="468"/>
      <c r="ORW55" s="468"/>
      <c r="ORX55" s="468"/>
      <c r="ORY55" s="468"/>
      <c r="ORZ55" s="468"/>
      <c r="OSA55" s="468"/>
      <c r="OSB55" s="468"/>
      <c r="OSC55" s="468"/>
      <c r="OSD55" s="468"/>
      <c r="OSE55" s="468"/>
      <c r="OSF55" s="468"/>
      <c r="OSG55" s="468"/>
      <c r="OSH55" s="468"/>
      <c r="OSI55" s="468"/>
      <c r="OSJ55" s="468"/>
      <c r="OSK55" s="468"/>
      <c r="OSL55" s="468"/>
      <c r="OSM55" s="468"/>
      <c r="OSN55" s="468"/>
      <c r="OSO55" s="468"/>
      <c r="OSP55" s="468"/>
      <c r="OSQ55" s="468"/>
      <c r="OSR55" s="468"/>
      <c r="OSS55" s="468"/>
      <c r="OST55" s="468"/>
      <c r="OSU55" s="468"/>
      <c r="OSV55" s="468"/>
      <c r="OSW55" s="468"/>
      <c r="OSX55" s="468"/>
      <c r="OSY55" s="468"/>
      <c r="OSZ55" s="468"/>
      <c r="OTA55" s="468"/>
      <c r="OTB55" s="468"/>
      <c r="OTC55" s="468"/>
      <c r="OTD55" s="468"/>
      <c r="OTE55" s="468"/>
      <c r="OTF55" s="468"/>
      <c r="OTG55" s="468"/>
      <c r="OTH55" s="468"/>
      <c r="OTI55" s="468"/>
      <c r="OTJ55" s="468"/>
      <c r="OTK55" s="468"/>
      <c r="OTL55" s="468"/>
      <c r="OTM55" s="468"/>
      <c r="OTN55" s="468"/>
      <c r="OTO55" s="468"/>
      <c r="OTP55" s="468"/>
      <c r="OTQ55" s="468"/>
      <c r="OTR55" s="468"/>
      <c r="OTS55" s="468"/>
      <c r="OTT55" s="468"/>
      <c r="OTU55" s="468"/>
      <c r="OTV55" s="468"/>
      <c r="OTW55" s="468"/>
      <c r="OTX55" s="468"/>
      <c r="OTY55" s="468"/>
      <c r="OTZ55" s="468"/>
      <c r="OUA55" s="468"/>
      <c r="OUB55" s="468"/>
      <c r="OUC55" s="468"/>
      <c r="OUD55" s="468"/>
      <c r="OUE55" s="468"/>
      <c r="OUF55" s="468"/>
      <c r="OUG55" s="468"/>
      <c r="OUH55" s="468"/>
      <c r="OUI55" s="468"/>
      <c r="OUJ55" s="468"/>
      <c r="OUK55" s="468"/>
      <c r="OUL55" s="468"/>
      <c r="OUM55" s="468"/>
      <c r="OUN55" s="468"/>
      <c r="OUO55" s="468"/>
      <c r="OUP55" s="468"/>
      <c r="OUQ55" s="468"/>
      <c r="OUR55" s="468"/>
      <c r="OUS55" s="468"/>
      <c r="OUT55" s="468"/>
      <c r="OUU55" s="468"/>
      <c r="OUV55" s="468"/>
      <c r="OUW55" s="468"/>
      <c r="OUX55" s="468"/>
      <c r="OUY55" s="468"/>
      <c r="OUZ55" s="468"/>
      <c r="OVA55" s="468"/>
      <c r="OVB55" s="468"/>
      <c r="OVC55" s="468"/>
      <c r="OVD55" s="468"/>
      <c r="OVE55" s="468"/>
      <c r="OVF55" s="468"/>
      <c r="OVG55" s="468"/>
      <c r="OVH55" s="468"/>
      <c r="OVI55" s="468"/>
      <c r="OVJ55" s="468"/>
      <c r="OVK55" s="468"/>
      <c r="OVL55" s="468"/>
      <c r="OVM55" s="468"/>
      <c r="OVN55" s="468"/>
      <c r="OVO55" s="468"/>
      <c r="OVP55" s="468"/>
      <c r="OVQ55" s="468"/>
      <c r="OVR55" s="468"/>
      <c r="OVS55" s="468"/>
      <c r="OVT55" s="468"/>
      <c r="OVU55" s="468"/>
      <c r="OVV55" s="468"/>
      <c r="OVW55" s="468"/>
      <c r="OVX55" s="468"/>
      <c r="OVY55" s="468"/>
      <c r="OVZ55" s="468"/>
      <c r="OWA55" s="468"/>
      <c r="OWB55" s="468"/>
      <c r="OWC55" s="468"/>
      <c r="OWD55" s="468"/>
      <c r="OWE55" s="468"/>
      <c r="OWF55" s="468"/>
      <c r="OWG55" s="468"/>
      <c r="OWH55" s="468"/>
      <c r="OWI55" s="468"/>
      <c r="OWJ55" s="468"/>
      <c r="OWK55" s="468"/>
      <c r="OWL55" s="468"/>
      <c r="OWM55" s="468"/>
      <c r="OWN55" s="468"/>
      <c r="OWO55" s="468"/>
      <c r="OWP55" s="468"/>
      <c r="OWQ55" s="468"/>
      <c r="OWR55" s="468"/>
      <c r="OWS55" s="468"/>
      <c r="OWT55" s="468"/>
      <c r="OWU55" s="468"/>
      <c r="OWV55" s="468"/>
      <c r="OWW55" s="468"/>
      <c r="OWX55" s="468"/>
      <c r="OWY55" s="468"/>
      <c r="OWZ55" s="468"/>
      <c r="OXA55" s="468"/>
      <c r="OXB55" s="468"/>
      <c r="OXC55" s="468"/>
      <c r="OXD55" s="468"/>
      <c r="OXE55" s="468"/>
      <c r="OXF55" s="468"/>
      <c r="OXG55" s="468"/>
      <c r="OXH55" s="468"/>
      <c r="OXI55" s="468"/>
      <c r="OXJ55" s="468"/>
      <c r="OXK55" s="468"/>
      <c r="OXL55" s="468"/>
      <c r="OXM55" s="468"/>
      <c r="OXN55" s="468"/>
      <c r="OXO55" s="468"/>
      <c r="OXP55" s="468"/>
      <c r="OXQ55" s="468"/>
      <c r="OXR55" s="468"/>
      <c r="OXS55" s="468"/>
      <c r="OXT55" s="468"/>
      <c r="OXU55" s="468"/>
      <c r="OXV55" s="468"/>
      <c r="OXW55" s="468"/>
      <c r="OXX55" s="468"/>
      <c r="OXY55" s="468"/>
      <c r="OXZ55" s="468"/>
      <c r="OYA55" s="468"/>
      <c r="OYB55" s="468"/>
      <c r="OYC55" s="468"/>
      <c r="OYD55" s="468"/>
      <c r="OYE55" s="468"/>
      <c r="OYF55" s="468"/>
      <c r="OYG55" s="468"/>
      <c r="OYH55" s="468"/>
      <c r="OYI55" s="468"/>
      <c r="OYJ55" s="468"/>
      <c r="OYK55" s="468"/>
      <c r="OYL55" s="468"/>
      <c r="OYM55" s="468"/>
      <c r="OYN55" s="468"/>
      <c r="OYO55" s="468"/>
      <c r="OYP55" s="468"/>
      <c r="OYQ55" s="468"/>
      <c r="OYR55" s="468"/>
      <c r="OYS55" s="468"/>
      <c r="OYT55" s="468"/>
      <c r="OYU55" s="468"/>
      <c r="OYV55" s="468"/>
      <c r="OYW55" s="468"/>
      <c r="OYX55" s="468"/>
      <c r="OYY55" s="468"/>
      <c r="OYZ55" s="468"/>
      <c r="OZA55" s="468"/>
      <c r="OZB55" s="468"/>
      <c r="OZC55" s="468"/>
      <c r="OZD55" s="468"/>
      <c r="OZE55" s="468"/>
      <c r="OZF55" s="468"/>
      <c r="OZG55" s="468"/>
      <c r="OZH55" s="468"/>
      <c r="OZI55" s="468"/>
      <c r="OZJ55" s="468"/>
      <c r="OZK55" s="468"/>
      <c r="OZL55" s="468"/>
      <c r="OZM55" s="468"/>
      <c r="OZN55" s="468"/>
      <c r="OZO55" s="468"/>
      <c r="OZP55" s="468"/>
      <c r="OZQ55" s="468"/>
      <c r="OZR55" s="468"/>
      <c r="OZS55" s="468"/>
      <c r="OZT55" s="468"/>
      <c r="OZU55" s="468"/>
      <c r="OZV55" s="468"/>
      <c r="OZW55" s="468"/>
      <c r="OZX55" s="468"/>
      <c r="OZY55" s="468"/>
      <c r="OZZ55" s="468"/>
      <c r="PAA55" s="468"/>
      <c r="PAB55" s="468"/>
      <c r="PAC55" s="468"/>
      <c r="PAD55" s="468"/>
      <c r="PAE55" s="468"/>
      <c r="PAF55" s="468"/>
      <c r="PAG55" s="468"/>
      <c r="PAH55" s="468"/>
      <c r="PAI55" s="468"/>
      <c r="PAJ55" s="468"/>
      <c r="PAK55" s="468"/>
      <c r="PAL55" s="468"/>
      <c r="PAM55" s="468"/>
      <c r="PAN55" s="468"/>
      <c r="PAO55" s="468"/>
      <c r="PAP55" s="468"/>
      <c r="PAQ55" s="468"/>
      <c r="PAR55" s="468"/>
      <c r="PAS55" s="468"/>
      <c r="PAT55" s="468"/>
      <c r="PAU55" s="468"/>
      <c r="PAV55" s="468"/>
      <c r="PAW55" s="468"/>
      <c r="PAX55" s="468"/>
      <c r="PAY55" s="468"/>
      <c r="PAZ55" s="468"/>
      <c r="PBA55" s="468"/>
      <c r="PBB55" s="468"/>
      <c r="PBC55" s="468"/>
      <c r="PBD55" s="468"/>
      <c r="PBE55" s="468"/>
      <c r="PBF55" s="468"/>
      <c r="PBG55" s="468"/>
      <c r="PBH55" s="468"/>
      <c r="PBI55" s="468"/>
      <c r="PBJ55" s="468"/>
      <c r="PBK55" s="468"/>
      <c r="PBL55" s="468"/>
      <c r="PBM55" s="468"/>
      <c r="PBN55" s="468"/>
      <c r="PBO55" s="468"/>
      <c r="PBP55" s="468"/>
      <c r="PBQ55" s="468"/>
      <c r="PBR55" s="468"/>
      <c r="PBS55" s="468"/>
      <c r="PBT55" s="468"/>
      <c r="PBU55" s="468"/>
      <c r="PBV55" s="468"/>
      <c r="PBW55" s="468"/>
      <c r="PBX55" s="468"/>
      <c r="PBY55" s="468"/>
      <c r="PBZ55" s="468"/>
      <c r="PCA55" s="468"/>
      <c r="PCB55" s="468"/>
      <c r="PCC55" s="468"/>
      <c r="PCD55" s="468"/>
      <c r="PCE55" s="468"/>
      <c r="PCF55" s="468"/>
      <c r="PCG55" s="468"/>
      <c r="PCH55" s="468"/>
      <c r="PCI55" s="468"/>
      <c r="PCJ55" s="468"/>
      <c r="PCK55" s="468"/>
      <c r="PCL55" s="468"/>
      <c r="PCM55" s="468"/>
      <c r="PCN55" s="468"/>
      <c r="PCO55" s="468"/>
      <c r="PCP55" s="468"/>
      <c r="PCQ55" s="468"/>
      <c r="PCR55" s="468"/>
      <c r="PCS55" s="468"/>
      <c r="PCT55" s="468"/>
      <c r="PCU55" s="468"/>
      <c r="PCV55" s="468"/>
      <c r="PCW55" s="468"/>
      <c r="PCX55" s="468"/>
      <c r="PCY55" s="468"/>
      <c r="PCZ55" s="468"/>
      <c r="PDA55" s="468"/>
      <c r="PDB55" s="468"/>
      <c r="PDC55" s="468"/>
      <c r="PDD55" s="468"/>
      <c r="PDE55" s="468"/>
      <c r="PDF55" s="468"/>
      <c r="PDG55" s="468"/>
      <c r="PDH55" s="468"/>
      <c r="PDI55" s="468"/>
      <c r="PDJ55" s="468"/>
      <c r="PDK55" s="468"/>
      <c r="PDL55" s="468"/>
      <c r="PDM55" s="468"/>
      <c r="PDN55" s="468"/>
      <c r="PDO55" s="468"/>
      <c r="PDP55" s="468"/>
      <c r="PDQ55" s="468"/>
      <c r="PDR55" s="468"/>
      <c r="PDS55" s="468"/>
      <c r="PDT55" s="468"/>
      <c r="PDU55" s="468"/>
      <c r="PDV55" s="468"/>
      <c r="PDW55" s="468"/>
      <c r="PDX55" s="468"/>
      <c r="PDY55" s="468"/>
      <c r="PDZ55" s="468"/>
      <c r="PEA55" s="468"/>
      <c r="PEB55" s="468"/>
      <c r="PEC55" s="468"/>
      <c r="PED55" s="468"/>
      <c r="PEE55" s="468"/>
      <c r="PEF55" s="468"/>
      <c r="PEG55" s="468"/>
      <c r="PEH55" s="468"/>
      <c r="PEI55" s="468"/>
      <c r="PEJ55" s="468"/>
      <c r="PEK55" s="468"/>
      <c r="PEL55" s="468"/>
      <c r="PEM55" s="468"/>
      <c r="PEN55" s="468"/>
      <c r="PEO55" s="468"/>
      <c r="PEP55" s="468"/>
      <c r="PEQ55" s="468"/>
      <c r="PER55" s="468"/>
      <c r="PES55" s="468"/>
      <c r="PET55" s="468"/>
      <c r="PEU55" s="468"/>
      <c r="PEV55" s="468"/>
      <c r="PEW55" s="468"/>
      <c r="PEX55" s="468"/>
      <c r="PEY55" s="468"/>
      <c r="PEZ55" s="468"/>
      <c r="PFA55" s="468"/>
      <c r="PFB55" s="468"/>
      <c r="PFC55" s="468"/>
      <c r="PFD55" s="468"/>
      <c r="PFE55" s="468"/>
      <c r="PFF55" s="468"/>
      <c r="PFG55" s="468"/>
      <c r="PFH55" s="468"/>
      <c r="PFI55" s="468"/>
      <c r="PFJ55" s="468"/>
      <c r="PFK55" s="468"/>
      <c r="PFL55" s="468"/>
      <c r="PFM55" s="468"/>
      <c r="PFN55" s="468"/>
      <c r="PFO55" s="468"/>
      <c r="PFP55" s="468"/>
      <c r="PFQ55" s="468"/>
      <c r="PFR55" s="468"/>
      <c r="PFS55" s="468"/>
      <c r="PFT55" s="468"/>
      <c r="PFU55" s="468"/>
      <c r="PFV55" s="468"/>
      <c r="PFW55" s="468"/>
      <c r="PFX55" s="468"/>
      <c r="PFY55" s="468"/>
      <c r="PFZ55" s="468"/>
      <c r="PGA55" s="468"/>
      <c r="PGB55" s="468"/>
      <c r="PGC55" s="468"/>
      <c r="PGD55" s="468"/>
      <c r="PGE55" s="468"/>
      <c r="PGF55" s="468"/>
      <c r="PGG55" s="468"/>
      <c r="PGH55" s="468"/>
      <c r="PGI55" s="468"/>
      <c r="PGJ55" s="468"/>
      <c r="PGK55" s="468"/>
      <c r="PGL55" s="468"/>
      <c r="PGM55" s="468"/>
      <c r="PGN55" s="468"/>
      <c r="PGO55" s="468"/>
      <c r="PGP55" s="468"/>
      <c r="PGQ55" s="468"/>
      <c r="PGR55" s="468"/>
      <c r="PGS55" s="468"/>
      <c r="PGT55" s="468"/>
      <c r="PGU55" s="468"/>
      <c r="PGV55" s="468"/>
      <c r="PGW55" s="468"/>
      <c r="PGX55" s="468"/>
      <c r="PGY55" s="468"/>
      <c r="PGZ55" s="468"/>
      <c r="PHA55" s="468"/>
      <c r="PHB55" s="468"/>
      <c r="PHC55" s="468"/>
      <c r="PHD55" s="468"/>
      <c r="PHE55" s="468"/>
      <c r="PHF55" s="468"/>
      <c r="PHG55" s="468"/>
      <c r="PHH55" s="468"/>
      <c r="PHI55" s="468"/>
      <c r="PHJ55" s="468"/>
      <c r="PHK55" s="468"/>
      <c r="PHL55" s="468"/>
      <c r="PHM55" s="468"/>
      <c r="PHN55" s="468"/>
      <c r="PHO55" s="468"/>
      <c r="PHP55" s="468"/>
      <c r="PHQ55" s="468"/>
      <c r="PHR55" s="468"/>
      <c r="PHS55" s="468"/>
      <c r="PHT55" s="468"/>
      <c r="PHU55" s="468"/>
      <c r="PHV55" s="468"/>
      <c r="PHW55" s="468"/>
      <c r="PHX55" s="468"/>
      <c r="PHY55" s="468"/>
      <c r="PHZ55" s="468"/>
      <c r="PIA55" s="468"/>
      <c r="PIB55" s="468"/>
      <c r="PIC55" s="468"/>
      <c r="PID55" s="468"/>
      <c r="PIE55" s="468"/>
      <c r="PIF55" s="468"/>
      <c r="PIG55" s="468"/>
      <c r="PIH55" s="468"/>
      <c r="PII55" s="468"/>
      <c r="PIJ55" s="468"/>
      <c r="PIK55" s="468"/>
      <c r="PIL55" s="468"/>
      <c r="PIM55" s="468"/>
      <c r="PIN55" s="468"/>
      <c r="PIO55" s="468"/>
      <c r="PIP55" s="468"/>
      <c r="PIQ55" s="468"/>
      <c r="PIR55" s="468"/>
      <c r="PIS55" s="468"/>
      <c r="PIT55" s="468"/>
      <c r="PIU55" s="468"/>
      <c r="PIV55" s="468"/>
      <c r="PIW55" s="468"/>
      <c r="PIX55" s="468"/>
      <c r="PIY55" s="468"/>
      <c r="PIZ55" s="468"/>
      <c r="PJA55" s="468"/>
      <c r="PJB55" s="468"/>
      <c r="PJC55" s="468"/>
      <c r="PJD55" s="468"/>
      <c r="PJE55" s="468"/>
      <c r="PJF55" s="468"/>
      <c r="PJG55" s="468"/>
      <c r="PJH55" s="468"/>
      <c r="PJI55" s="468"/>
      <c r="PJJ55" s="468"/>
      <c r="PJK55" s="468"/>
      <c r="PJL55" s="468"/>
      <c r="PJM55" s="468"/>
      <c r="PJN55" s="468"/>
      <c r="PJO55" s="468"/>
      <c r="PJP55" s="468"/>
      <c r="PJQ55" s="468"/>
      <c r="PJR55" s="468"/>
      <c r="PJS55" s="468"/>
      <c r="PJT55" s="468"/>
      <c r="PJU55" s="468"/>
      <c r="PJV55" s="468"/>
      <c r="PJW55" s="468"/>
      <c r="PJX55" s="468"/>
      <c r="PJY55" s="468"/>
      <c r="PJZ55" s="468"/>
      <c r="PKA55" s="468"/>
      <c r="PKB55" s="468"/>
      <c r="PKC55" s="468"/>
      <c r="PKD55" s="468"/>
      <c r="PKE55" s="468"/>
      <c r="PKF55" s="468"/>
      <c r="PKG55" s="468"/>
      <c r="PKH55" s="468"/>
      <c r="PKI55" s="468"/>
      <c r="PKJ55" s="468"/>
      <c r="PKK55" s="468"/>
      <c r="PKL55" s="468"/>
      <c r="PKM55" s="468"/>
      <c r="PKN55" s="468"/>
      <c r="PKO55" s="468"/>
      <c r="PKP55" s="468"/>
      <c r="PKQ55" s="468"/>
      <c r="PKR55" s="468"/>
      <c r="PKS55" s="468"/>
      <c r="PKT55" s="468"/>
      <c r="PKU55" s="468"/>
      <c r="PKV55" s="468"/>
      <c r="PKW55" s="468"/>
      <c r="PKX55" s="468"/>
      <c r="PKY55" s="468"/>
      <c r="PKZ55" s="468"/>
      <c r="PLA55" s="468"/>
      <c r="PLB55" s="468"/>
      <c r="PLC55" s="468"/>
      <c r="PLD55" s="468"/>
      <c r="PLE55" s="468"/>
      <c r="PLF55" s="468"/>
      <c r="PLG55" s="468"/>
      <c r="PLH55" s="468"/>
      <c r="PLI55" s="468"/>
      <c r="PLJ55" s="468"/>
      <c r="PLK55" s="468"/>
      <c r="PLL55" s="468"/>
      <c r="PLM55" s="468"/>
      <c r="PLN55" s="468"/>
      <c r="PLO55" s="468"/>
      <c r="PLP55" s="468"/>
      <c r="PLQ55" s="468"/>
      <c r="PLR55" s="468"/>
      <c r="PLS55" s="468"/>
      <c r="PLT55" s="468"/>
      <c r="PLU55" s="468"/>
      <c r="PLV55" s="468"/>
      <c r="PLW55" s="468"/>
      <c r="PLX55" s="468"/>
      <c r="PLY55" s="468"/>
      <c r="PLZ55" s="468"/>
      <c r="PMA55" s="468"/>
      <c r="PMB55" s="468"/>
      <c r="PMC55" s="468"/>
      <c r="PMD55" s="468"/>
      <c r="PME55" s="468"/>
      <c r="PMF55" s="468"/>
      <c r="PMG55" s="468"/>
      <c r="PMH55" s="468"/>
      <c r="PMI55" s="468"/>
      <c r="PMJ55" s="468"/>
      <c r="PMK55" s="468"/>
      <c r="PML55" s="468"/>
      <c r="PMM55" s="468"/>
      <c r="PMN55" s="468"/>
      <c r="PMO55" s="468"/>
      <c r="PMP55" s="468"/>
      <c r="PMQ55" s="468"/>
      <c r="PMR55" s="468"/>
      <c r="PMS55" s="468"/>
      <c r="PMT55" s="468"/>
      <c r="PMU55" s="468"/>
      <c r="PMV55" s="468"/>
      <c r="PMW55" s="468"/>
      <c r="PMX55" s="468"/>
      <c r="PMY55" s="468"/>
      <c r="PMZ55" s="468"/>
      <c r="PNA55" s="468"/>
      <c r="PNB55" s="468"/>
      <c r="PNC55" s="468"/>
      <c r="PND55" s="468"/>
      <c r="PNE55" s="468"/>
      <c r="PNF55" s="468"/>
      <c r="PNG55" s="468"/>
      <c r="PNH55" s="468"/>
      <c r="PNI55" s="468"/>
      <c r="PNJ55" s="468"/>
      <c r="PNK55" s="468"/>
      <c r="PNL55" s="468"/>
      <c r="PNM55" s="468"/>
      <c r="PNN55" s="468"/>
      <c r="PNO55" s="468"/>
      <c r="PNP55" s="468"/>
      <c r="PNQ55" s="468"/>
      <c r="PNR55" s="468"/>
      <c r="PNS55" s="468"/>
      <c r="PNT55" s="468"/>
      <c r="PNU55" s="468"/>
      <c r="PNV55" s="468"/>
      <c r="PNW55" s="468"/>
      <c r="PNX55" s="468"/>
      <c r="PNY55" s="468"/>
      <c r="PNZ55" s="468"/>
      <c r="POA55" s="468"/>
      <c r="POB55" s="468"/>
      <c r="POC55" s="468"/>
      <c r="POD55" s="468"/>
      <c r="POE55" s="468"/>
      <c r="POF55" s="468"/>
      <c r="POG55" s="468"/>
      <c r="POH55" s="468"/>
      <c r="POI55" s="468"/>
      <c r="POJ55" s="468"/>
      <c r="POK55" s="468"/>
      <c r="POL55" s="468"/>
      <c r="POM55" s="468"/>
      <c r="PON55" s="468"/>
      <c r="POO55" s="468"/>
      <c r="POP55" s="468"/>
      <c r="POQ55" s="468"/>
      <c r="POR55" s="468"/>
      <c r="POS55" s="468"/>
      <c r="POT55" s="468"/>
      <c r="POU55" s="468"/>
      <c r="POV55" s="468"/>
      <c r="POW55" s="468"/>
      <c r="POX55" s="468"/>
      <c r="POY55" s="468"/>
      <c r="POZ55" s="468"/>
      <c r="PPA55" s="468"/>
      <c r="PPB55" s="468"/>
      <c r="PPC55" s="468"/>
      <c r="PPD55" s="468"/>
      <c r="PPE55" s="468"/>
      <c r="PPF55" s="468"/>
      <c r="PPG55" s="468"/>
      <c r="PPH55" s="468"/>
      <c r="PPI55" s="468"/>
      <c r="PPJ55" s="468"/>
      <c r="PPK55" s="468"/>
      <c r="PPL55" s="468"/>
      <c r="PPM55" s="468"/>
      <c r="PPN55" s="468"/>
      <c r="PPO55" s="468"/>
      <c r="PPP55" s="468"/>
      <c r="PPQ55" s="468"/>
      <c r="PPR55" s="468"/>
      <c r="PPS55" s="468"/>
      <c r="PPT55" s="468"/>
      <c r="PPU55" s="468"/>
      <c r="PPV55" s="468"/>
      <c r="PPW55" s="468"/>
      <c r="PPX55" s="468"/>
      <c r="PPY55" s="468"/>
      <c r="PPZ55" s="468"/>
      <c r="PQA55" s="468"/>
      <c r="PQB55" s="468"/>
      <c r="PQC55" s="468"/>
      <c r="PQD55" s="468"/>
      <c r="PQE55" s="468"/>
      <c r="PQF55" s="468"/>
      <c r="PQG55" s="468"/>
      <c r="PQH55" s="468"/>
      <c r="PQI55" s="468"/>
      <c r="PQJ55" s="468"/>
      <c r="PQK55" s="468"/>
      <c r="PQL55" s="468"/>
      <c r="PQM55" s="468"/>
      <c r="PQN55" s="468"/>
      <c r="PQO55" s="468"/>
      <c r="PQP55" s="468"/>
      <c r="PQQ55" s="468"/>
      <c r="PQR55" s="468"/>
      <c r="PQS55" s="468"/>
      <c r="PQT55" s="468"/>
      <c r="PQU55" s="468"/>
      <c r="PQV55" s="468"/>
      <c r="PQW55" s="468"/>
      <c r="PQX55" s="468"/>
      <c r="PQY55" s="468"/>
      <c r="PQZ55" s="468"/>
      <c r="PRA55" s="468"/>
      <c r="PRB55" s="468"/>
      <c r="PRC55" s="468"/>
      <c r="PRD55" s="468"/>
      <c r="PRE55" s="468"/>
      <c r="PRF55" s="468"/>
      <c r="PRG55" s="468"/>
      <c r="PRH55" s="468"/>
      <c r="PRI55" s="468"/>
      <c r="PRJ55" s="468"/>
      <c r="PRK55" s="468"/>
      <c r="PRL55" s="468"/>
      <c r="PRM55" s="468"/>
      <c r="PRN55" s="468"/>
      <c r="PRO55" s="468"/>
      <c r="PRP55" s="468"/>
      <c r="PRQ55" s="468"/>
      <c r="PRR55" s="468"/>
      <c r="PRS55" s="468"/>
      <c r="PRT55" s="468"/>
      <c r="PRU55" s="468"/>
      <c r="PRV55" s="468"/>
      <c r="PRW55" s="468"/>
      <c r="PRX55" s="468"/>
      <c r="PRY55" s="468"/>
      <c r="PRZ55" s="468"/>
      <c r="PSA55" s="468"/>
      <c r="PSB55" s="468"/>
      <c r="PSC55" s="468"/>
      <c r="PSD55" s="468"/>
      <c r="PSE55" s="468"/>
      <c r="PSF55" s="468"/>
      <c r="PSG55" s="468"/>
      <c r="PSH55" s="468"/>
      <c r="PSI55" s="468"/>
      <c r="PSJ55" s="468"/>
      <c r="PSK55" s="468"/>
      <c r="PSL55" s="468"/>
      <c r="PSM55" s="468"/>
      <c r="PSN55" s="468"/>
      <c r="PSO55" s="468"/>
      <c r="PSP55" s="468"/>
      <c r="PSQ55" s="468"/>
      <c r="PSR55" s="468"/>
      <c r="PSS55" s="468"/>
      <c r="PST55" s="468"/>
      <c r="PSU55" s="468"/>
      <c r="PSV55" s="468"/>
      <c r="PSW55" s="468"/>
      <c r="PSX55" s="468"/>
      <c r="PSY55" s="468"/>
      <c r="PSZ55" s="468"/>
      <c r="PTA55" s="468"/>
      <c r="PTB55" s="468"/>
      <c r="PTC55" s="468"/>
      <c r="PTD55" s="468"/>
      <c r="PTE55" s="468"/>
      <c r="PTF55" s="468"/>
      <c r="PTG55" s="468"/>
      <c r="PTH55" s="468"/>
      <c r="PTI55" s="468"/>
      <c r="PTJ55" s="468"/>
      <c r="PTK55" s="468"/>
      <c r="PTL55" s="468"/>
      <c r="PTM55" s="468"/>
      <c r="PTN55" s="468"/>
      <c r="PTO55" s="468"/>
      <c r="PTP55" s="468"/>
      <c r="PTQ55" s="468"/>
      <c r="PTR55" s="468"/>
      <c r="PTS55" s="468"/>
      <c r="PTT55" s="468"/>
      <c r="PTU55" s="468"/>
      <c r="PTV55" s="468"/>
      <c r="PTW55" s="468"/>
      <c r="PTX55" s="468"/>
      <c r="PTY55" s="468"/>
      <c r="PTZ55" s="468"/>
      <c r="PUA55" s="468"/>
      <c r="PUB55" s="468"/>
      <c r="PUC55" s="468"/>
      <c r="PUD55" s="468"/>
      <c r="PUE55" s="468"/>
      <c r="PUF55" s="468"/>
      <c r="PUG55" s="468"/>
      <c r="PUH55" s="468"/>
      <c r="PUI55" s="468"/>
      <c r="PUJ55" s="468"/>
      <c r="PUK55" s="468"/>
      <c r="PUL55" s="468"/>
      <c r="PUM55" s="468"/>
      <c r="PUN55" s="468"/>
      <c r="PUO55" s="468"/>
      <c r="PUP55" s="468"/>
      <c r="PUQ55" s="468"/>
      <c r="PUR55" s="468"/>
      <c r="PUS55" s="468"/>
      <c r="PUT55" s="468"/>
      <c r="PUU55" s="468"/>
      <c r="PUV55" s="468"/>
      <c r="PUW55" s="468"/>
      <c r="PUX55" s="468"/>
      <c r="PUY55" s="468"/>
      <c r="PUZ55" s="468"/>
      <c r="PVA55" s="468"/>
      <c r="PVB55" s="468"/>
      <c r="PVC55" s="468"/>
      <c r="PVD55" s="468"/>
      <c r="PVE55" s="468"/>
      <c r="PVF55" s="468"/>
      <c r="PVG55" s="468"/>
      <c r="PVH55" s="468"/>
      <c r="PVI55" s="468"/>
      <c r="PVJ55" s="468"/>
      <c r="PVK55" s="468"/>
      <c r="PVL55" s="468"/>
      <c r="PVM55" s="468"/>
      <c r="PVN55" s="468"/>
      <c r="PVO55" s="468"/>
      <c r="PVP55" s="468"/>
      <c r="PVQ55" s="468"/>
      <c r="PVR55" s="468"/>
      <c r="PVS55" s="468"/>
      <c r="PVT55" s="468"/>
      <c r="PVU55" s="468"/>
      <c r="PVV55" s="468"/>
      <c r="PVW55" s="468"/>
      <c r="PVX55" s="468"/>
      <c r="PVY55" s="468"/>
      <c r="PVZ55" s="468"/>
      <c r="PWA55" s="468"/>
      <c r="PWB55" s="468"/>
      <c r="PWC55" s="468"/>
      <c r="PWD55" s="468"/>
      <c r="PWE55" s="468"/>
      <c r="PWF55" s="468"/>
      <c r="PWG55" s="468"/>
      <c r="PWH55" s="468"/>
      <c r="PWI55" s="468"/>
      <c r="PWJ55" s="468"/>
      <c r="PWK55" s="468"/>
      <c r="PWL55" s="468"/>
      <c r="PWM55" s="468"/>
      <c r="PWN55" s="468"/>
      <c r="PWO55" s="468"/>
      <c r="PWP55" s="468"/>
      <c r="PWQ55" s="468"/>
      <c r="PWR55" s="468"/>
      <c r="PWS55" s="468"/>
      <c r="PWT55" s="468"/>
      <c r="PWU55" s="468"/>
      <c r="PWV55" s="468"/>
      <c r="PWW55" s="468"/>
      <c r="PWX55" s="468"/>
      <c r="PWY55" s="468"/>
      <c r="PWZ55" s="468"/>
      <c r="PXA55" s="468"/>
      <c r="PXB55" s="468"/>
      <c r="PXC55" s="468"/>
      <c r="PXD55" s="468"/>
      <c r="PXE55" s="468"/>
      <c r="PXF55" s="468"/>
      <c r="PXG55" s="468"/>
      <c r="PXH55" s="468"/>
      <c r="PXI55" s="468"/>
      <c r="PXJ55" s="468"/>
      <c r="PXK55" s="468"/>
      <c r="PXL55" s="468"/>
      <c r="PXM55" s="468"/>
      <c r="PXN55" s="468"/>
      <c r="PXO55" s="468"/>
      <c r="PXP55" s="468"/>
      <c r="PXQ55" s="468"/>
      <c r="PXR55" s="468"/>
      <c r="PXS55" s="468"/>
      <c r="PXT55" s="468"/>
      <c r="PXU55" s="468"/>
      <c r="PXV55" s="468"/>
      <c r="PXW55" s="468"/>
      <c r="PXX55" s="468"/>
      <c r="PXY55" s="468"/>
      <c r="PXZ55" s="468"/>
      <c r="PYA55" s="468"/>
      <c r="PYB55" s="468"/>
      <c r="PYC55" s="468"/>
      <c r="PYD55" s="468"/>
      <c r="PYE55" s="468"/>
      <c r="PYF55" s="468"/>
      <c r="PYG55" s="468"/>
      <c r="PYH55" s="468"/>
      <c r="PYI55" s="468"/>
      <c r="PYJ55" s="468"/>
      <c r="PYK55" s="468"/>
      <c r="PYL55" s="468"/>
      <c r="PYM55" s="468"/>
      <c r="PYN55" s="468"/>
      <c r="PYO55" s="468"/>
      <c r="PYP55" s="468"/>
      <c r="PYQ55" s="468"/>
      <c r="PYR55" s="468"/>
      <c r="PYS55" s="468"/>
      <c r="PYT55" s="468"/>
      <c r="PYU55" s="468"/>
      <c r="PYV55" s="468"/>
      <c r="PYW55" s="468"/>
      <c r="PYX55" s="468"/>
      <c r="PYY55" s="468"/>
      <c r="PYZ55" s="468"/>
      <c r="PZA55" s="468"/>
      <c r="PZB55" s="468"/>
      <c r="PZC55" s="468"/>
      <c r="PZD55" s="468"/>
      <c r="PZE55" s="468"/>
      <c r="PZF55" s="468"/>
      <c r="PZG55" s="468"/>
      <c r="PZH55" s="468"/>
      <c r="PZI55" s="468"/>
      <c r="PZJ55" s="468"/>
      <c r="PZK55" s="468"/>
      <c r="PZL55" s="468"/>
      <c r="PZM55" s="468"/>
      <c r="PZN55" s="468"/>
      <c r="PZO55" s="468"/>
      <c r="PZP55" s="468"/>
      <c r="PZQ55" s="468"/>
      <c r="PZR55" s="468"/>
      <c r="PZS55" s="468"/>
      <c r="PZT55" s="468"/>
      <c r="PZU55" s="468"/>
      <c r="PZV55" s="468"/>
      <c r="PZW55" s="468"/>
      <c r="PZX55" s="468"/>
      <c r="PZY55" s="468"/>
      <c r="PZZ55" s="468"/>
      <c r="QAA55" s="468"/>
      <c r="QAB55" s="468"/>
      <c r="QAC55" s="468"/>
      <c r="QAD55" s="468"/>
      <c r="QAE55" s="468"/>
      <c r="QAF55" s="468"/>
      <c r="QAG55" s="468"/>
      <c r="QAH55" s="468"/>
      <c r="QAI55" s="468"/>
      <c r="QAJ55" s="468"/>
      <c r="QAK55" s="468"/>
      <c r="QAL55" s="468"/>
      <c r="QAM55" s="468"/>
      <c r="QAN55" s="468"/>
      <c r="QAO55" s="468"/>
      <c r="QAP55" s="468"/>
      <c r="QAQ55" s="468"/>
      <c r="QAR55" s="468"/>
      <c r="QAS55" s="468"/>
      <c r="QAT55" s="468"/>
      <c r="QAU55" s="468"/>
      <c r="QAV55" s="468"/>
      <c r="QAW55" s="468"/>
      <c r="QAX55" s="468"/>
      <c r="QAY55" s="468"/>
      <c r="QAZ55" s="468"/>
      <c r="QBA55" s="468"/>
      <c r="QBB55" s="468"/>
      <c r="QBC55" s="468"/>
      <c r="QBD55" s="468"/>
      <c r="QBE55" s="468"/>
      <c r="QBF55" s="468"/>
      <c r="QBG55" s="468"/>
      <c r="QBH55" s="468"/>
      <c r="QBI55" s="468"/>
      <c r="QBJ55" s="468"/>
      <c r="QBK55" s="468"/>
      <c r="QBL55" s="468"/>
      <c r="QBM55" s="468"/>
      <c r="QBN55" s="468"/>
      <c r="QBO55" s="468"/>
      <c r="QBP55" s="468"/>
      <c r="QBQ55" s="468"/>
      <c r="QBR55" s="468"/>
      <c r="QBS55" s="468"/>
      <c r="QBT55" s="468"/>
      <c r="QBU55" s="468"/>
      <c r="QBV55" s="468"/>
      <c r="QBW55" s="468"/>
      <c r="QBX55" s="468"/>
      <c r="QBY55" s="468"/>
      <c r="QBZ55" s="468"/>
      <c r="QCA55" s="468"/>
      <c r="QCB55" s="468"/>
      <c r="QCC55" s="468"/>
      <c r="QCD55" s="468"/>
      <c r="QCE55" s="468"/>
      <c r="QCF55" s="468"/>
      <c r="QCG55" s="468"/>
      <c r="QCH55" s="468"/>
      <c r="QCI55" s="468"/>
      <c r="QCJ55" s="468"/>
      <c r="QCK55" s="468"/>
      <c r="QCL55" s="468"/>
      <c r="QCM55" s="468"/>
      <c r="QCN55" s="468"/>
      <c r="QCO55" s="468"/>
      <c r="QCP55" s="468"/>
      <c r="QCQ55" s="468"/>
      <c r="QCR55" s="468"/>
      <c r="QCS55" s="468"/>
      <c r="QCT55" s="468"/>
      <c r="QCU55" s="468"/>
      <c r="QCV55" s="468"/>
      <c r="QCW55" s="468"/>
      <c r="QCX55" s="468"/>
      <c r="QCY55" s="468"/>
      <c r="QCZ55" s="468"/>
      <c r="QDA55" s="468"/>
      <c r="QDB55" s="468"/>
      <c r="QDC55" s="468"/>
      <c r="QDD55" s="468"/>
      <c r="QDE55" s="468"/>
      <c r="QDF55" s="468"/>
      <c r="QDG55" s="468"/>
      <c r="QDH55" s="468"/>
      <c r="QDI55" s="468"/>
      <c r="QDJ55" s="468"/>
      <c r="QDK55" s="468"/>
      <c r="QDL55" s="468"/>
      <c r="QDM55" s="468"/>
      <c r="QDN55" s="468"/>
      <c r="QDO55" s="468"/>
      <c r="QDP55" s="468"/>
      <c r="QDQ55" s="468"/>
      <c r="QDR55" s="468"/>
      <c r="QDS55" s="468"/>
      <c r="QDT55" s="468"/>
      <c r="QDU55" s="468"/>
      <c r="QDV55" s="468"/>
      <c r="QDW55" s="468"/>
      <c r="QDX55" s="468"/>
      <c r="QDY55" s="468"/>
      <c r="QDZ55" s="468"/>
      <c r="QEA55" s="468"/>
      <c r="QEB55" s="468"/>
      <c r="QEC55" s="468"/>
      <c r="QED55" s="468"/>
      <c r="QEE55" s="468"/>
      <c r="QEF55" s="468"/>
      <c r="QEG55" s="468"/>
      <c r="QEH55" s="468"/>
      <c r="QEI55" s="468"/>
      <c r="QEJ55" s="468"/>
      <c r="QEK55" s="468"/>
      <c r="QEL55" s="468"/>
      <c r="QEM55" s="468"/>
      <c r="QEN55" s="468"/>
      <c r="QEO55" s="468"/>
      <c r="QEP55" s="468"/>
      <c r="QEQ55" s="468"/>
      <c r="QER55" s="468"/>
      <c r="QES55" s="468"/>
      <c r="QET55" s="468"/>
      <c r="QEU55" s="468"/>
      <c r="QEV55" s="468"/>
      <c r="QEW55" s="468"/>
      <c r="QEX55" s="468"/>
      <c r="QEY55" s="468"/>
      <c r="QEZ55" s="468"/>
      <c r="QFA55" s="468"/>
      <c r="QFB55" s="468"/>
      <c r="QFC55" s="468"/>
      <c r="QFD55" s="468"/>
      <c r="QFE55" s="468"/>
      <c r="QFF55" s="468"/>
      <c r="QFG55" s="468"/>
      <c r="QFH55" s="468"/>
      <c r="QFI55" s="468"/>
      <c r="QFJ55" s="468"/>
      <c r="QFK55" s="468"/>
      <c r="QFL55" s="468"/>
      <c r="QFM55" s="468"/>
      <c r="QFN55" s="468"/>
      <c r="QFO55" s="468"/>
      <c r="QFP55" s="468"/>
      <c r="QFQ55" s="468"/>
      <c r="QFR55" s="468"/>
      <c r="QFS55" s="468"/>
      <c r="QFT55" s="468"/>
      <c r="QFU55" s="468"/>
      <c r="QFV55" s="468"/>
      <c r="QFW55" s="468"/>
      <c r="QFX55" s="468"/>
      <c r="QFY55" s="468"/>
      <c r="QFZ55" s="468"/>
      <c r="QGA55" s="468"/>
      <c r="QGB55" s="468"/>
      <c r="QGC55" s="468"/>
      <c r="QGD55" s="468"/>
      <c r="QGE55" s="468"/>
      <c r="QGF55" s="468"/>
      <c r="QGG55" s="468"/>
      <c r="QGH55" s="468"/>
      <c r="QGI55" s="468"/>
      <c r="QGJ55" s="468"/>
      <c r="QGK55" s="468"/>
      <c r="QGL55" s="468"/>
      <c r="QGM55" s="468"/>
      <c r="QGN55" s="468"/>
      <c r="QGO55" s="468"/>
      <c r="QGP55" s="468"/>
      <c r="QGQ55" s="468"/>
      <c r="QGR55" s="468"/>
      <c r="QGS55" s="468"/>
      <c r="QGT55" s="468"/>
      <c r="QGU55" s="468"/>
      <c r="QGV55" s="468"/>
      <c r="QGW55" s="468"/>
      <c r="QGX55" s="468"/>
      <c r="QGY55" s="468"/>
      <c r="QGZ55" s="468"/>
      <c r="QHA55" s="468"/>
      <c r="QHB55" s="468"/>
      <c r="QHC55" s="468"/>
      <c r="QHD55" s="468"/>
      <c r="QHE55" s="468"/>
      <c r="QHF55" s="468"/>
      <c r="QHG55" s="468"/>
      <c r="QHH55" s="468"/>
      <c r="QHI55" s="468"/>
      <c r="QHJ55" s="468"/>
      <c r="QHK55" s="468"/>
      <c r="QHL55" s="468"/>
      <c r="QHM55" s="468"/>
      <c r="QHN55" s="468"/>
      <c r="QHO55" s="468"/>
      <c r="QHP55" s="468"/>
      <c r="QHQ55" s="468"/>
      <c r="QHR55" s="468"/>
      <c r="QHS55" s="468"/>
      <c r="QHT55" s="468"/>
      <c r="QHU55" s="468"/>
      <c r="QHV55" s="468"/>
      <c r="QHW55" s="468"/>
      <c r="QHX55" s="468"/>
      <c r="QHY55" s="468"/>
      <c r="QHZ55" s="468"/>
      <c r="QIA55" s="468"/>
      <c r="QIB55" s="468"/>
      <c r="QIC55" s="468"/>
      <c r="QID55" s="468"/>
      <c r="QIE55" s="468"/>
      <c r="QIF55" s="468"/>
      <c r="QIG55" s="468"/>
      <c r="QIH55" s="468"/>
      <c r="QII55" s="468"/>
      <c r="QIJ55" s="468"/>
      <c r="QIK55" s="468"/>
      <c r="QIL55" s="468"/>
      <c r="QIM55" s="468"/>
      <c r="QIN55" s="468"/>
      <c r="QIO55" s="468"/>
      <c r="QIP55" s="468"/>
      <c r="QIQ55" s="468"/>
      <c r="QIR55" s="468"/>
      <c r="QIS55" s="468"/>
      <c r="QIT55" s="468"/>
      <c r="QIU55" s="468"/>
      <c r="QIV55" s="468"/>
      <c r="QIW55" s="468"/>
      <c r="QIX55" s="468"/>
      <c r="QIY55" s="468"/>
      <c r="QIZ55" s="468"/>
      <c r="QJA55" s="468"/>
      <c r="QJB55" s="468"/>
      <c r="QJC55" s="468"/>
      <c r="QJD55" s="468"/>
      <c r="QJE55" s="468"/>
      <c r="QJF55" s="468"/>
      <c r="QJG55" s="468"/>
      <c r="QJH55" s="468"/>
      <c r="QJI55" s="468"/>
      <c r="QJJ55" s="468"/>
      <c r="QJK55" s="468"/>
      <c r="QJL55" s="468"/>
      <c r="QJM55" s="468"/>
      <c r="QJN55" s="468"/>
      <c r="QJO55" s="468"/>
      <c r="QJP55" s="468"/>
      <c r="QJQ55" s="468"/>
      <c r="QJR55" s="468"/>
      <c r="QJS55" s="468"/>
      <c r="QJT55" s="468"/>
      <c r="QJU55" s="468"/>
      <c r="QJV55" s="468"/>
      <c r="QJW55" s="468"/>
      <c r="QJX55" s="468"/>
      <c r="QJY55" s="468"/>
      <c r="QJZ55" s="468"/>
      <c r="QKA55" s="468"/>
      <c r="QKB55" s="468"/>
      <c r="QKC55" s="468"/>
      <c r="QKD55" s="468"/>
      <c r="QKE55" s="468"/>
      <c r="QKF55" s="468"/>
      <c r="QKG55" s="468"/>
      <c r="QKH55" s="468"/>
      <c r="QKI55" s="468"/>
      <c r="QKJ55" s="468"/>
      <c r="QKK55" s="468"/>
      <c r="QKL55" s="468"/>
      <c r="QKM55" s="468"/>
      <c r="QKN55" s="468"/>
      <c r="QKO55" s="468"/>
      <c r="QKP55" s="468"/>
      <c r="QKQ55" s="468"/>
      <c r="QKR55" s="468"/>
      <c r="QKS55" s="468"/>
      <c r="QKT55" s="468"/>
      <c r="QKU55" s="468"/>
      <c r="QKV55" s="468"/>
      <c r="QKW55" s="468"/>
      <c r="QKX55" s="468"/>
      <c r="QKY55" s="468"/>
      <c r="QKZ55" s="468"/>
      <c r="QLA55" s="468"/>
      <c r="QLB55" s="468"/>
      <c r="QLC55" s="468"/>
      <c r="QLD55" s="468"/>
      <c r="QLE55" s="468"/>
      <c r="QLF55" s="468"/>
      <c r="QLG55" s="468"/>
      <c r="QLH55" s="468"/>
      <c r="QLI55" s="468"/>
      <c r="QLJ55" s="468"/>
      <c r="QLK55" s="468"/>
      <c r="QLL55" s="468"/>
      <c r="QLM55" s="468"/>
      <c r="QLN55" s="468"/>
      <c r="QLO55" s="468"/>
      <c r="QLP55" s="468"/>
      <c r="QLQ55" s="468"/>
      <c r="QLR55" s="468"/>
      <c r="QLS55" s="468"/>
      <c r="QLT55" s="468"/>
      <c r="QLU55" s="468"/>
      <c r="QLV55" s="468"/>
      <c r="QLW55" s="468"/>
      <c r="QLX55" s="468"/>
      <c r="QLY55" s="468"/>
      <c r="QLZ55" s="468"/>
      <c r="QMA55" s="468"/>
      <c r="QMB55" s="468"/>
      <c r="QMC55" s="468"/>
      <c r="QMD55" s="468"/>
      <c r="QME55" s="468"/>
      <c r="QMF55" s="468"/>
      <c r="QMG55" s="468"/>
      <c r="QMH55" s="468"/>
      <c r="QMI55" s="468"/>
      <c r="QMJ55" s="468"/>
      <c r="QMK55" s="468"/>
      <c r="QML55" s="468"/>
      <c r="QMM55" s="468"/>
      <c r="QMN55" s="468"/>
      <c r="QMO55" s="468"/>
      <c r="QMP55" s="468"/>
      <c r="QMQ55" s="468"/>
      <c r="QMR55" s="468"/>
      <c r="QMS55" s="468"/>
      <c r="QMT55" s="468"/>
      <c r="QMU55" s="468"/>
      <c r="QMV55" s="468"/>
      <c r="QMW55" s="468"/>
      <c r="QMX55" s="468"/>
      <c r="QMY55" s="468"/>
      <c r="QMZ55" s="468"/>
      <c r="QNA55" s="468"/>
      <c r="QNB55" s="468"/>
      <c r="QNC55" s="468"/>
      <c r="QND55" s="468"/>
      <c r="QNE55" s="468"/>
      <c r="QNF55" s="468"/>
      <c r="QNG55" s="468"/>
      <c r="QNH55" s="468"/>
      <c r="QNI55" s="468"/>
      <c r="QNJ55" s="468"/>
      <c r="QNK55" s="468"/>
      <c r="QNL55" s="468"/>
      <c r="QNM55" s="468"/>
      <c r="QNN55" s="468"/>
      <c r="QNO55" s="468"/>
      <c r="QNP55" s="468"/>
      <c r="QNQ55" s="468"/>
      <c r="QNR55" s="468"/>
      <c r="QNS55" s="468"/>
      <c r="QNT55" s="468"/>
      <c r="QNU55" s="468"/>
      <c r="QNV55" s="468"/>
      <c r="QNW55" s="468"/>
      <c r="QNX55" s="468"/>
      <c r="QNY55" s="468"/>
      <c r="QNZ55" s="468"/>
      <c r="QOA55" s="468"/>
      <c r="QOB55" s="468"/>
      <c r="QOC55" s="468"/>
      <c r="QOD55" s="468"/>
      <c r="QOE55" s="468"/>
      <c r="QOF55" s="468"/>
      <c r="QOG55" s="468"/>
      <c r="QOH55" s="468"/>
      <c r="QOI55" s="468"/>
      <c r="QOJ55" s="468"/>
      <c r="QOK55" s="468"/>
      <c r="QOL55" s="468"/>
      <c r="QOM55" s="468"/>
      <c r="QON55" s="468"/>
      <c r="QOO55" s="468"/>
      <c r="QOP55" s="468"/>
      <c r="QOQ55" s="468"/>
      <c r="QOR55" s="468"/>
      <c r="QOS55" s="468"/>
      <c r="QOT55" s="468"/>
      <c r="QOU55" s="468"/>
      <c r="QOV55" s="468"/>
      <c r="QOW55" s="468"/>
      <c r="QOX55" s="468"/>
      <c r="QOY55" s="468"/>
      <c r="QOZ55" s="468"/>
      <c r="QPA55" s="468"/>
      <c r="QPB55" s="468"/>
      <c r="QPC55" s="468"/>
      <c r="QPD55" s="468"/>
      <c r="QPE55" s="468"/>
      <c r="QPF55" s="468"/>
      <c r="QPG55" s="468"/>
      <c r="QPH55" s="468"/>
      <c r="QPI55" s="468"/>
      <c r="QPJ55" s="468"/>
      <c r="QPK55" s="468"/>
      <c r="QPL55" s="468"/>
      <c r="QPM55" s="468"/>
      <c r="QPN55" s="468"/>
      <c r="QPO55" s="468"/>
      <c r="QPP55" s="468"/>
      <c r="QPQ55" s="468"/>
      <c r="QPR55" s="468"/>
      <c r="QPS55" s="468"/>
      <c r="QPT55" s="468"/>
      <c r="QPU55" s="468"/>
      <c r="QPV55" s="468"/>
      <c r="QPW55" s="468"/>
      <c r="QPX55" s="468"/>
      <c r="QPY55" s="468"/>
      <c r="QPZ55" s="468"/>
      <c r="QQA55" s="468"/>
      <c r="QQB55" s="468"/>
      <c r="QQC55" s="468"/>
      <c r="QQD55" s="468"/>
      <c r="QQE55" s="468"/>
      <c r="QQF55" s="468"/>
      <c r="QQG55" s="468"/>
      <c r="QQH55" s="468"/>
      <c r="QQI55" s="468"/>
      <c r="QQJ55" s="468"/>
      <c r="QQK55" s="468"/>
      <c r="QQL55" s="468"/>
      <c r="QQM55" s="468"/>
      <c r="QQN55" s="468"/>
      <c r="QQO55" s="468"/>
      <c r="QQP55" s="468"/>
      <c r="QQQ55" s="468"/>
      <c r="QQR55" s="468"/>
      <c r="QQS55" s="468"/>
      <c r="QQT55" s="468"/>
      <c r="QQU55" s="468"/>
      <c r="QQV55" s="468"/>
      <c r="QQW55" s="468"/>
      <c r="QQX55" s="468"/>
      <c r="QQY55" s="468"/>
      <c r="QQZ55" s="468"/>
      <c r="QRA55" s="468"/>
      <c r="QRB55" s="468"/>
      <c r="QRC55" s="468"/>
      <c r="QRD55" s="468"/>
      <c r="QRE55" s="468"/>
      <c r="QRF55" s="468"/>
      <c r="QRG55" s="468"/>
      <c r="QRH55" s="468"/>
      <c r="QRI55" s="468"/>
      <c r="QRJ55" s="468"/>
      <c r="QRK55" s="468"/>
      <c r="QRL55" s="468"/>
      <c r="QRM55" s="468"/>
      <c r="QRN55" s="468"/>
      <c r="QRO55" s="468"/>
      <c r="QRP55" s="468"/>
      <c r="QRQ55" s="468"/>
      <c r="QRR55" s="468"/>
      <c r="QRS55" s="468"/>
      <c r="QRT55" s="468"/>
      <c r="QRU55" s="468"/>
      <c r="QRV55" s="468"/>
      <c r="QRW55" s="468"/>
      <c r="QRX55" s="468"/>
      <c r="QRY55" s="468"/>
      <c r="QRZ55" s="468"/>
      <c r="QSA55" s="468"/>
      <c r="QSB55" s="468"/>
      <c r="QSC55" s="468"/>
      <c r="QSD55" s="468"/>
      <c r="QSE55" s="468"/>
      <c r="QSF55" s="468"/>
      <c r="QSG55" s="468"/>
      <c r="QSH55" s="468"/>
      <c r="QSI55" s="468"/>
      <c r="QSJ55" s="468"/>
      <c r="QSK55" s="468"/>
      <c r="QSL55" s="468"/>
      <c r="QSM55" s="468"/>
      <c r="QSN55" s="468"/>
      <c r="QSO55" s="468"/>
      <c r="QSP55" s="468"/>
      <c r="QSQ55" s="468"/>
      <c r="QSR55" s="468"/>
      <c r="QSS55" s="468"/>
      <c r="QST55" s="468"/>
      <c r="QSU55" s="468"/>
      <c r="QSV55" s="468"/>
      <c r="QSW55" s="468"/>
      <c r="QSX55" s="468"/>
      <c r="QSY55" s="468"/>
      <c r="QSZ55" s="468"/>
      <c r="QTA55" s="468"/>
      <c r="QTB55" s="468"/>
      <c r="QTC55" s="468"/>
      <c r="QTD55" s="468"/>
      <c r="QTE55" s="468"/>
      <c r="QTF55" s="468"/>
      <c r="QTG55" s="468"/>
      <c r="QTH55" s="468"/>
      <c r="QTI55" s="468"/>
      <c r="QTJ55" s="468"/>
      <c r="QTK55" s="468"/>
      <c r="QTL55" s="468"/>
      <c r="QTM55" s="468"/>
      <c r="QTN55" s="468"/>
      <c r="QTO55" s="468"/>
      <c r="QTP55" s="468"/>
      <c r="QTQ55" s="468"/>
      <c r="QTR55" s="468"/>
      <c r="QTS55" s="468"/>
      <c r="QTT55" s="468"/>
      <c r="QTU55" s="468"/>
      <c r="QTV55" s="468"/>
      <c r="QTW55" s="468"/>
      <c r="QTX55" s="468"/>
      <c r="QTY55" s="468"/>
      <c r="QTZ55" s="468"/>
      <c r="QUA55" s="468"/>
      <c r="QUB55" s="468"/>
      <c r="QUC55" s="468"/>
      <c r="QUD55" s="468"/>
      <c r="QUE55" s="468"/>
      <c r="QUF55" s="468"/>
      <c r="QUG55" s="468"/>
      <c r="QUH55" s="468"/>
      <c r="QUI55" s="468"/>
      <c r="QUJ55" s="468"/>
      <c r="QUK55" s="468"/>
      <c r="QUL55" s="468"/>
      <c r="QUM55" s="468"/>
      <c r="QUN55" s="468"/>
      <c r="QUO55" s="468"/>
      <c r="QUP55" s="468"/>
      <c r="QUQ55" s="468"/>
      <c r="QUR55" s="468"/>
      <c r="QUS55" s="468"/>
      <c r="QUT55" s="468"/>
      <c r="QUU55" s="468"/>
      <c r="QUV55" s="468"/>
      <c r="QUW55" s="468"/>
      <c r="QUX55" s="468"/>
      <c r="QUY55" s="468"/>
      <c r="QUZ55" s="468"/>
      <c r="QVA55" s="468"/>
      <c r="QVB55" s="468"/>
      <c r="QVC55" s="468"/>
      <c r="QVD55" s="468"/>
      <c r="QVE55" s="468"/>
      <c r="QVF55" s="468"/>
      <c r="QVG55" s="468"/>
      <c r="QVH55" s="468"/>
      <c r="QVI55" s="468"/>
      <c r="QVJ55" s="468"/>
      <c r="QVK55" s="468"/>
      <c r="QVL55" s="468"/>
      <c r="QVM55" s="468"/>
      <c r="QVN55" s="468"/>
      <c r="QVO55" s="468"/>
      <c r="QVP55" s="468"/>
      <c r="QVQ55" s="468"/>
      <c r="QVR55" s="468"/>
      <c r="QVS55" s="468"/>
      <c r="QVT55" s="468"/>
      <c r="QVU55" s="468"/>
      <c r="QVV55" s="468"/>
      <c r="QVW55" s="468"/>
      <c r="QVX55" s="468"/>
      <c r="QVY55" s="468"/>
      <c r="QVZ55" s="468"/>
      <c r="QWA55" s="468"/>
      <c r="QWB55" s="468"/>
      <c r="QWC55" s="468"/>
      <c r="QWD55" s="468"/>
      <c r="QWE55" s="468"/>
      <c r="QWF55" s="468"/>
      <c r="QWG55" s="468"/>
      <c r="QWH55" s="468"/>
      <c r="QWI55" s="468"/>
      <c r="QWJ55" s="468"/>
      <c r="QWK55" s="468"/>
      <c r="QWL55" s="468"/>
      <c r="QWM55" s="468"/>
      <c r="QWN55" s="468"/>
      <c r="QWO55" s="468"/>
      <c r="QWP55" s="468"/>
      <c r="QWQ55" s="468"/>
      <c r="QWR55" s="468"/>
      <c r="QWS55" s="468"/>
      <c r="QWT55" s="468"/>
      <c r="QWU55" s="468"/>
      <c r="QWV55" s="468"/>
      <c r="QWW55" s="468"/>
      <c r="QWX55" s="468"/>
      <c r="QWY55" s="468"/>
      <c r="QWZ55" s="468"/>
      <c r="QXA55" s="468"/>
      <c r="QXB55" s="468"/>
      <c r="QXC55" s="468"/>
      <c r="QXD55" s="468"/>
      <c r="QXE55" s="468"/>
      <c r="QXF55" s="468"/>
      <c r="QXG55" s="468"/>
      <c r="QXH55" s="468"/>
      <c r="QXI55" s="468"/>
      <c r="QXJ55" s="468"/>
      <c r="QXK55" s="468"/>
      <c r="QXL55" s="468"/>
      <c r="QXM55" s="468"/>
      <c r="QXN55" s="468"/>
      <c r="QXO55" s="468"/>
      <c r="QXP55" s="468"/>
      <c r="QXQ55" s="468"/>
      <c r="QXR55" s="468"/>
      <c r="QXS55" s="468"/>
      <c r="QXT55" s="468"/>
      <c r="QXU55" s="468"/>
      <c r="QXV55" s="468"/>
      <c r="QXW55" s="468"/>
      <c r="QXX55" s="468"/>
      <c r="QXY55" s="468"/>
      <c r="QXZ55" s="468"/>
      <c r="QYA55" s="468"/>
      <c r="QYB55" s="468"/>
      <c r="QYC55" s="468"/>
      <c r="QYD55" s="468"/>
      <c r="QYE55" s="468"/>
      <c r="QYF55" s="468"/>
      <c r="QYG55" s="468"/>
      <c r="QYH55" s="468"/>
      <c r="QYI55" s="468"/>
      <c r="QYJ55" s="468"/>
      <c r="QYK55" s="468"/>
      <c r="QYL55" s="468"/>
      <c r="QYM55" s="468"/>
      <c r="QYN55" s="468"/>
      <c r="QYO55" s="468"/>
      <c r="QYP55" s="468"/>
      <c r="QYQ55" s="468"/>
      <c r="QYR55" s="468"/>
      <c r="QYS55" s="468"/>
      <c r="QYT55" s="468"/>
      <c r="QYU55" s="468"/>
      <c r="QYV55" s="468"/>
      <c r="QYW55" s="468"/>
      <c r="QYX55" s="468"/>
      <c r="QYY55" s="468"/>
      <c r="QYZ55" s="468"/>
      <c r="QZA55" s="468"/>
      <c r="QZB55" s="468"/>
      <c r="QZC55" s="468"/>
      <c r="QZD55" s="468"/>
      <c r="QZE55" s="468"/>
      <c r="QZF55" s="468"/>
      <c r="QZG55" s="468"/>
      <c r="QZH55" s="468"/>
      <c r="QZI55" s="468"/>
      <c r="QZJ55" s="468"/>
      <c r="QZK55" s="468"/>
      <c r="QZL55" s="468"/>
      <c r="QZM55" s="468"/>
      <c r="QZN55" s="468"/>
      <c r="QZO55" s="468"/>
      <c r="QZP55" s="468"/>
      <c r="QZQ55" s="468"/>
      <c r="QZR55" s="468"/>
      <c r="QZS55" s="468"/>
      <c r="QZT55" s="468"/>
      <c r="QZU55" s="468"/>
      <c r="QZV55" s="468"/>
      <c r="QZW55" s="468"/>
      <c r="QZX55" s="468"/>
      <c r="QZY55" s="468"/>
      <c r="QZZ55" s="468"/>
      <c r="RAA55" s="468"/>
      <c r="RAB55" s="468"/>
      <c r="RAC55" s="468"/>
      <c r="RAD55" s="468"/>
      <c r="RAE55" s="468"/>
      <c r="RAF55" s="468"/>
      <c r="RAG55" s="468"/>
      <c r="RAH55" s="468"/>
      <c r="RAI55" s="468"/>
      <c r="RAJ55" s="468"/>
      <c r="RAK55" s="468"/>
      <c r="RAL55" s="468"/>
      <c r="RAM55" s="468"/>
      <c r="RAN55" s="468"/>
      <c r="RAO55" s="468"/>
      <c r="RAP55" s="468"/>
      <c r="RAQ55" s="468"/>
      <c r="RAR55" s="468"/>
      <c r="RAS55" s="468"/>
      <c r="RAT55" s="468"/>
      <c r="RAU55" s="468"/>
      <c r="RAV55" s="468"/>
      <c r="RAW55" s="468"/>
      <c r="RAX55" s="468"/>
      <c r="RAY55" s="468"/>
      <c r="RAZ55" s="468"/>
      <c r="RBA55" s="468"/>
      <c r="RBB55" s="468"/>
      <c r="RBC55" s="468"/>
      <c r="RBD55" s="468"/>
      <c r="RBE55" s="468"/>
      <c r="RBF55" s="468"/>
      <c r="RBG55" s="468"/>
      <c r="RBH55" s="468"/>
      <c r="RBI55" s="468"/>
      <c r="RBJ55" s="468"/>
      <c r="RBK55" s="468"/>
      <c r="RBL55" s="468"/>
      <c r="RBM55" s="468"/>
      <c r="RBN55" s="468"/>
      <c r="RBO55" s="468"/>
      <c r="RBP55" s="468"/>
      <c r="RBQ55" s="468"/>
      <c r="RBR55" s="468"/>
      <c r="RBS55" s="468"/>
      <c r="RBT55" s="468"/>
      <c r="RBU55" s="468"/>
      <c r="RBV55" s="468"/>
      <c r="RBW55" s="468"/>
      <c r="RBX55" s="468"/>
      <c r="RBY55" s="468"/>
      <c r="RBZ55" s="468"/>
      <c r="RCA55" s="468"/>
      <c r="RCB55" s="468"/>
      <c r="RCC55" s="468"/>
      <c r="RCD55" s="468"/>
      <c r="RCE55" s="468"/>
      <c r="RCF55" s="468"/>
      <c r="RCG55" s="468"/>
      <c r="RCH55" s="468"/>
      <c r="RCI55" s="468"/>
      <c r="RCJ55" s="468"/>
      <c r="RCK55" s="468"/>
      <c r="RCL55" s="468"/>
      <c r="RCM55" s="468"/>
      <c r="RCN55" s="468"/>
      <c r="RCO55" s="468"/>
      <c r="RCP55" s="468"/>
      <c r="RCQ55" s="468"/>
      <c r="RCR55" s="468"/>
      <c r="RCS55" s="468"/>
      <c r="RCT55" s="468"/>
      <c r="RCU55" s="468"/>
      <c r="RCV55" s="468"/>
      <c r="RCW55" s="468"/>
      <c r="RCX55" s="468"/>
      <c r="RCY55" s="468"/>
      <c r="RCZ55" s="468"/>
      <c r="RDA55" s="468"/>
      <c r="RDB55" s="468"/>
      <c r="RDC55" s="468"/>
      <c r="RDD55" s="468"/>
      <c r="RDE55" s="468"/>
      <c r="RDF55" s="468"/>
      <c r="RDG55" s="468"/>
      <c r="RDH55" s="468"/>
      <c r="RDI55" s="468"/>
      <c r="RDJ55" s="468"/>
      <c r="RDK55" s="468"/>
      <c r="RDL55" s="468"/>
      <c r="RDM55" s="468"/>
      <c r="RDN55" s="468"/>
      <c r="RDO55" s="468"/>
      <c r="RDP55" s="468"/>
      <c r="RDQ55" s="468"/>
      <c r="RDR55" s="468"/>
      <c r="RDS55" s="468"/>
      <c r="RDT55" s="468"/>
      <c r="RDU55" s="468"/>
      <c r="RDV55" s="468"/>
      <c r="RDW55" s="468"/>
      <c r="RDX55" s="468"/>
      <c r="RDY55" s="468"/>
      <c r="RDZ55" s="468"/>
      <c r="REA55" s="468"/>
      <c r="REB55" s="468"/>
      <c r="REC55" s="468"/>
      <c r="RED55" s="468"/>
      <c r="REE55" s="468"/>
      <c r="REF55" s="468"/>
      <c r="REG55" s="468"/>
      <c r="REH55" s="468"/>
      <c r="REI55" s="468"/>
      <c r="REJ55" s="468"/>
      <c r="REK55" s="468"/>
      <c r="REL55" s="468"/>
      <c r="REM55" s="468"/>
      <c r="REN55" s="468"/>
      <c r="REO55" s="468"/>
      <c r="REP55" s="468"/>
      <c r="REQ55" s="468"/>
      <c r="RER55" s="468"/>
      <c r="RES55" s="468"/>
      <c r="RET55" s="468"/>
      <c r="REU55" s="468"/>
      <c r="REV55" s="468"/>
      <c r="REW55" s="468"/>
      <c r="REX55" s="468"/>
      <c r="REY55" s="468"/>
      <c r="REZ55" s="468"/>
      <c r="RFA55" s="468"/>
      <c r="RFB55" s="468"/>
      <c r="RFC55" s="468"/>
      <c r="RFD55" s="468"/>
      <c r="RFE55" s="468"/>
      <c r="RFF55" s="468"/>
      <c r="RFG55" s="468"/>
      <c r="RFH55" s="468"/>
      <c r="RFI55" s="468"/>
      <c r="RFJ55" s="468"/>
      <c r="RFK55" s="468"/>
      <c r="RFL55" s="468"/>
      <c r="RFM55" s="468"/>
      <c r="RFN55" s="468"/>
      <c r="RFO55" s="468"/>
      <c r="RFP55" s="468"/>
      <c r="RFQ55" s="468"/>
      <c r="RFR55" s="468"/>
      <c r="RFS55" s="468"/>
      <c r="RFT55" s="468"/>
      <c r="RFU55" s="468"/>
      <c r="RFV55" s="468"/>
      <c r="RFW55" s="468"/>
      <c r="RFX55" s="468"/>
      <c r="RFY55" s="468"/>
      <c r="RFZ55" s="468"/>
      <c r="RGA55" s="468"/>
      <c r="RGB55" s="468"/>
      <c r="RGC55" s="468"/>
      <c r="RGD55" s="468"/>
      <c r="RGE55" s="468"/>
      <c r="RGF55" s="468"/>
      <c r="RGG55" s="468"/>
      <c r="RGH55" s="468"/>
      <c r="RGI55" s="468"/>
      <c r="RGJ55" s="468"/>
      <c r="RGK55" s="468"/>
      <c r="RGL55" s="468"/>
      <c r="RGM55" s="468"/>
      <c r="RGN55" s="468"/>
      <c r="RGO55" s="468"/>
      <c r="RGP55" s="468"/>
      <c r="RGQ55" s="468"/>
      <c r="RGR55" s="468"/>
      <c r="RGS55" s="468"/>
      <c r="RGT55" s="468"/>
      <c r="RGU55" s="468"/>
      <c r="RGV55" s="468"/>
      <c r="RGW55" s="468"/>
      <c r="RGX55" s="468"/>
      <c r="RGY55" s="468"/>
      <c r="RGZ55" s="468"/>
      <c r="RHA55" s="468"/>
      <c r="RHB55" s="468"/>
      <c r="RHC55" s="468"/>
      <c r="RHD55" s="468"/>
      <c r="RHE55" s="468"/>
      <c r="RHF55" s="468"/>
      <c r="RHG55" s="468"/>
      <c r="RHH55" s="468"/>
      <c r="RHI55" s="468"/>
      <c r="RHJ55" s="468"/>
      <c r="RHK55" s="468"/>
      <c r="RHL55" s="468"/>
      <c r="RHM55" s="468"/>
      <c r="RHN55" s="468"/>
      <c r="RHO55" s="468"/>
      <c r="RHP55" s="468"/>
      <c r="RHQ55" s="468"/>
      <c r="RHR55" s="468"/>
      <c r="RHS55" s="468"/>
      <c r="RHT55" s="468"/>
      <c r="RHU55" s="468"/>
      <c r="RHV55" s="468"/>
      <c r="RHW55" s="468"/>
      <c r="RHX55" s="468"/>
      <c r="RHY55" s="468"/>
      <c r="RHZ55" s="468"/>
      <c r="RIA55" s="468"/>
      <c r="RIB55" s="468"/>
      <c r="RIC55" s="468"/>
      <c r="RID55" s="468"/>
      <c r="RIE55" s="468"/>
      <c r="RIF55" s="468"/>
      <c r="RIG55" s="468"/>
      <c r="RIH55" s="468"/>
      <c r="RII55" s="468"/>
      <c r="RIJ55" s="468"/>
      <c r="RIK55" s="468"/>
      <c r="RIL55" s="468"/>
      <c r="RIM55" s="468"/>
      <c r="RIN55" s="468"/>
      <c r="RIO55" s="468"/>
      <c r="RIP55" s="468"/>
      <c r="RIQ55" s="468"/>
      <c r="RIR55" s="468"/>
      <c r="RIS55" s="468"/>
      <c r="RIT55" s="468"/>
      <c r="RIU55" s="468"/>
      <c r="RIV55" s="468"/>
      <c r="RIW55" s="468"/>
      <c r="RIX55" s="468"/>
      <c r="RIY55" s="468"/>
      <c r="RIZ55" s="468"/>
      <c r="RJA55" s="468"/>
      <c r="RJB55" s="468"/>
      <c r="RJC55" s="468"/>
      <c r="RJD55" s="468"/>
      <c r="RJE55" s="468"/>
      <c r="RJF55" s="468"/>
      <c r="RJG55" s="468"/>
      <c r="RJH55" s="468"/>
      <c r="RJI55" s="468"/>
      <c r="RJJ55" s="468"/>
      <c r="RJK55" s="468"/>
      <c r="RJL55" s="468"/>
      <c r="RJM55" s="468"/>
      <c r="RJN55" s="468"/>
      <c r="RJO55" s="468"/>
      <c r="RJP55" s="468"/>
      <c r="RJQ55" s="468"/>
      <c r="RJR55" s="468"/>
      <c r="RJS55" s="468"/>
      <c r="RJT55" s="468"/>
      <c r="RJU55" s="468"/>
      <c r="RJV55" s="468"/>
      <c r="RJW55" s="468"/>
      <c r="RJX55" s="468"/>
      <c r="RJY55" s="468"/>
      <c r="RJZ55" s="468"/>
      <c r="RKA55" s="468"/>
      <c r="RKB55" s="468"/>
      <c r="RKC55" s="468"/>
      <c r="RKD55" s="468"/>
      <c r="RKE55" s="468"/>
      <c r="RKF55" s="468"/>
      <c r="RKG55" s="468"/>
      <c r="RKH55" s="468"/>
      <c r="RKI55" s="468"/>
      <c r="RKJ55" s="468"/>
      <c r="RKK55" s="468"/>
      <c r="RKL55" s="468"/>
      <c r="RKM55" s="468"/>
      <c r="RKN55" s="468"/>
      <c r="RKO55" s="468"/>
      <c r="RKP55" s="468"/>
      <c r="RKQ55" s="468"/>
      <c r="RKR55" s="468"/>
      <c r="RKS55" s="468"/>
      <c r="RKT55" s="468"/>
      <c r="RKU55" s="468"/>
      <c r="RKV55" s="468"/>
      <c r="RKW55" s="468"/>
      <c r="RKX55" s="468"/>
      <c r="RKY55" s="468"/>
      <c r="RKZ55" s="468"/>
      <c r="RLA55" s="468"/>
      <c r="RLB55" s="468"/>
      <c r="RLC55" s="468"/>
      <c r="RLD55" s="468"/>
      <c r="RLE55" s="468"/>
      <c r="RLF55" s="468"/>
      <c r="RLG55" s="468"/>
      <c r="RLH55" s="468"/>
      <c r="RLI55" s="468"/>
      <c r="RLJ55" s="468"/>
      <c r="RLK55" s="468"/>
      <c r="RLL55" s="468"/>
      <c r="RLM55" s="468"/>
      <c r="RLN55" s="468"/>
      <c r="RLO55" s="468"/>
      <c r="RLP55" s="468"/>
      <c r="RLQ55" s="468"/>
      <c r="RLR55" s="468"/>
      <c r="RLS55" s="468"/>
      <c r="RLT55" s="468"/>
      <c r="RLU55" s="468"/>
      <c r="RLV55" s="468"/>
      <c r="RLW55" s="468"/>
      <c r="RLX55" s="468"/>
      <c r="RLY55" s="468"/>
      <c r="RLZ55" s="468"/>
      <c r="RMA55" s="468"/>
      <c r="RMB55" s="468"/>
      <c r="RMC55" s="468"/>
      <c r="RMD55" s="468"/>
      <c r="RME55" s="468"/>
      <c r="RMF55" s="468"/>
      <c r="RMG55" s="468"/>
      <c r="RMH55" s="468"/>
      <c r="RMI55" s="468"/>
      <c r="RMJ55" s="468"/>
      <c r="RMK55" s="468"/>
      <c r="RML55" s="468"/>
      <c r="RMM55" s="468"/>
      <c r="RMN55" s="468"/>
      <c r="RMO55" s="468"/>
      <c r="RMP55" s="468"/>
      <c r="RMQ55" s="468"/>
      <c r="RMR55" s="468"/>
      <c r="RMS55" s="468"/>
      <c r="RMT55" s="468"/>
      <c r="RMU55" s="468"/>
      <c r="RMV55" s="468"/>
      <c r="RMW55" s="468"/>
      <c r="RMX55" s="468"/>
      <c r="RMY55" s="468"/>
      <c r="RMZ55" s="468"/>
      <c r="RNA55" s="468"/>
      <c r="RNB55" s="468"/>
      <c r="RNC55" s="468"/>
      <c r="RND55" s="468"/>
      <c r="RNE55" s="468"/>
      <c r="RNF55" s="468"/>
      <c r="RNG55" s="468"/>
      <c r="RNH55" s="468"/>
      <c r="RNI55" s="468"/>
      <c r="RNJ55" s="468"/>
      <c r="RNK55" s="468"/>
      <c r="RNL55" s="468"/>
      <c r="RNM55" s="468"/>
      <c r="RNN55" s="468"/>
      <c r="RNO55" s="468"/>
      <c r="RNP55" s="468"/>
      <c r="RNQ55" s="468"/>
      <c r="RNR55" s="468"/>
      <c r="RNS55" s="468"/>
      <c r="RNT55" s="468"/>
      <c r="RNU55" s="468"/>
      <c r="RNV55" s="468"/>
      <c r="RNW55" s="468"/>
      <c r="RNX55" s="468"/>
      <c r="RNY55" s="468"/>
      <c r="RNZ55" s="468"/>
      <c r="ROA55" s="468"/>
      <c r="ROB55" s="468"/>
      <c r="ROC55" s="468"/>
      <c r="ROD55" s="468"/>
      <c r="ROE55" s="468"/>
      <c r="ROF55" s="468"/>
      <c r="ROG55" s="468"/>
      <c r="ROH55" s="468"/>
      <c r="ROI55" s="468"/>
      <c r="ROJ55" s="468"/>
      <c r="ROK55" s="468"/>
      <c r="ROL55" s="468"/>
      <c r="ROM55" s="468"/>
      <c r="RON55" s="468"/>
      <c r="ROO55" s="468"/>
      <c r="ROP55" s="468"/>
      <c r="ROQ55" s="468"/>
      <c r="ROR55" s="468"/>
      <c r="ROS55" s="468"/>
      <c r="ROT55" s="468"/>
      <c r="ROU55" s="468"/>
      <c r="ROV55" s="468"/>
      <c r="ROW55" s="468"/>
      <c r="ROX55" s="468"/>
      <c r="ROY55" s="468"/>
      <c r="ROZ55" s="468"/>
      <c r="RPA55" s="468"/>
      <c r="RPB55" s="468"/>
      <c r="RPC55" s="468"/>
      <c r="RPD55" s="468"/>
      <c r="RPE55" s="468"/>
      <c r="RPF55" s="468"/>
      <c r="RPG55" s="468"/>
      <c r="RPH55" s="468"/>
      <c r="RPI55" s="468"/>
      <c r="RPJ55" s="468"/>
      <c r="RPK55" s="468"/>
      <c r="RPL55" s="468"/>
      <c r="RPM55" s="468"/>
      <c r="RPN55" s="468"/>
      <c r="RPO55" s="468"/>
      <c r="RPP55" s="468"/>
      <c r="RPQ55" s="468"/>
      <c r="RPR55" s="468"/>
      <c r="RPS55" s="468"/>
      <c r="RPT55" s="468"/>
      <c r="RPU55" s="468"/>
      <c r="RPV55" s="468"/>
      <c r="RPW55" s="468"/>
      <c r="RPX55" s="468"/>
      <c r="RPY55" s="468"/>
      <c r="RPZ55" s="468"/>
      <c r="RQA55" s="468"/>
      <c r="RQB55" s="468"/>
      <c r="RQC55" s="468"/>
      <c r="RQD55" s="468"/>
      <c r="RQE55" s="468"/>
      <c r="RQF55" s="468"/>
      <c r="RQG55" s="468"/>
      <c r="RQH55" s="468"/>
      <c r="RQI55" s="468"/>
      <c r="RQJ55" s="468"/>
      <c r="RQK55" s="468"/>
      <c r="RQL55" s="468"/>
      <c r="RQM55" s="468"/>
      <c r="RQN55" s="468"/>
      <c r="RQO55" s="468"/>
      <c r="RQP55" s="468"/>
      <c r="RQQ55" s="468"/>
      <c r="RQR55" s="468"/>
      <c r="RQS55" s="468"/>
      <c r="RQT55" s="468"/>
      <c r="RQU55" s="468"/>
      <c r="RQV55" s="468"/>
      <c r="RQW55" s="468"/>
      <c r="RQX55" s="468"/>
      <c r="RQY55" s="468"/>
      <c r="RQZ55" s="468"/>
      <c r="RRA55" s="468"/>
      <c r="RRB55" s="468"/>
      <c r="RRC55" s="468"/>
      <c r="RRD55" s="468"/>
      <c r="RRE55" s="468"/>
      <c r="RRF55" s="468"/>
      <c r="RRG55" s="468"/>
      <c r="RRH55" s="468"/>
      <c r="RRI55" s="468"/>
      <c r="RRJ55" s="468"/>
      <c r="RRK55" s="468"/>
      <c r="RRL55" s="468"/>
      <c r="RRM55" s="468"/>
      <c r="RRN55" s="468"/>
      <c r="RRO55" s="468"/>
      <c r="RRP55" s="468"/>
      <c r="RRQ55" s="468"/>
      <c r="RRR55" s="468"/>
      <c r="RRS55" s="468"/>
      <c r="RRT55" s="468"/>
      <c r="RRU55" s="468"/>
      <c r="RRV55" s="468"/>
      <c r="RRW55" s="468"/>
      <c r="RRX55" s="468"/>
      <c r="RRY55" s="468"/>
      <c r="RRZ55" s="468"/>
      <c r="RSA55" s="468"/>
      <c r="RSB55" s="468"/>
      <c r="RSC55" s="468"/>
      <c r="RSD55" s="468"/>
      <c r="RSE55" s="468"/>
      <c r="RSF55" s="468"/>
      <c r="RSG55" s="468"/>
      <c r="RSH55" s="468"/>
      <c r="RSI55" s="468"/>
      <c r="RSJ55" s="468"/>
      <c r="RSK55" s="468"/>
      <c r="RSL55" s="468"/>
      <c r="RSM55" s="468"/>
      <c r="RSN55" s="468"/>
      <c r="RSO55" s="468"/>
      <c r="RSP55" s="468"/>
      <c r="RSQ55" s="468"/>
      <c r="RSR55" s="468"/>
      <c r="RSS55" s="468"/>
      <c r="RST55" s="468"/>
      <c r="RSU55" s="468"/>
      <c r="RSV55" s="468"/>
      <c r="RSW55" s="468"/>
      <c r="RSX55" s="468"/>
      <c r="RSY55" s="468"/>
      <c r="RSZ55" s="468"/>
      <c r="RTA55" s="468"/>
      <c r="RTB55" s="468"/>
      <c r="RTC55" s="468"/>
      <c r="RTD55" s="468"/>
      <c r="RTE55" s="468"/>
      <c r="RTF55" s="468"/>
      <c r="RTG55" s="468"/>
      <c r="RTH55" s="468"/>
      <c r="RTI55" s="468"/>
      <c r="RTJ55" s="468"/>
      <c r="RTK55" s="468"/>
      <c r="RTL55" s="468"/>
      <c r="RTM55" s="468"/>
      <c r="RTN55" s="468"/>
      <c r="RTO55" s="468"/>
      <c r="RTP55" s="468"/>
      <c r="RTQ55" s="468"/>
      <c r="RTR55" s="468"/>
      <c r="RTS55" s="468"/>
      <c r="RTT55" s="468"/>
      <c r="RTU55" s="468"/>
      <c r="RTV55" s="468"/>
      <c r="RTW55" s="468"/>
      <c r="RTX55" s="468"/>
      <c r="RTY55" s="468"/>
      <c r="RTZ55" s="468"/>
      <c r="RUA55" s="468"/>
      <c r="RUB55" s="468"/>
      <c r="RUC55" s="468"/>
      <c r="RUD55" s="468"/>
      <c r="RUE55" s="468"/>
      <c r="RUF55" s="468"/>
      <c r="RUG55" s="468"/>
      <c r="RUH55" s="468"/>
      <c r="RUI55" s="468"/>
      <c r="RUJ55" s="468"/>
      <c r="RUK55" s="468"/>
      <c r="RUL55" s="468"/>
      <c r="RUM55" s="468"/>
      <c r="RUN55" s="468"/>
      <c r="RUO55" s="468"/>
      <c r="RUP55" s="468"/>
      <c r="RUQ55" s="468"/>
      <c r="RUR55" s="468"/>
      <c r="RUS55" s="468"/>
      <c r="RUT55" s="468"/>
      <c r="RUU55" s="468"/>
      <c r="RUV55" s="468"/>
      <c r="RUW55" s="468"/>
      <c r="RUX55" s="468"/>
      <c r="RUY55" s="468"/>
      <c r="RUZ55" s="468"/>
      <c r="RVA55" s="468"/>
      <c r="RVB55" s="468"/>
      <c r="RVC55" s="468"/>
      <c r="RVD55" s="468"/>
      <c r="RVE55" s="468"/>
      <c r="RVF55" s="468"/>
      <c r="RVG55" s="468"/>
      <c r="RVH55" s="468"/>
      <c r="RVI55" s="468"/>
      <c r="RVJ55" s="468"/>
      <c r="RVK55" s="468"/>
      <c r="RVL55" s="468"/>
      <c r="RVM55" s="468"/>
      <c r="RVN55" s="468"/>
      <c r="RVO55" s="468"/>
      <c r="RVP55" s="468"/>
      <c r="RVQ55" s="468"/>
      <c r="RVR55" s="468"/>
      <c r="RVS55" s="468"/>
      <c r="RVT55" s="468"/>
      <c r="RVU55" s="468"/>
      <c r="RVV55" s="468"/>
      <c r="RVW55" s="468"/>
      <c r="RVX55" s="468"/>
      <c r="RVY55" s="468"/>
      <c r="RVZ55" s="468"/>
      <c r="RWA55" s="468"/>
      <c r="RWB55" s="468"/>
      <c r="RWC55" s="468"/>
      <c r="RWD55" s="468"/>
      <c r="RWE55" s="468"/>
      <c r="RWF55" s="468"/>
      <c r="RWG55" s="468"/>
      <c r="RWH55" s="468"/>
      <c r="RWI55" s="468"/>
      <c r="RWJ55" s="468"/>
      <c r="RWK55" s="468"/>
      <c r="RWL55" s="468"/>
      <c r="RWM55" s="468"/>
      <c r="RWN55" s="468"/>
      <c r="RWO55" s="468"/>
      <c r="RWP55" s="468"/>
      <c r="RWQ55" s="468"/>
      <c r="RWR55" s="468"/>
      <c r="RWS55" s="468"/>
      <c r="RWT55" s="468"/>
      <c r="RWU55" s="468"/>
      <c r="RWV55" s="468"/>
      <c r="RWW55" s="468"/>
      <c r="RWX55" s="468"/>
      <c r="RWY55" s="468"/>
      <c r="RWZ55" s="468"/>
      <c r="RXA55" s="468"/>
      <c r="RXB55" s="468"/>
      <c r="RXC55" s="468"/>
      <c r="RXD55" s="468"/>
      <c r="RXE55" s="468"/>
      <c r="RXF55" s="468"/>
      <c r="RXG55" s="468"/>
      <c r="RXH55" s="468"/>
      <c r="RXI55" s="468"/>
      <c r="RXJ55" s="468"/>
      <c r="RXK55" s="468"/>
      <c r="RXL55" s="468"/>
      <c r="RXM55" s="468"/>
      <c r="RXN55" s="468"/>
      <c r="RXO55" s="468"/>
      <c r="RXP55" s="468"/>
      <c r="RXQ55" s="468"/>
      <c r="RXR55" s="468"/>
      <c r="RXS55" s="468"/>
      <c r="RXT55" s="468"/>
      <c r="RXU55" s="468"/>
      <c r="RXV55" s="468"/>
      <c r="RXW55" s="468"/>
      <c r="RXX55" s="468"/>
      <c r="RXY55" s="468"/>
      <c r="RXZ55" s="468"/>
      <c r="RYA55" s="468"/>
      <c r="RYB55" s="468"/>
      <c r="RYC55" s="468"/>
      <c r="RYD55" s="468"/>
      <c r="RYE55" s="468"/>
      <c r="RYF55" s="468"/>
      <c r="RYG55" s="468"/>
      <c r="RYH55" s="468"/>
      <c r="RYI55" s="468"/>
      <c r="RYJ55" s="468"/>
      <c r="RYK55" s="468"/>
      <c r="RYL55" s="468"/>
      <c r="RYM55" s="468"/>
      <c r="RYN55" s="468"/>
      <c r="RYO55" s="468"/>
      <c r="RYP55" s="468"/>
      <c r="RYQ55" s="468"/>
      <c r="RYR55" s="468"/>
      <c r="RYS55" s="468"/>
      <c r="RYT55" s="468"/>
      <c r="RYU55" s="468"/>
      <c r="RYV55" s="468"/>
      <c r="RYW55" s="468"/>
      <c r="RYX55" s="468"/>
      <c r="RYY55" s="468"/>
      <c r="RYZ55" s="468"/>
      <c r="RZA55" s="468"/>
      <c r="RZB55" s="468"/>
      <c r="RZC55" s="468"/>
      <c r="RZD55" s="468"/>
      <c r="RZE55" s="468"/>
      <c r="RZF55" s="468"/>
      <c r="RZG55" s="468"/>
      <c r="RZH55" s="468"/>
      <c r="RZI55" s="468"/>
      <c r="RZJ55" s="468"/>
      <c r="RZK55" s="468"/>
      <c r="RZL55" s="468"/>
      <c r="RZM55" s="468"/>
      <c r="RZN55" s="468"/>
      <c r="RZO55" s="468"/>
      <c r="RZP55" s="468"/>
      <c r="RZQ55" s="468"/>
      <c r="RZR55" s="468"/>
      <c r="RZS55" s="468"/>
      <c r="RZT55" s="468"/>
      <c r="RZU55" s="468"/>
      <c r="RZV55" s="468"/>
      <c r="RZW55" s="468"/>
      <c r="RZX55" s="468"/>
      <c r="RZY55" s="468"/>
      <c r="RZZ55" s="468"/>
      <c r="SAA55" s="468"/>
      <c r="SAB55" s="468"/>
      <c r="SAC55" s="468"/>
      <c r="SAD55" s="468"/>
      <c r="SAE55" s="468"/>
      <c r="SAF55" s="468"/>
      <c r="SAG55" s="468"/>
      <c r="SAH55" s="468"/>
      <c r="SAI55" s="468"/>
      <c r="SAJ55" s="468"/>
      <c r="SAK55" s="468"/>
      <c r="SAL55" s="468"/>
      <c r="SAM55" s="468"/>
      <c r="SAN55" s="468"/>
      <c r="SAO55" s="468"/>
      <c r="SAP55" s="468"/>
      <c r="SAQ55" s="468"/>
      <c r="SAR55" s="468"/>
      <c r="SAS55" s="468"/>
      <c r="SAT55" s="468"/>
      <c r="SAU55" s="468"/>
      <c r="SAV55" s="468"/>
      <c r="SAW55" s="468"/>
      <c r="SAX55" s="468"/>
      <c r="SAY55" s="468"/>
      <c r="SAZ55" s="468"/>
      <c r="SBA55" s="468"/>
      <c r="SBB55" s="468"/>
      <c r="SBC55" s="468"/>
      <c r="SBD55" s="468"/>
      <c r="SBE55" s="468"/>
      <c r="SBF55" s="468"/>
      <c r="SBG55" s="468"/>
      <c r="SBH55" s="468"/>
      <c r="SBI55" s="468"/>
      <c r="SBJ55" s="468"/>
      <c r="SBK55" s="468"/>
      <c r="SBL55" s="468"/>
      <c r="SBM55" s="468"/>
      <c r="SBN55" s="468"/>
      <c r="SBO55" s="468"/>
      <c r="SBP55" s="468"/>
      <c r="SBQ55" s="468"/>
      <c r="SBR55" s="468"/>
      <c r="SBS55" s="468"/>
      <c r="SBT55" s="468"/>
      <c r="SBU55" s="468"/>
      <c r="SBV55" s="468"/>
      <c r="SBW55" s="468"/>
      <c r="SBX55" s="468"/>
      <c r="SBY55" s="468"/>
      <c r="SBZ55" s="468"/>
      <c r="SCA55" s="468"/>
      <c r="SCB55" s="468"/>
      <c r="SCC55" s="468"/>
      <c r="SCD55" s="468"/>
      <c r="SCE55" s="468"/>
      <c r="SCF55" s="468"/>
      <c r="SCG55" s="468"/>
      <c r="SCH55" s="468"/>
      <c r="SCI55" s="468"/>
      <c r="SCJ55" s="468"/>
      <c r="SCK55" s="468"/>
      <c r="SCL55" s="468"/>
      <c r="SCM55" s="468"/>
      <c r="SCN55" s="468"/>
      <c r="SCO55" s="468"/>
      <c r="SCP55" s="468"/>
      <c r="SCQ55" s="468"/>
      <c r="SCR55" s="468"/>
      <c r="SCS55" s="468"/>
      <c r="SCT55" s="468"/>
      <c r="SCU55" s="468"/>
      <c r="SCV55" s="468"/>
      <c r="SCW55" s="468"/>
      <c r="SCX55" s="468"/>
      <c r="SCY55" s="468"/>
      <c r="SCZ55" s="468"/>
      <c r="SDA55" s="468"/>
      <c r="SDB55" s="468"/>
      <c r="SDC55" s="468"/>
      <c r="SDD55" s="468"/>
      <c r="SDE55" s="468"/>
      <c r="SDF55" s="468"/>
      <c r="SDG55" s="468"/>
      <c r="SDH55" s="468"/>
      <c r="SDI55" s="468"/>
      <c r="SDJ55" s="468"/>
      <c r="SDK55" s="468"/>
      <c r="SDL55" s="468"/>
      <c r="SDM55" s="468"/>
      <c r="SDN55" s="468"/>
      <c r="SDO55" s="468"/>
      <c r="SDP55" s="468"/>
      <c r="SDQ55" s="468"/>
      <c r="SDR55" s="468"/>
      <c r="SDS55" s="468"/>
      <c r="SDT55" s="468"/>
      <c r="SDU55" s="468"/>
      <c r="SDV55" s="468"/>
      <c r="SDW55" s="468"/>
      <c r="SDX55" s="468"/>
      <c r="SDY55" s="468"/>
      <c r="SDZ55" s="468"/>
      <c r="SEA55" s="468"/>
      <c r="SEB55" s="468"/>
      <c r="SEC55" s="468"/>
      <c r="SED55" s="468"/>
      <c r="SEE55" s="468"/>
      <c r="SEF55" s="468"/>
      <c r="SEG55" s="468"/>
      <c r="SEH55" s="468"/>
      <c r="SEI55" s="468"/>
      <c r="SEJ55" s="468"/>
      <c r="SEK55" s="468"/>
      <c r="SEL55" s="468"/>
      <c r="SEM55" s="468"/>
      <c r="SEN55" s="468"/>
      <c r="SEO55" s="468"/>
      <c r="SEP55" s="468"/>
      <c r="SEQ55" s="468"/>
      <c r="SER55" s="468"/>
      <c r="SES55" s="468"/>
      <c r="SET55" s="468"/>
      <c r="SEU55" s="468"/>
      <c r="SEV55" s="468"/>
      <c r="SEW55" s="468"/>
      <c r="SEX55" s="468"/>
      <c r="SEY55" s="468"/>
      <c r="SEZ55" s="468"/>
      <c r="SFA55" s="468"/>
      <c r="SFB55" s="468"/>
      <c r="SFC55" s="468"/>
      <c r="SFD55" s="468"/>
      <c r="SFE55" s="468"/>
      <c r="SFF55" s="468"/>
      <c r="SFG55" s="468"/>
      <c r="SFH55" s="468"/>
      <c r="SFI55" s="468"/>
      <c r="SFJ55" s="468"/>
      <c r="SFK55" s="468"/>
      <c r="SFL55" s="468"/>
      <c r="SFM55" s="468"/>
      <c r="SFN55" s="468"/>
      <c r="SFO55" s="468"/>
      <c r="SFP55" s="468"/>
      <c r="SFQ55" s="468"/>
      <c r="SFR55" s="468"/>
      <c r="SFS55" s="468"/>
      <c r="SFT55" s="468"/>
      <c r="SFU55" s="468"/>
      <c r="SFV55" s="468"/>
      <c r="SFW55" s="468"/>
      <c r="SFX55" s="468"/>
      <c r="SFY55" s="468"/>
      <c r="SFZ55" s="468"/>
      <c r="SGA55" s="468"/>
      <c r="SGB55" s="468"/>
      <c r="SGC55" s="468"/>
      <c r="SGD55" s="468"/>
      <c r="SGE55" s="468"/>
      <c r="SGF55" s="468"/>
      <c r="SGG55" s="468"/>
      <c r="SGH55" s="468"/>
      <c r="SGI55" s="468"/>
      <c r="SGJ55" s="468"/>
      <c r="SGK55" s="468"/>
      <c r="SGL55" s="468"/>
      <c r="SGM55" s="468"/>
      <c r="SGN55" s="468"/>
      <c r="SGO55" s="468"/>
      <c r="SGP55" s="468"/>
      <c r="SGQ55" s="468"/>
      <c r="SGR55" s="468"/>
      <c r="SGS55" s="468"/>
      <c r="SGT55" s="468"/>
      <c r="SGU55" s="468"/>
      <c r="SGV55" s="468"/>
      <c r="SGW55" s="468"/>
      <c r="SGX55" s="468"/>
      <c r="SGY55" s="468"/>
      <c r="SGZ55" s="468"/>
      <c r="SHA55" s="468"/>
      <c r="SHB55" s="468"/>
      <c r="SHC55" s="468"/>
      <c r="SHD55" s="468"/>
      <c r="SHE55" s="468"/>
      <c r="SHF55" s="468"/>
      <c r="SHG55" s="468"/>
      <c r="SHH55" s="468"/>
      <c r="SHI55" s="468"/>
      <c r="SHJ55" s="468"/>
      <c r="SHK55" s="468"/>
      <c r="SHL55" s="468"/>
      <c r="SHM55" s="468"/>
      <c r="SHN55" s="468"/>
      <c r="SHO55" s="468"/>
      <c r="SHP55" s="468"/>
      <c r="SHQ55" s="468"/>
      <c r="SHR55" s="468"/>
      <c r="SHS55" s="468"/>
      <c r="SHT55" s="468"/>
      <c r="SHU55" s="468"/>
      <c r="SHV55" s="468"/>
      <c r="SHW55" s="468"/>
      <c r="SHX55" s="468"/>
      <c r="SHY55" s="468"/>
      <c r="SHZ55" s="468"/>
      <c r="SIA55" s="468"/>
      <c r="SIB55" s="468"/>
      <c r="SIC55" s="468"/>
      <c r="SID55" s="468"/>
      <c r="SIE55" s="468"/>
      <c r="SIF55" s="468"/>
      <c r="SIG55" s="468"/>
      <c r="SIH55" s="468"/>
      <c r="SII55" s="468"/>
      <c r="SIJ55" s="468"/>
      <c r="SIK55" s="468"/>
      <c r="SIL55" s="468"/>
      <c r="SIM55" s="468"/>
      <c r="SIN55" s="468"/>
      <c r="SIO55" s="468"/>
      <c r="SIP55" s="468"/>
      <c r="SIQ55" s="468"/>
      <c r="SIR55" s="468"/>
      <c r="SIS55" s="468"/>
      <c r="SIT55" s="468"/>
      <c r="SIU55" s="468"/>
      <c r="SIV55" s="468"/>
      <c r="SIW55" s="468"/>
      <c r="SIX55" s="468"/>
      <c r="SIY55" s="468"/>
      <c r="SIZ55" s="468"/>
      <c r="SJA55" s="468"/>
      <c r="SJB55" s="468"/>
      <c r="SJC55" s="468"/>
      <c r="SJD55" s="468"/>
      <c r="SJE55" s="468"/>
      <c r="SJF55" s="468"/>
      <c r="SJG55" s="468"/>
      <c r="SJH55" s="468"/>
      <c r="SJI55" s="468"/>
      <c r="SJJ55" s="468"/>
      <c r="SJK55" s="468"/>
      <c r="SJL55" s="468"/>
      <c r="SJM55" s="468"/>
      <c r="SJN55" s="468"/>
      <c r="SJO55" s="468"/>
      <c r="SJP55" s="468"/>
      <c r="SJQ55" s="468"/>
      <c r="SJR55" s="468"/>
      <c r="SJS55" s="468"/>
      <c r="SJT55" s="468"/>
      <c r="SJU55" s="468"/>
      <c r="SJV55" s="468"/>
      <c r="SJW55" s="468"/>
      <c r="SJX55" s="468"/>
      <c r="SJY55" s="468"/>
      <c r="SJZ55" s="468"/>
      <c r="SKA55" s="468"/>
      <c r="SKB55" s="468"/>
      <c r="SKC55" s="468"/>
      <c r="SKD55" s="468"/>
      <c r="SKE55" s="468"/>
      <c r="SKF55" s="468"/>
      <c r="SKG55" s="468"/>
      <c r="SKH55" s="468"/>
      <c r="SKI55" s="468"/>
      <c r="SKJ55" s="468"/>
      <c r="SKK55" s="468"/>
      <c r="SKL55" s="468"/>
      <c r="SKM55" s="468"/>
      <c r="SKN55" s="468"/>
      <c r="SKO55" s="468"/>
      <c r="SKP55" s="468"/>
      <c r="SKQ55" s="468"/>
      <c r="SKR55" s="468"/>
      <c r="SKS55" s="468"/>
      <c r="SKT55" s="468"/>
      <c r="SKU55" s="468"/>
      <c r="SKV55" s="468"/>
      <c r="SKW55" s="468"/>
      <c r="SKX55" s="468"/>
      <c r="SKY55" s="468"/>
      <c r="SKZ55" s="468"/>
      <c r="SLA55" s="468"/>
      <c r="SLB55" s="468"/>
      <c r="SLC55" s="468"/>
      <c r="SLD55" s="468"/>
      <c r="SLE55" s="468"/>
      <c r="SLF55" s="468"/>
      <c r="SLG55" s="468"/>
      <c r="SLH55" s="468"/>
      <c r="SLI55" s="468"/>
      <c r="SLJ55" s="468"/>
      <c r="SLK55" s="468"/>
      <c r="SLL55" s="468"/>
      <c r="SLM55" s="468"/>
      <c r="SLN55" s="468"/>
      <c r="SLO55" s="468"/>
      <c r="SLP55" s="468"/>
      <c r="SLQ55" s="468"/>
      <c r="SLR55" s="468"/>
      <c r="SLS55" s="468"/>
      <c r="SLT55" s="468"/>
      <c r="SLU55" s="468"/>
      <c r="SLV55" s="468"/>
      <c r="SLW55" s="468"/>
      <c r="SLX55" s="468"/>
      <c r="SLY55" s="468"/>
      <c r="SLZ55" s="468"/>
      <c r="SMA55" s="468"/>
      <c r="SMB55" s="468"/>
      <c r="SMC55" s="468"/>
      <c r="SMD55" s="468"/>
      <c r="SME55" s="468"/>
      <c r="SMF55" s="468"/>
      <c r="SMG55" s="468"/>
      <c r="SMH55" s="468"/>
      <c r="SMI55" s="468"/>
      <c r="SMJ55" s="468"/>
      <c r="SMK55" s="468"/>
      <c r="SML55" s="468"/>
      <c r="SMM55" s="468"/>
      <c r="SMN55" s="468"/>
      <c r="SMO55" s="468"/>
      <c r="SMP55" s="468"/>
      <c r="SMQ55" s="468"/>
      <c r="SMR55" s="468"/>
      <c r="SMS55" s="468"/>
      <c r="SMT55" s="468"/>
      <c r="SMU55" s="468"/>
      <c r="SMV55" s="468"/>
      <c r="SMW55" s="468"/>
      <c r="SMX55" s="468"/>
      <c r="SMY55" s="468"/>
      <c r="SMZ55" s="468"/>
      <c r="SNA55" s="468"/>
      <c r="SNB55" s="468"/>
      <c r="SNC55" s="468"/>
      <c r="SND55" s="468"/>
      <c r="SNE55" s="468"/>
      <c r="SNF55" s="468"/>
      <c r="SNG55" s="468"/>
      <c r="SNH55" s="468"/>
      <c r="SNI55" s="468"/>
      <c r="SNJ55" s="468"/>
      <c r="SNK55" s="468"/>
      <c r="SNL55" s="468"/>
      <c r="SNM55" s="468"/>
      <c r="SNN55" s="468"/>
      <c r="SNO55" s="468"/>
      <c r="SNP55" s="468"/>
      <c r="SNQ55" s="468"/>
      <c r="SNR55" s="468"/>
      <c r="SNS55" s="468"/>
      <c r="SNT55" s="468"/>
      <c r="SNU55" s="468"/>
      <c r="SNV55" s="468"/>
      <c r="SNW55" s="468"/>
      <c r="SNX55" s="468"/>
      <c r="SNY55" s="468"/>
      <c r="SNZ55" s="468"/>
      <c r="SOA55" s="468"/>
      <c r="SOB55" s="468"/>
      <c r="SOC55" s="468"/>
      <c r="SOD55" s="468"/>
      <c r="SOE55" s="468"/>
      <c r="SOF55" s="468"/>
      <c r="SOG55" s="468"/>
      <c r="SOH55" s="468"/>
      <c r="SOI55" s="468"/>
      <c r="SOJ55" s="468"/>
      <c r="SOK55" s="468"/>
      <c r="SOL55" s="468"/>
      <c r="SOM55" s="468"/>
      <c r="SON55" s="468"/>
      <c r="SOO55" s="468"/>
      <c r="SOP55" s="468"/>
      <c r="SOQ55" s="468"/>
      <c r="SOR55" s="468"/>
      <c r="SOS55" s="468"/>
      <c r="SOT55" s="468"/>
      <c r="SOU55" s="468"/>
      <c r="SOV55" s="468"/>
      <c r="SOW55" s="468"/>
      <c r="SOX55" s="468"/>
      <c r="SOY55" s="468"/>
      <c r="SOZ55" s="468"/>
      <c r="SPA55" s="468"/>
      <c r="SPB55" s="468"/>
      <c r="SPC55" s="468"/>
      <c r="SPD55" s="468"/>
      <c r="SPE55" s="468"/>
      <c r="SPF55" s="468"/>
      <c r="SPG55" s="468"/>
      <c r="SPH55" s="468"/>
      <c r="SPI55" s="468"/>
      <c r="SPJ55" s="468"/>
      <c r="SPK55" s="468"/>
      <c r="SPL55" s="468"/>
      <c r="SPM55" s="468"/>
      <c r="SPN55" s="468"/>
      <c r="SPO55" s="468"/>
      <c r="SPP55" s="468"/>
      <c r="SPQ55" s="468"/>
      <c r="SPR55" s="468"/>
      <c r="SPS55" s="468"/>
      <c r="SPT55" s="468"/>
      <c r="SPU55" s="468"/>
      <c r="SPV55" s="468"/>
      <c r="SPW55" s="468"/>
      <c r="SPX55" s="468"/>
      <c r="SPY55" s="468"/>
      <c r="SPZ55" s="468"/>
      <c r="SQA55" s="468"/>
      <c r="SQB55" s="468"/>
      <c r="SQC55" s="468"/>
      <c r="SQD55" s="468"/>
      <c r="SQE55" s="468"/>
      <c r="SQF55" s="468"/>
      <c r="SQG55" s="468"/>
      <c r="SQH55" s="468"/>
      <c r="SQI55" s="468"/>
      <c r="SQJ55" s="468"/>
      <c r="SQK55" s="468"/>
      <c r="SQL55" s="468"/>
      <c r="SQM55" s="468"/>
      <c r="SQN55" s="468"/>
      <c r="SQO55" s="468"/>
      <c r="SQP55" s="468"/>
      <c r="SQQ55" s="468"/>
      <c r="SQR55" s="468"/>
      <c r="SQS55" s="468"/>
      <c r="SQT55" s="468"/>
      <c r="SQU55" s="468"/>
      <c r="SQV55" s="468"/>
      <c r="SQW55" s="468"/>
      <c r="SQX55" s="468"/>
      <c r="SQY55" s="468"/>
      <c r="SQZ55" s="468"/>
      <c r="SRA55" s="468"/>
      <c r="SRB55" s="468"/>
      <c r="SRC55" s="468"/>
      <c r="SRD55" s="468"/>
      <c r="SRE55" s="468"/>
      <c r="SRF55" s="468"/>
      <c r="SRG55" s="468"/>
      <c r="SRH55" s="468"/>
      <c r="SRI55" s="468"/>
      <c r="SRJ55" s="468"/>
      <c r="SRK55" s="468"/>
      <c r="SRL55" s="468"/>
      <c r="SRM55" s="468"/>
      <c r="SRN55" s="468"/>
      <c r="SRO55" s="468"/>
      <c r="SRP55" s="468"/>
      <c r="SRQ55" s="468"/>
      <c r="SRR55" s="468"/>
      <c r="SRS55" s="468"/>
      <c r="SRT55" s="468"/>
      <c r="SRU55" s="468"/>
      <c r="SRV55" s="468"/>
      <c r="SRW55" s="468"/>
      <c r="SRX55" s="468"/>
      <c r="SRY55" s="468"/>
      <c r="SRZ55" s="468"/>
      <c r="SSA55" s="468"/>
      <c r="SSB55" s="468"/>
      <c r="SSC55" s="468"/>
      <c r="SSD55" s="468"/>
      <c r="SSE55" s="468"/>
      <c r="SSF55" s="468"/>
      <c r="SSG55" s="468"/>
      <c r="SSH55" s="468"/>
      <c r="SSI55" s="468"/>
      <c r="SSJ55" s="468"/>
      <c r="SSK55" s="468"/>
      <c r="SSL55" s="468"/>
      <c r="SSM55" s="468"/>
      <c r="SSN55" s="468"/>
      <c r="SSO55" s="468"/>
      <c r="SSP55" s="468"/>
      <c r="SSQ55" s="468"/>
      <c r="SSR55" s="468"/>
      <c r="SSS55" s="468"/>
      <c r="SST55" s="468"/>
      <c r="SSU55" s="468"/>
      <c r="SSV55" s="468"/>
      <c r="SSW55" s="468"/>
      <c r="SSX55" s="468"/>
      <c r="SSY55" s="468"/>
      <c r="SSZ55" s="468"/>
      <c r="STA55" s="468"/>
      <c r="STB55" s="468"/>
      <c r="STC55" s="468"/>
      <c r="STD55" s="468"/>
      <c r="STE55" s="468"/>
      <c r="STF55" s="468"/>
      <c r="STG55" s="468"/>
      <c r="STH55" s="468"/>
      <c r="STI55" s="468"/>
      <c r="STJ55" s="468"/>
      <c r="STK55" s="468"/>
      <c r="STL55" s="468"/>
      <c r="STM55" s="468"/>
      <c r="STN55" s="468"/>
      <c r="STO55" s="468"/>
      <c r="STP55" s="468"/>
      <c r="STQ55" s="468"/>
      <c r="STR55" s="468"/>
      <c r="STS55" s="468"/>
      <c r="STT55" s="468"/>
      <c r="STU55" s="468"/>
      <c r="STV55" s="468"/>
      <c r="STW55" s="468"/>
      <c r="STX55" s="468"/>
      <c r="STY55" s="468"/>
      <c r="STZ55" s="468"/>
      <c r="SUA55" s="468"/>
      <c r="SUB55" s="468"/>
      <c r="SUC55" s="468"/>
      <c r="SUD55" s="468"/>
      <c r="SUE55" s="468"/>
      <c r="SUF55" s="468"/>
      <c r="SUG55" s="468"/>
      <c r="SUH55" s="468"/>
      <c r="SUI55" s="468"/>
      <c r="SUJ55" s="468"/>
      <c r="SUK55" s="468"/>
      <c r="SUL55" s="468"/>
      <c r="SUM55" s="468"/>
      <c r="SUN55" s="468"/>
      <c r="SUO55" s="468"/>
      <c r="SUP55" s="468"/>
      <c r="SUQ55" s="468"/>
      <c r="SUR55" s="468"/>
      <c r="SUS55" s="468"/>
      <c r="SUT55" s="468"/>
      <c r="SUU55" s="468"/>
      <c r="SUV55" s="468"/>
      <c r="SUW55" s="468"/>
      <c r="SUX55" s="468"/>
      <c r="SUY55" s="468"/>
      <c r="SUZ55" s="468"/>
      <c r="SVA55" s="468"/>
      <c r="SVB55" s="468"/>
      <c r="SVC55" s="468"/>
      <c r="SVD55" s="468"/>
      <c r="SVE55" s="468"/>
      <c r="SVF55" s="468"/>
      <c r="SVG55" s="468"/>
      <c r="SVH55" s="468"/>
      <c r="SVI55" s="468"/>
      <c r="SVJ55" s="468"/>
      <c r="SVK55" s="468"/>
      <c r="SVL55" s="468"/>
      <c r="SVM55" s="468"/>
      <c r="SVN55" s="468"/>
      <c r="SVO55" s="468"/>
      <c r="SVP55" s="468"/>
      <c r="SVQ55" s="468"/>
      <c r="SVR55" s="468"/>
      <c r="SVS55" s="468"/>
      <c r="SVT55" s="468"/>
      <c r="SVU55" s="468"/>
      <c r="SVV55" s="468"/>
      <c r="SVW55" s="468"/>
      <c r="SVX55" s="468"/>
      <c r="SVY55" s="468"/>
      <c r="SVZ55" s="468"/>
      <c r="SWA55" s="468"/>
      <c r="SWB55" s="468"/>
      <c r="SWC55" s="468"/>
      <c r="SWD55" s="468"/>
      <c r="SWE55" s="468"/>
      <c r="SWF55" s="468"/>
      <c r="SWG55" s="468"/>
      <c r="SWH55" s="468"/>
      <c r="SWI55" s="468"/>
      <c r="SWJ55" s="468"/>
      <c r="SWK55" s="468"/>
      <c r="SWL55" s="468"/>
      <c r="SWM55" s="468"/>
      <c r="SWN55" s="468"/>
      <c r="SWO55" s="468"/>
      <c r="SWP55" s="468"/>
      <c r="SWQ55" s="468"/>
      <c r="SWR55" s="468"/>
      <c r="SWS55" s="468"/>
      <c r="SWT55" s="468"/>
      <c r="SWU55" s="468"/>
      <c r="SWV55" s="468"/>
      <c r="SWW55" s="468"/>
      <c r="SWX55" s="468"/>
      <c r="SWY55" s="468"/>
      <c r="SWZ55" s="468"/>
      <c r="SXA55" s="468"/>
      <c r="SXB55" s="468"/>
      <c r="SXC55" s="468"/>
      <c r="SXD55" s="468"/>
      <c r="SXE55" s="468"/>
      <c r="SXF55" s="468"/>
      <c r="SXG55" s="468"/>
      <c r="SXH55" s="468"/>
      <c r="SXI55" s="468"/>
      <c r="SXJ55" s="468"/>
      <c r="SXK55" s="468"/>
      <c r="SXL55" s="468"/>
      <c r="SXM55" s="468"/>
      <c r="SXN55" s="468"/>
      <c r="SXO55" s="468"/>
      <c r="SXP55" s="468"/>
      <c r="SXQ55" s="468"/>
      <c r="SXR55" s="468"/>
      <c r="SXS55" s="468"/>
      <c r="SXT55" s="468"/>
      <c r="SXU55" s="468"/>
      <c r="SXV55" s="468"/>
      <c r="SXW55" s="468"/>
      <c r="SXX55" s="468"/>
      <c r="SXY55" s="468"/>
      <c r="SXZ55" s="468"/>
      <c r="SYA55" s="468"/>
      <c r="SYB55" s="468"/>
      <c r="SYC55" s="468"/>
      <c r="SYD55" s="468"/>
      <c r="SYE55" s="468"/>
      <c r="SYF55" s="468"/>
      <c r="SYG55" s="468"/>
      <c r="SYH55" s="468"/>
      <c r="SYI55" s="468"/>
      <c r="SYJ55" s="468"/>
      <c r="SYK55" s="468"/>
      <c r="SYL55" s="468"/>
      <c r="SYM55" s="468"/>
      <c r="SYN55" s="468"/>
      <c r="SYO55" s="468"/>
      <c r="SYP55" s="468"/>
      <c r="SYQ55" s="468"/>
      <c r="SYR55" s="468"/>
      <c r="SYS55" s="468"/>
      <c r="SYT55" s="468"/>
      <c r="SYU55" s="468"/>
      <c r="SYV55" s="468"/>
      <c r="SYW55" s="468"/>
      <c r="SYX55" s="468"/>
      <c r="SYY55" s="468"/>
      <c r="SYZ55" s="468"/>
      <c r="SZA55" s="468"/>
      <c r="SZB55" s="468"/>
      <c r="SZC55" s="468"/>
      <c r="SZD55" s="468"/>
      <c r="SZE55" s="468"/>
      <c r="SZF55" s="468"/>
      <c r="SZG55" s="468"/>
      <c r="SZH55" s="468"/>
      <c r="SZI55" s="468"/>
      <c r="SZJ55" s="468"/>
      <c r="SZK55" s="468"/>
      <c r="SZL55" s="468"/>
      <c r="SZM55" s="468"/>
      <c r="SZN55" s="468"/>
      <c r="SZO55" s="468"/>
      <c r="SZP55" s="468"/>
      <c r="SZQ55" s="468"/>
      <c r="SZR55" s="468"/>
      <c r="SZS55" s="468"/>
      <c r="SZT55" s="468"/>
      <c r="SZU55" s="468"/>
      <c r="SZV55" s="468"/>
      <c r="SZW55" s="468"/>
      <c r="SZX55" s="468"/>
      <c r="SZY55" s="468"/>
      <c r="SZZ55" s="468"/>
      <c r="TAA55" s="468"/>
      <c r="TAB55" s="468"/>
      <c r="TAC55" s="468"/>
      <c r="TAD55" s="468"/>
      <c r="TAE55" s="468"/>
      <c r="TAF55" s="468"/>
      <c r="TAG55" s="468"/>
      <c r="TAH55" s="468"/>
      <c r="TAI55" s="468"/>
      <c r="TAJ55" s="468"/>
      <c r="TAK55" s="468"/>
      <c r="TAL55" s="468"/>
      <c r="TAM55" s="468"/>
      <c r="TAN55" s="468"/>
      <c r="TAO55" s="468"/>
      <c r="TAP55" s="468"/>
      <c r="TAQ55" s="468"/>
      <c r="TAR55" s="468"/>
      <c r="TAS55" s="468"/>
      <c r="TAT55" s="468"/>
      <c r="TAU55" s="468"/>
      <c r="TAV55" s="468"/>
      <c r="TAW55" s="468"/>
      <c r="TAX55" s="468"/>
      <c r="TAY55" s="468"/>
      <c r="TAZ55" s="468"/>
      <c r="TBA55" s="468"/>
      <c r="TBB55" s="468"/>
      <c r="TBC55" s="468"/>
      <c r="TBD55" s="468"/>
      <c r="TBE55" s="468"/>
      <c r="TBF55" s="468"/>
      <c r="TBG55" s="468"/>
      <c r="TBH55" s="468"/>
      <c r="TBI55" s="468"/>
      <c r="TBJ55" s="468"/>
      <c r="TBK55" s="468"/>
      <c r="TBL55" s="468"/>
      <c r="TBM55" s="468"/>
      <c r="TBN55" s="468"/>
      <c r="TBO55" s="468"/>
      <c r="TBP55" s="468"/>
      <c r="TBQ55" s="468"/>
      <c r="TBR55" s="468"/>
      <c r="TBS55" s="468"/>
      <c r="TBT55" s="468"/>
      <c r="TBU55" s="468"/>
      <c r="TBV55" s="468"/>
      <c r="TBW55" s="468"/>
      <c r="TBX55" s="468"/>
      <c r="TBY55" s="468"/>
      <c r="TBZ55" s="468"/>
      <c r="TCA55" s="468"/>
      <c r="TCB55" s="468"/>
      <c r="TCC55" s="468"/>
      <c r="TCD55" s="468"/>
      <c r="TCE55" s="468"/>
      <c r="TCF55" s="468"/>
      <c r="TCG55" s="468"/>
      <c r="TCH55" s="468"/>
      <c r="TCI55" s="468"/>
      <c r="TCJ55" s="468"/>
      <c r="TCK55" s="468"/>
      <c r="TCL55" s="468"/>
      <c r="TCM55" s="468"/>
      <c r="TCN55" s="468"/>
      <c r="TCO55" s="468"/>
      <c r="TCP55" s="468"/>
      <c r="TCQ55" s="468"/>
      <c r="TCR55" s="468"/>
      <c r="TCS55" s="468"/>
      <c r="TCT55" s="468"/>
      <c r="TCU55" s="468"/>
      <c r="TCV55" s="468"/>
      <c r="TCW55" s="468"/>
      <c r="TCX55" s="468"/>
      <c r="TCY55" s="468"/>
      <c r="TCZ55" s="468"/>
      <c r="TDA55" s="468"/>
      <c r="TDB55" s="468"/>
      <c r="TDC55" s="468"/>
      <c r="TDD55" s="468"/>
      <c r="TDE55" s="468"/>
      <c r="TDF55" s="468"/>
      <c r="TDG55" s="468"/>
      <c r="TDH55" s="468"/>
      <c r="TDI55" s="468"/>
      <c r="TDJ55" s="468"/>
      <c r="TDK55" s="468"/>
      <c r="TDL55" s="468"/>
      <c r="TDM55" s="468"/>
      <c r="TDN55" s="468"/>
      <c r="TDO55" s="468"/>
      <c r="TDP55" s="468"/>
      <c r="TDQ55" s="468"/>
      <c r="TDR55" s="468"/>
      <c r="TDS55" s="468"/>
      <c r="TDT55" s="468"/>
      <c r="TDU55" s="468"/>
      <c r="TDV55" s="468"/>
      <c r="TDW55" s="468"/>
      <c r="TDX55" s="468"/>
      <c r="TDY55" s="468"/>
      <c r="TDZ55" s="468"/>
      <c r="TEA55" s="468"/>
      <c r="TEB55" s="468"/>
      <c r="TEC55" s="468"/>
      <c r="TED55" s="468"/>
      <c r="TEE55" s="468"/>
      <c r="TEF55" s="468"/>
      <c r="TEG55" s="468"/>
      <c r="TEH55" s="468"/>
      <c r="TEI55" s="468"/>
      <c r="TEJ55" s="468"/>
      <c r="TEK55" s="468"/>
      <c r="TEL55" s="468"/>
      <c r="TEM55" s="468"/>
      <c r="TEN55" s="468"/>
      <c r="TEO55" s="468"/>
      <c r="TEP55" s="468"/>
      <c r="TEQ55" s="468"/>
      <c r="TER55" s="468"/>
      <c r="TES55" s="468"/>
      <c r="TET55" s="468"/>
      <c r="TEU55" s="468"/>
      <c r="TEV55" s="468"/>
      <c r="TEW55" s="468"/>
      <c r="TEX55" s="468"/>
      <c r="TEY55" s="468"/>
      <c r="TEZ55" s="468"/>
      <c r="TFA55" s="468"/>
      <c r="TFB55" s="468"/>
      <c r="TFC55" s="468"/>
      <c r="TFD55" s="468"/>
      <c r="TFE55" s="468"/>
      <c r="TFF55" s="468"/>
      <c r="TFG55" s="468"/>
      <c r="TFH55" s="468"/>
      <c r="TFI55" s="468"/>
      <c r="TFJ55" s="468"/>
      <c r="TFK55" s="468"/>
      <c r="TFL55" s="468"/>
      <c r="TFM55" s="468"/>
      <c r="TFN55" s="468"/>
      <c r="TFO55" s="468"/>
      <c r="TFP55" s="468"/>
      <c r="TFQ55" s="468"/>
      <c r="TFR55" s="468"/>
      <c r="TFS55" s="468"/>
      <c r="TFT55" s="468"/>
      <c r="TFU55" s="468"/>
      <c r="TFV55" s="468"/>
      <c r="TFW55" s="468"/>
      <c r="TFX55" s="468"/>
      <c r="TFY55" s="468"/>
      <c r="TFZ55" s="468"/>
      <c r="TGA55" s="468"/>
      <c r="TGB55" s="468"/>
      <c r="TGC55" s="468"/>
      <c r="TGD55" s="468"/>
      <c r="TGE55" s="468"/>
      <c r="TGF55" s="468"/>
      <c r="TGG55" s="468"/>
      <c r="TGH55" s="468"/>
      <c r="TGI55" s="468"/>
      <c r="TGJ55" s="468"/>
      <c r="TGK55" s="468"/>
      <c r="TGL55" s="468"/>
      <c r="TGM55" s="468"/>
      <c r="TGN55" s="468"/>
      <c r="TGO55" s="468"/>
      <c r="TGP55" s="468"/>
      <c r="TGQ55" s="468"/>
      <c r="TGR55" s="468"/>
      <c r="TGS55" s="468"/>
      <c r="TGT55" s="468"/>
      <c r="TGU55" s="468"/>
      <c r="TGV55" s="468"/>
      <c r="TGW55" s="468"/>
      <c r="TGX55" s="468"/>
      <c r="TGY55" s="468"/>
      <c r="TGZ55" s="468"/>
      <c r="THA55" s="468"/>
      <c r="THB55" s="468"/>
      <c r="THC55" s="468"/>
      <c r="THD55" s="468"/>
      <c r="THE55" s="468"/>
      <c r="THF55" s="468"/>
      <c r="THG55" s="468"/>
      <c r="THH55" s="468"/>
      <c r="THI55" s="468"/>
      <c r="THJ55" s="468"/>
      <c r="THK55" s="468"/>
      <c r="THL55" s="468"/>
      <c r="THM55" s="468"/>
      <c r="THN55" s="468"/>
      <c r="THO55" s="468"/>
      <c r="THP55" s="468"/>
      <c r="THQ55" s="468"/>
      <c r="THR55" s="468"/>
      <c r="THS55" s="468"/>
      <c r="THT55" s="468"/>
      <c r="THU55" s="468"/>
      <c r="THV55" s="468"/>
      <c r="THW55" s="468"/>
      <c r="THX55" s="468"/>
      <c r="THY55" s="468"/>
      <c r="THZ55" s="468"/>
      <c r="TIA55" s="468"/>
      <c r="TIB55" s="468"/>
      <c r="TIC55" s="468"/>
      <c r="TID55" s="468"/>
      <c r="TIE55" s="468"/>
      <c r="TIF55" s="468"/>
      <c r="TIG55" s="468"/>
      <c r="TIH55" s="468"/>
      <c r="TII55" s="468"/>
      <c r="TIJ55" s="468"/>
      <c r="TIK55" s="468"/>
      <c r="TIL55" s="468"/>
      <c r="TIM55" s="468"/>
      <c r="TIN55" s="468"/>
      <c r="TIO55" s="468"/>
      <c r="TIP55" s="468"/>
      <c r="TIQ55" s="468"/>
      <c r="TIR55" s="468"/>
      <c r="TIS55" s="468"/>
      <c r="TIT55" s="468"/>
      <c r="TIU55" s="468"/>
      <c r="TIV55" s="468"/>
      <c r="TIW55" s="468"/>
      <c r="TIX55" s="468"/>
      <c r="TIY55" s="468"/>
      <c r="TIZ55" s="468"/>
      <c r="TJA55" s="468"/>
      <c r="TJB55" s="468"/>
      <c r="TJC55" s="468"/>
      <c r="TJD55" s="468"/>
      <c r="TJE55" s="468"/>
      <c r="TJF55" s="468"/>
      <c r="TJG55" s="468"/>
      <c r="TJH55" s="468"/>
      <c r="TJI55" s="468"/>
      <c r="TJJ55" s="468"/>
      <c r="TJK55" s="468"/>
      <c r="TJL55" s="468"/>
      <c r="TJM55" s="468"/>
      <c r="TJN55" s="468"/>
      <c r="TJO55" s="468"/>
      <c r="TJP55" s="468"/>
      <c r="TJQ55" s="468"/>
      <c r="TJR55" s="468"/>
      <c r="TJS55" s="468"/>
      <c r="TJT55" s="468"/>
      <c r="TJU55" s="468"/>
      <c r="TJV55" s="468"/>
      <c r="TJW55" s="468"/>
      <c r="TJX55" s="468"/>
      <c r="TJY55" s="468"/>
      <c r="TJZ55" s="468"/>
      <c r="TKA55" s="468"/>
      <c r="TKB55" s="468"/>
      <c r="TKC55" s="468"/>
      <c r="TKD55" s="468"/>
      <c r="TKE55" s="468"/>
      <c r="TKF55" s="468"/>
      <c r="TKG55" s="468"/>
      <c r="TKH55" s="468"/>
      <c r="TKI55" s="468"/>
      <c r="TKJ55" s="468"/>
      <c r="TKK55" s="468"/>
      <c r="TKL55" s="468"/>
      <c r="TKM55" s="468"/>
      <c r="TKN55" s="468"/>
      <c r="TKO55" s="468"/>
      <c r="TKP55" s="468"/>
      <c r="TKQ55" s="468"/>
      <c r="TKR55" s="468"/>
      <c r="TKS55" s="468"/>
      <c r="TKT55" s="468"/>
      <c r="TKU55" s="468"/>
      <c r="TKV55" s="468"/>
      <c r="TKW55" s="468"/>
      <c r="TKX55" s="468"/>
      <c r="TKY55" s="468"/>
      <c r="TKZ55" s="468"/>
      <c r="TLA55" s="468"/>
      <c r="TLB55" s="468"/>
      <c r="TLC55" s="468"/>
      <c r="TLD55" s="468"/>
      <c r="TLE55" s="468"/>
      <c r="TLF55" s="468"/>
      <c r="TLG55" s="468"/>
      <c r="TLH55" s="468"/>
      <c r="TLI55" s="468"/>
      <c r="TLJ55" s="468"/>
      <c r="TLK55" s="468"/>
      <c r="TLL55" s="468"/>
      <c r="TLM55" s="468"/>
      <c r="TLN55" s="468"/>
      <c r="TLO55" s="468"/>
      <c r="TLP55" s="468"/>
      <c r="TLQ55" s="468"/>
      <c r="TLR55" s="468"/>
      <c r="TLS55" s="468"/>
      <c r="TLT55" s="468"/>
      <c r="TLU55" s="468"/>
      <c r="TLV55" s="468"/>
      <c r="TLW55" s="468"/>
      <c r="TLX55" s="468"/>
      <c r="TLY55" s="468"/>
      <c r="TLZ55" s="468"/>
      <c r="TMA55" s="468"/>
      <c r="TMB55" s="468"/>
      <c r="TMC55" s="468"/>
      <c r="TMD55" s="468"/>
      <c r="TME55" s="468"/>
      <c r="TMF55" s="468"/>
      <c r="TMG55" s="468"/>
      <c r="TMH55" s="468"/>
      <c r="TMI55" s="468"/>
      <c r="TMJ55" s="468"/>
      <c r="TMK55" s="468"/>
      <c r="TML55" s="468"/>
      <c r="TMM55" s="468"/>
      <c r="TMN55" s="468"/>
      <c r="TMO55" s="468"/>
      <c r="TMP55" s="468"/>
      <c r="TMQ55" s="468"/>
      <c r="TMR55" s="468"/>
      <c r="TMS55" s="468"/>
      <c r="TMT55" s="468"/>
      <c r="TMU55" s="468"/>
      <c r="TMV55" s="468"/>
      <c r="TMW55" s="468"/>
      <c r="TMX55" s="468"/>
      <c r="TMY55" s="468"/>
      <c r="TMZ55" s="468"/>
      <c r="TNA55" s="468"/>
      <c r="TNB55" s="468"/>
      <c r="TNC55" s="468"/>
      <c r="TND55" s="468"/>
      <c r="TNE55" s="468"/>
      <c r="TNF55" s="468"/>
      <c r="TNG55" s="468"/>
      <c r="TNH55" s="468"/>
      <c r="TNI55" s="468"/>
      <c r="TNJ55" s="468"/>
      <c r="TNK55" s="468"/>
      <c r="TNL55" s="468"/>
      <c r="TNM55" s="468"/>
      <c r="TNN55" s="468"/>
      <c r="TNO55" s="468"/>
      <c r="TNP55" s="468"/>
      <c r="TNQ55" s="468"/>
      <c r="TNR55" s="468"/>
      <c r="TNS55" s="468"/>
      <c r="TNT55" s="468"/>
      <c r="TNU55" s="468"/>
      <c r="TNV55" s="468"/>
      <c r="TNW55" s="468"/>
      <c r="TNX55" s="468"/>
      <c r="TNY55" s="468"/>
      <c r="TNZ55" s="468"/>
      <c r="TOA55" s="468"/>
      <c r="TOB55" s="468"/>
      <c r="TOC55" s="468"/>
      <c r="TOD55" s="468"/>
      <c r="TOE55" s="468"/>
      <c r="TOF55" s="468"/>
      <c r="TOG55" s="468"/>
      <c r="TOH55" s="468"/>
      <c r="TOI55" s="468"/>
      <c r="TOJ55" s="468"/>
      <c r="TOK55" s="468"/>
      <c r="TOL55" s="468"/>
      <c r="TOM55" s="468"/>
      <c r="TON55" s="468"/>
      <c r="TOO55" s="468"/>
      <c r="TOP55" s="468"/>
      <c r="TOQ55" s="468"/>
      <c r="TOR55" s="468"/>
      <c r="TOS55" s="468"/>
      <c r="TOT55" s="468"/>
      <c r="TOU55" s="468"/>
      <c r="TOV55" s="468"/>
      <c r="TOW55" s="468"/>
      <c r="TOX55" s="468"/>
      <c r="TOY55" s="468"/>
      <c r="TOZ55" s="468"/>
      <c r="TPA55" s="468"/>
      <c r="TPB55" s="468"/>
      <c r="TPC55" s="468"/>
      <c r="TPD55" s="468"/>
      <c r="TPE55" s="468"/>
      <c r="TPF55" s="468"/>
      <c r="TPG55" s="468"/>
      <c r="TPH55" s="468"/>
      <c r="TPI55" s="468"/>
      <c r="TPJ55" s="468"/>
      <c r="TPK55" s="468"/>
      <c r="TPL55" s="468"/>
      <c r="TPM55" s="468"/>
      <c r="TPN55" s="468"/>
      <c r="TPO55" s="468"/>
      <c r="TPP55" s="468"/>
      <c r="TPQ55" s="468"/>
      <c r="TPR55" s="468"/>
      <c r="TPS55" s="468"/>
      <c r="TPT55" s="468"/>
      <c r="TPU55" s="468"/>
      <c r="TPV55" s="468"/>
      <c r="TPW55" s="468"/>
      <c r="TPX55" s="468"/>
      <c r="TPY55" s="468"/>
      <c r="TPZ55" s="468"/>
      <c r="TQA55" s="468"/>
      <c r="TQB55" s="468"/>
      <c r="TQC55" s="468"/>
      <c r="TQD55" s="468"/>
      <c r="TQE55" s="468"/>
      <c r="TQF55" s="468"/>
      <c r="TQG55" s="468"/>
      <c r="TQH55" s="468"/>
      <c r="TQI55" s="468"/>
      <c r="TQJ55" s="468"/>
      <c r="TQK55" s="468"/>
      <c r="TQL55" s="468"/>
      <c r="TQM55" s="468"/>
      <c r="TQN55" s="468"/>
      <c r="TQO55" s="468"/>
      <c r="TQP55" s="468"/>
      <c r="TQQ55" s="468"/>
      <c r="TQR55" s="468"/>
      <c r="TQS55" s="468"/>
      <c r="TQT55" s="468"/>
      <c r="TQU55" s="468"/>
      <c r="TQV55" s="468"/>
      <c r="TQW55" s="468"/>
      <c r="TQX55" s="468"/>
      <c r="TQY55" s="468"/>
      <c r="TQZ55" s="468"/>
      <c r="TRA55" s="468"/>
      <c r="TRB55" s="468"/>
      <c r="TRC55" s="468"/>
      <c r="TRD55" s="468"/>
      <c r="TRE55" s="468"/>
      <c r="TRF55" s="468"/>
      <c r="TRG55" s="468"/>
      <c r="TRH55" s="468"/>
      <c r="TRI55" s="468"/>
      <c r="TRJ55" s="468"/>
      <c r="TRK55" s="468"/>
      <c r="TRL55" s="468"/>
      <c r="TRM55" s="468"/>
      <c r="TRN55" s="468"/>
      <c r="TRO55" s="468"/>
      <c r="TRP55" s="468"/>
      <c r="TRQ55" s="468"/>
      <c r="TRR55" s="468"/>
      <c r="TRS55" s="468"/>
      <c r="TRT55" s="468"/>
      <c r="TRU55" s="468"/>
      <c r="TRV55" s="468"/>
      <c r="TRW55" s="468"/>
      <c r="TRX55" s="468"/>
      <c r="TRY55" s="468"/>
      <c r="TRZ55" s="468"/>
      <c r="TSA55" s="468"/>
      <c r="TSB55" s="468"/>
      <c r="TSC55" s="468"/>
      <c r="TSD55" s="468"/>
      <c r="TSE55" s="468"/>
      <c r="TSF55" s="468"/>
      <c r="TSG55" s="468"/>
      <c r="TSH55" s="468"/>
      <c r="TSI55" s="468"/>
      <c r="TSJ55" s="468"/>
      <c r="TSK55" s="468"/>
      <c r="TSL55" s="468"/>
      <c r="TSM55" s="468"/>
      <c r="TSN55" s="468"/>
      <c r="TSO55" s="468"/>
      <c r="TSP55" s="468"/>
      <c r="TSQ55" s="468"/>
      <c r="TSR55" s="468"/>
      <c r="TSS55" s="468"/>
      <c r="TST55" s="468"/>
      <c r="TSU55" s="468"/>
      <c r="TSV55" s="468"/>
      <c r="TSW55" s="468"/>
      <c r="TSX55" s="468"/>
      <c r="TSY55" s="468"/>
      <c r="TSZ55" s="468"/>
      <c r="TTA55" s="468"/>
      <c r="TTB55" s="468"/>
      <c r="TTC55" s="468"/>
      <c r="TTD55" s="468"/>
      <c r="TTE55" s="468"/>
      <c r="TTF55" s="468"/>
      <c r="TTG55" s="468"/>
      <c r="TTH55" s="468"/>
      <c r="TTI55" s="468"/>
      <c r="TTJ55" s="468"/>
      <c r="TTK55" s="468"/>
      <c r="TTL55" s="468"/>
      <c r="TTM55" s="468"/>
      <c r="TTN55" s="468"/>
      <c r="TTO55" s="468"/>
      <c r="TTP55" s="468"/>
      <c r="TTQ55" s="468"/>
      <c r="TTR55" s="468"/>
      <c r="TTS55" s="468"/>
      <c r="TTT55" s="468"/>
      <c r="TTU55" s="468"/>
      <c r="TTV55" s="468"/>
      <c r="TTW55" s="468"/>
      <c r="TTX55" s="468"/>
      <c r="TTY55" s="468"/>
      <c r="TTZ55" s="468"/>
      <c r="TUA55" s="468"/>
      <c r="TUB55" s="468"/>
      <c r="TUC55" s="468"/>
      <c r="TUD55" s="468"/>
      <c r="TUE55" s="468"/>
      <c r="TUF55" s="468"/>
      <c r="TUG55" s="468"/>
      <c r="TUH55" s="468"/>
      <c r="TUI55" s="468"/>
      <c r="TUJ55" s="468"/>
      <c r="TUK55" s="468"/>
      <c r="TUL55" s="468"/>
      <c r="TUM55" s="468"/>
      <c r="TUN55" s="468"/>
      <c r="TUO55" s="468"/>
      <c r="TUP55" s="468"/>
      <c r="TUQ55" s="468"/>
      <c r="TUR55" s="468"/>
      <c r="TUS55" s="468"/>
      <c r="TUT55" s="468"/>
      <c r="TUU55" s="468"/>
      <c r="TUV55" s="468"/>
      <c r="TUW55" s="468"/>
      <c r="TUX55" s="468"/>
      <c r="TUY55" s="468"/>
      <c r="TUZ55" s="468"/>
      <c r="TVA55" s="468"/>
      <c r="TVB55" s="468"/>
      <c r="TVC55" s="468"/>
      <c r="TVD55" s="468"/>
      <c r="TVE55" s="468"/>
      <c r="TVF55" s="468"/>
      <c r="TVG55" s="468"/>
      <c r="TVH55" s="468"/>
      <c r="TVI55" s="468"/>
      <c r="TVJ55" s="468"/>
      <c r="TVK55" s="468"/>
      <c r="TVL55" s="468"/>
      <c r="TVM55" s="468"/>
      <c r="TVN55" s="468"/>
      <c r="TVO55" s="468"/>
      <c r="TVP55" s="468"/>
      <c r="TVQ55" s="468"/>
      <c r="TVR55" s="468"/>
      <c r="TVS55" s="468"/>
      <c r="TVT55" s="468"/>
      <c r="TVU55" s="468"/>
      <c r="TVV55" s="468"/>
      <c r="TVW55" s="468"/>
      <c r="TVX55" s="468"/>
      <c r="TVY55" s="468"/>
      <c r="TVZ55" s="468"/>
      <c r="TWA55" s="468"/>
      <c r="TWB55" s="468"/>
      <c r="TWC55" s="468"/>
      <c r="TWD55" s="468"/>
      <c r="TWE55" s="468"/>
      <c r="TWF55" s="468"/>
      <c r="TWG55" s="468"/>
      <c r="TWH55" s="468"/>
      <c r="TWI55" s="468"/>
      <c r="TWJ55" s="468"/>
      <c r="TWK55" s="468"/>
      <c r="TWL55" s="468"/>
      <c r="TWM55" s="468"/>
      <c r="TWN55" s="468"/>
      <c r="TWO55" s="468"/>
      <c r="TWP55" s="468"/>
      <c r="TWQ55" s="468"/>
      <c r="TWR55" s="468"/>
      <c r="TWS55" s="468"/>
      <c r="TWT55" s="468"/>
      <c r="TWU55" s="468"/>
      <c r="TWV55" s="468"/>
      <c r="TWW55" s="468"/>
      <c r="TWX55" s="468"/>
      <c r="TWY55" s="468"/>
      <c r="TWZ55" s="468"/>
      <c r="TXA55" s="468"/>
      <c r="TXB55" s="468"/>
      <c r="TXC55" s="468"/>
      <c r="TXD55" s="468"/>
      <c r="TXE55" s="468"/>
      <c r="TXF55" s="468"/>
      <c r="TXG55" s="468"/>
      <c r="TXH55" s="468"/>
      <c r="TXI55" s="468"/>
      <c r="TXJ55" s="468"/>
      <c r="TXK55" s="468"/>
      <c r="TXL55" s="468"/>
      <c r="TXM55" s="468"/>
      <c r="TXN55" s="468"/>
      <c r="TXO55" s="468"/>
      <c r="TXP55" s="468"/>
      <c r="TXQ55" s="468"/>
      <c r="TXR55" s="468"/>
      <c r="TXS55" s="468"/>
      <c r="TXT55" s="468"/>
      <c r="TXU55" s="468"/>
      <c r="TXV55" s="468"/>
      <c r="TXW55" s="468"/>
      <c r="TXX55" s="468"/>
      <c r="TXY55" s="468"/>
      <c r="TXZ55" s="468"/>
      <c r="TYA55" s="468"/>
      <c r="TYB55" s="468"/>
      <c r="TYC55" s="468"/>
      <c r="TYD55" s="468"/>
      <c r="TYE55" s="468"/>
      <c r="TYF55" s="468"/>
      <c r="TYG55" s="468"/>
      <c r="TYH55" s="468"/>
      <c r="TYI55" s="468"/>
      <c r="TYJ55" s="468"/>
      <c r="TYK55" s="468"/>
      <c r="TYL55" s="468"/>
      <c r="TYM55" s="468"/>
      <c r="TYN55" s="468"/>
      <c r="TYO55" s="468"/>
      <c r="TYP55" s="468"/>
      <c r="TYQ55" s="468"/>
      <c r="TYR55" s="468"/>
      <c r="TYS55" s="468"/>
      <c r="TYT55" s="468"/>
      <c r="TYU55" s="468"/>
      <c r="TYV55" s="468"/>
      <c r="TYW55" s="468"/>
      <c r="TYX55" s="468"/>
      <c r="TYY55" s="468"/>
      <c r="TYZ55" s="468"/>
      <c r="TZA55" s="468"/>
      <c r="TZB55" s="468"/>
      <c r="TZC55" s="468"/>
      <c r="TZD55" s="468"/>
      <c r="TZE55" s="468"/>
      <c r="TZF55" s="468"/>
      <c r="TZG55" s="468"/>
      <c r="TZH55" s="468"/>
      <c r="TZI55" s="468"/>
      <c r="TZJ55" s="468"/>
      <c r="TZK55" s="468"/>
      <c r="TZL55" s="468"/>
      <c r="TZM55" s="468"/>
      <c r="TZN55" s="468"/>
      <c r="TZO55" s="468"/>
      <c r="TZP55" s="468"/>
      <c r="TZQ55" s="468"/>
      <c r="TZR55" s="468"/>
      <c r="TZS55" s="468"/>
      <c r="TZT55" s="468"/>
      <c r="TZU55" s="468"/>
      <c r="TZV55" s="468"/>
      <c r="TZW55" s="468"/>
      <c r="TZX55" s="468"/>
      <c r="TZY55" s="468"/>
      <c r="TZZ55" s="468"/>
      <c r="UAA55" s="468"/>
      <c r="UAB55" s="468"/>
      <c r="UAC55" s="468"/>
      <c r="UAD55" s="468"/>
      <c r="UAE55" s="468"/>
      <c r="UAF55" s="468"/>
      <c r="UAG55" s="468"/>
      <c r="UAH55" s="468"/>
      <c r="UAI55" s="468"/>
      <c r="UAJ55" s="468"/>
      <c r="UAK55" s="468"/>
      <c r="UAL55" s="468"/>
      <c r="UAM55" s="468"/>
      <c r="UAN55" s="468"/>
      <c r="UAO55" s="468"/>
      <c r="UAP55" s="468"/>
      <c r="UAQ55" s="468"/>
      <c r="UAR55" s="468"/>
      <c r="UAS55" s="468"/>
      <c r="UAT55" s="468"/>
      <c r="UAU55" s="468"/>
      <c r="UAV55" s="468"/>
      <c r="UAW55" s="468"/>
      <c r="UAX55" s="468"/>
      <c r="UAY55" s="468"/>
      <c r="UAZ55" s="468"/>
      <c r="UBA55" s="468"/>
      <c r="UBB55" s="468"/>
      <c r="UBC55" s="468"/>
      <c r="UBD55" s="468"/>
      <c r="UBE55" s="468"/>
      <c r="UBF55" s="468"/>
      <c r="UBG55" s="468"/>
      <c r="UBH55" s="468"/>
      <c r="UBI55" s="468"/>
      <c r="UBJ55" s="468"/>
      <c r="UBK55" s="468"/>
      <c r="UBL55" s="468"/>
      <c r="UBM55" s="468"/>
      <c r="UBN55" s="468"/>
      <c r="UBO55" s="468"/>
      <c r="UBP55" s="468"/>
      <c r="UBQ55" s="468"/>
      <c r="UBR55" s="468"/>
      <c r="UBS55" s="468"/>
      <c r="UBT55" s="468"/>
      <c r="UBU55" s="468"/>
      <c r="UBV55" s="468"/>
      <c r="UBW55" s="468"/>
      <c r="UBX55" s="468"/>
      <c r="UBY55" s="468"/>
      <c r="UBZ55" s="468"/>
      <c r="UCA55" s="468"/>
      <c r="UCB55" s="468"/>
      <c r="UCC55" s="468"/>
      <c r="UCD55" s="468"/>
      <c r="UCE55" s="468"/>
      <c r="UCF55" s="468"/>
      <c r="UCG55" s="468"/>
      <c r="UCH55" s="468"/>
      <c r="UCI55" s="468"/>
      <c r="UCJ55" s="468"/>
      <c r="UCK55" s="468"/>
      <c r="UCL55" s="468"/>
      <c r="UCM55" s="468"/>
      <c r="UCN55" s="468"/>
      <c r="UCO55" s="468"/>
      <c r="UCP55" s="468"/>
      <c r="UCQ55" s="468"/>
      <c r="UCR55" s="468"/>
      <c r="UCS55" s="468"/>
      <c r="UCT55" s="468"/>
      <c r="UCU55" s="468"/>
      <c r="UCV55" s="468"/>
      <c r="UCW55" s="468"/>
      <c r="UCX55" s="468"/>
      <c r="UCY55" s="468"/>
      <c r="UCZ55" s="468"/>
      <c r="UDA55" s="468"/>
      <c r="UDB55" s="468"/>
      <c r="UDC55" s="468"/>
      <c r="UDD55" s="468"/>
      <c r="UDE55" s="468"/>
      <c r="UDF55" s="468"/>
      <c r="UDG55" s="468"/>
      <c r="UDH55" s="468"/>
      <c r="UDI55" s="468"/>
      <c r="UDJ55" s="468"/>
      <c r="UDK55" s="468"/>
      <c r="UDL55" s="468"/>
      <c r="UDM55" s="468"/>
      <c r="UDN55" s="468"/>
      <c r="UDO55" s="468"/>
      <c r="UDP55" s="468"/>
      <c r="UDQ55" s="468"/>
      <c r="UDR55" s="468"/>
      <c r="UDS55" s="468"/>
      <c r="UDT55" s="468"/>
      <c r="UDU55" s="468"/>
      <c r="UDV55" s="468"/>
      <c r="UDW55" s="468"/>
      <c r="UDX55" s="468"/>
      <c r="UDY55" s="468"/>
      <c r="UDZ55" s="468"/>
      <c r="UEA55" s="468"/>
      <c r="UEB55" s="468"/>
      <c r="UEC55" s="468"/>
      <c r="UED55" s="468"/>
      <c r="UEE55" s="468"/>
      <c r="UEF55" s="468"/>
      <c r="UEG55" s="468"/>
      <c r="UEH55" s="468"/>
      <c r="UEI55" s="468"/>
      <c r="UEJ55" s="468"/>
      <c r="UEK55" s="468"/>
      <c r="UEL55" s="468"/>
      <c r="UEM55" s="468"/>
      <c r="UEN55" s="468"/>
      <c r="UEO55" s="468"/>
      <c r="UEP55" s="468"/>
      <c r="UEQ55" s="468"/>
      <c r="UER55" s="468"/>
      <c r="UES55" s="468"/>
      <c r="UET55" s="468"/>
      <c r="UEU55" s="468"/>
      <c r="UEV55" s="468"/>
      <c r="UEW55" s="468"/>
      <c r="UEX55" s="468"/>
      <c r="UEY55" s="468"/>
      <c r="UEZ55" s="468"/>
      <c r="UFA55" s="468"/>
      <c r="UFB55" s="468"/>
      <c r="UFC55" s="468"/>
      <c r="UFD55" s="468"/>
      <c r="UFE55" s="468"/>
      <c r="UFF55" s="468"/>
      <c r="UFG55" s="468"/>
      <c r="UFH55" s="468"/>
      <c r="UFI55" s="468"/>
      <c r="UFJ55" s="468"/>
      <c r="UFK55" s="468"/>
      <c r="UFL55" s="468"/>
      <c r="UFM55" s="468"/>
      <c r="UFN55" s="468"/>
      <c r="UFO55" s="468"/>
      <c r="UFP55" s="468"/>
      <c r="UFQ55" s="468"/>
      <c r="UFR55" s="468"/>
      <c r="UFS55" s="468"/>
      <c r="UFT55" s="468"/>
      <c r="UFU55" s="468"/>
      <c r="UFV55" s="468"/>
      <c r="UFW55" s="468"/>
      <c r="UFX55" s="468"/>
      <c r="UFY55" s="468"/>
      <c r="UFZ55" s="468"/>
      <c r="UGA55" s="468"/>
      <c r="UGB55" s="468"/>
      <c r="UGC55" s="468"/>
      <c r="UGD55" s="468"/>
      <c r="UGE55" s="468"/>
      <c r="UGF55" s="468"/>
      <c r="UGG55" s="468"/>
      <c r="UGH55" s="468"/>
      <c r="UGI55" s="468"/>
      <c r="UGJ55" s="468"/>
      <c r="UGK55" s="468"/>
      <c r="UGL55" s="468"/>
      <c r="UGM55" s="468"/>
      <c r="UGN55" s="468"/>
      <c r="UGO55" s="468"/>
      <c r="UGP55" s="468"/>
      <c r="UGQ55" s="468"/>
      <c r="UGR55" s="468"/>
      <c r="UGS55" s="468"/>
      <c r="UGT55" s="468"/>
      <c r="UGU55" s="468"/>
      <c r="UGV55" s="468"/>
      <c r="UGW55" s="468"/>
      <c r="UGX55" s="468"/>
      <c r="UGY55" s="468"/>
      <c r="UGZ55" s="468"/>
      <c r="UHA55" s="468"/>
      <c r="UHB55" s="468"/>
      <c r="UHC55" s="468"/>
      <c r="UHD55" s="468"/>
      <c r="UHE55" s="468"/>
      <c r="UHF55" s="468"/>
      <c r="UHG55" s="468"/>
      <c r="UHH55" s="468"/>
      <c r="UHI55" s="468"/>
      <c r="UHJ55" s="468"/>
      <c r="UHK55" s="468"/>
      <c r="UHL55" s="468"/>
      <c r="UHM55" s="468"/>
      <c r="UHN55" s="468"/>
      <c r="UHO55" s="468"/>
      <c r="UHP55" s="468"/>
      <c r="UHQ55" s="468"/>
      <c r="UHR55" s="468"/>
      <c r="UHS55" s="468"/>
      <c r="UHT55" s="468"/>
      <c r="UHU55" s="468"/>
      <c r="UHV55" s="468"/>
      <c r="UHW55" s="468"/>
      <c r="UHX55" s="468"/>
      <c r="UHY55" s="468"/>
      <c r="UHZ55" s="468"/>
      <c r="UIA55" s="468"/>
      <c r="UIB55" s="468"/>
      <c r="UIC55" s="468"/>
      <c r="UID55" s="468"/>
      <c r="UIE55" s="468"/>
      <c r="UIF55" s="468"/>
      <c r="UIG55" s="468"/>
      <c r="UIH55" s="468"/>
      <c r="UII55" s="468"/>
      <c r="UIJ55" s="468"/>
      <c r="UIK55" s="468"/>
      <c r="UIL55" s="468"/>
      <c r="UIM55" s="468"/>
      <c r="UIN55" s="468"/>
      <c r="UIO55" s="468"/>
      <c r="UIP55" s="468"/>
      <c r="UIQ55" s="468"/>
      <c r="UIR55" s="468"/>
      <c r="UIS55" s="468"/>
      <c r="UIT55" s="468"/>
      <c r="UIU55" s="468"/>
      <c r="UIV55" s="468"/>
      <c r="UIW55" s="468"/>
      <c r="UIX55" s="468"/>
      <c r="UIY55" s="468"/>
      <c r="UIZ55" s="468"/>
      <c r="UJA55" s="468"/>
      <c r="UJB55" s="468"/>
      <c r="UJC55" s="468"/>
      <c r="UJD55" s="468"/>
      <c r="UJE55" s="468"/>
      <c r="UJF55" s="468"/>
      <c r="UJG55" s="468"/>
      <c r="UJH55" s="468"/>
      <c r="UJI55" s="468"/>
      <c r="UJJ55" s="468"/>
      <c r="UJK55" s="468"/>
      <c r="UJL55" s="468"/>
      <c r="UJM55" s="468"/>
      <c r="UJN55" s="468"/>
      <c r="UJO55" s="468"/>
      <c r="UJP55" s="468"/>
      <c r="UJQ55" s="468"/>
      <c r="UJR55" s="468"/>
      <c r="UJS55" s="468"/>
      <c r="UJT55" s="468"/>
      <c r="UJU55" s="468"/>
      <c r="UJV55" s="468"/>
      <c r="UJW55" s="468"/>
      <c r="UJX55" s="468"/>
      <c r="UJY55" s="468"/>
      <c r="UJZ55" s="468"/>
      <c r="UKA55" s="468"/>
      <c r="UKB55" s="468"/>
      <c r="UKC55" s="468"/>
      <c r="UKD55" s="468"/>
      <c r="UKE55" s="468"/>
      <c r="UKF55" s="468"/>
      <c r="UKG55" s="468"/>
      <c r="UKH55" s="468"/>
      <c r="UKI55" s="468"/>
      <c r="UKJ55" s="468"/>
      <c r="UKK55" s="468"/>
      <c r="UKL55" s="468"/>
      <c r="UKM55" s="468"/>
      <c r="UKN55" s="468"/>
      <c r="UKO55" s="468"/>
      <c r="UKP55" s="468"/>
      <c r="UKQ55" s="468"/>
      <c r="UKR55" s="468"/>
      <c r="UKS55" s="468"/>
      <c r="UKT55" s="468"/>
      <c r="UKU55" s="468"/>
      <c r="UKV55" s="468"/>
      <c r="UKW55" s="468"/>
      <c r="UKX55" s="468"/>
      <c r="UKY55" s="468"/>
      <c r="UKZ55" s="468"/>
      <c r="ULA55" s="468"/>
      <c r="ULB55" s="468"/>
      <c r="ULC55" s="468"/>
      <c r="ULD55" s="468"/>
      <c r="ULE55" s="468"/>
      <c r="ULF55" s="468"/>
      <c r="ULG55" s="468"/>
      <c r="ULH55" s="468"/>
      <c r="ULI55" s="468"/>
      <c r="ULJ55" s="468"/>
      <c r="ULK55" s="468"/>
      <c r="ULL55" s="468"/>
      <c r="ULM55" s="468"/>
      <c r="ULN55" s="468"/>
      <c r="ULO55" s="468"/>
      <c r="ULP55" s="468"/>
      <c r="ULQ55" s="468"/>
      <c r="ULR55" s="468"/>
      <c r="ULS55" s="468"/>
      <c r="ULT55" s="468"/>
      <c r="ULU55" s="468"/>
      <c r="ULV55" s="468"/>
      <c r="ULW55" s="468"/>
      <c r="ULX55" s="468"/>
      <c r="ULY55" s="468"/>
      <c r="ULZ55" s="468"/>
      <c r="UMA55" s="468"/>
      <c r="UMB55" s="468"/>
      <c r="UMC55" s="468"/>
      <c r="UMD55" s="468"/>
      <c r="UME55" s="468"/>
      <c r="UMF55" s="468"/>
      <c r="UMG55" s="468"/>
      <c r="UMH55" s="468"/>
      <c r="UMI55" s="468"/>
      <c r="UMJ55" s="468"/>
      <c r="UMK55" s="468"/>
      <c r="UML55" s="468"/>
      <c r="UMM55" s="468"/>
      <c r="UMN55" s="468"/>
      <c r="UMO55" s="468"/>
      <c r="UMP55" s="468"/>
      <c r="UMQ55" s="468"/>
      <c r="UMR55" s="468"/>
      <c r="UMS55" s="468"/>
      <c r="UMT55" s="468"/>
      <c r="UMU55" s="468"/>
      <c r="UMV55" s="468"/>
      <c r="UMW55" s="468"/>
      <c r="UMX55" s="468"/>
      <c r="UMY55" s="468"/>
      <c r="UMZ55" s="468"/>
      <c r="UNA55" s="468"/>
      <c r="UNB55" s="468"/>
      <c r="UNC55" s="468"/>
      <c r="UND55" s="468"/>
      <c r="UNE55" s="468"/>
      <c r="UNF55" s="468"/>
      <c r="UNG55" s="468"/>
      <c r="UNH55" s="468"/>
      <c r="UNI55" s="468"/>
      <c r="UNJ55" s="468"/>
      <c r="UNK55" s="468"/>
      <c r="UNL55" s="468"/>
      <c r="UNM55" s="468"/>
      <c r="UNN55" s="468"/>
      <c r="UNO55" s="468"/>
      <c r="UNP55" s="468"/>
      <c r="UNQ55" s="468"/>
      <c r="UNR55" s="468"/>
      <c r="UNS55" s="468"/>
      <c r="UNT55" s="468"/>
      <c r="UNU55" s="468"/>
      <c r="UNV55" s="468"/>
      <c r="UNW55" s="468"/>
      <c r="UNX55" s="468"/>
      <c r="UNY55" s="468"/>
      <c r="UNZ55" s="468"/>
      <c r="UOA55" s="468"/>
      <c r="UOB55" s="468"/>
      <c r="UOC55" s="468"/>
      <c r="UOD55" s="468"/>
      <c r="UOE55" s="468"/>
      <c r="UOF55" s="468"/>
      <c r="UOG55" s="468"/>
      <c r="UOH55" s="468"/>
      <c r="UOI55" s="468"/>
      <c r="UOJ55" s="468"/>
      <c r="UOK55" s="468"/>
      <c r="UOL55" s="468"/>
      <c r="UOM55" s="468"/>
      <c r="UON55" s="468"/>
      <c r="UOO55" s="468"/>
      <c r="UOP55" s="468"/>
      <c r="UOQ55" s="468"/>
      <c r="UOR55" s="468"/>
      <c r="UOS55" s="468"/>
      <c r="UOT55" s="468"/>
      <c r="UOU55" s="468"/>
      <c r="UOV55" s="468"/>
      <c r="UOW55" s="468"/>
      <c r="UOX55" s="468"/>
      <c r="UOY55" s="468"/>
      <c r="UOZ55" s="468"/>
      <c r="UPA55" s="468"/>
      <c r="UPB55" s="468"/>
      <c r="UPC55" s="468"/>
      <c r="UPD55" s="468"/>
      <c r="UPE55" s="468"/>
      <c r="UPF55" s="468"/>
      <c r="UPG55" s="468"/>
      <c r="UPH55" s="468"/>
      <c r="UPI55" s="468"/>
      <c r="UPJ55" s="468"/>
      <c r="UPK55" s="468"/>
      <c r="UPL55" s="468"/>
      <c r="UPM55" s="468"/>
      <c r="UPN55" s="468"/>
      <c r="UPO55" s="468"/>
      <c r="UPP55" s="468"/>
      <c r="UPQ55" s="468"/>
      <c r="UPR55" s="468"/>
      <c r="UPS55" s="468"/>
      <c r="UPT55" s="468"/>
      <c r="UPU55" s="468"/>
      <c r="UPV55" s="468"/>
      <c r="UPW55" s="468"/>
      <c r="UPX55" s="468"/>
      <c r="UPY55" s="468"/>
      <c r="UPZ55" s="468"/>
      <c r="UQA55" s="468"/>
      <c r="UQB55" s="468"/>
      <c r="UQC55" s="468"/>
      <c r="UQD55" s="468"/>
      <c r="UQE55" s="468"/>
      <c r="UQF55" s="468"/>
      <c r="UQG55" s="468"/>
      <c r="UQH55" s="468"/>
      <c r="UQI55" s="468"/>
      <c r="UQJ55" s="468"/>
      <c r="UQK55" s="468"/>
      <c r="UQL55" s="468"/>
      <c r="UQM55" s="468"/>
      <c r="UQN55" s="468"/>
      <c r="UQO55" s="468"/>
      <c r="UQP55" s="468"/>
      <c r="UQQ55" s="468"/>
      <c r="UQR55" s="468"/>
      <c r="UQS55" s="468"/>
      <c r="UQT55" s="468"/>
      <c r="UQU55" s="468"/>
      <c r="UQV55" s="468"/>
      <c r="UQW55" s="468"/>
      <c r="UQX55" s="468"/>
      <c r="UQY55" s="468"/>
      <c r="UQZ55" s="468"/>
      <c r="URA55" s="468"/>
      <c r="URB55" s="468"/>
      <c r="URC55" s="468"/>
      <c r="URD55" s="468"/>
      <c r="URE55" s="468"/>
      <c r="URF55" s="468"/>
      <c r="URG55" s="468"/>
      <c r="URH55" s="468"/>
      <c r="URI55" s="468"/>
      <c r="URJ55" s="468"/>
      <c r="URK55" s="468"/>
      <c r="URL55" s="468"/>
      <c r="URM55" s="468"/>
      <c r="URN55" s="468"/>
      <c r="URO55" s="468"/>
      <c r="URP55" s="468"/>
      <c r="URQ55" s="468"/>
      <c r="URR55" s="468"/>
      <c r="URS55" s="468"/>
      <c r="URT55" s="468"/>
      <c r="URU55" s="468"/>
      <c r="URV55" s="468"/>
      <c r="URW55" s="468"/>
      <c r="URX55" s="468"/>
      <c r="URY55" s="468"/>
      <c r="URZ55" s="468"/>
      <c r="USA55" s="468"/>
      <c r="USB55" s="468"/>
      <c r="USC55" s="468"/>
      <c r="USD55" s="468"/>
      <c r="USE55" s="468"/>
      <c r="USF55" s="468"/>
      <c r="USG55" s="468"/>
      <c r="USH55" s="468"/>
      <c r="USI55" s="468"/>
      <c r="USJ55" s="468"/>
      <c r="USK55" s="468"/>
      <c r="USL55" s="468"/>
      <c r="USM55" s="468"/>
      <c r="USN55" s="468"/>
      <c r="USO55" s="468"/>
      <c r="USP55" s="468"/>
      <c r="USQ55" s="468"/>
      <c r="USR55" s="468"/>
      <c r="USS55" s="468"/>
      <c r="UST55" s="468"/>
      <c r="USU55" s="468"/>
      <c r="USV55" s="468"/>
      <c r="USW55" s="468"/>
      <c r="USX55" s="468"/>
      <c r="USY55" s="468"/>
      <c r="USZ55" s="468"/>
      <c r="UTA55" s="468"/>
      <c r="UTB55" s="468"/>
      <c r="UTC55" s="468"/>
      <c r="UTD55" s="468"/>
      <c r="UTE55" s="468"/>
      <c r="UTF55" s="468"/>
      <c r="UTG55" s="468"/>
      <c r="UTH55" s="468"/>
      <c r="UTI55" s="468"/>
      <c r="UTJ55" s="468"/>
      <c r="UTK55" s="468"/>
      <c r="UTL55" s="468"/>
      <c r="UTM55" s="468"/>
      <c r="UTN55" s="468"/>
      <c r="UTO55" s="468"/>
      <c r="UTP55" s="468"/>
      <c r="UTQ55" s="468"/>
      <c r="UTR55" s="468"/>
      <c r="UTS55" s="468"/>
      <c r="UTT55" s="468"/>
      <c r="UTU55" s="468"/>
      <c r="UTV55" s="468"/>
      <c r="UTW55" s="468"/>
      <c r="UTX55" s="468"/>
      <c r="UTY55" s="468"/>
      <c r="UTZ55" s="468"/>
      <c r="UUA55" s="468"/>
      <c r="UUB55" s="468"/>
      <c r="UUC55" s="468"/>
      <c r="UUD55" s="468"/>
      <c r="UUE55" s="468"/>
      <c r="UUF55" s="468"/>
      <c r="UUG55" s="468"/>
      <c r="UUH55" s="468"/>
      <c r="UUI55" s="468"/>
      <c r="UUJ55" s="468"/>
      <c r="UUK55" s="468"/>
      <c r="UUL55" s="468"/>
      <c r="UUM55" s="468"/>
      <c r="UUN55" s="468"/>
      <c r="UUO55" s="468"/>
      <c r="UUP55" s="468"/>
      <c r="UUQ55" s="468"/>
      <c r="UUR55" s="468"/>
      <c r="UUS55" s="468"/>
      <c r="UUT55" s="468"/>
      <c r="UUU55" s="468"/>
      <c r="UUV55" s="468"/>
      <c r="UUW55" s="468"/>
      <c r="UUX55" s="468"/>
      <c r="UUY55" s="468"/>
      <c r="UUZ55" s="468"/>
      <c r="UVA55" s="468"/>
      <c r="UVB55" s="468"/>
      <c r="UVC55" s="468"/>
      <c r="UVD55" s="468"/>
      <c r="UVE55" s="468"/>
      <c r="UVF55" s="468"/>
      <c r="UVG55" s="468"/>
      <c r="UVH55" s="468"/>
      <c r="UVI55" s="468"/>
      <c r="UVJ55" s="468"/>
      <c r="UVK55" s="468"/>
      <c r="UVL55" s="468"/>
      <c r="UVM55" s="468"/>
      <c r="UVN55" s="468"/>
      <c r="UVO55" s="468"/>
      <c r="UVP55" s="468"/>
      <c r="UVQ55" s="468"/>
      <c r="UVR55" s="468"/>
      <c r="UVS55" s="468"/>
      <c r="UVT55" s="468"/>
      <c r="UVU55" s="468"/>
      <c r="UVV55" s="468"/>
      <c r="UVW55" s="468"/>
      <c r="UVX55" s="468"/>
      <c r="UVY55" s="468"/>
      <c r="UVZ55" s="468"/>
      <c r="UWA55" s="468"/>
      <c r="UWB55" s="468"/>
      <c r="UWC55" s="468"/>
      <c r="UWD55" s="468"/>
      <c r="UWE55" s="468"/>
      <c r="UWF55" s="468"/>
      <c r="UWG55" s="468"/>
      <c r="UWH55" s="468"/>
      <c r="UWI55" s="468"/>
      <c r="UWJ55" s="468"/>
      <c r="UWK55" s="468"/>
      <c r="UWL55" s="468"/>
      <c r="UWM55" s="468"/>
      <c r="UWN55" s="468"/>
      <c r="UWO55" s="468"/>
      <c r="UWP55" s="468"/>
      <c r="UWQ55" s="468"/>
      <c r="UWR55" s="468"/>
      <c r="UWS55" s="468"/>
      <c r="UWT55" s="468"/>
      <c r="UWU55" s="468"/>
      <c r="UWV55" s="468"/>
      <c r="UWW55" s="468"/>
      <c r="UWX55" s="468"/>
      <c r="UWY55" s="468"/>
      <c r="UWZ55" s="468"/>
      <c r="UXA55" s="468"/>
      <c r="UXB55" s="468"/>
      <c r="UXC55" s="468"/>
      <c r="UXD55" s="468"/>
      <c r="UXE55" s="468"/>
      <c r="UXF55" s="468"/>
      <c r="UXG55" s="468"/>
      <c r="UXH55" s="468"/>
      <c r="UXI55" s="468"/>
      <c r="UXJ55" s="468"/>
      <c r="UXK55" s="468"/>
      <c r="UXL55" s="468"/>
      <c r="UXM55" s="468"/>
      <c r="UXN55" s="468"/>
      <c r="UXO55" s="468"/>
      <c r="UXP55" s="468"/>
      <c r="UXQ55" s="468"/>
      <c r="UXR55" s="468"/>
      <c r="UXS55" s="468"/>
      <c r="UXT55" s="468"/>
      <c r="UXU55" s="468"/>
      <c r="UXV55" s="468"/>
      <c r="UXW55" s="468"/>
      <c r="UXX55" s="468"/>
      <c r="UXY55" s="468"/>
      <c r="UXZ55" s="468"/>
      <c r="UYA55" s="468"/>
      <c r="UYB55" s="468"/>
      <c r="UYC55" s="468"/>
      <c r="UYD55" s="468"/>
      <c r="UYE55" s="468"/>
      <c r="UYF55" s="468"/>
      <c r="UYG55" s="468"/>
      <c r="UYH55" s="468"/>
      <c r="UYI55" s="468"/>
      <c r="UYJ55" s="468"/>
      <c r="UYK55" s="468"/>
      <c r="UYL55" s="468"/>
      <c r="UYM55" s="468"/>
      <c r="UYN55" s="468"/>
      <c r="UYO55" s="468"/>
      <c r="UYP55" s="468"/>
      <c r="UYQ55" s="468"/>
      <c r="UYR55" s="468"/>
      <c r="UYS55" s="468"/>
      <c r="UYT55" s="468"/>
      <c r="UYU55" s="468"/>
      <c r="UYV55" s="468"/>
      <c r="UYW55" s="468"/>
      <c r="UYX55" s="468"/>
      <c r="UYY55" s="468"/>
      <c r="UYZ55" s="468"/>
      <c r="UZA55" s="468"/>
      <c r="UZB55" s="468"/>
      <c r="UZC55" s="468"/>
      <c r="UZD55" s="468"/>
      <c r="UZE55" s="468"/>
      <c r="UZF55" s="468"/>
      <c r="UZG55" s="468"/>
      <c r="UZH55" s="468"/>
      <c r="UZI55" s="468"/>
      <c r="UZJ55" s="468"/>
      <c r="UZK55" s="468"/>
      <c r="UZL55" s="468"/>
      <c r="UZM55" s="468"/>
      <c r="UZN55" s="468"/>
      <c r="UZO55" s="468"/>
      <c r="UZP55" s="468"/>
      <c r="UZQ55" s="468"/>
      <c r="UZR55" s="468"/>
      <c r="UZS55" s="468"/>
      <c r="UZT55" s="468"/>
      <c r="UZU55" s="468"/>
      <c r="UZV55" s="468"/>
      <c r="UZW55" s="468"/>
      <c r="UZX55" s="468"/>
      <c r="UZY55" s="468"/>
      <c r="UZZ55" s="468"/>
      <c r="VAA55" s="468"/>
      <c r="VAB55" s="468"/>
      <c r="VAC55" s="468"/>
      <c r="VAD55" s="468"/>
      <c r="VAE55" s="468"/>
      <c r="VAF55" s="468"/>
      <c r="VAG55" s="468"/>
      <c r="VAH55" s="468"/>
      <c r="VAI55" s="468"/>
      <c r="VAJ55" s="468"/>
      <c r="VAK55" s="468"/>
      <c r="VAL55" s="468"/>
      <c r="VAM55" s="468"/>
      <c r="VAN55" s="468"/>
      <c r="VAO55" s="468"/>
      <c r="VAP55" s="468"/>
      <c r="VAQ55" s="468"/>
      <c r="VAR55" s="468"/>
      <c r="VAS55" s="468"/>
      <c r="VAT55" s="468"/>
      <c r="VAU55" s="468"/>
      <c r="VAV55" s="468"/>
      <c r="VAW55" s="468"/>
      <c r="VAX55" s="468"/>
      <c r="VAY55" s="468"/>
      <c r="VAZ55" s="468"/>
      <c r="VBA55" s="468"/>
      <c r="VBB55" s="468"/>
      <c r="VBC55" s="468"/>
      <c r="VBD55" s="468"/>
      <c r="VBE55" s="468"/>
      <c r="VBF55" s="468"/>
      <c r="VBG55" s="468"/>
      <c r="VBH55" s="468"/>
      <c r="VBI55" s="468"/>
      <c r="VBJ55" s="468"/>
      <c r="VBK55" s="468"/>
      <c r="VBL55" s="468"/>
      <c r="VBM55" s="468"/>
      <c r="VBN55" s="468"/>
      <c r="VBO55" s="468"/>
      <c r="VBP55" s="468"/>
      <c r="VBQ55" s="468"/>
      <c r="VBR55" s="468"/>
      <c r="VBS55" s="468"/>
      <c r="VBT55" s="468"/>
      <c r="VBU55" s="468"/>
      <c r="VBV55" s="468"/>
      <c r="VBW55" s="468"/>
      <c r="VBX55" s="468"/>
      <c r="VBY55" s="468"/>
      <c r="VBZ55" s="468"/>
      <c r="VCA55" s="468"/>
      <c r="VCB55" s="468"/>
      <c r="VCC55" s="468"/>
      <c r="VCD55" s="468"/>
      <c r="VCE55" s="468"/>
      <c r="VCF55" s="468"/>
      <c r="VCG55" s="468"/>
      <c r="VCH55" s="468"/>
      <c r="VCI55" s="468"/>
      <c r="VCJ55" s="468"/>
      <c r="VCK55" s="468"/>
      <c r="VCL55" s="468"/>
      <c r="VCM55" s="468"/>
      <c r="VCN55" s="468"/>
      <c r="VCO55" s="468"/>
      <c r="VCP55" s="468"/>
      <c r="VCQ55" s="468"/>
      <c r="VCR55" s="468"/>
      <c r="VCS55" s="468"/>
      <c r="VCT55" s="468"/>
      <c r="VCU55" s="468"/>
      <c r="VCV55" s="468"/>
      <c r="VCW55" s="468"/>
      <c r="VCX55" s="468"/>
      <c r="VCY55" s="468"/>
      <c r="VCZ55" s="468"/>
      <c r="VDA55" s="468"/>
      <c r="VDB55" s="468"/>
      <c r="VDC55" s="468"/>
      <c r="VDD55" s="468"/>
      <c r="VDE55" s="468"/>
      <c r="VDF55" s="468"/>
      <c r="VDG55" s="468"/>
      <c r="VDH55" s="468"/>
      <c r="VDI55" s="468"/>
      <c r="VDJ55" s="468"/>
      <c r="VDK55" s="468"/>
      <c r="VDL55" s="468"/>
      <c r="VDM55" s="468"/>
      <c r="VDN55" s="468"/>
      <c r="VDO55" s="468"/>
      <c r="VDP55" s="468"/>
      <c r="VDQ55" s="468"/>
      <c r="VDR55" s="468"/>
      <c r="VDS55" s="468"/>
      <c r="VDT55" s="468"/>
      <c r="VDU55" s="468"/>
      <c r="VDV55" s="468"/>
      <c r="VDW55" s="468"/>
      <c r="VDX55" s="468"/>
      <c r="VDY55" s="468"/>
      <c r="VDZ55" s="468"/>
      <c r="VEA55" s="468"/>
      <c r="VEB55" s="468"/>
      <c r="VEC55" s="468"/>
      <c r="VED55" s="468"/>
      <c r="VEE55" s="468"/>
      <c r="VEF55" s="468"/>
      <c r="VEG55" s="468"/>
      <c r="VEH55" s="468"/>
      <c r="VEI55" s="468"/>
      <c r="VEJ55" s="468"/>
      <c r="VEK55" s="468"/>
      <c r="VEL55" s="468"/>
      <c r="VEM55" s="468"/>
      <c r="VEN55" s="468"/>
      <c r="VEO55" s="468"/>
      <c r="VEP55" s="468"/>
      <c r="VEQ55" s="468"/>
      <c r="VER55" s="468"/>
      <c r="VES55" s="468"/>
      <c r="VET55" s="468"/>
      <c r="VEU55" s="468"/>
      <c r="VEV55" s="468"/>
      <c r="VEW55" s="468"/>
      <c r="VEX55" s="468"/>
      <c r="VEY55" s="468"/>
      <c r="VEZ55" s="468"/>
      <c r="VFA55" s="468"/>
      <c r="VFB55" s="468"/>
      <c r="VFC55" s="468"/>
      <c r="VFD55" s="468"/>
      <c r="VFE55" s="468"/>
      <c r="VFF55" s="468"/>
      <c r="VFG55" s="468"/>
      <c r="VFH55" s="468"/>
      <c r="VFI55" s="468"/>
      <c r="VFJ55" s="468"/>
      <c r="VFK55" s="468"/>
      <c r="VFL55" s="468"/>
      <c r="VFM55" s="468"/>
      <c r="VFN55" s="468"/>
      <c r="VFO55" s="468"/>
      <c r="VFP55" s="468"/>
      <c r="VFQ55" s="468"/>
      <c r="VFR55" s="468"/>
      <c r="VFS55" s="468"/>
      <c r="VFT55" s="468"/>
      <c r="VFU55" s="468"/>
      <c r="VFV55" s="468"/>
      <c r="VFW55" s="468"/>
      <c r="VFX55" s="468"/>
      <c r="VFY55" s="468"/>
      <c r="VFZ55" s="468"/>
      <c r="VGA55" s="468"/>
      <c r="VGB55" s="468"/>
      <c r="VGC55" s="468"/>
      <c r="VGD55" s="468"/>
      <c r="VGE55" s="468"/>
      <c r="VGF55" s="468"/>
      <c r="VGG55" s="468"/>
      <c r="VGH55" s="468"/>
      <c r="VGI55" s="468"/>
      <c r="VGJ55" s="468"/>
      <c r="VGK55" s="468"/>
      <c r="VGL55" s="468"/>
      <c r="VGM55" s="468"/>
      <c r="VGN55" s="468"/>
      <c r="VGO55" s="468"/>
      <c r="VGP55" s="468"/>
      <c r="VGQ55" s="468"/>
      <c r="VGR55" s="468"/>
      <c r="VGS55" s="468"/>
      <c r="VGT55" s="468"/>
      <c r="VGU55" s="468"/>
      <c r="VGV55" s="468"/>
      <c r="VGW55" s="468"/>
      <c r="VGX55" s="468"/>
      <c r="VGY55" s="468"/>
      <c r="VGZ55" s="468"/>
      <c r="VHA55" s="468"/>
      <c r="VHB55" s="468"/>
      <c r="VHC55" s="468"/>
      <c r="VHD55" s="468"/>
      <c r="VHE55" s="468"/>
      <c r="VHF55" s="468"/>
      <c r="VHG55" s="468"/>
      <c r="VHH55" s="468"/>
      <c r="VHI55" s="468"/>
      <c r="VHJ55" s="468"/>
      <c r="VHK55" s="468"/>
      <c r="VHL55" s="468"/>
      <c r="VHM55" s="468"/>
      <c r="VHN55" s="468"/>
      <c r="VHO55" s="468"/>
      <c r="VHP55" s="468"/>
      <c r="VHQ55" s="468"/>
      <c r="VHR55" s="468"/>
      <c r="VHS55" s="468"/>
      <c r="VHT55" s="468"/>
      <c r="VHU55" s="468"/>
      <c r="VHV55" s="468"/>
      <c r="VHW55" s="468"/>
      <c r="VHX55" s="468"/>
      <c r="VHY55" s="468"/>
      <c r="VHZ55" s="468"/>
      <c r="VIA55" s="468"/>
      <c r="VIB55" s="468"/>
      <c r="VIC55" s="468"/>
      <c r="VID55" s="468"/>
      <c r="VIE55" s="468"/>
      <c r="VIF55" s="468"/>
      <c r="VIG55" s="468"/>
      <c r="VIH55" s="468"/>
      <c r="VII55" s="468"/>
      <c r="VIJ55" s="468"/>
      <c r="VIK55" s="468"/>
      <c r="VIL55" s="468"/>
      <c r="VIM55" s="468"/>
      <c r="VIN55" s="468"/>
      <c r="VIO55" s="468"/>
      <c r="VIP55" s="468"/>
      <c r="VIQ55" s="468"/>
      <c r="VIR55" s="468"/>
      <c r="VIS55" s="468"/>
      <c r="VIT55" s="468"/>
      <c r="VIU55" s="468"/>
      <c r="VIV55" s="468"/>
      <c r="VIW55" s="468"/>
      <c r="VIX55" s="468"/>
      <c r="VIY55" s="468"/>
      <c r="VIZ55" s="468"/>
      <c r="VJA55" s="468"/>
      <c r="VJB55" s="468"/>
      <c r="VJC55" s="468"/>
      <c r="VJD55" s="468"/>
      <c r="VJE55" s="468"/>
      <c r="VJF55" s="468"/>
      <c r="VJG55" s="468"/>
      <c r="VJH55" s="468"/>
      <c r="VJI55" s="468"/>
      <c r="VJJ55" s="468"/>
      <c r="VJK55" s="468"/>
      <c r="VJL55" s="468"/>
      <c r="VJM55" s="468"/>
      <c r="VJN55" s="468"/>
      <c r="VJO55" s="468"/>
      <c r="VJP55" s="468"/>
      <c r="VJQ55" s="468"/>
      <c r="VJR55" s="468"/>
      <c r="VJS55" s="468"/>
      <c r="VJT55" s="468"/>
      <c r="VJU55" s="468"/>
      <c r="VJV55" s="468"/>
      <c r="VJW55" s="468"/>
      <c r="VJX55" s="468"/>
      <c r="VJY55" s="468"/>
      <c r="VJZ55" s="468"/>
      <c r="VKA55" s="468"/>
      <c r="VKB55" s="468"/>
      <c r="VKC55" s="468"/>
      <c r="VKD55" s="468"/>
      <c r="VKE55" s="468"/>
      <c r="VKF55" s="468"/>
      <c r="VKG55" s="468"/>
      <c r="VKH55" s="468"/>
      <c r="VKI55" s="468"/>
      <c r="VKJ55" s="468"/>
      <c r="VKK55" s="468"/>
      <c r="VKL55" s="468"/>
      <c r="VKM55" s="468"/>
      <c r="VKN55" s="468"/>
      <c r="VKO55" s="468"/>
      <c r="VKP55" s="468"/>
      <c r="VKQ55" s="468"/>
      <c r="VKR55" s="468"/>
      <c r="VKS55" s="468"/>
      <c r="VKT55" s="468"/>
      <c r="VKU55" s="468"/>
      <c r="VKV55" s="468"/>
      <c r="VKW55" s="468"/>
      <c r="VKX55" s="468"/>
      <c r="VKY55" s="468"/>
      <c r="VKZ55" s="468"/>
      <c r="VLA55" s="468"/>
      <c r="VLB55" s="468"/>
      <c r="VLC55" s="468"/>
      <c r="VLD55" s="468"/>
      <c r="VLE55" s="468"/>
      <c r="VLF55" s="468"/>
      <c r="VLG55" s="468"/>
      <c r="VLH55" s="468"/>
      <c r="VLI55" s="468"/>
      <c r="VLJ55" s="468"/>
      <c r="VLK55" s="468"/>
      <c r="VLL55" s="468"/>
      <c r="VLM55" s="468"/>
      <c r="VLN55" s="468"/>
      <c r="VLO55" s="468"/>
      <c r="VLP55" s="468"/>
      <c r="VLQ55" s="468"/>
      <c r="VLR55" s="468"/>
      <c r="VLS55" s="468"/>
      <c r="VLT55" s="468"/>
      <c r="VLU55" s="468"/>
      <c r="VLV55" s="468"/>
      <c r="VLW55" s="468"/>
      <c r="VLX55" s="468"/>
      <c r="VLY55" s="468"/>
      <c r="VLZ55" s="468"/>
      <c r="VMA55" s="468"/>
      <c r="VMB55" s="468"/>
      <c r="VMC55" s="468"/>
      <c r="VMD55" s="468"/>
      <c r="VME55" s="468"/>
      <c r="VMF55" s="468"/>
      <c r="VMG55" s="468"/>
      <c r="VMH55" s="468"/>
      <c r="VMI55" s="468"/>
      <c r="VMJ55" s="468"/>
      <c r="VMK55" s="468"/>
      <c r="VML55" s="468"/>
      <c r="VMM55" s="468"/>
      <c r="VMN55" s="468"/>
      <c r="VMO55" s="468"/>
      <c r="VMP55" s="468"/>
      <c r="VMQ55" s="468"/>
      <c r="VMR55" s="468"/>
      <c r="VMS55" s="468"/>
      <c r="VMT55" s="468"/>
      <c r="VMU55" s="468"/>
      <c r="VMV55" s="468"/>
      <c r="VMW55" s="468"/>
      <c r="VMX55" s="468"/>
      <c r="VMY55" s="468"/>
      <c r="VMZ55" s="468"/>
      <c r="VNA55" s="468"/>
      <c r="VNB55" s="468"/>
      <c r="VNC55" s="468"/>
      <c r="VND55" s="468"/>
      <c r="VNE55" s="468"/>
      <c r="VNF55" s="468"/>
      <c r="VNG55" s="468"/>
      <c r="VNH55" s="468"/>
      <c r="VNI55" s="468"/>
      <c r="VNJ55" s="468"/>
      <c r="VNK55" s="468"/>
      <c r="VNL55" s="468"/>
      <c r="VNM55" s="468"/>
      <c r="VNN55" s="468"/>
      <c r="VNO55" s="468"/>
      <c r="VNP55" s="468"/>
      <c r="VNQ55" s="468"/>
      <c r="VNR55" s="468"/>
      <c r="VNS55" s="468"/>
      <c r="VNT55" s="468"/>
      <c r="VNU55" s="468"/>
      <c r="VNV55" s="468"/>
      <c r="VNW55" s="468"/>
      <c r="VNX55" s="468"/>
      <c r="VNY55" s="468"/>
      <c r="VNZ55" s="468"/>
      <c r="VOA55" s="468"/>
      <c r="VOB55" s="468"/>
      <c r="VOC55" s="468"/>
      <c r="VOD55" s="468"/>
      <c r="VOE55" s="468"/>
      <c r="VOF55" s="468"/>
      <c r="VOG55" s="468"/>
      <c r="VOH55" s="468"/>
      <c r="VOI55" s="468"/>
      <c r="VOJ55" s="468"/>
      <c r="VOK55" s="468"/>
      <c r="VOL55" s="468"/>
      <c r="VOM55" s="468"/>
      <c r="VON55" s="468"/>
      <c r="VOO55" s="468"/>
      <c r="VOP55" s="468"/>
      <c r="VOQ55" s="468"/>
      <c r="VOR55" s="468"/>
      <c r="VOS55" s="468"/>
      <c r="VOT55" s="468"/>
      <c r="VOU55" s="468"/>
      <c r="VOV55" s="468"/>
      <c r="VOW55" s="468"/>
      <c r="VOX55" s="468"/>
      <c r="VOY55" s="468"/>
      <c r="VOZ55" s="468"/>
      <c r="VPA55" s="468"/>
      <c r="VPB55" s="468"/>
      <c r="VPC55" s="468"/>
      <c r="VPD55" s="468"/>
      <c r="VPE55" s="468"/>
      <c r="VPF55" s="468"/>
      <c r="VPG55" s="468"/>
      <c r="VPH55" s="468"/>
      <c r="VPI55" s="468"/>
      <c r="VPJ55" s="468"/>
      <c r="VPK55" s="468"/>
      <c r="VPL55" s="468"/>
      <c r="VPM55" s="468"/>
      <c r="VPN55" s="468"/>
      <c r="VPO55" s="468"/>
      <c r="VPP55" s="468"/>
      <c r="VPQ55" s="468"/>
      <c r="VPR55" s="468"/>
      <c r="VPS55" s="468"/>
      <c r="VPT55" s="468"/>
      <c r="VPU55" s="468"/>
      <c r="VPV55" s="468"/>
      <c r="VPW55" s="468"/>
      <c r="VPX55" s="468"/>
      <c r="VPY55" s="468"/>
      <c r="VPZ55" s="468"/>
      <c r="VQA55" s="468"/>
      <c r="VQB55" s="468"/>
      <c r="VQC55" s="468"/>
      <c r="VQD55" s="468"/>
      <c r="VQE55" s="468"/>
      <c r="VQF55" s="468"/>
      <c r="VQG55" s="468"/>
      <c r="VQH55" s="468"/>
      <c r="VQI55" s="468"/>
      <c r="VQJ55" s="468"/>
      <c r="VQK55" s="468"/>
      <c r="VQL55" s="468"/>
      <c r="VQM55" s="468"/>
      <c r="VQN55" s="468"/>
      <c r="VQO55" s="468"/>
      <c r="VQP55" s="468"/>
      <c r="VQQ55" s="468"/>
      <c r="VQR55" s="468"/>
      <c r="VQS55" s="468"/>
      <c r="VQT55" s="468"/>
      <c r="VQU55" s="468"/>
      <c r="VQV55" s="468"/>
      <c r="VQW55" s="468"/>
      <c r="VQX55" s="468"/>
      <c r="VQY55" s="468"/>
      <c r="VQZ55" s="468"/>
      <c r="VRA55" s="468"/>
      <c r="VRB55" s="468"/>
      <c r="VRC55" s="468"/>
      <c r="VRD55" s="468"/>
      <c r="VRE55" s="468"/>
      <c r="VRF55" s="468"/>
      <c r="VRG55" s="468"/>
      <c r="VRH55" s="468"/>
      <c r="VRI55" s="468"/>
      <c r="VRJ55" s="468"/>
      <c r="VRK55" s="468"/>
      <c r="VRL55" s="468"/>
      <c r="VRM55" s="468"/>
      <c r="VRN55" s="468"/>
      <c r="VRO55" s="468"/>
      <c r="VRP55" s="468"/>
      <c r="VRQ55" s="468"/>
      <c r="VRR55" s="468"/>
      <c r="VRS55" s="468"/>
      <c r="VRT55" s="468"/>
      <c r="VRU55" s="468"/>
      <c r="VRV55" s="468"/>
      <c r="VRW55" s="468"/>
      <c r="VRX55" s="468"/>
      <c r="VRY55" s="468"/>
      <c r="VRZ55" s="468"/>
      <c r="VSA55" s="468"/>
      <c r="VSB55" s="468"/>
      <c r="VSC55" s="468"/>
      <c r="VSD55" s="468"/>
      <c r="VSE55" s="468"/>
      <c r="VSF55" s="468"/>
      <c r="VSG55" s="468"/>
      <c r="VSH55" s="468"/>
      <c r="VSI55" s="468"/>
      <c r="VSJ55" s="468"/>
      <c r="VSK55" s="468"/>
      <c r="VSL55" s="468"/>
      <c r="VSM55" s="468"/>
      <c r="VSN55" s="468"/>
      <c r="VSO55" s="468"/>
      <c r="VSP55" s="468"/>
      <c r="VSQ55" s="468"/>
      <c r="VSR55" s="468"/>
      <c r="VSS55" s="468"/>
      <c r="VST55" s="468"/>
      <c r="VSU55" s="468"/>
      <c r="VSV55" s="468"/>
      <c r="VSW55" s="468"/>
      <c r="VSX55" s="468"/>
      <c r="VSY55" s="468"/>
      <c r="VSZ55" s="468"/>
      <c r="VTA55" s="468"/>
      <c r="VTB55" s="468"/>
      <c r="VTC55" s="468"/>
      <c r="VTD55" s="468"/>
      <c r="VTE55" s="468"/>
      <c r="VTF55" s="468"/>
      <c r="VTG55" s="468"/>
      <c r="VTH55" s="468"/>
      <c r="VTI55" s="468"/>
      <c r="VTJ55" s="468"/>
      <c r="VTK55" s="468"/>
      <c r="VTL55" s="468"/>
      <c r="VTM55" s="468"/>
      <c r="VTN55" s="468"/>
      <c r="VTO55" s="468"/>
      <c r="VTP55" s="468"/>
      <c r="VTQ55" s="468"/>
      <c r="VTR55" s="468"/>
      <c r="VTS55" s="468"/>
      <c r="VTT55" s="468"/>
      <c r="VTU55" s="468"/>
      <c r="VTV55" s="468"/>
      <c r="VTW55" s="468"/>
      <c r="VTX55" s="468"/>
      <c r="VTY55" s="468"/>
      <c r="VTZ55" s="468"/>
      <c r="VUA55" s="468"/>
      <c r="VUB55" s="468"/>
      <c r="VUC55" s="468"/>
      <c r="VUD55" s="468"/>
      <c r="VUE55" s="468"/>
      <c r="VUF55" s="468"/>
      <c r="VUG55" s="468"/>
      <c r="VUH55" s="468"/>
      <c r="VUI55" s="468"/>
      <c r="VUJ55" s="468"/>
      <c r="VUK55" s="468"/>
      <c r="VUL55" s="468"/>
      <c r="VUM55" s="468"/>
      <c r="VUN55" s="468"/>
      <c r="VUO55" s="468"/>
      <c r="VUP55" s="468"/>
      <c r="VUQ55" s="468"/>
      <c r="VUR55" s="468"/>
      <c r="VUS55" s="468"/>
      <c r="VUT55" s="468"/>
      <c r="VUU55" s="468"/>
      <c r="VUV55" s="468"/>
      <c r="VUW55" s="468"/>
      <c r="VUX55" s="468"/>
      <c r="VUY55" s="468"/>
      <c r="VUZ55" s="468"/>
      <c r="VVA55" s="468"/>
      <c r="VVB55" s="468"/>
      <c r="VVC55" s="468"/>
      <c r="VVD55" s="468"/>
      <c r="VVE55" s="468"/>
      <c r="VVF55" s="468"/>
      <c r="VVG55" s="468"/>
      <c r="VVH55" s="468"/>
      <c r="VVI55" s="468"/>
      <c r="VVJ55" s="468"/>
      <c r="VVK55" s="468"/>
      <c r="VVL55" s="468"/>
      <c r="VVM55" s="468"/>
      <c r="VVN55" s="468"/>
      <c r="VVO55" s="468"/>
      <c r="VVP55" s="468"/>
      <c r="VVQ55" s="468"/>
      <c r="VVR55" s="468"/>
      <c r="VVS55" s="468"/>
      <c r="VVT55" s="468"/>
      <c r="VVU55" s="468"/>
      <c r="VVV55" s="468"/>
      <c r="VVW55" s="468"/>
      <c r="VVX55" s="468"/>
      <c r="VVY55" s="468"/>
      <c r="VVZ55" s="468"/>
      <c r="VWA55" s="468"/>
      <c r="VWB55" s="468"/>
      <c r="VWC55" s="468"/>
      <c r="VWD55" s="468"/>
      <c r="VWE55" s="468"/>
      <c r="VWF55" s="468"/>
      <c r="VWG55" s="468"/>
      <c r="VWH55" s="468"/>
      <c r="VWI55" s="468"/>
      <c r="VWJ55" s="468"/>
      <c r="VWK55" s="468"/>
      <c r="VWL55" s="468"/>
      <c r="VWM55" s="468"/>
      <c r="VWN55" s="468"/>
      <c r="VWO55" s="468"/>
      <c r="VWP55" s="468"/>
      <c r="VWQ55" s="468"/>
      <c r="VWR55" s="468"/>
      <c r="VWS55" s="468"/>
      <c r="VWT55" s="468"/>
      <c r="VWU55" s="468"/>
      <c r="VWV55" s="468"/>
      <c r="VWW55" s="468"/>
      <c r="VWX55" s="468"/>
      <c r="VWY55" s="468"/>
      <c r="VWZ55" s="468"/>
      <c r="VXA55" s="468"/>
      <c r="VXB55" s="468"/>
      <c r="VXC55" s="468"/>
      <c r="VXD55" s="468"/>
      <c r="VXE55" s="468"/>
      <c r="VXF55" s="468"/>
      <c r="VXG55" s="468"/>
      <c r="VXH55" s="468"/>
      <c r="VXI55" s="468"/>
      <c r="VXJ55" s="468"/>
      <c r="VXK55" s="468"/>
      <c r="VXL55" s="468"/>
      <c r="VXM55" s="468"/>
      <c r="VXN55" s="468"/>
      <c r="VXO55" s="468"/>
      <c r="VXP55" s="468"/>
      <c r="VXQ55" s="468"/>
      <c r="VXR55" s="468"/>
      <c r="VXS55" s="468"/>
      <c r="VXT55" s="468"/>
      <c r="VXU55" s="468"/>
      <c r="VXV55" s="468"/>
      <c r="VXW55" s="468"/>
      <c r="VXX55" s="468"/>
      <c r="VXY55" s="468"/>
      <c r="VXZ55" s="468"/>
      <c r="VYA55" s="468"/>
      <c r="VYB55" s="468"/>
      <c r="VYC55" s="468"/>
      <c r="VYD55" s="468"/>
      <c r="VYE55" s="468"/>
      <c r="VYF55" s="468"/>
      <c r="VYG55" s="468"/>
      <c r="VYH55" s="468"/>
      <c r="VYI55" s="468"/>
      <c r="VYJ55" s="468"/>
      <c r="VYK55" s="468"/>
      <c r="VYL55" s="468"/>
      <c r="VYM55" s="468"/>
      <c r="VYN55" s="468"/>
      <c r="VYO55" s="468"/>
      <c r="VYP55" s="468"/>
      <c r="VYQ55" s="468"/>
      <c r="VYR55" s="468"/>
      <c r="VYS55" s="468"/>
      <c r="VYT55" s="468"/>
      <c r="VYU55" s="468"/>
      <c r="VYV55" s="468"/>
      <c r="VYW55" s="468"/>
      <c r="VYX55" s="468"/>
      <c r="VYY55" s="468"/>
      <c r="VYZ55" s="468"/>
      <c r="VZA55" s="468"/>
      <c r="VZB55" s="468"/>
      <c r="VZC55" s="468"/>
      <c r="VZD55" s="468"/>
      <c r="VZE55" s="468"/>
      <c r="VZF55" s="468"/>
      <c r="VZG55" s="468"/>
      <c r="VZH55" s="468"/>
      <c r="VZI55" s="468"/>
      <c r="VZJ55" s="468"/>
      <c r="VZK55" s="468"/>
      <c r="VZL55" s="468"/>
      <c r="VZM55" s="468"/>
      <c r="VZN55" s="468"/>
      <c r="VZO55" s="468"/>
      <c r="VZP55" s="468"/>
      <c r="VZQ55" s="468"/>
      <c r="VZR55" s="468"/>
      <c r="VZS55" s="468"/>
      <c r="VZT55" s="468"/>
      <c r="VZU55" s="468"/>
      <c r="VZV55" s="468"/>
      <c r="VZW55" s="468"/>
      <c r="VZX55" s="468"/>
      <c r="VZY55" s="468"/>
      <c r="VZZ55" s="468"/>
      <c r="WAA55" s="468"/>
      <c r="WAB55" s="468"/>
      <c r="WAC55" s="468"/>
      <c r="WAD55" s="468"/>
      <c r="WAE55" s="468"/>
      <c r="WAF55" s="468"/>
      <c r="WAG55" s="468"/>
      <c r="WAH55" s="468"/>
      <c r="WAI55" s="468"/>
      <c r="WAJ55" s="468"/>
      <c r="WAK55" s="468"/>
      <c r="WAL55" s="468"/>
      <c r="WAM55" s="468"/>
      <c r="WAN55" s="468"/>
      <c r="WAO55" s="468"/>
      <c r="WAP55" s="468"/>
      <c r="WAQ55" s="468"/>
      <c r="WAR55" s="468"/>
      <c r="WAS55" s="468"/>
      <c r="WAT55" s="468"/>
      <c r="WAU55" s="468"/>
      <c r="WAV55" s="468"/>
      <c r="WAW55" s="468"/>
      <c r="WAX55" s="468"/>
      <c r="WAY55" s="468"/>
      <c r="WAZ55" s="468"/>
      <c r="WBA55" s="468"/>
      <c r="WBB55" s="468"/>
      <c r="WBC55" s="468"/>
      <c r="WBD55" s="468"/>
      <c r="WBE55" s="468"/>
      <c r="WBF55" s="468"/>
      <c r="WBG55" s="468"/>
      <c r="WBH55" s="468"/>
      <c r="WBI55" s="468"/>
      <c r="WBJ55" s="468"/>
      <c r="WBK55" s="468"/>
      <c r="WBL55" s="468"/>
      <c r="WBM55" s="468"/>
      <c r="WBN55" s="468"/>
      <c r="WBO55" s="468"/>
      <c r="WBP55" s="468"/>
      <c r="WBQ55" s="468"/>
      <c r="WBR55" s="468"/>
      <c r="WBS55" s="468"/>
      <c r="WBT55" s="468"/>
      <c r="WBU55" s="468"/>
      <c r="WBV55" s="468"/>
      <c r="WBW55" s="468"/>
      <c r="WBX55" s="468"/>
      <c r="WBY55" s="468"/>
      <c r="WBZ55" s="468"/>
      <c r="WCA55" s="468"/>
      <c r="WCB55" s="468"/>
      <c r="WCC55" s="468"/>
      <c r="WCD55" s="468"/>
      <c r="WCE55" s="468"/>
      <c r="WCF55" s="468"/>
      <c r="WCG55" s="468"/>
      <c r="WCH55" s="468"/>
      <c r="WCI55" s="468"/>
      <c r="WCJ55" s="468"/>
      <c r="WCK55" s="468"/>
      <c r="WCL55" s="468"/>
      <c r="WCM55" s="468"/>
      <c r="WCN55" s="468"/>
      <c r="WCO55" s="468"/>
      <c r="WCP55" s="468"/>
      <c r="WCQ55" s="468"/>
      <c r="WCR55" s="468"/>
      <c r="WCS55" s="468"/>
      <c r="WCT55" s="468"/>
      <c r="WCU55" s="468"/>
      <c r="WCV55" s="468"/>
      <c r="WCW55" s="468"/>
      <c r="WCX55" s="468"/>
      <c r="WCY55" s="468"/>
      <c r="WCZ55" s="468"/>
      <c r="WDA55" s="468"/>
      <c r="WDB55" s="468"/>
      <c r="WDC55" s="468"/>
      <c r="WDD55" s="468"/>
      <c r="WDE55" s="468"/>
      <c r="WDF55" s="468"/>
      <c r="WDG55" s="468"/>
      <c r="WDH55" s="468"/>
      <c r="WDI55" s="468"/>
      <c r="WDJ55" s="468"/>
      <c r="WDK55" s="468"/>
      <c r="WDL55" s="468"/>
      <c r="WDM55" s="468"/>
      <c r="WDN55" s="468"/>
      <c r="WDO55" s="468"/>
      <c r="WDP55" s="468"/>
      <c r="WDQ55" s="468"/>
      <c r="WDR55" s="468"/>
      <c r="WDS55" s="468"/>
      <c r="WDT55" s="468"/>
      <c r="WDU55" s="468"/>
      <c r="WDV55" s="468"/>
      <c r="WDW55" s="468"/>
      <c r="WDX55" s="468"/>
      <c r="WDY55" s="468"/>
      <c r="WDZ55" s="468"/>
      <c r="WEA55" s="468"/>
      <c r="WEB55" s="468"/>
      <c r="WEC55" s="468"/>
      <c r="WED55" s="468"/>
      <c r="WEE55" s="468"/>
      <c r="WEF55" s="468"/>
      <c r="WEG55" s="468"/>
      <c r="WEH55" s="468"/>
      <c r="WEI55" s="468"/>
      <c r="WEJ55" s="468"/>
      <c r="WEK55" s="468"/>
      <c r="WEL55" s="468"/>
      <c r="WEM55" s="468"/>
      <c r="WEN55" s="468"/>
      <c r="WEO55" s="468"/>
      <c r="WEP55" s="468"/>
      <c r="WEQ55" s="468"/>
      <c r="WER55" s="468"/>
      <c r="WES55" s="468"/>
      <c r="WET55" s="468"/>
      <c r="WEU55" s="468"/>
      <c r="WEV55" s="468"/>
      <c r="WEW55" s="468"/>
      <c r="WEX55" s="468"/>
      <c r="WEY55" s="468"/>
      <c r="WEZ55" s="468"/>
      <c r="WFA55" s="468"/>
      <c r="WFB55" s="468"/>
      <c r="WFC55" s="468"/>
      <c r="WFD55" s="468"/>
      <c r="WFE55" s="468"/>
      <c r="WFF55" s="468"/>
      <c r="WFG55" s="468"/>
      <c r="WFH55" s="468"/>
      <c r="WFI55" s="468"/>
      <c r="WFJ55" s="468"/>
      <c r="WFK55" s="468"/>
      <c r="WFL55" s="468"/>
      <c r="WFM55" s="468"/>
      <c r="WFN55" s="468"/>
      <c r="WFO55" s="468"/>
      <c r="WFP55" s="468"/>
      <c r="WFQ55" s="468"/>
      <c r="WFR55" s="468"/>
      <c r="WFS55" s="468"/>
      <c r="WFT55" s="468"/>
      <c r="WFU55" s="468"/>
      <c r="WFV55" s="468"/>
      <c r="WFW55" s="468"/>
      <c r="WFX55" s="468"/>
      <c r="WFY55" s="468"/>
      <c r="WFZ55" s="468"/>
      <c r="WGA55" s="468"/>
      <c r="WGB55" s="468"/>
      <c r="WGC55" s="468"/>
      <c r="WGD55" s="468"/>
      <c r="WGE55" s="468"/>
      <c r="WGF55" s="468"/>
      <c r="WGG55" s="468"/>
      <c r="WGH55" s="468"/>
      <c r="WGI55" s="468"/>
      <c r="WGJ55" s="468"/>
      <c r="WGK55" s="468"/>
      <c r="WGL55" s="468"/>
      <c r="WGM55" s="468"/>
      <c r="WGN55" s="468"/>
      <c r="WGO55" s="468"/>
      <c r="WGP55" s="468"/>
      <c r="WGQ55" s="468"/>
      <c r="WGR55" s="468"/>
      <c r="WGS55" s="468"/>
      <c r="WGT55" s="468"/>
      <c r="WGU55" s="468"/>
      <c r="WGV55" s="468"/>
      <c r="WGW55" s="468"/>
      <c r="WGX55" s="468"/>
      <c r="WGY55" s="468"/>
      <c r="WGZ55" s="468"/>
      <c r="WHA55" s="468"/>
      <c r="WHB55" s="468"/>
      <c r="WHC55" s="468"/>
      <c r="WHD55" s="468"/>
      <c r="WHE55" s="468"/>
      <c r="WHF55" s="468"/>
      <c r="WHG55" s="468"/>
      <c r="WHH55" s="468"/>
      <c r="WHI55" s="468"/>
      <c r="WHJ55" s="468"/>
      <c r="WHK55" s="468"/>
      <c r="WHL55" s="468"/>
      <c r="WHM55" s="468"/>
      <c r="WHN55" s="468"/>
      <c r="WHO55" s="468"/>
      <c r="WHP55" s="468"/>
      <c r="WHQ55" s="468"/>
      <c r="WHR55" s="468"/>
      <c r="WHS55" s="468"/>
      <c r="WHT55" s="468"/>
      <c r="WHU55" s="468"/>
      <c r="WHV55" s="468"/>
      <c r="WHW55" s="468"/>
      <c r="WHX55" s="468"/>
      <c r="WHY55" s="468"/>
      <c r="WHZ55" s="468"/>
      <c r="WIA55" s="468"/>
      <c r="WIB55" s="468"/>
      <c r="WIC55" s="468"/>
      <c r="WID55" s="468"/>
      <c r="WIE55" s="468"/>
      <c r="WIF55" s="468"/>
      <c r="WIG55" s="468"/>
      <c r="WIH55" s="468"/>
      <c r="WII55" s="468"/>
      <c r="WIJ55" s="468"/>
      <c r="WIK55" s="468"/>
      <c r="WIL55" s="468"/>
      <c r="WIM55" s="468"/>
      <c r="WIN55" s="468"/>
      <c r="WIO55" s="468"/>
      <c r="WIP55" s="468"/>
      <c r="WIQ55" s="468"/>
      <c r="WIR55" s="468"/>
      <c r="WIS55" s="468"/>
      <c r="WIT55" s="468"/>
      <c r="WIU55" s="468"/>
      <c r="WIV55" s="468"/>
      <c r="WIW55" s="468"/>
      <c r="WIX55" s="468"/>
      <c r="WIY55" s="468"/>
      <c r="WIZ55" s="468"/>
      <c r="WJA55" s="468"/>
      <c r="WJB55" s="468"/>
      <c r="WJC55" s="468"/>
      <c r="WJD55" s="468"/>
      <c r="WJE55" s="468"/>
      <c r="WJF55" s="468"/>
      <c r="WJG55" s="468"/>
      <c r="WJH55" s="468"/>
      <c r="WJI55" s="468"/>
      <c r="WJJ55" s="468"/>
      <c r="WJK55" s="468"/>
      <c r="WJL55" s="468"/>
      <c r="WJM55" s="468"/>
      <c r="WJN55" s="468"/>
      <c r="WJO55" s="468"/>
      <c r="WJP55" s="468"/>
      <c r="WJQ55" s="468"/>
      <c r="WJR55" s="468"/>
      <c r="WJS55" s="468"/>
      <c r="WJT55" s="468"/>
      <c r="WJU55" s="468"/>
      <c r="WJV55" s="468"/>
      <c r="WJW55" s="468"/>
      <c r="WJX55" s="468"/>
      <c r="WJY55" s="468"/>
      <c r="WJZ55" s="468"/>
      <c r="WKA55" s="468"/>
      <c r="WKB55" s="468"/>
      <c r="WKC55" s="468"/>
      <c r="WKD55" s="468"/>
      <c r="WKE55" s="468"/>
      <c r="WKF55" s="468"/>
      <c r="WKG55" s="468"/>
      <c r="WKH55" s="468"/>
      <c r="WKI55" s="468"/>
      <c r="WKJ55" s="468"/>
      <c r="WKK55" s="468"/>
      <c r="WKL55" s="468"/>
      <c r="WKM55" s="468"/>
      <c r="WKN55" s="468"/>
      <c r="WKO55" s="468"/>
      <c r="WKP55" s="468"/>
      <c r="WKQ55" s="468"/>
      <c r="WKR55" s="468"/>
      <c r="WKS55" s="468"/>
      <c r="WKT55" s="468"/>
      <c r="WKU55" s="468"/>
      <c r="WKV55" s="468"/>
      <c r="WKW55" s="468"/>
      <c r="WKX55" s="468"/>
      <c r="WKY55" s="468"/>
      <c r="WKZ55" s="468"/>
      <c r="WLA55" s="468"/>
      <c r="WLB55" s="468"/>
      <c r="WLC55" s="468"/>
      <c r="WLD55" s="468"/>
      <c r="WLE55" s="468"/>
      <c r="WLF55" s="468"/>
      <c r="WLG55" s="468"/>
      <c r="WLH55" s="468"/>
      <c r="WLI55" s="468"/>
      <c r="WLJ55" s="468"/>
      <c r="WLK55" s="468"/>
      <c r="WLL55" s="468"/>
      <c r="WLM55" s="468"/>
      <c r="WLN55" s="468"/>
      <c r="WLO55" s="468"/>
      <c r="WLP55" s="468"/>
      <c r="WLQ55" s="468"/>
      <c r="WLR55" s="468"/>
      <c r="WLS55" s="468"/>
      <c r="WLT55" s="468"/>
      <c r="WLU55" s="468"/>
      <c r="WLV55" s="468"/>
      <c r="WLW55" s="468"/>
      <c r="WLX55" s="468"/>
      <c r="WLY55" s="468"/>
      <c r="WLZ55" s="468"/>
      <c r="WMA55" s="468"/>
      <c r="WMB55" s="468"/>
      <c r="WMC55" s="468"/>
      <c r="WMD55" s="468"/>
      <c r="WME55" s="468"/>
      <c r="WMF55" s="468"/>
      <c r="WMG55" s="468"/>
      <c r="WMH55" s="468"/>
      <c r="WMI55" s="468"/>
      <c r="WMJ55" s="468"/>
      <c r="WMK55" s="468"/>
      <c r="WML55" s="468"/>
      <c r="WMM55" s="468"/>
      <c r="WMN55" s="468"/>
      <c r="WMO55" s="468"/>
      <c r="WMP55" s="468"/>
      <c r="WMQ55" s="468"/>
      <c r="WMR55" s="468"/>
      <c r="WMS55" s="468"/>
      <c r="WMT55" s="468"/>
      <c r="WMU55" s="468"/>
      <c r="WMV55" s="468"/>
      <c r="WMW55" s="468"/>
      <c r="WMX55" s="468"/>
      <c r="WMY55" s="468"/>
      <c r="WMZ55" s="468"/>
      <c r="WNA55" s="468"/>
      <c r="WNB55" s="468"/>
      <c r="WNC55" s="468"/>
      <c r="WND55" s="468"/>
      <c r="WNE55" s="468"/>
      <c r="WNF55" s="468"/>
      <c r="WNG55" s="468"/>
      <c r="WNH55" s="468"/>
      <c r="WNI55" s="468"/>
      <c r="WNJ55" s="468"/>
      <c r="WNK55" s="468"/>
      <c r="WNL55" s="468"/>
      <c r="WNM55" s="468"/>
      <c r="WNN55" s="468"/>
      <c r="WNO55" s="468"/>
      <c r="WNP55" s="468"/>
      <c r="WNQ55" s="468"/>
      <c r="WNR55" s="468"/>
      <c r="WNS55" s="468"/>
      <c r="WNT55" s="468"/>
      <c r="WNU55" s="468"/>
      <c r="WNV55" s="468"/>
      <c r="WNW55" s="468"/>
      <c r="WNX55" s="468"/>
      <c r="WNY55" s="468"/>
      <c r="WNZ55" s="468"/>
      <c r="WOA55" s="468"/>
      <c r="WOB55" s="468"/>
      <c r="WOC55" s="468"/>
      <c r="WOD55" s="468"/>
      <c r="WOE55" s="468"/>
      <c r="WOF55" s="468"/>
      <c r="WOG55" s="468"/>
      <c r="WOH55" s="468"/>
      <c r="WOI55" s="468"/>
      <c r="WOJ55" s="468"/>
      <c r="WOK55" s="468"/>
      <c r="WOL55" s="468"/>
      <c r="WOM55" s="468"/>
      <c r="WON55" s="468"/>
      <c r="WOO55" s="468"/>
      <c r="WOP55" s="468"/>
      <c r="WOQ55" s="468"/>
      <c r="WOR55" s="468"/>
      <c r="WOS55" s="468"/>
      <c r="WOT55" s="468"/>
      <c r="WOU55" s="468"/>
      <c r="WOV55" s="468"/>
      <c r="WOW55" s="468"/>
      <c r="WOX55" s="468"/>
      <c r="WOY55" s="468"/>
      <c r="WOZ55" s="468"/>
      <c r="WPA55" s="468"/>
      <c r="WPB55" s="468"/>
      <c r="WPC55" s="468"/>
      <c r="WPD55" s="468"/>
      <c r="WPE55" s="468"/>
      <c r="WPF55" s="468"/>
      <c r="WPG55" s="468"/>
      <c r="WPH55" s="468"/>
      <c r="WPI55" s="468"/>
      <c r="WPJ55" s="468"/>
      <c r="WPK55" s="468"/>
      <c r="WPL55" s="468"/>
      <c r="WPM55" s="468"/>
      <c r="WPN55" s="468"/>
      <c r="WPO55" s="468"/>
      <c r="WPP55" s="468"/>
      <c r="WPQ55" s="468"/>
      <c r="WPR55" s="468"/>
      <c r="WPS55" s="468"/>
      <c r="WPT55" s="468"/>
      <c r="WPU55" s="468"/>
      <c r="WPV55" s="468"/>
      <c r="WPW55" s="468"/>
      <c r="WPX55" s="468"/>
      <c r="WPY55" s="468"/>
      <c r="WPZ55" s="468"/>
      <c r="WQA55" s="468"/>
      <c r="WQB55" s="468"/>
      <c r="WQC55" s="468"/>
      <c r="WQD55" s="468"/>
      <c r="WQE55" s="468"/>
      <c r="WQF55" s="468"/>
      <c r="WQG55" s="468"/>
      <c r="WQH55" s="468"/>
      <c r="WQI55" s="468"/>
      <c r="WQJ55" s="468"/>
      <c r="WQK55" s="468"/>
      <c r="WQL55" s="468"/>
      <c r="WQM55" s="468"/>
      <c r="WQN55" s="468"/>
      <c r="WQO55" s="468"/>
      <c r="WQP55" s="468"/>
      <c r="WQQ55" s="468"/>
      <c r="WQR55" s="468"/>
      <c r="WQS55" s="468"/>
      <c r="WQT55" s="468"/>
      <c r="WQU55" s="468"/>
      <c r="WQV55" s="468"/>
      <c r="WQW55" s="468"/>
      <c r="WQX55" s="468"/>
      <c r="WQY55" s="468"/>
      <c r="WQZ55" s="468"/>
      <c r="WRA55" s="468"/>
      <c r="WRB55" s="468"/>
      <c r="WRC55" s="468"/>
      <c r="WRD55" s="468"/>
      <c r="WRE55" s="468"/>
      <c r="WRF55" s="468"/>
      <c r="WRG55" s="468"/>
      <c r="WRH55" s="468"/>
      <c r="WRI55" s="468"/>
      <c r="WRJ55" s="468"/>
      <c r="WRK55" s="468"/>
      <c r="WRL55" s="468"/>
      <c r="WRM55" s="468"/>
      <c r="WRN55" s="468"/>
      <c r="WRO55" s="468"/>
      <c r="WRP55" s="468"/>
      <c r="WRQ55" s="468"/>
      <c r="WRR55" s="468"/>
      <c r="WRS55" s="468"/>
      <c r="WRT55" s="468"/>
      <c r="WRU55" s="468"/>
      <c r="WRV55" s="468"/>
      <c r="WRW55" s="468"/>
      <c r="WRX55" s="468"/>
      <c r="WRY55" s="468"/>
      <c r="WRZ55" s="468"/>
      <c r="WSA55" s="468"/>
      <c r="WSB55" s="468"/>
      <c r="WSC55" s="468"/>
      <c r="WSD55" s="468"/>
      <c r="WSE55" s="468"/>
      <c r="WSF55" s="468"/>
      <c r="WSG55" s="468"/>
      <c r="WSH55" s="468"/>
      <c r="WSI55" s="468"/>
      <c r="WSJ55" s="468"/>
      <c r="WSK55" s="468"/>
      <c r="WSL55" s="468"/>
      <c r="WSM55" s="468"/>
      <c r="WSN55" s="468"/>
      <c r="WSO55" s="468"/>
      <c r="WSP55" s="468"/>
      <c r="WSQ55" s="468"/>
      <c r="WSR55" s="468"/>
      <c r="WSS55" s="468"/>
      <c r="WST55" s="468"/>
      <c r="WSU55" s="468"/>
      <c r="WSV55" s="468"/>
      <c r="WSW55" s="468"/>
      <c r="WSX55" s="468"/>
      <c r="WSY55" s="468"/>
      <c r="WSZ55" s="468"/>
      <c r="WTA55" s="468"/>
      <c r="WTB55" s="468"/>
      <c r="WTC55" s="468"/>
      <c r="WTD55" s="468"/>
      <c r="WTE55" s="468"/>
      <c r="WTF55" s="468"/>
      <c r="WTG55" s="468"/>
      <c r="WTH55" s="468"/>
      <c r="WTI55" s="468"/>
      <c r="WTJ55" s="468"/>
      <c r="WTK55" s="468"/>
      <c r="WTL55" s="468"/>
      <c r="WTM55" s="468"/>
      <c r="WTN55" s="468"/>
      <c r="WTO55" s="468"/>
      <c r="WTP55" s="468"/>
      <c r="WTQ55" s="468"/>
      <c r="WTR55" s="468"/>
      <c r="WTS55" s="468"/>
      <c r="WTT55" s="468"/>
      <c r="WTU55" s="468"/>
      <c r="WTV55" s="468"/>
      <c r="WTW55" s="468"/>
      <c r="WTX55" s="468"/>
      <c r="WTY55" s="468"/>
      <c r="WTZ55" s="468"/>
      <c r="WUA55" s="468"/>
      <c r="WUB55" s="468"/>
      <c r="WUC55" s="468"/>
      <c r="WUD55" s="468"/>
      <c r="WUE55" s="468"/>
      <c r="WUF55" s="468"/>
      <c r="WUG55" s="468"/>
      <c r="WUH55" s="468"/>
      <c r="WUI55" s="468"/>
      <c r="WUJ55" s="468"/>
      <c r="WUK55" s="468"/>
      <c r="WUL55" s="468"/>
      <c r="WUM55" s="468"/>
      <c r="WUN55" s="468"/>
      <c r="WUO55" s="468"/>
      <c r="WUP55" s="468"/>
      <c r="WUQ55" s="468"/>
      <c r="WUR55" s="468"/>
      <c r="WUS55" s="468"/>
      <c r="WUT55" s="468"/>
      <c r="WUU55" s="468"/>
      <c r="WUV55" s="468"/>
      <c r="WUW55" s="468"/>
      <c r="WUX55" s="468"/>
      <c r="WUY55" s="468"/>
      <c r="WUZ55" s="468"/>
      <c r="WVA55" s="468"/>
      <c r="WVB55" s="468"/>
      <c r="WVC55" s="468"/>
      <c r="WVD55" s="468"/>
      <c r="WVE55" s="468"/>
      <c r="WVF55" s="468"/>
      <c r="WVG55" s="468"/>
      <c r="WVH55" s="468"/>
      <c r="WVI55" s="468"/>
      <c r="WVJ55" s="468"/>
      <c r="WVK55" s="468"/>
      <c r="WVL55" s="468"/>
      <c r="WVM55" s="468"/>
      <c r="WVN55" s="468"/>
      <c r="WVO55" s="468"/>
      <c r="WVP55" s="468"/>
      <c r="WVQ55" s="468"/>
      <c r="WVR55" s="468"/>
      <c r="WVS55" s="468"/>
      <c r="WVT55" s="468"/>
      <c r="WVU55" s="468"/>
      <c r="WVV55" s="468"/>
      <c r="WVW55" s="468"/>
      <c r="WVX55" s="468"/>
      <c r="WVY55" s="468"/>
      <c r="WVZ55" s="468"/>
      <c r="WWA55" s="468"/>
      <c r="WWB55" s="468"/>
      <c r="WWC55" s="468"/>
      <c r="WWD55" s="468"/>
      <c r="WWE55" s="468"/>
      <c r="WWF55" s="468"/>
      <c r="WWG55" s="468"/>
      <c r="WWH55" s="468"/>
      <c r="WWI55" s="468"/>
      <c r="WWJ55" s="468"/>
      <c r="WWK55" s="468"/>
      <c r="WWL55" s="468"/>
      <c r="WWM55" s="468"/>
      <c r="WWN55" s="468"/>
      <c r="WWO55" s="468"/>
      <c r="WWP55" s="468"/>
      <c r="WWQ55" s="468"/>
      <c r="WWR55" s="468"/>
      <c r="WWS55" s="468"/>
      <c r="WWT55" s="468"/>
      <c r="WWU55" s="468"/>
      <c r="WWV55" s="468"/>
      <c r="WWW55" s="468"/>
      <c r="WWX55" s="468"/>
      <c r="WWY55" s="468"/>
      <c r="WWZ55" s="468"/>
      <c r="WXA55" s="468"/>
      <c r="WXB55" s="468"/>
      <c r="WXC55" s="468"/>
      <c r="WXD55" s="468"/>
      <c r="WXE55" s="468"/>
      <c r="WXF55" s="468"/>
      <c r="WXG55" s="468"/>
      <c r="WXH55" s="468"/>
      <c r="WXI55" s="468"/>
      <c r="WXJ55" s="468"/>
      <c r="WXK55" s="468"/>
      <c r="WXL55" s="468"/>
      <c r="WXM55" s="468"/>
      <c r="WXN55" s="468"/>
      <c r="WXO55" s="468"/>
      <c r="WXP55" s="468"/>
      <c r="WXQ55" s="468"/>
      <c r="WXR55" s="468"/>
      <c r="WXS55" s="468"/>
      <c r="WXT55" s="468"/>
      <c r="WXU55" s="468"/>
      <c r="WXV55" s="468"/>
      <c r="WXW55" s="468"/>
      <c r="WXX55" s="468"/>
      <c r="WXY55" s="468"/>
      <c r="WXZ55" s="468"/>
      <c r="WYA55" s="468"/>
      <c r="WYB55" s="468"/>
      <c r="WYC55" s="468"/>
      <c r="WYD55" s="468"/>
      <c r="WYE55" s="468"/>
      <c r="WYF55" s="468"/>
      <c r="WYG55" s="468"/>
      <c r="WYH55" s="468"/>
      <c r="WYI55" s="468"/>
      <c r="WYJ55" s="468"/>
      <c r="WYK55" s="468"/>
      <c r="WYL55" s="468"/>
      <c r="WYM55" s="468"/>
      <c r="WYN55" s="468"/>
      <c r="WYO55" s="468"/>
      <c r="WYP55" s="468"/>
      <c r="WYQ55" s="468"/>
      <c r="WYR55" s="468"/>
      <c r="WYS55" s="468"/>
      <c r="WYT55" s="468"/>
      <c r="WYU55" s="468"/>
      <c r="WYV55" s="468"/>
      <c r="WYW55" s="468"/>
      <c r="WYX55" s="468"/>
      <c r="WYY55" s="468"/>
      <c r="WYZ55" s="468"/>
      <c r="WZA55" s="468"/>
      <c r="WZB55" s="468"/>
      <c r="WZC55" s="468"/>
      <c r="WZD55" s="468"/>
      <c r="WZE55" s="468"/>
      <c r="WZF55" s="468"/>
      <c r="WZG55" s="468"/>
      <c r="WZH55" s="468"/>
      <c r="WZI55" s="468"/>
      <c r="WZJ55" s="468"/>
      <c r="WZK55" s="468"/>
      <c r="WZL55" s="468"/>
      <c r="WZM55" s="468"/>
      <c r="WZN55" s="468"/>
      <c r="WZO55" s="468"/>
      <c r="WZP55" s="468"/>
      <c r="WZQ55" s="468"/>
      <c r="WZR55" s="468"/>
      <c r="WZS55" s="468"/>
      <c r="WZT55" s="468"/>
      <c r="WZU55" s="468"/>
      <c r="WZV55" s="468"/>
      <c r="WZW55" s="468"/>
      <c r="WZX55" s="468"/>
      <c r="WZY55" s="468"/>
      <c r="WZZ55" s="468"/>
      <c r="XAA55" s="468"/>
      <c r="XAB55" s="468"/>
      <c r="XAC55" s="468"/>
      <c r="XAD55" s="468"/>
      <c r="XAE55" s="468"/>
      <c r="XAF55" s="468"/>
      <c r="XAG55" s="468"/>
      <c r="XAH55" s="468"/>
      <c r="XAI55" s="468"/>
      <c r="XAJ55" s="468"/>
      <c r="XAK55" s="468"/>
      <c r="XAL55" s="468"/>
      <c r="XAM55" s="468"/>
      <c r="XAN55" s="468"/>
      <c r="XAO55" s="468"/>
      <c r="XAP55" s="468"/>
      <c r="XAQ55" s="468"/>
      <c r="XAR55" s="468"/>
      <c r="XAS55" s="468"/>
      <c r="XAT55" s="468"/>
      <c r="XAU55" s="468"/>
      <c r="XAV55" s="468"/>
      <c r="XAW55" s="468"/>
      <c r="XAX55" s="468"/>
      <c r="XAY55" s="468"/>
      <c r="XAZ55" s="468"/>
      <c r="XBA55" s="468"/>
      <c r="XBB55" s="468"/>
      <c r="XBC55" s="468"/>
      <c r="XBD55" s="468"/>
      <c r="XBE55" s="468"/>
      <c r="XBF55" s="468"/>
      <c r="XBG55" s="468"/>
      <c r="XBH55" s="468"/>
      <c r="XBI55" s="468"/>
      <c r="XBJ55" s="468"/>
      <c r="XBK55" s="468"/>
      <c r="XBL55" s="468"/>
      <c r="XBM55" s="468"/>
      <c r="XBN55" s="468"/>
      <c r="XBO55" s="468"/>
      <c r="XBP55" s="468"/>
      <c r="XBQ55" s="468"/>
      <c r="XBR55" s="468"/>
      <c r="XBS55" s="468"/>
      <c r="XBT55" s="468"/>
      <c r="XBU55" s="468"/>
      <c r="XBV55" s="468"/>
      <c r="XBW55" s="468"/>
      <c r="XBX55" s="468"/>
      <c r="XBY55" s="468"/>
      <c r="XBZ55" s="468"/>
      <c r="XCA55" s="468"/>
      <c r="XCB55" s="468"/>
      <c r="XCC55" s="468"/>
      <c r="XCD55" s="468"/>
      <c r="XCE55" s="468"/>
      <c r="XCF55" s="468"/>
      <c r="XCG55" s="468"/>
      <c r="XCH55" s="468"/>
      <c r="XCI55" s="468"/>
      <c r="XCJ55" s="468"/>
      <c r="XCK55" s="468"/>
      <c r="XCL55" s="468"/>
      <c r="XCM55" s="468"/>
      <c r="XCN55" s="468"/>
      <c r="XCO55" s="468"/>
      <c r="XCP55" s="468"/>
      <c r="XCQ55" s="468"/>
      <c r="XCR55" s="468"/>
      <c r="XCS55" s="468"/>
      <c r="XCT55" s="468"/>
      <c r="XCU55" s="468"/>
      <c r="XCV55" s="468"/>
      <c r="XCW55" s="468"/>
      <c r="XCX55" s="468"/>
      <c r="XCY55" s="468"/>
      <c r="XCZ55" s="468"/>
      <c r="XDA55" s="468"/>
      <c r="XDB55" s="468"/>
      <c r="XDC55" s="468"/>
      <c r="XDD55" s="468"/>
      <c r="XDE55" s="468"/>
      <c r="XDF55" s="468"/>
      <c r="XDG55" s="468"/>
      <c r="XDH55" s="468"/>
    </row>
    <row r="56" spans="1:16336" ht="15.75" x14ac:dyDescent="0.25">
      <c r="A56" s="631" t="s">
        <v>813</v>
      </c>
      <c r="B56" s="468">
        <v>75047</v>
      </c>
      <c r="C56" s="470" t="s">
        <v>950</v>
      </c>
      <c r="D56" s="647">
        <v>4512949050</v>
      </c>
      <c r="E56" s="481">
        <v>46161</v>
      </c>
      <c r="F56" s="468" t="s">
        <v>365</v>
      </c>
      <c r="G56" s="468" t="s">
        <v>831</v>
      </c>
      <c r="H56" s="468" t="s">
        <v>832</v>
      </c>
      <c r="I56" s="468" t="s">
        <v>818</v>
      </c>
      <c r="J56" s="468" t="s">
        <v>343</v>
      </c>
      <c r="K56" s="629">
        <v>1015370</v>
      </c>
      <c r="L56" s="468"/>
      <c r="M56" s="472">
        <f t="shared" si="14"/>
        <v>1015370</v>
      </c>
      <c r="N56" s="473">
        <f t="shared" si="15"/>
        <v>182766.6</v>
      </c>
      <c r="O56" s="473">
        <f t="shared" si="16"/>
        <v>1198136.6000000001</v>
      </c>
      <c r="P56" s="473">
        <f t="shared" si="17"/>
        <v>1198136.6000000001</v>
      </c>
      <c r="Q56" s="468" t="s">
        <v>944</v>
      </c>
      <c r="R56" s="481"/>
      <c r="S56" s="468"/>
      <c r="T56" s="468"/>
      <c r="U56" s="468"/>
      <c r="V56" s="468"/>
      <c r="W56" s="468"/>
      <c r="X56" s="468"/>
      <c r="Y56" s="468"/>
      <c r="Z56" s="476">
        <v>46157</v>
      </c>
      <c r="AA56" s="468" t="s">
        <v>948</v>
      </c>
      <c r="AB56" s="468"/>
      <c r="AC56" s="468"/>
      <c r="AD56" s="468"/>
      <c r="AE56" s="468"/>
      <c r="AF56" s="468"/>
      <c r="AG56" s="468"/>
      <c r="AH56" s="468"/>
      <c r="AI56" s="468"/>
      <c r="AJ56" s="468"/>
      <c r="AK56" s="468"/>
      <c r="AL56" s="468"/>
      <c r="AM56" s="468"/>
      <c r="AN56" s="468"/>
      <c r="AO56" s="468"/>
      <c r="AP56" s="468"/>
      <c r="AQ56" s="468"/>
      <c r="AR56" s="468"/>
      <c r="AS56" s="468"/>
      <c r="AT56" s="468"/>
      <c r="AU56" s="468"/>
      <c r="AV56" s="468"/>
      <c r="AW56" s="468"/>
      <c r="AX56" s="468"/>
      <c r="AY56" s="468"/>
      <c r="AZ56" s="468"/>
      <c r="BA56" s="468"/>
      <c r="BB56" s="468"/>
      <c r="BC56" s="468"/>
      <c r="BD56" s="468"/>
      <c r="BE56" s="468"/>
      <c r="BF56" s="468"/>
      <c r="BG56" s="468"/>
      <c r="BH56" s="468"/>
      <c r="BI56" s="468"/>
      <c r="BJ56" s="468"/>
      <c r="BK56" s="468"/>
      <c r="BL56" s="468"/>
      <c r="BM56" s="468"/>
      <c r="BN56" s="468"/>
      <c r="BO56" s="468"/>
      <c r="BP56" s="468"/>
      <c r="BQ56" s="468"/>
      <c r="BR56" s="468"/>
      <c r="BS56" s="468"/>
      <c r="BT56" s="468"/>
      <c r="BU56" s="468"/>
      <c r="BV56" s="468"/>
      <c r="BW56" s="468"/>
      <c r="BX56" s="468"/>
      <c r="BY56" s="468"/>
      <c r="BZ56" s="468"/>
      <c r="CA56" s="468"/>
      <c r="CB56" s="468"/>
      <c r="CC56" s="468"/>
      <c r="CD56" s="468"/>
      <c r="CE56" s="468"/>
      <c r="CF56" s="468"/>
      <c r="CG56" s="468"/>
      <c r="CH56" s="468"/>
      <c r="CI56" s="468"/>
      <c r="CJ56" s="468"/>
      <c r="CK56" s="468"/>
      <c r="CL56" s="468"/>
      <c r="CM56" s="468"/>
      <c r="CN56" s="468"/>
      <c r="CO56" s="468"/>
      <c r="CP56" s="468"/>
      <c r="CQ56" s="468"/>
      <c r="CR56" s="468"/>
      <c r="CS56" s="468"/>
      <c r="CT56" s="468"/>
      <c r="CU56" s="468"/>
      <c r="CV56" s="468"/>
      <c r="CW56" s="468"/>
      <c r="CX56" s="468"/>
      <c r="CY56" s="468"/>
      <c r="CZ56" s="468"/>
      <c r="DA56" s="468"/>
      <c r="DB56" s="468"/>
      <c r="DC56" s="468"/>
      <c r="DD56" s="468"/>
      <c r="DE56" s="468"/>
      <c r="DF56" s="468"/>
      <c r="DG56" s="468"/>
      <c r="DH56" s="468"/>
      <c r="DI56" s="468"/>
      <c r="DJ56" s="468"/>
      <c r="DK56" s="468"/>
      <c r="DL56" s="468"/>
      <c r="DM56" s="468"/>
      <c r="DN56" s="468"/>
      <c r="DO56" s="468"/>
      <c r="DP56" s="468"/>
      <c r="DQ56" s="468"/>
      <c r="DR56" s="468"/>
      <c r="DS56" s="468"/>
      <c r="DT56" s="468"/>
      <c r="DU56" s="468"/>
      <c r="DV56" s="468"/>
      <c r="DW56" s="468"/>
      <c r="DX56" s="468"/>
      <c r="DY56" s="468"/>
      <c r="DZ56" s="468"/>
      <c r="EA56" s="468"/>
      <c r="EB56" s="468"/>
      <c r="EC56" s="468"/>
      <c r="ED56" s="468"/>
      <c r="EE56" s="468"/>
      <c r="EF56" s="468"/>
      <c r="EG56" s="468"/>
      <c r="EH56" s="468"/>
      <c r="EI56" s="468"/>
      <c r="EJ56" s="468"/>
      <c r="EK56" s="468"/>
      <c r="EL56" s="468"/>
      <c r="EM56" s="468"/>
      <c r="EN56" s="468"/>
      <c r="EO56" s="468"/>
      <c r="EP56" s="468"/>
      <c r="EQ56" s="468"/>
      <c r="ER56" s="468"/>
      <c r="ES56" s="468"/>
      <c r="ET56" s="468"/>
      <c r="EU56" s="468"/>
      <c r="EV56" s="468"/>
      <c r="EW56" s="468"/>
      <c r="EX56" s="468"/>
      <c r="EY56" s="468"/>
      <c r="EZ56" s="468"/>
      <c r="FA56" s="468"/>
      <c r="FB56" s="468"/>
      <c r="FC56" s="468"/>
      <c r="FD56" s="468"/>
      <c r="FE56" s="468"/>
      <c r="FF56" s="468"/>
      <c r="FG56" s="468"/>
      <c r="FH56" s="468"/>
      <c r="FI56" s="468"/>
      <c r="FJ56" s="468"/>
      <c r="FK56" s="468"/>
      <c r="FL56" s="468"/>
      <c r="FM56" s="468"/>
      <c r="FN56" s="468"/>
      <c r="FO56" s="468"/>
      <c r="FP56" s="468"/>
      <c r="FQ56" s="468"/>
      <c r="FR56" s="468"/>
      <c r="FS56" s="468"/>
      <c r="FT56" s="468"/>
      <c r="FU56" s="468"/>
      <c r="FV56" s="468"/>
      <c r="FW56" s="468"/>
      <c r="FX56" s="468"/>
      <c r="FY56" s="468"/>
      <c r="FZ56" s="468"/>
      <c r="GA56" s="468"/>
      <c r="GB56" s="468"/>
      <c r="GC56" s="468"/>
      <c r="GD56" s="468"/>
      <c r="GE56" s="468"/>
      <c r="GF56" s="468"/>
      <c r="GG56" s="468"/>
      <c r="GH56" s="468"/>
      <c r="GI56" s="468"/>
      <c r="GJ56" s="468"/>
      <c r="GK56" s="468"/>
      <c r="GL56" s="468"/>
      <c r="GM56" s="468"/>
      <c r="GN56" s="468"/>
      <c r="GO56" s="468"/>
      <c r="GP56" s="468"/>
      <c r="GQ56" s="468"/>
      <c r="GR56" s="468"/>
      <c r="GS56" s="468"/>
      <c r="GT56" s="468"/>
      <c r="GU56" s="468"/>
      <c r="GV56" s="468"/>
      <c r="GW56" s="468"/>
      <c r="GX56" s="468"/>
      <c r="GY56" s="468"/>
      <c r="GZ56" s="468"/>
      <c r="HA56" s="468"/>
      <c r="HB56" s="468"/>
      <c r="HC56" s="468"/>
      <c r="HD56" s="468"/>
      <c r="HE56" s="468"/>
      <c r="HF56" s="468"/>
      <c r="HG56" s="468"/>
      <c r="HH56" s="468"/>
      <c r="HI56" s="468"/>
      <c r="HJ56" s="468"/>
      <c r="HK56" s="468"/>
      <c r="HL56" s="468"/>
      <c r="HM56" s="468"/>
      <c r="HN56" s="468"/>
      <c r="HO56" s="468"/>
      <c r="HP56" s="468"/>
      <c r="HQ56" s="468"/>
      <c r="HR56" s="468"/>
      <c r="HS56" s="468"/>
      <c r="HT56" s="468"/>
      <c r="HU56" s="468"/>
      <c r="HV56" s="468"/>
      <c r="HW56" s="468"/>
      <c r="HX56" s="468"/>
      <c r="HY56" s="468"/>
      <c r="HZ56" s="468"/>
      <c r="IA56" s="468"/>
      <c r="IB56" s="468"/>
      <c r="IC56" s="468"/>
      <c r="ID56" s="468"/>
      <c r="IE56" s="468"/>
      <c r="IF56" s="468"/>
      <c r="IG56" s="468"/>
      <c r="IH56" s="468"/>
      <c r="II56" s="468"/>
      <c r="IJ56" s="468"/>
      <c r="IK56" s="468"/>
      <c r="IL56" s="468"/>
      <c r="IM56" s="468"/>
      <c r="IN56" s="468"/>
      <c r="IO56" s="468"/>
      <c r="IP56" s="468"/>
      <c r="IQ56" s="468"/>
      <c r="IR56" s="468"/>
      <c r="IS56" s="468"/>
      <c r="IT56" s="468"/>
      <c r="IU56" s="468"/>
      <c r="IV56" s="468"/>
      <c r="IW56" s="468"/>
      <c r="IX56" s="468"/>
      <c r="IY56" s="468"/>
      <c r="IZ56" s="468"/>
      <c r="JA56" s="468"/>
      <c r="JB56" s="468"/>
      <c r="JC56" s="468"/>
      <c r="JD56" s="468"/>
      <c r="JE56" s="468"/>
      <c r="JF56" s="468"/>
      <c r="JG56" s="468"/>
      <c r="JH56" s="468"/>
      <c r="JI56" s="468"/>
      <c r="JJ56" s="468"/>
      <c r="JK56" s="468"/>
      <c r="JL56" s="468"/>
      <c r="JM56" s="468"/>
      <c r="JN56" s="468"/>
      <c r="JO56" s="468"/>
      <c r="JP56" s="468"/>
      <c r="JQ56" s="468"/>
      <c r="JR56" s="468"/>
      <c r="JS56" s="468"/>
      <c r="JT56" s="468"/>
      <c r="JU56" s="468"/>
      <c r="JV56" s="468"/>
      <c r="JW56" s="468"/>
      <c r="JX56" s="468"/>
      <c r="JY56" s="468"/>
      <c r="JZ56" s="468"/>
      <c r="KA56" s="468"/>
      <c r="KB56" s="468"/>
      <c r="KC56" s="468"/>
      <c r="KD56" s="468"/>
      <c r="KE56" s="468"/>
      <c r="KF56" s="468"/>
      <c r="KG56" s="468"/>
      <c r="KH56" s="468"/>
      <c r="KI56" s="468"/>
      <c r="KJ56" s="468"/>
      <c r="KK56" s="468"/>
      <c r="KL56" s="468"/>
      <c r="KM56" s="468"/>
      <c r="KN56" s="468"/>
      <c r="KO56" s="468"/>
      <c r="KP56" s="468"/>
      <c r="KQ56" s="468"/>
      <c r="KR56" s="468"/>
      <c r="KS56" s="468"/>
      <c r="KT56" s="468"/>
      <c r="KU56" s="468"/>
      <c r="KV56" s="468"/>
      <c r="KW56" s="468"/>
      <c r="KX56" s="468"/>
      <c r="KY56" s="468"/>
      <c r="KZ56" s="468"/>
      <c r="LA56" s="468"/>
      <c r="LB56" s="468"/>
      <c r="LC56" s="468"/>
      <c r="LD56" s="468"/>
      <c r="LE56" s="468"/>
      <c r="LF56" s="468"/>
      <c r="LG56" s="468"/>
      <c r="LH56" s="468"/>
      <c r="LI56" s="468"/>
      <c r="LJ56" s="468"/>
      <c r="LK56" s="468"/>
      <c r="LL56" s="468"/>
      <c r="LM56" s="468"/>
      <c r="LN56" s="468"/>
      <c r="LO56" s="468"/>
      <c r="LP56" s="468"/>
      <c r="LQ56" s="468"/>
      <c r="LR56" s="468"/>
      <c r="LS56" s="468"/>
      <c r="LT56" s="468"/>
      <c r="LU56" s="468"/>
      <c r="LV56" s="468"/>
      <c r="LW56" s="468"/>
      <c r="LX56" s="468"/>
      <c r="LY56" s="468"/>
      <c r="LZ56" s="468"/>
      <c r="MA56" s="468"/>
      <c r="MB56" s="468"/>
      <c r="MC56" s="468"/>
      <c r="MD56" s="468"/>
      <c r="ME56" s="468"/>
      <c r="MF56" s="468"/>
      <c r="MG56" s="468"/>
      <c r="MH56" s="468"/>
      <c r="MI56" s="468"/>
      <c r="MJ56" s="468"/>
      <c r="MK56" s="468"/>
      <c r="ML56" s="468"/>
      <c r="MM56" s="468"/>
      <c r="MN56" s="468"/>
      <c r="MO56" s="468"/>
      <c r="MP56" s="468"/>
      <c r="MQ56" s="468"/>
      <c r="MR56" s="468"/>
      <c r="MS56" s="468"/>
      <c r="MT56" s="468"/>
      <c r="MU56" s="468"/>
      <c r="MV56" s="468"/>
      <c r="MW56" s="468"/>
      <c r="MX56" s="468"/>
      <c r="MY56" s="468"/>
      <c r="MZ56" s="468"/>
      <c r="NA56" s="468"/>
      <c r="NB56" s="468"/>
      <c r="NC56" s="468"/>
      <c r="ND56" s="468"/>
      <c r="NE56" s="468"/>
      <c r="NF56" s="468"/>
      <c r="NG56" s="468"/>
      <c r="NH56" s="468"/>
      <c r="NI56" s="468"/>
      <c r="NJ56" s="468"/>
      <c r="NK56" s="468"/>
      <c r="NL56" s="468"/>
      <c r="NM56" s="468"/>
      <c r="NN56" s="468"/>
      <c r="NO56" s="468"/>
      <c r="NP56" s="468"/>
      <c r="NQ56" s="468"/>
      <c r="NR56" s="468"/>
      <c r="NS56" s="468"/>
      <c r="NT56" s="468"/>
      <c r="NU56" s="468"/>
      <c r="NV56" s="468"/>
      <c r="NW56" s="468"/>
      <c r="NX56" s="468"/>
      <c r="NY56" s="468"/>
      <c r="NZ56" s="468"/>
      <c r="OA56" s="468"/>
      <c r="OB56" s="468"/>
      <c r="OC56" s="468"/>
      <c r="OD56" s="468"/>
      <c r="OE56" s="468"/>
      <c r="OF56" s="468"/>
      <c r="OG56" s="468"/>
      <c r="OH56" s="468"/>
      <c r="OI56" s="468"/>
      <c r="OJ56" s="468"/>
      <c r="OK56" s="468"/>
      <c r="OL56" s="468"/>
      <c r="OM56" s="468"/>
      <c r="ON56" s="468"/>
      <c r="OO56" s="468"/>
      <c r="OP56" s="468"/>
      <c r="OQ56" s="468"/>
      <c r="OR56" s="468"/>
      <c r="OS56" s="468"/>
      <c r="OT56" s="468"/>
      <c r="OU56" s="468"/>
      <c r="OV56" s="468"/>
      <c r="OW56" s="468"/>
      <c r="OX56" s="468"/>
      <c r="OY56" s="468"/>
      <c r="OZ56" s="468"/>
      <c r="PA56" s="468"/>
      <c r="PB56" s="468"/>
      <c r="PC56" s="468"/>
      <c r="PD56" s="468"/>
      <c r="PE56" s="468"/>
      <c r="PF56" s="468"/>
      <c r="PG56" s="468"/>
      <c r="PH56" s="468"/>
      <c r="PI56" s="468"/>
      <c r="PJ56" s="468"/>
      <c r="PK56" s="468"/>
      <c r="PL56" s="468"/>
      <c r="PM56" s="468"/>
      <c r="PN56" s="468"/>
      <c r="PO56" s="468"/>
      <c r="PP56" s="468"/>
      <c r="PQ56" s="468"/>
      <c r="PR56" s="468"/>
      <c r="PS56" s="468"/>
      <c r="PT56" s="468"/>
      <c r="PU56" s="468"/>
      <c r="PV56" s="468"/>
      <c r="PW56" s="468"/>
      <c r="PX56" s="468"/>
      <c r="PY56" s="468"/>
      <c r="PZ56" s="468"/>
      <c r="QA56" s="468"/>
      <c r="QB56" s="468"/>
      <c r="QC56" s="468"/>
      <c r="QD56" s="468"/>
      <c r="QE56" s="468"/>
      <c r="QF56" s="468"/>
      <c r="QG56" s="468"/>
      <c r="QH56" s="468"/>
      <c r="QI56" s="468"/>
      <c r="QJ56" s="468"/>
      <c r="QK56" s="468"/>
      <c r="QL56" s="468"/>
      <c r="QM56" s="468"/>
      <c r="QN56" s="468"/>
      <c r="QO56" s="468"/>
      <c r="QP56" s="468"/>
      <c r="QQ56" s="468"/>
      <c r="QR56" s="468"/>
      <c r="QS56" s="468"/>
      <c r="QT56" s="468"/>
      <c r="QU56" s="468"/>
      <c r="QV56" s="468"/>
      <c r="QW56" s="468"/>
      <c r="QX56" s="468"/>
      <c r="QY56" s="468"/>
      <c r="QZ56" s="468"/>
      <c r="RA56" s="468"/>
      <c r="RB56" s="468"/>
      <c r="RC56" s="468"/>
      <c r="RD56" s="468"/>
      <c r="RE56" s="468"/>
      <c r="RF56" s="468"/>
      <c r="RG56" s="468"/>
      <c r="RH56" s="468"/>
      <c r="RI56" s="468"/>
      <c r="RJ56" s="468"/>
      <c r="RK56" s="468"/>
      <c r="RL56" s="468"/>
      <c r="RM56" s="468"/>
      <c r="RN56" s="468"/>
      <c r="RO56" s="468"/>
      <c r="RP56" s="468"/>
      <c r="RQ56" s="468"/>
      <c r="RR56" s="468"/>
      <c r="RS56" s="468"/>
      <c r="RT56" s="468"/>
      <c r="RU56" s="468"/>
      <c r="RV56" s="468"/>
      <c r="RW56" s="468"/>
      <c r="RX56" s="468"/>
      <c r="RY56" s="468"/>
      <c r="RZ56" s="468"/>
      <c r="SA56" s="468"/>
      <c r="SB56" s="468"/>
      <c r="SC56" s="468"/>
      <c r="SD56" s="468"/>
      <c r="SE56" s="468"/>
      <c r="SF56" s="468"/>
      <c r="SG56" s="468"/>
      <c r="SH56" s="468"/>
      <c r="SI56" s="468"/>
      <c r="SJ56" s="468"/>
      <c r="SK56" s="468"/>
      <c r="SL56" s="468"/>
      <c r="SM56" s="468"/>
      <c r="SN56" s="468"/>
      <c r="SO56" s="468"/>
      <c r="SP56" s="468"/>
      <c r="SQ56" s="468"/>
      <c r="SR56" s="468"/>
      <c r="SS56" s="468"/>
      <c r="ST56" s="468"/>
      <c r="SU56" s="468"/>
      <c r="SV56" s="468"/>
      <c r="SW56" s="468"/>
      <c r="SX56" s="468"/>
      <c r="SY56" s="468"/>
      <c r="SZ56" s="468"/>
      <c r="TA56" s="468"/>
      <c r="TB56" s="468"/>
      <c r="TC56" s="468"/>
      <c r="TD56" s="468"/>
      <c r="TE56" s="468"/>
      <c r="TF56" s="468"/>
      <c r="TG56" s="468"/>
      <c r="TH56" s="468"/>
      <c r="TI56" s="468"/>
      <c r="TJ56" s="468"/>
      <c r="TK56" s="468"/>
      <c r="TL56" s="468"/>
      <c r="TM56" s="468"/>
      <c r="TN56" s="468"/>
      <c r="TO56" s="468"/>
      <c r="TP56" s="468"/>
      <c r="TQ56" s="468"/>
      <c r="TR56" s="468"/>
      <c r="TS56" s="468"/>
      <c r="TT56" s="468"/>
      <c r="TU56" s="468"/>
      <c r="TV56" s="468"/>
      <c r="TW56" s="468"/>
      <c r="TX56" s="468"/>
      <c r="TY56" s="468"/>
      <c r="TZ56" s="468"/>
      <c r="UA56" s="468"/>
      <c r="UB56" s="468"/>
      <c r="UC56" s="468"/>
      <c r="UD56" s="468"/>
      <c r="UE56" s="468"/>
      <c r="UF56" s="468"/>
      <c r="UG56" s="468"/>
      <c r="UH56" s="468"/>
      <c r="UI56" s="468"/>
      <c r="UJ56" s="468"/>
      <c r="UK56" s="468"/>
      <c r="UL56" s="468"/>
      <c r="UM56" s="468"/>
      <c r="UN56" s="468"/>
      <c r="UO56" s="468"/>
      <c r="UP56" s="468"/>
      <c r="UQ56" s="468"/>
      <c r="UR56" s="468"/>
      <c r="US56" s="468"/>
      <c r="UT56" s="468"/>
      <c r="UU56" s="468"/>
      <c r="UV56" s="468"/>
      <c r="UW56" s="468"/>
      <c r="UX56" s="468"/>
      <c r="UY56" s="468"/>
      <c r="UZ56" s="468"/>
      <c r="VA56" s="468"/>
      <c r="VB56" s="468"/>
      <c r="VC56" s="468"/>
      <c r="VD56" s="468"/>
      <c r="VE56" s="468"/>
      <c r="VF56" s="468"/>
      <c r="VG56" s="468"/>
      <c r="VH56" s="468"/>
      <c r="VI56" s="468"/>
      <c r="VJ56" s="468"/>
      <c r="VK56" s="468"/>
      <c r="VL56" s="468"/>
      <c r="VM56" s="468"/>
      <c r="VN56" s="468"/>
      <c r="VO56" s="468"/>
      <c r="VP56" s="468"/>
      <c r="VQ56" s="468"/>
      <c r="VR56" s="468"/>
      <c r="VS56" s="468"/>
      <c r="VT56" s="468"/>
      <c r="VU56" s="468"/>
      <c r="VV56" s="468"/>
      <c r="VW56" s="468"/>
      <c r="VX56" s="468"/>
      <c r="VY56" s="468"/>
      <c r="VZ56" s="468"/>
      <c r="WA56" s="468"/>
      <c r="WB56" s="468"/>
      <c r="WC56" s="468"/>
      <c r="WD56" s="468"/>
      <c r="WE56" s="468"/>
      <c r="WF56" s="468"/>
      <c r="WG56" s="468"/>
      <c r="WH56" s="468"/>
      <c r="WI56" s="468"/>
      <c r="WJ56" s="468"/>
      <c r="WK56" s="468"/>
      <c r="WL56" s="468"/>
      <c r="WM56" s="468"/>
      <c r="WN56" s="468"/>
      <c r="WO56" s="468"/>
      <c r="WP56" s="468"/>
      <c r="WQ56" s="468"/>
      <c r="WR56" s="468"/>
      <c r="WS56" s="468"/>
      <c r="WT56" s="468"/>
      <c r="WU56" s="468"/>
      <c r="WV56" s="468"/>
      <c r="WW56" s="468"/>
      <c r="WX56" s="468"/>
      <c r="WY56" s="468"/>
      <c r="WZ56" s="468"/>
      <c r="XA56" s="468"/>
      <c r="XB56" s="468"/>
      <c r="XC56" s="468"/>
      <c r="XD56" s="468"/>
      <c r="XE56" s="468"/>
      <c r="XF56" s="468"/>
      <c r="XG56" s="468"/>
      <c r="XH56" s="468"/>
      <c r="XI56" s="468"/>
      <c r="XJ56" s="468"/>
      <c r="XK56" s="468"/>
      <c r="XL56" s="468"/>
      <c r="XM56" s="468"/>
      <c r="XN56" s="468"/>
      <c r="XO56" s="468"/>
      <c r="XP56" s="468"/>
      <c r="XQ56" s="468"/>
      <c r="XR56" s="468"/>
      <c r="XS56" s="468"/>
      <c r="XT56" s="468"/>
      <c r="XU56" s="468"/>
      <c r="XV56" s="468"/>
      <c r="XW56" s="468"/>
      <c r="XX56" s="468"/>
      <c r="XY56" s="468"/>
      <c r="XZ56" s="468"/>
      <c r="YA56" s="468"/>
      <c r="YB56" s="468"/>
      <c r="YC56" s="468"/>
      <c r="YD56" s="468"/>
      <c r="YE56" s="468"/>
      <c r="YF56" s="468"/>
      <c r="YG56" s="468"/>
      <c r="YH56" s="468"/>
      <c r="YI56" s="468"/>
      <c r="YJ56" s="468"/>
      <c r="YK56" s="468"/>
      <c r="YL56" s="468"/>
      <c r="YM56" s="468"/>
      <c r="YN56" s="468"/>
      <c r="YO56" s="468"/>
      <c r="YP56" s="468"/>
      <c r="YQ56" s="468"/>
      <c r="YR56" s="468"/>
      <c r="YS56" s="468"/>
      <c r="YT56" s="468"/>
      <c r="YU56" s="468"/>
      <c r="YV56" s="468"/>
      <c r="YW56" s="468"/>
      <c r="YX56" s="468"/>
      <c r="YY56" s="468"/>
      <c r="YZ56" s="468"/>
      <c r="ZA56" s="468"/>
      <c r="ZB56" s="468"/>
      <c r="ZC56" s="468"/>
      <c r="ZD56" s="468"/>
      <c r="ZE56" s="468"/>
      <c r="ZF56" s="468"/>
      <c r="ZG56" s="468"/>
      <c r="ZH56" s="468"/>
      <c r="ZI56" s="468"/>
      <c r="ZJ56" s="468"/>
      <c r="ZK56" s="468"/>
      <c r="ZL56" s="468"/>
      <c r="ZM56" s="468"/>
      <c r="ZN56" s="468"/>
      <c r="ZO56" s="468"/>
      <c r="ZP56" s="468"/>
      <c r="ZQ56" s="468"/>
      <c r="ZR56" s="468"/>
      <c r="ZS56" s="468"/>
      <c r="ZT56" s="468"/>
      <c r="ZU56" s="468"/>
      <c r="ZV56" s="468"/>
      <c r="ZW56" s="468"/>
      <c r="ZX56" s="468"/>
      <c r="ZY56" s="468"/>
      <c r="ZZ56" s="468"/>
      <c r="AAA56" s="468"/>
      <c r="AAB56" s="468"/>
      <c r="AAC56" s="468"/>
      <c r="AAD56" s="468"/>
      <c r="AAE56" s="468"/>
      <c r="AAF56" s="468"/>
      <c r="AAG56" s="468"/>
      <c r="AAH56" s="468"/>
      <c r="AAI56" s="468"/>
      <c r="AAJ56" s="468"/>
      <c r="AAK56" s="468"/>
      <c r="AAL56" s="468"/>
      <c r="AAM56" s="468"/>
      <c r="AAN56" s="468"/>
      <c r="AAO56" s="468"/>
      <c r="AAP56" s="468"/>
      <c r="AAQ56" s="468"/>
      <c r="AAR56" s="468"/>
      <c r="AAS56" s="468"/>
      <c r="AAT56" s="468"/>
      <c r="AAU56" s="468"/>
      <c r="AAV56" s="468"/>
      <c r="AAW56" s="468"/>
      <c r="AAX56" s="468"/>
      <c r="AAY56" s="468"/>
      <c r="AAZ56" s="468"/>
      <c r="ABA56" s="468"/>
      <c r="ABB56" s="468"/>
      <c r="ABC56" s="468"/>
      <c r="ABD56" s="468"/>
      <c r="ABE56" s="468"/>
      <c r="ABF56" s="468"/>
      <c r="ABG56" s="468"/>
      <c r="ABH56" s="468"/>
      <c r="ABI56" s="468"/>
      <c r="ABJ56" s="468"/>
      <c r="ABK56" s="468"/>
      <c r="ABL56" s="468"/>
      <c r="ABM56" s="468"/>
      <c r="ABN56" s="468"/>
      <c r="ABO56" s="468"/>
      <c r="ABP56" s="468"/>
      <c r="ABQ56" s="468"/>
      <c r="ABR56" s="468"/>
      <c r="ABS56" s="468"/>
      <c r="ABT56" s="468"/>
      <c r="ABU56" s="468"/>
      <c r="ABV56" s="468"/>
      <c r="ABW56" s="468"/>
      <c r="ABX56" s="468"/>
      <c r="ABY56" s="468"/>
      <c r="ABZ56" s="468"/>
      <c r="ACA56" s="468"/>
      <c r="ACB56" s="468"/>
      <c r="ACC56" s="468"/>
      <c r="ACD56" s="468"/>
      <c r="ACE56" s="468"/>
      <c r="ACF56" s="468"/>
      <c r="ACG56" s="468"/>
      <c r="ACH56" s="468"/>
      <c r="ACI56" s="468"/>
      <c r="ACJ56" s="468"/>
      <c r="ACK56" s="468"/>
      <c r="ACL56" s="468"/>
      <c r="ACM56" s="468"/>
      <c r="ACN56" s="468"/>
      <c r="ACO56" s="468"/>
      <c r="ACP56" s="468"/>
      <c r="ACQ56" s="468"/>
      <c r="ACR56" s="468"/>
      <c r="ACS56" s="468"/>
      <c r="ACT56" s="468"/>
      <c r="ACU56" s="468"/>
      <c r="ACV56" s="468"/>
      <c r="ACW56" s="468"/>
      <c r="ACX56" s="468"/>
      <c r="ACY56" s="468"/>
      <c r="ACZ56" s="468"/>
      <c r="ADA56" s="468"/>
      <c r="ADB56" s="468"/>
      <c r="ADC56" s="468"/>
      <c r="ADD56" s="468"/>
      <c r="ADE56" s="468"/>
      <c r="ADF56" s="468"/>
      <c r="ADG56" s="468"/>
      <c r="ADH56" s="468"/>
      <c r="ADI56" s="468"/>
      <c r="ADJ56" s="468"/>
      <c r="ADK56" s="468"/>
      <c r="ADL56" s="468"/>
      <c r="ADM56" s="468"/>
      <c r="ADN56" s="468"/>
      <c r="ADO56" s="468"/>
      <c r="ADP56" s="468"/>
      <c r="ADQ56" s="468"/>
      <c r="ADR56" s="468"/>
      <c r="ADS56" s="468"/>
      <c r="ADT56" s="468"/>
      <c r="ADU56" s="468"/>
      <c r="ADV56" s="468"/>
      <c r="ADW56" s="468"/>
      <c r="ADX56" s="468"/>
      <c r="ADY56" s="468"/>
      <c r="ADZ56" s="468"/>
      <c r="AEA56" s="468"/>
      <c r="AEB56" s="468"/>
      <c r="AEC56" s="468"/>
      <c r="AED56" s="468"/>
      <c r="AEE56" s="468"/>
      <c r="AEF56" s="468"/>
      <c r="AEG56" s="468"/>
      <c r="AEH56" s="468"/>
      <c r="AEI56" s="468"/>
      <c r="AEJ56" s="468"/>
      <c r="AEK56" s="468"/>
      <c r="AEL56" s="468"/>
      <c r="AEM56" s="468"/>
      <c r="AEN56" s="468"/>
      <c r="AEO56" s="468"/>
      <c r="AEP56" s="468"/>
      <c r="AEQ56" s="468"/>
      <c r="AER56" s="468"/>
      <c r="AES56" s="468"/>
      <c r="AET56" s="468"/>
      <c r="AEU56" s="468"/>
      <c r="AEV56" s="468"/>
      <c r="AEW56" s="468"/>
      <c r="AEX56" s="468"/>
      <c r="AEY56" s="468"/>
      <c r="AEZ56" s="468"/>
      <c r="AFA56" s="468"/>
      <c r="AFB56" s="468"/>
      <c r="AFC56" s="468"/>
      <c r="AFD56" s="468"/>
      <c r="AFE56" s="468"/>
      <c r="AFF56" s="468"/>
      <c r="AFG56" s="468"/>
      <c r="AFH56" s="468"/>
      <c r="AFI56" s="468"/>
      <c r="AFJ56" s="468"/>
      <c r="AFK56" s="468"/>
      <c r="AFL56" s="468"/>
      <c r="AFM56" s="468"/>
      <c r="AFN56" s="468"/>
      <c r="AFO56" s="468"/>
      <c r="AFP56" s="468"/>
      <c r="AFQ56" s="468"/>
      <c r="AFR56" s="468"/>
      <c r="AFS56" s="468"/>
      <c r="AFT56" s="468"/>
      <c r="AFU56" s="468"/>
      <c r="AFV56" s="468"/>
      <c r="AFW56" s="468"/>
      <c r="AFX56" s="468"/>
      <c r="AFY56" s="468"/>
      <c r="AFZ56" s="468"/>
      <c r="AGA56" s="468"/>
      <c r="AGB56" s="468"/>
      <c r="AGC56" s="468"/>
      <c r="AGD56" s="468"/>
      <c r="AGE56" s="468"/>
      <c r="AGF56" s="468"/>
      <c r="AGG56" s="468"/>
      <c r="AGH56" s="468"/>
      <c r="AGI56" s="468"/>
      <c r="AGJ56" s="468"/>
      <c r="AGK56" s="468"/>
      <c r="AGL56" s="468"/>
      <c r="AGM56" s="468"/>
      <c r="AGN56" s="468"/>
      <c r="AGO56" s="468"/>
      <c r="AGP56" s="468"/>
      <c r="AGQ56" s="468"/>
      <c r="AGR56" s="468"/>
      <c r="AGS56" s="468"/>
      <c r="AGT56" s="468"/>
      <c r="AGU56" s="468"/>
      <c r="AGV56" s="468"/>
      <c r="AGW56" s="468"/>
      <c r="AGX56" s="468"/>
      <c r="AGY56" s="468"/>
      <c r="AGZ56" s="468"/>
      <c r="AHA56" s="468"/>
      <c r="AHB56" s="468"/>
      <c r="AHC56" s="468"/>
      <c r="AHD56" s="468"/>
      <c r="AHE56" s="468"/>
      <c r="AHF56" s="468"/>
      <c r="AHG56" s="468"/>
      <c r="AHH56" s="468"/>
      <c r="AHI56" s="468"/>
      <c r="AHJ56" s="468"/>
      <c r="AHK56" s="468"/>
      <c r="AHL56" s="468"/>
      <c r="AHM56" s="468"/>
      <c r="AHN56" s="468"/>
      <c r="AHO56" s="468"/>
      <c r="AHP56" s="468"/>
      <c r="AHQ56" s="468"/>
      <c r="AHR56" s="468"/>
      <c r="AHS56" s="468"/>
      <c r="AHT56" s="468"/>
      <c r="AHU56" s="468"/>
      <c r="AHV56" s="468"/>
      <c r="AHW56" s="468"/>
      <c r="AHX56" s="468"/>
      <c r="AHY56" s="468"/>
      <c r="AHZ56" s="468"/>
      <c r="AIA56" s="468"/>
      <c r="AIB56" s="468"/>
      <c r="AIC56" s="468"/>
      <c r="AID56" s="468"/>
      <c r="AIE56" s="468"/>
      <c r="AIF56" s="468"/>
      <c r="AIG56" s="468"/>
      <c r="AIH56" s="468"/>
      <c r="AII56" s="468"/>
      <c r="AIJ56" s="468"/>
      <c r="AIK56" s="468"/>
      <c r="AIL56" s="468"/>
      <c r="AIM56" s="468"/>
      <c r="AIN56" s="468"/>
      <c r="AIO56" s="468"/>
      <c r="AIP56" s="468"/>
      <c r="AIQ56" s="468"/>
      <c r="AIR56" s="468"/>
      <c r="AIS56" s="468"/>
      <c r="AIT56" s="468"/>
      <c r="AIU56" s="468"/>
      <c r="AIV56" s="468"/>
      <c r="AIW56" s="468"/>
      <c r="AIX56" s="468"/>
      <c r="AIY56" s="468"/>
      <c r="AIZ56" s="468"/>
      <c r="AJA56" s="468"/>
      <c r="AJB56" s="468"/>
      <c r="AJC56" s="468"/>
      <c r="AJD56" s="468"/>
      <c r="AJE56" s="468"/>
      <c r="AJF56" s="468"/>
      <c r="AJG56" s="468"/>
      <c r="AJH56" s="468"/>
      <c r="AJI56" s="468"/>
      <c r="AJJ56" s="468"/>
      <c r="AJK56" s="468"/>
      <c r="AJL56" s="468"/>
      <c r="AJM56" s="468"/>
      <c r="AJN56" s="468"/>
      <c r="AJO56" s="468"/>
      <c r="AJP56" s="468"/>
      <c r="AJQ56" s="468"/>
      <c r="AJR56" s="468"/>
      <c r="AJS56" s="468"/>
      <c r="AJT56" s="468"/>
      <c r="AJU56" s="468"/>
      <c r="AJV56" s="468"/>
      <c r="AJW56" s="468"/>
      <c r="AJX56" s="468"/>
      <c r="AJY56" s="468"/>
      <c r="AJZ56" s="468"/>
      <c r="AKA56" s="468"/>
      <c r="AKB56" s="468"/>
      <c r="AKC56" s="468"/>
      <c r="AKD56" s="468"/>
      <c r="AKE56" s="468"/>
      <c r="AKF56" s="468"/>
      <c r="AKG56" s="468"/>
      <c r="AKH56" s="468"/>
      <c r="AKI56" s="468"/>
      <c r="AKJ56" s="468"/>
      <c r="AKK56" s="468"/>
      <c r="AKL56" s="468"/>
      <c r="AKM56" s="468"/>
      <c r="AKN56" s="468"/>
      <c r="AKO56" s="468"/>
      <c r="AKP56" s="468"/>
      <c r="AKQ56" s="468"/>
      <c r="AKR56" s="468"/>
      <c r="AKS56" s="468"/>
      <c r="AKT56" s="468"/>
      <c r="AKU56" s="468"/>
      <c r="AKV56" s="468"/>
      <c r="AKW56" s="468"/>
      <c r="AKX56" s="468"/>
      <c r="AKY56" s="468"/>
      <c r="AKZ56" s="468"/>
      <c r="ALA56" s="468"/>
      <c r="ALB56" s="468"/>
      <c r="ALC56" s="468"/>
      <c r="ALD56" s="468"/>
      <c r="ALE56" s="468"/>
      <c r="ALF56" s="468"/>
      <c r="ALG56" s="468"/>
      <c r="ALH56" s="468"/>
      <c r="ALI56" s="468"/>
      <c r="ALJ56" s="468"/>
      <c r="ALK56" s="468"/>
      <c r="ALL56" s="468"/>
      <c r="ALM56" s="468"/>
      <c r="ALN56" s="468"/>
      <c r="ALO56" s="468"/>
      <c r="ALP56" s="468"/>
      <c r="ALQ56" s="468"/>
      <c r="ALR56" s="468"/>
      <c r="ALS56" s="468"/>
      <c r="ALT56" s="468"/>
      <c r="ALU56" s="468"/>
      <c r="ALV56" s="468"/>
      <c r="ALW56" s="468"/>
      <c r="ALX56" s="468"/>
      <c r="ALY56" s="468"/>
      <c r="ALZ56" s="468"/>
      <c r="AMA56" s="468"/>
      <c r="AMB56" s="468"/>
      <c r="AMC56" s="468"/>
      <c r="AMD56" s="468"/>
      <c r="AME56" s="468"/>
      <c r="AMF56" s="468"/>
      <c r="AMG56" s="468"/>
      <c r="AMH56" s="468"/>
      <c r="AMI56" s="468"/>
      <c r="AMJ56" s="468"/>
      <c r="AMK56" s="468"/>
      <c r="AML56" s="468"/>
      <c r="AMM56" s="468"/>
      <c r="AMN56" s="468"/>
      <c r="AMO56" s="468"/>
      <c r="AMP56" s="468"/>
      <c r="AMQ56" s="468"/>
      <c r="AMR56" s="468"/>
      <c r="AMS56" s="468"/>
      <c r="AMT56" s="468"/>
      <c r="AMU56" s="468"/>
      <c r="AMV56" s="468"/>
      <c r="AMW56" s="468"/>
      <c r="AMX56" s="468"/>
      <c r="AMY56" s="468"/>
      <c r="AMZ56" s="468"/>
      <c r="ANA56" s="468"/>
      <c r="ANB56" s="468"/>
      <c r="ANC56" s="468"/>
      <c r="AND56" s="468"/>
      <c r="ANE56" s="468"/>
      <c r="ANF56" s="468"/>
      <c r="ANG56" s="468"/>
      <c r="ANH56" s="468"/>
      <c r="ANI56" s="468"/>
      <c r="ANJ56" s="468"/>
      <c r="ANK56" s="468"/>
      <c r="ANL56" s="468"/>
      <c r="ANM56" s="468"/>
      <c r="ANN56" s="468"/>
      <c r="ANO56" s="468"/>
      <c r="ANP56" s="468"/>
      <c r="ANQ56" s="468"/>
      <c r="ANR56" s="468"/>
      <c r="ANS56" s="468"/>
      <c r="ANT56" s="468"/>
      <c r="ANU56" s="468"/>
      <c r="ANV56" s="468"/>
      <c r="ANW56" s="468"/>
      <c r="ANX56" s="468"/>
      <c r="ANY56" s="468"/>
      <c r="ANZ56" s="468"/>
      <c r="AOA56" s="468"/>
      <c r="AOB56" s="468"/>
      <c r="AOC56" s="468"/>
      <c r="AOD56" s="468"/>
      <c r="AOE56" s="468"/>
      <c r="AOF56" s="468"/>
      <c r="AOG56" s="468"/>
      <c r="AOH56" s="468"/>
      <c r="AOI56" s="468"/>
      <c r="AOJ56" s="468"/>
      <c r="AOK56" s="468"/>
      <c r="AOL56" s="468"/>
      <c r="AOM56" s="468"/>
      <c r="AON56" s="468"/>
      <c r="AOO56" s="468"/>
      <c r="AOP56" s="468"/>
      <c r="AOQ56" s="468"/>
      <c r="AOR56" s="468"/>
      <c r="AOS56" s="468"/>
      <c r="AOT56" s="468"/>
      <c r="AOU56" s="468"/>
      <c r="AOV56" s="468"/>
      <c r="AOW56" s="468"/>
      <c r="AOX56" s="468"/>
      <c r="AOY56" s="468"/>
      <c r="AOZ56" s="468"/>
      <c r="APA56" s="468"/>
      <c r="APB56" s="468"/>
      <c r="APC56" s="468"/>
      <c r="APD56" s="468"/>
      <c r="APE56" s="468"/>
      <c r="APF56" s="468"/>
      <c r="APG56" s="468"/>
      <c r="APH56" s="468"/>
      <c r="API56" s="468"/>
      <c r="APJ56" s="468"/>
      <c r="APK56" s="468"/>
      <c r="APL56" s="468"/>
      <c r="APM56" s="468"/>
      <c r="APN56" s="468"/>
      <c r="APO56" s="468"/>
      <c r="APP56" s="468"/>
      <c r="APQ56" s="468"/>
      <c r="APR56" s="468"/>
      <c r="APS56" s="468"/>
      <c r="APT56" s="468"/>
      <c r="APU56" s="468"/>
      <c r="APV56" s="468"/>
      <c r="APW56" s="468"/>
      <c r="APX56" s="468"/>
      <c r="APY56" s="468"/>
      <c r="APZ56" s="468"/>
      <c r="AQA56" s="468"/>
      <c r="AQB56" s="468"/>
      <c r="AQC56" s="468"/>
      <c r="AQD56" s="468"/>
      <c r="AQE56" s="468"/>
      <c r="AQF56" s="468"/>
      <c r="AQG56" s="468"/>
      <c r="AQH56" s="468"/>
      <c r="AQI56" s="468"/>
      <c r="AQJ56" s="468"/>
      <c r="AQK56" s="468"/>
      <c r="AQL56" s="468"/>
      <c r="AQM56" s="468"/>
      <c r="AQN56" s="468"/>
      <c r="AQO56" s="468"/>
      <c r="AQP56" s="468"/>
      <c r="AQQ56" s="468"/>
      <c r="AQR56" s="468"/>
      <c r="AQS56" s="468"/>
      <c r="AQT56" s="468"/>
      <c r="AQU56" s="468"/>
      <c r="AQV56" s="468"/>
      <c r="AQW56" s="468"/>
      <c r="AQX56" s="468"/>
      <c r="AQY56" s="468"/>
      <c r="AQZ56" s="468"/>
      <c r="ARA56" s="468"/>
      <c r="ARB56" s="468"/>
      <c r="ARC56" s="468"/>
      <c r="ARD56" s="468"/>
      <c r="ARE56" s="468"/>
      <c r="ARF56" s="468"/>
      <c r="ARG56" s="468"/>
      <c r="ARH56" s="468"/>
      <c r="ARI56" s="468"/>
      <c r="ARJ56" s="468"/>
      <c r="ARK56" s="468"/>
      <c r="ARL56" s="468"/>
      <c r="ARM56" s="468"/>
      <c r="ARN56" s="468"/>
      <c r="ARO56" s="468"/>
      <c r="ARP56" s="468"/>
      <c r="ARQ56" s="468"/>
      <c r="ARR56" s="468"/>
      <c r="ARS56" s="468"/>
      <c r="ART56" s="468"/>
      <c r="ARU56" s="468"/>
      <c r="ARV56" s="468"/>
      <c r="ARW56" s="468"/>
      <c r="ARX56" s="468"/>
      <c r="ARY56" s="468"/>
      <c r="ARZ56" s="468"/>
      <c r="ASA56" s="468"/>
      <c r="ASB56" s="468"/>
      <c r="ASC56" s="468"/>
      <c r="ASD56" s="468"/>
      <c r="ASE56" s="468"/>
      <c r="ASF56" s="468"/>
      <c r="ASG56" s="468"/>
      <c r="ASH56" s="468"/>
      <c r="ASI56" s="468"/>
      <c r="ASJ56" s="468"/>
      <c r="ASK56" s="468"/>
      <c r="ASL56" s="468"/>
      <c r="ASM56" s="468"/>
      <c r="ASN56" s="468"/>
      <c r="ASO56" s="468"/>
      <c r="ASP56" s="468"/>
      <c r="ASQ56" s="468"/>
      <c r="ASR56" s="468"/>
      <c r="ASS56" s="468"/>
      <c r="AST56" s="468"/>
      <c r="ASU56" s="468"/>
      <c r="ASV56" s="468"/>
      <c r="ASW56" s="468"/>
      <c r="ASX56" s="468"/>
      <c r="ASY56" s="468"/>
      <c r="ASZ56" s="468"/>
      <c r="ATA56" s="468"/>
      <c r="ATB56" s="468"/>
      <c r="ATC56" s="468"/>
      <c r="ATD56" s="468"/>
      <c r="ATE56" s="468"/>
      <c r="ATF56" s="468"/>
      <c r="ATG56" s="468"/>
      <c r="ATH56" s="468"/>
      <c r="ATI56" s="468"/>
      <c r="ATJ56" s="468"/>
      <c r="ATK56" s="468"/>
      <c r="ATL56" s="468"/>
      <c r="ATM56" s="468"/>
      <c r="ATN56" s="468"/>
      <c r="ATO56" s="468"/>
      <c r="ATP56" s="468"/>
      <c r="ATQ56" s="468"/>
      <c r="ATR56" s="468"/>
      <c r="ATS56" s="468"/>
      <c r="ATT56" s="468"/>
      <c r="ATU56" s="468"/>
      <c r="ATV56" s="468"/>
      <c r="ATW56" s="468"/>
      <c r="ATX56" s="468"/>
      <c r="ATY56" s="468"/>
      <c r="ATZ56" s="468"/>
      <c r="AUA56" s="468"/>
      <c r="AUB56" s="468"/>
      <c r="AUC56" s="468"/>
      <c r="AUD56" s="468"/>
      <c r="AUE56" s="468"/>
      <c r="AUF56" s="468"/>
      <c r="AUG56" s="468"/>
      <c r="AUH56" s="468"/>
      <c r="AUI56" s="468"/>
      <c r="AUJ56" s="468"/>
      <c r="AUK56" s="468"/>
      <c r="AUL56" s="468"/>
      <c r="AUM56" s="468"/>
      <c r="AUN56" s="468"/>
      <c r="AUO56" s="468"/>
      <c r="AUP56" s="468"/>
      <c r="AUQ56" s="468"/>
      <c r="AUR56" s="468"/>
      <c r="AUS56" s="468"/>
      <c r="AUT56" s="468"/>
      <c r="AUU56" s="468"/>
      <c r="AUV56" s="468"/>
      <c r="AUW56" s="468"/>
      <c r="AUX56" s="468"/>
      <c r="AUY56" s="468"/>
      <c r="AUZ56" s="468"/>
      <c r="AVA56" s="468"/>
      <c r="AVB56" s="468"/>
      <c r="AVC56" s="468"/>
      <c r="AVD56" s="468"/>
      <c r="AVE56" s="468"/>
      <c r="AVF56" s="468"/>
      <c r="AVG56" s="468"/>
      <c r="AVH56" s="468"/>
      <c r="AVI56" s="468"/>
      <c r="AVJ56" s="468"/>
      <c r="AVK56" s="468"/>
      <c r="AVL56" s="468"/>
      <c r="AVM56" s="468"/>
      <c r="AVN56" s="468"/>
      <c r="AVO56" s="468"/>
      <c r="AVP56" s="468"/>
      <c r="AVQ56" s="468"/>
      <c r="AVR56" s="468"/>
      <c r="AVS56" s="468"/>
      <c r="AVT56" s="468"/>
      <c r="AVU56" s="468"/>
      <c r="AVV56" s="468"/>
      <c r="AVW56" s="468"/>
      <c r="AVX56" s="468"/>
      <c r="AVY56" s="468"/>
      <c r="AVZ56" s="468"/>
      <c r="AWA56" s="468"/>
      <c r="AWB56" s="468"/>
      <c r="AWC56" s="468"/>
      <c r="AWD56" s="468"/>
      <c r="AWE56" s="468"/>
      <c r="AWF56" s="468"/>
      <c r="AWG56" s="468"/>
      <c r="AWH56" s="468"/>
      <c r="AWI56" s="468"/>
      <c r="AWJ56" s="468"/>
      <c r="AWK56" s="468"/>
      <c r="AWL56" s="468"/>
      <c r="AWM56" s="468"/>
      <c r="AWN56" s="468"/>
      <c r="AWO56" s="468"/>
      <c r="AWP56" s="468"/>
      <c r="AWQ56" s="468"/>
      <c r="AWR56" s="468"/>
      <c r="AWS56" s="468"/>
      <c r="AWT56" s="468"/>
      <c r="AWU56" s="468"/>
      <c r="AWV56" s="468"/>
      <c r="AWW56" s="468"/>
      <c r="AWX56" s="468"/>
      <c r="AWY56" s="468"/>
      <c r="AWZ56" s="468"/>
      <c r="AXA56" s="468"/>
      <c r="AXB56" s="468"/>
      <c r="AXC56" s="468"/>
      <c r="AXD56" s="468"/>
      <c r="AXE56" s="468"/>
      <c r="AXF56" s="468"/>
      <c r="AXG56" s="468"/>
      <c r="AXH56" s="468"/>
      <c r="AXI56" s="468"/>
      <c r="AXJ56" s="468"/>
      <c r="AXK56" s="468"/>
      <c r="AXL56" s="468"/>
      <c r="AXM56" s="468"/>
      <c r="AXN56" s="468"/>
      <c r="AXO56" s="468"/>
      <c r="AXP56" s="468"/>
      <c r="AXQ56" s="468"/>
      <c r="AXR56" s="468"/>
      <c r="AXS56" s="468"/>
      <c r="AXT56" s="468"/>
      <c r="AXU56" s="468"/>
      <c r="AXV56" s="468"/>
      <c r="AXW56" s="468"/>
      <c r="AXX56" s="468"/>
      <c r="AXY56" s="468"/>
      <c r="AXZ56" s="468"/>
      <c r="AYA56" s="468"/>
      <c r="AYB56" s="468"/>
      <c r="AYC56" s="468"/>
      <c r="AYD56" s="468"/>
      <c r="AYE56" s="468"/>
      <c r="AYF56" s="468"/>
      <c r="AYG56" s="468"/>
      <c r="AYH56" s="468"/>
      <c r="AYI56" s="468"/>
      <c r="AYJ56" s="468"/>
      <c r="AYK56" s="468"/>
      <c r="AYL56" s="468"/>
      <c r="AYM56" s="468"/>
      <c r="AYN56" s="468"/>
      <c r="AYO56" s="468"/>
      <c r="AYP56" s="468"/>
      <c r="AYQ56" s="468"/>
      <c r="AYR56" s="468"/>
      <c r="AYS56" s="468"/>
      <c r="AYT56" s="468"/>
      <c r="AYU56" s="468"/>
      <c r="AYV56" s="468"/>
      <c r="AYW56" s="468"/>
      <c r="AYX56" s="468"/>
      <c r="AYY56" s="468"/>
      <c r="AYZ56" s="468"/>
      <c r="AZA56" s="468"/>
      <c r="AZB56" s="468"/>
      <c r="AZC56" s="468"/>
      <c r="AZD56" s="468"/>
      <c r="AZE56" s="468"/>
      <c r="AZF56" s="468"/>
      <c r="AZG56" s="468"/>
      <c r="AZH56" s="468"/>
      <c r="AZI56" s="468"/>
      <c r="AZJ56" s="468"/>
      <c r="AZK56" s="468"/>
      <c r="AZL56" s="468"/>
      <c r="AZM56" s="468"/>
      <c r="AZN56" s="468"/>
      <c r="AZO56" s="468"/>
      <c r="AZP56" s="468"/>
      <c r="AZQ56" s="468"/>
      <c r="AZR56" s="468"/>
      <c r="AZS56" s="468"/>
      <c r="AZT56" s="468"/>
      <c r="AZU56" s="468"/>
      <c r="AZV56" s="468"/>
      <c r="AZW56" s="468"/>
      <c r="AZX56" s="468"/>
      <c r="AZY56" s="468"/>
      <c r="AZZ56" s="468"/>
      <c r="BAA56" s="468"/>
      <c r="BAB56" s="468"/>
      <c r="BAC56" s="468"/>
      <c r="BAD56" s="468"/>
      <c r="BAE56" s="468"/>
      <c r="BAF56" s="468"/>
      <c r="BAG56" s="468"/>
      <c r="BAH56" s="468"/>
      <c r="BAI56" s="468"/>
      <c r="BAJ56" s="468"/>
      <c r="BAK56" s="468"/>
      <c r="BAL56" s="468"/>
      <c r="BAM56" s="468"/>
      <c r="BAN56" s="468"/>
      <c r="BAO56" s="468"/>
      <c r="BAP56" s="468"/>
      <c r="BAQ56" s="468"/>
      <c r="BAR56" s="468"/>
      <c r="BAS56" s="468"/>
      <c r="BAT56" s="468"/>
      <c r="BAU56" s="468"/>
      <c r="BAV56" s="468"/>
      <c r="BAW56" s="468"/>
      <c r="BAX56" s="468"/>
      <c r="BAY56" s="468"/>
      <c r="BAZ56" s="468"/>
      <c r="BBA56" s="468"/>
      <c r="BBB56" s="468"/>
      <c r="BBC56" s="468"/>
      <c r="BBD56" s="468"/>
      <c r="BBE56" s="468"/>
      <c r="BBF56" s="468"/>
      <c r="BBG56" s="468"/>
      <c r="BBH56" s="468"/>
      <c r="BBI56" s="468"/>
      <c r="BBJ56" s="468"/>
      <c r="BBK56" s="468"/>
      <c r="BBL56" s="468"/>
      <c r="BBM56" s="468"/>
      <c r="BBN56" s="468"/>
      <c r="BBO56" s="468"/>
      <c r="BBP56" s="468"/>
      <c r="BBQ56" s="468"/>
      <c r="BBR56" s="468"/>
      <c r="BBS56" s="468"/>
      <c r="BBT56" s="468"/>
      <c r="BBU56" s="468"/>
      <c r="BBV56" s="468"/>
      <c r="BBW56" s="468"/>
      <c r="BBX56" s="468"/>
      <c r="BBY56" s="468"/>
      <c r="BBZ56" s="468"/>
      <c r="BCA56" s="468"/>
      <c r="BCB56" s="468"/>
      <c r="BCC56" s="468"/>
      <c r="BCD56" s="468"/>
      <c r="BCE56" s="468"/>
      <c r="BCF56" s="468"/>
      <c r="BCG56" s="468"/>
      <c r="BCH56" s="468"/>
      <c r="BCI56" s="468"/>
      <c r="BCJ56" s="468"/>
      <c r="BCK56" s="468"/>
      <c r="BCL56" s="468"/>
      <c r="BCM56" s="468"/>
      <c r="BCN56" s="468"/>
      <c r="BCO56" s="468"/>
      <c r="BCP56" s="468"/>
      <c r="BCQ56" s="468"/>
      <c r="BCR56" s="468"/>
      <c r="BCS56" s="468"/>
      <c r="BCT56" s="468"/>
      <c r="BCU56" s="468"/>
      <c r="BCV56" s="468"/>
      <c r="BCW56" s="468"/>
      <c r="BCX56" s="468"/>
      <c r="BCY56" s="468"/>
      <c r="BCZ56" s="468"/>
      <c r="BDA56" s="468"/>
      <c r="BDB56" s="468"/>
      <c r="BDC56" s="468"/>
      <c r="BDD56" s="468"/>
      <c r="BDE56" s="468"/>
      <c r="BDF56" s="468"/>
      <c r="BDG56" s="468"/>
      <c r="BDH56" s="468"/>
      <c r="BDI56" s="468"/>
      <c r="BDJ56" s="468"/>
      <c r="BDK56" s="468"/>
      <c r="BDL56" s="468"/>
      <c r="BDM56" s="468"/>
      <c r="BDN56" s="468"/>
      <c r="BDO56" s="468"/>
      <c r="BDP56" s="468"/>
      <c r="BDQ56" s="468"/>
      <c r="BDR56" s="468"/>
      <c r="BDS56" s="468"/>
      <c r="BDT56" s="468"/>
      <c r="BDU56" s="468"/>
      <c r="BDV56" s="468"/>
      <c r="BDW56" s="468"/>
      <c r="BDX56" s="468"/>
      <c r="BDY56" s="468"/>
      <c r="BDZ56" s="468"/>
      <c r="BEA56" s="468"/>
      <c r="BEB56" s="468"/>
      <c r="BEC56" s="468"/>
      <c r="BED56" s="468"/>
      <c r="BEE56" s="468"/>
      <c r="BEF56" s="468"/>
      <c r="BEG56" s="468"/>
      <c r="BEH56" s="468"/>
      <c r="BEI56" s="468"/>
      <c r="BEJ56" s="468"/>
      <c r="BEK56" s="468"/>
      <c r="BEL56" s="468"/>
      <c r="BEM56" s="468"/>
      <c r="BEN56" s="468"/>
      <c r="BEO56" s="468"/>
      <c r="BEP56" s="468"/>
      <c r="BEQ56" s="468"/>
      <c r="BER56" s="468"/>
      <c r="BES56" s="468"/>
      <c r="BET56" s="468"/>
      <c r="BEU56" s="468"/>
      <c r="BEV56" s="468"/>
      <c r="BEW56" s="468"/>
      <c r="BEX56" s="468"/>
      <c r="BEY56" s="468"/>
      <c r="BEZ56" s="468"/>
      <c r="BFA56" s="468"/>
      <c r="BFB56" s="468"/>
      <c r="BFC56" s="468"/>
      <c r="BFD56" s="468"/>
      <c r="BFE56" s="468"/>
      <c r="BFF56" s="468"/>
      <c r="BFG56" s="468"/>
      <c r="BFH56" s="468"/>
      <c r="BFI56" s="468"/>
      <c r="BFJ56" s="468"/>
      <c r="BFK56" s="468"/>
      <c r="BFL56" s="468"/>
      <c r="BFM56" s="468"/>
      <c r="BFN56" s="468"/>
      <c r="BFO56" s="468"/>
      <c r="BFP56" s="468"/>
      <c r="BFQ56" s="468"/>
      <c r="BFR56" s="468"/>
      <c r="BFS56" s="468"/>
      <c r="BFT56" s="468"/>
      <c r="BFU56" s="468"/>
      <c r="BFV56" s="468"/>
      <c r="BFW56" s="468"/>
      <c r="BFX56" s="468"/>
      <c r="BFY56" s="468"/>
      <c r="BFZ56" s="468"/>
      <c r="BGA56" s="468"/>
      <c r="BGB56" s="468"/>
      <c r="BGC56" s="468"/>
      <c r="BGD56" s="468"/>
      <c r="BGE56" s="468"/>
      <c r="BGF56" s="468"/>
      <c r="BGG56" s="468"/>
      <c r="BGH56" s="468"/>
      <c r="BGI56" s="468"/>
      <c r="BGJ56" s="468"/>
      <c r="BGK56" s="468"/>
      <c r="BGL56" s="468"/>
      <c r="BGM56" s="468"/>
      <c r="BGN56" s="468"/>
      <c r="BGO56" s="468"/>
      <c r="BGP56" s="468"/>
      <c r="BGQ56" s="468"/>
      <c r="BGR56" s="468"/>
      <c r="BGS56" s="468"/>
      <c r="BGT56" s="468"/>
      <c r="BGU56" s="468"/>
      <c r="BGV56" s="468"/>
      <c r="BGW56" s="468"/>
      <c r="BGX56" s="468"/>
      <c r="BGY56" s="468"/>
      <c r="BGZ56" s="468"/>
      <c r="BHA56" s="468"/>
      <c r="BHB56" s="468"/>
      <c r="BHC56" s="468"/>
      <c r="BHD56" s="468"/>
      <c r="BHE56" s="468"/>
      <c r="BHF56" s="468"/>
      <c r="BHG56" s="468"/>
      <c r="BHH56" s="468"/>
      <c r="BHI56" s="468"/>
      <c r="BHJ56" s="468"/>
      <c r="BHK56" s="468"/>
      <c r="BHL56" s="468"/>
      <c r="BHM56" s="468"/>
      <c r="BHN56" s="468"/>
      <c r="BHO56" s="468"/>
      <c r="BHP56" s="468"/>
      <c r="BHQ56" s="468"/>
      <c r="BHR56" s="468"/>
      <c r="BHS56" s="468"/>
      <c r="BHT56" s="468"/>
      <c r="BHU56" s="468"/>
      <c r="BHV56" s="468"/>
      <c r="BHW56" s="468"/>
      <c r="BHX56" s="468"/>
      <c r="BHY56" s="468"/>
      <c r="BHZ56" s="468"/>
      <c r="BIA56" s="468"/>
      <c r="BIB56" s="468"/>
      <c r="BIC56" s="468"/>
      <c r="BID56" s="468"/>
      <c r="BIE56" s="468"/>
      <c r="BIF56" s="468"/>
      <c r="BIG56" s="468"/>
      <c r="BIH56" s="468"/>
      <c r="BII56" s="468"/>
      <c r="BIJ56" s="468"/>
      <c r="BIK56" s="468"/>
      <c r="BIL56" s="468"/>
      <c r="BIM56" s="468"/>
      <c r="BIN56" s="468"/>
      <c r="BIO56" s="468"/>
      <c r="BIP56" s="468"/>
      <c r="BIQ56" s="468"/>
      <c r="BIR56" s="468"/>
      <c r="BIS56" s="468"/>
      <c r="BIT56" s="468"/>
      <c r="BIU56" s="468"/>
      <c r="BIV56" s="468"/>
      <c r="BIW56" s="468"/>
      <c r="BIX56" s="468"/>
      <c r="BIY56" s="468"/>
      <c r="BIZ56" s="468"/>
      <c r="BJA56" s="468"/>
      <c r="BJB56" s="468"/>
      <c r="BJC56" s="468"/>
      <c r="BJD56" s="468"/>
      <c r="BJE56" s="468"/>
      <c r="BJF56" s="468"/>
      <c r="BJG56" s="468"/>
      <c r="BJH56" s="468"/>
      <c r="BJI56" s="468"/>
      <c r="BJJ56" s="468"/>
      <c r="BJK56" s="468"/>
      <c r="BJL56" s="468"/>
      <c r="BJM56" s="468"/>
      <c r="BJN56" s="468"/>
      <c r="BJO56" s="468"/>
      <c r="BJP56" s="468"/>
      <c r="BJQ56" s="468"/>
      <c r="BJR56" s="468"/>
      <c r="BJS56" s="468"/>
      <c r="BJT56" s="468"/>
      <c r="BJU56" s="468"/>
      <c r="BJV56" s="468"/>
      <c r="BJW56" s="468"/>
      <c r="BJX56" s="468"/>
      <c r="BJY56" s="468"/>
      <c r="BJZ56" s="468"/>
      <c r="BKA56" s="468"/>
      <c r="BKB56" s="468"/>
      <c r="BKC56" s="468"/>
      <c r="BKD56" s="468"/>
      <c r="BKE56" s="468"/>
      <c r="BKF56" s="468"/>
      <c r="BKG56" s="468"/>
      <c r="BKH56" s="468"/>
      <c r="BKI56" s="468"/>
      <c r="BKJ56" s="468"/>
      <c r="BKK56" s="468"/>
      <c r="BKL56" s="468"/>
      <c r="BKM56" s="468"/>
      <c r="BKN56" s="468"/>
      <c r="BKO56" s="468"/>
      <c r="BKP56" s="468"/>
      <c r="BKQ56" s="468"/>
      <c r="BKR56" s="468"/>
      <c r="BKS56" s="468"/>
      <c r="BKT56" s="468"/>
      <c r="BKU56" s="468"/>
      <c r="BKV56" s="468"/>
      <c r="BKW56" s="468"/>
      <c r="BKX56" s="468"/>
      <c r="BKY56" s="468"/>
      <c r="BKZ56" s="468"/>
      <c r="BLA56" s="468"/>
      <c r="BLB56" s="468"/>
      <c r="BLC56" s="468"/>
      <c r="BLD56" s="468"/>
      <c r="BLE56" s="468"/>
      <c r="BLF56" s="468"/>
      <c r="BLG56" s="468"/>
      <c r="BLH56" s="468"/>
      <c r="BLI56" s="468"/>
      <c r="BLJ56" s="468"/>
      <c r="BLK56" s="468"/>
      <c r="BLL56" s="468"/>
      <c r="BLM56" s="468"/>
      <c r="BLN56" s="468"/>
      <c r="BLO56" s="468"/>
      <c r="BLP56" s="468"/>
      <c r="BLQ56" s="468"/>
      <c r="BLR56" s="468"/>
      <c r="BLS56" s="468"/>
      <c r="BLT56" s="468"/>
      <c r="BLU56" s="468"/>
      <c r="BLV56" s="468"/>
      <c r="BLW56" s="468"/>
      <c r="BLX56" s="468"/>
      <c r="BLY56" s="468"/>
      <c r="BLZ56" s="468"/>
      <c r="BMA56" s="468"/>
      <c r="BMB56" s="468"/>
      <c r="BMC56" s="468"/>
      <c r="BMD56" s="468"/>
      <c r="BME56" s="468"/>
      <c r="BMF56" s="468"/>
      <c r="BMG56" s="468"/>
      <c r="BMH56" s="468"/>
      <c r="BMI56" s="468"/>
      <c r="BMJ56" s="468"/>
      <c r="BMK56" s="468"/>
      <c r="BML56" s="468"/>
      <c r="BMM56" s="468"/>
      <c r="BMN56" s="468"/>
      <c r="BMO56" s="468"/>
      <c r="BMP56" s="468"/>
      <c r="BMQ56" s="468"/>
      <c r="BMR56" s="468"/>
      <c r="BMS56" s="468"/>
      <c r="BMT56" s="468"/>
      <c r="BMU56" s="468"/>
      <c r="BMV56" s="468"/>
      <c r="BMW56" s="468"/>
      <c r="BMX56" s="468"/>
      <c r="BMY56" s="468"/>
      <c r="BMZ56" s="468"/>
      <c r="BNA56" s="468"/>
      <c r="BNB56" s="468"/>
      <c r="BNC56" s="468"/>
      <c r="BND56" s="468"/>
      <c r="BNE56" s="468"/>
      <c r="BNF56" s="468"/>
      <c r="BNG56" s="468"/>
      <c r="BNH56" s="468"/>
      <c r="BNI56" s="468"/>
      <c r="BNJ56" s="468"/>
      <c r="BNK56" s="468"/>
      <c r="BNL56" s="468"/>
      <c r="BNM56" s="468"/>
      <c r="BNN56" s="468"/>
      <c r="BNO56" s="468"/>
      <c r="BNP56" s="468"/>
      <c r="BNQ56" s="468"/>
      <c r="BNR56" s="468"/>
      <c r="BNS56" s="468"/>
      <c r="BNT56" s="468"/>
      <c r="BNU56" s="468"/>
      <c r="BNV56" s="468"/>
      <c r="BNW56" s="468"/>
      <c r="BNX56" s="468"/>
      <c r="BNY56" s="468"/>
      <c r="BNZ56" s="468"/>
      <c r="BOA56" s="468"/>
      <c r="BOB56" s="468"/>
      <c r="BOC56" s="468"/>
      <c r="BOD56" s="468"/>
      <c r="BOE56" s="468"/>
      <c r="BOF56" s="468"/>
      <c r="BOG56" s="468"/>
      <c r="BOH56" s="468"/>
      <c r="BOI56" s="468"/>
      <c r="BOJ56" s="468"/>
      <c r="BOK56" s="468"/>
      <c r="BOL56" s="468"/>
      <c r="BOM56" s="468"/>
      <c r="BON56" s="468"/>
      <c r="BOO56" s="468"/>
      <c r="BOP56" s="468"/>
      <c r="BOQ56" s="468"/>
      <c r="BOR56" s="468"/>
      <c r="BOS56" s="468"/>
      <c r="BOT56" s="468"/>
      <c r="BOU56" s="468"/>
      <c r="BOV56" s="468"/>
      <c r="BOW56" s="468"/>
      <c r="BOX56" s="468"/>
      <c r="BOY56" s="468"/>
      <c r="BOZ56" s="468"/>
      <c r="BPA56" s="468"/>
      <c r="BPB56" s="468"/>
      <c r="BPC56" s="468"/>
      <c r="BPD56" s="468"/>
      <c r="BPE56" s="468"/>
      <c r="BPF56" s="468"/>
      <c r="BPG56" s="468"/>
      <c r="BPH56" s="468"/>
      <c r="BPI56" s="468"/>
      <c r="BPJ56" s="468"/>
      <c r="BPK56" s="468"/>
      <c r="BPL56" s="468"/>
      <c r="BPM56" s="468"/>
      <c r="BPN56" s="468"/>
      <c r="BPO56" s="468"/>
      <c r="BPP56" s="468"/>
      <c r="BPQ56" s="468"/>
      <c r="BPR56" s="468"/>
      <c r="BPS56" s="468"/>
      <c r="BPT56" s="468"/>
      <c r="BPU56" s="468"/>
      <c r="BPV56" s="468"/>
      <c r="BPW56" s="468"/>
      <c r="BPX56" s="468"/>
      <c r="BPY56" s="468"/>
      <c r="BPZ56" s="468"/>
      <c r="BQA56" s="468"/>
      <c r="BQB56" s="468"/>
      <c r="BQC56" s="468"/>
      <c r="BQD56" s="468"/>
      <c r="BQE56" s="468"/>
      <c r="BQF56" s="468"/>
      <c r="BQG56" s="468"/>
      <c r="BQH56" s="468"/>
      <c r="BQI56" s="468"/>
      <c r="BQJ56" s="468"/>
      <c r="BQK56" s="468"/>
      <c r="BQL56" s="468"/>
      <c r="BQM56" s="468"/>
      <c r="BQN56" s="468"/>
      <c r="BQO56" s="468"/>
      <c r="BQP56" s="468"/>
      <c r="BQQ56" s="468"/>
      <c r="BQR56" s="468"/>
      <c r="BQS56" s="468"/>
      <c r="BQT56" s="468"/>
      <c r="BQU56" s="468"/>
      <c r="BQV56" s="468"/>
      <c r="BQW56" s="468"/>
      <c r="BQX56" s="468"/>
      <c r="BQY56" s="468"/>
      <c r="BQZ56" s="468"/>
      <c r="BRA56" s="468"/>
      <c r="BRB56" s="468"/>
      <c r="BRC56" s="468"/>
      <c r="BRD56" s="468"/>
      <c r="BRE56" s="468"/>
      <c r="BRF56" s="468"/>
      <c r="BRG56" s="468"/>
      <c r="BRH56" s="468"/>
      <c r="BRI56" s="468"/>
      <c r="BRJ56" s="468"/>
      <c r="BRK56" s="468"/>
      <c r="BRL56" s="468"/>
      <c r="BRM56" s="468"/>
      <c r="BRN56" s="468"/>
      <c r="BRO56" s="468"/>
      <c r="BRP56" s="468"/>
      <c r="BRQ56" s="468"/>
      <c r="BRR56" s="468"/>
      <c r="BRS56" s="468"/>
      <c r="BRT56" s="468"/>
      <c r="BRU56" s="468"/>
      <c r="BRV56" s="468"/>
      <c r="BRW56" s="468"/>
      <c r="BRX56" s="468"/>
      <c r="BRY56" s="468"/>
      <c r="BRZ56" s="468"/>
      <c r="BSA56" s="468"/>
      <c r="BSB56" s="468"/>
      <c r="BSC56" s="468"/>
      <c r="BSD56" s="468"/>
      <c r="BSE56" s="468"/>
      <c r="BSF56" s="468"/>
      <c r="BSG56" s="468"/>
      <c r="BSH56" s="468"/>
      <c r="BSI56" s="468"/>
      <c r="BSJ56" s="468"/>
      <c r="BSK56" s="468"/>
      <c r="BSL56" s="468"/>
      <c r="BSM56" s="468"/>
      <c r="BSN56" s="468"/>
      <c r="BSO56" s="468"/>
      <c r="BSP56" s="468"/>
      <c r="BSQ56" s="468"/>
      <c r="BSR56" s="468"/>
      <c r="BSS56" s="468"/>
      <c r="BST56" s="468"/>
      <c r="BSU56" s="468"/>
      <c r="BSV56" s="468"/>
      <c r="BSW56" s="468"/>
      <c r="BSX56" s="468"/>
      <c r="BSY56" s="468"/>
      <c r="BSZ56" s="468"/>
      <c r="BTA56" s="468"/>
      <c r="BTB56" s="468"/>
      <c r="BTC56" s="468"/>
      <c r="BTD56" s="468"/>
      <c r="BTE56" s="468"/>
      <c r="BTF56" s="468"/>
      <c r="BTG56" s="468"/>
      <c r="BTH56" s="468"/>
      <c r="BTI56" s="468"/>
      <c r="BTJ56" s="468"/>
      <c r="BTK56" s="468"/>
      <c r="BTL56" s="468"/>
      <c r="BTM56" s="468"/>
      <c r="BTN56" s="468"/>
      <c r="BTO56" s="468"/>
      <c r="BTP56" s="468"/>
      <c r="BTQ56" s="468"/>
      <c r="BTR56" s="468"/>
      <c r="BTS56" s="468"/>
      <c r="BTT56" s="468"/>
      <c r="BTU56" s="468"/>
      <c r="BTV56" s="468"/>
      <c r="BTW56" s="468"/>
      <c r="BTX56" s="468"/>
      <c r="BTY56" s="468"/>
      <c r="BTZ56" s="468"/>
      <c r="BUA56" s="468"/>
      <c r="BUB56" s="468"/>
      <c r="BUC56" s="468"/>
      <c r="BUD56" s="468"/>
      <c r="BUE56" s="468"/>
      <c r="BUF56" s="468"/>
      <c r="BUG56" s="468"/>
      <c r="BUH56" s="468"/>
      <c r="BUI56" s="468"/>
      <c r="BUJ56" s="468"/>
      <c r="BUK56" s="468"/>
      <c r="BUL56" s="468"/>
      <c r="BUM56" s="468"/>
      <c r="BUN56" s="468"/>
      <c r="BUO56" s="468"/>
      <c r="BUP56" s="468"/>
      <c r="BUQ56" s="468"/>
      <c r="BUR56" s="468"/>
      <c r="BUS56" s="468"/>
      <c r="BUT56" s="468"/>
      <c r="BUU56" s="468"/>
      <c r="BUV56" s="468"/>
      <c r="BUW56" s="468"/>
      <c r="BUX56" s="468"/>
      <c r="BUY56" s="468"/>
      <c r="BUZ56" s="468"/>
      <c r="BVA56" s="468"/>
      <c r="BVB56" s="468"/>
      <c r="BVC56" s="468"/>
      <c r="BVD56" s="468"/>
      <c r="BVE56" s="468"/>
      <c r="BVF56" s="468"/>
      <c r="BVG56" s="468"/>
      <c r="BVH56" s="468"/>
      <c r="BVI56" s="468"/>
      <c r="BVJ56" s="468"/>
      <c r="BVK56" s="468"/>
      <c r="BVL56" s="468"/>
      <c r="BVM56" s="468"/>
      <c r="BVN56" s="468"/>
      <c r="BVO56" s="468"/>
      <c r="BVP56" s="468"/>
      <c r="BVQ56" s="468"/>
      <c r="BVR56" s="468"/>
      <c r="BVS56" s="468"/>
      <c r="BVT56" s="468"/>
      <c r="BVU56" s="468"/>
      <c r="BVV56" s="468"/>
      <c r="BVW56" s="468"/>
      <c r="BVX56" s="468"/>
      <c r="BVY56" s="468"/>
      <c r="BVZ56" s="468"/>
      <c r="BWA56" s="468"/>
      <c r="BWB56" s="468"/>
      <c r="BWC56" s="468"/>
      <c r="BWD56" s="468"/>
      <c r="BWE56" s="468"/>
      <c r="BWF56" s="468"/>
      <c r="BWG56" s="468"/>
      <c r="BWH56" s="468"/>
      <c r="BWI56" s="468"/>
      <c r="BWJ56" s="468"/>
      <c r="BWK56" s="468"/>
      <c r="BWL56" s="468"/>
      <c r="BWM56" s="468"/>
      <c r="BWN56" s="468"/>
      <c r="BWO56" s="468"/>
      <c r="BWP56" s="468"/>
      <c r="BWQ56" s="468"/>
      <c r="BWR56" s="468"/>
      <c r="BWS56" s="468"/>
      <c r="BWT56" s="468"/>
      <c r="BWU56" s="468"/>
      <c r="BWV56" s="468"/>
      <c r="BWW56" s="468"/>
      <c r="BWX56" s="468"/>
      <c r="BWY56" s="468"/>
      <c r="BWZ56" s="468"/>
      <c r="BXA56" s="468"/>
      <c r="BXB56" s="468"/>
      <c r="BXC56" s="468"/>
      <c r="BXD56" s="468"/>
      <c r="BXE56" s="468"/>
      <c r="BXF56" s="468"/>
      <c r="BXG56" s="468"/>
      <c r="BXH56" s="468"/>
      <c r="BXI56" s="468"/>
      <c r="BXJ56" s="468"/>
      <c r="BXK56" s="468"/>
      <c r="BXL56" s="468"/>
      <c r="BXM56" s="468"/>
      <c r="BXN56" s="468"/>
      <c r="BXO56" s="468"/>
      <c r="BXP56" s="468"/>
      <c r="BXQ56" s="468"/>
      <c r="BXR56" s="468"/>
      <c r="BXS56" s="468"/>
      <c r="BXT56" s="468"/>
      <c r="BXU56" s="468"/>
      <c r="BXV56" s="468"/>
      <c r="BXW56" s="468"/>
      <c r="BXX56" s="468"/>
      <c r="BXY56" s="468"/>
      <c r="BXZ56" s="468"/>
      <c r="BYA56" s="468"/>
      <c r="BYB56" s="468"/>
      <c r="BYC56" s="468"/>
      <c r="BYD56" s="468"/>
      <c r="BYE56" s="468"/>
      <c r="BYF56" s="468"/>
      <c r="BYG56" s="468"/>
      <c r="BYH56" s="468"/>
      <c r="BYI56" s="468"/>
      <c r="BYJ56" s="468"/>
      <c r="BYK56" s="468"/>
      <c r="BYL56" s="468"/>
      <c r="BYM56" s="468"/>
      <c r="BYN56" s="468"/>
      <c r="BYO56" s="468"/>
      <c r="BYP56" s="468"/>
      <c r="BYQ56" s="468"/>
      <c r="BYR56" s="468"/>
      <c r="BYS56" s="468"/>
      <c r="BYT56" s="468"/>
      <c r="BYU56" s="468"/>
      <c r="BYV56" s="468"/>
      <c r="BYW56" s="468"/>
      <c r="BYX56" s="468"/>
      <c r="BYY56" s="468"/>
      <c r="BYZ56" s="468"/>
      <c r="BZA56" s="468"/>
      <c r="BZB56" s="468"/>
      <c r="BZC56" s="468"/>
      <c r="BZD56" s="468"/>
      <c r="BZE56" s="468"/>
      <c r="BZF56" s="468"/>
      <c r="BZG56" s="468"/>
      <c r="BZH56" s="468"/>
      <c r="BZI56" s="468"/>
      <c r="BZJ56" s="468"/>
      <c r="BZK56" s="468"/>
      <c r="BZL56" s="468"/>
      <c r="BZM56" s="468"/>
      <c r="BZN56" s="468"/>
      <c r="BZO56" s="468"/>
      <c r="BZP56" s="468"/>
      <c r="BZQ56" s="468"/>
      <c r="BZR56" s="468"/>
      <c r="BZS56" s="468"/>
      <c r="BZT56" s="468"/>
      <c r="BZU56" s="468"/>
      <c r="BZV56" s="468"/>
      <c r="BZW56" s="468"/>
      <c r="BZX56" s="468"/>
      <c r="BZY56" s="468"/>
      <c r="BZZ56" s="468"/>
      <c r="CAA56" s="468"/>
      <c r="CAB56" s="468"/>
      <c r="CAC56" s="468"/>
      <c r="CAD56" s="468"/>
      <c r="CAE56" s="468"/>
      <c r="CAF56" s="468"/>
      <c r="CAG56" s="468"/>
      <c r="CAH56" s="468"/>
      <c r="CAI56" s="468"/>
      <c r="CAJ56" s="468"/>
      <c r="CAK56" s="468"/>
      <c r="CAL56" s="468"/>
      <c r="CAM56" s="468"/>
      <c r="CAN56" s="468"/>
      <c r="CAO56" s="468"/>
      <c r="CAP56" s="468"/>
      <c r="CAQ56" s="468"/>
      <c r="CAR56" s="468"/>
      <c r="CAS56" s="468"/>
      <c r="CAT56" s="468"/>
      <c r="CAU56" s="468"/>
      <c r="CAV56" s="468"/>
      <c r="CAW56" s="468"/>
      <c r="CAX56" s="468"/>
      <c r="CAY56" s="468"/>
      <c r="CAZ56" s="468"/>
      <c r="CBA56" s="468"/>
      <c r="CBB56" s="468"/>
      <c r="CBC56" s="468"/>
      <c r="CBD56" s="468"/>
      <c r="CBE56" s="468"/>
      <c r="CBF56" s="468"/>
      <c r="CBG56" s="468"/>
      <c r="CBH56" s="468"/>
      <c r="CBI56" s="468"/>
      <c r="CBJ56" s="468"/>
      <c r="CBK56" s="468"/>
      <c r="CBL56" s="468"/>
      <c r="CBM56" s="468"/>
      <c r="CBN56" s="468"/>
      <c r="CBO56" s="468"/>
      <c r="CBP56" s="468"/>
      <c r="CBQ56" s="468"/>
      <c r="CBR56" s="468"/>
      <c r="CBS56" s="468"/>
      <c r="CBT56" s="468"/>
      <c r="CBU56" s="468"/>
      <c r="CBV56" s="468"/>
      <c r="CBW56" s="468"/>
      <c r="CBX56" s="468"/>
      <c r="CBY56" s="468"/>
      <c r="CBZ56" s="468"/>
      <c r="CCA56" s="468"/>
      <c r="CCB56" s="468"/>
      <c r="CCC56" s="468"/>
      <c r="CCD56" s="468"/>
      <c r="CCE56" s="468"/>
      <c r="CCF56" s="468"/>
      <c r="CCG56" s="468"/>
      <c r="CCH56" s="468"/>
      <c r="CCI56" s="468"/>
      <c r="CCJ56" s="468"/>
      <c r="CCK56" s="468"/>
      <c r="CCL56" s="468"/>
      <c r="CCM56" s="468"/>
      <c r="CCN56" s="468"/>
      <c r="CCO56" s="468"/>
      <c r="CCP56" s="468"/>
      <c r="CCQ56" s="468"/>
      <c r="CCR56" s="468"/>
      <c r="CCS56" s="468"/>
      <c r="CCT56" s="468"/>
      <c r="CCU56" s="468"/>
      <c r="CCV56" s="468"/>
      <c r="CCW56" s="468"/>
      <c r="CCX56" s="468"/>
      <c r="CCY56" s="468"/>
      <c r="CCZ56" s="468"/>
      <c r="CDA56" s="468"/>
      <c r="CDB56" s="468"/>
      <c r="CDC56" s="468"/>
      <c r="CDD56" s="468"/>
      <c r="CDE56" s="468"/>
      <c r="CDF56" s="468"/>
      <c r="CDG56" s="468"/>
      <c r="CDH56" s="468"/>
      <c r="CDI56" s="468"/>
      <c r="CDJ56" s="468"/>
      <c r="CDK56" s="468"/>
      <c r="CDL56" s="468"/>
      <c r="CDM56" s="468"/>
      <c r="CDN56" s="468"/>
      <c r="CDO56" s="468"/>
      <c r="CDP56" s="468"/>
      <c r="CDQ56" s="468"/>
      <c r="CDR56" s="468"/>
      <c r="CDS56" s="468"/>
      <c r="CDT56" s="468"/>
      <c r="CDU56" s="468"/>
      <c r="CDV56" s="468"/>
      <c r="CDW56" s="468"/>
      <c r="CDX56" s="468"/>
      <c r="CDY56" s="468"/>
      <c r="CDZ56" s="468"/>
      <c r="CEA56" s="468"/>
      <c r="CEB56" s="468"/>
      <c r="CEC56" s="468"/>
      <c r="CED56" s="468"/>
      <c r="CEE56" s="468"/>
      <c r="CEF56" s="468"/>
      <c r="CEG56" s="468"/>
      <c r="CEH56" s="468"/>
      <c r="CEI56" s="468"/>
      <c r="CEJ56" s="468"/>
      <c r="CEK56" s="468"/>
      <c r="CEL56" s="468"/>
      <c r="CEM56" s="468"/>
      <c r="CEN56" s="468"/>
      <c r="CEO56" s="468"/>
      <c r="CEP56" s="468"/>
      <c r="CEQ56" s="468"/>
      <c r="CER56" s="468"/>
      <c r="CES56" s="468"/>
      <c r="CET56" s="468"/>
      <c r="CEU56" s="468"/>
      <c r="CEV56" s="468"/>
      <c r="CEW56" s="468"/>
      <c r="CEX56" s="468"/>
      <c r="CEY56" s="468"/>
      <c r="CEZ56" s="468"/>
      <c r="CFA56" s="468"/>
      <c r="CFB56" s="468"/>
      <c r="CFC56" s="468"/>
      <c r="CFD56" s="468"/>
      <c r="CFE56" s="468"/>
      <c r="CFF56" s="468"/>
      <c r="CFG56" s="468"/>
      <c r="CFH56" s="468"/>
      <c r="CFI56" s="468"/>
      <c r="CFJ56" s="468"/>
      <c r="CFK56" s="468"/>
      <c r="CFL56" s="468"/>
      <c r="CFM56" s="468"/>
      <c r="CFN56" s="468"/>
      <c r="CFO56" s="468"/>
      <c r="CFP56" s="468"/>
      <c r="CFQ56" s="468"/>
      <c r="CFR56" s="468"/>
      <c r="CFS56" s="468"/>
      <c r="CFT56" s="468"/>
      <c r="CFU56" s="468"/>
      <c r="CFV56" s="468"/>
      <c r="CFW56" s="468"/>
      <c r="CFX56" s="468"/>
      <c r="CFY56" s="468"/>
      <c r="CFZ56" s="468"/>
      <c r="CGA56" s="468"/>
      <c r="CGB56" s="468"/>
      <c r="CGC56" s="468"/>
      <c r="CGD56" s="468"/>
      <c r="CGE56" s="468"/>
      <c r="CGF56" s="468"/>
      <c r="CGG56" s="468"/>
      <c r="CGH56" s="468"/>
      <c r="CGI56" s="468"/>
      <c r="CGJ56" s="468"/>
      <c r="CGK56" s="468"/>
      <c r="CGL56" s="468"/>
      <c r="CGM56" s="468"/>
      <c r="CGN56" s="468"/>
      <c r="CGO56" s="468"/>
      <c r="CGP56" s="468"/>
      <c r="CGQ56" s="468"/>
      <c r="CGR56" s="468"/>
      <c r="CGS56" s="468"/>
      <c r="CGT56" s="468"/>
      <c r="CGU56" s="468"/>
      <c r="CGV56" s="468"/>
      <c r="CGW56" s="468"/>
      <c r="CGX56" s="468"/>
      <c r="CGY56" s="468"/>
      <c r="CGZ56" s="468"/>
      <c r="CHA56" s="468"/>
      <c r="CHB56" s="468"/>
      <c r="CHC56" s="468"/>
      <c r="CHD56" s="468"/>
      <c r="CHE56" s="468"/>
      <c r="CHF56" s="468"/>
      <c r="CHG56" s="468"/>
      <c r="CHH56" s="468"/>
      <c r="CHI56" s="468"/>
      <c r="CHJ56" s="468"/>
      <c r="CHK56" s="468"/>
      <c r="CHL56" s="468"/>
      <c r="CHM56" s="468"/>
      <c r="CHN56" s="468"/>
      <c r="CHO56" s="468"/>
      <c r="CHP56" s="468"/>
      <c r="CHQ56" s="468"/>
      <c r="CHR56" s="468"/>
      <c r="CHS56" s="468"/>
      <c r="CHT56" s="468"/>
      <c r="CHU56" s="468"/>
      <c r="CHV56" s="468"/>
      <c r="CHW56" s="468"/>
      <c r="CHX56" s="468"/>
      <c r="CHY56" s="468"/>
      <c r="CHZ56" s="468"/>
      <c r="CIA56" s="468"/>
      <c r="CIB56" s="468"/>
      <c r="CIC56" s="468"/>
      <c r="CID56" s="468"/>
      <c r="CIE56" s="468"/>
      <c r="CIF56" s="468"/>
      <c r="CIG56" s="468"/>
      <c r="CIH56" s="468"/>
      <c r="CII56" s="468"/>
      <c r="CIJ56" s="468"/>
      <c r="CIK56" s="468"/>
      <c r="CIL56" s="468"/>
      <c r="CIM56" s="468"/>
      <c r="CIN56" s="468"/>
      <c r="CIO56" s="468"/>
      <c r="CIP56" s="468"/>
      <c r="CIQ56" s="468"/>
      <c r="CIR56" s="468"/>
      <c r="CIS56" s="468"/>
      <c r="CIT56" s="468"/>
      <c r="CIU56" s="468"/>
      <c r="CIV56" s="468"/>
      <c r="CIW56" s="468"/>
      <c r="CIX56" s="468"/>
      <c r="CIY56" s="468"/>
      <c r="CIZ56" s="468"/>
      <c r="CJA56" s="468"/>
      <c r="CJB56" s="468"/>
      <c r="CJC56" s="468"/>
      <c r="CJD56" s="468"/>
      <c r="CJE56" s="468"/>
      <c r="CJF56" s="468"/>
      <c r="CJG56" s="468"/>
      <c r="CJH56" s="468"/>
      <c r="CJI56" s="468"/>
      <c r="CJJ56" s="468"/>
      <c r="CJK56" s="468"/>
      <c r="CJL56" s="468"/>
      <c r="CJM56" s="468"/>
      <c r="CJN56" s="468"/>
      <c r="CJO56" s="468"/>
      <c r="CJP56" s="468"/>
      <c r="CJQ56" s="468"/>
      <c r="CJR56" s="468"/>
      <c r="CJS56" s="468"/>
      <c r="CJT56" s="468"/>
      <c r="CJU56" s="468"/>
      <c r="CJV56" s="468"/>
      <c r="CJW56" s="468"/>
      <c r="CJX56" s="468"/>
      <c r="CJY56" s="468"/>
      <c r="CJZ56" s="468"/>
      <c r="CKA56" s="468"/>
      <c r="CKB56" s="468"/>
      <c r="CKC56" s="468"/>
      <c r="CKD56" s="468"/>
      <c r="CKE56" s="468"/>
      <c r="CKF56" s="468"/>
      <c r="CKG56" s="468"/>
      <c r="CKH56" s="468"/>
      <c r="CKI56" s="468"/>
      <c r="CKJ56" s="468"/>
      <c r="CKK56" s="468"/>
      <c r="CKL56" s="468"/>
      <c r="CKM56" s="468"/>
      <c r="CKN56" s="468"/>
      <c r="CKO56" s="468"/>
      <c r="CKP56" s="468"/>
      <c r="CKQ56" s="468"/>
      <c r="CKR56" s="468"/>
      <c r="CKS56" s="468"/>
      <c r="CKT56" s="468"/>
      <c r="CKU56" s="468"/>
      <c r="CKV56" s="468"/>
      <c r="CKW56" s="468"/>
      <c r="CKX56" s="468"/>
      <c r="CKY56" s="468"/>
      <c r="CKZ56" s="468"/>
      <c r="CLA56" s="468"/>
      <c r="CLB56" s="468"/>
      <c r="CLC56" s="468"/>
      <c r="CLD56" s="468"/>
      <c r="CLE56" s="468"/>
      <c r="CLF56" s="468"/>
      <c r="CLG56" s="468"/>
      <c r="CLH56" s="468"/>
      <c r="CLI56" s="468"/>
      <c r="CLJ56" s="468"/>
      <c r="CLK56" s="468"/>
      <c r="CLL56" s="468"/>
      <c r="CLM56" s="468"/>
      <c r="CLN56" s="468"/>
      <c r="CLO56" s="468"/>
      <c r="CLP56" s="468"/>
      <c r="CLQ56" s="468"/>
      <c r="CLR56" s="468"/>
      <c r="CLS56" s="468"/>
      <c r="CLT56" s="468"/>
      <c r="CLU56" s="468"/>
      <c r="CLV56" s="468"/>
      <c r="CLW56" s="468"/>
      <c r="CLX56" s="468"/>
      <c r="CLY56" s="468"/>
      <c r="CLZ56" s="468"/>
      <c r="CMA56" s="468"/>
      <c r="CMB56" s="468"/>
      <c r="CMC56" s="468"/>
      <c r="CMD56" s="468"/>
      <c r="CME56" s="468"/>
      <c r="CMF56" s="468"/>
      <c r="CMG56" s="468"/>
      <c r="CMH56" s="468"/>
      <c r="CMI56" s="468"/>
      <c r="CMJ56" s="468"/>
      <c r="CMK56" s="468"/>
      <c r="CML56" s="468"/>
      <c r="CMM56" s="468"/>
      <c r="CMN56" s="468"/>
      <c r="CMO56" s="468"/>
      <c r="CMP56" s="468"/>
      <c r="CMQ56" s="468"/>
      <c r="CMR56" s="468"/>
      <c r="CMS56" s="468"/>
      <c r="CMT56" s="468"/>
      <c r="CMU56" s="468"/>
      <c r="CMV56" s="468"/>
      <c r="CMW56" s="468"/>
      <c r="CMX56" s="468"/>
      <c r="CMY56" s="468"/>
      <c r="CMZ56" s="468"/>
      <c r="CNA56" s="468"/>
      <c r="CNB56" s="468"/>
      <c r="CNC56" s="468"/>
      <c r="CND56" s="468"/>
      <c r="CNE56" s="468"/>
      <c r="CNF56" s="468"/>
      <c r="CNG56" s="468"/>
      <c r="CNH56" s="468"/>
      <c r="CNI56" s="468"/>
      <c r="CNJ56" s="468"/>
      <c r="CNK56" s="468"/>
      <c r="CNL56" s="468"/>
      <c r="CNM56" s="468"/>
      <c r="CNN56" s="468"/>
      <c r="CNO56" s="468"/>
      <c r="CNP56" s="468"/>
      <c r="CNQ56" s="468"/>
      <c r="CNR56" s="468"/>
      <c r="CNS56" s="468"/>
      <c r="CNT56" s="468"/>
      <c r="CNU56" s="468"/>
      <c r="CNV56" s="468"/>
      <c r="CNW56" s="468"/>
      <c r="CNX56" s="468"/>
      <c r="CNY56" s="468"/>
      <c r="CNZ56" s="468"/>
      <c r="COA56" s="468"/>
      <c r="COB56" s="468"/>
      <c r="COC56" s="468"/>
      <c r="COD56" s="468"/>
      <c r="COE56" s="468"/>
      <c r="COF56" s="468"/>
      <c r="COG56" s="468"/>
      <c r="COH56" s="468"/>
      <c r="COI56" s="468"/>
      <c r="COJ56" s="468"/>
      <c r="COK56" s="468"/>
      <c r="COL56" s="468"/>
      <c r="COM56" s="468"/>
      <c r="CON56" s="468"/>
      <c r="COO56" s="468"/>
      <c r="COP56" s="468"/>
      <c r="COQ56" s="468"/>
      <c r="COR56" s="468"/>
      <c r="COS56" s="468"/>
      <c r="COT56" s="468"/>
      <c r="COU56" s="468"/>
      <c r="COV56" s="468"/>
      <c r="COW56" s="468"/>
      <c r="COX56" s="468"/>
      <c r="COY56" s="468"/>
      <c r="COZ56" s="468"/>
      <c r="CPA56" s="468"/>
      <c r="CPB56" s="468"/>
      <c r="CPC56" s="468"/>
      <c r="CPD56" s="468"/>
      <c r="CPE56" s="468"/>
      <c r="CPF56" s="468"/>
      <c r="CPG56" s="468"/>
      <c r="CPH56" s="468"/>
      <c r="CPI56" s="468"/>
      <c r="CPJ56" s="468"/>
      <c r="CPK56" s="468"/>
      <c r="CPL56" s="468"/>
      <c r="CPM56" s="468"/>
      <c r="CPN56" s="468"/>
      <c r="CPO56" s="468"/>
      <c r="CPP56" s="468"/>
      <c r="CPQ56" s="468"/>
      <c r="CPR56" s="468"/>
      <c r="CPS56" s="468"/>
      <c r="CPT56" s="468"/>
      <c r="CPU56" s="468"/>
      <c r="CPV56" s="468"/>
      <c r="CPW56" s="468"/>
      <c r="CPX56" s="468"/>
      <c r="CPY56" s="468"/>
      <c r="CPZ56" s="468"/>
      <c r="CQA56" s="468"/>
      <c r="CQB56" s="468"/>
      <c r="CQC56" s="468"/>
      <c r="CQD56" s="468"/>
      <c r="CQE56" s="468"/>
      <c r="CQF56" s="468"/>
      <c r="CQG56" s="468"/>
      <c r="CQH56" s="468"/>
      <c r="CQI56" s="468"/>
      <c r="CQJ56" s="468"/>
      <c r="CQK56" s="468"/>
      <c r="CQL56" s="468"/>
      <c r="CQM56" s="468"/>
      <c r="CQN56" s="468"/>
      <c r="CQO56" s="468"/>
      <c r="CQP56" s="468"/>
      <c r="CQQ56" s="468"/>
      <c r="CQR56" s="468"/>
      <c r="CQS56" s="468"/>
      <c r="CQT56" s="468"/>
      <c r="CQU56" s="468"/>
      <c r="CQV56" s="468"/>
      <c r="CQW56" s="468"/>
      <c r="CQX56" s="468"/>
      <c r="CQY56" s="468"/>
      <c r="CQZ56" s="468"/>
      <c r="CRA56" s="468"/>
      <c r="CRB56" s="468"/>
      <c r="CRC56" s="468"/>
      <c r="CRD56" s="468"/>
      <c r="CRE56" s="468"/>
      <c r="CRF56" s="468"/>
      <c r="CRG56" s="468"/>
      <c r="CRH56" s="468"/>
      <c r="CRI56" s="468"/>
      <c r="CRJ56" s="468"/>
      <c r="CRK56" s="468"/>
      <c r="CRL56" s="468"/>
      <c r="CRM56" s="468"/>
      <c r="CRN56" s="468"/>
      <c r="CRO56" s="468"/>
      <c r="CRP56" s="468"/>
      <c r="CRQ56" s="468"/>
      <c r="CRR56" s="468"/>
      <c r="CRS56" s="468"/>
      <c r="CRT56" s="468"/>
      <c r="CRU56" s="468"/>
      <c r="CRV56" s="468"/>
      <c r="CRW56" s="468"/>
      <c r="CRX56" s="468"/>
      <c r="CRY56" s="468"/>
      <c r="CRZ56" s="468"/>
      <c r="CSA56" s="468"/>
      <c r="CSB56" s="468"/>
      <c r="CSC56" s="468"/>
      <c r="CSD56" s="468"/>
      <c r="CSE56" s="468"/>
      <c r="CSF56" s="468"/>
      <c r="CSG56" s="468"/>
      <c r="CSH56" s="468"/>
      <c r="CSI56" s="468"/>
      <c r="CSJ56" s="468"/>
      <c r="CSK56" s="468"/>
      <c r="CSL56" s="468"/>
      <c r="CSM56" s="468"/>
      <c r="CSN56" s="468"/>
      <c r="CSO56" s="468"/>
      <c r="CSP56" s="468"/>
      <c r="CSQ56" s="468"/>
      <c r="CSR56" s="468"/>
      <c r="CSS56" s="468"/>
      <c r="CST56" s="468"/>
      <c r="CSU56" s="468"/>
      <c r="CSV56" s="468"/>
      <c r="CSW56" s="468"/>
      <c r="CSX56" s="468"/>
      <c r="CSY56" s="468"/>
      <c r="CSZ56" s="468"/>
      <c r="CTA56" s="468"/>
      <c r="CTB56" s="468"/>
      <c r="CTC56" s="468"/>
      <c r="CTD56" s="468"/>
      <c r="CTE56" s="468"/>
      <c r="CTF56" s="468"/>
      <c r="CTG56" s="468"/>
      <c r="CTH56" s="468"/>
      <c r="CTI56" s="468"/>
      <c r="CTJ56" s="468"/>
      <c r="CTK56" s="468"/>
      <c r="CTL56" s="468"/>
      <c r="CTM56" s="468"/>
      <c r="CTN56" s="468"/>
      <c r="CTO56" s="468"/>
      <c r="CTP56" s="468"/>
      <c r="CTQ56" s="468"/>
      <c r="CTR56" s="468"/>
      <c r="CTS56" s="468"/>
      <c r="CTT56" s="468"/>
      <c r="CTU56" s="468"/>
      <c r="CTV56" s="468"/>
      <c r="CTW56" s="468"/>
      <c r="CTX56" s="468"/>
      <c r="CTY56" s="468"/>
      <c r="CTZ56" s="468"/>
      <c r="CUA56" s="468"/>
      <c r="CUB56" s="468"/>
      <c r="CUC56" s="468"/>
      <c r="CUD56" s="468"/>
      <c r="CUE56" s="468"/>
      <c r="CUF56" s="468"/>
      <c r="CUG56" s="468"/>
      <c r="CUH56" s="468"/>
      <c r="CUI56" s="468"/>
      <c r="CUJ56" s="468"/>
      <c r="CUK56" s="468"/>
      <c r="CUL56" s="468"/>
      <c r="CUM56" s="468"/>
      <c r="CUN56" s="468"/>
      <c r="CUO56" s="468"/>
      <c r="CUP56" s="468"/>
      <c r="CUQ56" s="468"/>
      <c r="CUR56" s="468"/>
      <c r="CUS56" s="468"/>
      <c r="CUT56" s="468"/>
      <c r="CUU56" s="468"/>
      <c r="CUV56" s="468"/>
      <c r="CUW56" s="468"/>
      <c r="CUX56" s="468"/>
      <c r="CUY56" s="468"/>
      <c r="CUZ56" s="468"/>
      <c r="CVA56" s="468"/>
      <c r="CVB56" s="468"/>
      <c r="CVC56" s="468"/>
      <c r="CVD56" s="468"/>
      <c r="CVE56" s="468"/>
      <c r="CVF56" s="468"/>
      <c r="CVG56" s="468"/>
      <c r="CVH56" s="468"/>
      <c r="CVI56" s="468"/>
      <c r="CVJ56" s="468"/>
      <c r="CVK56" s="468"/>
      <c r="CVL56" s="468"/>
      <c r="CVM56" s="468"/>
      <c r="CVN56" s="468"/>
      <c r="CVO56" s="468"/>
      <c r="CVP56" s="468"/>
      <c r="CVQ56" s="468"/>
      <c r="CVR56" s="468"/>
      <c r="CVS56" s="468"/>
      <c r="CVT56" s="468"/>
      <c r="CVU56" s="468"/>
      <c r="CVV56" s="468"/>
      <c r="CVW56" s="468"/>
      <c r="CVX56" s="468"/>
      <c r="CVY56" s="468"/>
      <c r="CVZ56" s="468"/>
      <c r="CWA56" s="468"/>
      <c r="CWB56" s="468"/>
      <c r="CWC56" s="468"/>
      <c r="CWD56" s="468"/>
      <c r="CWE56" s="468"/>
      <c r="CWF56" s="468"/>
      <c r="CWG56" s="468"/>
      <c r="CWH56" s="468"/>
      <c r="CWI56" s="468"/>
      <c r="CWJ56" s="468"/>
      <c r="CWK56" s="468"/>
      <c r="CWL56" s="468"/>
      <c r="CWM56" s="468"/>
      <c r="CWN56" s="468"/>
      <c r="CWO56" s="468"/>
      <c r="CWP56" s="468"/>
      <c r="CWQ56" s="468"/>
      <c r="CWR56" s="468"/>
      <c r="CWS56" s="468"/>
      <c r="CWT56" s="468"/>
      <c r="CWU56" s="468"/>
      <c r="CWV56" s="468"/>
      <c r="CWW56" s="468"/>
      <c r="CWX56" s="468"/>
      <c r="CWY56" s="468"/>
      <c r="CWZ56" s="468"/>
      <c r="CXA56" s="468"/>
      <c r="CXB56" s="468"/>
      <c r="CXC56" s="468"/>
      <c r="CXD56" s="468"/>
      <c r="CXE56" s="468"/>
      <c r="CXF56" s="468"/>
      <c r="CXG56" s="468"/>
      <c r="CXH56" s="468"/>
      <c r="CXI56" s="468"/>
      <c r="CXJ56" s="468"/>
      <c r="CXK56" s="468"/>
      <c r="CXL56" s="468"/>
      <c r="CXM56" s="468"/>
      <c r="CXN56" s="468"/>
      <c r="CXO56" s="468"/>
      <c r="CXP56" s="468"/>
      <c r="CXQ56" s="468"/>
      <c r="CXR56" s="468"/>
      <c r="CXS56" s="468"/>
      <c r="CXT56" s="468"/>
      <c r="CXU56" s="468"/>
      <c r="CXV56" s="468"/>
      <c r="CXW56" s="468"/>
      <c r="CXX56" s="468"/>
      <c r="CXY56" s="468"/>
      <c r="CXZ56" s="468"/>
      <c r="CYA56" s="468"/>
      <c r="CYB56" s="468"/>
      <c r="CYC56" s="468"/>
      <c r="CYD56" s="468"/>
      <c r="CYE56" s="468"/>
      <c r="CYF56" s="468"/>
      <c r="CYG56" s="468"/>
      <c r="CYH56" s="468"/>
      <c r="CYI56" s="468"/>
      <c r="CYJ56" s="468"/>
      <c r="CYK56" s="468"/>
      <c r="CYL56" s="468"/>
      <c r="CYM56" s="468"/>
      <c r="CYN56" s="468"/>
      <c r="CYO56" s="468"/>
      <c r="CYP56" s="468"/>
      <c r="CYQ56" s="468"/>
      <c r="CYR56" s="468"/>
      <c r="CYS56" s="468"/>
      <c r="CYT56" s="468"/>
      <c r="CYU56" s="468"/>
      <c r="CYV56" s="468"/>
      <c r="CYW56" s="468"/>
      <c r="CYX56" s="468"/>
      <c r="CYY56" s="468"/>
      <c r="CYZ56" s="468"/>
      <c r="CZA56" s="468"/>
      <c r="CZB56" s="468"/>
      <c r="CZC56" s="468"/>
      <c r="CZD56" s="468"/>
      <c r="CZE56" s="468"/>
      <c r="CZF56" s="468"/>
      <c r="CZG56" s="468"/>
      <c r="CZH56" s="468"/>
      <c r="CZI56" s="468"/>
      <c r="CZJ56" s="468"/>
      <c r="CZK56" s="468"/>
      <c r="CZL56" s="468"/>
      <c r="CZM56" s="468"/>
      <c r="CZN56" s="468"/>
      <c r="CZO56" s="468"/>
      <c r="CZP56" s="468"/>
      <c r="CZQ56" s="468"/>
      <c r="CZR56" s="468"/>
      <c r="CZS56" s="468"/>
      <c r="CZT56" s="468"/>
      <c r="CZU56" s="468"/>
      <c r="CZV56" s="468"/>
      <c r="CZW56" s="468"/>
      <c r="CZX56" s="468"/>
      <c r="CZY56" s="468"/>
      <c r="CZZ56" s="468"/>
      <c r="DAA56" s="468"/>
      <c r="DAB56" s="468"/>
      <c r="DAC56" s="468"/>
      <c r="DAD56" s="468"/>
      <c r="DAE56" s="468"/>
      <c r="DAF56" s="468"/>
      <c r="DAG56" s="468"/>
      <c r="DAH56" s="468"/>
      <c r="DAI56" s="468"/>
      <c r="DAJ56" s="468"/>
      <c r="DAK56" s="468"/>
      <c r="DAL56" s="468"/>
      <c r="DAM56" s="468"/>
      <c r="DAN56" s="468"/>
      <c r="DAO56" s="468"/>
      <c r="DAP56" s="468"/>
      <c r="DAQ56" s="468"/>
      <c r="DAR56" s="468"/>
      <c r="DAS56" s="468"/>
      <c r="DAT56" s="468"/>
      <c r="DAU56" s="468"/>
      <c r="DAV56" s="468"/>
      <c r="DAW56" s="468"/>
      <c r="DAX56" s="468"/>
      <c r="DAY56" s="468"/>
      <c r="DAZ56" s="468"/>
      <c r="DBA56" s="468"/>
      <c r="DBB56" s="468"/>
      <c r="DBC56" s="468"/>
      <c r="DBD56" s="468"/>
      <c r="DBE56" s="468"/>
      <c r="DBF56" s="468"/>
      <c r="DBG56" s="468"/>
      <c r="DBH56" s="468"/>
      <c r="DBI56" s="468"/>
      <c r="DBJ56" s="468"/>
      <c r="DBK56" s="468"/>
      <c r="DBL56" s="468"/>
      <c r="DBM56" s="468"/>
      <c r="DBN56" s="468"/>
      <c r="DBO56" s="468"/>
      <c r="DBP56" s="468"/>
      <c r="DBQ56" s="468"/>
      <c r="DBR56" s="468"/>
      <c r="DBS56" s="468"/>
      <c r="DBT56" s="468"/>
      <c r="DBU56" s="468"/>
      <c r="DBV56" s="468"/>
      <c r="DBW56" s="468"/>
      <c r="DBX56" s="468"/>
      <c r="DBY56" s="468"/>
      <c r="DBZ56" s="468"/>
      <c r="DCA56" s="468"/>
      <c r="DCB56" s="468"/>
      <c r="DCC56" s="468"/>
      <c r="DCD56" s="468"/>
      <c r="DCE56" s="468"/>
      <c r="DCF56" s="468"/>
      <c r="DCG56" s="468"/>
      <c r="DCH56" s="468"/>
      <c r="DCI56" s="468"/>
      <c r="DCJ56" s="468"/>
      <c r="DCK56" s="468"/>
      <c r="DCL56" s="468"/>
      <c r="DCM56" s="468"/>
      <c r="DCN56" s="468"/>
      <c r="DCO56" s="468"/>
      <c r="DCP56" s="468"/>
      <c r="DCQ56" s="468"/>
      <c r="DCR56" s="468"/>
      <c r="DCS56" s="468"/>
      <c r="DCT56" s="468"/>
      <c r="DCU56" s="468"/>
      <c r="DCV56" s="468"/>
      <c r="DCW56" s="468"/>
      <c r="DCX56" s="468"/>
      <c r="DCY56" s="468"/>
      <c r="DCZ56" s="468"/>
      <c r="DDA56" s="468"/>
      <c r="DDB56" s="468"/>
      <c r="DDC56" s="468"/>
      <c r="DDD56" s="468"/>
      <c r="DDE56" s="468"/>
      <c r="DDF56" s="468"/>
      <c r="DDG56" s="468"/>
      <c r="DDH56" s="468"/>
      <c r="DDI56" s="468"/>
      <c r="DDJ56" s="468"/>
      <c r="DDK56" s="468"/>
      <c r="DDL56" s="468"/>
      <c r="DDM56" s="468"/>
      <c r="DDN56" s="468"/>
      <c r="DDO56" s="468"/>
      <c r="DDP56" s="468"/>
      <c r="DDQ56" s="468"/>
      <c r="DDR56" s="468"/>
      <c r="DDS56" s="468"/>
      <c r="DDT56" s="468"/>
      <c r="DDU56" s="468"/>
      <c r="DDV56" s="468"/>
      <c r="DDW56" s="468"/>
      <c r="DDX56" s="468"/>
      <c r="DDY56" s="468"/>
      <c r="DDZ56" s="468"/>
      <c r="DEA56" s="468"/>
      <c r="DEB56" s="468"/>
      <c r="DEC56" s="468"/>
      <c r="DED56" s="468"/>
      <c r="DEE56" s="468"/>
      <c r="DEF56" s="468"/>
      <c r="DEG56" s="468"/>
      <c r="DEH56" s="468"/>
      <c r="DEI56" s="468"/>
      <c r="DEJ56" s="468"/>
      <c r="DEK56" s="468"/>
      <c r="DEL56" s="468"/>
      <c r="DEM56" s="468"/>
      <c r="DEN56" s="468"/>
      <c r="DEO56" s="468"/>
      <c r="DEP56" s="468"/>
      <c r="DEQ56" s="468"/>
      <c r="DER56" s="468"/>
      <c r="DES56" s="468"/>
      <c r="DET56" s="468"/>
      <c r="DEU56" s="468"/>
      <c r="DEV56" s="468"/>
      <c r="DEW56" s="468"/>
      <c r="DEX56" s="468"/>
      <c r="DEY56" s="468"/>
      <c r="DEZ56" s="468"/>
      <c r="DFA56" s="468"/>
      <c r="DFB56" s="468"/>
      <c r="DFC56" s="468"/>
      <c r="DFD56" s="468"/>
      <c r="DFE56" s="468"/>
      <c r="DFF56" s="468"/>
      <c r="DFG56" s="468"/>
      <c r="DFH56" s="468"/>
      <c r="DFI56" s="468"/>
      <c r="DFJ56" s="468"/>
      <c r="DFK56" s="468"/>
      <c r="DFL56" s="468"/>
      <c r="DFM56" s="468"/>
      <c r="DFN56" s="468"/>
      <c r="DFO56" s="468"/>
      <c r="DFP56" s="468"/>
      <c r="DFQ56" s="468"/>
      <c r="DFR56" s="468"/>
      <c r="DFS56" s="468"/>
      <c r="DFT56" s="468"/>
      <c r="DFU56" s="468"/>
      <c r="DFV56" s="468"/>
      <c r="DFW56" s="468"/>
      <c r="DFX56" s="468"/>
      <c r="DFY56" s="468"/>
      <c r="DFZ56" s="468"/>
      <c r="DGA56" s="468"/>
      <c r="DGB56" s="468"/>
      <c r="DGC56" s="468"/>
      <c r="DGD56" s="468"/>
      <c r="DGE56" s="468"/>
      <c r="DGF56" s="468"/>
      <c r="DGG56" s="468"/>
      <c r="DGH56" s="468"/>
      <c r="DGI56" s="468"/>
      <c r="DGJ56" s="468"/>
      <c r="DGK56" s="468"/>
      <c r="DGL56" s="468"/>
      <c r="DGM56" s="468"/>
      <c r="DGN56" s="468"/>
      <c r="DGO56" s="468"/>
      <c r="DGP56" s="468"/>
      <c r="DGQ56" s="468"/>
      <c r="DGR56" s="468"/>
      <c r="DGS56" s="468"/>
      <c r="DGT56" s="468"/>
      <c r="DGU56" s="468"/>
      <c r="DGV56" s="468"/>
      <c r="DGW56" s="468"/>
      <c r="DGX56" s="468"/>
      <c r="DGY56" s="468"/>
      <c r="DGZ56" s="468"/>
      <c r="DHA56" s="468"/>
      <c r="DHB56" s="468"/>
      <c r="DHC56" s="468"/>
      <c r="DHD56" s="468"/>
      <c r="DHE56" s="468"/>
      <c r="DHF56" s="468"/>
      <c r="DHG56" s="468"/>
      <c r="DHH56" s="468"/>
      <c r="DHI56" s="468"/>
      <c r="DHJ56" s="468"/>
      <c r="DHK56" s="468"/>
      <c r="DHL56" s="468"/>
      <c r="DHM56" s="468"/>
      <c r="DHN56" s="468"/>
      <c r="DHO56" s="468"/>
      <c r="DHP56" s="468"/>
      <c r="DHQ56" s="468"/>
      <c r="DHR56" s="468"/>
      <c r="DHS56" s="468"/>
      <c r="DHT56" s="468"/>
      <c r="DHU56" s="468"/>
      <c r="DHV56" s="468"/>
      <c r="DHW56" s="468"/>
      <c r="DHX56" s="468"/>
      <c r="DHY56" s="468"/>
      <c r="DHZ56" s="468"/>
      <c r="DIA56" s="468"/>
      <c r="DIB56" s="468"/>
      <c r="DIC56" s="468"/>
      <c r="DID56" s="468"/>
      <c r="DIE56" s="468"/>
      <c r="DIF56" s="468"/>
      <c r="DIG56" s="468"/>
      <c r="DIH56" s="468"/>
      <c r="DII56" s="468"/>
      <c r="DIJ56" s="468"/>
      <c r="DIK56" s="468"/>
      <c r="DIL56" s="468"/>
      <c r="DIM56" s="468"/>
      <c r="DIN56" s="468"/>
      <c r="DIO56" s="468"/>
      <c r="DIP56" s="468"/>
      <c r="DIQ56" s="468"/>
      <c r="DIR56" s="468"/>
      <c r="DIS56" s="468"/>
      <c r="DIT56" s="468"/>
      <c r="DIU56" s="468"/>
      <c r="DIV56" s="468"/>
      <c r="DIW56" s="468"/>
      <c r="DIX56" s="468"/>
      <c r="DIY56" s="468"/>
      <c r="DIZ56" s="468"/>
      <c r="DJA56" s="468"/>
      <c r="DJB56" s="468"/>
      <c r="DJC56" s="468"/>
      <c r="DJD56" s="468"/>
      <c r="DJE56" s="468"/>
      <c r="DJF56" s="468"/>
      <c r="DJG56" s="468"/>
      <c r="DJH56" s="468"/>
      <c r="DJI56" s="468"/>
      <c r="DJJ56" s="468"/>
      <c r="DJK56" s="468"/>
      <c r="DJL56" s="468"/>
      <c r="DJM56" s="468"/>
      <c r="DJN56" s="468"/>
      <c r="DJO56" s="468"/>
      <c r="DJP56" s="468"/>
      <c r="DJQ56" s="468"/>
      <c r="DJR56" s="468"/>
      <c r="DJS56" s="468"/>
      <c r="DJT56" s="468"/>
      <c r="DJU56" s="468"/>
      <c r="DJV56" s="468"/>
      <c r="DJW56" s="468"/>
      <c r="DJX56" s="468"/>
      <c r="DJY56" s="468"/>
      <c r="DJZ56" s="468"/>
      <c r="DKA56" s="468"/>
      <c r="DKB56" s="468"/>
      <c r="DKC56" s="468"/>
      <c r="DKD56" s="468"/>
      <c r="DKE56" s="468"/>
      <c r="DKF56" s="468"/>
      <c r="DKG56" s="468"/>
      <c r="DKH56" s="468"/>
      <c r="DKI56" s="468"/>
      <c r="DKJ56" s="468"/>
      <c r="DKK56" s="468"/>
      <c r="DKL56" s="468"/>
      <c r="DKM56" s="468"/>
      <c r="DKN56" s="468"/>
      <c r="DKO56" s="468"/>
      <c r="DKP56" s="468"/>
      <c r="DKQ56" s="468"/>
      <c r="DKR56" s="468"/>
      <c r="DKS56" s="468"/>
      <c r="DKT56" s="468"/>
      <c r="DKU56" s="468"/>
      <c r="DKV56" s="468"/>
      <c r="DKW56" s="468"/>
      <c r="DKX56" s="468"/>
      <c r="DKY56" s="468"/>
      <c r="DKZ56" s="468"/>
      <c r="DLA56" s="468"/>
      <c r="DLB56" s="468"/>
      <c r="DLC56" s="468"/>
      <c r="DLD56" s="468"/>
      <c r="DLE56" s="468"/>
      <c r="DLF56" s="468"/>
      <c r="DLG56" s="468"/>
      <c r="DLH56" s="468"/>
      <c r="DLI56" s="468"/>
      <c r="DLJ56" s="468"/>
      <c r="DLK56" s="468"/>
      <c r="DLL56" s="468"/>
      <c r="DLM56" s="468"/>
      <c r="DLN56" s="468"/>
      <c r="DLO56" s="468"/>
      <c r="DLP56" s="468"/>
      <c r="DLQ56" s="468"/>
      <c r="DLR56" s="468"/>
      <c r="DLS56" s="468"/>
      <c r="DLT56" s="468"/>
      <c r="DLU56" s="468"/>
      <c r="DLV56" s="468"/>
      <c r="DLW56" s="468"/>
      <c r="DLX56" s="468"/>
      <c r="DLY56" s="468"/>
      <c r="DLZ56" s="468"/>
      <c r="DMA56" s="468"/>
      <c r="DMB56" s="468"/>
      <c r="DMC56" s="468"/>
      <c r="DMD56" s="468"/>
      <c r="DME56" s="468"/>
      <c r="DMF56" s="468"/>
      <c r="DMG56" s="468"/>
      <c r="DMH56" s="468"/>
      <c r="DMI56" s="468"/>
      <c r="DMJ56" s="468"/>
      <c r="DMK56" s="468"/>
      <c r="DML56" s="468"/>
      <c r="DMM56" s="468"/>
      <c r="DMN56" s="468"/>
      <c r="DMO56" s="468"/>
      <c r="DMP56" s="468"/>
      <c r="DMQ56" s="468"/>
      <c r="DMR56" s="468"/>
      <c r="DMS56" s="468"/>
      <c r="DMT56" s="468"/>
      <c r="DMU56" s="468"/>
      <c r="DMV56" s="468"/>
      <c r="DMW56" s="468"/>
      <c r="DMX56" s="468"/>
      <c r="DMY56" s="468"/>
      <c r="DMZ56" s="468"/>
      <c r="DNA56" s="468"/>
      <c r="DNB56" s="468"/>
      <c r="DNC56" s="468"/>
      <c r="DND56" s="468"/>
      <c r="DNE56" s="468"/>
      <c r="DNF56" s="468"/>
      <c r="DNG56" s="468"/>
      <c r="DNH56" s="468"/>
      <c r="DNI56" s="468"/>
      <c r="DNJ56" s="468"/>
      <c r="DNK56" s="468"/>
      <c r="DNL56" s="468"/>
      <c r="DNM56" s="468"/>
      <c r="DNN56" s="468"/>
      <c r="DNO56" s="468"/>
      <c r="DNP56" s="468"/>
      <c r="DNQ56" s="468"/>
      <c r="DNR56" s="468"/>
      <c r="DNS56" s="468"/>
      <c r="DNT56" s="468"/>
      <c r="DNU56" s="468"/>
      <c r="DNV56" s="468"/>
      <c r="DNW56" s="468"/>
      <c r="DNX56" s="468"/>
      <c r="DNY56" s="468"/>
      <c r="DNZ56" s="468"/>
      <c r="DOA56" s="468"/>
      <c r="DOB56" s="468"/>
      <c r="DOC56" s="468"/>
      <c r="DOD56" s="468"/>
      <c r="DOE56" s="468"/>
      <c r="DOF56" s="468"/>
      <c r="DOG56" s="468"/>
      <c r="DOH56" s="468"/>
      <c r="DOI56" s="468"/>
      <c r="DOJ56" s="468"/>
      <c r="DOK56" s="468"/>
      <c r="DOL56" s="468"/>
      <c r="DOM56" s="468"/>
      <c r="DON56" s="468"/>
      <c r="DOO56" s="468"/>
      <c r="DOP56" s="468"/>
      <c r="DOQ56" s="468"/>
      <c r="DOR56" s="468"/>
      <c r="DOS56" s="468"/>
      <c r="DOT56" s="468"/>
      <c r="DOU56" s="468"/>
      <c r="DOV56" s="468"/>
      <c r="DOW56" s="468"/>
      <c r="DOX56" s="468"/>
      <c r="DOY56" s="468"/>
      <c r="DOZ56" s="468"/>
      <c r="DPA56" s="468"/>
      <c r="DPB56" s="468"/>
      <c r="DPC56" s="468"/>
      <c r="DPD56" s="468"/>
      <c r="DPE56" s="468"/>
      <c r="DPF56" s="468"/>
      <c r="DPG56" s="468"/>
      <c r="DPH56" s="468"/>
      <c r="DPI56" s="468"/>
      <c r="DPJ56" s="468"/>
      <c r="DPK56" s="468"/>
      <c r="DPL56" s="468"/>
      <c r="DPM56" s="468"/>
      <c r="DPN56" s="468"/>
      <c r="DPO56" s="468"/>
      <c r="DPP56" s="468"/>
      <c r="DPQ56" s="468"/>
      <c r="DPR56" s="468"/>
      <c r="DPS56" s="468"/>
      <c r="DPT56" s="468"/>
      <c r="DPU56" s="468"/>
      <c r="DPV56" s="468"/>
      <c r="DPW56" s="468"/>
      <c r="DPX56" s="468"/>
      <c r="DPY56" s="468"/>
      <c r="DPZ56" s="468"/>
      <c r="DQA56" s="468"/>
      <c r="DQB56" s="468"/>
      <c r="DQC56" s="468"/>
      <c r="DQD56" s="468"/>
      <c r="DQE56" s="468"/>
      <c r="DQF56" s="468"/>
      <c r="DQG56" s="468"/>
      <c r="DQH56" s="468"/>
      <c r="DQI56" s="468"/>
      <c r="DQJ56" s="468"/>
      <c r="DQK56" s="468"/>
      <c r="DQL56" s="468"/>
      <c r="DQM56" s="468"/>
      <c r="DQN56" s="468"/>
      <c r="DQO56" s="468"/>
      <c r="DQP56" s="468"/>
      <c r="DQQ56" s="468"/>
      <c r="DQR56" s="468"/>
      <c r="DQS56" s="468"/>
      <c r="DQT56" s="468"/>
      <c r="DQU56" s="468"/>
      <c r="DQV56" s="468"/>
      <c r="DQW56" s="468"/>
      <c r="DQX56" s="468"/>
      <c r="DQY56" s="468"/>
      <c r="DQZ56" s="468"/>
      <c r="DRA56" s="468"/>
      <c r="DRB56" s="468"/>
      <c r="DRC56" s="468"/>
      <c r="DRD56" s="468"/>
      <c r="DRE56" s="468"/>
      <c r="DRF56" s="468"/>
      <c r="DRG56" s="468"/>
      <c r="DRH56" s="468"/>
      <c r="DRI56" s="468"/>
      <c r="DRJ56" s="468"/>
      <c r="DRK56" s="468"/>
      <c r="DRL56" s="468"/>
      <c r="DRM56" s="468"/>
      <c r="DRN56" s="468"/>
      <c r="DRO56" s="468"/>
      <c r="DRP56" s="468"/>
      <c r="DRQ56" s="468"/>
      <c r="DRR56" s="468"/>
      <c r="DRS56" s="468"/>
      <c r="DRT56" s="468"/>
      <c r="DRU56" s="468"/>
      <c r="DRV56" s="468"/>
      <c r="DRW56" s="468"/>
      <c r="DRX56" s="468"/>
      <c r="DRY56" s="468"/>
      <c r="DRZ56" s="468"/>
      <c r="DSA56" s="468"/>
      <c r="DSB56" s="468"/>
      <c r="DSC56" s="468"/>
      <c r="DSD56" s="468"/>
      <c r="DSE56" s="468"/>
      <c r="DSF56" s="468"/>
      <c r="DSG56" s="468"/>
      <c r="DSH56" s="468"/>
      <c r="DSI56" s="468"/>
      <c r="DSJ56" s="468"/>
      <c r="DSK56" s="468"/>
      <c r="DSL56" s="468"/>
      <c r="DSM56" s="468"/>
      <c r="DSN56" s="468"/>
      <c r="DSO56" s="468"/>
      <c r="DSP56" s="468"/>
      <c r="DSQ56" s="468"/>
      <c r="DSR56" s="468"/>
      <c r="DSS56" s="468"/>
      <c r="DST56" s="468"/>
      <c r="DSU56" s="468"/>
      <c r="DSV56" s="468"/>
      <c r="DSW56" s="468"/>
      <c r="DSX56" s="468"/>
      <c r="DSY56" s="468"/>
      <c r="DSZ56" s="468"/>
      <c r="DTA56" s="468"/>
      <c r="DTB56" s="468"/>
      <c r="DTC56" s="468"/>
      <c r="DTD56" s="468"/>
      <c r="DTE56" s="468"/>
      <c r="DTF56" s="468"/>
      <c r="DTG56" s="468"/>
      <c r="DTH56" s="468"/>
      <c r="DTI56" s="468"/>
      <c r="DTJ56" s="468"/>
      <c r="DTK56" s="468"/>
      <c r="DTL56" s="468"/>
      <c r="DTM56" s="468"/>
      <c r="DTN56" s="468"/>
      <c r="DTO56" s="468"/>
      <c r="DTP56" s="468"/>
      <c r="DTQ56" s="468"/>
      <c r="DTR56" s="468"/>
      <c r="DTS56" s="468"/>
      <c r="DTT56" s="468"/>
      <c r="DTU56" s="468"/>
      <c r="DTV56" s="468"/>
      <c r="DTW56" s="468"/>
      <c r="DTX56" s="468"/>
      <c r="DTY56" s="468"/>
      <c r="DTZ56" s="468"/>
      <c r="DUA56" s="468"/>
      <c r="DUB56" s="468"/>
      <c r="DUC56" s="468"/>
      <c r="DUD56" s="468"/>
      <c r="DUE56" s="468"/>
      <c r="DUF56" s="468"/>
      <c r="DUG56" s="468"/>
      <c r="DUH56" s="468"/>
      <c r="DUI56" s="468"/>
      <c r="DUJ56" s="468"/>
      <c r="DUK56" s="468"/>
      <c r="DUL56" s="468"/>
      <c r="DUM56" s="468"/>
      <c r="DUN56" s="468"/>
      <c r="DUO56" s="468"/>
      <c r="DUP56" s="468"/>
      <c r="DUQ56" s="468"/>
      <c r="DUR56" s="468"/>
      <c r="DUS56" s="468"/>
      <c r="DUT56" s="468"/>
      <c r="DUU56" s="468"/>
      <c r="DUV56" s="468"/>
      <c r="DUW56" s="468"/>
      <c r="DUX56" s="468"/>
      <c r="DUY56" s="468"/>
      <c r="DUZ56" s="468"/>
      <c r="DVA56" s="468"/>
      <c r="DVB56" s="468"/>
      <c r="DVC56" s="468"/>
      <c r="DVD56" s="468"/>
      <c r="DVE56" s="468"/>
      <c r="DVF56" s="468"/>
      <c r="DVG56" s="468"/>
      <c r="DVH56" s="468"/>
      <c r="DVI56" s="468"/>
      <c r="DVJ56" s="468"/>
      <c r="DVK56" s="468"/>
      <c r="DVL56" s="468"/>
      <c r="DVM56" s="468"/>
      <c r="DVN56" s="468"/>
      <c r="DVO56" s="468"/>
      <c r="DVP56" s="468"/>
      <c r="DVQ56" s="468"/>
      <c r="DVR56" s="468"/>
      <c r="DVS56" s="468"/>
      <c r="DVT56" s="468"/>
      <c r="DVU56" s="468"/>
      <c r="DVV56" s="468"/>
      <c r="DVW56" s="468"/>
      <c r="DVX56" s="468"/>
      <c r="DVY56" s="468"/>
      <c r="DVZ56" s="468"/>
      <c r="DWA56" s="468"/>
      <c r="DWB56" s="468"/>
      <c r="DWC56" s="468"/>
      <c r="DWD56" s="468"/>
      <c r="DWE56" s="468"/>
      <c r="DWF56" s="468"/>
      <c r="DWG56" s="468"/>
      <c r="DWH56" s="468"/>
      <c r="DWI56" s="468"/>
      <c r="DWJ56" s="468"/>
      <c r="DWK56" s="468"/>
      <c r="DWL56" s="468"/>
      <c r="DWM56" s="468"/>
      <c r="DWN56" s="468"/>
      <c r="DWO56" s="468"/>
      <c r="DWP56" s="468"/>
      <c r="DWQ56" s="468"/>
      <c r="DWR56" s="468"/>
      <c r="DWS56" s="468"/>
      <c r="DWT56" s="468"/>
      <c r="DWU56" s="468"/>
      <c r="DWV56" s="468"/>
      <c r="DWW56" s="468"/>
      <c r="DWX56" s="468"/>
      <c r="DWY56" s="468"/>
      <c r="DWZ56" s="468"/>
      <c r="DXA56" s="468"/>
      <c r="DXB56" s="468"/>
      <c r="DXC56" s="468"/>
      <c r="DXD56" s="468"/>
      <c r="DXE56" s="468"/>
      <c r="DXF56" s="468"/>
      <c r="DXG56" s="468"/>
      <c r="DXH56" s="468"/>
      <c r="DXI56" s="468"/>
      <c r="DXJ56" s="468"/>
      <c r="DXK56" s="468"/>
      <c r="DXL56" s="468"/>
      <c r="DXM56" s="468"/>
      <c r="DXN56" s="468"/>
      <c r="DXO56" s="468"/>
      <c r="DXP56" s="468"/>
      <c r="DXQ56" s="468"/>
      <c r="DXR56" s="468"/>
      <c r="DXS56" s="468"/>
      <c r="DXT56" s="468"/>
      <c r="DXU56" s="468"/>
      <c r="DXV56" s="468"/>
      <c r="DXW56" s="468"/>
      <c r="DXX56" s="468"/>
      <c r="DXY56" s="468"/>
      <c r="DXZ56" s="468"/>
      <c r="DYA56" s="468"/>
      <c r="DYB56" s="468"/>
      <c r="DYC56" s="468"/>
      <c r="DYD56" s="468"/>
      <c r="DYE56" s="468"/>
      <c r="DYF56" s="468"/>
      <c r="DYG56" s="468"/>
      <c r="DYH56" s="468"/>
      <c r="DYI56" s="468"/>
      <c r="DYJ56" s="468"/>
      <c r="DYK56" s="468"/>
      <c r="DYL56" s="468"/>
      <c r="DYM56" s="468"/>
      <c r="DYN56" s="468"/>
      <c r="DYO56" s="468"/>
      <c r="DYP56" s="468"/>
      <c r="DYQ56" s="468"/>
      <c r="DYR56" s="468"/>
      <c r="DYS56" s="468"/>
      <c r="DYT56" s="468"/>
      <c r="DYU56" s="468"/>
      <c r="DYV56" s="468"/>
      <c r="DYW56" s="468"/>
      <c r="DYX56" s="468"/>
      <c r="DYY56" s="468"/>
      <c r="DYZ56" s="468"/>
      <c r="DZA56" s="468"/>
      <c r="DZB56" s="468"/>
      <c r="DZC56" s="468"/>
      <c r="DZD56" s="468"/>
      <c r="DZE56" s="468"/>
      <c r="DZF56" s="468"/>
      <c r="DZG56" s="468"/>
      <c r="DZH56" s="468"/>
      <c r="DZI56" s="468"/>
      <c r="DZJ56" s="468"/>
      <c r="DZK56" s="468"/>
      <c r="DZL56" s="468"/>
      <c r="DZM56" s="468"/>
      <c r="DZN56" s="468"/>
      <c r="DZO56" s="468"/>
      <c r="DZP56" s="468"/>
      <c r="DZQ56" s="468"/>
      <c r="DZR56" s="468"/>
      <c r="DZS56" s="468"/>
      <c r="DZT56" s="468"/>
      <c r="DZU56" s="468"/>
      <c r="DZV56" s="468"/>
      <c r="DZW56" s="468"/>
      <c r="DZX56" s="468"/>
      <c r="DZY56" s="468"/>
      <c r="DZZ56" s="468"/>
      <c r="EAA56" s="468"/>
      <c r="EAB56" s="468"/>
      <c r="EAC56" s="468"/>
      <c r="EAD56" s="468"/>
      <c r="EAE56" s="468"/>
      <c r="EAF56" s="468"/>
      <c r="EAG56" s="468"/>
      <c r="EAH56" s="468"/>
      <c r="EAI56" s="468"/>
      <c r="EAJ56" s="468"/>
      <c r="EAK56" s="468"/>
      <c r="EAL56" s="468"/>
      <c r="EAM56" s="468"/>
      <c r="EAN56" s="468"/>
      <c r="EAO56" s="468"/>
      <c r="EAP56" s="468"/>
      <c r="EAQ56" s="468"/>
      <c r="EAR56" s="468"/>
      <c r="EAS56" s="468"/>
      <c r="EAT56" s="468"/>
      <c r="EAU56" s="468"/>
      <c r="EAV56" s="468"/>
      <c r="EAW56" s="468"/>
      <c r="EAX56" s="468"/>
      <c r="EAY56" s="468"/>
      <c r="EAZ56" s="468"/>
      <c r="EBA56" s="468"/>
      <c r="EBB56" s="468"/>
      <c r="EBC56" s="468"/>
      <c r="EBD56" s="468"/>
      <c r="EBE56" s="468"/>
      <c r="EBF56" s="468"/>
      <c r="EBG56" s="468"/>
      <c r="EBH56" s="468"/>
      <c r="EBI56" s="468"/>
      <c r="EBJ56" s="468"/>
      <c r="EBK56" s="468"/>
      <c r="EBL56" s="468"/>
      <c r="EBM56" s="468"/>
      <c r="EBN56" s="468"/>
      <c r="EBO56" s="468"/>
      <c r="EBP56" s="468"/>
      <c r="EBQ56" s="468"/>
      <c r="EBR56" s="468"/>
      <c r="EBS56" s="468"/>
      <c r="EBT56" s="468"/>
      <c r="EBU56" s="468"/>
      <c r="EBV56" s="468"/>
      <c r="EBW56" s="468"/>
      <c r="EBX56" s="468"/>
      <c r="EBY56" s="468"/>
      <c r="EBZ56" s="468"/>
      <c r="ECA56" s="468"/>
      <c r="ECB56" s="468"/>
      <c r="ECC56" s="468"/>
      <c r="ECD56" s="468"/>
      <c r="ECE56" s="468"/>
      <c r="ECF56" s="468"/>
      <c r="ECG56" s="468"/>
      <c r="ECH56" s="468"/>
      <c r="ECI56" s="468"/>
      <c r="ECJ56" s="468"/>
      <c r="ECK56" s="468"/>
      <c r="ECL56" s="468"/>
      <c r="ECM56" s="468"/>
      <c r="ECN56" s="468"/>
      <c r="ECO56" s="468"/>
      <c r="ECP56" s="468"/>
      <c r="ECQ56" s="468"/>
      <c r="ECR56" s="468"/>
      <c r="ECS56" s="468"/>
      <c r="ECT56" s="468"/>
      <c r="ECU56" s="468"/>
      <c r="ECV56" s="468"/>
      <c r="ECW56" s="468"/>
      <c r="ECX56" s="468"/>
      <c r="ECY56" s="468"/>
      <c r="ECZ56" s="468"/>
      <c r="EDA56" s="468"/>
      <c r="EDB56" s="468"/>
      <c r="EDC56" s="468"/>
      <c r="EDD56" s="468"/>
      <c r="EDE56" s="468"/>
      <c r="EDF56" s="468"/>
      <c r="EDG56" s="468"/>
      <c r="EDH56" s="468"/>
      <c r="EDI56" s="468"/>
      <c r="EDJ56" s="468"/>
      <c r="EDK56" s="468"/>
      <c r="EDL56" s="468"/>
      <c r="EDM56" s="468"/>
      <c r="EDN56" s="468"/>
      <c r="EDO56" s="468"/>
      <c r="EDP56" s="468"/>
      <c r="EDQ56" s="468"/>
      <c r="EDR56" s="468"/>
      <c r="EDS56" s="468"/>
      <c r="EDT56" s="468"/>
      <c r="EDU56" s="468"/>
      <c r="EDV56" s="468"/>
      <c r="EDW56" s="468"/>
      <c r="EDX56" s="468"/>
      <c r="EDY56" s="468"/>
      <c r="EDZ56" s="468"/>
      <c r="EEA56" s="468"/>
      <c r="EEB56" s="468"/>
      <c r="EEC56" s="468"/>
      <c r="EED56" s="468"/>
      <c r="EEE56" s="468"/>
      <c r="EEF56" s="468"/>
      <c r="EEG56" s="468"/>
      <c r="EEH56" s="468"/>
      <c r="EEI56" s="468"/>
      <c r="EEJ56" s="468"/>
      <c r="EEK56" s="468"/>
      <c r="EEL56" s="468"/>
      <c r="EEM56" s="468"/>
      <c r="EEN56" s="468"/>
      <c r="EEO56" s="468"/>
      <c r="EEP56" s="468"/>
      <c r="EEQ56" s="468"/>
      <c r="EER56" s="468"/>
      <c r="EES56" s="468"/>
      <c r="EET56" s="468"/>
      <c r="EEU56" s="468"/>
      <c r="EEV56" s="468"/>
      <c r="EEW56" s="468"/>
      <c r="EEX56" s="468"/>
      <c r="EEY56" s="468"/>
      <c r="EEZ56" s="468"/>
      <c r="EFA56" s="468"/>
      <c r="EFB56" s="468"/>
      <c r="EFC56" s="468"/>
      <c r="EFD56" s="468"/>
      <c r="EFE56" s="468"/>
      <c r="EFF56" s="468"/>
      <c r="EFG56" s="468"/>
      <c r="EFH56" s="468"/>
      <c r="EFI56" s="468"/>
      <c r="EFJ56" s="468"/>
      <c r="EFK56" s="468"/>
      <c r="EFL56" s="468"/>
      <c r="EFM56" s="468"/>
      <c r="EFN56" s="468"/>
      <c r="EFO56" s="468"/>
      <c r="EFP56" s="468"/>
      <c r="EFQ56" s="468"/>
      <c r="EFR56" s="468"/>
      <c r="EFS56" s="468"/>
      <c r="EFT56" s="468"/>
      <c r="EFU56" s="468"/>
      <c r="EFV56" s="468"/>
      <c r="EFW56" s="468"/>
      <c r="EFX56" s="468"/>
      <c r="EFY56" s="468"/>
      <c r="EFZ56" s="468"/>
      <c r="EGA56" s="468"/>
      <c r="EGB56" s="468"/>
      <c r="EGC56" s="468"/>
      <c r="EGD56" s="468"/>
      <c r="EGE56" s="468"/>
      <c r="EGF56" s="468"/>
      <c r="EGG56" s="468"/>
      <c r="EGH56" s="468"/>
      <c r="EGI56" s="468"/>
      <c r="EGJ56" s="468"/>
      <c r="EGK56" s="468"/>
      <c r="EGL56" s="468"/>
      <c r="EGM56" s="468"/>
      <c r="EGN56" s="468"/>
      <c r="EGO56" s="468"/>
      <c r="EGP56" s="468"/>
      <c r="EGQ56" s="468"/>
      <c r="EGR56" s="468"/>
      <c r="EGS56" s="468"/>
      <c r="EGT56" s="468"/>
      <c r="EGU56" s="468"/>
      <c r="EGV56" s="468"/>
      <c r="EGW56" s="468"/>
      <c r="EGX56" s="468"/>
      <c r="EGY56" s="468"/>
      <c r="EGZ56" s="468"/>
      <c r="EHA56" s="468"/>
      <c r="EHB56" s="468"/>
      <c r="EHC56" s="468"/>
      <c r="EHD56" s="468"/>
      <c r="EHE56" s="468"/>
      <c r="EHF56" s="468"/>
      <c r="EHG56" s="468"/>
      <c r="EHH56" s="468"/>
      <c r="EHI56" s="468"/>
      <c r="EHJ56" s="468"/>
      <c r="EHK56" s="468"/>
      <c r="EHL56" s="468"/>
      <c r="EHM56" s="468"/>
      <c r="EHN56" s="468"/>
      <c r="EHO56" s="468"/>
      <c r="EHP56" s="468"/>
      <c r="EHQ56" s="468"/>
      <c r="EHR56" s="468"/>
      <c r="EHS56" s="468"/>
      <c r="EHT56" s="468"/>
      <c r="EHU56" s="468"/>
      <c r="EHV56" s="468"/>
      <c r="EHW56" s="468"/>
      <c r="EHX56" s="468"/>
      <c r="EHY56" s="468"/>
      <c r="EHZ56" s="468"/>
      <c r="EIA56" s="468"/>
      <c r="EIB56" s="468"/>
      <c r="EIC56" s="468"/>
      <c r="EID56" s="468"/>
      <c r="EIE56" s="468"/>
      <c r="EIF56" s="468"/>
      <c r="EIG56" s="468"/>
      <c r="EIH56" s="468"/>
      <c r="EII56" s="468"/>
      <c r="EIJ56" s="468"/>
      <c r="EIK56" s="468"/>
      <c r="EIL56" s="468"/>
      <c r="EIM56" s="468"/>
      <c r="EIN56" s="468"/>
      <c r="EIO56" s="468"/>
      <c r="EIP56" s="468"/>
      <c r="EIQ56" s="468"/>
      <c r="EIR56" s="468"/>
      <c r="EIS56" s="468"/>
      <c r="EIT56" s="468"/>
      <c r="EIU56" s="468"/>
      <c r="EIV56" s="468"/>
      <c r="EIW56" s="468"/>
      <c r="EIX56" s="468"/>
      <c r="EIY56" s="468"/>
      <c r="EIZ56" s="468"/>
      <c r="EJA56" s="468"/>
      <c r="EJB56" s="468"/>
      <c r="EJC56" s="468"/>
      <c r="EJD56" s="468"/>
      <c r="EJE56" s="468"/>
      <c r="EJF56" s="468"/>
      <c r="EJG56" s="468"/>
      <c r="EJH56" s="468"/>
      <c r="EJI56" s="468"/>
      <c r="EJJ56" s="468"/>
      <c r="EJK56" s="468"/>
      <c r="EJL56" s="468"/>
      <c r="EJM56" s="468"/>
      <c r="EJN56" s="468"/>
      <c r="EJO56" s="468"/>
      <c r="EJP56" s="468"/>
      <c r="EJQ56" s="468"/>
      <c r="EJR56" s="468"/>
      <c r="EJS56" s="468"/>
      <c r="EJT56" s="468"/>
      <c r="EJU56" s="468"/>
      <c r="EJV56" s="468"/>
      <c r="EJW56" s="468"/>
      <c r="EJX56" s="468"/>
      <c r="EJY56" s="468"/>
      <c r="EJZ56" s="468"/>
      <c r="EKA56" s="468"/>
      <c r="EKB56" s="468"/>
      <c r="EKC56" s="468"/>
      <c r="EKD56" s="468"/>
      <c r="EKE56" s="468"/>
      <c r="EKF56" s="468"/>
      <c r="EKG56" s="468"/>
      <c r="EKH56" s="468"/>
      <c r="EKI56" s="468"/>
      <c r="EKJ56" s="468"/>
      <c r="EKK56" s="468"/>
      <c r="EKL56" s="468"/>
      <c r="EKM56" s="468"/>
      <c r="EKN56" s="468"/>
      <c r="EKO56" s="468"/>
      <c r="EKP56" s="468"/>
      <c r="EKQ56" s="468"/>
      <c r="EKR56" s="468"/>
      <c r="EKS56" s="468"/>
      <c r="EKT56" s="468"/>
      <c r="EKU56" s="468"/>
      <c r="EKV56" s="468"/>
      <c r="EKW56" s="468"/>
      <c r="EKX56" s="468"/>
      <c r="EKY56" s="468"/>
      <c r="EKZ56" s="468"/>
      <c r="ELA56" s="468"/>
      <c r="ELB56" s="468"/>
      <c r="ELC56" s="468"/>
      <c r="ELD56" s="468"/>
      <c r="ELE56" s="468"/>
      <c r="ELF56" s="468"/>
      <c r="ELG56" s="468"/>
      <c r="ELH56" s="468"/>
      <c r="ELI56" s="468"/>
      <c r="ELJ56" s="468"/>
      <c r="ELK56" s="468"/>
      <c r="ELL56" s="468"/>
      <c r="ELM56" s="468"/>
      <c r="ELN56" s="468"/>
      <c r="ELO56" s="468"/>
      <c r="ELP56" s="468"/>
      <c r="ELQ56" s="468"/>
      <c r="ELR56" s="468"/>
      <c r="ELS56" s="468"/>
      <c r="ELT56" s="468"/>
      <c r="ELU56" s="468"/>
      <c r="ELV56" s="468"/>
      <c r="ELW56" s="468"/>
      <c r="ELX56" s="468"/>
      <c r="ELY56" s="468"/>
      <c r="ELZ56" s="468"/>
      <c r="EMA56" s="468"/>
      <c r="EMB56" s="468"/>
      <c r="EMC56" s="468"/>
      <c r="EMD56" s="468"/>
      <c r="EME56" s="468"/>
      <c r="EMF56" s="468"/>
      <c r="EMG56" s="468"/>
      <c r="EMH56" s="468"/>
      <c r="EMI56" s="468"/>
      <c r="EMJ56" s="468"/>
      <c r="EMK56" s="468"/>
      <c r="EML56" s="468"/>
      <c r="EMM56" s="468"/>
      <c r="EMN56" s="468"/>
      <c r="EMO56" s="468"/>
      <c r="EMP56" s="468"/>
      <c r="EMQ56" s="468"/>
      <c r="EMR56" s="468"/>
      <c r="EMS56" s="468"/>
      <c r="EMT56" s="468"/>
      <c r="EMU56" s="468"/>
      <c r="EMV56" s="468"/>
      <c r="EMW56" s="468"/>
      <c r="EMX56" s="468"/>
      <c r="EMY56" s="468"/>
      <c r="EMZ56" s="468"/>
      <c r="ENA56" s="468"/>
      <c r="ENB56" s="468"/>
      <c r="ENC56" s="468"/>
      <c r="END56" s="468"/>
      <c r="ENE56" s="468"/>
      <c r="ENF56" s="468"/>
      <c r="ENG56" s="468"/>
      <c r="ENH56" s="468"/>
      <c r="ENI56" s="468"/>
      <c r="ENJ56" s="468"/>
      <c r="ENK56" s="468"/>
      <c r="ENL56" s="468"/>
      <c r="ENM56" s="468"/>
      <c r="ENN56" s="468"/>
      <c r="ENO56" s="468"/>
      <c r="ENP56" s="468"/>
      <c r="ENQ56" s="468"/>
      <c r="ENR56" s="468"/>
      <c r="ENS56" s="468"/>
      <c r="ENT56" s="468"/>
      <c r="ENU56" s="468"/>
      <c r="ENV56" s="468"/>
      <c r="ENW56" s="468"/>
      <c r="ENX56" s="468"/>
      <c r="ENY56" s="468"/>
      <c r="ENZ56" s="468"/>
      <c r="EOA56" s="468"/>
      <c r="EOB56" s="468"/>
      <c r="EOC56" s="468"/>
      <c r="EOD56" s="468"/>
      <c r="EOE56" s="468"/>
      <c r="EOF56" s="468"/>
      <c r="EOG56" s="468"/>
      <c r="EOH56" s="468"/>
      <c r="EOI56" s="468"/>
      <c r="EOJ56" s="468"/>
      <c r="EOK56" s="468"/>
      <c r="EOL56" s="468"/>
      <c r="EOM56" s="468"/>
      <c r="EON56" s="468"/>
      <c r="EOO56" s="468"/>
      <c r="EOP56" s="468"/>
      <c r="EOQ56" s="468"/>
      <c r="EOR56" s="468"/>
      <c r="EOS56" s="468"/>
      <c r="EOT56" s="468"/>
      <c r="EOU56" s="468"/>
      <c r="EOV56" s="468"/>
      <c r="EOW56" s="468"/>
      <c r="EOX56" s="468"/>
      <c r="EOY56" s="468"/>
      <c r="EOZ56" s="468"/>
      <c r="EPA56" s="468"/>
      <c r="EPB56" s="468"/>
      <c r="EPC56" s="468"/>
      <c r="EPD56" s="468"/>
      <c r="EPE56" s="468"/>
      <c r="EPF56" s="468"/>
      <c r="EPG56" s="468"/>
      <c r="EPH56" s="468"/>
      <c r="EPI56" s="468"/>
      <c r="EPJ56" s="468"/>
      <c r="EPK56" s="468"/>
      <c r="EPL56" s="468"/>
      <c r="EPM56" s="468"/>
      <c r="EPN56" s="468"/>
      <c r="EPO56" s="468"/>
      <c r="EPP56" s="468"/>
      <c r="EPQ56" s="468"/>
      <c r="EPR56" s="468"/>
      <c r="EPS56" s="468"/>
      <c r="EPT56" s="468"/>
      <c r="EPU56" s="468"/>
      <c r="EPV56" s="468"/>
      <c r="EPW56" s="468"/>
      <c r="EPX56" s="468"/>
      <c r="EPY56" s="468"/>
      <c r="EPZ56" s="468"/>
      <c r="EQA56" s="468"/>
      <c r="EQB56" s="468"/>
      <c r="EQC56" s="468"/>
      <c r="EQD56" s="468"/>
      <c r="EQE56" s="468"/>
      <c r="EQF56" s="468"/>
      <c r="EQG56" s="468"/>
      <c r="EQH56" s="468"/>
      <c r="EQI56" s="468"/>
      <c r="EQJ56" s="468"/>
      <c r="EQK56" s="468"/>
      <c r="EQL56" s="468"/>
      <c r="EQM56" s="468"/>
      <c r="EQN56" s="468"/>
      <c r="EQO56" s="468"/>
      <c r="EQP56" s="468"/>
      <c r="EQQ56" s="468"/>
      <c r="EQR56" s="468"/>
      <c r="EQS56" s="468"/>
      <c r="EQT56" s="468"/>
      <c r="EQU56" s="468"/>
      <c r="EQV56" s="468"/>
      <c r="EQW56" s="468"/>
      <c r="EQX56" s="468"/>
      <c r="EQY56" s="468"/>
      <c r="EQZ56" s="468"/>
      <c r="ERA56" s="468"/>
      <c r="ERB56" s="468"/>
      <c r="ERC56" s="468"/>
      <c r="ERD56" s="468"/>
      <c r="ERE56" s="468"/>
      <c r="ERF56" s="468"/>
      <c r="ERG56" s="468"/>
      <c r="ERH56" s="468"/>
      <c r="ERI56" s="468"/>
      <c r="ERJ56" s="468"/>
      <c r="ERK56" s="468"/>
      <c r="ERL56" s="468"/>
      <c r="ERM56" s="468"/>
      <c r="ERN56" s="468"/>
      <c r="ERO56" s="468"/>
      <c r="ERP56" s="468"/>
      <c r="ERQ56" s="468"/>
      <c r="ERR56" s="468"/>
      <c r="ERS56" s="468"/>
      <c r="ERT56" s="468"/>
      <c r="ERU56" s="468"/>
      <c r="ERV56" s="468"/>
      <c r="ERW56" s="468"/>
      <c r="ERX56" s="468"/>
      <c r="ERY56" s="468"/>
      <c r="ERZ56" s="468"/>
      <c r="ESA56" s="468"/>
      <c r="ESB56" s="468"/>
      <c r="ESC56" s="468"/>
      <c r="ESD56" s="468"/>
      <c r="ESE56" s="468"/>
      <c r="ESF56" s="468"/>
      <c r="ESG56" s="468"/>
      <c r="ESH56" s="468"/>
      <c r="ESI56" s="468"/>
      <c r="ESJ56" s="468"/>
      <c r="ESK56" s="468"/>
      <c r="ESL56" s="468"/>
      <c r="ESM56" s="468"/>
      <c r="ESN56" s="468"/>
      <c r="ESO56" s="468"/>
      <c r="ESP56" s="468"/>
      <c r="ESQ56" s="468"/>
      <c r="ESR56" s="468"/>
      <c r="ESS56" s="468"/>
      <c r="EST56" s="468"/>
      <c r="ESU56" s="468"/>
      <c r="ESV56" s="468"/>
      <c r="ESW56" s="468"/>
      <c r="ESX56" s="468"/>
      <c r="ESY56" s="468"/>
      <c r="ESZ56" s="468"/>
      <c r="ETA56" s="468"/>
      <c r="ETB56" s="468"/>
      <c r="ETC56" s="468"/>
      <c r="ETD56" s="468"/>
      <c r="ETE56" s="468"/>
      <c r="ETF56" s="468"/>
      <c r="ETG56" s="468"/>
      <c r="ETH56" s="468"/>
      <c r="ETI56" s="468"/>
      <c r="ETJ56" s="468"/>
      <c r="ETK56" s="468"/>
      <c r="ETL56" s="468"/>
      <c r="ETM56" s="468"/>
      <c r="ETN56" s="468"/>
      <c r="ETO56" s="468"/>
      <c r="ETP56" s="468"/>
      <c r="ETQ56" s="468"/>
      <c r="ETR56" s="468"/>
      <c r="ETS56" s="468"/>
      <c r="ETT56" s="468"/>
      <c r="ETU56" s="468"/>
      <c r="ETV56" s="468"/>
      <c r="ETW56" s="468"/>
      <c r="ETX56" s="468"/>
      <c r="ETY56" s="468"/>
      <c r="ETZ56" s="468"/>
      <c r="EUA56" s="468"/>
      <c r="EUB56" s="468"/>
      <c r="EUC56" s="468"/>
      <c r="EUD56" s="468"/>
      <c r="EUE56" s="468"/>
      <c r="EUF56" s="468"/>
      <c r="EUG56" s="468"/>
      <c r="EUH56" s="468"/>
      <c r="EUI56" s="468"/>
      <c r="EUJ56" s="468"/>
      <c r="EUK56" s="468"/>
      <c r="EUL56" s="468"/>
      <c r="EUM56" s="468"/>
      <c r="EUN56" s="468"/>
      <c r="EUO56" s="468"/>
      <c r="EUP56" s="468"/>
      <c r="EUQ56" s="468"/>
      <c r="EUR56" s="468"/>
      <c r="EUS56" s="468"/>
      <c r="EUT56" s="468"/>
      <c r="EUU56" s="468"/>
      <c r="EUV56" s="468"/>
      <c r="EUW56" s="468"/>
      <c r="EUX56" s="468"/>
      <c r="EUY56" s="468"/>
      <c r="EUZ56" s="468"/>
      <c r="EVA56" s="468"/>
      <c r="EVB56" s="468"/>
      <c r="EVC56" s="468"/>
      <c r="EVD56" s="468"/>
      <c r="EVE56" s="468"/>
      <c r="EVF56" s="468"/>
      <c r="EVG56" s="468"/>
      <c r="EVH56" s="468"/>
      <c r="EVI56" s="468"/>
      <c r="EVJ56" s="468"/>
      <c r="EVK56" s="468"/>
      <c r="EVL56" s="468"/>
      <c r="EVM56" s="468"/>
      <c r="EVN56" s="468"/>
      <c r="EVO56" s="468"/>
      <c r="EVP56" s="468"/>
      <c r="EVQ56" s="468"/>
      <c r="EVR56" s="468"/>
      <c r="EVS56" s="468"/>
      <c r="EVT56" s="468"/>
      <c r="EVU56" s="468"/>
      <c r="EVV56" s="468"/>
      <c r="EVW56" s="468"/>
      <c r="EVX56" s="468"/>
      <c r="EVY56" s="468"/>
      <c r="EVZ56" s="468"/>
      <c r="EWA56" s="468"/>
      <c r="EWB56" s="468"/>
      <c r="EWC56" s="468"/>
      <c r="EWD56" s="468"/>
      <c r="EWE56" s="468"/>
      <c r="EWF56" s="468"/>
      <c r="EWG56" s="468"/>
      <c r="EWH56" s="468"/>
      <c r="EWI56" s="468"/>
      <c r="EWJ56" s="468"/>
      <c r="EWK56" s="468"/>
      <c r="EWL56" s="468"/>
      <c r="EWM56" s="468"/>
      <c r="EWN56" s="468"/>
      <c r="EWO56" s="468"/>
      <c r="EWP56" s="468"/>
      <c r="EWQ56" s="468"/>
      <c r="EWR56" s="468"/>
      <c r="EWS56" s="468"/>
      <c r="EWT56" s="468"/>
      <c r="EWU56" s="468"/>
      <c r="EWV56" s="468"/>
      <c r="EWW56" s="468"/>
      <c r="EWX56" s="468"/>
      <c r="EWY56" s="468"/>
      <c r="EWZ56" s="468"/>
      <c r="EXA56" s="468"/>
      <c r="EXB56" s="468"/>
      <c r="EXC56" s="468"/>
      <c r="EXD56" s="468"/>
      <c r="EXE56" s="468"/>
      <c r="EXF56" s="468"/>
      <c r="EXG56" s="468"/>
      <c r="EXH56" s="468"/>
      <c r="EXI56" s="468"/>
      <c r="EXJ56" s="468"/>
      <c r="EXK56" s="468"/>
      <c r="EXL56" s="468"/>
      <c r="EXM56" s="468"/>
      <c r="EXN56" s="468"/>
      <c r="EXO56" s="468"/>
      <c r="EXP56" s="468"/>
      <c r="EXQ56" s="468"/>
      <c r="EXR56" s="468"/>
      <c r="EXS56" s="468"/>
      <c r="EXT56" s="468"/>
      <c r="EXU56" s="468"/>
      <c r="EXV56" s="468"/>
      <c r="EXW56" s="468"/>
      <c r="EXX56" s="468"/>
      <c r="EXY56" s="468"/>
      <c r="EXZ56" s="468"/>
      <c r="EYA56" s="468"/>
      <c r="EYB56" s="468"/>
      <c r="EYC56" s="468"/>
      <c r="EYD56" s="468"/>
      <c r="EYE56" s="468"/>
      <c r="EYF56" s="468"/>
      <c r="EYG56" s="468"/>
      <c r="EYH56" s="468"/>
      <c r="EYI56" s="468"/>
      <c r="EYJ56" s="468"/>
      <c r="EYK56" s="468"/>
      <c r="EYL56" s="468"/>
      <c r="EYM56" s="468"/>
      <c r="EYN56" s="468"/>
      <c r="EYO56" s="468"/>
      <c r="EYP56" s="468"/>
      <c r="EYQ56" s="468"/>
      <c r="EYR56" s="468"/>
      <c r="EYS56" s="468"/>
      <c r="EYT56" s="468"/>
      <c r="EYU56" s="468"/>
      <c r="EYV56" s="468"/>
      <c r="EYW56" s="468"/>
      <c r="EYX56" s="468"/>
      <c r="EYY56" s="468"/>
      <c r="EYZ56" s="468"/>
      <c r="EZA56" s="468"/>
      <c r="EZB56" s="468"/>
      <c r="EZC56" s="468"/>
      <c r="EZD56" s="468"/>
      <c r="EZE56" s="468"/>
      <c r="EZF56" s="468"/>
      <c r="EZG56" s="468"/>
      <c r="EZH56" s="468"/>
      <c r="EZI56" s="468"/>
      <c r="EZJ56" s="468"/>
      <c r="EZK56" s="468"/>
      <c r="EZL56" s="468"/>
      <c r="EZM56" s="468"/>
      <c r="EZN56" s="468"/>
      <c r="EZO56" s="468"/>
      <c r="EZP56" s="468"/>
      <c r="EZQ56" s="468"/>
      <c r="EZR56" s="468"/>
      <c r="EZS56" s="468"/>
      <c r="EZT56" s="468"/>
      <c r="EZU56" s="468"/>
      <c r="EZV56" s="468"/>
      <c r="EZW56" s="468"/>
      <c r="EZX56" s="468"/>
      <c r="EZY56" s="468"/>
      <c r="EZZ56" s="468"/>
      <c r="FAA56" s="468"/>
      <c r="FAB56" s="468"/>
      <c r="FAC56" s="468"/>
      <c r="FAD56" s="468"/>
      <c r="FAE56" s="468"/>
      <c r="FAF56" s="468"/>
      <c r="FAG56" s="468"/>
      <c r="FAH56" s="468"/>
      <c r="FAI56" s="468"/>
      <c r="FAJ56" s="468"/>
      <c r="FAK56" s="468"/>
      <c r="FAL56" s="468"/>
      <c r="FAM56" s="468"/>
      <c r="FAN56" s="468"/>
      <c r="FAO56" s="468"/>
      <c r="FAP56" s="468"/>
      <c r="FAQ56" s="468"/>
      <c r="FAR56" s="468"/>
      <c r="FAS56" s="468"/>
      <c r="FAT56" s="468"/>
      <c r="FAU56" s="468"/>
      <c r="FAV56" s="468"/>
      <c r="FAW56" s="468"/>
      <c r="FAX56" s="468"/>
      <c r="FAY56" s="468"/>
      <c r="FAZ56" s="468"/>
      <c r="FBA56" s="468"/>
      <c r="FBB56" s="468"/>
      <c r="FBC56" s="468"/>
      <c r="FBD56" s="468"/>
      <c r="FBE56" s="468"/>
      <c r="FBF56" s="468"/>
      <c r="FBG56" s="468"/>
      <c r="FBH56" s="468"/>
      <c r="FBI56" s="468"/>
      <c r="FBJ56" s="468"/>
      <c r="FBK56" s="468"/>
      <c r="FBL56" s="468"/>
      <c r="FBM56" s="468"/>
      <c r="FBN56" s="468"/>
      <c r="FBO56" s="468"/>
      <c r="FBP56" s="468"/>
      <c r="FBQ56" s="468"/>
      <c r="FBR56" s="468"/>
      <c r="FBS56" s="468"/>
      <c r="FBT56" s="468"/>
      <c r="FBU56" s="468"/>
      <c r="FBV56" s="468"/>
      <c r="FBW56" s="468"/>
      <c r="FBX56" s="468"/>
      <c r="FBY56" s="468"/>
      <c r="FBZ56" s="468"/>
      <c r="FCA56" s="468"/>
      <c r="FCB56" s="468"/>
      <c r="FCC56" s="468"/>
      <c r="FCD56" s="468"/>
      <c r="FCE56" s="468"/>
      <c r="FCF56" s="468"/>
      <c r="FCG56" s="468"/>
      <c r="FCH56" s="468"/>
      <c r="FCI56" s="468"/>
      <c r="FCJ56" s="468"/>
      <c r="FCK56" s="468"/>
      <c r="FCL56" s="468"/>
      <c r="FCM56" s="468"/>
      <c r="FCN56" s="468"/>
      <c r="FCO56" s="468"/>
      <c r="FCP56" s="468"/>
      <c r="FCQ56" s="468"/>
      <c r="FCR56" s="468"/>
      <c r="FCS56" s="468"/>
      <c r="FCT56" s="468"/>
      <c r="FCU56" s="468"/>
      <c r="FCV56" s="468"/>
      <c r="FCW56" s="468"/>
      <c r="FCX56" s="468"/>
      <c r="FCY56" s="468"/>
      <c r="FCZ56" s="468"/>
      <c r="FDA56" s="468"/>
      <c r="FDB56" s="468"/>
      <c r="FDC56" s="468"/>
      <c r="FDD56" s="468"/>
      <c r="FDE56" s="468"/>
      <c r="FDF56" s="468"/>
      <c r="FDG56" s="468"/>
      <c r="FDH56" s="468"/>
      <c r="FDI56" s="468"/>
      <c r="FDJ56" s="468"/>
      <c r="FDK56" s="468"/>
      <c r="FDL56" s="468"/>
      <c r="FDM56" s="468"/>
      <c r="FDN56" s="468"/>
      <c r="FDO56" s="468"/>
      <c r="FDP56" s="468"/>
      <c r="FDQ56" s="468"/>
      <c r="FDR56" s="468"/>
      <c r="FDS56" s="468"/>
      <c r="FDT56" s="468"/>
      <c r="FDU56" s="468"/>
      <c r="FDV56" s="468"/>
      <c r="FDW56" s="468"/>
      <c r="FDX56" s="468"/>
      <c r="FDY56" s="468"/>
      <c r="FDZ56" s="468"/>
      <c r="FEA56" s="468"/>
      <c r="FEB56" s="468"/>
      <c r="FEC56" s="468"/>
      <c r="FED56" s="468"/>
      <c r="FEE56" s="468"/>
      <c r="FEF56" s="468"/>
      <c r="FEG56" s="468"/>
      <c r="FEH56" s="468"/>
      <c r="FEI56" s="468"/>
      <c r="FEJ56" s="468"/>
      <c r="FEK56" s="468"/>
      <c r="FEL56" s="468"/>
      <c r="FEM56" s="468"/>
      <c r="FEN56" s="468"/>
      <c r="FEO56" s="468"/>
      <c r="FEP56" s="468"/>
      <c r="FEQ56" s="468"/>
      <c r="FER56" s="468"/>
      <c r="FES56" s="468"/>
      <c r="FET56" s="468"/>
      <c r="FEU56" s="468"/>
      <c r="FEV56" s="468"/>
      <c r="FEW56" s="468"/>
      <c r="FEX56" s="468"/>
      <c r="FEY56" s="468"/>
      <c r="FEZ56" s="468"/>
      <c r="FFA56" s="468"/>
      <c r="FFB56" s="468"/>
      <c r="FFC56" s="468"/>
      <c r="FFD56" s="468"/>
      <c r="FFE56" s="468"/>
      <c r="FFF56" s="468"/>
      <c r="FFG56" s="468"/>
      <c r="FFH56" s="468"/>
      <c r="FFI56" s="468"/>
      <c r="FFJ56" s="468"/>
      <c r="FFK56" s="468"/>
      <c r="FFL56" s="468"/>
      <c r="FFM56" s="468"/>
      <c r="FFN56" s="468"/>
      <c r="FFO56" s="468"/>
      <c r="FFP56" s="468"/>
      <c r="FFQ56" s="468"/>
      <c r="FFR56" s="468"/>
      <c r="FFS56" s="468"/>
      <c r="FFT56" s="468"/>
      <c r="FFU56" s="468"/>
      <c r="FFV56" s="468"/>
      <c r="FFW56" s="468"/>
      <c r="FFX56" s="468"/>
      <c r="FFY56" s="468"/>
      <c r="FFZ56" s="468"/>
      <c r="FGA56" s="468"/>
      <c r="FGB56" s="468"/>
      <c r="FGC56" s="468"/>
      <c r="FGD56" s="468"/>
      <c r="FGE56" s="468"/>
      <c r="FGF56" s="468"/>
      <c r="FGG56" s="468"/>
      <c r="FGH56" s="468"/>
      <c r="FGI56" s="468"/>
      <c r="FGJ56" s="468"/>
      <c r="FGK56" s="468"/>
      <c r="FGL56" s="468"/>
      <c r="FGM56" s="468"/>
      <c r="FGN56" s="468"/>
      <c r="FGO56" s="468"/>
      <c r="FGP56" s="468"/>
      <c r="FGQ56" s="468"/>
      <c r="FGR56" s="468"/>
      <c r="FGS56" s="468"/>
      <c r="FGT56" s="468"/>
      <c r="FGU56" s="468"/>
      <c r="FGV56" s="468"/>
      <c r="FGW56" s="468"/>
      <c r="FGX56" s="468"/>
      <c r="FGY56" s="468"/>
      <c r="FGZ56" s="468"/>
      <c r="FHA56" s="468"/>
      <c r="FHB56" s="468"/>
      <c r="FHC56" s="468"/>
      <c r="FHD56" s="468"/>
      <c r="FHE56" s="468"/>
      <c r="FHF56" s="468"/>
      <c r="FHG56" s="468"/>
      <c r="FHH56" s="468"/>
      <c r="FHI56" s="468"/>
      <c r="FHJ56" s="468"/>
      <c r="FHK56" s="468"/>
      <c r="FHL56" s="468"/>
      <c r="FHM56" s="468"/>
      <c r="FHN56" s="468"/>
      <c r="FHO56" s="468"/>
      <c r="FHP56" s="468"/>
      <c r="FHQ56" s="468"/>
      <c r="FHR56" s="468"/>
      <c r="FHS56" s="468"/>
      <c r="FHT56" s="468"/>
      <c r="FHU56" s="468"/>
      <c r="FHV56" s="468"/>
      <c r="FHW56" s="468"/>
      <c r="FHX56" s="468"/>
      <c r="FHY56" s="468"/>
      <c r="FHZ56" s="468"/>
      <c r="FIA56" s="468"/>
      <c r="FIB56" s="468"/>
      <c r="FIC56" s="468"/>
      <c r="FID56" s="468"/>
      <c r="FIE56" s="468"/>
      <c r="FIF56" s="468"/>
      <c r="FIG56" s="468"/>
      <c r="FIH56" s="468"/>
      <c r="FII56" s="468"/>
      <c r="FIJ56" s="468"/>
      <c r="FIK56" s="468"/>
      <c r="FIL56" s="468"/>
      <c r="FIM56" s="468"/>
      <c r="FIN56" s="468"/>
      <c r="FIO56" s="468"/>
      <c r="FIP56" s="468"/>
      <c r="FIQ56" s="468"/>
      <c r="FIR56" s="468"/>
      <c r="FIS56" s="468"/>
      <c r="FIT56" s="468"/>
      <c r="FIU56" s="468"/>
      <c r="FIV56" s="468"/>
      <c r="FIW56" s="468"/>
      <c r="FIX56" s="468"/>
      <c r="FIY56" s="468"/>
      <c r="FIZ56" s="468"/>
      <c r="FJA56" s="468"/>
      <c r="FJB56" s="468"/>
      <c r="FJC56" s="468"/>
      <c r="FJD56" s="468"/>
      <c r="FJE56" s="468"/>
      <c r="FJF56" s="468"/>
      <c r="FJG56" s="468"/>
      <c r="FJH56" s="468"/>
      <c r="FJI56" s="468"/>
      <c r="FJJ56" s="468"/>
      <c r="FJK56" s="468"/>
      <c r="FJL56" s="468"/>
      <c r="FJM56" s="468"/>
      <c r="FJN56" s="468"/>
      <c r="FJO56" s="468"/>
      <c r="FJP56" s="468"/>
      <c r="FJQ56" s="468"/>
      <c r="FJR56" s="468"/>
      <c r="FJS56" s="468"/>
      <c r="FJT56" s="468"/>
      <c r="FJU56" s="468"/>
      <c r="FJV56" s="468"/>
      <c r="FJW56" s="468"/>
      <c r="FJX56" s="468"/>
      <c r="FJY56" s="468"/>
      <c r="FJZ56" s="468"/>
      <c r="FKA56" s="468"/>
      <c r="FKB56" s="468"/>
      <c r="FKC56" s="468"/>
      <c r="FKD56" s="468"/>
      <c r="FKE56" s="468"/>
      <c r="FKF56" s="468"/>
      <c r="FKG56" s="468"/>
      <c r="FKH56" s="468"/>
      <c r="FKI56" s="468"/>
      <c r="FKJ56" s="468"/>
      <c r="FKK56" s="468"/>
      <c r="FKL56" s="468"/>
      <c r="FKM56" s="468"/>
      <c r="FKN56" s="468"/>
      <c r="FKO56" s="468"/>
      <c r="FKP56" s="468"/>
      <c r="FKQ56" s="468"/>
      <c r="FKR56" s="468"/>
      <c r="FKS56" s="468"/>
      <c r="FKT56" s="468"/>
      <c r="FKU56" s="468"/>
      <c r="FKV56" s="468"/>
      <c r="FKW56" s="468"/>
      <c r="FKX56" s="468"/>
      <c r="FKY56" s="468"/>
      <c r="FKZ56" s="468"/>
      <c r="FLA56" s="468"/>
      <c r="FLB56" s="468"/>
      <c r="FLC56" s="468"/>
      <c r="FLD56" s="468"/>
      <c r="FLE56" s="468"/>
      <c r="FLF56" s="468"/>
      <c r="FLG56" s="468"/>
      <c r="FLH56" s="468"/>
      <c r="FLI56" s="468"/>
      <c r="FLJ56" s="468"/>
      <c r="FLK56" s="468"/>
      <c r="FLL56" s="468"/>
      <c r="FLM56" s="468"/>
      <c r="FLN56" s="468"/>
      <c r="FLO56" s="468"/>
      <c r="FLP56" s="468"/>
      <c r="FLQ56" s="468"/>
      <c r="FLR56" s="468"/>
      <c r="FLS56" s="468"/>
      <c r="FLT56" s="468"/>
      <c r="FLU56" s="468"/>
      <c r="FLV56" s="468"/>
      <c r="FLW56" s="468"/>
      <c r="FLX56" s="468"/>
      <c r="FLY56" s="468"/>
      <c r="FLZ56" s="468"/>
      <c r="FMA56" s="468"/>
      <c r="FMB56" s="468"/>
      <c r="FMC56" s="468"/>
      <c r="FMD56" s="468"/>
      <c r="FME56" s="468"/>
      <c r="FMF56" s="468"/>
      <c r="FMG56" s="468"/>
      <c r="FMH56" s="468"/>
      <c r="FMI56" s="468"/>
      <c r="FMJ56" s="468"/>
      <c r="FMK56" s="468"/>
      <c r="FML56" s="468"/>
      <c r="FMM56" s="468"/>
      <c r="FMN56" s="468"/>
      <c r="FMO56" s="468"/>
      <c r="FMP56" s="468"/>
      <c r="FMQ56" s="468"/>
      <c r="FMR56" s="468"/>
      <c r="FMS56" s="468"/>
      <c r="FMT56" s="468"/>
      <c r="FMU56" s="468"/>
      <c r="FMV56" s="468"/>
      <c r="FMW56" s="468"/>
      <c r="FMX56" s="468"/>
      <c r="FMY56" s="468"/>
      <c r="FMZ56" s="468"/>
      <c r="FNA56" s="468"/>
      <c r="FNB56" s="468"/>
      <c r="FNC56" s="468"/>
      <c r="FND56" s="468"/>
      <c r="FNE56" s="468"/>
      <c r="FNF56" s="468"/>
      <c r="FNG56" s="468"/>
      <c r="FNH56" s="468"/>
      <c r="FNI56" s="468"/>
      <c r="FNJ56" s="468"/>
      <c r="FNK56" s="468"/>
      <c r="FNL56" s="468"/>
      <c r="FNM56" s="468"/>
      <c r="FNN56" s="468"/>
      <c r="FNO56" s="468"/>
      <c r="FNP56" s="468"/>
      <c r="FNQ56" s="468"/>
      <c r="FNR56" s="468"/>
      <c r="FNS56" s="468"/>
      <c r="FNT56" s="468"/>
      <c r="FNU56" s="468"/>
      <c r="FNV56" s="468"/>
      <c r="FNW56" s="468"/>
      <c r="FNX56" s="468"/>
      <c r="FNY56" s="468"/>
      <c r="FNZ56" s="468"/>
      <c r="FOA56" s="468"/>
      <c r="FOB56" s="468"/>
      <c r="FOC56" s="468"/>
      <c r="FOD56" s="468"/>
      <c r="FOE56" s="468"/>
      <c r="FOF56" s="468"/>
      <c r="FOG56" s="468"/>
      <c r="FOH56" s="468"/>
      <c r="FOI56" s="468"/>
      <c r="FOJ56" s="468"/>
      <c r="FOK56" s="468"/>
      <c r="FOL56" s="468"/>
      <c r="FOM56" s="468"/>
      <c r="FON56" s="468"/>
      <c r="FOO56" s="468"/>
      <c r="FOP56" s="468"/>
      <c r="FOQ56" s="468"/>
      <c r="FOR56" s="468"/>
      <c r="FOS56" s="468"/>
      <c r="FOT56" s="468"/>
      <c r="FOU56" s="468"/>
      <c r="FOV56" s="468"/>
      <c r="FOW56" s="468"/>
      <c r="FOX56" s="468"/>
      <c r="FOY56" s="468"/>
      <c r="FOZ56" s="468"/>
      <c r="FPA56" s="468"/>
      <c r="FPB56" s="468"/>
      <c r="FPC56" s="468"/>
      <c r="FPD56" s="468"/>
      <c r="FPE56" s="468"/>
      <c r="FPF56" s="468"/>
      <c r="FPG56" s="468"/>
      <c r="FPH56" s="468"/>
      <c r="FPI56" s="468"/>
      <c r="FPJ56" s="468"/>
      <c r="FPK56" s="468"/>
      <c r="FPL56" s="468"/>
      <c r="FPM56" s="468"/>
      <c r="FPN56" s="468"/>
      <c r="FPO56" s="468"/>
      <c r="FPP56" s="468"/>
      <c r="FPQ56" s="468"/>
      <c r="FPR56" s="468"/>
      <c r="FPS56" s="468"/>
      <c r="FPT56" s="468"/>
      <c r="FPU56" s="468"/>
      <c r="FPV56" s="468"/>
      <c r="FPW56" s="468"/>
      <c r="FPX56" s="468"/>
      <c r="FPY56" s="468"/>
      <c r="FPZ56" s="468"/>
      <c r="FQA56" s="468"/>
      <c r="FQB56" s="468"/>
      <c r="FQC56" s="468"/>
      <c r="FQD56" s="468"/>
      <c r="FQE56" s="468"/>
      <c r="FQF56" s="468"/>
      <c r="FQG56" s="468"/>
      <c r="FQH56" s="468"/>
      <c r="FQI56" s="468"/>
      <c r="FQJ56" s="468"/>
      <c r="FQK56" s="468"/>
      <c r="FQL56" s="468"/>
      <c r="FQM56" s="468"/>
      <c r="FQN56" s="468"/>
      <c r="FQO56" s="468"/>
      <c r="FQP56" s="468"/>
      <c r="FQQ56" s="468"/>
      <c r="FQR56" s="468"/>
      <c r="FQS56" s="468"/>
      <c r="FQT56" s="468"/>
      <c r="FQU56" s="468"/>
      <c r="FQV56" s="468"/>
      <c r="FQW56" s="468"/>
      <c r="FQX56" s="468"/>
      <c r="FQY56" s="468"/>
      <c r="FQZ56" s="468"/>
      <c r="FRA56" s="468"/>
      <c r="FRB56" s="468"/>
      <c r="FRC56" s="468"/>
      <c r="FRD56" s="468"/>
      <c r="FRE56" s="468"/>
      <c r="FRF56" s="468"/>
      <c r="FRG56" s="468"/>
      <c r="FRH56" s="468"/>
      <c r="FRI56" s="468"/>
      <c r="FRJ56" s="468"/>
      <c r="FRK56" s="468"/>
      <c r="FRL56" s="468"/>
      <c r="FRM56" s="468"/>
      <c r="FRN56" s="468"/>
      <c r="FRO56" s="468"/>
      <c r="FRP56" s="468"/>
      <c r="FRQ56" s="468"/>
      <c r="FRR56" s="468"/>
      <c r="FRS56" s="468"/>
      <c r="FRT56" s="468"/>
      <c r="FRU56" s="468"/>
      <c r="FRV56" s="468"/>
      <c r="FRW56" s="468"/>
      <c r="FRX56" s="468"/>
      <c r="FRY56" s="468"/>
      <c r="FRZ56" s="468"/>
      <c r="FSA56" s="468"/>
      <c r="FSB56" s="468"/>
      <c r="FSC56" s="468"/>
      <c r="FSD56" s="468"/>
      <c r="FSE56" s="468"/>
      <c r="FSF56" s="468"/>
      <c r="FSG56" s="468"/>
      <c r="FSH56" s="468"/>
      <c r="FSI56" s="468"/>
      <c r="FSJ56" s="468"/>
      <c r="FSK56" s="468"/>
      <c r="FSL56" s="468"/>
      <c r="FSM56" s="468"/>
      <c r="FSN56" s="468"/>
      <c r="FSO56" s="468"/>
      <c r="FSP56" s="468"/>
      <c r="FSQ56" s="468"/>
      <c r="FSR56" s="468"/>
      <c r="FSS56" s="468"/>
      <c r="FST56" s="468"/>
      <c r="FSU56" s="468"/>
      <c r="FSV56" s="468"/>
      <c r="FSW56" s="468"/>
      <c r="FSX56" s="468"/>
      <c r="FSY56" s="468"/>
      <c r="FSZ56" s="468"/>
      <c r="FTA56" s="468"/>
      <c r="FTB56" s="468"/>
      <c r="FTC56" s="468"/>
      <c r="FTD56" s="468"/>
      <c r="FTE56" s="468"/>
      <c r="FTF56" s="468"/>
      <c r="FTG56" s="468"/>
      <c r="FTH56" s="468"/>
      <c r="FTI56" s="468"/>
      <c r="FTJ56" s="468"/>
      <c r="FTK56" s="468"/>
      <c r="FTL56" s="468"/>
      <c r="FTM56" s="468"/>
      <c r="FTN56" s="468"/>
      <c r="FTO56" s="468"/>
      <c r="FTP56" s="468"/>
      <c r="FTQ56" s="468"/>
      <c r="FTR56" s="468"/>
      <c r="FTS56" s="468"/>
      <c r="FTT56" s="468"/>
      <c r="FTU56" s="468"/>
      <c r="FTV56" s="468"/>
      <c r="FTW56" s="468"/>
      <c r="FTX56" s="468"/>
      <c r="FTY56" s="468"/>
      <c r="FTZ56" s="468"/>
      <c r="FUA56" s="468"/>
      <c r="FUB56" s="468"/>
      <c r="FUC56" s="468"/>
      <c r="FUD56" s="468"/>
      <c r="FUE56" s="468"/>
      <c r="FUF56" s="468"/>
      <c r="FUG56" s="468"/>
      <c r="FUH56" s="468"/>
      <c r="FUI56" s="468"/>
      <c r="FUJ56" s="468"/>
      <c r="FUK56" s="468"/>
      <c r="FUL56" s="468"/>
      <c r="FUM56" s="468"/>
      <c r="FUN56" s="468"/>
      <c r="FUO56" s="468"/>
      <c r="FUP56" s="468"/>
      <c r="FUQ56" s="468"/>
      <c r="FUR56" s="468"/>
      <c r="FUS56" s="468"/>
      <c r="FUT56" s="468"/>
      <c r="FUU56" s="468"/>
      <c r="FUV56" s="468"/>
      <c r="FUW56" s="468"/>
      <c r="FUX56" s="468"/>
      <c r="FUY56" s="468"/>
      <c r="FUZ56" s="468"/>
      <c r="FVA56" s="468"/>
      <c r="FVB56" s="468"/>
      <c r="FVC56" s="468"/>
      <c r="FVD56" s="468"/>
      <c r="FVE56" s="468"/>
      <c r="FVF56" s="468"/>
      <c r="FVG56" s="468"/>
      <c r="FVH56" s="468"/>
      <c r="FVI56" s="468"/>
      <c r="FVJ56" s="468"/>
      <c r="FVK56" s="468"/>
      <c r="FVL56" s="468"/>
      <c r="FVM56" s="468"/>
      <c r="FVN56" s="468"/>
      <c r="FVO56" s="468"/>
      <c r="FVP56" s="468"/>
      <c r="FVQ56" s="468"/>
      <c r="FVR56" s="468"/>
      <c r="FVS56" s="468"/>
      <c r="FVT56" s="468"/>
      <c r="FVU56" s="468"/>
      <c r="FVV56" s="468"/>
      <c r="FVW56" s="468"/>
      <c r="FVX56" s="468"/>
      <c r="FVY56" s="468"/>
      <c r="FVZ56" s="468"/>
      <c r="FWA56" s="468"/>
      <c r="FWB56" s="468"/>
      <c r="FWC56" s="468"/>
      <c r="FWD56" s="468"/>
      <c r="FWE56" s="468"/>
      <c r="FWF56" s="468"/>
      <c r="FWG56" s="468"/>
      <c r="FWH56" s="468"/>
      <c r="FWI56" s="468"/>
      <c r="FWJ56" s="468"/>
      <c r="FWK56" s="468"/>
      <c r="FWL56" s="468"/>
      <c r="FWM56" s="468"/>
      <c r="FWN56" s="468"/>
      <c r="FWO56" s="468"/>
      <c r="FWP56" s="468"/>
      <c r="FWQ56" s="468"/>
      <c r="FWR56" s="468"/>
      <c r="FWS56" s="468"/>
      <c r="FWT56" s="468"/>
      <c r="FWU56" s="468"/>
      <c r="FWV56" s="468"/>
      <c r="FWW56" s="468"/>
      <c r="FWX56" s="468"/>
      <c r="FWY56" s="468"/>
      <c r="FWZ56" s="468"/>
      <c r="FXA56" s="468"/>
      <c r="FXB56" s="468"/>
      <c r="FXC56" s="468"/>
      <c r="FXD56" s="468"/>
      <c r="FXE56" s="468"/>
      <c r="FXF56" s="468"/>
      <c r="FXG56" s="468"/>
      <c r="FXH56" s="468"/>
      <c r="FXI56" s="468"/>
      <c r="FXJ56" s="468"/>
      <c r="FXK56" s="468"/>
      <c r="FXL56" s="468"/>
      <c r="FXM56" s="468"/>
      <c r="FXN56" s="468"/>
      <c r="FXO56" s="468"/>
      <c r="FXP56" s="468"/>
      <c r="FXQ56" s="468"/>
      <c r="FXR56" s="468"/>
      <c r="FXS56" s="468"/>
      <c r="FXT56" s="468"/>
      <c r="FXU56" s="468"/>
      <c r="FXV56" s="468"/>
      <c r="FXW56" s="468"/>
      <c r="FXX56" s="468"/>
      <c r="FXY56" s="468"/>
      <c r="FXZ56" s="468"/>
      <c r="FYA56" s="468"/>
      <c r="FYB56" s="468"/>
      <c r="FYC56" s="468"/>
      <c r="FYD56" s="468"/>
      <c r="FYE56" s="468"/>
      <c r="FYF56" s="468"/>
      <c r="FYG56" s="468"/>
      <c r="FYH56" s="468"/>
      <c r="FYI56" s="468"/>
      <c r="FYJ56" s="468"/>
      <c r="FYK56" s="468"/>
      <c r="FYL56" s="468"/>
      <c r="FYM56" s="468"/>
      <c r="FYN56" s="468"/>
      <c r="FYO56" s="468"/>
      <c r="FYP56" s="468"/>
      <c r="FYQ56" s="468"/>
      <c r="FYR56" s="468"/>
      <c r="FYS56" s="468"/>
      <c r="FYT56" s="468"/>
      <c r="FYU56" s="468"/>
      <c r="FYV56" s="468"/>
      <c r="FYW56" s="468"/>
      <c r="FYX56" s="468"/>
      <c r="FYY56" s="468"/>
      <c r="FYZ56" s="468"/>
      <c r="FZA56" s="468"/>
      <c r="FZB56" s="468"/>
      <c r="FZC56" s="468"/>
      <c r="FZD56" s="468"/>
      <c r="FZE56" s="468"/>
      <c r="FZF56" s="468"/>
      <c r="FZG56" s="468"/>
      <c r="FZH56" s="468"/>
      <c r="FZI56" s="468"/>
      <c r="FZJ56" s="468"/>
      <c r="FZK56" s="468"/>
      <c r="FZL56" s="468"/>
      <c r="FZM56" s="468"/>
      <c r="FZN56" s="468"/>
      <c r="FZO56" s="468"/>
      <c r="FZP56" s="468"/>
      <c r="FZQ56" s="468"/>
      <c r="FZR56" s="468"/>
      <c r="FZS56" s="468"/>
      <c r="FZT56" s="468"/>
      <c r="FZU56" s="468"/>
      <c r="FZV56" s="468"/>
      <c r="FZW56" s="468"/>
      <c r="FZX56" s="468"/>
      <c r="FZY56" s="468"/>
      <c r="FZZ56" s="468"/>
      <c r="GAA56" s="468"/>
      <c r="GAB56" s="468"/>
      <c r="GAC56" s="468"/>
      <c r="GAD56" s="468"/>
      <c r="GAE56" s="468"/>
      <c r="GAF56" s="468"/>
      <c r="GAG56" s="468"/>
      <c r="GAH56" s="468"/>
      <c r="GAI56" s="468"/>
      <c r="GAJ56" s="468"/>
      <c r="GAK56" s="468"/>
      <c r="GAL56" s="468"/>
      <c r="GAM56" s="468"/>
      <c r="GAN56" s="468"/>
      <c r="GAO56" s="468"/>
      <c r="GAP56" s="468"/>
      <c r="GAQ56" s="468"/>
      <c r="GAR56" s="468"/>
      <c r="GAS56" s="468"/>
      <c r="GAT56" s="468"/>
      <c r="GAU56" s="468"/>
      <c r="GAV56" s="468"/>
      <c r="GAW56" s="468"/>
      <c r="GAX56" s="468"/>
      <c r="GAY56" s="468"/>
      <c r="GAZ56" s="468"/>
      <c r="GBA56" s="468"/>
      <c r="GBB56" s="468"/>
      <c r="GBC56" s="468"/>
      <c r="GBD56" s="468"/>
      <c r="GBE56" s="468"/>
      <c r="GBF56" s="468"/>
      <c r="GBG56" s="468"/>
      <c r="GBH56" s="468"/>
      <c r="GBI56" s="468"/>
      <c r="GBJ56" s="468"/>
      <c r="GBK56" s="468"/>
      <c r="GBL56" s="468"/>
      <c r="GBM56" s="468"/>
      <c r="GBN56" s="468"/>
      <c r="GBO56" s="468"/>
      <c r="GBP56" s="468"/>
      <c r="GBQ56" s="468"/>
      <c r="GBR56" s="468"/>
      <c r="GBS56" s="468"/>
      <c r="GBT56" s="468"/>
      <c r="GBU56" s="468"/>
      <c r="GBV56" s="468"/>
      <c r="GBW56" s="468"/>
      <c r="GBX56" s="468"/>
      <c r="GBY56" s="468"/>
      <c r="GBZ56" s="468"/>
      <c r="GCA56" s="468"/>
      <c r="GCB56" s="468"/>
      <c r="GCC56" s="468"/>
      <c r="GCD56" s="468"/>
      <c r="GCE56" s="468"/>
      <c r="GCF56" s="468"/>
      <c r="GCG56" s="468"/>
      <c r="GCH56" s="468"/>
      <c r="GCI56" s="468"/>
      <c r="GCJ56" s="468"/>
      <c r="GCK56" s="468"/>
      <c r="GCL56" s="468"/>
      <c r="GCM56" s="468"/>
      <c r="GCN56" s="468"/>
      <c r="GCO56" s="468"/>
      <c r="GCP56" s="468"/>
      <c r="GCQ56" s="468"/>
      <c r="GCR56" s="468"/>
      <c r="GCS56" s="468"/>
      <c r="GCT56" s="468"/>
      <c r="GCU56" s="468"/>
      <c r="GCV56" s="468"/>
      <c r="GCW56" s="468"/>
      <c r="GCX56" s="468"/>
      <c r="GCY56" s="468"/>
      <c r="GCZ56" s="468"/>
      <c r="GDA56" s="468"/>
      <c r="GDB56" s="468"/>
      <c r="GDC56" s="468"/>
      <c r="GDD56" s="468"/>
      <c r="GDE56" s="468"/>
      <c r="GDF56" s="468"/>
      <c r="GDG56" s="468"/>
      <c r="GDH56" s="468"/>
      <c r="GDI56" s="468"/>
      <c r="GDJ56" s="468"/>
      <c r="GDK56" s="468"/>
      <c r="GDL56" s="468"/>
      <c r="GDM56" s="468"/>
      <c r="GDN56" s="468"/>
      <c r="GDO56" s="468"/>
      <c r="GDP56" s="468"/>
      <c r="GDQ56" s="468"/>
      <c r="GDR56" s="468"/>
      <c r="GDS56" s="468"/>
      <c r="GDT56" s="468"/>
      <c r="GDU56" s="468"/>
      <c r="GDV56" s="468"/>
      <c r="GDW56" s="468"/>
      <c r="GDX56" s="468"/>
      <c r="GDY56" s="468"/>
      <c r="GDZ56" s="468"/>
      <c r="GEA56" s="468"/>
      <c r="GEB56" s="468"/>
      <c r="GEC56" s="468"/>
      <c r="GED56" s="468"/>
      <c r="GEE56" s="468"/>
      <c r="GEF56" s="468"/>
      <c r="GEG56" s="468"/>
      <c r="GEH56" s="468"/>
      <c r="GEI56" s="468"/>
      <c r="GEJ56" s="468"/>
      <c r="GEK56" s="468"/>
      <c r="GEL56" s="468"/>
      <c r="GEM56" s="468"/>
      <c r="GEN56" s="468"/>
      <c r="GEO56" s="468"/>
      <c r="GEP56" s="468"/>
      <c r="GEQ56" s="468"/>
      <c r="GER56" s="468"/>
      <c r="GES56" s="468"/>
      <c r="GET56" s="468"/>
      <c r="GEU56" s="468"/>
      <c r="GEV56" s="468"/>
      <c r="GEW56" s="468"/>
      <c r="GEX56" s="468"/>
      <c r="GEY56" s="468"/>
      <c r="GEZ56" s="468"/>
      <c r="GFA56" s="468"/>
      <c r="GFB56" s="468"/>
      <c r="GFC56" s="468"/>
      <c r="GFD56" s="468"/>
      <c r="GFE56" s="468"/>
      <c r="GFF56" s="468"/>
      <c r="GFG56" s="468"/>
      <c r="GFH56" s="468"/>
      <c r="GFI56" s="468"/>
      <c r="GFJ56" s="468"/>
      <c r="GFK56" s="468"/>
      <c r="GFL56" s="468"/>
      <c r="GFM56" s="468"/>
      <c r="GFN56" s="468"/>
      <c r="GFO56" s="468"/>
      <c r="GFP56" s="468"/>
      <c r="GFQ56" s="468"/>
      <c r="GFR56" s="468"/>
      <c r="GFS56" s="468"/>
      <c r="GFT56" s="468"/>
      <c r="GFU56" s="468"/>
      <c r="GFV56" s="468"/>
      <c r="GFW56" s="468"/>
      <c r="GFX56" s="468"/>
      <c r="GFY56" s="468"/>
      <c r="GFZ56" s="468"/>
      <c r="GGA56" s="468"/>
      <c r="GGB56" s="468"/>
      <c r="GGC56" s="468"/>
      <c r="GGD56" s="468"/>
      <c r="GGE56" s="468"/>
      <c r="GGF56" s="468"/>
      <c r="GGG56" s="468"/>
      <c r="GGH56" s="468"/>
      <c r="GGI56" s="468"/>
      <c r="GGJ56" s="468"/>
      <c r="GGK56" s="468"/>
      <c r="GGL56" s="468"/>
      <c r="GGM56" s="468"/>
      <c r="GGN56" s="468"/>
      <c r="GGO56" s="468"/>
      <c r="GGP56" s="468"/>
      <c r="GGQ56" s="468"/>
      <c r="GGR56" s="468"/>
      <c r="GGS56" s="468"/>
      <c r="GGT56" s="468"/>
      <c r="GGU56" s="468"/>
      <c r="GGV56" s="468"/>
      <c r="GGW56" s="468"/>
      <c r="GGX56" s="468"/>
      <c r="GGY56" s="468"/>
      <c r="GGZ56" s="468"/>
      <c r="GHA56" s="468"/>
      <c r="GHB56" s="468"/>
      <c r="GHC56" s="468"/>
      <c r="GHD56" s="468"/>
      <c r="GHE56" s="468"/>
      <c r="GHF56" s="468"/>
      <c r="GHG56" s="468"/>
      <c r="GHH56" s="468"/>
      <c r="GHI56" s="468"/>
      <c r="GHJ56" s="468"/>
      <c r="GHK56" s="468"/>
      <c r="GHL56" s="468"/>
      <c r="GHM56" s="468"/>
      <c r="GHN56" s="468"/>
      <c r="GHO56" s="468"/>
      <c r="GHP56" s="468"/>
      <c r="GHQ56" s="468"/>
      <c r="GHR56" s="468"/>
      <c r="GHS56" s="468"/>
      <c r="GHT56" s="468"/>
      <c r="GHU56" s="468"/>
      <c r="GHV56" s="468"/>
      <c r="GHW56" s="468"/>
      <c r="GHX56" s="468"/>
      <c r="GHY56" s="468"/>
      <c r="GHZ56" s="468"/>
      <c r="GIA56" s="468"/>
      <c r="GIB56" s="468"/>
      <c r="GIC56" s="468"/>
      <c r="GID56" s="468"/>
      <c r="GIE56" s="468"/>
      <c r="GIF56" s="468"/>
      <c r="GIG56" s="468"/>
      <c r="GIH56" s="468"/>
      <c r="GII56" s="468"/>
      <c r="GIJ56" s="468"/>
      <c r="GIK56" s="468"/>
      <c r="GIL56" s="468"/>
      <c r="GIM56" s="468"/>
      <c r="GIN56" s="468"/>
      <c r="GIO56" s="468"/>
      <c r="GIP56" s="468"/>
      <c r="GIQ56" s="468"/>
      <c r="GIR56" s="468"/>
      <c r="GIS56" s="468"/>
      <c r="GIT56" s="468"/>
      <c r="GIU56" s="468"/>
      <c r="GIV56" s="468"/>
      <c r="GIW56" s="468"/>
      <c r="GIX56" s="468"/>
      <c r="GIY56" s="468"/>
      <c r="GIZ56" s="468"/>
      <c r="GJA56" s="468"/>
      <c r="GJB56" s="468"/>
      <c r="GJC56" s="468"/>
      <c r="GJD56" s="468"/>
      <c r="GJE56" s="468"/>
      <c r="GJF56" s="468"/>
      <c r="GJG56" s="468"/>
      <c r="GJH56" s="468"/>
      <c r="GJI56" s="468"/>
      <c r="GJJ56" s="468"/>
      <c r="GJK56" s="468"/>
      <c r="GJL56" s="468"/>
      <c r="GJM56" s="468"/>
      <c r="GJN56" s="468"/>
      <c r="GJO56" s="468"/>
      <c r="GJP56" s="468"/>
      <c r="GJQ56" s="468"/>
      <c r="GJR56" s="468"/>
      <c r="GJS56" s="468"/>
      <c r="GJT56" s="468"/>
      <c r="GJU56" s="468"/>
      <c r="GJV56" s="468"/>
      <c r="GJW56" s="468"/>
      <c r="GJX56" s="468"/>
      <c r="GJY56" s="468"/>
      <c r="GJZ56" s="468"/>
      <c r="GKA56" s="468"/>
      <c r="GKB56" s="468"/>
      <c r="GKC56" s="468"/>
      <c r="GKD56" s="468"/>
      <c r="GKE56" s="468"/>
      <c r="GKF56" s="468"/>
      <c r="GKG56" s="468"/>
      <c r="GKH56" s="468"/>
      <c r="GKI56" s="468"/>
      <c r="GKJ56" s="468"/>
      <c r="GKK56" s="468"/>
      <c r="GKL56" s="468"/>
      <c r="GKM56" s="468"/>
      <c r="GKN56" s="468"/>
      <c r="GKO56" s="468"/>
      <c r="GKP56" s="468"/>
      <c r="GKQ56" s="468"/>
      <c r="GKR56" s="468"/>
      <c r="GKS56" s="468"/>
      <c r="GKT56" s="468"/>
      <c r="GKU56" s="468"/>
      <c r="GKV56" s="468"/>
      <c r="GKW56" s="468"/>
      <c r="GKX56" s="468"/>
      <c r="GKY56" s="468"/>
      <c r="GKZ56" s="468"/>
      <c r="GLA56" s="468"/>
      <c r="GLB56" s="468"/>
      <c r="GLC56" s="468"/>
      <c r="GLD56" s="468"/>
      <c r="GLE56" s="468"/>
      <c r="GLF56" s="468"/>
      <c r="GLG56" s="468"/>
      <c r="GLH56" s="468"/>
      <c r="GLI56" s="468"/>
      <c r="GLJ56" s="468"/>
      <c r="GLK56" s="468"/>
      <c r="GLL56" s="468"/>
      <c r="GLM56" s="468"/>
      <c r="GLN56" s="468"/>
      <c r="GLO56" s="468"/>
      <c r="GLP56" s="468"/>
      <c r="GLQ56" s="468"/>
      <c r="GLR56" s="468"/>
      <c r="GLS56" s="468"/>
      <c r="GLT56" s="468"/>
      <c r="GLU56" s="468"/>
      <c r="GLV56" s="468"/>
      <c r="GLW56" s="468"/>
      <c r="GLX56" s="468"/>
      <c r="GLY56" s="468"/>
      <c r="GLZ56" s="468"/>
      <c r="GMA56" s="468"/>
      <c r="GMB56" s="468"/>
      <c r="GMC56" s="468"/>
      <c r="GMD56" s="468"/>
      <c r="GME56" s="468"/>
      <c r="GMF56" s="468"/>
      <c r="GMG56" s="468"/>
      <c r="GMH56" s="468"/>
      <c r="GMI56" s="468"/>
      <c r="GMJ56" s="468"/>
      <c r="GMK56" s="468"/>
      <c r="GML56" s="468"/>
      <c r="GMM56" s="468"/>
      <c r="GMN56" s="468"/>
      <c r="GMO56" s="468"/>
      <c r="GMP56" s="468"/>
      <c r="GMQ56" s="468"/>
      <c r="GMR56" s="468"/>
      <c r="GMS56" s="468"/>
      <c r="GMT56" s="468"/>
      <c r="GMU56" s="468"/>
      <c r="GMV56" s="468"/>
      <c r="GMW56" s="468"/>
      <c r="GMX56" s="468"/>
      <c r="GMY56" s="468"/>
      <c r="GMZ56" s="468"/>
      <c r="GNA56" s="468"/>
      <c r="GNB56" s="468"/>
      <c r="GNC56" s="468"/>
      <c r="GND56" s="468"/>
      <c r="GNE56" s="468"/>
      <c r="GNF56" s="468"/>
      <c r="GNG56" s="468"/>
      <c r="GNH56" s="468"/>
      <c r="GNI56" s="468"/>
      <c r="GNJ56" s="468"/>
      <c r="GNK56" s="468"/>
      <c r="GNL56" s="468"/>
      <c r="GNM56" s="468"/>
      <c r="GNN56" s="468"/>
      <c r="GNO56" s="468"/>
      <c r="GNP56" s="468"/>
      <c r="GNQ56" s="468"/>
      <c r="GNR56" s="468"/>
      <c r="GNS56" s="468"/>
      <c r="GNT56" s="468"/>
      <c r="GNU56" s="468"/>
      <c r="GNV56" s="468"/>
      <c r="GNW56" s="468"/>
      <c r="GNX56" s="468"/>
      <c r="GNY56" s="468"/>
      <c r="GNZ56" s="468"/>
      <c r="GOA56" s="468"/>
      <c r="GOB56" s="468"/>
      <c r="GOC56" s="468"/>
      <c r="GOD56" s="468"/>
      <c r="GOE56" s="468"/>
      <c r="GOF56" s="468"/>
      <c r="GOG56" s="468"/>
      <c r="GOH56" s="468"/>
      <c r="GOI56" s="468"/>
      <c r="GOJ56" s="468"/>
      <c r="GOK56" s="468"/>
      <c r="GOL56" s="468"/>
      <c r="GOM56" s="468"/>
      <c r="GON56" s="468"/>
      <c r="GOO56" s="468"/>
      <c r="GOP56" s="468"/>
      <c r="GOQ56" s="468"/>
      <c r="GOR56" s="468"/>
      <c r="GOS56" s="468"/>
      <c r="GOT56" s="468"/>
      <c r="GOU56" s="468"/>
      <c r="GOV56" s="468"/>
      <c r="GOW56" s="468"/>
      <c r="GOX56" s="468"/>
      <c r="GOY56" s="468"/>
      <c r="GOZ56" s="468"/>
      <c r="GPA56" s="468"/>
      <c r="GPB56" s="468"/>
      <c r="GPC56" s="468"/>
      <c r="GPD56" s="468"/>
      <c r="GPE56" s="468"/>
      <c r="GPF56" s="468"/>
      <c r="GPG56" s="468"/>
      <c r="GPH56" s="468"/>
      <c r="GPI56" s="468"/>
      <c r="GPJ56" s="468"/>
      <c r="GPK56" s="468"/>
      <c r="GPL56" s="468"/>
      <c r="GPM56" s="468"/>
      <c r="GPN56" s="468"/>
      <c r="GPO56" s="468"/>
      <c r="GPP56" s="468"/>
      <c r="GPQ56" s="468"/>
      <c r="GPR56" s="468"/>
      <c r="GPS56" s="468"/>
      <c r="GPT56" s="468"/>
      <c r="GPU56" s="468"/>
      <c r="GPV56" s="468"/>
      <c r="GPW56" s="468"/>
      <c r="GPX56" s="468"/>
      <c r="GPY56" s="468"/>
      <c r="GPZ56" s="468"/>
      <c r="GQA56" s="468"/>
      <c r="GQB56" s="468"/>
      <c r="GQC56" s="468"/>
      <c r="GQD56" s="468"/>
      <c r="GQE56" s="468"/>
      <c r="GQF56" s="468"/>
      <c r="GQG56" s="468"/>
      <c r="GQH56" s="468"/>
      <c r="GQI56" s="468"/>
      <c r="GQJ56" s="468"/>
      <c r="GQK56" s="468"/>
      <c r="GQL56" s="468"/>
      <c r="GQM56" s="468"/>
      <c r="GQN56" s="468"/>
      <c r="GQO56" s="468"/>
      <c r="GQP56" s="468"/>
      <c r="GQQ56" s="468"/>
      <c r="GQR56" s="468"/>
      <c r="GQS56" s="468"/>
      <c r="GQT56" s="468"/>
      <c r="GQU56" s="468"/>
      <c r="GQV56" s="468"/>
      <c r="GQW56" s="468"/>
      <c r="GQX56" s="468"/>
      <c r="GQY56" s="468"/>
      <c r="GQZ56" s="468"/>
      <c r="GRA56" s="468"/>
      <c r="GRB56" s="468"/>
      <c r="GRC56" s="468"/>
      <c r="GRD56" s="468"/>
      <c r="GRE56" s="468"/>
      <c r="GRF56" s="468"/>
      <c r="GRG56" s="468"/>
      <c r="GRH56" s="468"/>
      <c r="GRI56" s="468"/>
      <c r="GRJ56" s="468"/>
      <c r="GRK56" s="468"/>
      <c r="GRL56" s="468"/>
      <c r="GRM56" s="468"/>
      <c r="GRN56" s="468"/>
      <c r="GRO56" s="468"/>
      <c r="GRP56" s="468"/>
      <c r="GRQ56" s="468"/>
      <c r="GRR56" s="468"/>
      <c r="GRS56" s="468"/>
      <c r="GRT56" s="468"/>
      <c r="GRU56" s="468"/>
      <c r="GRV56" s="468"/>
      <c r="GRW56" s="468"/>
      <c r="GRX56" s="468"/>
      <c r="GRY56" s="468"/>
      <c r="GRZ56" s="468"/>
      <c r="GSA56" s="468"/>
      <c r="GSB56" s="468"/>
      <c r="GSC56" s="468"/>
      <c r="GSD56" s="468"/>
      <c r="GSE56" s="468"/>
      <c r="GSF56" s="468"/>
      <c r="GSG56" s="468"/>
      <c r="GSH56" s="468"/>
      <c r="GSI56" s="468"/>
      <c r="GSJ56" s="468"/>
      <c r="GSK56" s="468"/>
      <c r="GSL56" s="468"/>
      <c r="GSM56" s="468"/>
      <c r="GSN56" s="468"/>
      <c r="GSO56" s="468"/>
      <c r="GSP56" s="468"/>
      <c r="GSQ56" s="468"/>
      <c r="GSR56" s="468"/>
      <c r="GSS56" s="468"/>
      <c r="GST56" s="468"/>
      <c r="GSU56" s="468"/>
      <c r="GSV56" s="468"/>
      <c r="GSW56" s="468"/>
      <c r="GSX56" s="468"/>
      <c r="GSY56" s="468"/>
      <c r="GSZ56" s="468"/>
      <c r="GTA56" s="468"/>
      <c r="GTB56" s="468"/>
      <c r="GTC56" s="468"/>
      <c r="GTD56" s="468"/>
      <c r="GTE56" s="468"/>
      <c r="GTF56" s="468"/>
      <c r="GTG56" s="468"/>
      <c r="GTH56" s="468"/>
      <c r="GTI56" s="468"/>
      <c r="GTJ56" s="468"/>
      <c r="GTK56" s="468"/>
      <c r="GTL56" s="468"/>
      <c r="GTM56" s="468"/>
      <c r="GTN56" s="468"/>
      <c r="GTO56" s="468"/>
      <c r="GTP56" s="468"/>
      <c r="GTQ56" s="468"/>
      <c r="GTR56" s="468"/>
      <c r="GTS56" s="468"/>
      <c r="GTT56" s="468"/>
      <c r="GTU56" s="468"/>
      <c r="GTV56" s="468"/>
      <c r="GTW56" s="468"/>
      <c r="GTX56" s="468"/>
      <c r="GTY56" s="468"/>
      <c r="GTZ56" s="468"/>
      <c r="GUA56" s="468"/>
      <c r="GUB56" s="468"/>
      <c r="GUC56" s="468"/>
      <c r="GUD56" s="468"/>
      <c r="GUE56" s="468"/>
      <c r="GUF56" s="468"/>
      <c r="GUG56" s="468"/>
      <c r="GUH56" s="468"/>
      <c r="GUI56" s="468"/>
      <c r="GUJ56" s="468"/>
      <c r="GUK56" s="468"/>
      <c r="GUL56" s="468"/>
      <c r="GUM56" s="468"/>
      <c r="GUN56" s="468"/>
      <c r="GUO56" s="468"/>
      <c r="GUP56" s="468"/>
      <c r="GUQ56" s="468"/>
      <c r="GUR56" s="468"/>
      <c r="GUS56" s="468"/>
      <c r="GUT56" s="468"/>
      <c r="GUU56" s="468"/>
      <c r="GUV56" s="468"/>
      <c r="GUW56" s="468"/>
      <c r="GUX56" s="468"/>
      <c r="GUY56" s="468"/>
      <c r="GUZ56" s="468"/>
      <c r="GVA56" s="468"/>
      <c r="GVB56" s="468"/>
      <c r="GVC56" s="468"/>
      <c r="GVD56" s="468"/>
      <c r="GVE56" s="468"/>
      <c r="GVF56" s="468"/>
      <c r="GVG56" s="468"/>
      <c r="GVH56" s="468"/>
      <c r="GVI56" s="468"/>
      <c r="GVJ56" s="468"/>
      <c r="GVK56" s="468"/>
      <c r="GVL56" s="468"/>
      <c r="GVM56" s="468"/>
      <c r="GVN56" s="468"/>
      <c r="GVO56" s="468"/>
      <c r="GVP56" s="468"/>
      <c r="GVQ56" s="468"/>
      <c r="GVR56" s="468"/>
      <c r="GVS56" s="468"/>
      <c r="GVT56" s="468"/>
      <c r="GVU56" s="468"/>
      <c r="GVV56" s="468"/>
      <c r="GVW56" s="468"/>
      <c r="GVX56" s="468"/>
      <c r="GVY56" s="468"/>
      <c r="GVZ56" s="468"/>
      <c r="GWA56" s="468"/>
      <c r="GWB56" s="468"/>
      <c r="GWC56" s="468"/>
      <c r="GWD56" s="468"/>
      <c r="GWE56" s="468"/>
      <c r="GWF56" s="468"/>
      <c r="GWG56" s="468"/>
      <c r="GWH56" s="468"/>
      <c r="GWI56" s="468"/>
      <c r="GWJ56" s="468"/>
      <c r="GWK56" s="468"/>
      <c r="GWL56" s="468"/>
      <c r="GWM56" s="468"/>
      <c r="GWN56" s="468"/>
      <c r="GWO56" s="468"/>
      <c r="GWP56" s="468"/>
      <c r="GWQ56" s="468"/>
      <c r="GWR56" s="468"/>
      <c r="GWS56" s="468"/>
      <c r="GWT56" s="468"/>
      <c r="GWU56" s="468"/>
      <c r="GWV56" s="468"/>
      <c r="GWW56" s="468"/>
      <c r="GWX56" s="468"/>
      <c r="GWY56" s="468"/>
      <c r="GWZ56" s="468"/>
      <c r="GXA56" s="468"/>
      <c r="GXB56" s="468"/>
      <c r="GXC56" s="468"/>
      <c r="GXD56" s="468"/>
      <c r="GXE56" s="468"/>
      <c r="GXF56" s="468"/>
      <c r="GXG56" s="468"/>
      <c r="GXH56" s="468"/>
      <c r="GXI56" s="468"/>
      <c r="GXJ56" s="468"/>
      <c r="GXK56" s="468"/>
      <c r="GXL56" s="468"/>
      <c r="GXM56" s="468"/>
      <c r="GXN56" s="468"/>
      <c r="GXO56" s="468"/>
      <c r="GXP56" s="468"/>
      <c r="GXQ56" s="468"/>
      <c r="GXR56" s="468"/>
      <c r="GXS56" s="468"/>
      <c r="GXT56" s="468"/>
      <c r="GXU56" s="468"/>
      <c r="GXV56" s="468"/>
      <c r="GXW56" s="468"/>
      <c r="GXX56" s="468"/>
      <c r="GXY56" s="468"/>
      <c r="GXZ56" s="468"/>
      <c r="GYA56" s="468"/>
      <c r="GYB56" s="468"/>
      <c r="GYC56" s="468"/>
      <c r="GYD56" s="468"/>
      <c r="GYE56" s="468"/>
      <c r="GYF56" s="468"/>
      <c r="GYG56" s="468"/>
      <c r="GYH56" s="468"/>
      <c r="GYI56" s="468"/>
      <c r="GYJ56" s="468"/>
      <c r="GYK56" s="468"/>
      <c r="GYL56" s="468"/>
      <c r="GYM56" s="468"/>
      <c r="GYN56" s="468"/>
      <c r="GYO56" s="468"/>
      <c r="GYP56" s="468"/>
      <c r="GYQ56" s="468"/>
      <c r="GYR56" s="468"/>
      <c r="GYS56" s="468"/>
      <c r="GYT56" s="468"/>
      <c r="GYU56" s="468"/>
      <c r="GYV56" s="468"/>
      <c r="GYW56" s="468"/>
      <c r="GYX56" s="468"/>
      <c r="GYY56" s="468"/>
      <c r="GYZ56" s="468"/>
      <c r="GZA56" s="468"/>
      <c r="GZB56" s="468"/>
      <c r="GZC56" s="468"/>
      <c r="GZD56" s="468"/>
      <c r="GZE56" s="468"/>
      <c r="GZF56" s="468"/>
      <c r="GZG56" s="468"/>
      <c r="GZH56" s="468"/>
      <c r="GZI56" s="468"/>
      <c r="GZJ56" s="468"/>
      <c r="GZK56" s="468"/>
      <c r="GZL56" s="468"/>
      <c r="GZM56" s="468"/>
      <c r="GZN56" s="468"/>
      <c r="GZO56" s="468"/>
      <c r="GZP56" s="468"/>
      <c r="GZQ56" s="468"/>
      <c r="GZR56" s="468"/>
      <c r="GZS56" s="468"/>
      <c r="GZT56" s="468"/>
      <c r="GZU56" s="468"/>
      <c r="GZV56" s="468"/>
      <c r="GZW56" s="468"/>
      <c r="GZX56" s="468"/>
      <c r="GZY56" s="468"/>
      <c r="GZZ56" s="468"/>
      <c r="HAA56" s="468"/>
      <c r="HAB56" s="468"/>
      <c r="HAC56" s="468"/>
      <c r="HAD56" s="468"/>
      <c r="HAE56" s="468"/>
      <c r="HAF56" s="468"/>
      <c r="HAG56" s="468"/>
      <c r="HAH56" s="468"/>
      <c r="HAI56" s="468"/>
      <c r="HAJ56" s="468"/>
      <c r="HAK56" s="468"/>
      <c r="HAL56" s="468"/>
      <c r="HAM56" s="468"/>
      <c r="HAN56" s="468"/>
      <c r="HAO56" s="468"/>
      <c r="HAP56" s="468"/>
      <c r="HAQ56" s="468"/>
      <c r="HAR56" s="468"/>
      <c r="HAS56" s="468"/>
      <c r="HAT56" s="468"/>
      <c r="HAU56" s="468"/>
      <c r="HAV56" s="468"/>
      <c r="HAW56" s="468"/>
      <c r="HAX56" s="468"/>
      <c r="HAY56" s="468"/>
      <c r="HAZ56" s="468"/>
      <c r="HBA56" s="468"/>
      <c r="HBB56" s="468"/>
      <c r="HBC56" s="468"/>
      <c r="HBD56" s="468"/>
      <c r="HBE56" s="468"/>
      <c r="HBF56" s="468"/>
      <c r="HBG56" s="468"/>
      <c r="HBH56" s="468"/>
      <c r="HBI56" s="468"/>
      <c r="HBJ56" s="468"/>
      <c r="HBK56" s="468"/>
      <c r="HBL56" s="468"/>
      <c r="HBM56" s="468"/>
      <c r="HBN56" s="468"/>
      <c r="HBO56" s="468"/>
      <c r="HBP56" s="468"/>
      <c r="HBQ56" s="468"/>
      <c r="HBR56" s="468"/>
      <c r="HBS56" s="468"/>
      <c r="HBT56" s="468"/>
      <c r="HBU56" s="468"/>
      <c r="HBV56" s="468"/>
      <c r="HBW56" s="468"/>
      <c r="HBX56" s="468"/>
      <c r="HBY56" s="468"/>
      <c r="HBZ56" s="468"/>
      <c r="HCA56" s="468"/>
      <c r="HCB56" s="468"/>
      <c r="HCC56" s="468"/>
      <c r="HCD56" s="468"/>
      <c r="HCE56" s="468"/>
      <c r="HCF56" s="468"/>
      <c r="HCG56" s="468"/>
      <c r="HCH56" s="468"/>
      <c r="HCI56" s="468"/>
      <c r="HCJ56" s="468"/>
      <c r="HCK56" s="468"/>
      <c r="HCL56" s="468"/>
      <c r="HCM56" s="468"/>
      <c r="HCN56" s="468"/>
      <c r="HCO56" s="468"/>
      <c r="HCP56" s="468"/>
      <c r="HCQ56" s="468"/>
      <c r="HCR56" s="468"/>
      <c r="HCS56" s="468"/>
      <c r="HCT56" s="468"/>
      <c r="HCU56" s="468"/>
      <c r="HCV56" s="468"/>
      <c r="HCW56" s="468"/>
      <c r="HCX56" s="468"/>
      <c r="HCY56" s="468"/>
      <c r="HCZ56" s="468"/>
      <c r="HDA56" s="468"/>
      <c r="HDB56" s="468"/>
      <c r="HDC56" s="468"/>
      <c r="HDD56" s="468"/>
      <c r="HDE56" s="468"/>
      <c r="HDF56" s="468"/>
      <c r="HDG56" s="468"/>
      <c r="HDH56" s="468"/>
      <c r="HDI56" s="468"/>
      <c r="HDJ56" s="468"/>
      <c r="HDK56" s="468"/>
      <c r="HDL56" s="468"/>
      <c r="HDM56" s="468"/>
      <c r="HDN56" s="468"/>
      <c r="HDO56" s="468"/>
      <c r="HDP56" s="468"/>
      <c r="HDQ56" s="468"/>
      <c r="HDR56" s="468"/>
      <c r="HDS56" s="468"/>
      <c r="HDT56" s="468"/>
      <c r="HDU56" s="468"/>
      <c r="HDV56" s="468"/>
      <c r="HDW56" s="468"/>
      <c r="HDX56" s="468"/>
      <c r="HDY56" s="468"/>
      <c r="HDZ56" s="468"/>
      <c r="HEA56" s="468"/>
      <c r="HEB56" s="468"/>
      <c r="HEC56" s="468"/>
      <c r="HED56" s="468"/>
      <c r="HEE56" s="468"/>
      <c r="HEF56" s="468"/>
      <c r="HEG56" s="468"/>
      <c r="HEH56" s="468"/>
      <c r="HEI56" s="468"/>
      <c r="HEJ56" s="468"/>
      <c r="HEK56" s="468"/>
      <c r="HEL56" s="468"/>
      <c r="HEM56" s="468"/>
      <c r="HEN56" s="468"/>
      <c r="HEO56" s="468"/>
      <c r="HEP56" s="468"/>
      <c r="HEQ56" s="468"/>
      <c r="HER56" s="468"/>
      <c r="HES56" s="468"/>
      <c r="HET56" s="468"/>
      <c r="HEU56" s="468"/>
      <c r="HEV56" s="468"/>
      <c r="HEW56" s="468"/>
      <c r="HEX56" s="468"/>
      <c r="HEY56" s="468"/>
      <c r="HEZ56" s="468"/>
      <c r="HFA56" s="468"/>
      <c r="HFB56" s="468"/>
      <c r="HFC56" s="468"/>
      <c r="HFD56" s="468"/>
      <c r="HFE56" s="468"/>
      <c r="HFF56" s="468"/>
      <c r="HFG56" s="468"/>
      <c r="HFH56" s="468"/>
      <c r="HFI56" s="468"/>
      <c r="HFJ56" s="468"/>
      <c r="HFK56" s="468"/>
      <c r="HFL56" s="468"/>
      <c r="HFM56" s="468"/>
      <c r="HFN56" s="468"/>
      <c r="HFO56" s="468"/>
      <c r="HFP56" s="468"/>
      <c r="HFQ56" s="468"/>
      <c r="HFR56" s="468"/>
      <c r="HFS56" s="468"/>
      <c r="HFT56" s="468"/>
      <c r="HFU56" s="468"/>
      <c r="HFV56" s="468"/>
      <c r="HFW56" s="468"/>
      <c r="HFX56" s="468"/>
      <c r="HFY56" s="468"/>
      <c r="HFZ56" s="468"/>
      <c r="HGA56" s="468"/>
      <c r="HGB56" s="468"/>
      <c r="HGC56" s="468"/>
      <c r="HGD56" s="468"/>
      <c r="HGE56" s="468"/>
      <c r="HGF56" s="468"/>
      <c r="HGG56" s="468"/>
      <c r="HGH56" s="468"/>
      <c r="HGI56" s="468"/>
      <c r="HGJ56" s="468"/>
      <c r="HGK56" s="468"/>
      <c r="HGL56" s="468"/>
      <c r="HGM56" s="468"/>
      <c r="HGN56" s="468"/>
      <c r="HGO56" s="468"/>
      <c r="HGP56" s="468"/>
      <c r="HGQ56" s="468"/>
      <c r="HGR56" s="468"/>
      <c r="HGS56" s="468"/>
      <c r="HGT56" s="468"/>
      <c r="HGU56" s="468"/>
      <c r="HGV56" s="468"/>
      <c r="HGW56" s="468"/>
      <c r="HGX56" s="468"/>
      <c r="HGY56" s="468"/>
      <c r="HGZ56" s="468"/>
      <c r="HHA56" s="468"/>
      <c r="HHB56" s="468"/>
      <c r="HHC56" s="468"/>
      <c r="HHD56" s="468"/>
      <c r="HHE56" s="468"/>
      <c r="HHF56" s="468"/>
      <c r="HHG56" s="468"/>
      <c r="HHH56" s="468"/>
      <c r="HHI56" s="468"/>
      <c r="HHJ56" s="468"/>
      <c r="HHK56" s="468"/>
      <c r="HHL56" s="468"/>
      <c r="HHM56" s="468"/>
      <c r="HHN56" s="468"/>
      <c r="HHO56" s="468"/>
      <c r="HHP56" s="468"/>
      <c r="HHQ56" s="468"/>
      <c r="HHR56" s="468"/>
      <c r="HHS56" s="468"/>
      <c r="HHT56" s="468"/>
      <c r="HHU56" s="468"/>
      <c r="HHV56" s="468"/>
      <c r="HHW56" s="468"/>
      <c r="HHX56" s="468"/>
      <c r="HHY56" s="468"/>
      <c r="HHZ56" s="468"/>
      <c r="HIA56" s="468"/>
      <c r="HIB56" s="468"/>
      <c r="HIC56" s="468"/>
      <c r="HID56" s="468"/>
      <c r="HIE56" s="468"/>
      <c r="HIF56" s="468"/>
      <c r="HIG56" s="468"/>
      <c r="HIH56" s="468"/>
      <c r="HII56" s="468"/>
      <c r="HIJ56" s="468"/>
      <c r="HIK56" s="468"/>
      <c r="HIL56" s="468"/>
      <c r="HIM56" s="468"/>
      <c r="HIN56" s="468"/>
      <c r="HIO56" s="468"/>
      <c r="HIP56" s="468"/>
      <c r="HIQ56" s="468"/>
      <c r="HIR56" s="468"/>
      <c r="HIS56" s="468"/>
      <c r="HIT56" s="468"/>
      <c r="HIU56" s="468"/>
      <c r="HIV56" s="468"/>
      <c r="HIW56" s="468"/>
      <c r="HIX56" s="468"/>
      <c r="HIY56" s="468"/>
      <c r="HIZ56" s="468"/>
      <c r="HJA56" s="468"/>
      <c r="HJB56" s="468"/>
      <c r="HJC56" s="468"/>
      <c r="HJD56" s="468"/>
      <c r="HJE56" s="468"/>
      <c r="HJF56" s="468"/>
      <c r="HJG56" s="468"/>
      <c r="HJH56" s="468"/>
      <c r="HJI56" s="468"/>
      <c r="HJJ56" s="468"/>
      <c r="HJK56" s="468"/>
      <c r="HJL56" s="468"/>
      <c r="HJM56" s="468"/>
      <c r="HJN56" s="468"/>
      <c r="HJO56" s="468"/>
      <c r="HJP56" s="468"/>
      <c r="HJQ56" s="468"/>
      <c r="HJR56" s="468"/>
      <c r="HJS56" s="468"/>
      <c r="HJT56" s="468"/>
      <c r="HJU56" s="468"/>
      <c r="HJV56" s="468"/>
      <c r="HJW56" s="468"/>
      <c r="HJX56" s="468"/>
      <c r="HJY56" s="468"/>
      <c r="HJZ56" s="468"/>
      <c r="HKA56" s="468"/>
      <c r="HKB56" s="468"/>
      <c r="HKC56" s="468"/>
      <c r="HKD56" s="468"/>
      <c r="HKE56" s="468"/>
      <c r="HKF56" s="468"/>
      <c r="HKG56" s="468"/>
      <c r="HKH56" s="468"/>
      <c r="HKI56" s="468"/>
      <c r="HKJ56" s="468"/>
      <c r="HKK56" s="468"/>
      <c r="HKL56" s="468"/>
      <c r="HKM56" s="468"/>
      <c r="HKN56" s="468"/>
      <c r="HKO56" s="468"/>
      <c r="HKP56" s="468"/>
      <c r="HKQ56" s="468"/>
      <c r="HKR56" s="468"/>
      <c r="HKS56" s="468"/>
      <c r="HKT56" s="468"/>
      <c r="HKU56" s="468"/>
      <c r="HKV56" s="468"/>
      <c r="HKW56" s="468"/>
      <c r="HKX56" s="468"/>
      <c r="HKY56" s="468"/>
      <c r="HKZ56" s="468"/>
      <c r="HLA56" s="468"/>
      <c r="HLB56" s="468"/>
      <c r="HLC56" s="468"/>
      <c r="HLD56" s="468"/>
      <c r="HLE56" s="468"/>
      <c r="HLF56" s="468"/>
      <c r="HLG56" s="468"/>
      <c r="HLH56" s="468"/>
      <c r="HLI56" s="468"/>
      <c r="HLJ56" s="468"/>
      <c r="HLK56" s="468"/>
      <c r="HLL56" s="468"/>
      <c r="HLM56" s="468"/>
      <c r="HLN56" s="468"/>
      <c r="HLO56" s="468"/>
      <c r="HLP56" s="468"/>
      <c r="HLQ56" s="468"/>
      <c r="HLR56" s="468"/>
      <c r="HLS56" s="468"/>
      <c r="HLT56" s="468"/>
      <c r="HLU56" s="468"/>
      <c r="HLV56" s="468"/>
      <c r="HLW56" s="468"/>
      <c r="HLX56" s="468"/>
      <c r="HLY56" s="468"/>
      <c r="HLZ56" s="468"/>
      <c r="HMA56" s="468"/>
      <c r="HMB56" s="468"/>
      <c r="HMC56" s="468"/>
      <c r="HMD56" s="468"/>
      <c r="HME56" s="468"/>
      <c r="HMF56" s="468"/>
      <c r="HMG56" s="468"/>
      <c r="HMH56" s="468"/>
      <c r="HMI56" s="468"/>
      <c r="HMJ56" s="468"/>
      <c r="HMK56" s="468"/>
      <c r="HML56" s="468"/>
      <c r="HMM56" s="468"/>
      <c r="HMN56" s="468"/>
      <c r="HMO56" s="468"/>
      <c r="HMP56" s="468"/>
      <c r="HMQ56" s="468"/>
      <c r="HMR56" s="468"/>
      <c r="HMS56" s="468"/>
      <c r="HMT56" s="468"/>
      <c r="HMU56" s="468"/>
      <c r="HMV56" s="468"/>
      <c r="HMW56" s="468"/>
      <c r="HMX56" s="468"/>
      <c r="HMY56" s="468"/>
      <c r="HMZ56" s="468"/>
      <c r="HNA56" s="468"/>
      <c r="HNB56" s="468"/>
      <c r="HNC56" s="468"/>
      <c r="HND56" s="468"/>
      <c r="HNE56" s="468"/>
      <c r="HNF56" s="468"/>
      <c r="HNG56" s="468"/>
      <c r="HNH56" s="468"/>
      <c r="HNI56" s="468"/>
      <c r="HNJ56" s="468"/>
      <c r="HNK56" s="468"/>
      <c r="HNL56" s="468"/>
      <c r="HNM56" s="468"/>
      <c r="HNN56" s="468"/>
      <c r="HNO56" s="468"/>
      <c r="HNP56" s="468"/>
      <c r="HNQ56" s="468"/>
      <c r="HNR56" s="468"/>
      <c r="HNS56" s="468"/>
      <c r="HNT56" s="468"/>
      <c r="HNU56" s="468"/>
      <c r="HNV56" s="468"/>
      <c r="HNW56" s="468"/>
      <c r="HNX56" s="468"/>
      <c r="HNY56" s="468"/>
      <c r="HNZ56" s="468"/>
      <c r="HOA56" s="468"/>
      <c r="HOB56" s="468"/>
      <c r="HOC56" s="468"/>
      <c r="HOD56" s="468"/>
      <c r="HOE56" s="468"/>
      <c r="HOF56" s="468"/>
      <c r="HOG56" s="468"/>
      <c r="HOH56" s="468"/>
      <c r="HOI56" s="468"/>
      <c r="HOJ56" s="468"/>
      <c r="HOK56" s="468"/>
      <c r="HOL56" s="468"/>
      <c r="HOM56" s="468"/>
      <c r="HON56" s="468"/>
      <c r="HOO56" s="468"/>
      <c r="HOP56" s="468"/>
      <c r="HOQ56" s="468"/>
      <c r="HOR56" s="468"/>
      <c r="HOS56" s="468"/>
      <c r="HOT56" s="468"/>
      <c r="HOU56" s="468"/>
      <c r="HOV56" s="468"/>
      <c r="HOW56" s="468"/>
      <c r="HOX56" s="468"/>
      <c r="HOY56" s="468"/>
      <c r="HOZ56" s="468"/>
      <c r="HPA56" s="468"/>
      <c r="HPB56" s="468"/>
      <c r="HPC56" s="468"/>
      <c r="HPD56" s="468"/>
      <c r="HPE56" s="468"/>
      <c r="HPF56" s="468"/>
      <c r="HPG56" s="468"/>
      <c r="HPH56" s="468"/>
      <c r="HPI56" s="468"/>
      <c r="HPJ56" s="468"/>
      <c r="HPK56" s="468"/>
      <c r="HPL56" s="468"/>
      <c r="HPM56" s="468"/>
      <c r="HPN56" s="468"/>
      <c r="HPO56" s="468"/>
      <c r="HPP56" s="468"/>
      <c r="HPQ56" s="468"/>
      <c r="HPR56" s="468"/>
      <c r="HPS56" s="468"/>
      <c r="HPT56" s="468"/>
      <c r="HPU56" s="468"/>
      <c r="HPV56" s="468"/>
      <c r="HPW56" s="468"/>
      <c r="HPX56" s="468"/>
      <c r="HPY56" s="468"/>
      <c r="HPZ56" s="468"/>
      <c r="HQA56" s="468"/>
      <c r="HQB56" s="468"/>
      <c r="HQC56" s="468"/>
      <c r="HQD56" s="468"/>
      <c r="HQE56" s="468"/>
      <c r="HQF56" s="468"/>
      <c r="HQG56" s="468"/>
      <c r="HQH56" s="468"/>
      <c r="HQI56" s="468"/>
      <c r="HQJ56" s="468"/>
      <c r="HQK56" s="468"/>
      <c r="HQL56" s="468"/>
      <c r="HQM56" s="468"/>
      <c r="HQN56" s="468"/>
      <c r="HQO56" s="468"/>
      <c r="HQP56" s="468"/>
      <c r="HQQ56" s="468"/>
      <c r="HQR56" s="468"/>
      <c r="HQS56" s="468"/>
      <c r="HQT56" s="468"/>
      <c r="HQU56" s="468"/>
      <c r="HQV56" s="468"/>
      <c r="HQW56" s="468"/>
      <c r="HQX56" s="468"/>
      <c r="HQY56" s="468"/>
      <c r="HQZ56" s="468"/>
      <c r="HRA56" s="468"/>
      <c r="HRB56" s="468"/>
      <c r="HRC56" s="468"/>
      <c r="HRD56" s="468"/>
      <c r="HRE56" s="468"/>
      <c r="HRF56" s="468"/>
      <c r="HRG56" s="468"/>
      <c r="HRH56" s="468"/>
      <c r="HRI56" s="468"/>
      <c r="HRJ56" s="468"/>
      <c r="HRK56" s="468"/>
      <c r="HRL56" s="468"/>
      <c r="HRM56" s="468"/>
      <c r="HRN56" s="468"/>
      <c r="HRO56" s="468"/>
      <c r="HRP56" s="468"/>
      <c r="HRQ56" s="468"/>
      <c r="HRR56" s="468"/>
      <c r="HRS56" s="468"/>
      <c r="HRT56" s="468"/>
      <c r="HRU56" s="468"/>
      <c r="HRV56" s="468"/>
      <c r="HRW56" s="468"/>
      <c r="HRX56" s="468"/>
      <c r="HRY56" s="468"/>
      <c r="HRZ56" s="468"/>
      <c r="HSA56" s="468"/>
      <c r="HSB56" s="468"/>
      <c r="HSC56" s="468"/>
      <c r="HSD56" s="468"/>
      <c r="HSE56" s="468"/>
      <c r="HSF56" s="468"/>
      <c r="HSG56" s="468"/>
      <c r="HSH56" s="468"/>
      <c r="HSI56" s="468"/>
      <c r="HSJ56" s="468"/>
      <c r="HSK56" s="468"/>
      <c r="HSL56" s="468"/>
      <c r="HSM56" s="468"/>
      <c r="HSN56" s="468"/>
      <c r="HSO56" s="468"/>
      <c r="HSP56" s="468"/>
      <c r="HSQ56" s="468"/>
      <c r="HSR56" s="468"/>
      <c r="HSS56" s="468"/>
      <c r="HST56" s="468"/>
      <c r="HSU56" s="468"/>
      <c r="HSV56" s="468"/>
      <c r="HSW56" s="468"/>
      <c r="HSX56" s="468"/>
      <c r="HSY56" s="468"/>
      <c r="HSZ56" s="468"/>
      <c r="HTA56" s="468"/>
      <c r="HTB56" s="468"/>
      <c r="HTC56" s="468"/>
      <c r="HTD56" s="468"/>
      <c r="HTE56" s="468"/>
      <c r="HTF56" s="468"/>
      <c r="HTG56" s="468"/>
      <c r="HTH56" s="468"/>
      <c r="HTI56" s="468"/>
      <c r="HTJ56" s="468"/>
      <c r="HTK56" s="468"/>
      <c r="HTL56" s="468"/>
      <c r="HTM56" s="468"/>
      <c r="HTN56" s="468"/>
      <c r="HTO56" s="468"/>
      <c r="HTP56" s="468"/>
      <c r="HTQ56" s="468"/>
      <c r="HTR56" s="468"/>
      <c r="HTS56" s="468"/>
      <c r="HTT56" s="468"/>
      <c r="HTU56" s="468"/>
      <c r="HTV56" s="468"/>
      <c r="HTW56" s="468"/>
      <c r="HTX56" s="468"/>
      <c r="HTY56" s="468"/>
      <c r="HTZ56" s="468"/>
      <c r="HUA56" s="468"/>
      <c r="HUB56" s="468"/>
      <c r="HUC56" s="468"/>
      <c r="HUD56" s="468"/>
      <c r="HUE56" s="468"/>
      <c r="HUF56" s="468"/>
      <c r="HUG56" s="468"/>
      <c r="HUH56" s="468"/>
      <c r="HUI56" s="468"/>
      <c r="HUJ56" s="468"/>
      <c r="HUK56" s="468"/>
      <c r="HUL56" s="468"/>
      <c r="HUM56" s="468"/>
      <c r="HUN56" s="468"/>
      <c r="HUO56" s="468"/>
      <c r="HUP56" s="468"/>
      <c r="HUQ56" s="468"/>
      <c r="HUR56" s="468"/>
      <c r="HUS56" s="468"/>
      <c r="HUT56" s="468"/>
      <c r="HUU56" s="468"/>
      <c r="HUV56" s="468"/>
      <c r="HUW56" s="468"/>
      <c r="HUX56" s="468"/>
      <c r="HUY56" s="468"/>
      <c r="HUZ56" s="468"/>
      <c r="HVA56" s="468"/>
      <c r="HVB56" s="468"/>
      <c r="HVC56" s="468"/>
      <c r="HVD56" s="468"/>
      <c r="HVE56" s="468"/>
      <c r="HVF56" s="468"/>
      <c r="HVG56" s="468"/>
      <c r="HVH56" s="468"/>
      <c r="HVI56" s="468"/>
      <c r="HVJ56" s="468"/>
      <c r="HVK56" s="468"/>
      <c r="HVL56" s="468"/>
      <c r="HVM56" s="468"/>
      <c r="HVN56" s="468"/>
      <c r="HVO56" s="468"/>
      <c r="HVP56" s="468"/>
      <c r="HVQ56" s="468"/>
      <c r="HVR56" s="468"/>
      <c r="HVS56" s="468"/>
      <c r="HVT56" s="468"/>
      <c r="HVU56" s="468"/>
      <c r="HVV56" s="468"/>
      <c r="HVW56" s="468"/>
      <c r="HVX56" s="468"/>
      <c r="HVY56" s="468"/>
      <c r="HVZ56" s="468"/>
      <c r="HWA56" s="468"/>
      <c r="HWB56" s="468"/>
      <c r="HWC56" s="468"/>
      <c r="HWD56" s="468"/>
      <c r="HWE56" s="468"/>
      <c r="HWF56" s="468"/>
      <c r="HWG56" s="468"/>
      <c r="HWH56" s="468"/>
      <c r="HWI56" s="468"/>
      <c r="HWJ56" s="468"/>
      <c r="HWK56" s="468"/>
      <c r="HWL56" s="468"/>
      <c r="HWM56" s="468"/>
      <c r="HWN56" s="468"/>
      <c r="HWO56" s="468"/>
      <c r="HWP56" s="468"/>
      <c r="HWQ56" s="468"/>
      <c r="HWR56" s="468"/>
      <c r="HWS56" s="468"/>
      <c r="HWT56" s="468"/>
      <c r="HWU56" s="468"/>
      <c r="HWV56" s="468"/>
      <c r="HWW56" s="468"/>
      <c r="HWX56" s="468"/>
      <c r="HWY56" s="468"/>
      <c r="HWZ56" s="468"/>
      <c r="HXA56" s="468"/>
      <c r="HXB56" s="468"/>
      <c r="HXC56" s="468"/>
      <c r="HXD56" s="468"/>
      <c r="HXE56" s="468"/>
      <c r="HXF56" s="468"/>
      <c r="HXG56" s="468"/>
      <c r="HXH56" s="468"/>
      <c r="HXI56" s="468"/>
      <c r="HXJ56" s="468"/>
      <c r="HXK56" s="468"/>
      <c r="HXL56" s="468"/>
      <c r="HXM56" s="468"/>
      <c r="HXN56" s="468"/>
      <c r="HXO56" s="468"/>
      <c r="HXP56" s="468"/>
      <c r="HXQ56" s="468"/>
      <c r="HXR56" s="468"/>
      <c r="HXS56" s="468"/>
      <c r="HXT56" s="468"/>
      <c r="HXU56" s="468"/>
      <c r="HXV56" s="468"/>
      <c r="HXW56" s="468"/>
      <c r="HXX56" s="468"/>
      <c r="HXY56" s="468"/>
      <c r="HXZ56" s="468"/>
      <c r="HYA56" s="468"/>
      <c r="HYB56" s="468"/>
      <c r="HYC56" s="468"/>
      <c r="HYD56" s="468"/>
      <c r="HYE56" s="468"/>
      <c r="HYF56" s="468"/>
      <c r="HYG56" s="468"/>
      <c r="HYH56" s="468"/>
      <c r="HYI56" s="468"/>
      <c r="HYJ56" s="468"/>
      <c r="HYK56" s="468"/>
      <c r="HYL56" s="468"/>
      <c r="HYM56" s="468"/>
      <c r="HYN56" s="468"/>
      <c r="HYO56" s="468"/>
      <c r="HYP56" s="468"/>
      <c r="HYQ56" s="468"/>
      <c r="HYR56" s="468"/>
      <c r="HYS56" s="468"/>
      <c r="HYT56" s="468"/>
      <c r="HYU56" s="468"/>
      <c r="HYV56" s="468"/>
      <c r="HYW56" s="468"/>
      <c r="HYX56" s="468"/>
      <c r="HYY56" s="468"/>
      <c r="HYZ56" s="468"/>
      <c r="HZA56" s="468"/>
      <c r="HZB56" s="468"/>
      <c r="HZC56" s="468"/>
      <c r="HZD56" s="468"/>
      <c r="HZE56" s="468"/>
      <c r="HZF56" s="468"/>
      <c r="HZG56" s="468"/>
      <c r="HZH56" s="468"/>
      <c r="HZI56" s="468"/>
      <c r="HZJ56" s="468"/>
      <c r="HZK56" s="468"/>
      <c r="HZL56" s="468"/>
      <c r="HZM56" s="468"/>
      <c r="HZN56" s="468"/>
      <c r="HZO56" s="468"/>
      <c r="HZP56" s="468"/>
      <c r="HZQ56" s="468"/>
      <c r="HZR56" s="468"/>
      <c r="HZS56" s="468"/>
      <c r="HZT56" s="468"/>
      <c r="HZU56" s="468"/>
      <c r="HZV56" s="468"/>
      <c r="HZW56" s="468"/>
      <c r="HZX56" s="468"/>
      <c r="HZY56" s="468"/>
      <c r="HZZ56" s="468"/>
      <c r="IAA56" s="468"/>
      <c r="IAB56" s="468"/>
      <c r="IAC56" s="468"/>
      <c r="IAD56" s="468"/>
      <c r="IAE56" s="468"/>
      <c r="IAF56" s="468"/>
      <c r="IAG56" s="468"/>
      <c r="IAH56" s="468"/>
      <c r="IAI56" s="468"/>
      <c r="IAJ56" s="468"/>
      <c r="IAK56" s="468"/>
      <c r="IAL56" s="468"/>
      <c r="IAM56" s="468"/>
      <c r="IAN56" s="468"/>
      <c r="IAO56" s="468"/>
      <c r="IAP56" s="468"/>
      <c r="IAQ56" s="468"/>
      <c r="IAR56" s="468"/>
      <c r="IAS56" s="468"/>
      <c r="IAT56" s="468"/>
      <c r="IAU56" s="468"/>
      <c r="IAV56" s="468"/>
      <c r="IAW56" s="468"/>
      <c r="IAX56" s="468"/>
      <c r="IAY56" s="468"/>
      <c r="IAZ56" s="468"/>
      <c r="IBA56" s="468"/>
      <c r="IBB56" s="468"/>
      <c r="IBC56" s="468"/>
      <c r="IBD56" s="468"/>
      <c r="IBE56" s="468"/>
      <c r="IBF56" s="468"/>
      <c r="IBG56" s="468"/>
      <c r="IBH56" s="468"/>
      <c r="IBI56" s="468"/>
      <c r="IBJ56" s="468"/>
      <c r="IBK56" s="468"/>
      <c r="IBL56" s="468"/>
      <c r="IBM56" s="468"/>
      <c r="IBN56" s="468"/>
      <c r="IBO56" s="468"/>
      <c r="IBP56" s="468"/>
      <c r="IBQ56" s="468"/>
      <c r="IBR56" s="468"/>
      <c r="IBS56" s="468"/>
      <c r="IBT56" s="468"/>
      <c r="IBU56" s="468"/>
      <c r="IBV56" s="468"/>
      <c r="IBW56" s="468"/>
      <c r="IBX56" s="468"/>
      <c r="IBY56" s="468"/>
      <c r="IBZ56" s="468"/>
      <c r="ICA56" s="468"/>
      <c r="ICB56" s="468"/>
      <c r="ICC56" s="468"/>
      <c r="ICD56" s="468"/>
      <c r="ICE56" s="468"/>
      <c r="ICF56" s="468"/>
      <c r="ICG56" s="468"/>
      <c r="ICH56" s="468"/>
      <c r="ICI56" s="468"/>
      <c r="ICJ56" s="468"/>
      <c r="ICK56" s="468"/>
      <c r="ICL56" s="468"/>
      <c r="ICM56" s="468"/>
      <c r="ICN56" s="468"/>
      <c r="ICO56" s="468"/>
      <c r="ICP56" s="468"/>
      <c r="ICQ56" s="468"/>
      <c r="ICR56" s="468"/>
      <c r="ICS56" s="468"/>
      <c r="ICT56" s="468"/>
      <c r="ICU56" s="468"/>
      <c r="ICV56" s="468"/>
      <c r="ICW56" s="468"/>
      <c r="ICX56" s="468"/>
      <c r="ICY56" s="468"/>
      <c r="ICZ56" s="468"/>
      <c r="IDA56" s="468"/>
      <c r="IDB56" s="468"/>
      <c r="IDC56" s="468"/>
      <c r="IDD56" s="468"/>
      <c r="IDE56" s="468"/>
      <c r="IDF56" s="468"/>
      <c r="IDG56" s="468"/>
      <c r="IDH56" s="468"/>
      <c r="IDI56" s="468"/>
      <c r="IDJ56" s="468"/>
      <c r="IDK56" s="468"/>
      <c r="IDL56" s="468"/>
      <c r="IDM56" s="468"/>
      <c r="IDN56" s="468"/>
      <c r="IDO56" s="468"/>
      <c r="IDP56" s="468"/>
      <c r="IDQ56" s="468"/>
      <c r="IDR56" s="468"/>
      <c r="IDS56" s="468"/>
      <c r="IDT56" s="468"/>
      <c r="IDU56" s="468"/>
      <c r="IDV56" s="468"/>
      <c r="IDW56" s="468"/>
      <c r="IDX56" s="468"/>
      <c r="IDY56" s="468"/>
      <c r="IDZ56" s="468"/>
      <c r="IEA56" s="468"/>
      <c r="IEB56" s="468"/>
      <c r="IEC56" s="468"/>
      <c r="IED56" s="468"/>
      <c r="IEE56" s="468"/>
      <c r="IEF56" s="468"/>
      <c r="IEG56" s="468"/>
      <c r="IEH56" s="468"/>
      <c r="IEI56" s="468"/>
      <c r="IEJ56" s="468"/>
      <c r="IEK56" s="468"/>
      <c r="IEL56" s="468"/>
      <c r="IEM56" s="468"/>
      <c r="IEN56" s="468"/>
      <c r="IEO56" s="468"/>
      <c r="IEP56" s="468"/>
      <c r="IEQ56" s="468"/>
      <c r="IER56" s="468"/>
      <c r="IES56" s="468"/>
      <c r="IET56" s="468"/>
      <c r="IEU56" s="468"/>
      <c r="IEV56" s="468"/>
      <c r="IEW56" s="468"/>
      <c r="IEX56" s="468"/>
      <c r="IEY56" s="468"/>
      <c r="IEZ56" s="468"/>
      <c r="IFA56" s="468"/>
      <c r="IFB56" s="468"/>
      <c r="IFC56" s="468"/>
      <c r="IFD56" s="468"/>
      <c r="IFE56" s="468"/>
      <c r="IFF56" s="468"/>
      <c r="IFG56" s="468"/>
      <c r="IFH56" s="468"/>
      <c r="IFI56" s="468"/>
      <c r="IFJ56" s="468"/>
      <c r="IFK56" s="468"/>
      <c r="IFL56" s="468"/>
      <c r="IFM56" s="468"/>
      <c r="IFN56" s="468"/>
      <c r="IFO56" s="468"/>
      <c r="IFP56" s="468"/>
      <c r="IFQ56" s="468"/>
      <c r="IFR56" s="468"/>
      <c r="IFS56" s="468"/>
      <c r="IFT56" s="468"/>
      <c r="IFU56" s="468"/>
      <c r="IFV56" s="468"/>
      <c r="IFW56" s="468"/>
      <c r="IFX56" s="468"/>
      <c r="IFY56" s="468"/>
      <c r="IFZ56" s="468"/>
      <c r="IGA56" s="468"/>
      <c r="IGB56" s="468"/>
      <c r="IGC56" s="468"/>
      <c r="IGD56" s="468"/>
      <c r="IGE56" s="468"/>
      <c r="IGF56" s="468"/>
      <c r="IGG56" s="468"/>
      <c r="IGH56" s="468"/>
      <c r="IGI56" s="468"/>
      <c r="IGJ56" s="468"/>
      <c r="IGK56" s="468"/>
      <c r="IGL56" s="468"/>
      <c r="IGM56" s="468"/>
      <c r="IGN56" s="468"/>
      <c r="IGO56" s="468"/>
      <c r="IGP56" s="468"/>
      <c r="IGQ56" s="468"/>
      <c r="IGR56" s="468"/>
      <c r="IGS56" s="468"/>
      <c r="IGT56" s="468"/>
      <c r="IGU56" s="468"/>
      <c r="IGV56" s="468"/>
      <c r="IGW56" s="468"/>
      <c r="IGX56" s="468"/>
      <c r="IGY56" s="468"/>
      <c r="IGZ56" s="468"/>
      <c r="IHA56" s="468"/>
      <c r="IHB56" s="468"/>
      <c r="IHC56" s="468"/>
      <c r="IHD56" s="468"/>
      <c r="IHE56" s="468"/>
      <c r="IHF56" s="468"/>
      <c r="IHG56" s="468"/>
      <c r="IHH56" s="468"/>
      <c r="IHI56" s="468"/>
      <c r="IHJ56" s="468"/>
      <c r="IHK56" s="468"/>
      <c r="IHL56" s="468"/>
      <c r="IHM56" s="468"/>
      <c r="IHN56" s="468"/>
      <c r="IHO56" s="468"/>
      <c r="IHP56" s="468"/>
      <c r="IHQ56" s="468"/>
      <c r="IHR56" s="468"/>
      <c r="IHS56" s="468"/>
      <c r="IHT56" s="468"/>
      <c r="IHU56" s="468"/>
      <c r="IHV56" s="468"/>
      <c r="IHW56" s="468"/>
      <c r="IHX56" s="468"/>
      <c r="IHY56" s="468"/>
      <c r="IHZ56" s="468"/>
      <c r="IIA56" s="468"/>
      <c r="IIB56" s="468"/>
      <c r="IIC56" s="468"/>
      <c r="IID56" s="468"/>
      <c r="IIE56" s="468"/>
      <c r="IIF56" s="468"/>
      <c r="IIG56" s="468"/>
      <c r="IIH56" s="468"/>
      <c r="III56" s="468"/>
      <c r="IIJ56" s="468"/>
      <c r="IIK56" s="468"/>
      <c r="IIL56" s="468"/>
      <c r="IIM56" s="468"/>
      <c r="IIN56" s="468"/>
      <c r="IIO56" s="468"/>
      <c r="IIP56" s="468"/>
      <c r="IIQ56" s="468"/>
      <c r="IIR56" s="468"/>
      <c r="IIS56" s="468"/>
      <c r="IIT56" s="468"/>
      <c r="IIU56" s="468"/>
      <c r="IIV56" s="468"/>
      <c r="IIW56" s="468"/>
      <c r="IIX56" s="468"/>
      <c r="IIY56" s="468"/>
      <c r="IIZ56" s="468"/>
      <c r="IJA56" s="468"/>
      <c r="IJB56" s="468"/>
      <c r="IJC56" s="468"/>
      <c r="IJD56" s="468"/>
      <c r="IJE56" s="468"/>
      <c r="IJF56" s="468"/>
      <c r="IJG56" s="468"/>
      <c r="IJH56" s="468"/>
      <c r="IJI56" s="468"/>
      <c r="IJJ56" s="468"/>
      <c r="IJK56" s="468"/>
      <c r="IJL56" s="468"/>
      <c r="IJM56" s="468"/>
      <c r="IJN56" s="468"/>
      <c r="IJO56" s="468"/>
      <c r="IJP56" s="468"/>
      <c r="IJQ56" s="468"/>
      <c r="IJR56" s="468"/>
      <c r="IJS56" s="468"/>
      <c r="IJT56" s="468"/>
      <c r="IJU56" s="468"/>
      <c r="IJV56" s="468"/>
      <c r="IJW56" s="468"/>
      <c r="IJX56" s="468"/>
      <c r="IJY56" s="468"/>
      <c r="IJZ56" s="468"/>
      <c r="IKA56" s="468"/>
      <c r="IKB56" s="468"/>
      <c r="IKC56" s="468"/>
      <c r="IKD56" s="468"/>
      <c r="IKE56" s="468"/>
      <c r="IKF56" s="468"/>
      <c r="IKG56" s="468"/>
      <c r="IKH56" s="468"/>
      <c r="IKI56" s="468"/>
      <c r="IKJ56" s="468"/>
      <c r="IKK56" s="468"/>
      <c r="IKL56" s="468"/>
      <c r="IKM56" s="468"/>
      <c r="IKN56" s="468"/>
      <c r="IKO56" s="468"/>
      <c r="IKP56" s="468"/>
      <c r="IKQ56" s="468"/>
      <c r="IKR56" s="468"/>
      <c r="IKS56" s="468"/>
      <c r="IKT56" s="468"/>
      <c r="IKU56" s="468"/>
      <c r="IKV56" s="468"/>
      <c r="IKW56" s="468"/>
      <c r="IKX56" s="468"/>
      <c r="IKY56" s="468"/>
      <c r="IKZ56" s="468"/>
      <c r="ILA56" s="468"/>
      <c r="ILB56" s="468"/>
      <c r="ILC56" s="468"/>
      <c r="ILD56" s="468"/>
      <c r="ILE56" s="468"/>
      <c r="ILF56" s="468"/>
      <c r="ILG56" s="468"/>
      <c r="ILH56" s="468"/>
      <c r="ILI56" s="468"/>
      <c r="ILJ56" s="468"/>
      <c r="ILK56" s="468"/>
      <c r="ILL56" s="468"/>
      <c r="ILM56" s="468"/>
      <c r="ILN56" s="468"/>
      <c r="ILO56" s="468"/>
      <c r="ILP56" s="468"/>
      <c r="ILQ56" s="468"/>
      <c r="ILR56" s="468"/>
      <c r="ILS56" s="468"/>
      <c r="ILT56" s="468"/>
      <c r="ILU56" s="468"/>
      <c r="ILV56" s="468"/>
      <c r="ILW56" s="468"/>
      <c r="ILX56" s="468"/>
      <c r="ILY56" s="468"/>
      <c r="ILZ56" s="468"/>
      <c r="IMA56" s="468"/>
      <c r="IMB56" s="468"/>
      <c r="IMC56" s="468"/>
      <c r="IMD56" s="468"/>
      <c r="IME56" s="468"/>
      <c r="IMF56" s="468"/>
      <c r="IMG56" s="468"/>
      <c r="IMH56" s="468"/>
      <c r="IMI56" s="468"/>
      <c r="IMJ56" s="468"/>
      <c r="IMK56" s="468"/>
      <c r="IML56" s="468"/>
      <c r="IMM56" s="468"/>
      <c r="IMN56" s="468"/>
      <c r="IMO56" s="468"/>
      <c r="IMP56" s="468"/>
      <c r="IMQ56" s="468"/>
      <c r="IMR56" s="468"/>
      <c r="IMS56" s="468"/>
      <c r="IMT56" s="468"/>
      <c r="IMU56" s="468"/>
      <c r="IMV56" s="468"/>
      <c r="IMW56" s="468"/>
      <c r="IMX56" s="468"/>
      <c r="IMY56" s="468"/>
      <c r="IMZ56" s="468"/>
      <c r="INA56" s="468"/>
      <c r="INB56" s="468"/>
      <c r="INC56" s="468"/>
      <c r="IND56" s="468"/>
      <c r="INE56" s="468"/>
      <c r="INF56" s="468"/>
      <c r="ING56" s="468"/>
      <c r="INH56" s="468"/>
      <c r="INI56" s="468"/>
      <c r="INJ56" s="468"/>
      <c r="INK56" s="468"/>
      <c r="INL56" s="468"/>
      <c r="INM56" s="468"/>
      <c r="INN56" s="468"/>
      <c r="INO56" s="468"/>
      <c r="INP56" s="468"/>
      <c r="INQ56" s="468"/>
      <c r="INR56" s="468"/>
      <c r="INS56" s="468"/>
      <c r="INT56" s="468"/>
      <c r="INU56" s="468"/>
      <c r="INV56" s="468"/>
      <c r="INW56" s="468"/>
      <c r="INX56" s="468"/>
      <c r="INY56" s="468"/>
      <c r="INZ56" s="468"/>
      <c r="IOA56" s="468"/>
      <c r="IOB56" s="468"/>
      <c r="IOC56" s="468"/>
      <c r="IOD56" s="468"/>
      <c r="IOE56" s="468"/>
      <c r="IOF56" s="468"/>
      <c r="IOG56" s="468"/>
      <c r="IOH56" s="468"/>
      <c r="IOI56" s="468"/>
      <c r="IOJ56" s="468"/>
      <c r="IOK56" s="468"/>
      <c r="IOL56" s="468"/>
      <c r="IOM56" s="468"/>
      <c r="ION56" s="468"/>
      <c r="IOO56" s="468"/>
      <c r="IOP56" s="468"/>
      <c r="IOQ56" s="468"/>
      <c r="IOR56" s="468"/>
      <c r="IOS56" s="468"/>
      <c r="IOT56" s="468"/>
      <c r="IOU56" s="468"/>
      <c r="IOV56" s="468"/>
      <c r="IOW56" s="468"/>
      <c r="IOX56" s="468"/>
      <c r="IOY56" s="468"/>
      <c r="IOZ56" s="468"/>
      <c r="IPA56" s="468"/>
      <c r="IPB56" s="468"/>
      <c r="IPC56" s="468"/>
      <c r="IPD56" s="468"/>
      <c r="IPE56" s="468"/>
      <c r="IPF56" s="468"/>
      <c r="IPG56" s="468"/>
      <c r="IPH56" s="468"/>
      <c r="IPI56" s="468"/>
      <c r="IPJ56" s="468"/>
      <c r="IPK56" s="468"/>
      <c r="IPL56" s="468"/>
      <c r="IPM56" s="468"/>
      <c r="IPN56" s="468"/>
      <c r="IPO56" s="468"/>
      <c r="IPP56" s="468"/>
      <c r="IPQ56" s="468"/>
      <c r="IPR56" s="468"/>
      <c r="IPS56" s="468"/>
      <c r="IPT56" s="468"/>
      <c r="IPU56" s="468"/>
      <c r="IPV56" s="468"/>
      <c r="IPW56" s="468"/>
      <c r="IPX56" s="468"/>
      <c r="IPY56" s="468"/>
      <c r="IPZ56" s="468"/>
      <c r="IQA56" s="468"/>
      <c r="IQB56" s="468"/>
      <c r="IQC56" s="468"/>
      <c r="IQD56" s="468"/>
      <c r="IQE56" s="468"/>
      <c r="IQF56" s="468"/>
      <c r="IQG56" s="468"/>
      <c r="IQH56" s="468"/>
      <c r="IQI56" s="468"/>
      <c r="IQJ56" s="468"/>
      <c r="IQK56" s="468"/>
      <c r="IQL56" s="468"/>
      <c r="IQM56" s="468"/>
      <c r="IQN56" s="468"/>
      <c r="IQO56" s="468"/>
      <c r="IQP56" s="468"/>
      <c r="IQQ56" s="468"/>
      <c r="IQR56" s="468"/>
      <c r="IQS56" s="468"/>
      <c r="IQT56" s="468"/>
      <c r="IQU56" s="468"/>
      <c r="IQV56" s="468"/>
      <c r="IQW56" s="468"/>
      <c r="IQX56" s="468"/>
      <c r="IQY56" s="468"/>
      <c r="IQZ56" s="468"/>
      <c r="IRA56" s="468"/>
      <c r="IRB56" s="468"/>
      <c r="IRC56" s="468"/>
      <c r="IRD56" s="468"/>
      <c r="IRE56" s="468"/>
      <c r="IRF56" s="468"/>
      <c r="IRG56" s="468"/>
      <c r="IRH56" s="468"/>
      <c r="IRI56" s="468"/>
      <c r="IRJ56" s="468"/>
      <c r="IRK56" s="468"/>
      <c r="IRL56" s="468"/>
      <c r="IRM56" s="468"/>
      <c r="IRN56" s="468"/>
      <c r="IRO56" s="468"/>
      <c r="IRP56" s="468"/>
      <c r="IRQ56" s="468"/>
      <c r="IRR56" s="468"/>
      <c r="IRS56" s="468"/>
      <c r="IRT56" s="468"/>
      <c r="IRU56" s="468"/>
      <c r="IRV56" s="468"/>
      <c r="IRW56" s="468"/>
      <c r="IRX56" s="468"/>
      <c r="IRY56" s="468"/>
      <c r="IRZ56" s="468"/>
      <c r="ISA56" s="468"/>
      <c r="ISB56" s="468"/>
      <c r="ISC56" s="468"/>
      <c r="ISD56" s="468"/>
      <c r="ISE56" s="468"/>
      <c r="ISF56" s="468"/>
      <c r="ISG56" s="468"/>
      <c r="ISH56" s="468"/>
      <c r="ISI56" s="468"/>
      <c r="ISJ56" s="468"/>
      <c r="ISK56" s="468"/>
      <c r="ISL56" s="468"/>
      <c r="ISM56" s="468"/>
      <c r="ISN56" s="468"/>
      <c r="ISO56" s="468"/>
      <c r="ISP56" s="468"/>
      <c r="ISQ56" s="468"/>
      <c r="ISR56" s="468"/>
      <c r="ISS56" s="468"/>
      <c r="IST56" s="468"/>
      <c r="ISU56" s="468"/>
      <c r="ISV56" s="468"/>
      <c r="ISW56" s="468"/>
      <c r="ISX56" s="468"/>
      <c r="ISY56" s="468"/>
      <c r="ISZ56" s="468"/>
      <c r="ITA56" s="468"/>
      <c r="ITB56" s="468"/>
      <c r="ITC56" s="468"/>
      <c r="ITD56" s="468"/>
      <c r="ITE56" s="468"/>
      <c r="ITF56" s="468"/>
      <c r="ITG56" s="468"/>
      <c r="ITH56" s="468"/>
      <c r="ITI56" s="468"/>
      <c r="ITJ56" s="468"/>
      <c r="ITK56" s="468"/>
      <c r="ITL56" s="468"/>
      <c r="ITM56" s="468"/>
      <c r="ITN56" s="468"/>
      <c r="ITO56" s="468"/>
      <c r="ITP56" s="468"/>
      <c r="ITQ56" s="468"/>
      <c r="ITR56" s="468"/>
      <c r="ITS56" s="468"/>
      <c r="ITT56" s="468"/>
      <c r="ITU56" s="468"/>
      <c r="ITV56" s="468"/>
      <c r="ITW56" s="468"/>
      <c r="ITX56" s="468"/>
      <c r="ITY56" s="468"/>
      <c r="ITZ56" s="468"/>
      <c r="IUA56" s="468"/>
      <c r="IUB56" s="468"/>
      <c r="IUC56" s="468"/>
      <c r="IUD56" s="468"/>
      <c r="IUE56" s="468"/>
      <c r="IUF56" s="468"/>
      <c r="IUG56" s="468"/>
      <c r="IUH56" s="468"/>
      <c r="IUI56" s="468"/>
      <c r="IUJ56" s="468"/>
      <c r="IUK56" s="468"/>
      <c r="IUL56" s="468"/>
      <c r="IUM56" s="468"/>
      <c r="IUN56" s="468"/>
      <c r="IUO56" s="468"/>
      <c r="IUP56" s="468"/>
      <c r="IUQ56" s="468"/>
      <c r="IUR56" s="468"/>
      <c r="IUS56" s="468"/>
      <c r="IUT56" s="468"/>
      <c r="IUU56" s="468"/>
      <c r="IUV56" s="468"/>
      <c r="IUW56" s="468"/>
      <c r="IUX56" s="468"/>
      <c r="IUY56" s="468"/>
      <c r="IUZ56" s="468"/>
      <c r="IVA56" s="468"/>
      <c r="IVB56" s="468"/>
      <c r="IVC56" s="468"/>
      <c r="IVD56" s="468"/>
      <c r="IVE56" s="468"/>
      <c r="IVF56" s="468"/>
      <c r="IVG56" s="468"/>
      <c r="IVH56" s="468"/>
      <c r="IVI56" s="468"/>
      <c r="IVJ56" s="468"/>
      <c r="IVK56" s="468"/>
      <c r="IVL56" s="468"/>
      <c r="IVM56" s="468"/>
      <c r="IVN56" s="468"/>
      <c r="IVO56" s="468"/>
      <c r="IVP56" s="468"/>
      <c r="IVQ56" s="468"/>
      <c r="IVR56" s="468"/>
      <c r="IVS56" s="468"/>
      <c r="IVT56" s="468"/>
      <c r="IVU56" s="468"/>
      <c r="IVV56" s="468"/>
      <c r="IVW56" s="468"/>
      <c r="IVX56" s="468"/>
      <c r="IVY56" s="468"/>
      <c r="IVZ56" s="468"/>
      <c r="IWA56" s="468"/>
      <c r="IWB56" s="468"/>
      <c r="IWC56" s="468"/>
      <c r="IWD56" s="468"/>
      <c r="IWE56" s="468"/>
      <c r="IWF56" s="468"/>
      <c r="IWG56" s="468"/>
      <c r="IWH56" s="468"/>
      <c r="IWI56" s="468"/>
      <c r="IWJ56" s="468"/>
      <c r="IWK56" s="468"/>
      <c r="IWL56" s="468"/>
      <c r="IWM56" s="468"/>
      <c r="IWN56" s="468"/>
      <c r="IWO56" s="468"/>
      <c r="IWP56" s="468"/>
      <c r="IWQ56" s="468"/>
      <c r="IWR56" s="468"/>
      <c r="IWS56" s="468"/>
      <c r="IWT56" s="468"/>
      <c r="IWU56" s="468"/>
      <c r="IWV56" s="468"/>
      <c r="IWW56" s="468"/>
      <c r="IWX56" s="468"/>
      <c r="IWY56" s="468"/>
      <c r="IWZ56" s="468"/>
      <c r="IXA56" s="468"/>
      <c r="IXB56" s="468"/>
      <c r="IXC56" s="468"/>
      <c r="IXD56" s="468"/>
      <c r="IXE56" s="468"/>
      <c r="IXF56" s="468"/>
      <c r="IXG56" s="468"/>
      <c r="IXH56" s="468"/>
      <c r="IXI56" s="468"/>
      <c r="IXJ56" s="468"/>
      <c r="IXK56" s="468"/>
      <c r="IXL56" s="468"/>
      <c r="IXM56" s="468"/>
      <c r="IXN56" s="468"/>
      <c r="IXO56" s="468"/>
      <c r="IXP56" s="468"/>
      <c r="IXQ56" s="468"/>
      <c r="IXR56" s="468"/>
      <c r="IXS56" s="468"/>
      <c r="IXT56" s="468"/>
      <c r="IXU56" s="468"/>
      <c r="IXV56" s="468"/>
      <c r="IXW56" s="468"/>
      <c r="IXX56" s="468"/>
      <c r="IXY56" s="468"/>
      <c r="IXZ56" s="468"/>
      <c r="IYA56" s="468"/>
      <c r="IYB56" s="468"/>
      <c r="IYC56" s="468"/>
      <c r="IYD56" s="468"/>
      <c r="IYE56" s="468"/>
      <c r="IYF56" s="468"/>
      <c r="IYG56" s="468"/>
      <c r="IYH56" s="468"/>
      <c r="IYI56" s="468"/>
      <c r="IYJ56" s="468"/>
      <c r="IYK56" s="468"/>
      <c r="IYL56" s="468"/>
      <c r="IYM56" s="468"/>
      <c r="IYN56" s="468"/>
      <c r="IYO56" s="468"/>
      <c r="IYP56" s="468"/>
      <c r="IYQ56" s="468"/>
      <c r="IYR56" s="468"/>
      <c r="IYS56" s="468"/>
      <c r="IYT56" s="468"/>
      <c r="IYU56" s="468"/>
      <c r="IYV56" s="468"/>
      <c r="IYW56" s="468"/>
      <c r="IYX56" s="468"/>
      <c r="IYY56" s="468"/>
      <c r="IYZ56" s="468"/>
      <c r="IZA56" s="468"/>
      <c r="IZB56" s="468"/>
      <c r="IZC56" s="468"/>
      <c r="IZD56" s="468"/>
      <c r="IZE56" s="468"/>
      <c r="IZF56" s="468"/>
      <c r="IZG56" s="468"/>
      <c r="IZH56" s="468"/>
      <c r="IZI56" s="468"/>
      <c r="IZJ56" s="468"/>
      <c r="IZK56" s="468"/>
      <c r="IZL56" s="468"/>
      <c r="IZM56" s="468"/>
      <c r="IZN56" s="468"/>
      <c r="IZO56" s="468"/>
      <c r="IZP56" s="468"/>
      <c r="IZQ56" s="468"/>
      <c r="IZR56" s="468"/>
      <c r="IZS56" s="468"/>
      <c r="IZT56" s="468"/>
      <c r="IZU56" s="468"/>
      <c r="IZV56" s="468"/>
      <c r="IZW56" s="468"/>
      <c r="IZX56" s="468"/>
      <c r="IZY56" s="468"/>
      <c r="IZZ56" s="468"/>
      <c r="JAA56" s="468"/>
      <c r="JAB56" s="468"/>
      <c r="JAC56" s="468"/>
      <c r="JAD56" s="468"/>
      <c r="JAE56" s="468"/>
      <c r="JAF56" s="468"/>
      <c r="JAG56" s="468"/>
      <c r="JAH56" s="468"/>
      <c r="JAI56" s="468"/>
      <c r="JAJ56" s="468"/>
      <c r="JAK56" s="468"/>
      <c r="JAL56" s="468"/>
      <c r="JAM56" s="468"/>
      <c r="JAN56" s="468"/>
      <c r="JAO56" s="468"/>
      <c r="JAP56" s="468"/>
      <c r="JAQ56" s="468"/>
      <c r="JAR56" s="468"/>
      <c r="JAS56" s="468"/>
      <c r="JAT56" s="468"/>
      <c r="JAU56" s="468"/>
      <c r="JAV56" s="468"/>
      <c r="JAW56" s="468"/>
      <c r="JAX56" s="468"/>
      <c r="JAY56" s="468"/>
      <c r="JAZ56" s="468"/>
      <c r="JBA56" s="468"/>
      <c r="JBB56" s="468"/>
      <c r="JBC56" s="468"/>
      <c r="JBD56" s="468"/>
      <c r="JBE56" s="468"/>
      <c r="JBF56" s="468"/>
      <c r="JBG56" s="468"/>
      <c r="JBH56" s="468"/>
      <c r="JBI56" s="468"/>
      <c r="JBJ56" s="468"/>
      <c r="JBK56" s="468"/>
      <c r="JBL56" s="468"/>
      <c r="JBM56" s="468"/>
      <c r="JBN56" s="468"/>
      <c r="JBO56" s="468"/>
      <c r="JBP56" s="468"/>
      <c r="JBQ56" s="468"/>
      <c r="JBR56" s="468"/>
      <c r="JBS56" s="468"/>
      <c r="JBT56" s="468"/>
      <c r="JBU56" s="468"/>
      <c r="JBV56" s="468"/>
      <c r="JBW56" s="468"/>
      <c r="JBX56" s="468"/>
      <c r="JBY56" s="468"/>
      <c r="JBZ56" s="468"/>
      <c r="JCA56" s="468"/>
      <c r="JCB56" s="468"/>
      <c r="JCC56" s="468"/>
      <c r="JCD56" s="468"/>
      <c r="JCE56" s="468"/>
      <c r="JCF56" s="468"/>
      <c r="JCG56" s="468"/>
      <c r="JCH56" s="468"/>
      <c r="JCI56" s="468"/>
      <c r="JCJ56" s="468"/>
      <c r="JCK56" s="468"/>
      <c r="JCL56" s="468"/>
      <c r="JCM56" s="468"/>
      <c r="JCN56" s="468"/>
      <c r="JCO56" s="468"/>
      <c r="JCP56" s="468"/>
      <c r="JCQ56" s="468"/>
      <c r="JCR56" s="468"/>
      <c r="JCS56" s="468"/>
      <c r="JCT56" s="468"/>
      <c r="JCU56" s="468"/>
      <c r="JCV56" s="468"/>
      <c r="JCW56" s="468"/>
      <c r="JCX56" s="468"/>
      <c r="JCY56" s="468"/>
      <c r="JCZ56" s="468"/>
      <c r="JDA56" s="468"/>
      <c r="JDB56" s="468"/>
      <c r="JDC56" s="468"/>
      <c r="JDD56" s="468"/>
      <c r="JDE56" s="468"/>
      <c r="JDF56" s="468"/>
      <c r="JDG56" s="468"/>
      <c r="JDH56" s="468"/>
      <c r="JDI56" s="468"/>
      <c r="JDJ56" s="468"/>
      <c r="JDK56" s="468"/>
      <c r="JDL56" s="468"/>
      <c r="JDM56" s="468"/>
      <c r="JDN56" s="468"/>
      <c r="JDO56" s="468"/>
      <c r="JDP56" s="468"/>
      <c r="JDQ56" s="468"/>
      <c r="JDR56" s="468"/>
      <c r="JDS56" s="468"/>
      <c r="JDT56" s="468"/>
      <c r="JDU56" s="468"/>
      <c r="JDV56" s="468"/>
      <c r="JDW56" s="468"/>
      <c r="JDX56" s="468"/>
      <c r="JDY56" s="468"/>
      <c r="JDZ56" s="468"/>
      <c r="JEA56" s="468"/>
      <c r="JEB56" s="468"/>
      <c r="JEC56" s="468"/>
      <c r="JED56" s="468"/>
      <c r="JEE56" s="468"/>
      <c r="JEF56" s="468"/>
      <c r="JEG56" s="468"/>
      <c r="JEH56" s="468"/>
      <c r="JEI56" s="468"/>
      <c r="JEJ56" s="468"/>
      <c r="JEK56" s="468"/>
      <c r="JEL56" s="468"/>
      <c r="JEM56" s="468"/>
      <c r="JEN56" s="468"/>
      <c r="JEO56" s="468"/>
      <c r="JEP56" s="468"/>
      <c r="JEQ56" s="468"/>
      <c r="JER56" s="468"/>
      <c r="JES56" s="468"/>
      <c r="JET56" s="468"/>
      <c r="JEU56" s="468"/>
      <c r="JEV56" s="468"/>
      <c r="JEW56" s="468"/>
      <c r="JEX56" s="468"/>
      <c r="JEY56" s="468"/>
      <c r="JEZ56" s="468"/>
      <c r="JFA56" s="468"/>
      <c r="JFB56" s="468"/>
      <c r="JFC56" s="468"/>
      <c r="JFD56" s="468"/>
      <c r="JFE56" s="468"/>
      <c r="JFF56" s="468"/>
      <c r="JFG56" s="468"/>
      <c r="JFH56" s="468"/>
      <c r="JFI56" s="468"/>
      <c r="JFJ56" s="468"/>
      <c r="JFK56" s="468"/>
      <c r="JFL56" s="468"/>
      <c r="JFM56" s="468"/>
      <c r="JFN56" s="468"/>
      <c r="JFO56" s="468"/>
      <c r="JFP56" s="468"/>
      <c r="JFQ56" s="468"/>
      <c r="JFR56" s="468"/>
      <c r="JFS56" s="468"/>
      <c r="JFT56" s="468"/>
      <c r="JFU56" s="468"/>
      <c r="JFV56" s="468"/>
      <c r="JFW56" s="468"/>
      <c r="JFX56" s="468"/>
      <c r="JFY56" s="468"/>
      <c r="JFZ56" s="468"/>
      <c r="JGA56" s="468"/>
      <c r="JGB56" s="468"/>
      <c r="JGC56" s="468"/>
      <c r="JGD56" s="468"/>
      <c r="JGE56" s="468"/>
      <c r="JGF56" s="468"/>
      <c r="JGG56" s="468"/>
      <c r="JGH56" s="468"/>
      <c r="JGI56" s="468"/>
      <c r="JGJ56" s="468"/>
      <c r="JGK56" s="468"/>
      <c r="JGL56" s="468"/>
      <c r="JGM56" s="468"/>
      <c r="JGN56" s="468"/>
      <c r="JGO56" s="468"/>
      <c r="JGP56" s="468"/>
      <c r="JGQ56" s="468"/>
      <c r="JGR56" s="468"/>
      <c r="JGS56" s="468"/>
      <c r="JGT56" s="468"/>
      <c r="JGU56" s="468"/>
      <c r="JGV56" s="468"/>
      <c r="JGW56" s="468"/>
      <c r="JGX56" s="468"/>
      <c r="JGY56" s="468"/>
      <c r="JGZ56" s="468"/>
      <c r="JHA56" s="468"/>
      <c r="JHB56" s="468"/>
      <c r="JHC56" s="468"/>
      <c r="JHD56" s="468"/>
      <c r="JHE56" s="468"/>
      <c r="JHF56" s="468"/>
      <c r="JHG56" s="468"/>
      <c r="JHH56" s="468"/>
      <c r="JHI56" s="468"/>
      <c r="JHJ56" s="468"/>
      <c r="JHK56" s="468"/>
      <c r="JHL56" s="468"/>
      <c r="JHM56" s="468"/>
      <c r="JHN56" s="468"/>
      <c r="JHO56" s="468"/>
      <c r="JHP56" s="468"/>
      <c r="JHQ56" s="468"/>
      <c r="JHR56" s="468"/>
      <c r="JHS56" s="468"/>
      <c r="JHT56" s="468"/>
      <c r="JHU56" s="468"/>
      <c r="JHV56" s="468"/>
      <c r="JHW56" s="468"/>
      <c r="JHX56" s="468"/>
      <c r="JHY56" s="468"/>
      <c r="JHZ56" s="468"/>
      <c r="JIA56" s="468"/>
      <c r="JIB56" s="468"/>
      <c r="JIC56" s="468"/>
      <c r="JID56" s="468"/>
      <c r="JIE56" s="468"/>
      <c r="JIF56" s="468"/>
      <c r="JIG56" s="468"/>
      <c r="JIH56" s="468"/>
      <c r="JII56" s="468"/>
      <c r="JIJ56" s="468"/>
      <c r="JIK56" s="468"/>
      <c r="JIL56" s="468"/>
      <c r="JIM56" s="468"/>
      <c r="JIN56" s="468"/>
      <c r="JIO56" s="468"/>
      <c r="JIP56" s="468"/>
      <c r="JIQ56" s="468"/>
      <c r="JIR56" s="468"/>
      <c r="JIS56" s="468"/>
      <c r="JIT56" s="468"/>
      <c r="JIU56" s="468"/>
      <c r="JIV56" s="468"/>
      <c r="JIW56" s="468"/>
      <c r="JIX56" s="468"/>
      <c r="JIY56" s="468"/>
      <c r="JIZ56" s="468"/>
      <c r="JJA56" s="468"/>
      <c r="JJB56" s="468"/>
      <c r="JJC56" s="468"/>
      <c r="JJD56" s="468"/>
      <c r="JJE56" s="468"/>
      <c r="JJF56" s="468"/>
      <c r="JJG56" s="468"/>
      <c r="JJH56" s="468"/>
      <c r="JJI56" s="468"/>
      <c r="JJJ56" s="468"/>
      <c r="JJK56" s="468"/>
      <c r="JJL56" s="468"/>
      <c r="JJM56" s="468"/>
      <c r="JJN56" s="468"/>
      <c r="JJO56" s="468"/>
      <c r="JJP56" s="468"/>
      <c r="JJQ56" s="468"/>
      <c r="JJR56" s="468"/>
      <c r="JJS56" s="468"/>
      <c r="JJT56" s="468"/>
      <c r="JJU56" s="468"/>
      <c r="JJV56" s="468"/>
      <c r="JJW56" s="468"/>
      <c r="JJX56" s="468"/>
      <c r="JJY56" s="468"/>
      <c r="JJZ56" s="468"/>
      <c r="JKA56" s="468"/>
      <c r="JKB56" s="468"/>
      <c r="JKC56" s="468"/>
      <c r="JKD56" s="468"/>
      <c r="JKE56" s="468"/>
      <c r="JKF56" s="468"/>
      <c r="JKG56" s="468"/>
      <c r="JKH56" s="468"/>
      <c r="JKI56" s="468"/>
      <c r="JKJ56" s="468"/>
      <c r="JKK56" s="468"/>
      <c r="JKL56" s="468"/>
      <c r="JKM56" s="468"/>
      <c r="JKN56" s="468"/>
      <c r="JKO56" s="468"/>
      <c r="JKP56" s="468"/>
      <c r="JKQ56" s="468"/>
      <c r="JKR56" s="468"/>
      <c r="JKS56" s="468"/>
      <c r="JKT56" s="468"/>
      <c r="JKU56" s="468"/>
      <c r="JKV56" s="468"/>
      <c r="JKW56" s="468"/>
      <c r="JKX56" s="468"/>
      <c r="JKY56" s="468"/>
      <c r="JKZ56" s="468"/>
      <c r="JLA56" s="468"/>
      <c r="JLB56" s="468"/>
      <c r="JLC56" s="468"/>
      <c r="JLD56" s="468"/>
      <c r="JLE56" s="468"/>
      <c r="JLF56" s="468"/>
      <c r="JLG56" s="468"/>
      <c r="JLH56" s="468"/>
      <c r="JLI56" s="468"/>
      <c r="JLJ56" s="468"/>
      <c r="JLK56" s="468"/>
      <c r="JLL56" s="468"/>
      <c r="JLM56" s="468"/>
      <c r="JLN56" s="468"/>
      <c r="JLO56" s="468"/>
      <c r="JLP56" s="468"/>
      <c r="JLQ56" s="468"/>
      <c r="JLR56" s="468"/>
      <c r="JLS56" s="468"/>
      <c r="JLT56" s="468"/>
      <c r="JLU56" s="468"/>
      <c r="JLV56" s="468"/>
      <c r="JLW56" s="468"/>
      <c r="JLX56" s="468"/>
      <c r="JLY56" s="468"/>
      <c r="JLZ56" s="468"/>
      <c r="JMA56" s="468"/>
      <c r="JMB56" s="468"/>
      <c r="JMC56" s="468"/>
      <c r="JMD56" s="468"/>
      <c r="JME56" s="468"/>
      <c r="JMF56" s="468"/>
      <c r="JMG56" s="468"/>
      <c r="JMH56" s="468"/>
      <c r="JMI56" s="468"/>
      <c r="JMJ56" s="468"/>
      <c r="JMK56" s="468"/>
      <c r="JML56" s="468"/>
      <c r="JMM56" s="468"/>
      <c r="JMN56" s="468"/>
      <c r="JMO56" s="468"/>
      <c r="JMP56" s="468"/>
      <c r="JMQ56" s="468"/>
      <c r="JMR56" s="468"/>
      <c r="JMS56" s="468"/>
      <c r="JMT56" s="468"/>
      <c r="JMU56" s="468"/>
      <c r="JMV56" s="468"/>
      <c r="JMW56" s="468"/>
      <c r="JMX56" s="468"/>
      <c r="JMY56" s="468"/>
      <c r="JMZ56" s="468"/>
      <c r="JNA56" s="468"/>
      <c r="JNB56" s="468"/>
      <c r="JNC56" s="468"/>
      <c r="JND56" s="468"/>
      <c r="JNE56" s="468"/>
      <c r="JNF56" s="468"/>
      <c r="JNG56" s="468"/>
      <c r="JNH56" s="468"/>
      <c r="JNI56" s="468"/>
      <c r="JNJ56" s="468"/>
      <c r="JNK56" s="468"/>
      <c r="JNL56" s="468"/>
      <c r="JNM56" s="468"/>
      <c r="JNN56" s="468"/>
      <c r="JNO56" s="468"/>
      <c r="JNP56" s="468"/>
      <c r="JNQ56" s="468"/>
      <c r="JNR56" s="468"/>
      <c r="JNS56" s="468"/>
      <c r="JNT56" s="468"/>
      <c r="JNU56" s="468"/>
      <c r="JNV56" s="468"/>
      <c r="JNW56" s="468"/>
      <c r="JNX56" s="468"/>
      <c r="JNY56" s="468"/>
      <c r="JNZ56" s="468"/>
      <c r="JOA56" s="468"/>
      <c r="JOB56" s="468"/>
      <c r="JOC56" s="468"/>
      <c r="JOD56" s="468"/>
      <c r="JOE56" s="468"/>
      <c r="JOF56" s="468"/>
      <c r="JOG56" s="468"/>
      <c r="JOH56" s="468"/>
      <c r="JOI56" s="468"/>
      <c r="JOJ56" s="468"/>
      <c r="JOK56" s="468"/>
      <c r="JOL56" s="468"/>
      <c r="JOM56" s="468"/>
      <c r="JON56" s="468"/>
      <c r="JOO56" s="468"/>
      <c r="JOP56" s="468"/>
      <c r="JOQ56" s="468"/>
      <c r="JOR56" s="468"/>
      <c r="JOS56" s="468"/>
      <c r="JOT56" s="468"/>
      <c r="JOU56" s="468"/>
      <c r="JOV56" s="468"/>
      <c r="JOW56" s="468"/>
      <c r="JOX56" s="468"/>
      <c r="JOY56" s="468"/>
      <c r="JOZ56" s="468"/>
      <c r="JPA56" s="468"/>
      <c r="JPB56" s="468"/>
      <c r="JPC56" s="468"/>
      <c r="JPD56" s="468"/>
      <c r="JPE56" s="468"/>
      <c r="JPF56" s="468"/>
      <c r="JPG56" s="468"/>
      <c r="JPH56" s="468"/>
      <c r="JPI56" s="468"/>
      <c r="JPJ56" s="468"/>
      <c r="JPK56" s="468"/>
      <c r="JPL56" s="468"/>
      <c r="JPM56" s="468"/>
      <c r="JPN56" s="468"/>
      <c r="JPO56" s="468"/>
      <c r="JPP56" s="468"/>
      <c r="JPQ56" s="468"/>
      <c r="JPR56" s="468"/>
      <c r="JPS56" s="468"/>
      <c r="JPT56" s="468"/>
      <c r="JPU56" s="468"/>
      <c r="JPV56" s="468"/>
      <c r="JPW56" s="468"/>
      <c r="JPX56" s="468"/>
      <c r="JPY56" s="468"/>
      <c r="JPZ56" s="468"/>
      <c r="JQA56" s="468"/>
      <c r="JQB56" s="468"/>
      <c r="JQC56" s="468"/>
      <c r="JQD56" s="468"/>
      <c r="JQE56" s="468"/>
      <c r="JQF56" s="468"/>
      <c r="JQG56" s="468"/>
      <c r="JQH56" s="468"/>
      <c r="JQI56" s="468"/>
      <c r="JQJ56" s="468"/>
      <c r="JQK56" s="468"/>
      <c r="JQL56" s="468"/>
      <c r="JQM56" s="468"/>
      <c r="JQN56" s="468"/>
      <c r="JQO56" s="468"/>
      <c r="JQP56" s="468"/>
      <c r="JQQ56" s="468"/>
      <c r="JQR56" s="468"/>
      <c r="JQS56" s="468"/>
      <c r="JQT56" s="468"/>
      <c r="JQU56" s="468"/>
      <c r="JQV56" s="468"/>
      <c r="JQW56" s="468"/>
      <c r="JQX56" s="468"/>
      <c r="JQY56" s="468"/>
      <c r="JQZ56" s="468"/>
      <c r="JRA56" s="468"/>
      <c r="JRB56" s="468"/>
      <c r="JRC56" s="468"/>
      <c r="JRD56" s="468"/>
      <c r="JRE56" s="468"/>
      <c r="JRF56" s="468"/>
      <c r="JRG56" s="468"/>
      <c r="JRH56" s="468"/>
      <c r="JRI56" s="468"/>
      <c r="JRJ56" s="468"/>
      <c r="JRK56" s="468"/>
      <c r="JRL56" s="468"/>
      <c r="JRM56" s="468"/>
      <c r="JRN56" s="468"/>
      <c r="JRO56" s="468"/>
      <c r="JRP56" s="468"/>
      <c r="JRQ56" s="468"/>
      <c r="JRR56" s="468"/>
      <c r="JRS56" s="468"/>
      <c r="JRT56" s="468"/>
      <c r="JRU56" s="468"/>
      <c r="JRV56" s="468"/>
      <c r="JRW56" s="468"/>
      <c r="JRX56" s="468"/>
      <c r="JRY56" s="468"/>
      <c r="JRZ56" s="468"/>
      <c r="JSA56" s="468"/>
      <c r="JSB56" s="468"/>
      <c r="JSC56" s="468"/>
      <c r="JSD56" s="468"/>
      <c r="JSE56" s="468"/>
      <c r="JSF56" s="468"/>
      <c r="JSG56" s="468"/>
      <c r="JSH56" s="468"/>
      <c r="JSI56" s="468"/>
      <c r="JSJ56" s="468"/>
      <c r="JSK56" s="468"/>
      <c r="JSL56" s="468"/>
      <c r="JSM56" s="468"/>
      <c r="JSN56" s="468"/>
      <c r="JSO56" s="468"/>
      <c r="JSP56" s="468"/>
      <c r="JSQ56" s="468"/>
      <c r="JSR56" s="468"/>
      <c r="JSS56" s="468"/>
      <c r="JST56" s="468"/>
      <c r="JSU56" s="468"/>
      <c r="JSV56" s="468"/>
      <c r="JSW56" s="468"/>
      <c r="JSX56" s="468"/>
      <c r="JSY56" s="468"/>
      <c r="JSZ56" s="468"/>
      <c r="JTA56" s="468"/>
      <c r="JTB56" s="468"/>
      <c r="JTC56" s="468"/>
      <c r="JTD56" s="468"/>
      <c r="JTE56" s="468"/>
      <c r="JTF56" s="468"/>
      <c r="JTG56" s="468"/>
      <c r="JTH56" s="468"/>
      <c r="JTI56" s="468"/>
      <c r="JTJ56" s="468"/>
      <c r="JTK56" s="468"/>
      <c r="JTL56" s="468"/>
      <c r="JTM56" s="468"/>
      <c r="JTN56" s="468"/>
      <c r="JTO56" s="468"/>
      <c r="JTP56" s="468"/>
      <c r="JTQ56" s="468"/>
      <c r="JTR56" s="468"/>
      <c r="JTS56" s="468"/>
      <c r="JTT56" s="468"/>
      <c r="JTU56" s="468"/>
      <c r="JTV56" s="468"/>
      <c r="JTW56" s="468"/>
      <c r="JTX56" s="468"/>
      <c r="JTY56" s="468"/>
      <c r="JTZ56" s="468"/>
      <c r="JUA56" s="468"/>
      <c r="JUB56" s="468"/>
      <c r="JUC56" s="468"/>
      <c r="JUD56" s="468"/>
      <c r="JUE56" s="468"/>
      <c r="JUF56" s="468"/>
      <c r="JUG56" s="468"/>
      <c r="JUH56" s="468"/>
      <c r="JUI56" s="468"/>
      <c r="JUJ56" s="468"/>
      <c r="JUK56" s="468"/>
      <c r="JUL56" s="468"/>
      <c r="JUM56" s="468"/>
      <c r="JUN56" s="468"/>
      <c r="JUO56" s="468"/>
      <c r="JUP56" s="468"/>
      <c r="JUQ56" s="468"/>
      <c r="JUR56" s="468"/>
      <c r="JUS56" s="468"/>
      <c r="JUT56" s="468"/>
      <c r="JUU56" s="468"/>
      <c r="JUV56" s="468"/>
      <c r="JUW56" s="468"/>
      <c r="JUX56" s="468"/>
      <c r="JUY56" s="468"/>
      <c r="JUZ56" s="468"/>
      <c r="JVA56" s="468"/>
      <c r="JVB56" s="468"/>
      <c r="JVC56" s="468"/>
      <c r="JVD56" s="468"/>
      <c r="JVE56" s="468"/>
      <c r="JVF56" s="468"/>
      <c r="JVG56" s="468"/>
      <c r="JVH56" s="468"/>
      <c r="JVI56" s="468"/>
      <c r="JVJ56" s="468"/>
      <c r="JVK56" s="468"/>
      <c r="JVL56" s="468"/>
      <c r="JVM56" s="468"/>
      <c r="JVN56" s="468"/>
      <c r="JVO56" s="468"/>
      <c r="JVP56" s="468"/>
      <c r="JVQ56" s="468"/>
      <c r="JVR56" s="468"/>
      <c r="JVS56" s="468"/>
      <c r="JVT56" s="468"/>
      <c r="JVU56" s="468"/>
      <c r="JVV56" s="468"/>
      <c r="JVW56" s="468"/>
      <c r="JVX56" s="468"/>
      <c r="JVY56" s="468"/>
      <c r="JVZ56" s="468"/>
      <c r="JWA56" s="468"/>
      <c r="JWB56" s="468"/>
      <c r="JWC56" s="468"/>
      <c r="JWD56" s="468"/>
      <c r="JWE56" s="468"/>
      <c r="JWF56" s="468"/>
      <c r="JWG56" s="468"/>
      <c r="JWH56" s="468"/>
      <c r="JWI56" s="468"/>
      <c r="JWJ56" s="468"/>
      <c r="JWK56" s="468"/>
      <c r="JWL56" s="468"/>
      <c r="JWM56" s="468"/>
      <c r="JWN56" s="468"/>
      <c r="JWO56" s="468"/>
      <c r="JWP56" s="468"/>
      <c r="JWQ56" s="468"/>
      <c r="JWR56" s="468"/>
      <c r="JWS56" s="468"/>
      <c r="JWT56" s="468"/>
      <c r="JWU56" s="468"/>
      <c r="JWV56" s="468"/>
      <c r="JWW56" s="468"/>
      <c r="JWX56" s="468"/>
      <c r="JWY56" s="468"/>
      <c r="JWZ56" s="468"/>
      <c r="JXA56" s="468"/>
      <c r="JXB56" s="468"/>
      <c r="JXC56" s="468"/>
      <c r="JXD56" s="468"/>
      <c r="JXE56" s="468"/>
      <c r="JXF56" s="468"/>
      <c r="JXG56" s="468"/>
      <c r="JXH56" s="468"/>
      <c r="JXI56" s="468"/>
      <c r="JXJ56" s="468"/>
      <c r="JXK56" s="468"/>
      <c r="JXL56" s="468"/>
      <c r="JXM56" s="468"/>
      <c r="JXN56" s="468"/>
      <c r="JXO56" s="468"/>
      <c r="JXP56" s="468"/>
      <c r="JXQ56" s="468"/>
      <c r="JXR56" s="468"/>
      <c r="JXS56" s="468"/>
      <c r="JXT56" s="468"/>
      <c r="JXU56" s="468"/>
      <c r="JXV56" s="468"/>
      <c r="JXW56" s="468"/>
      <c r="JXX56" s="468"/>
      <c r="JXY56" s="468"/>
      <c r="JXZ56" s="468"/>
      <c r="JYA56" s="468"/>
      <c r="JYB56" s="468"/>
      <c r="JYC56" s="468"/>
      <c r="JYD56" s="468"/>
      <c r="JYE56" s="468"/>
      <c r="JYF56" s="468"/>
      <c r="JYG56" s="468"/>
      <c r="JYH56" s="468"/>
      <c r="JYI56" s="468"/>
      <c r="JYJ56" s="468"/>
      <c r="JYK56" s="468"/>
      <c r="JYL56" s="468"/>
      <c r="JYM56" s="468"/>
      <c r="JYN56" s="468"/>
      <c r="JYO56" s="468"/>
      <c r="JYP56" s="468"/>
      <c r="JYQ56" s="468"/>
      <c r="JYR56" s="468"/>
      <c r="JYS56" s="468"/>
      <c r="JYT56" s="468"/>
      <c r="JYU56" s="468"/>
      <c r="JYV56" s="468"/>
      <c r="JYW56" s="468"/>
      <c r="JYX56" s="468"/>
      <c r="JYY56" s="468"/>
      <c r="JYZ56" s="468"/>
      <c r="JZA56" s="468"/>
      <c r="JZB56" s="468"/>
      <c r="JZC56" s="468"/>
      <c r="JZD56" s="468"/>
      <c r="JZE56" s="468"/>
      <c r="JZF56" s="468"/>
      <c r="JZG56" s="468"/>
      <c r="JZH56" s="468"/>
      <c r="JZI56" s="468"/>
      <c r="JZJ56" s="468"/>
      <c r="JZK56" s="468"/>
      <c r="JZL56" s="468"/>
      <c r="JZM56" s="468"/>
      <c r="JZN56" s="468"/>
      <c r="JZO56" s="468"/>
      <c r="JZP56" s="468"/>
      <c r="JZQ56" s="468"/>
      <c r="JZR56" s="468"/>
      <c r="JZS56" s="468"/>
      <c r="JZT56" s="468"/>
      <c r="JZU56" s="468"/>
      <c r="JZV56" s="468"/>
      <c r="JZW56" s="468"/>
      <c r="JZX56" s="468"/>
      <c r="JZY56" s="468"/>
      <c r="JZZ56" s="468"/>
      <c r="KAA56" s="468"/>
      <c r="KAB56" s="468"/>
      <c r="KAC56" s="468"/>
      <c r="KAD56" s="468"/>
      <c r="KAE56" s="468"/>
      <c r="KAF56" s="468"/>
      <c r="KAG56" s="468"/>
      <c r="KAH56" s="468"/>
      <c r="KAI56" s="468"/>
      <c r="KAJ56" s="468"/>
      <c r="KAK56" s="468"/>
      <c r="KAL56" s="468"/>
      <c r="KAM56" s="468"/>
      <c r="KAN56" s="468"/>
      <c r="KAO56" s="468"/>
      <c r="KAP56" s="468"/>
      <c r="KAQ56" s="468"/>
      <c r="KAR56" s="468"/>
      <c r="KAS56" s="468"/>
      <c r="KAT56" s="468"/>
      <c r="KAU56" s="468"/>
      <c r="KAV56" s="468"/>
      <c r="KAW56" s="468"/>
      <c r="KAX56" s="468"/>
      <c r="KAY56" s="468"/>
      <c r="KAZ56" s="468"/>
      <c r="KBA56" s="468"/>
      <c r="KBB56" s="468"/>
      <c r="KBC56" s="468"/>
      <c r="KBD56" s="468"/>
      <c r="KBE56" s="468"/>
      <c r="KBF56" s="468"/>
      <c r="KBG56" s="468"/>
      <c r="KBH56" s="468"/>
      <c r="KBI56" s="468"/>
      <c r="KBJ56" s="468"/>
      <c r="KBK56" s="468"/>
      <c r="KBL56" s="468"/>
      <c r="KBM56" s="468"/>
      <c r="KBN56" s="468"/>
      <c r="KBO56" s="468"/>
      <c r="KBP56" s="468"/>
      <c r="KBQ56" s="468"/>
      <c r="KBR56" s="468"/>
      <c r="KBS56" s="468"/>
      <c r="KBT56" s="468"/>
      <c r="KBU56" s="468"/>
      <c r="KBV56" s="468"/>
      <c r="KBW56" s="468"/>
      <c r="KBX56" s="468"/>
      <c r="KBY56" s="468"/>
      <c r="KBZ56" s="468"/>
      <c r="KCA56" s="468"/>
      <c r="KCB56" s="468"/>
      <c r="KCC56" s="468"/>
      <c r="KCD56" s="468"/>
      <c r="KCE56" s="468"/>
      <c r="KCF56" s="468"/>
      <c r="KCG56" s="468"/>
      <c r="KCH56" s="468"/>
      <c r="KCI56" s="468"/>
      <c r="KCJ56" s="468"/>
      <c r="KCK56" s="468"/>
      <c r="KCL56" s="468"/>
      <c r="KCM56" s="468"/>
      <c r="KCN56" s="468"/>
      <c r="KCO56" s="468"/>
      <c r="KCP56" s="468"/>
      <c r="KCQ56" s="468"/>
      <c r="KCR56" s="468"/>
      <c r="KCS56" s="468"/>
      <c r="KCT56" s="468"/>
      <c r="KCU56" s="468"/>
      <c r="KCV56" s="468"/>
      <c r="KCW56" s="468"/>
      <c r="KCX56" s="468"/>
      <c r="KCY56" s="468"/>
      <c r="KCZ56" s="468"/>
      <c r="KDA56" s="468"/>
      <c r="KDB56" s="468"/>
      <c r="KDC56" s="468"/>
      <c r="KDD56" s="468"/>
      <c r="KDE56" s="468"/>
      <c r="KDF56" s="468"/>
      <c r="KDG56" s="468"/>
      <c r="KDH56" s="468"/>
      <c r="KDI56" s="468"/>
      <c r="KDJ56" s="468"/>
      <c r="KDK56" s="468"/>
      <c r="KDL56" s="468"/>
      <c r="KDM56" s="468"/>
      <c r="KDN56" s="468"/>
      <c r="KDO56" s="468"/>
      <c r="KDP56" s="468"/>
      <c r="KDQ56" s="468"/>
      <c r="KDR56" s="468"/>
      <c r="KDS56" s="468"/>
      <c r="KDT56" s="468"/>
      <c r="KDU56" s="468"/>
      <c r="KDV56" s="468"/>
      <c r="KDW56" s="468"/>
      <c r="KDX56" s="468"/>
      <c r="KDY56" s="468"/>
      <c r="KDZ56" s="468"/>
      <c r="KEA56" s="468"/>
      <c r="KEB56" s="468"/>
      <c r="KEC56" s="468"/>
      <c r="KED56" s="468"/>
      <c r="KEE56" s="468"/>
      <c r="KEF56" s="468"/>
      <c r="KEG56" s="468"/>
      <c r="KEH56" s="468"/>
      <c r="KEI56" s="468"/>
      <c r="KEJ56" s="468"/>
      <c r="KEK56" s="468"/>
      <c r="KEL56" s="468"/>
      <c r="KEM56" s="468"/>
      <c r="KEN56" s="468"/>
      <c r="KEO56" s="468"/>
      <c r="KEP56" s="468"/>
      <c r="KEQ56" s="468"/>
      <c r="KER56" s="468"/>
      <c r="KES56" s="468"/>
      <c r="KET56" s="468"/>
      <c r="KEU56" s="468"/>
      <c r="KEV56" s="468"/>
      <c r="KEW56" s="468"/>
      <c r="KEX56" s="468"/>
      <c r="KEY56" s="468"/>
      <c r="KEZ56" s="468"/>
      <c r="KFA56" s="468"/>
      <c r="KFB56" s="468"/>
      <c r="KFC56" s="468"/>
      <c r="KFD56" s="468"/>
      <c r="KFE56" s="468"/>
      <c r="KFF56" s="468"/>
      <c r="KFG56" s="468"/>
      <c r="KFH56" s="468"/>
      <c r="KFI56" s="468"/>
      <c r="KFJ56" s="468"/>
      <c r="KFK56" s="468"/>
      <c r="KFL56" s="468"/>
      <c r="KFM56" s="468"/>
      <c r="KFN56" s="468"/>
      <c r="KFO56" s="468"/>
      <c r="KFP56" s="468"/>
      <c r="KFQ56" s="468"/>
      <c r="KFR56" s="468"/>
      <c r="KFS56" s="468"/>
      <c r="KFT56" s="468"/>
      <c r="KFU56" s="468"/>
      <c r="KFV56" s="468"/>
      <c r="KFW56" s="468"/>
      <c r="KFX56" s="468"/>
      <c r="KFY56" s="468"/>
      <c r="KFZ56" s="468"/>
      <c r="KGA56" s="468"/>
      <c r="KGB56" s="468"/>
      <c r="KGC56" s="468"/>
      <c r="KGD56" s="468"/>
      <c r="KGE56" s="468"/>
      <c r="KGF56" s="468"/>
      <c r="KGG56" s="468"/>
      <c r="KGH56" s="468"/>
      <c r="KGI56" s="468"/>
      <c r="KGJ56" s="468"/>
      <c r="KGK56" s="468"/>
      <c r="KGL56" s="468"/>
      <c r="KGM56" s="468"/>
      <c r="KGN56" s="468"/>
      <c r="KGO56" s="468"/>
      <c r="KGP56" s="468"/>
      <c r="KGQ56" s="468"/>
      <c r="KGR56" s="468"/>
      <c r="KGS56" s="468"/>
      <c r="KGT56" s="468"/>
      <c r="KGU56" s="468"/>
      <c r="KGV56" s="468"/>
      <c r="KGW56" s="468"/>
      <c r="KGX56" s="468"/>
      <c r="KGY56" s="468"/>
      <c r="KGZ56" s="468"/>
      <c r="KHA56" s="468"/>
      <c r="KHB56" s="468"/>
      <c r="KHC56" s="468"/>
      <c r="KHD56" s="468"/>
      <c r="KHE56" s="468"/>
      <c r="KHF56" s="468"/>
      <c r="KHG56" s="468"/>
      <c r="KHH56" s="468"/>
      <c r="KHI56" s="468"/>
      <c r="KHJ56" s="468"/>
      <c r="KHK56" s="468"/>
      <c r="KHL56" s="468"/>
      <c r="KHM56" s="468"/>
      <c r="KHN56" s="468"/>
      <c r="KHO56" s="468"/>
      <c r="KHP56" s="468"/>
      <c r="KHQ56" s="468"/>
      <c r="KHR56" s="468"/>
      <c r="KHS56" s="468"/>
      <c r="KHT56" s="468"/>
      <c r="KHU56" s="468"/>
      <c r="KHV56" s="468"/>
      <c r="KHW56" s="468"/>
      <c r="KHX56" s="468"/>
      <c r="KHY56" s="468"/>
      <c r="KHZ56" s="468"/>
      <c r="KIA56" s="468"/>
      <c r="KIB56" s="468"/>
      <c r="KIC56" s="468"/>
      <c r="KID56" s="468"/>
      <c r="KIE56" s="468"/>
      <c r="KIF56" s="468"/>
      <c r="KIG56" s="468"/>
      <c r="KIH56" s="468"/>
      <c r="KII56" s="468"/>
      <c r="KIJ56" s="468"/>
      <c r="KIK56" s="468"/>
      <c r="KIL56" s="468"/>
      <c r="KIM56" s="468"/>
      <c r="KIN56" s="468"/>
      <c r="KIO56" s="468"/>
      <c r="KIP56" s="468"/>
      <c r="KIQ56" s="468"/>
      <c r="KIR56" s="468"/>
      <c r="KIS56" s="468"/>
      <c r="KIT56" s="468"/>
      <c r="KIU56" s="468"/>
      <c r="KIV56" s="468"/>
      <c r="KIW56" s="468"/>
      <c r="KIX56" s="468"/>
      <c r="KIY56" s="468"/>
      <c r="KIZ56" s="468"/>
      <c r="KJA56" s="468"/>
      <c r="KJB56" s="468"/>
      <c r="KJC56" s="468"/>
      <c r="KJD56" s="468"/>
      <c r="KJE56" s="468"/>
      <c r="KJF56" s="468"/>
      <c r="KJG56" s="468"/>
      <c r="KJH56" s="468"/>
      <c r="KJI56" s="468"/>
      <c r="KJJ56" s="468"/>
      <c r="KJK56" s="468"/>
      <c r="KJL56" s="468"/>
      <c r="KJM56" s="468"/>
      <c r="KJN56" s="468"/>
      <c r="KJO56" s="468"/>
      <c r="KJP56" s="468"/>
      <c r="KJQ56" s="468"/>
      <c r="KJR56" s="468"/>
      <c r="KJS56" s="468"/>
      <c r="KJT56" s="468"/>
      <c r="KJU56" s="468"/>
      <c r="KJV56" s="468"/>
      <c r="KJW56" s="468"/>
      <c r="KJX56" s="468"/>
      <c r="KJY56" s="468"/>
      <c r="KJZ56" s="468"/>
      <c r="KKA56" s="468"/>
      <c r="KKB56" s="468"/>
      <c r="KKC56" s="468"/>
      <c r="KKD56" s="468"/>
      <c r="KKE56" s="468"/>
      <c r="KKF56" s="468"/>
      <c r="KKG56" s="468"/>
      <c r="KKH56" s="468"/>
      <c r="KKI56" s="468"/>
      <c r="KKJ56" s="468"/>
      <c r="KKK56" s="468"/>
      <c r="KKL56" s="468"/>
      <c r="KKM56" s="468"/>
      <c r="KKN56" s="468"/>
      <c r="KKO56" s="468"/>
      <c r="KKP56" s="468"/>
      <c r="KKQ56" s="468"/>
      <c r="KKR56" s="468"/>
      <c r="KKS56" s="468"/>
      <c r="KKT56" s="468"/>
      <c r="KKU56" s="468"/>
      <c r="KKV56" s="468"/>
      <c r="KKW56" s="468"/>
      <c r="KKX56" s="468"/>
      <c r="KKY56" s="468"/>
      <c r="KKZ56" s="468"/>
      <c r="KLA56" s="468"/>
      <c r="KLB56" s="468"/>
      <c r="KLC56" s="468"/>
      <c r="KLD56" s="468"/>
      <c r="KLE56" s="468"/>
      <c r="KLF56" s="468"/>
      <c r="KLG56" s="468"/>
      <c r="KLH56" s="468"/>
      <c r="KLI56" s="468"/>
      <c r="KLJ56" s="468"/>
      <c r="KLK56" s="468"/>
      <c r="KLL56" s="468"/>
      <c r="KLM56" s="468"/>
      <c r="KLN56" s="468"/>
      <c r="KLO56" s="468"/>
      <c r="KLP56" s="468"/>
      <c r="KLQ56" s="468"/>
      <c r="KLR56" s="468"/>
      <c r="KLS56" s="468"/>
      <c r="KLT56" s="468"/>
      <c r="KLU56" s="468"/>
      <c r="KLV56" s="468"/>
      <c r="KLW56" s="468"/>
      <c r="KLX56" s="468"/>
      <c r="KLY56" s="468"/>
      <c r="KLZ56" s="468"/>
      <c r="KMA56" s="468"/>
      <c r="KMB56" s="468"/>
      <c r="KMC56" s="468"/>
      <c r="KMD56" s="468"/>
      <c r="KME56" s="468"/>
      <c r="KMF56" s="468"/>
      <c r="KMG56" s="468"/>
      <c r="KMH56" s="468"/>
      <c r="KMI56" s="468"/>
      <c r="KMJ56" s="468"/>
      <c r="KMK56" s="468"/>
      <c r="KML56" s="468"/>
      <c r="KMM56" s="468"/>
      <c r="KMN56" s="468"/>
      <c r="KMO56" s="468"/>
      <c r="KMP56" s="468"/>
      <c r="KMQ56" s="468"/>
      <c r="KMR56" s="468"/>
      <c r="KMS56" s="468"/>
      <c r="KMT56" s="468"/>
      <c r="KMU56" s="468"/>
      <c r="KMV56" s="468"/>
      <c r="KMW56" s="468"/>
      <c r="KMX56" s="468"/>
      <c r="KMY56" s="468"/>
      <c r="KMZ56" s="468"/>
      <c r="KNA56" s="468"/>
      <c r="KNB56" s="468"/>
      <c r="KNC56" s="468"/>
      <c r="KND56" s="468"/>
      <c r="KNE56" s="468"/>
      <c r="KNF56" s="468"/>
      <c r="KNG56" s="468"/>
      <c r="KNH56" s="468"/>
      <c r="KNI56" s="468"/>
      <c r="KNJ56" s="468"/>
      <c r="KNK56" s="468"/>
      <c r="KNL56" s="468"/>
      <c r="KNM56" s="468"/>
      <c r="KNN56" s="468"/>
      <c r="KNO56" s="468"/>
      <c r="KNP56" s="468"/>
      <c r="KNQ56" s="468"/>
      <c r="KNR56" s="468"/>
      <c r="KNS56" s="468"/>
      <c r="KNT56" s="468"/>
      <c r="KNU56" s="468"/>
      <c r="KNV56" s="468"/>
      <c r="KNW56" s="468"/>
      <c r="KNX56" s="468"/>
      <c r="KNY56" s="468"/>
      <c r="KNZ56" s="468"/>
      <c r="KOA56" s="468"/>
      <c r="KOB56" s="468"/>
      <c r="KOC56" s="468"/>
      <c r="KOD56" s="468"/>
      <c r="KOE56" s="468"/>
      <c r="KOF56" s="468"/>
      <c r="KOG56" s="468"/>
      <c r="KOH56" s="468"/>
      <c r="KOI56" s="468"/>
      <c r="KOJ56" s="468"/>
      <c r="KOK56" s="468"/>
      <c r="KOL56" s="468"/>
      <c r="KOM56" s="468"/>
      <c r="KON56" s="468"/>
      <c r="KOO56" s="468"/>
      <c r="KOP56" s="468"/>
      <c r="KOQ56" s="468"/>
      <c r="KOR56" s="468"/>
      <c r="KOS56" s="468"/>
      <c r="KOT56" s="468"/>
      <c r="KOU56" s="468"/>
      <c r="KOV56" s="468"/>
      <c r="KOW56" s="468"/>
      <c r="KOX56" s="468"/>
      <c r="KOY56" s="468"/>
      <c r="KOZ56" s="468"/>
      <c r="KPA56" s="468"/>
      <c r="KPB56" s="468"/>
      <c r="KPC56" s="468"/>
      <c r="KPD56" s="468"/>
      <c r="KPE56" s="468"/>
      <c r="KPF56" s="468"/>
      <c r="KPG56" s="468"/>
      <c r="KPH56" s="468"/>
      <c r="KPI56" s="468"/>
      <c r="KPJ56" s="468"/>
      <c r="KPK56" s="468"/>
      <c r="KPL56" s="468"/>
      <c r="KPM56" s="468"/>
      <c r="KPN56" s="468"/>
      <c r="KPO56" s="468"/>
      <c r="KPP56" s="468"/>
      <c r="KPQ56" s="468"/>
      <c r="KPR56" s="468"/>
      <c r="KPS56" s="468"/>
      <c r="KPT56" s="468"/>
      <c r="KPU56" s="468"/>
      <c r="KPV56" s="468"/>
      <c r="KPW56" s="468"/>
      <c r="KPX56" s="468"/>
      <c r="KPY56" s="468"/>
      <c r="KPZ56" s="468"/>
      <c r="KQA56" s="468"/>
      <c r="KQB56" s="468"/>
      <c r="KQC56" s="468"/>
      <c r="KQD56" s="468"/>
      <c r="KQE56" s="468"/>
      <c r="KQF56" s="468"/>
      <c r="KQG56" s="468"/>
      <c r="KQH56" s="468"/>
      <c r="KQI56" s="468"/>
      <c r="KQJ56" s="468"/>
      <c r="KQK56" s="468"/>
      <c r="KQL56" s="468"/>
      <c r="KQM56" s="468"/>
      <c r="KQN56" s="468"/>
      <c r="KQO56" s="468"/>
      <c r="KQP56" s="468"/>
      <c r="KQQ56" s="468"/>
      <c r="KQR56" s="468"/>
      <c r="KQS56" s="468"/>
      <c r="KQT56" s="468"/>
      <c r="KQU56" s="468"/>
      <c r="KQV56" s="468"/>
      <c r="KQW56" s="468"/>
      <c r="KQX56" s="468"/>
      <c r="KQY56" s="468"/>
      <c r="KQZ56" s="468"/>
      <c r="KRA56" s="468"/>
      <c r="KRB56" s="468"/>
      <c r="KRC56" s="468"/>
      <c r="KRD56" s="468"/>
      <c r="KRE56" s="468"/>
      <c r="KRF56" s="468"/>
      <c r="KRG56" s="468"/>
      <c r="KRH56" s="468"/>
      <c r="KRI56" s="468"/>
      <c r="KRJ56" s="468"/>
      <c r="KRK56" s="468"/>
      <c r="KRL56" s="468"/>
      <c r="KRM56" s="468"/>
      <c r="KRN56" s="468"/>
      <c r="KRO56" s="468"/>
      <c r="KRP56" s="468"/>
      <c r="KRQ56" s="468"/>
      <c r="KRR56" s="468"/>
      <c r="KRS56" s="468"/>
      <c r="KRT56" s="468"/>
      <c r="KRU56" s="468"/>
      <c r="KRV56" s="468"/>
      <c r="KRW56" s="468"/>
      <c r="KRX56" s="468"/>
      <c r="KRY56" s="468"/>
      <c r="KRZ56" s="468"/>
      <c r="KSA56" s="468"/>
      <c r="KSB56" s="468"/>
      <c r="KSC56" s="468"/>
      <c r="KSD56" s="468"/>
      <c r="KSE56" s="468"/>
      <c r="KSF56" s="468"/>
      <c r="KSG56" s="468"/>
      <c r="KSH56" s="468"/>
      <c r="KSI56" s="468"/>
      <c r="KSJ56" s="468"/>
      <c r="KSK56" s="468"/>
      <c r="KSL56" s="468"/>
      <c r="KSM56" s="468"/>
      <c r="KSN56" s="468"/>
      <c r="KSO56" s="468"/>
      <c r="KSP56" s="468"/>
      <c r="KSQ56" s="468"/>
      <c r="KSR56" s="468"/>
      <c r="KSS56" s="468"/>
      <c r="KST56" s="468"/>
      <c r="KSU56" s="468"/>
      <c r="KSV56" s="468"/>
      <c r="KSW56" s="468"/>
      <c r="KSX56" s="468"/>
      <c r="KSY56" s="468"/>
      <c r="KSZ56" s="468"/>
      <c r="KTA56" s="468"/>
      <c r="KTB56" s="468"/>
      <c r="KTC56" s="468"/>
      <c r="KTD56" s="468"/>
      <c r="KTE56" s="468"/>
      <c r="KTF56" s="468"/>
      <c r="KTG56" s="468"/>
      <c r="KTH56" s="468"/>
      <c r="KTI56" s="468"/>
      <c r="KTJ56" s="468"/>
      <c r="KTK56" s="468"/>
      <c r="KTL56" s="468"/>
      <c r="KTM56" s="468"/>
      <c r="KTN56" s="468"/>
      <c r="KTO56" s="468"/>
      <c r="KTP56" s="468"/>
      <c r="KTQ56" s="468"/>
      <c r="KTR56" s="468"/>
      <c r="KTS56" s="468"/>
      <c r="KTT56" s="468"/>
      <c r="KTU56" s="468"/>
      <c r="KTV56" s="468"/>
      <c r="KTW56" s="468"/>
      <c r="KTX56" s="468"/>
      <c r="KTY56" s="468"/>
      <c r="KTZ56" s="468"/>
      <c r="KUA56" s="468"/>
      <c r="KUB56" s="468"/>
      <c r="KUC56" s="468"/>
      <c r="KUD56" s="468"/>
      <c r="KUE56" s="468"/>
      <c r="KUF56" s="468"/>
      <c r="KUG56" s="468"/>
      <c r="KUH56" s="468"/>
      <c r="KUI56" s="468"/>
      <c r="KUJ56" s="468"/>
      <c r="KUK56" s="468"/>
      <c r="KUL56" s="468"/>
      <c r="KUM56" s="468"/>
      <c r="KUN56" s="468"/>
      <c r="KUO56" s="468"/>
      <c r="KUP56" s="468"/>
      <c r="KUQ56" s="468"/>
      <c r="KUR56" s="468"/>
      <c r="KUS56" s="468"/>
      <c r="KUT56" s="468"/>
      <c r="KUU56" s="468"/>
      <c r="KUV56" s="468"/>
      <c r="KUW56" s="468"/>
      <c r="KUX56" s="468"/>
      <c r="KUY56" s="468"/>
      <c r="KUZ56" s="468"/>
      <c r="KVA56" s="468"/>
      <c r="KVB56" s="468"/>
      <c r="KVC56" s="468"/>
      <c r="KVD56" s="468"/>
      <c r="KVE56" s="468"/>
      <c r="KVF56" s="468"/>
      <c r="KVG56" s="468"/>
      <c r="KVH56" s="468"/>
      <c r="KVI56" s="468"/>
      <c r="KVJ56" s="468"/>
      <c r="KVK56" s="468"/>
      <c r="KVL56" s="468"/>
      <c r="KVM56" s="468"/>
      <c r="KVN56" s="468"/>
      <c r="KVO56" s="468"/>
      <c r="KVP56" s="468"/>
      <c r="KVQ56" s="468"/>
      <c r="KVR56" s="468"/>
      <c r="KVS56" s="468"/>
      <c r="KVT56" s="468"/>
      <c r="KVU56" s="468"/>
      <c r="KVV56" s="468"/>
      <c r="KVW56" s="468"/>
      <c r="KVX56" s="468"/>
      <c r="KVY56" s="468"/>
      <c r="KVZ56" s="468"/>
      <c r="KWA56" s="468"/>
      <c r="KWB56" s="468"/>
      <c r="KWC56" s="468"/>
      <c r="KWD56" s="468"/>
      <c r="KWE56" s="468"/>
      <c r="KWF56" s="468"/>
      <c r="KWG56" s="468"/>
      <c r="KWH56" s="468"/>
      <c r="KWI56" s="468"/>
      <c r="KWJ56" s="468"/>
      <c r="KWK56" s="468"/>
      <c r="KWL56" s="468"/>
      <c r="KWM56" s="468"/>
      <c r="KWN56" s="468"/>
      <c r="KWO56" s="468"/>
      <c r="KWP56" s="468"/>
      <c r="KWQ56" s="468"/>
      <c r="KWR56" s="468"/>
      <c r="KWS56" s="468"/>
      <c r="KWT56" s="468"/>
      <c r="KWU56" s="468"/>
      <c r="KWV56" s="468"/>
      <c r="KWW56" s="468"/>
      <c r="KWX56" s="468"/>
      <c r="KWY56" s="468"/>
      <c r="KWZ56" s="468"/>
      <c r="KXA56" s="468"/>
      <c r="KXB56" s="468"/>
      <c r="KXC56" s="468"/>
      <c r="KXD56" s="468"/>
      <c r="KXE56" s="468"/>
      <c r="KXF56" s="468"/>
      <c r="KXG56" s="468"/>
      <c r="KXH56" s="468"/>
      <c r="KXI56" s="468"/>
      <c r="KXJ56" s="468"/>
      <c r="KXK56" s="468"/>
      <c r="KXL56" s="468"/>
      <c r="KXM56" s="468"/>
      <c r="KXN56" s="468"/>
      <c r="KXO56" s="468"/>
      <c r="KXP56" s="468"/>
      <c r="KXQ56" s="468"/>
      <c r="KXR56" s="468"/>
      <c r="KXS56" s="468"/>
      <c r="KXT56" s="468"/>
      <c r="KXU56" s="468"/>
      <c r="KXV56" s="468"/>
      <c r="KXW56" s="468"/>
      <c r="KXX56" s="468"/>
      <c r="KXY56" s="468"/>
      <c r="KXZ56" s="468"/>
      <c r="KYA56" s="468"/>
      <c r="KYB56" s="468"/>
      <c r="KYC56" s="468"/>
      <c r="KYD56" s="468"/>
      <c r="KYE56" s="468"/>
      <c r="KYF56" s="468"/>
      <c r="KYG56" s="468"/>
      <c r="KYH56" s="468"/>
      <c r="KYI56" s="468"/>
      <c r="KYJ56" s="468"/>
      <c r="KYK56" s="468"/>
      <c r="KYL56" s="468"/>
      <c r="KYM56" s="468"/>
      <c r="KYN56" s="468"/>
      <c r="KYO56" s="468"/>
      <c r="KYP56" s="468"/>
      <c r="KYQ56" s="468"/>
      <c r="KYR56" s="468"/>
      <c r="KYS56" s="468"/>
      <c r="KYT56" s="468"/>
      <c r="KYU56" s="468"/>
      <c r="KYV56" s="468"/>
      <c r="KYW56" s="468"/>
      <c r="KYX56" s="468"/>
      <c r="KYY56" s="468"/>
      <c r="KYZ56" s="468"/>
      <c r="KZA56" s="468"/>
      <c r="KZB56" s="468"/>
      <c r="KZC56" s="468"/>
      <c r="KZD56" s="468"/>
      <c r="KZE56" s="468"/>
      <c r="KZF56" s="468"/>
      <c r="KZG56" s="468"/>
      <c r="KZH56" s="468"/>
      <c r="KZI56" s="468"/>
      <c r="KZJ56" s="468"/>
      <c r="KZK56" s="468"/>
      <c r="KZL56" s="468"/>
      <c r="KZM56" s="468"/>
      <c r="KZN56" s="468"/>
      <c r="KZO56" s="468"/>
      <c r="KZP56" s="468"/>
      <c r="KZQ56" s="468"/>
      <c r="KZR56" s="468"/>
      <c r="KZS56" s="468"/>
      <c r="KZT56" s="468"/>
      <c r="KZU56" s="468"/>
      <c r="KZV56" s="468"/>
      <c r="KZW56" s="468"/>
      <c r="KZX56" s="468"/>
      <c r="KZY56" s="468"/>
      <c r="KZZ56" s="468"/>
      <c r="LAA56" s="468"/>
      <c r="LAB56" s="468"/>
      <c r="LAC56" s="468"/>
      <c r="LAD56" s="468"/>
      <c r="LAE56" s="468"/>
      <c r="LAF56" s="468"/>
      <c r="LAG56" s="468"/>
      <c r="LAH56" s="468"/>
      <c r="LAI56" s="468"/>
      <c r="LAJ56" s="468"/>
      <c r="LAK56" s="468"/>
      <c r="LAL56" s="468"/>
      <c r="LAM56" s="468"/>
      <c r="LAN56" s="468"/>
      <c r="LAO56" s="468"/>
      <c r="LAP56" s="468"/>
      <c r="LAQ56" s="468"/>
      <c r="LAR56" s="468"/>
      <c r="LAS56" s="468"/>
      <c r="LAT56" s="468"/>
      <c r="LAU56" s="468"/>
      <c r="LAV56" s="468"/>
      <c r="LAW56" s="468"/>
      <c r="LAX56" s="468"/>
      <c r="LAY56" s="468"/>
      <c r="LAZ56" s="468"/>
      <c r="LBA56" s="468"/>
      <c r="LBB56" s="468"/>
      <c r="LBC56" s="468"/>
      <c r="LBD56" s="468"/>
      <c r="LBE56" s="468"/>
      <c r="LBF56" s="468"/>
      <c r="LBG56" s="468"/>
      <c r="LBH56" s="468"/>
      <c r="LBI56" s="468"/>
      <c r="LBJ56" s="468"/>
      <c r="LBK56" s="468"/>
      <c r="LBL56" s="468"/>
      <c r="LBM56" s="468"/>
      <c r="LBN56" s="468"/>
      <c r="LBO56" s="468"/>
      <c r="LBP56" s="468"/>
      <c r="LBQ56" s="468"/>
      <c r="LBR56" s="468"/>
      <c r="LBS56" s="468"/>
      <c r="LBT56" s="468"/>
      <c r="LBU56" s="468"/>
      <c r="LBV56" s="468"/>
      <c r="LBW56" s="468"/>
      <c r="LBX56" s="468"/>
      <c r="LBY56" s="468"/>
      <c r="LBZ56" s="468"/>
      <c r="LCA56" s="468"/>
      <c r="LCB56" s="468"/>
      <c r="LCC56" s="468"/>
      <c r="LCD56" s="468"/>
      <c r="LCE56" s="468"/>
      <c r="LCF56" s="468"/>
      <c r="LCG56" s="468"/>
      <c r="LCH56" s="468"/>
      <c r="LCI56" s="468"/>
      <c r="LCJ56" s="468"/>
      <c r="LCK56" s="468"/>
      <c r="LCL56" s="468"/>
      <c r="LCM56" s="468"/>
      <c r="LCN56" s="468"/>
      <c r="LCO56" s="468"/>
      <c r="LCP56" s="468"/>
      <c r="LCQ56" s="468"/>
      <c r="LCR56" s="468"/>
      <c r="LCS56" s="468"/>
      <c r="LCT56" s="468"/>
      <c r="LCU56" s="468"/>
      <c r="LCV56" s="468"/>
      <c r="LCW56" s="468"/>
      <c r="LCX56" s="468"/>
      <c r="LCY56" s="468"/>
      <c r="LCZ56" s="468"/>
      <c r="LDA56" s="468"/>
      <c r="LDB56" s="468"/>
      <c r="LDC56" s="468"/>
      <c r="LDD56" s="468"/>
      <c r="LDE56" s="468"/>
      <c r="LDF56" s="468"/>
      <c r="LDG56" s="468"/>
      <c r="LDH56" s="468"/>
      <c r="LDI56" s="468"/>
      <c r="LDJ56" s="468"/>
      <c r="LDK56" s="468"/>
      <c r="LDL56" s="468"/>
      <c r="LDM56" s="468"/>
      <c r="LDN56" s="468"/>
      <c r="LDO56" s="468"/>
      <c r="LDP56" s="468"/>
      <c r="LDQ56" s="468"/>
      <c r="LDR56" s="468"/>
      <c r="LDS56" s="468"/>
      <c r="LDT56" s="468"/>
      <c r="LDU56" s="468"/>
      <c r="LDV56" s="468"/>
      <c r="LDW56" s="468"/>
      <c r="LDX56" s="468"/>
      <c r="LDY56" s="468"/>
      <c r="LDZ56" s="468"/>
      <c r="LEA56" s="468"/>
      <c r="LEB56" s="468"/>
      <c r="LEC56" s="468"/>
      <c r="LED56" s="468"/>
      <c r="LEE56" s="468"/>
      <c r="LEF56" s="468"/>
      <c r="LEG56" s="468"/>
      <c r="LEH56" s="468"/>
      <c r="LEI56" s="468"/>
      <c r="LEJ56" s="468"/>
      <c r="LEK56" s="468"/>
      <c r="LEL56" s="468"/>
      <c r="LEM56" s="468"/>
      <c r="LEN56" s="468"/>
      <c r="LEO56" s="468"/>
      <c r="LEP56" s="468"/>
      <c r="LEQ56" s="468"/>
      <c r="LER56" s="468"/>
      <c r="LES56" s="468"/>
      <c r="LET56" s="468"/>
      <c r="LEU56" s="468"/>
      <c r="LEV56" s="468"/>
      <c r="LEW56" s="468"/>
      <c r="LEX56" s="468"/>
      <c r="LEY56" s="468"/>
      <c r="LEZ56" s="468"/>
      <c r="LFA56" s="468"/>
      <c r="LFB56" s="468"/>
      <c r="LFC56" s="468"/>
      <c r="LFD56" s="468"/>
      <c r="LFE56" s="468"/>
      <c r="LFF56" s="468"/>
      <c r="LFG56" s="468"/>
      <c r="LFH56" s="468"/>
      <c r="LFI56" s="468"/>
      <c r="LFJ56" s="468"/>
      <c r="LFK56" s="468"/>
      <c r="LFL56" s="468"/>
      <c r="LFM56" s="468"/>
      <c r="LFN56" s="468"/>
      <c r="LFO56" s="468"/>
      <c r="LFP56" s="468"/>
      <c r="LFQ56" s="468"/>
      <c r="LFR56" s="468"/>
      <c r="LFS56" s="468"/>
      <c r="LFT56" s="468"/>
      <c r="LFU56" s="468"/>
      <c r="LFV56" s="468"/>
      <c r="LFW56" s="468"/>
      <c r="LFX56" s="468"/>
      <c r="LFY56" s="468"/>
      <c r="LFZ56" s="468"/>
      <c r="LGA56" s="468"/>
      <c r="LGB56" s="468"/>
      <c r="LGC56" s="468"/>
      <c r="LGD56" s="468"/>
      <c r="LGE56" s="468"/>
      <c r="LGF56" s="468"/>
      <c r="LGG56" s="468"/>
      <c r="LGH56" s="468"/>
      <c r="LGI56" s="468"/>
      <c r="LGJ56" s="468"/>
      <c r="LGK56" s="468"/>
      <c r="LGL56" s="468"/>
      <c r="LGM56" s="468"/>
      <c r="LGN56" s="468"/>
      <c r="LGO56" s="468"/>
      <c r="LGP56" s="468"/>
      <c r="LGQ56" s="468"/>
      <c r="LGR56" s="468"/>
      <c r="LGS56" s="468"/>
      <c r="LGT56" s="468"/>
      <c r="LGU56" s="468"/>
      <c r="LGV56" s="468"/>
      <c r="LGW56" s="468"/>
      <c r="LGX56" s="468"/>
      <c r="LGY56" s="468"/>
      <c r="LGZ56" s="468"/>
      <c r="LHA56" s="468"/>
      <c r="LHB56" s="468"/>
      <c r="LHC56" s="468"/>
      <c r="LHD56" s="468"/>
      <c r="LHE56" s="468"/>
      <c r="LHF56" s="468"/>
      <c r="LHG56" s="468"/>
      <c r="LHH56" s="468"/>
      <c r="LHI56" s="468"/>
      <c r="LHJ56" s="468"/>
      <c r="LHK56" s="468"/>
      <c r="LHL56" s="468"/>
      <c r="LHM56" s="468"/>
      <c r="LHN56" s="468"/>
      <c r="LHO56" s="468"/>
      <c r="LHP56" s="468"/>
      <c r="LHQ56" s="468"/>
      <c r="LHR56" s="468"/>
      <c r="LHS56" s="468"/>
      <c r="LHT56" s="468"/>
      <c r="LHU56" s="468"/>
      <c r="LHV56" s="468"/>
      <c r="LHW56" s="468"/>
      <c r="LHX56" s="468"/>
      <c r="LHY56" s="468"/>
      <c r="LHZ56" s="468"/>
      <c r="LIA56" s="468"/>
      <c r="LIB56" s="468"/>
      <c r="LIC56" s="468"/>
      <c r="LID56" s="468"/>
      <c r="LIE56" s="468"/>
      <c r="LIF56" s="468"/>
      <c r="LIG56" s="468"/>
      <c r="LIH56" s="468"/>
      <c r="LII56" s="468"/>
      <c r="LIJ56" s="468"/>
      <c r="LIK56" s="468"/>
      <c r="LIL56" s="468"/>
      <c r="LIM56" s="468"/>
      <c r="LIN56" s="468"/>
      <c r="LIO56" s="468"/>
      <c r="LIP56" s="468"/>
      <c r="LIQ56" s="468"/>
      <c r="LIR56" s="468"/>
      <c r="LIS56" s="468"/>
      <c r="LIT56" s="468"/>
      <c r="LIU56" s="468"/>
      <c r="LIV56" s="468"/>
      <c r="LIW56" s="468"/>
      <c r="LIX56" s="468"/>
      <c r="LIY56" s="468"/>
      <c r="LIZ56" s="468"/>
      <c r="LJA56" s="468"/>
      <c r="LJB56" s="468"/>
      <c r="LJC56" s="468"/>
      <c r="LJD56" s="468"/>
      <c r="LJE56" s="468"/>
      <c r="LJF56" s="468"/>
      <c r="LJG56" s="468"/>
      <c r="LJH56" s="468"/>
      <c r="LJI56" s="468"/>
      <c r="LJJ56" s="468"/>
      <c r="LJK56" s="468"/>
      <c r="LJL56" s="468"/>
      <c r="LJM56" s="468"/>
      <c r="LJN56" s="468"/>
      <c r="LJO56" s="468"/>
      <c r="LJP56" s="468"/>
      <c r="LJQ56" s="468"/>
      <c r="LJR56" s="468"/>
      <c r="LJS56" s="468"/>
      <c r="LJT56" s="468"/>
      <c r="LJU56" s="468"/>
      <c r="LJV56" s="468"/>
      <c r="LJW56" s="468"/>
      <c r="LJX56" s="468"/>
      <c r="LJY56" s="468"/>
      <c r="LJZ56" s="468"/>
      <c r="LKA56" s="468"/>
      <c r="LKB56" s="468"/>
      <c r="LKC56" s="468"/>
      <c r="LKD56" s="468"/>
      <c r="LKE56" s="468"/>
      <c r="LKF56" s="468"/>
      <c r="LKG56" s="468"/>
      <c r="LKH56" s="468"/>
      <c r="LKI56" s="468"/>
      <c r="LKJ56" s="468"/>
      <c r="LKK56" s="468"/>
      <c r="LKL56" s="468"/>
      <c r="LKM56" s="468"/>
      <c r="LKN56" s="468"/>
      <c r="LKO56" s="468"/>
      <c r="LKP56" s="468"/>
      <c r="LKQ56" s="468"/>
      <c r="LKR56" s="468"/>
      <c r="LKS56" s="468"/>
      <c r="LKT56" s="468"/>
      <c r="LKU56" s="468"/>
      <c r="LKV56" s="468"/>
      <c r="LKW56" s="468"/>
      <c r="LKX56" s="468"/>
      <c r="LKY56" s="468"/>
      <c r="LKZ56" s="468"/>
      <c r="LLA56" s="468"/>
      <c r="LLB56" s="468"/>
      <c r="LLC56" s="468"/>
      <c r="LLD56" s="468"/>
      <c r="LLE56" s="468"/>
      <c r="LLF56" s="468"/>
      <c r="LLG56" s="468"/>
      <c r="LLH56" s="468"/>
      <c r="LLI56" s="468"/>
      <c r="LLJ56" s="468"/>
      <c r="LLK56" s="468"/>
      <c r="LLL56" s="468"/>
      <c r="LLM56" s="468"/>
      <c r="LLN56" s="468"/>
      <c r="LLO56" s="468"/>
      <c r="LLP56" s="468"/>
      <c r="LLQ56" s="468"/>
      <c r="LLR56" s="468"/>
      <c r="LLS56" s="468"/>
      <c r="LLT56" s="468"/>
      <c r="LLU56" s="468"/>
      <c r="LLV56" s="468"/>
      <c r="LLW56" s="468"/>
      <c r="LLX56" s="468"/>
      <c r="LLY56" s="468"/>
      <c r="LLZ56" s="468"/>
      <c r="LMA56" s="468"/>
      <c r="LMB56" s="468"/>
      <c r="LMC56" s="468"/>
      <c r="LMD56" s="468"/>
      <c r="LME56" s="468"/>
      <c r="LMF56" s="468"/>
      <c r="LMG56" s="468"/>
      <c r="LMH56" s="468"/>
      <c r="LMI56" s="468"/>
      <c r="LMJ56" s="468"/>
      <c r="LMK56" s="468"/>
      <c r="LML56" s="468"/>
      <c r="LMM56" s="468"/>
      <c r="LMN56" s="468"/>
      <c r="LMO56" s="468"/>
      <c r="LMP56" s="468"/>
      <c r="LMQ56" s="468"/>
      <c r="LMR56" s="468"/>
      <c r="LMS56" s="468"/>
      <c r="LMT56" s="468"/>
      <c r="LMU56" s="468"/>
      <c r="LMV56" s="468"/>
      <c r="LMW56" s="468"/>
      <c r="LMX56" s="468"/>
      <c r="LMY56" s="468"/>
      <c r="LMZ56" s="468"/>
      <c r="LNA56" s="468"/>
      <c r="LNB56" s="468"/>
      <c r="LNC56" s="468"/>
      <c r="LND56" s="468"/>
      <c r="LNE56" s="468"/>
      <c r="LNF56" s="468"/>
      <c r="LNG56" s="468"/>
      <c r="LNH56" s="468"/>
      <c r="LNI56" s="468"/>
      <c r="LNJ56" s="468"/>
      <c r="LNK56" s="468"/>
      <c r="LNL56" s="468"/>
      <c r="LNM56" s="468"/>
      <c r="LNN56" s="468"/>
      <c r="LNO56" s="468"/>
      <c r="LNP56" s="468"/>
      <c r="LNQ56" s="468"/>
      <c r="LNR56" s="468"/>
      <c r="LNS56" s="468"/>
      <c r="LNT56" s="468"/>
      <c r="LNU56" s="468"/>
      <c r="LNV56" s="468"/>
      <c r="LNW56" s="468"/>
      <c r="LNX56" s="468"/>
      <c r="LNY56" s="468"/>
      <c r="LNZ56" s="468"/>
      <c r="LOA56" s="468"/>
      <c r="LOB56" s="468"/>
      <c r="LOC56" s="468"/>
      <c r="LOD56" s="468"/>
      <c r="LOE56" s="468"/>
      <c r="LOF56" s="468"/>
      <c r="LOG56" s="468"/>
      <c r="LOH56" s="468"/>
      <c r="LOI56" s="468"/>
      <c r="LOJ56" s="468"/>
      <c r="LOK56" s="468"/>
      <c r="LOL56" s="468"/>
      <c r="LOM56" s="468"/>
      <c r="LON56" s="468"/>
      <c r="LOO56" s="468"/>
      <c r="LOP56" s="468"/>
      <c r="LOQ56" s="468"/>
      <c r="LOR56" s="468"/>
      <c r="LOS56" s="468"/>
      <c r="LOT56" s="468"/>
      <c r="LOU56" s="468"/>
      <c r="LOV56" s="468"/>
      <c r="LOW56" s="468"/>
      <c r="LOX56" s="468"/>
      <c r="LOY56" s="468"/>
      <c r="LOZ56" s="468"/>
      <c r="LPA56" s="468"/>
      <c r="LPB56" s="468"/>
      <c r="LPC56" s="468"/>
      <c r="LPD56" s="468"/>
      <c r="LPE56" s="468"/>
      <c r="LPF56" s="468"/>
      <c r="LPG56" s="468"/>
      <c r="LPH56" s="468"/>
      <c r="LPI56" s="468"/>
      <c r="LPJ56" s="468"/>
      <c r="LPK56" s="468"/>
      <c r="LPL56" s="468"/>
      <c r="LPM56" s="468"/>
      <c r="LPN56" s="468"/>
      <c r="LPO56" s="468"/>
      <c r="LPP56" s="468"/>
      <c r="LPQ56" s="468"/>
      <c r="LPR56" s="468"/>
      <c r="LPS56" s="468"/>
      <c r="LPT56" s="468"/>
      <c r="LPU56" s="468"/>
      <c r="LPV56" s="468"/>
      <c r="LPW56" s="468"/>
      <c r="LPX56" s="468"/>
      <c r="LPY56" s="468"/>
      <c r="LPZ56" s="468"/>
      <c r="LQA56" s="468"/>
      <c r="LQB56" s="468"/>
      <c r="LQC56" s="468"/>
      <c r="LQD56" s="468"/>
      <c r="LQE56" s="468"/>
      <c r="LQF56" s="468"/>
      <c r="LQG56" s="468"/>
      <c r="LQH56" s="468"/>
      <c r="LQI56" s="468"/>
      <c r="LQJ56" s="468"/>
      <c r="LQK56" s="468"/>
      <c r="LQL56" s="468"/>
      <c r="LQM56" s="468"/>
      <c r="LQN56" s="468"/>
      <c r="LQO56" s="468"/>
      <c r="LQP56" s="468"/>
      <c r="LQQ56" s="468"/>
      <c r="LQR56" s="468"/>
      <c r="LQS56" s="468"/>
      <c r="LQT56" s="468"/>
      <c r="LQU56" s="468"/>
      <c r="LQV56" s="468"/>
      <c r="LQW56" s="468"/>
      <c r="LQX56" s="468"/>
      <c r="LQY56" s="468"/>
      <c r="LQZ56" s="468"/>
      <c r="LRA56" s="468"/>
      <c r="LRB56" s="468"/>
      <c r="LRC56" s="468"/>
      <c r="LRD56" s="468"/>
      <c r="LRE56" s="468"/>
      <c r="LRF56" s="468"/>
      <c r="LRG56" s="468"/>
      <c r="LRH56" s="468"/>
      <c r="LRI56" s="468"/>
      <c r="LRJ56" s="468"/>
      <c r="LRK56" s="468"/>
      <c r="LRL56" s="468"/>
      <c r="LRM56" s="468"/>
      <c r="LRN56" s="468"/>
      <c r="LRO56" s="468"/>
      <c r="LRP56" s="468"/>
      <c r="LRQ56" s="468"/>
      <c r="LRR56" s="468"/>
      <c r="LRS56" s="468"/>
      <c r="LRT56" s="468"/>
      <c r="LRU56" s="468"/>
      <c r="LRV56" s="468"/>
      <c r="LRW56" s="468"/>
      <c r="LRX56" s="468"/>
      <c r="LRY56" s="468"/>
      <c r="LRZ56" s="468"/>
      <c r="LSA56" s="468"/>
      <c r="LSB56" s="468"/>
      <c r="LSC56" s="468"/>
      <c r="LSD56" s="468"/>
      <c r="LSE56" s="468"/>
      <c r="LSF56" s="468"/>
      <c r="LSG56" s="468"/>
      <c r="LSH56" s="468"/>
      <c r="LSI56" s="468"/>
      <c r="LSJ56" s="468"/>
      <c r="LSK56" s="468"/>
      <c r="LSL56" s="468"/>
      <c r="LSM56" s="468"/>
      <c r="LSN56" s="468"/>
      <c r="LSO56" s="468"/>
      <c r="LSP56" s="468"/>
      <c r="LSQ56" s="468"/>
      <c r="LSR56" s="468"/>
      <c r="LSS56" s="468"/>
      <c r="LST56" s="468"/>
      <c r="LSU56" s="468"/>
      <c r="LSV56" s="468"/>
      <c r="LSW56" s="468"/>
      <c r="LSX56" s="468"/>
      <c r="LSY56" s="468"/>
      <c r="LSZ56" s="468"/>
      <c r="LTA56" s="468"/>
      <c r="LTB56" s="468"/>
      <c r="LTC56" s="468"/>
      <c r="LTD56" s="468"/>
      <c r="LTE56" s="468"/>
      <c r="LTF56" s="468"/>
      <c r="LTG56" s="468"/>
      <c r="LTH56" s="468"/>
      <c r="LTI56" s="468"/>
      <c r="LTJ56" s="468"/>
      <c r="LTK56" s="468"/>
      <c r="LTL56" s="468"/>
      <c r="LTM56" s="468"/>
      <c r="LTN56" s="468"/>
      <c r="LTO56" s="468"/>
      <c r="LTP56" s="468"/>
      <c r="LTQ56" s="468"/>
      <c r="LTR56" s="468"/>
      <c r="LTS56" s="468"/>
      <c r="LTT56" s="468"/>
      <c r="LTU56" s="468"/>
      <c r="LTV56" s="468"/>
      <c r="LTW56" s="468"/>
      <c r="LTX56" s="468"/>
      <c r="LTY56" s="468"/>
      <c r="LTZ56" s="468"/>
      <c r="LUA56" s="468"/>
      <c r="LUB56" s="468"/>
      <c r="LUC56" s="468"/>
      <c r="LUD56" s="468"/>
      <c r="LUE56" s="468"/>
      <c r="LUF56" s="468"/>
      <c r="LUG56" s="468"/>
      <c r="LUH56" s="468"/>
      <c r="LUI56" s="468"/>
      <c r="LUJ56" s="468"/>
      <c r="LUK56" s="468"/>
      <c r="LUL56" s="468"/>
      <c r="LUM56" s="468"/>
      <c r="LUN56" s="468"/>
      <c r="LUO56" s="468"/>
      <c r="LUP56" s="468"/>
      <c r="LUQ56" s="468"/>
      <c r="LUR56" s="468"/>
      <c r="LUS56" s="468"/>
      <c r="LUT56" s="468"/>
      <c r="LUU56" s="468"/>
      <c r="LUV56" s="468"/>
      <c r="LUW56" s="468"/>
      <c r="LUX56" s="468"/>
      <c r="LUY56" s="468"/>
      <c r="LUZ56" s="468"/>
      <c r="LVA56" s="468"/>
      <c r="LVB56" s="468"/>
      <c r="LVC56" s="468"/>
      <c r="LVD56" s="468"/>
      <c r="LVE56" s="468"/>
      <c r="LVF56" s="468"/>
      <c r="LVG56" s="468"/>
      <c r="LVH56" s="468"/>
      <c r="LVI56" s="468"/>
      <c r="LVJ56" s="468"/>
      <c r="LVK56" s="468"/>
      <c r="LVL56" s="468"/>
      <c r="LVM56" s="468"/>
      <c r="LVN56" s="468"/>
      <c r="LVO56" s="468"/>
      <c r="LVP56" s="468"/>
      <c r="LVQ56" s="468"/>
      <c r="LVR56" s="468"/>
      <c r="LVS56" s="468"/>
      <c r="LVT56" s="468"/>
      <c r="LVU56" s="468"/>
      <c r="LVV56" s="468"/>
      <c r="LVW56" s="468"/>
      <c r="LVX56" s="468"/>
      <c r="LVY56" s="468"/>
      <c r="LVZ56" s="468"/>
      <c r="LWA56" s="468"/>
      <c r="LWB56" s="468"/>
      <c r="LWC56" s="468"/>
      <c r="LWD56" s="468"/>
      <c r="LWE56" s="468"/>
      <c r="LWF56" s="468"/>
      <c r="LWG56" s="468"/>
      <c r="LWH56" s="468"/>
      <c r="LWI56" s="468"/>
      <c r="LWJ56" s="468"/>
      <c r="LWK56" s="468"/>
      <c r="LWL56" s="468"/>
      <c r="LWM56" s="468"/>
      <c r="LWN56" s="468"/>
      <c r="LWO56" s="468"/>
      <c r="LWP56" s="468"/>
      <c r="LWQ56" s="468"/>
      <c r="LWR56" s="468"/>
      <c r="LWS56" s="468"/>
      <c r="LWT56" s="468"/>
      <c r="LWU56" s="468"/>
      <c r="LWV56" s="468"/>
      <c r="LWW56" s="468"/>
      <c r="LWX56" s="468"/>
      <c r="LWY56" s="468"/>
      <c r="LWZ56" s="468"/>
      <c r="LXA56" s="468"/>
      <c r="LXB56" s="468"/>
      <c r="LXC56" s="468"/>
      <c r="LXD56" s="468"/>
      <c r="LXE56" s="468"/>
      <c r="LXF56" s="468"/>
      <c r="LXG56" s="468"/>
      <c r="LXH56" s="468"/>
      <c r="LXI56" s="468"/>
      <c r="LXJ56" s="468"/>
      <c r="LXK56" s="468"/>
      <c r="LXL56" s="468"/>
      <c r="LXM56" s="468"/>
      <c r="LXN56" s="468"/>
      <c r="LXO56" s="468"/>
      <c r="LXP56" s="468"/>
      <c r="LXQ56" s="468"/>
      <c r="LXR56" s="468"/>
      <c r="LXS56" s="468"/>
      <c r="LXT56" s="468"/>
      <c r="LXU56" s="468"/>
      <c r="LXV56" s="468"/>
      <c r="LXW56" s="468"/>
      <c r="LXX56" s="468"/>
      <c r="LXY56" s="468"/>
      <c r="LXZ56" s="468"/>
      <c r="LYA56" s="468"/>
      <c r="LYB56" s="468"/>
      <c r="LYC56" s="468"/>
      <c r="LYD56" s="468"/>
      <c r="LYE56" s="468"/>
      <c r="LYF56" s="468"/>
      <c r="LYG56" s="468"/>
      <c r="LYH56" s="468"/>
      <c r="LYI56" s="468"/>
      <c r="LYJ56" s="468"/>
      <c r="LYK56" s="468"/>
      <c r="LYL56" s="468"/>
      <c r="LYM56" s="468"/>
      <c r="LYN56" s="468"/>
      <c r="LYO56" s="468"/>
      <c r="LYP56" s="468"/>
      <c r="LYQ56" s="468"/>
      <c r="LYR56" s="468"/>
      <c r="LYS56" s="468"/>
      <c r="LYT56" s="468"/>
      <c r="LYU56" s="468"/>
      <c r="LYV56" s="468"/>
      <c r="LYW56" s="468"/>
      <c r="LYX56" s="468"/>
      <c r="LYY56" s="468"/>
      <c r="LYZ56" s="468"/>
      <c r="LZA56" s="468"/>
      <c r="LZB56" s="468"/>
      <c r="LZC56" s="468"/>
      <c r="LZD56" s="468"/>
      <c r="LZE56" s="468"/>
      <c r="LZF56" s="468"/>
      <c r="LZG56" s="468"/>
      <c r="LZH56" s="468"/>
      <c r="LZI56" s="468"/>
      <c r="LZJ56" s="468"/>
      <c r="LZK56" s="468"/>
      <c r="LZL56" s="468"/>
      <c r="LZM56" s="468"/>
      <c r="LZN56" s="468"/>
      <c r="LZO56" s="468"/>
      <c r="LZP56" s="468"/>
      <c r="LZQ56" s="468"/>
      <c r="LZR56" s="468"/>
      <c r="LZS56" s="468"/>
      <c r="LZT56" s="468"/>
      <c r="LZU56" s="468"/>
      <c r="LZV56" s="468"/>
      <c r="LZW56" s="468"/>
      <c r="LZX56" s="468"/>
      <c r="LZY56" s="468"/>
      <c r="LZZ56" s="468"/>
      <c r="MAA56" s="468"/>
      <c r="MAB56" s="468"/>
      <c r="MAC56" s="468"/>
      <c r="MAD56" s="468"/>
      <c r="MAE56" s="468"/>
      <c r="MAF56" s="468"/>
      <c r="MAG56" s="468"/>
      <c r="MAH56" s="468"/>
      <c r="MAI56" s="468"/>
      <c r="MAJ56" s="468"/>
      <c r="MAK56" s="468"/>
      <c r="MAL56" s="468"/>
      <c r="MAM56" s="468"/>
      <c r="MAN56" s="468"/>
      <c r="MAO56" s="468"/>
      <c r="MAP56" s="468"/>
      <c r="MAQ56" s="468"/>
      <c r="MAR56" s="468"/>
      <c r="MAS56" s="468"/>
      <c r="MAT56" s="468"/>
      <c r="MAU56" s="468"/>
      <c r="MAV56" s="468"/>
      <c r="MAW56" s="468"/>
      <c r="MAX56" s="468"/>
      <c r="MAY56" s="468"/>
      <c r="MAZ56" s="468"/>
      <c r="MBA56" s="468"/>
      <c r="MBB56" s="468"/>
      <c r="MBC56" s="468"/>
      <c r="MBD56" s="468"/>
      <c r="MBE56" s="468"/>
      <c r="MBF56" s="468"/>
      <c r="MBG56" s="468"/>
      <c r="MBH56" s="468"/>
      <c r="MBI56" s="468"/>
      <c r="MBJ56" s="468"/>
      <c r="MBK56" s="468"/>
      <c r="MBL56" s="468"/>
      <c r="MBM56" s="468"/>
      <c r="MBN56" s="468"/>
      <c r="MBO56" s="468"/>
      <c r="MBP56" s="468"/>
      <c r="MBQ56" s="468"/>
      <c r="MBR56" s="468"/>
      <c r="MBS56" s="468"/>
      <c r="MBT56" s="468"/>
      <c r="MBU56" s="468"/>
      <c r="MBV56" s="468"/>
      <c r="MBW56" s="468"/>
      <c r="MBX56" s="468"/>
      <c r="MBY56" s="468"/>
      <c r="MBZ56" s="468"/>
      <c r="MCA56" s="468"/>
      <c r="MCB56" s="468"/>
      <c r="MCC56" s="468"/>
      <c r="MCD56" s="468"/>
      <c r="MCE56" s="468"/>
      <c r="MCF56" s="468"/>
      <c r="MCG56" s="468"/>
      <c r="MCH56" s="468"/>
      <c r="MCI56" s="468"/>
      <c r="MCJ56" s="468"/>
      <c r="MCK56" s="468"/>
      <c r="MCL56" s="468"/>
      <c r="MCM56" s="468"/>
      <c r="MCN56" s="468"/>
      <c r="MCO56" s="468"/>
      <c r="MCP56" s="468"/>
      <c r="MCQ56" s="468"/>
      <c r="MCR56" s="468"/>
      <c r="MCS56" s="468"/>
      <c r="MCT56" s="468"/>
      <c r="MCU56" s="468"/>
      <c r="MCV56" s="468"/>
      <c r="MCW56" s="468"/>
      <c r="MCX56" s="468"/>
      <c r="MCY56" s="468"/>
      <c r="MCZ56" s="468"/>
      <c r="MDA56" s="468"/>
      <c r="MDB56" s="468"/>
      <c r="MDC56" s="468"/>
      <c r="MDD56" s="468"/>
      <c r="MDE56" s="468"/>
      <c r="MDF56" s="468"/>
      <c r="MDG56" s="468"/>
      <c r="MDH56" s="468"/>
      <c r="MDI56" s="468"/>
      <c r="MDJ56" s="468"/>
      <c r="MDK56" s="468"/>
      <c r="MDL56" s="468"/>
      <c r="MDM56" s="468"/>
      <c r="MDN56" s="468"/>
      <c r="MDO56" s="468"/>
      <c r="MDP56" s="468"/>
      <c r="MDQ56" s="468"/>
      <c r="MDR56" s="468"/>
      <c r="MDS56" s="468"/>
      <c r="MDT56" s="468"/>
      <c r="MDU56" s="468"/>
      <c r="MDV56" s="468"/>
      <c r="MDW56" s="468"/>
      <c r="MDX56" s="468"/>
      <c r="MDY56" s="468"/>
      <c r="MDZ56" s="468"/>
      <c r="MEA56" s="468"/>
      <c r="MEB56" s="468"/>
      <c r="MEC56" s="468"/>
      <c r="MED56" s="468"/>
      <c r="MEE56" s="468"/>
      <c r="MEF56" s="468"/>
      <c r="MEG56" s="468"/>
      <c r="MEH56" s="468"/>
      <c r="MEI56" s="468"/>
      <c r="MEJ56" s="468"/>
      <c r="MEK56" s="468"/>
      <c r="MEL56" s="468"/>
      <c r="MEM56" s="468"/>
      <c r="MEN56" s="468"/>
      <c r="MEO56" s="468"/>
      <c r="MEP56" s="468"/>
      <c r="MEQ56" s="468"/>
      <c r="MER56" s="468"/>
      <c r="MES56" s="468"/>
      <c r="MET56" s="468"/>
      <c r="MEU56" s="468"/>
      <c r="MEV56" s="468"/>
      <c r="MEW56" s="468"/>
      <c r="MEX56" s="468"/>
      <c r="MEY56" s="468"/>
      <c r="MEZ56" s="468"/>
      <c r="MFA56" s="468"/>
      <c r="MFB56" s="468"/>
      <c r="MFC56" s="468"/>
      <c r="MFD56" s="468"/>
      <c r="MFE56" s="468"/>
      <c r="MFF56" s="468"/>
      <c r="MFG56" s="468"/>
      <c r="MFH56" s="468"/>
      <c r="MFI56" s="468"/>
      <c r="MFJ56" s="468"/>
      <c r="MFK56" s="468"/>
      <c r="MFL56" s="468"/>
      <c r="MFM56" s="468"/>
      <c r="MFN56" s="468"/>
      <c r="MFO56" s="468"/>
      <c r="MFP56" s="468"/>
      <c r="MFQ56" s="468"/>
      <c r="MFR56" s="468"/>
      <c r="MFS56" s="468"/>
      <c r="MFT56" s="468"/>
      <c r="MFU56" s="468"/>
      <c r="MFV56" s="468"/>
      <c r="MFW56" s="468"/>
      <c r="MFX56" s="468"/>
      <c r="MFY56" s="468"/>
      <c r="MFZ56" s="468"/>
      <c r="MGA56" s="468"/>
      <c r="MGB56" s="468"/>
      <c r="MGC56" s="468"/>
      <c r="MGD56" s="468"/>
      <c r="MGE56" s="468"/>
      <c r="MGF56" s="468"/>
      <c r="MGG56" s="468"/>
      <c r="MGH56" s="468"/>
      <c r="MGI56" s="468"/>
      <c r="MGJ56" s="468"/>
      <c r="MGK56" s="468"/>
      <c r="MGL56" s="468"/>
      <c r="MGM56" s="468"/>
      <c r="MGN56" s="468"/>
      <c r="MGO56" s="468"/>
      <c r="MGP56" s="468"/>
      <c r="MGQ56" s="468"/>
      <c r="MGR56" s="468"/>
      <c r="MGS56" s="468"/>
      <c r="MGT56" s="468"/>
      <c r="MGU56" s="468"/>
      <c r="MGV56" s="468"/>
      <c r="MGW56" s="468"/>
      <c r="MGX56" s="468"/>
      <c r="MGY56" s="468"/>
      <c r="MGZ56" s="468"/>
      <c r="MHA56" s="468"/>
      <c r="MHB56" s="468"/>
      <c r="MHC56" s="468"/>
      <c r="MHD56" s="468"/>
      <c r="MHE56" s="468"/>
      <c r="MHF56" s="468"/>
      <c r="MHG56" s="468"/>
      <c r="MHH56" s="468"/>
      <c r="MHI56" s="468"/>
      <c r="MHJ56" s="468"/>
      <c r="MHK56" s="468"/>
      <c r="MHL56" s="468"/>
      <c r="MHM56" s="468"/>
      <c r="MHN56" s="468"/>
      <c r="MHO56" s="468"/>
      <c r="MHP56" s="468"/>
      <c r="MHQ56" s="468"/>
      <c r="MHR56" s="468"/>
      <c r="MHS56" s="468"/>
      <c r="MHT56" s="468"/>
      <c r="MHU56" s="468"/>
      <c r="MHV56" s="468"/>
      <c r="MHW56" s="468"/>
      <c r="MHX56" s="468"/>
      <c r="MHY56" s="468"/>
      <c r="MHZ56" s="468"/>
      <c r="MIA56" s="468"/>
      <c r="MIB56" s="468"/>
      <c r="MIC56" s="468"/>
      <c r="MID56" s="468"/>
      <c r="MIE56" s="468"/>
      <c r="MIF56" s="468"/>
      <c r="MIG56" s="468"/>
      <c r="MIH56" s="468"/>
      <c r="MII56" s="468"/>
      <c r="MIJ56" s="468"/>
      <c r="MIK56" s="468"/>
      <c r="MIL56" s="468"/>
      <c r="MIM56" s="468"/>
      <c r="MIN56" s="468"/>
      <c r="MIO56" s="468"/>
      <c r="MIP56" s="468"/>
      <c r="MIQ56" s="468"/>
      <c r="MIR56" s="468"/>
      <c r="MIS56" s="468"/>
      <c r="MIT56" s="468"/>
      <c r="MIU56" s="468"/>
      <c r="MIV56" s="468"/>
      <c r="MIW56" s="468"/>
      <c r="MIX56" s="468"/>
      <c r="MIY56" s="468"/>
      <c r="MIZ56" s="468"/>
      <c r="MJA56" s="468"/>
      <c r="MJB56" s="468"/>
      <c r="MJC56" s="468"/>
      <c r="MJD56" s="468"/>
      <c r="MJE56" s="468"/>
      <c r="MJF56" s="468"/>
      <c r="MJG56" s="468"/>
      <c r="MJH56" s="468"/>
      <c r="MJI56" s="468"/>
      <c r="MJJ56" s="468"/>
      <c r="MJK56" s="468"/>
      <c r="MJL56" s="468"/>
      <c r="MJM56" s="468"/>
      <c r="MJN56" s="468"/>
      <c r="MJO56" s="468"/>
      <c r="MJP56" s="468"/>
      <c r="MJQ56" s="468"/>
      <c r="MJR56" s="468"/>
      <c r="MJS56" s="468"/>
      <c r="MJT56" s="468"/>
      <c r="MJU56" s="468"/>
      <c r="MJV56" s="468"/>
      <c r="MJW56" s="468"/>
      <c r="MJX56" s="468"/>
      <c r="MJY56" s="468"/>
      <c r="MJZ56" s="468"/>
      <c r="MKA56" s="468"/>
      <c r="MKB56" s="468"/>
      <c r="MKC56" s="468"/>
      <c r="MKD56" s="468"/>
      <c r="MKE56" s="468"/>
      <c r="MKF56" s="468"/>
      <c r="MKG56" s="468"/>
      <c r="MKH56" s="468"/>
      <c r="MKI56" s="468"/>
      <c r="MKJ56" s="468"/>
      <c r="MKK56" s="468"/>
      <c r="MKL56" s="468"/>
      <c r="MKM56" s="468"/>
      <c r="MKN56" s="468"/>
      <c r="MKO56" s="468"/>
      <c r="MKP56" s="468"/>
      <c r="MKQ56" s="468"/>
      <c r="MKR56" s="468"/>
      <c r="MKS56" s="468"/>
      <c r="MKT56" s="468"/>
      <c r="MKU56" s="468"/>
      <c r="MKV56" s="468"/>
      <c r="MKW56" s="468"/>
      <c r="MKX56" s="468"/>
      <c r="MKY56" s="468"/>
      <c r="MKZ56" s="468"/>
      <c r="MLA56" s="468"/>
      <c r="MLB56" s="468"/>
      <c r="MLC56" s="468"/>
      <c r="MLD56" s="468"/>
      <c r="MLE56" s="468"/>
      <c r="MLF56" s="468"/>
      <c r="MLG56" s="468"/>
      <c r="MLH56" s="468"/>
      <c r="MLI56" s="468"/>
      <c r="MLJ56" s="468"/>
      <c r="MLK56" s="468"/>
      <c r="MLL56" s="468"/>
      <c r="MLM56" s="468"/>
      <c r="MLN56" s="468"/>
      <c r="MLO56" s="468"/>
      <c r="MLP56" s="468"/>
      <c r="MLQ56" s="468"/>
      <c r="MLR56" s="468"/>
      <c r="MLS56" s="468"/>
      <c r="MLT56" s="468"/>
      <c r="MLU56" s="468"/>
      <c r="MLV56" s="468"/>
      <c r="MLW56" s="468"/>
      <c r="MLX56" s="468"/>
      <c r="MLY56" s="468"/>
      <c r="MLZ56" s="468"/>
      <c r="MMA56" s="468"/>
      <c r="MMB56" s="468"/>
      <c r="MMC56" s="468"/>
      <c r="MMD56" s="468"/>
      <c r="MME56" s="468"/>
      <c r="MMF56" s="468"/>
      <c r="MMG56" s="468"/>
      <c r="MMH56" s="468"/>
      <c r="MMI56" s="468"/>
      <c r="MMJ56" s="468"/>
      <c r="MMK56" s="468"/>
      <c r="MML56" s="468"/>
      <c r="MMM56" s="468"/>
      <c r="MMN56" s="468"/>
      <c r="MMO56" s="468"/>
      <c r="MMP56" s="468"/>
      <c r="MMQ56" s="468"/>
      <c r="MMR56" s="468"/>
      <c r="MMS56" s="468"/>
      <c r="MMT56" s="468"/>
      <c r="MMU56" s="468"/>
      <c r="MMV56" s="468"/>
      <c r="MMW56" s="468"/>
      <c r="MMX56" s="468"/>
      <c r="MMY56" s="468"/>
      <c r="MMZ56" s="468"/>
      <c r="MNA56" s="468"/>
      <c r="MNB56" s="468"/>
      <c r="MNC56" s="468"/>
      <c r="MND56" s="468"/>
      <c r="MNE56" s="468"/>
      <c r="MNF56" s="468"/>
      <c r="MNG56" s="468"/>
      <c r="MNH56" s="468"/>
      <c r="MNI56" s="468"/>
      <c r="MNJ56" s="468"/>
      <c r="MNK56" s="468"/>
      <c r="MNL56" s="468"/>
      <c r="MNM56" s="468"/>
      <c r="MNN56" s="468"/>
      <c r="MNO56" s="468"/>
      <c r="MNP56" s="468"/>
      <c r="MNQ56" s="468"/>
      <c r="MNR56" s="468"/>
      <c r="MNS56" s="468"/>
      <c r="MNT56" s="468"/>
      <c r="MNU56" s="468"/>
      <c r="MNV56" s="468"/>
      <c r="MNW56" s="468"/>
      <c r="MNX56" s="468"/>
      <c r="MNY56" s="468"/>
      <c r="MNZ56" s="468"/>
      <c r="MOA56" s="468"/>
      <c r="MOB56" s="468"/>
      <c r="MOC56" s="468"/>
      <c r="MOD56" s="468"/>
      <c r="MOE56" s="468"/>
      <c r="MOF56" s="468"/>
      <c r="MOG56" s="468"/>
      <c r="MOH56" s="468"/>
      <c r="MOI56" s="468"/>
      <c r="MOJ56" s="468"/>
      <c r="MOK56" s="468"/>
      <c r="MOL56" s="468"/>
      <c r="MOM56" s="468"/>
      <c r="MON56" s="468"/>
      <c r="MOO56" s="468"/>
      <c r="MOP56" s="468"/>
      <c r="MOQ56" s="468"/>
      <c r="MOR56" s="468"/>
      <c r="MOS56" s="468"/>
      <c r="MOT56" s="468"/>
      <c r="MOU56" s="468"/>
      <c r="MOV56" s="468"/>
      <c r="MOW56" s="468"/>
      <c r="MOX56" s="468"/>
      <c r="MOY56" s="468"/>
      <c r="MOZ56" s="468"/>
      <c r="MPA56" s="468"/>
      <c r="MPB56" s="468"/>
      <c r="MPC56" s="468"/>
      <c r="MPD56" s="468"/>
      <c r="MPE56" s="468"/>
      <c r="MPF56" s="468"/>
      <c r="MPG56" s="468"/>
      <c r="MPH56" s="468"/>
      <c r="MPI56" s="468"/>
      <c r="MPJ56" s="468"/>
      <c r="MPK56" s="468"/>
      <c r="MPL56" s="468"/>
      <c r="MPM56" s="468"/>
      <c r="MPN56" s="468"/>
      <c r="MPO56" s="468"/>
      <c r="MPP56" s="468"/>
      <c r="MPQ56" s="468"/>
      <c r="MPR56" s="468"/>
      <c r="MPS56" s="468"/>
      <c r="MPT56" s="468"/>
      <c r="MPU56" s="468"/>
      <c r="MPV56" s="468"/>
      <c r="MPW56" s="468"/>
      <c r="MPX56" s="468"/>
      <c r="MPY56" s="468"/>
      <c r="MPZ56" s="468"/>
      <c r="MQA56" s="468"/>
      <c r="MQB56" s="468"/>
      <c r="MQC56" s="468"/>
      <c r="MQD56" s="468"/>
      <c r="MQE56" s="468"/>
      <c r="MQF56" s="468"/>
      <c r="MQG56" s="468"/>
      <c r="MQH56" s="468"/>
      <c r="MQI56" s="468"/>
      <c r="MQJ56" s="468"/>
      <c r="MQK56" s="468"/>
      <c r="MQL56" s="468"/>
      <c r="MQM56" s="468"/>
      <c r="MQN56" s="468"/>
      <c r="MQO56" s="468"/>
      <c r="MQP56" s="468"/>
      <c r="MQQ56" s="468"/>
      <c r="MQR56" s="468"/>
      <c r="MQS56" s="468"/>
      <c r="MQT56" s="468"/>
      <c r="MQU56" s="468"/>
      <c r="MQV56" s="468"/>
      <c r="MQW56" s="468"/>
      <c r="MQX56" s="468"/>
      <c r="MQY56" s="468"/>
      <c r="MQZ56" s="468"/>
      <c r="MRA56" s="468"/>
      <c r="MRB56" s="468"/>
      <c r="MRC56" s="468"/>
      <c r="MRD56" s="468"/>
      <c r="MRE56" s="468"/>
      <c r="MRF56" s="468"/>
      <c r="MRG56" s="468"/>
      <c r="MRH56" s="468"/>
      <c r="MRI56" s="468"/>
      <c r="MRJ56" s="468"/>
      <c r="MRK56" s="468"/>
      <c r="MRL56" s="468"/>
      <c r="MRM56" s="468"/>
      <c r="MRN56" s="468"/>
      <c r="MRO56" s="468"/>
      <c r="MRP56" s="468"/>
      <c r="MRQ56" s="468"/>
      <c r="MRR56" s="468"/>
      <c r="MRS56" s="468"/>
      <c r="MRT56" s="468"/>
      <c r="MRU56" s="468"/>
      <c r="MRV56" s="468"/>
      <c r="MRW56" s="468"/>
      <c r="MRX56" s="468"/>
      <c r="MRY56" s="468"/>
      <c r="MRZ56" s="468"/>
      <c r="MSA56" s="468"/>
      <c r="MSB56" s="468"/>
      <c r="MSC56" s="468"/>
      <c r="MSD56" s="468"/>
      <c r="MSE56" s="468"/>
      <c r="MSF56" s="468"/>
      <c r="MSG56" s="468"/>
      <c r="MSH56" s="468"/>
      <c r="MSI56" s="468"/>
      <c r="MSJ56" s="468"/>
      <c r="MSK56" s="468"/>
      <c r="MSL56" s="468"/>
      <c r="MSM56" s="468"/>
      <c r="MSN56" s="468"/>
      <c r="MSO56" s="468"/>
      <c r="MSP56" s="468"/>
      <c r="MSQ56" s="468"/>
      <c r="MSR56" s="468"/>
      <c r="MSS56" s="468"/>
      <c r="MST56" s="468"/>
      <c r="MSU56" s="468"/>
      <c r="MSV56" s="468"/>
      <c r="MSW56" s="468"/>
      <c r="MSX56" s="468"/>
      <c r="MSY56" s="468"/>
      <c r="MSZ56" s="468"/>
      <c r="MTA56" s="468"/>
      <c r="MTB56" s="468"/>
      <c r="MTC56" s="468"/>
      <c r="MTD56" s="468"/>
      <c r="MTE56" s="468"/>
      <c r="MTF56" s="468"/>
      <c r="MTG56" s="468"/>
      <c r="MTH56" s="468"/>
      <c r="MTI56" s="468"/>
      <c r="MTJ56" s="468"/>
      <c r="MTK56" s="468"/>
      <c r="MTL56" s="468"/>
      <c r="MTM56" s="468"/>
      <c r="MTN56" s="468"/>
      <c r="MTO56" s="468"/>
      <c r="MTP56" s="468"/>
      <c r="MTQ56" s="468"/>
      <c r="MTR56" s="468"/>
      <c r="MTS56" s="468"/>
      <c r="MTT56" s="468"/>
      <c r="MTU56" s="468"/>
      <c r="MTV56" s="468"/>
      <c r="MTW56" s="468"/>
      <c r="MTX56" s="468"/>
      <c r="MTY56" s="468"/>
      <c r="MTZ56" s="468"/>
      <c r="MUA56" s="468"/>
      <c r="MUB56" s="468"/>
      <c r="MUC56" s="468"/>
      <c r="MUD56" s="468"/>
      <c r="MUE56" s="468"/>
      <c r="MUF56" s="468"/>
      <c r="MUG56" s="468"/>
      <c r="MUH56" s="468"/>
      <c r="MUI56" s="468"/>
      <c r="MUJ56" s="468"/>
      <c r="MUK56" s="468"/>
      <c r="MUL56" s="468"/>
      <c r="MUM56" s="468"/>
      <c r="MUN56" s="468"/>
      <c r="MUO56" s="468"/>
      <c r="MUP56" s="468"/>
      <c r="MUQ56" s="468"/>
      <c r="MUR56" s="468"/>
      <c r="MUS56" s="468"/>
      <c r="MUT56" s="468"/>
      <c r="MUU56" s="468"/>
      <c r="MUV56" s="468"/>
      <c r="MUW56" s="468"/>
      <c r="MUX56" s="468"/>
      <c r="MUY56" s="468"/>
      <c r="MUZ56" s="468"/>
      <c r="MVA56" s="468"/>
      <c r="MVB56" s="468"/>
      <c r="MVC56" s="468"/>
      <c r="MVD56" s="468"/>
      <c r="MVE56" s="468"/>
      <c r="MVF56" s="468"/>
      <c r="MVG56" s="468"/>
      <c r="MVH56" s="468"/>
      <c r="MVI56" s="468"/>
      <c r="MVJ56" s="468"/>
      <c r="MVK56" s="468"/>
      <c r="MVL56" s="468"/>
      <c r="MVM56" s="468"/>
      <c r="MVN56" s="468"/>
      <c r="MVO56" s="468"/>
      <c r="MVP56" s="468"/>
      <c r="MVQ56" s="468"/>
      <c r="MVR56" s="468"/>
      <c r="MVS56" s="468"/>
      <c r="MVT56" s="468"/>
      <c r="MVU56" s="468"/>
      <c r="MVV56" s="468"/>
      <c r="MVW56" s="468"/>
      <c r="MVX56" s="468"/>
      <c r="MVY56" s="468"/>
      <c r="MVZ56" s="468"/>
      <c r="MWA56" s="468"/>
      <c r="MWB56" s="468"/>
      <c r="MWC56" s="468"/>
      <c r="MWD56" s="468"/>
      <c r="MWE56" s="468"/>
      <c r="MWF56" s="468"/>
      <c r="MWG56" s="468"/>
      <c r="MWH56" s="468"/>
      <c r="MWI56" s="468"/>
      <c r="MWJ56" s="468"/>
      <c r="MWK56" s="468"/>
      <c r="MWL56" s="468"/>
      <c r="MWM56" s="468"/>
      <c r="MWN56" s="468"/>
      <c r="MWO56" s="468"/>
      <c r="MWP56" s="468"/>
      <c r="MWQ56" s="468"/>
      <c r="MWR56" s="468"/>
      <c r="MWS56" s="468"/>
      <c r="MWT56" s="468"/>
      <c r="MWU56" s="468"/>
      <c r="MWV56" s="468"/>
      <c r="MWW56" s="468"/>
      <c r="MWX56" s="468"/>
      <c r="MWY56" s="468"/>
      <c r="MWZ56" s="468"/>
      <c r="MXA56" s="468"/>
      <c r="MXB56" s="468"/>
      <c r="MXC56" s="468"/>
      <c r="MXD56" s="468"/>
      <c r="MXE56" s="468"/>
      <c r="MXF56" s="468"/>
      <c r="MXG56" s="468"/>
      <c r="MXH56" s="468"/>
      <c r="MXI56" s="468"/>
      <c r="MXJ56" s="468"/>
      <c r="MXK56" s="468"/>
      <c r="MXL56" s="468"/>
      <c r="MXM56" s="468"/>
      <c r="MXN56" s="468"/>
      <c r="MXO56" s="468"/>
      <c r="MXP56" s="468"/>
      <c r="MXQ56" s="468"/>
      <c r="MXR56" s="468"/>
      <c r="MXS56" s="468"/>
      <c r="MXT56" s="468"/>
      <c r="MXU56" s="468"/>
      <c r="MXV56" s="468"/>
      <c r="MXW56" s="468"/>
      <c r="MXX56" s="468"/>
      <c r="MXY56" s="468"/>
      <c r="MXZ56" s="468"/>
      <c r="MYA56" s="468"/>
      <c r="MYB56" s="468"/>
      <c r="MYC56" s="468"/>
      <c r="MYD56" s="468"/>
      <c r="MYE56" s="468"/>
      <c r="MYF56" s="468"/>
      <c r="MYG56" s="468"/>
      <c r="MYH56" s="468"/>
      <c r="MYI56" s="468"/>
      <c r="MYJ56" s="468"/>
      <c r="MYK56" s="468"/>
      <c r="MYL56" s="468"/>
      <c r="MYM56" s="468"/>
      <c r="MYN56" s="468"/>
      <c r="MYO56" s="468"/>
      <c r="MYP56" s="468"/>
      <c r="MYQ56" s="468"/>
      <c r="MYR56" s="468"/>
      <c r="MYS56" s="468"/>
      <c r="MYT56" s="468"/>
      <c r="MYU56" s="468"/>
      <c r="MYV56" s="468"/>
      <c r="MYW56" s="468"/>
      <c r="MYX56" s="468"/>
      <c r="MYY56" s="468"/>
      <c r="MYZ56" s="468"/>
      <c r="MZA56" s="468"/>
      <c r="MZB56" s="468"/>
      <c r="MZC56" s="468"/>
      <c r="MZD56" s="468"/>
      <c r="MZE56" s="468"/>
      <c r="MZF56" s="468"/>
      <c r="MZG56" s="468"/>
      <c r="MZH56" s="468"/>
      <c r="MZI56" s="468"/>
      <c r="MZJ56" s="468"/>
      <c r="MZK56" s="468"/>
      <c r="MZL56" s="468"/>
      <c r="MZM56" s="468"/>
      <c r="MZN56" s="468"/>
      <c r="MZO56" s="468"/>
      <c r="MZP56" s="468"/>
      <c r="MZQ56" s="468"/>
      <c r="MZR56" s="468"/>
      <c r="MZS56" s="468"/>
      <c r="MZT56" s="468"/>
      <c r="MZU56" s="468"/>
      <c r="MZV56" s="468"/>
      <c r="MZW56" s="468"/>
      <c r="MZX56" s="468"/>
      <c r="MZY56" s="468"/>
      <c r="MZZ56" s="468"/>
      <c r="NAA56" s="468"/>
      <c r="NAB56" s="468"/>
      <c r="NAC56" s="468"/>
      <c r="NAD56" s="468"/>
      <c r="NAE56" s="468"/>
      <c r="NAF56" s="468"/>
      <c r="NAG56" s="468"/>
      <c r="NAH56" s="468"/>
      <c r="NAI56" s="468"/>
      <c r="NAJ56" s="468"/>
      <c r="NAK56" s="468"/>
      <c r="NAL56" s="468"/>
      <c r="NAM56" s="468"/>
      <c r="NAN56" s="468"/>
      <c r="NAO56" s="468"/>
      <c r="NAP56" s="468"/>
      <c r="NAQ56" s="468"/>
      <c r="NAR56" s="468"/>
      <c r="NAS56" s="468"/>
      <c r="NAT56" s="468"/>
      <c r="NAU56" s="468"/>
      <c r="NAV56" s="468"/>
      <c r="NAW56" s="468"/>
      <c r="NAX56" s="468"/>
      <c r="NAY56" s="468"/>
      <c r="NAZ56" s="468"/>
      <c r="NBA56" s="468"/>
      <c r="NBB56" s="468"/>
      <c r="NBC56" s="468"/>
      <c r="NBD56" s="468"/>
      <c r="NBE56" s="468"/>
      <c r="NBF56" s="468"/>
      <c r="NBG56" s="468"/>
      <c r="NBH56" s="468"/>
      <c r="NBI56" s="468"/>
      <c r="NBJ56" s="468"/>
      <c r="NBK56" s="468"/>
      <c r="NBL56" s="468"/>
      <c r="NBM56" s="468"/>
      <c r="NBN56" s="468"/>
      <c r="NBO56" s="468"/>
      <c r="NBP56" s="468"/>
      <c r="NBQ56" s="468"/>
      <c r="NBR56" s="468"/>
      <c r="NBS56" s="468"/>
      <c r="NBT56" s="468"/>
      <c r="NBU56" s="468"/>
      <c r="NBV56" s="468"/>
      <c r="NBW56" s="468"/>
      <c r="NBX56" s="468"/>
      <c r="NBY56" s="468"/>
      <c r="NBZ56" s="468"/>
      <c r="NCA56" s="468"/>
      <c r="NCB56" s="468"/>
      <c r="NCC56" s="468"/>
      <c r="NCD56" s="468"/>
      <c r="NCE56" s="468"/>
      <c r="NCF56" s="468"/>
      <c r="NCG56" s="468"/>
      <c r="NCH56" s="468"/>
      <c r="NCI56" s="468"/>
      <c r="NCJ56" s="468"/>
      <c r="NCK56" s="468"/>
      <c r="NCL56" s="468"/>
      <c r="NCM56" s="468"/>
      <c r="NCN56" s="468"/>
      <c r="NCO56" s="468"/>
      <c r="NCP56" s="468"/>
      <c r="NCQ56" s="468"/>
      <c r="NCR56" s="468"/>
      <c r="NCS56" s="468"/>
      <c r="NCT56" s="468"/>
      <c r="NCU56" s="468"/>
      <c r="NCV56" s="468"/>
      <c r="NCW56" s="468"/>
      <c r="NCX56" s="468"/>
      <c r="NCY56" s="468"/>
      <c r="NCZ56" s="468"/>
      <c r="NDA56" s="468"/>
      <c r="NDB56" s="468"/>
      <c r="NDC56" s="468"/>
      <c r="NDD56" s="468"/>
      <c r="NDE56" s="468"/>
      <c r="NDF56" s="468"/>
      <c r="NDG56" s="468"/>
      <c r="NDH56" s="468"/>
      <c r="NDI56" s="468"/>
      <c r="NDJ56" s="468"/>
      <c r="NDK56" s="468"/>
      <c r="NDL56" s="468"/>
      <c r="NDM56" s="468"/>
      <c r="NDN56" s="468"/>
      <c r="NDO56" s="468"/>
      <c r="NDP56" s="468"/>
      <c r="NDQ56" s="468"/>
      <c r="NDR56" s="468"/>
      <c r="NDS56" s="468"/>
      <c r="NDT56" s="468"/>
      <c r="NDU56" s="468"/>
      <c r="NDV56" s="468"/>
      <c r="NDW56" s="468"/>
      <c r="NDX56" s="468"/>
      <c r="NDY56" s="468"/>
      <c r="NDZ56" s="468"/>
      <c r="NEA56" s="468"/>
      <c r="NEB56" s="468"/>
      <c r="NEC56" s="468"/>
      <c r="NED56" s="468"/>
      <c r="NEE56" s="468"/>
      <c r="NEF56" s="468"/>
      <c r="NEG56" s="468"/>
      <c r="NEH56" s="468"/>
      <c r="NEI56" s="468"/>
      <c r="NEJ56" s="468"/>
      <c r="NEK56" s="468"/>
      <c r="NEL56" s="468"/>
      <c r="NEM56" s="468"/>
      <c r="NEN56" s="468"/>
      <c r="NEO56" s="468"/>
      <c r="NEP56" s="468"/>
      <c r="NEQ56" s="468"/>
      <c r="NER56" s="468"/>
      <c r="NES56" s="468"/>
      <c r="NET56" s="468"/>
      <c r="NEU56" s="468"/>
      <c r="NEV56" s="468"/>
      <c r="NEW56" s="468"/>
      <c r="NEX56" s="468"/>
      <c r="NEY56" s="468"/>
      <c r="NEZ56" s="468"/>
      <c r="NFA56" s="468"/>
      <c r="NFB56" s="468"/>
      <c r="NFC56" s="468"/>
      <c r="NFD56" s="468"/>
      <c r="NFE56" s="468"/>
      <c r="NFF56" s="468"/>
      <c r="NFG56" s="468"/>
      <c r="NFH56" s="468"/>
      <c r="NFI56" s="468"/>
      <c r="NFJ56" s="468"/>
      <c r="NFK56" s="468"/>
      <c r="NFL56" s="468"/>
      <c r="NFM56" s="468"/>
      <c r="NFN56" s="468"/>
      <c r="NFO56" s="468"/>
      <c r="NFP56" s="468"/>
      <c r="NFQ56" s="468"/>
      <c r="NFR56" s="468"/>
      <c r="NFS56" s="468"/>
      <c r="NFT56" s="468"/>
      <c r="NFU56" s="468"/>
      <c r="NFV56" s="468"/>
      <c r="NFW56" s="468"/>
      <c r="NFX56" s="468"/>
      <c r="NFY56" s="468"/>
      <c r="NFZ56" s="468"/>
      <c r="NGA56" s="468"/>
      <c r="NGB56" s="468"/>
      <c r="NGC56" s="468"/>
      <c r="NGD56" s="468"/>
      <c r="NGE56" s="468"/>
      <c r="NGF56" s="468"/>
      <c r="NGG56" s="468"/>
      <c r="NGH56" s="468"/>
      <c r="NGI56" s="468"/>
      <c r="NGJ56" s="468"/>
      <c r="NGK56" s="468"/>
      <c r="NGL56" s="468"/>
      <c r="NGM56" s="468"/>
      <c r="NGN56" s="468"/>
      <c r="NGO56" s="468"/>
      <c r="NGP56" s="468"/>
      <c r="NGQ56" s="468"/>
      <c r="NGR56" s="468"/>
      <c r="NGS56" s="468"/>
      <c r="NGT56" s="468"/>
      <c r="NGU56" s="468"/>
      <c r="NGV56" s="468"/>
      <c r="NGW56" s="468"/>
      <c r="NGX56" s="468"/>
      <c r="NGY56" s="468"/>
      <c r="NGZ56" s="468"/>
      <c r="NHA56" s="468"/>
      <c r="NHB56" s="468"/>
      <c r="NHC56" s="468"/>
      <c r="NHD56" s="468"/>
      <c r="NHE56" s="468"/>
      <c r="NHF56" s="468"/>
      <c r="NHG56" s="468"/>
      <c r="NHH56" s="468"/>
      <c r="NHI56" s="468"/>
      <c r="NHJ56" s="468"/>
      <c r="NHK56" s="468"/>
      <c r="NHL56" s="468"/>
      <c r="NHM56" s="468"/>
      <c r="NHN56" s="468"/>
      <c r="NHO56" s="468"/>
      <c r="NHP56" s="468"/>
      <c r="NHQ56" s="468"/>
      <c r="NHR56" s="468"/>
      <c r="NHS56" s="468"/>
      <c r="NHT56" s="468"/>
      <c r="NHU56" s="468"/>
      <c r="NHV56" s="468"/>
      <c r="NHW56" s="468"/>
      <c r="NHX56" s="468"/>
      <c r="NHY56" s="468"/>
      <c r="NHZ56" s="468"/>
      <c r="NIA56" s="468"/>
      <c r="NIB56" s="468"/>
      <c r="NIC56" s="468"/>
      <c r="NID56" s="468"/>
      <c r="NIE56" s="468"/>
      <c r="NIF56" s="468"/>
      <c r="NIG56" s="468"/>
      <c r="NIH56" s="468"/>
      <c r="NII56" s="468"/>
      <c r="NIJ56" s="468"/>
      <c r="NIK56" s="468"/>
      <c r="NIL56" s="468"/>
      <c r="NIM56" s="468"/>
      <c r="NIN56" s="468"/>
      <c r="NIO56" s="468"/>
      <c r="NIP56" s="468"/>
      <c r="NIQ56" s="468"/>
      <c r="NIR56" s="468"/>
      <c r="NIS56" s="468"/>
      <c r="NIT56" s="468"/>
      <c r="NIU56" s="468"/>
      <c r="NIV56" s="468"/>
      <c r="NIW56" s="468"/>
      <c r="NIX56" s="468"/>
      <c r="NIY56" s="468"/>
      <c r="NIZ56" s="468"/>
      <c r="NJA56" s="468"/>
      <c r="NJB56" s="468"/>
      <c r="NJC56" s="468"/>
      <c r="NJD56" s="468"/>
      <c r="NJE56" s="468"/>
      <c r="NJF56" s="468"/>
      <c r="NJG56" s="468"/>
      <c r="NJH56" s="468"/>
      <c r="NJI56" s="468"/>
      <c r="NJJ56" s="468"/>
      <c r="NJK56" s="468"/>
      <c r="NJL56" s="468"/>
      <c r="NJM56" s="468"/>
      <c r="NJN56" s="468"/>
      <c r="NJO56" s="468"/>
      <c r="NJP56" s="468"/>
      <c r="NJQ56" s="468"/>
      <c r="NJR56" s="468"/>
      <c r="NJS56" s="468"/>
      <c r="NJT56" s="468"/>
      <c r="NJU56" s="468"/>
      <c r="NJV56" s="468"/>
      <c r="NJW56" s="468"/>
      <c r="NJX56" s="468"/>
      <c r="NJY56" s="468"/>
      <c r="NJZ56" s="468"/>
      <c r="NKA56" s="468"/>
      <c r="NKB56" s="468"/>
      <c r="NKC56" s="468"/>
      <c r="NKD56" s="468"/>
      <c r="NKE56" s="468"/>
      <c r="NKF56" s="468"/>
      <c r="NKG56" s="468"/>
      <c r="NKH56" s="468"/>
      <c r="NKI56" s="468"/>
      <c r="NKJ56" s="468"/>
      <c r="NKK56" s="468"/>
      <c r="NKL56" s="468"/>
      <c r="NKM56" s="468"/>
      <c r="NKN56" s="468"/>
      <c r="NKO56" s="468"/>
      <c r="NKP56" s="468"/>
      <c r="NKQ56" s="468"/>
      <c r="NKR56" s="468"/>
      <c r="NKS56" s="468"/>
      <c r="NKT56" s="468"/>
      <c r="NKU56" s="468"/>
      <c r="NKV56" s="468"/>
      <c r="NKW56" s="468"/>
      <c r="NKX56" s="468"/>
      <c r="NKY56" s="468"/>
      <c r="NKZ56" s="468"/>
      <c r="NLA56" s="468"/>
      <c r="NLB56" s="468"/>
      <c r="NLC56" s="468"/>
      <c r="NLD56" s="468"/>
      <c r="NLE56" s="468"/>
      <c r="NLF56" s="468"/>
      <c r="NLG56" s="468"/>
      <c r="NLH56" s="468"/>
      <c r="NLI56" s="468"/>
      <c r="NLJ56" s="468"/>
      <c r="NLK56" s="468"/>
      <c r="NLL56" s="468"/>
      <c r="NLM56" s="468"/>
      <c r="NLN56" s="468"/>
      <c r="NLO56" s="468"/>
      <c r="NLP56" s="468"/>
      <c r="NLQ56" s="468"/>
      <c r="NLR56" s="468"/>
      <c r="NLS56" s="468"/>
      <c r="NLT56" s="468"/>
      <c r="NLU56" s="468"/>
      <c r="NLV56" s="468"/>
      <c r="NLW56" s="468"/>
      <c r="NLX56" s="468"/>
      <c r="NLY56" s="468"/>
      <c r="NLZ56" s="468"/>
      <c r="NMA56" s="468"/>
      <c r="NMB56" s="468"/>
      <c r="NMC56" s="468"/>
      <c r="NMD56" s="468"/>
      <c r="NME56" s="468"/>
      <c r="NMF56" s="468"/>
      <c r="NMG56" s="468"/>
      <c r="NMH56" s="468"/>
      <c r="NMI56" s="468"/>
      <c r="NMJ56" s="468"/>
      <c r="NMK56" s="468"/>
      <c r="NML56" s="468"/>
      <c r="NMM56" s="468"/>
      <c r="NMN56" s="468"/>
      <c r="NMO56" s="468"/>
      <c r="NMP56" s="468"/>
      <c r="NMQ56" s="468"/>
      <c r="NMR56" s="468"/>
      <c r="NMS56" s="468"/>
      <c r="NMT56" s="468"/>
      <c r="NMU56" s="468"/>
      <c r="NMV56" s="468"/>
      <c r="NMW56" s="468"/>
      <c r="NMX56" s="468"/>
      <c r="NMY56" s="468"/>
      <c r="NMZ56" s="468"/>
      <c r="NNA56" s="468"/>
      <c r="NNB56" s="468"/>
      <c r="NNC56" s="468"/>
      <c r="NND56" s="468"/>
      <c r="NNE56" s="468"/>
      <c r="NNF56" s="468"/>
      <c r="NNG56" s="468"/>
      <c r="NNH56" s="468"/>
      <c r="NNI56" s="468"/>
      <c r="NNJ56" s="468"/>
      <c r="NNK56" s="468"/>
      <c r="NNL56" s="468"/>
      <c r="NNM56" s="468"/>
      <c r="NNN56" s="468"/>
      <c r="NNO56" s="468"/>
      <c r="NNP56" s="468"/>
      <c r="NNQ56" s="468"/>
      <c r="NNR56" s="468"/>
      <c r="NNS56" s="468"/>
      <c r="NNT56" s="468"/>
      <c r="NNU56" s="468"/>
      <c r="NNV56" s="468"/>
      <c r="NNW56" s="468"/>
      <c r="NNX56" s="468"/>
      <c r="NNY56" s="468"/>
      <c r="NNZ56" s="468"/>
      <c r="NOA56" s="468"/>
      <c r="NOB56" s="468"/>
      <c r="NOC56" s="468"/>
      <c r="NOD56" s="468"/>
      <c r="NOE56" s="468"/>
      <c r="NOF56" s="468"/>
      <c r="NOG56" s="468"/>
      <c r="NOH56" s="468"/>
      <c r="NOI56" s="468"/>
      <c r="NOJ56" s="468"/>
      <c r="NOK56" s="468"/>
      <c r="NOL56" s="468"/>
      <c r="NOM56" s="468"/>
      <c r="NON56" s="468"/>
      <c r="NOO56" s="468"/>
      <c r="NOP56" s="468"/>
      <c r="NOQ56" s="468"/>
      <c r="NOR56" s="468"/>
      <c r="NOS56" s="468"/>
      <c r="NOT56" s="468"/>
      <c r="NOU56" s="468"/>
      <c r="NOV56" s="468"/>
      <c r="NOW56" s="468"/>
      <c r="NOX56" s="468"/>
      <c r="NOY56" s="468"/>
      <c r="NOZ56" s="468"/>
      <c r="NPA56" s="468"/>
      <c r="NPB56" s="468"/>
      <c r="NPC56" s="468"/>
      <c r="NPD56" s="468"/>
      <c r="NPE56" s="468"/>
      <c r="NPF56" s="468"/>
      <c r="NPG56" s="468"/>
      <c r="NPH56" s="468"/>
      <c r="NPI56" s="468"/>
      <c r="NPJ56" s="468"/>
      <c r="NPK56" s="468"/>
      <c r="NPL56" s="468"/>
      <c r="NPM56" s="468"/>
      <c r="NPN56" s="468"/>
      <c r="NPO56" s="468"/>
      <c r="NPP56" s="468"/>
      <c r="NPQ56" s="468"/>
      <c r="NPR56" s="468"/>
      <c r="NPS56" s="468"/>
      <c r="NPT56" s="468"/>
      <c r="NPU56" s="468"/>
      <c r="NPV56" s="468"/>
      <c r="NPW56" s="468"/>
      <c r="NPX56" s="468"/>
      <c r="NPY56" s="468"/>
      <c r="NPZ56" s="468"/>
      <c r="NQA56" s="468"/>
      <c r="NQB56" s="468"/>
      <c r="NQC56" s="468"/>
      <c r="NQD56" s="468"/>
      <c r="NQE56" s="468"/>
      <c r="NQF56" s="468"/>
      <c r="NQG56" s="468"/>
      <c r="NQH56" s="468"/>
      <c r="NQI56" s="468"/>
      <c r="NQJ56" s="468"/>
      <c r="NQK56" s="468"/>
      <c r="NQL56" s="468"/>
      <c r="NQM56" s="468"/>
      <c r="NQN56" s="468"/>
      <c r="NQO56" s="468"/>
      <c r="NQP56" s="468"/>
      <c r="NQQ56" s="468"/>
      <c r="NQR56" s="468"/>
      <c r="NQS56" s="468"/>
      <c r="NQT56" s="468"/>
      <c r="NQU56" s="468"/>
      <c r="NQV56" s="468"/>
      <c r="NQW56" s="468"/>
      <c r="NQX56" s="468"/>
      <c r="NQY56" s="468"/>
      <c r="NQZ56" s="468"/>
      <c r="NRA56" s="468"/>
      <c r="NRB56" s="468"/>
      <c r="NRC56" s="468"/>
      <c r="NRD56" s="468"/>
      <c r="NRE56" s="468"/>
      <c r="NRF56" s="468"/>
      <c r="NRG56" s="468"/>
      <c r="NRH56" s="468"/>
      <c r="NRI56" s="468"/>
      <c r="NRJ56" s="468"/>
      <c r="NRK56" s="468"/>
      <c r="NRL56" s="468"/>
      <c r="NRM56" s="468"/>
      <c r="NRN56" s="468"/>
      <c r="NRO56" s="468"/>
      <c r="NRP56" s="468"/>
      <c r="NRQ56" s="468"/>
      <c r="NRR56" s="468"/>
      <c r="NRS56" s="468"/>
      <c r="NRT56" s="468"/>
      <c r="NRU56" s="468"/>
      <c r="NRV56" s="468"/>
      <c r="NRW56" s="468"/>
      <c r="NRX56" s="468"/>
      <c r="NRY56" s="468"/>
      <c r="NRZ56" s="468"/>
      <c r="NSA56" s="468"/>
      <c r="NSB56" s="468"/>
      <c r="NSC56" s="468"/>
      <c r="NSD56" s="468"/>
      <c r="NSE56" s="468"/>
      <c r="NSF56" s="468"/>
      <c r="NSG56" s="468"/>
      <c r="NSH56" s="468"/>
      <c r="NSI56" s="468"/>
      <c r="NSJ56" s="468"/>
      <c r="NSK56" s="468"/>
      <c r="NSL56" s="468"/>
      <c r="NSM56" s="468"/>
      <c r="NSN56" s="468"/>
      <c r="NSO56" s="468"/>
      <c r="NSP56" s="468"/>
      <c r="NSQ56" s="468"/>
      <c r="NSR56" s="468"/>
      <c r="NSS56" s="468"/>
      <c r="NST56" s="468"/>
      <c r="NSU56" s="468"/>
      <c r="NSV56" s="468"/>
      <c r="NSW56" s="468"/>
      <c r="NSX56" s="468"/>
      <c r="NSY56" s="468"/>
      <c r="NSZ56" s="468"/>
      <c r="NTA56" s="468"/>
      <c r="NTB56" s="468"/>
      <c r="NTC56" s="468"/>
      <c r="NTD56" s="468"/>
      <c r="NTE56" s="468"/>
      <c r="NTF56" s="468"/>
      <c r="NTG56" s="468"/>
      <c r="NTH56" s="468"/>
      <c r="NTI56" s="468"/>
      <c r="NTJ56" s="468"/>
      <c r="NTK56" s="468"/>
      <c r="NTL56" s="468"/>
      <c r="NTM56" s="468"/>
      <c r="NTN56" s="468"/>
      <c r="NTO56" s="468"/>
      <c r="NTP56" s="468"/>
      <c r="NTQ56" s="468"/>
      <c r="NTR56" s="468"/>
      <c r="NTS56" s="468"/>
      <c r="NTT56" s="468"/>
      <c r="NTU56" s="468"/>
      <c r="NTV56" s="468"/>
      <c r="NTW56" s="468"/>
      <c r="NTX56" s="468"/>
      <c r="NTY56" s="468"/>
      <c r="NTZ56" s="468"/>
      <c r="NUA56" s="468"/>
      <c r="NUB56" s="468"/>
      <c r="NUC56" s="468"/>
      <c r="NUD56" s="468"/>
      <c r="NUE56" s="468"/>
      <c r="NUF56" s="468"/>
      <c r="NUG56" s="468"/>
      <c r="NUH56" s="468"/>
      <c r="NUI56" s="468"/>
      <c r="NUJ56" s="468"/>
      <c r="NUK56" s="468"/>
      <c r="NUL56" s="468"/>
      <c r="NUM56" s="468"/>
      <c r="NUN56" s="468"/>
      <c r="NUO56" s="468"/>
      <c r="NUP56" s="468"/>
      <c r="NUQ56" s="468"/>
      <c r="NUR56" s="468"/>
      <c r="NUS56" s="468"/>
      <c r="NUT56" s="468"/>
      <c r="NUU56" s="468"/>
      <c r="NUV56" s="468"/>
      <c r="NUW56" s="468"/>
      <c r="NUX56" s="468"/>
      <c r="NUY56" s="468"/>
      <c r="NUZ56" s="468"/>
      <c r="NVA56" s="468"/>
      <c r="NVB56" s="468"/>
      <c r="NVC56" s="468"/>
      <c r="NVD56" s="468"/>
      <c r="NVE56" s="468"/>
      <c r="NVF56" s="468"/>
      <c r="NVG56" s="468"/>
      <c r="NVH56" s="468"/>
      <c r="NVI56" s="468"/>
      <c r="NVJ56" s="468"/>
      <c r="NVK56" s="468"/>
      <c r="NVL56" s="468"/>
      <c r="NVM56" s="468"/>
      <c r="NVN56" s="468"/>
      <c r="NVO56" s="468"/>
      <c r="NVP56" s="468"/>
      <c r="NVQ56" s="468"/>
      <c r="NVR56" s="468"/>
      <c r="NVS56" s="468"/>
      <c r="NVT56" s="468"/>
      <c r="NVU56" s="468"/>
      <c r="NVV56" s="468"/>
      <c r="NVW56" s="468"/>
      <c r="NVX56" s="468"/>
      <c r="NVY56" s="468"/>
      <c r="NVZ56" s="468"/>
      <c r="NWA56" s="468"/>
      <c r="NWB56" s="468"/>
      <c r="NWC56" s="468"/>
      <c r="NWD56" s="468"/>
      <c r="NWE56" s="468"/>
      <c r="NWF56" s="468"/>
      <c r="NWG56" s="468"/>
      <c r="NWH56" s="468"/>
      <c r="NWI56" s="468"/>
      <c r="NWJ56" s="468"/>
      <c r="NWK56" s="468"/>
      <c r="NWL56" s="468"/>
      <c r="NWM56" s="468"/>
      <c r="NWN56" s="468"/>
      <c r="NWO56" s="468"/>
      <c r="NWP56" s="468"/>
      <c r="NWQ56" s="468"/>
      <c r="NWR56" s="468"/>
      <c r="NWS56" s="468"/>
      <c r="NWT56" s="468"/>
      <c r="NWU56" s="468"/>
      <c r="NWV56" s="468"/>
      <c r="NWW56" s="468"/>
      <c r="NWX56" s="468"/>
      <c r="NWY56" s="468"/>
      <c r="NWZ56" s="468"/>
      <c r="NXA56" s="468"/>
      <c r="NXB56" s="468"/>
      <c r="NXC56" s="468"/>
      <c r="NXD56" s="468"/>
      <c r="NXE56" s="468"/>
      <c r="NXF56" s="468"/>
      <c r="NXG56" s="468"/>
      <c r="NXH56" s="468"/>
      <c r="NXI56" s="468"/>
      <c r="NXJ56" s="468"/>
      <c r="NXK56" s="468"/>
      <c r="NXL56" s="468"/>
      <c r="NXM56" s="468"/>
      <c r="NXN56" s="468"/>
      <c r="NXO56" s="468"/>
      <c r="NXP56" s="468"/>
      <c r="NXQ56" s="468"/>
      <c r="NXR56" s="468"/>
      <c r="NXS56" s="468"/>
      <c r="NXT56" s="468"/>
      <c r="NXU56" s="468"/>
      <c r="NXV56" s="468"/>
      <c r="NXW56" s="468"/>
      <c r="NXX56" s="468"/>
      <c r="NXY56" s="468"/>
      <c r="NXZ56" s="468"/>
      <c r="NYA56" s="468"/>
      <c r="NYB56" s="468"/>
      <c r="NYC56" s="468"/>
      <c r="NYD56" s="468"/>
      <c r="NYE56" s="468"/>
      <c r="NYF56" s="468"/>
      <c r="NYG56" s="468"/>
      <c r="NYH56" s="468"/>
      <c r="NYI56" s="468"/>
      <c r="NYJ56" s="468"/>
      <c r="NYK56" s="468"/>
      <c r="NYL56" s="468"/>
      <c r="NYM56" s="468"/>
      <c r="NYN56" s="468"/>
      <c r="NYO56" s="468"/>
      <c r="NYP56" s="468"/>
      <c r="NYQ56" s="468"/>
      <c r="NYR56" s="468"/>
      <c r="NYS56" s="468"/>
      <c r="NYT56" s="468"/>
      <c r="NYU56" s="468"/>
      <c r="NYV56" s="468"/>
      <c r="NYW56" s="468"/>
      <c r="NYX56" s="468"/>
      <c r="NYY56" s="468"/>
      <c r="NYZ56" s="468"/>
      <c r="NZA56" s="468"/>
      <c r="NZB56" s="468"/>
      <c r="NZC56" s="468"/>
      <c r="NZD56" s="468"/>
      <c r="NZE56" s="468"/>
      <c r="NZF56" s="468"/>
      <c r="NZG56" s="468"/>
      <c r="NZH56" s="468"/>
      <c r="NZI56" s="468"/>
      <c r="NZJ56" s="468"/>
      <c r="NZK56" s="468"/>
      <c r="NZL56" s="468"/>
      <c r="NZM56" s="468"/>
      <c r="NZN56" s="468"/>
      <c r="NZO56" s="468"/>
      <c r="NZP56" s="468"/>
      <c r="NZQ56" s="468"/>
      <c r="NZR56" s="468"/>
      <c r="NZS56" s="468"/>
      <c r="NZT56" s="468"/>
      <c r="NZU56" s="468"/>
      <c r="NZV56" s="468"/>
      <c r="NZW56" s="468"/>
      <c r="NZX56" s="468"/>
      <c r="NZY56" s="468"/>
      <c r="NZZ56" s="468"/>
      <c r="OAA56" s="468"/>
      <c r="OAB56" s="468"/>
      <c r="OAC56" s="468"/>
      <c r="OAD56" s="468"/>
      <c r="OAE56" s="468"/>
      <c r="OAF56" s="468"/>
      <c r="OAG56" s="468"/>
      <c r="OAH56" s="468"/>
      <c r="OAI56" s="468"/>
      <c r="OAJ56" s="468"/>
      <c r="OAK56" s="468"/>
      <c r="OAL56" s="468"/>
      <c r="OAM56" s="468"/>
      <c r="OAN56" s="468"/>
      <c r="OAO56" s="468"/>
      <c r="OAP56" s="468"/>
      <c r="OAQ56" s="468"/>
      <c r="OAR56" s="468"/>
      <c r="OAS56" s="468"/>
      <c r="OAT56" s="468"/>
      <c r="OAU56" s="468"/>
      <c r="OAV56" s="468"/>
      <c r="OAW56" s="468"/>
      <c r="OAX56" s="468"/>
      <c r="OAY56" s="468"/>
      <c r="OAZ56" s="468"/>
      <c r="OBA56" s="468"/>
      <c r="OBB56" s="468"/>
      <c r="OBC56" s="468"/>
      <c r="OBD56" s="468"/>
      <c r="OBE56" s="468"/>
      <c r="OBF56" s="468"/>
      <c r="OBG56" s="468"/>
      <c r="OBH56" s="468"/>
      <c r="OBI56" s="468"/>
      <c r="OBJ56" s="468"/>
      <c r="OBK56" s="468"/>
      <c r="OBL56" s="468"/>
      <c r="OBM56" s="468"/>
      <c r="OBN56" s="468"/>
      <c r="OBO56" s="468"/>
      <c r="OBP56" s="468"/>
      <c r="OBQ56" s="468"/>
      <c r="OBR56" s="468"/>
      <c r="OBS56" s="468"/>
      <c r="OBT56" s="468"/>
      <c r="OBU56" s="468"/>
      <c r="OBV56" s="468"/>
      <c r="OBW56" s="468"/>
      <c r="OBX56" s="468"/>
      <c r="OBY56" s="468"/>
      <c r="OBZ56" s="468"/>
      <c r="OCA56" s="468"/>
      <c r="OCB56" s="468"/>
      <c r="OCC56" s="468"/>
      <c r="OCD56" s="468"/>
      <c r="OCE56" s="468"/>
      <c r="OCF56" s="468"/>
      <c r="OCG56" s="468"/>
      <c r="OCH56" s="468"/>
      <c r="OCI56" s="468"/>
      <c r="OCJ56" s="468"/>
      <c r="OCK56" s="468"/>
      <c r="OCL56" s="468"/>
      <c r="OCM56" s="468"/>
      <c r="OCN56" s="468"/>
      <c r="OCO56" s="468"/>
      <c r="OCP56" s="468"/>
      <c r="OCQ56" s="468"/>
      <c r="OCR56" s="468"/>
      <c r="OCS56" s="468"/>
      <c r="OCT56" s="468"/>
      <c r="OCU56" s="468"/>
      <c r="OCV56" s="468"/>
      <c r="OCW56" s="468"/>
      <c r="OCX56" s="468"/>
      <c r="OCY56" s="468"/>
      <c r="OCZ56" s="468"/>
      <c r="ODA56" s="468"/>
      <c r="ODB56" s="468"/>
      <c r="ODC56" s="468"/>
      <c r="ODD56" s="468"/>
      <c r="ODE56" s="468"/>
      <c r="ODF56" s="468"/>
      <c r="ODG56" s="468"/>
      <c r="ODH56" s="468"/>
      <c r="ODI56" s="468"/>
      <c r="ODJ56" s="468"/>
      <c r="ODK56" s="468"/>
      <c r="ODL56" s="468"/>
      <c r="ODM56" s="468"/>
      <c r="ODN56" s="468"/>
      <c r="ODO56" s="468"/>
      <c r="ODP56" s="468"/>
      <c r="ODQ56" s="468"/>
      <c r="ODR56" s="468"/>
      <c r="ODS56" s="468"/>
      <c r="ODT56" s="468"/>
      <c r="ODU56" s="468"/>
      <c r="ODV56" s="468"/>
      <c r="ODW56" s="468"/>
      <c r="ODX56" s="468"/>
      <c r="ODY56" s="468"/>
      <c r="ODZ56" s="468"/>
      <c r="OEA56" s="468"/>
      <c r="OEB56" s="468"/>
      <c r="OEC56" s="468"/>
      <c r="OED56" s="468"/>
      <c r="OEE56" s="468"/>
      <c r="OEF56" s="468"/>
      <c r="OEG56" s="468"/>
      <c r="OEH56" s="468"/>
      <c r="OEI56" s="468"/>
      <c r="OEJ56" s="468"/>
      <c r="OEK56" s="468"/>
      <c r="OEL56" s="468"/>
      <c r="OEM56" s="468"/>
      <c r="OEN56" s="468"/>
      <c r="OEO56" s="468"/>
      <c r="OEP56" s="468"/>
      <c r="OEQ56" s="468"/>
      <c r="OER56" s="468"/>
      <c r="OES56" s="468"/>
      <c r="OET56" s="468"/>
      <c r="OEU56" s="468"/>
      <c r="OEV56" s="468"/>
      <c r="OEW56" s="468"/>
      <c r="OEX56" s="468"/>
      <c r="OEY56" s="468"/>
      <c r="OEZ56" s="468"/>
      <c r="OFA56" s="468"/>
      <c r="OFB56" s="468"/>
      <c r="OFC56" s="468"/>
      <c r="OFD56" s="468"/>
      <c r="OFE56" s="468"/>
      <c r="OFF56" s="468"/>
      <c r="OFG56" s="468"/>
      <c r="OFH56" s="468"/>
      <c r="OFI56" s="468"/>
      <c r="OFJ56" s="468"/>
      <c r="OFK56" s="468"/>
      <c r="OFL56" s="468"/>
      <c r="OFM56" s="468"/>
      <c r="OFN56" s="468"/>
      <c r="OFO56" s="468"/>
      <c r="OFP56" s="468"/>
      <c r="OFQ56" s="468"/>
      <c r="OFR56" s="468"/>
      <c r="OFS56" s="468"/>
      <c r="OFT56" s="468"/>
      <c r="OFU56" s="468"/>
      <c r="OFV56" s="468"/>
      <c r="OFW56" s="468"/>
      <c r="OFX56" s="468"/>
      <c r="OFY56" s="468"/>
      <c r="OFZ56" s="468"/>
      <c r="OGA56" s="468"/>
      <c r="OGB56" s="468"/>
      <c r="OGC56" s="468"/>
      <c r="OGD56" s="468"/>
      <c r="OGE56" s="468"/>
      <c r="OGF56" s="468"/>
      <c r="OGG56" s="468"/>
      <c r="OGH56" s="468"/>
      <c r="OGI56" s="468"/>
      <c r="OGJ56" s="468"/>
      <c r="OGK56" s="468"/>
      <c r="OGL56" s="468"/>
      <c r="OGM56" s="468"/>
      <c r="OGN56" s="468"/>
      <c r="OGO56" s="468"/>
      <c r="OGP56" s="468"/>
      <c r="OGQ56" s="468"/>
      <c r="OGR56" s="468"/>
      <c r="OGS56" s="468"/>
      <c r="OGT56" s="468"/>
      <c r="OGU56" s="468"/>
      <c r="OGV56" s="468"/>
      <c r="OGW56" s="468"/>
      <c r="OGX56" s="468"/>
      <c r="OGY56" s="468"/>
      <c r="OGZ56" s="468"/>
      <c r="OHA56" s="468"/>
      <c r="OHB56" s="468"/>
      <c r="OHC56" s="468"/>
      <c r="OHD56" s="468"/>
      <c r="OHE56" s="468"/>
      <c r="OHF56" s="468"/>
      <c r="OHG56" s="468"/>
      <c r="OHH56" s="468"/>
      <c r="OHI56" s="468"/>
      <c r="OHJ56" s="468"/>
      <c r="OHK56" s="468"/>
      <c r="OHL56" s="468"/>
      <c r="OHM56" s="468"/>
      <c r="OHN56" s="468"/>
      <c r="OHO56" s="468"/>
      <c r="OHP56" s="468"/>
      <c r="OHQ56" s="468"/>
      <c r="OHR56" s="468"/>
      <c r="OHS56" s="468"/>
      <c r="OHT56" s="468"/>
      <c r="OHU56" s="468"/>
      <c r="OHV56" s="468"/>
      <c r="OHW56" s="468"/>
      <c r="OHX56" s="468"/>
      <c r="OHY56" s="468"/>
      <c r="OHZ56" s="468"/>
      <c r="OIA56" s="468"/>
      <c r="OIB56" s="468"/>
      <c r="OIC56" s="468"/>
      <c r="OID56" s="468"/>
      <c r="OIE56" s="468"/>
      <c r="OIF56" s="468"/>
      <c r="OIG56" s="468"/>
      <c r="OIH56" s="468"/>
      <c r="OII56" s="468"/>
      <c r="OIJ56" s="468"/>
      <c r="OIK56" s="468"/>
      <c r="OIL56" s="468"/>
      <c r="OIM56" s="468"/>
      <c r="OIN56" s="468"/>
      <c r="OIO56" s="468"/>
      <c r="OIP56" s="468"/>
      <c r="OIQ56" s="468"/>
      <c r="OIR56" s="468"/>
      <c r="OIS56" s="468"/>
      <c r="OIT56" s="468"/>
      <c r="OIU56" s="468"/>
      <c r="OIV56" s="468"/>
      <c r="OIW56" s="468"/>
      <c r="OIX56" s="468"/>
      <c r="OIY56" s="468"/>
      <c r="OIZ56" s="468"/>
      <c r="OJA56" s="468"/>
      <c r="OJB56" s="468"/>
      <c r="OJC56" s="468"/>
      <c r="OJD56" s="468"/>
      <c r="OJE56" s="468"/>
      <c r="OJF56" s="468"/>
      <c r="OJG56" s="468"/>
      <c r="OJH56" s="468"/>
      <c r="OJI56" s="468"/>
      <c r="OJJ56" s="468"/>
      <c r="OJK56" s="468"/>
      <c r="OJL56" s="468"/>
      <c r="OJM56" s="468"/>
      <c r="OJN56" s="468"/>
      <c r="OJO56" s="468"/>
      <c r="OJP56" s="468"/>
      <c r="OJQ56" s="468"/>
      <c r="OJR56" s="468"/>
      <c r="OJS56" s="468"/>
      <c r="OJT56" s="468"/>
      <c r="OJU56" s="468"/>
      <c r="OJV56" s="468"/>
      <c r="OJW56" s="468"/>
      <c r="OJX56" s="468"/>
      <c r="OJY56" s="468"/>
      <c r="OJZ56" s="468"/>
      <c r="OKA56" s="468"/>
      <c r="OKB56" s="468"/>
      <c r="OKC56" s="468"/>
      <c r="OKD56" s="468"/>
      <c r="OKE56" s="468"/>
      <c r="OKF56" s="468"/>
      <c r="OKG56" s="468"/>
      <c r="OKH56" s="468"/>
      <c r="OKI56" s="468"/>
      <c r="OKJ56" s="468"/>
      <c r="OKK56" s="468"/>
      <c r="OKL56" s="468"/>
      <c r="OKM56" s="468"/>
      <c r="OKN56" s="468"/>
      <c r="OKO56" s="468"/>
      <c r="OKP56" s="468"/>
      <c r="OKQ56" s="468"/>
      <c r="OKR56" s="468"/>
      <c r="OKS56" s="468"/>
      <c r="OKT56" s="468"/>
      <c r="OKU56" s="468"/>
      <c r="OKV56" s="468"/>
      <c r="OKW56" s="468"/>
      <c r="OKX56" s="468"/>
      <c r="OKY56" s="468"/>
      <c r="OKZ56" s="468"/>
      <c r="OLA56" s="468"/>
      <c r="OLB56" s="468"/>
      <c r="OLC56" s="468"/>
      <c r="OLD56" s="468"/>
      <c r="OLE56" s="468"/>
      <c r="OLF56" s="468"/>
      <c r="OLG56" s="468"/>
      <c r="OLH56" s="468"/>
      <c r="OLI56" s="468"/>
      <c r="OLJ56" s="468"/>
      <c r="OLK56" s="468"/>
      <c r="OLL56" s="468"/>
      <c r="OLM56" s="468"/>
      <c r="OLN56" s="468"/>
      <c r="OLO56" s="468"/>
      <c r="OLP56" s="468"/>
      <c r="OLQ56" s="468"/>
      <c r="OLR56" s="468"/>
      <c r="OLS56" s="468"/>
      <c r="OLT56" s="468"/>
      <c r="OLU56" s="468"/>
      <c r="OLV56" s="468"/>
      <c r="OLW56" s="468"/>
      <c r="OLX56" s="468"/>
      <c r="OLY56" s="468"/>
      <c r="OLZ56" s="468"/>
      <c r="OMA56" s="468"/>
      <c r="OMB56" s="468"/>
      <c r="OMC56" s="468"/>
      <c r="OMD56" s="468"/>
      <c r="OME56" s="468"/>
      <c r="OMF56" s="468"/>
      <c r="OMG56" s="468"/>
      <c r="OMH56" s="468"/>
      <c r="OMI56" s="468"/>
      <c r="OMJ56" s="468"/>
      <c r="OMK56" s="468"/>
      <c r="OML56" s="468"/>
      <c r="OMM56" s="468"/>
      <c r="OMN56" s="468"/>
      <c r="OMO56" s="468"/>
      <c r="OMP56" s="468"/>
      <c r="OMQ56" s="468"/>
      <c r="OMR56" s="468"/>
      <c r="OMS56" s="468"/>
      <c r="OMT56" s="468"/>
      <c r="OMU56" s="468"/>
      <c r="OMV56" s="468"/>
      <c r="OMW56" s="468"/>
      <c r="OMX56" s="468"/>
      <c r="OMY56" s="468"/>
      <c r="OMZ56" s="468"/>
      <c r="ONA56" s="468"/>
      <c r="ONB56" s="468"/>
      <c r="ONC56" s="468"/>
      <c r="OND56" s="468"/>
      <c r="ONE56" s="468"/>
      <c r="ONF56" s="468"/>
      <c r="ONG56" s="468"/>
      <c r="ONH56" s="468"/>
      <c r="ONI56" s="468"/>
      <c r="ONJ56" s="468"/>
      <c r="ONK56" s="468"/>
      <c r="ONL56" s="468"/>
      <c r="ONM56" s="468"/>
      <c r="ONN56" s="468"/>
      <c r="ONO56" s="468"/>
      <c r="ONP56" s="468"/>
      <c r="ONQ56" s="468"/>
      <c r="ONR56" s="468"/>
      <c r="ONS56" s="468"/>
      <c r="ONT56" s="468"/>
      <c r="ONU56" s="468"/>
      <c r="ONV56" s="468"/>
      <c r="ONW56" s="468"/>
      <c r="ONX56" s="468"/>
      <c r="ONY56" s="468"/>
      <c r="ONZ56" s="468"/>
      <c r="OOA56" s="468"/>
      <c r="OOB56" s="468"/>
      <c r="OOC56" s="468"/>
      <c r="OOD56" s="468"/>
      <c r="OOE56" s="468"/>
      <c r="OOF56" s="468"/>
      <c r="OOG56" s="468"/>
      <c r="OOH56" s="468"/>
      <c r="OOI56" s="468"/>
      <c r="OOJ56" s="468"/>
      <c r="OOK56" s="468"/>
      <c r="OOL56" s="468"/>
      <c r="OOM56" s="468"/>
      <c r="OON56" s="468"/>
      <c r="OOO56" s="468"/>
      <c r="OOP56" s="468"/>
      <c r="OOQ56" s="468"/>
      <c r="OOR56" s="468"/>
      <c r="OOS56" s="468"/>
      <c r="OOT56" s="468"/>
      <c r="OOU56" s="468"/>
      <c r="OOV56" s="468"/>
      <c r="OOW56" s="468"/>
      <c r="OOX56" s="468"/>
      <c r="OOY56" s="468"/>
      <c r="OOZ56" s="468"/>
      <c r="OPA56" s="468"/>
      <c r="OPB56" s="468"/>
      <c r="OPC56" s="468"/>
      <c r="OPD56" s="468"/>
      <c r="OPE56" s="468"/>
      <c r="OPF56" s="468"/>
      <c r="OPG56" s="468"/>
      <c r="OPH56" s="468"/>
      <c r="OPI56" s="468"/>
      <c r="OPJ56" s="468"/>
      <c r="OPK56" s="468"/>
      <c r="OPL56" s="468"/>
      <c r="OPM56" s="468"/>
      <c r="OPN56" s="468"/>
      <c r="OPO56" s="468"/>
      <c r="OPP56" s="468"/>
      <c r="OPQ56" s="468"/>
      <c r="OPR56" s="468"/>
      <c r="OPS56" s="468"/>
      <c r="OPT56" s="468"/>
      <c r="OPU56" s="468"/>
      <c r="OPV56" s="468"/>
      <c r="OPW56" s="468"/>
      <c r="OPX56" s="468"/>
      <c r="OPY56" s="468"/>
      <c r="OPZ56" s="468"/>
      <c r="OQA56" s="468"/>
      <c r="OQB56" s="468"/>
      <c r="OQC56" s="468"/>
      <c r="OQD56" s="468"/>
      <c r="OQE56" s="468"/>
      <c r="OQF56" s="468"/>
      <c r="OQG56" s="468"/>
      <c r="OQH56" s="468"/>
      <c r="OQI56" s="468"/>
      <c r="OQJ56" s="468"/>
      <c r="OQK56" s="468"/>
      <c r="OQL56" s="468"/>
      <c r="OQM56" s="468"/>
      <c r="OQN56" s="468"/>
      <c r="OQO56" s="468"/>
      <c r="OQP56" s="468"/>
      <c r="OQQ56" s="468"/>
      <c r="OQR56" s="468"/>
      <c r="OQS56" s="468"/>
      <c r="OQT56" s="468"/>
      <c r="OQU56" s="468"/>
      <c r="OQV56" s="468"/>
      <c r="OQW56" s="468"/>
      <c r="OQX56" s="468"/>
      <c r="OQY56" s="468"/>
      <c r="OQZ56" s="468"/>
      <c r="ORA56" s="468"/>
      <c r="ORB56" s="468"/>
      <c r="ORC56" s="468"/>
      <c r="ORD56" s="468"/>
      <c r="ORE56" s="468"/>
      <c r="ORF56" s="468"/>
      <c r="ORG56" s="468"/>
      <c r="ORH56" s="468"/>
      <c r="ORI56" s="468"/>
      <c r="ORJ56" s="468"/>
      <c r="ORK56" s="468"/>
      <c r="ORL56" s="468"/>
      <c r="ORM56" s="468"/>
      <c r="ORN56" s="468"/>
      <c r="ORO56" s="468"/>
      <c r="ORP56" s="468"/>
      <c r="ORQ56" s="468"/>
      <c r="ORR56" s="468"/>
      <c r="ORS56" s="468"/>
      <c r="ORT56" s="468"/>
      <c r="ORU56" s="468"/>
      <c r="ORV56" s="468"/>
      <c r="ORW56" s="468"/>
      <c r="ORX56" s="468"/>
      <c r="ORY56" s="468"/>
      <c r="ORZ56" s="468"/>
      <c r="OSA56" s="468"/>
      <c r="OSB56" s="468"/>
      <c r="OSC56" s="468"/>
      <c r="OSD56" s="468"/>
      <c r="OSE56" s="468"/>
      <c r="OSF56" s="468"/>
      <c r="OSG56" s="468"/>
      <c r="OSH56" s="468"/>
      <c r="OSI56" s="468"/>
      <c r="OSJ56" s="468"/>
      <c r="OSK56" s="468"/>
      <c r="OSL56" s="468"/>
      <c r="OSM56" s="468"/>
      <c r="OSN56" s="468"/>
      <c r="OSO56" s="468"/>
      <c r="OSP56" s="468"/>
      <c r="OSQ56" s="468"/>
      <c r="OSR56" s="468"/>
      <c r="OSS56" s="468"/>
      <c r="OST56" s="468"/>
      <c r="OSU56" s="468"/>
      <c r="OSV56" s="468"/>
      <c r="OSW56" s="468"/>
      <c r="OSX56" s="468"/>
      <c r="OSY56" s="468"/>
      <c r="OSZ56" s="468"/>
      <c r="OTA56" s="468"/>
      <c r="OTB56" s="468"/>
      <c r="OTC56" s="468"/>
      <c r="OTD56" s="468"/>
      <c r="OTE56" s="468"/>
      <c r="OTF56" s="468"/>
      <c r="OTG56" s="468"/>
      <c r="OTH56" s="468"/>
      <c r="OTI56" s="468"/>
      <c r="OTJ56" s="468"/>
      <c r="OTK56" s="468"/>
      <c r="OTL56" s="468"/>
      <c r="OTM56" s="468"/>
      <c r="OTN56" s="468"/>
      <c r="OTO56" s="468"/>
      <c r="OTP56" s="468"/>
      <c r="OTQ56" s="468"/>
      <c r="OTR56" s="468"/>
      <c r="OTS56" s="468"/>
      <c r="OTT56" s="468"/>
      <c r="OTU56" s="468"/>
      <c r="OTV56" s="468"/>
      <c r="OTW56" s="468"/>
      <c r="OTX56" s="468"/>
      <c r="OTY56" s="468"/>
      <c r="OTZ56" s="468"/>
      <c r="OUA56" s="468"/>
      <c r="OUB56" s="468"/>
      <c r="OUC56" s="468"/>
      <c r="OUD56" s="468"/>
      <c r="OUE56" s="468"/>
      <c r="OUF56" s="468"/>
      <c r="OUG56" s="468"/>
      <c r="OUH56" s="468"/>
      <c r="OUI56" s="468"/>
      <c r="OUJ56" s="468"/>
      <c r="OUK56" s="468"/>
      <c r="OUL56" s="468"/>
      <c r="OUM56" s="468"/>
      <c r="OUN56" s="468"/>
      <c r="OUO56" s="468"/>
      <c r="OUP56" s="468"/>
      <c r="OUQ56" s="468"/>
      <c r="OUR56" s="468"/>
      <c r="OUS56" s="468"/>
      <c r="OUT56" s="468"/>
      <c r="OUU56" s="468"/>
      <c r="OUV56" s="468"/>
      <c r="OUW56" s="468"/>
      <c r="OUX56" s="468"/>
      <c r="OUY56" s="468"/>
      <c r="OUZ56" s="468"/>
      <c r="OVA56" s="468"/>
      <c r="OVB56" s="468"/>
      <c r="OVC56" s="468"/>
      <c r="OVD56" s="468"/>
      <c r="OVE56" s="468"/>
      <c r="OVF56" s="468"/>
      <c r="OVG56" s="468"/>
      <c r="OVH56" s="468"/>
      <c r="OVI56" s="468"/>
      <c r="OVJ56" s="468"/>
      <c r="OVK56" s="468"/>
      <c r="OVL56" s="468"/>
      <c r="OVM56" s="468"/>
      <c r="OVN56" s="468"/>
      <c r="OVO56" s="468"/>
      <c r="OVP56" s="468"/>
      <c r="OVQ56" s="468"/>
      <c r="OVR56" s="468"/>
      <c r="OVS56" s="468"/>
      <c r="OVT56" s="468"/>
      <c r="OVU56" s="468"/>
      <c r="OVV56" s="468"/>
      <c r="OVW56" s="468"/>
      <c r="OVX56" s="468"/>
      <c r="OVY56" s="468"/>
      <c r="OVZ56" s="468"/>
      <c r="OWA56" s="468"/>
      <c r="OWB56" s="468"/>
      <c r="OWC56" s="468"/>
      <c r="OWD56" s="468"/>
      <c r="OWE56" s="468"/>
      <c r="OWF56" s="468"/>
      <c r="OWG56" s="468"/>
      <c r="OWH56" s="468"/>
      <c r="OWI56" s="468"/>
      <c r="OWJ56" s="468"/>
      <c r="OWK56" s="468"/>
      <c r="OWL56" s="468"/>
      <c r="OWM56" s="468"/>
      <c r="OWN56" s="468"/>
      <c r="OWO56" s="468"/>
      <c r="OWP56" s="468"/>
      <c r="OWQ56" s="468"/>
      <c r="OWR56" s="468"/>
      <c r="OWS56" s="468"/>
      <c r="OWT56" s="468"/>
      <c r="OWU56" s="468"/>
      <c r="OWV56" s="468"/>
      <c r="OWW56" s="468"/>
      <c r="OWX56" s="468"/>
      <c r="OWY56" s="468"/>
      <c r="OWZ56" s="468"/>
      <c r="OXA56" s="468"/>
      <c r="OXB56" s="468"/>
      <c r="OXC56" s="468"/>
      <c r="OXD56" s="468"/>
      <c r="OXE56" s="468"/>
      <c r="OXF56" s="468"/>
      <c r="OXG56" s="468"/>
      <c r="OXH56" s="468"/>
      <c r="OXI56" s="468"/>
      <c r="OXJ56" s="468"/>
      <c r="OXK56" s="468"/>
      <c r="OXL56" s="468"/>
      <c r="OXM56" s="468"/>
      <c r="OXN56" s="468"/>
      <c r="OXO56" s="468"/>
      <c r="OXP56" s="468"/>
      <c r="OXQ56" s="468"/>
      <c r="OXR56" s="468"/>
      <c r="OXS56" s="468"/>
      <c r="OXT56" s="468"/>
      <c r="OXU56" s="468"/>
      <c r="OXV56" s="468"/>
      <c r="OXW56" s="468"/>
      <c r="OXX56" s="468"/>
      <c r="OXY56" s="468"/>
      <c r="OXZ56" s="468"/>
      <c r="OYA56" s="468"/>
      <c r="OYB56" s="468"/>
      <c r="OYC56" s="468"/>
      <c r="OYD56" s="468"/>
      <c r="OYE56" s="468"/>
      <c r="OYF56" s="468"/>
      <c r="OYG56" s="468"/>
      <c r="OYH56" s="468"/>
      <c r="OYI56" s="468"/>
      <c r="OYJ56" s="468"/>
      <c r="OYK56" s="468"/>
      <c r="OYL56" s="468"/>
      <c r="OYM56" s="468"/>
      <c r="OYN56" s="468"/>
      <c r="OYO56" s="468"/>
      <c r="OYP56" s="468"/>
      <c r="OYQ56" s="468"/>
      <c r="OYR56" s="468"/>
      <c r="OYS56" s="468"/>
      <c r="OYT56" s="468"/>
      <c r="OYU56" s="468"/>
      <c r="OYV56" s="468"/>
      <c r="OYW56" s="468"/>
      <c r="OYX56" s="468"/>
      <c r="OYY56" s="468"/>
      <c r="OYZ56" s="468"/>
      <c r="OZA56" s="468"/>
      <c r="OZB56" s="468"/>
      <c r="OZC56" s="468"/>
      <c r="OZD56" s="468"/>
      <c r="OZE56" s="468"/>
      <c r="OZF56" s="468"/>
      <c r="OZG56" s="468"/>
      <c r="OZH56" s="468"/>
      <c r="OZI56" s="468"/>
      <c r="OZJ56" s="468"/>
      <c r="OZK56" s="468"/>
      <c r="OZL56" s="468"/>
      <c r="OZM56" s="468"/>
      <c r="OZN56" s="468"/>
      <c r="OZO56" s="468"/>
      <c r="OZP56" s="468"/>
      <c r="OZQ56" s="468"/>
      <c r="OZR56" s="468"/>
      <c r="OZS56" s="468"/>
      <c r="OZT56" s="468"/>
      <c r="OZU56" s="468"/>
      <c r="OZV56" s="468"/>
      <c r="OZW56" s="468"/>
      <c r="OZX56" s="468"/>
      <c r="OZY56" s="468"/>
      <c r="OZZ56" s="468"/>
      <c r="PAA56" s="468"/>
      <c r="PAB56" s="468"/>
      <c r="PAC56" s="468"/>
      <c r="PAD56" s="468"/>
      <c r="PAE56" s="468"/>
      <c r="PAF56" s="468"/>
      <c r="PAG56" s="468"/>
      <c r="PAH56" s="468"/>
      <c r="PAI56" s="468"/>
      <c r="PAJ56" s="468"/>
      <c r="PAK56" s="468"/>
      <c r="PAL56" s="468"/>
      <c r="PAM56" s="468"/>
      <c r="PAN56" s="468"/>
      <c r="PAO56" s="468"/>
      <c r="PAP56" s="468"/>
      <c r="PAQ56" s="468"/>
      <c r="PAR56" s="468"/>
      <c r="PAS56" s="468"/>
      <c r="PAT56" s="468"/>
      <c r="PAU56" s="468"/>
      <c r="PAV56" s="468"/>
      <c r="PAW56" s="468"/>
      <c r="PAX56" s="468"/>
      <c r="PAY56" s="468"/>
      <c r="PAZ56" s="468"/>
      <c r="PBA56" s="468"/>
      <c r="PBB56" s="468"/>
      <c r="PBC56" s="468"/>
      <c r="PBD56" s="468"/>
      <c r="PBE56" s="468"/>
      <c r="PBF56" s="468"/>
      <c r="PBG56" s="468"/>
      <c r="PBH56" s="468"/>
      <c r="PBI56" s="468"/>
      <c r="PBJ56" s="468"/>
      <c r="PBK56" s="468"/>
      <c r="PBL56" s="468"/>
      <c r="PBM56" s="468"/>
      <c r="PBN56" s="468"/>
      <c r="PBO56" s="468"/>
      <c r="PBP56" s="468"/>
      <c r="PBQ56" s="468"/>
      <c r="PBR56" s="468"/>
      <c r="PBS56" s="468"/>
      <c r="PBT56" s="468"/>
      <c r="PBU56" s="468"/>
      <c r="PBV56" s="468"/>
      <c r="PBW56" s="468"/>
      <c r="PBX56" s="468"/>
      <c r="PBY56" s="468"/>
      <c r="PBZ56" s="468"/>
      <c r="PCA56" s="468"/>
      <c r="PCB56" s="468"/>
      <c r="PCC56" s="468"/>
      <c r="PCD56" s="468"/>
      <c r="PCE56" s="468"/>
      <c r="PCF56" s="468"/>
      <c r="PCG56" s="468"/>
      <c r="PCH56" s="468"/>
      <c r="PCI56" s="468"/>
      <c r="PCJ56" s="468"/>
      <c r="PCK56" s="468"/>
      <c r="PCL56" s="468"/>
      <c r="PCM56" s="468"/>
      <c r="PCN56" s="468"/>
      <c r="PCO56" s="468"/>
      <c r="PCP56" s="468"/>
      <c r="PCQ56" s="468"/>
      <c r="PCR56" s="468"/>
      <c r="PCS56" s="468"/>
      <c r="PCT56" s="468"/>
      <c r="PCU56" s="468"/>
      <c r="PCV56" s="468"/>
      <c r="PCW56" s="468"/>
      <c r="PCX56" s="468"/>
      <c r="PCY56" s="468"/>
      <c r="PCZ56" s="468"/>
      <c r="PDA56" s="468"/>
      <c r="PDB56" s="468"/>
      <c r="PDC56" s="468"/>
      <c r="PDD56" s="468"/>
      <c r="PDE56" s="468"/>
      <c r="PDF56" s="468"/>
      <c r="PDG56" s="468"/>
      <c r="PDH56" s="468"/>
      <c r="PDI56" s="468"/>
      <c r="PDJ56" s="468"/>
      <c r="PDK56" s="468"/>
      <c r="PDL56" s="468"/>
      <c r="PDM56" s="468"/>
      <c r="PDN56" s="468"/>
      <c r="PDO56" s="468"/>
      <c r="PDP56" s="468"/>
      <c r="PDQ56" s="468"/>
      <c r="PDR56" s="468"/>
      <c r="PDS56" s="468"/>
      <c r="PDT56" s="468"/>
      <c r="PDU56" s="468"/>
      <c r="PDV56" s="468"/>
      <c r="PDW56" s="468"/>
      <c r="PDX56" s="468"/>
      <c r="PDY56" s="468"/>
      <c r="PDZ56" s="468"/>
      <c r="PEA56" s="468"/>
      <c r="PEB56" s="468"/>
      <c r="PEC56" s="468"/>
      <c r="PED56" s="468"/>
      <c r="PEE56" s="468"/>
      <c r="PEF56" s="468"/>
      <c r="PEG56" s="468"/>
      <c r="PEH56" s="468"/>
      <c r="PEI56" s="468"/>
      <c r="PEJ56" s="468"/>
      <c r="PEK56" s="468"/>
      <c r="PEL56" s="468"/>
      <c r="PEM56" s="468"/>
      <c r="PEN56" s="468"/>
      <c r="PEO56" s="468"/>
      <c r="PEP56" s="468"/>
      <c r="PEQ56" s="468"/>
      <c r="PER56" s="468"/>
      <c r="PES56" s="468"/>
      <c r="PET56" s="468"/>
      <c r="PEU56" s="468"/>
      <c r="PEV56" s="468"/>
      <c r="PEW56" s="468"/>
      <c r="PEX56" s="468"/>
      <c r="PEY56" s="468"/>
      <c r="PEZ56" s="468"/>
      <c r="PFA56" s="468"/>
      <c r="PFB56" s="468"/>
      <c r="PFC56" s="468"/>
      <c r="PFD56" s="468"/>
      <c r="PFE56" s="468"/>
      <c r="PFF56" s="468"/>
      <c r="PFG56" s="468"/>
      <c r="PFH56" s="468"/>
      <c r="PFI56" s="468"/>
      <c r="PFJ56" s="468"/>
      <c r="PFK56" s="468"/>
      <c r="PFL56" s="468"/>
      <c r="PFM56" s="468"/>
      <c r="PFN56" s="468"/>
      <c r="PFO56" s="468"/>
      <c r="PFP56" s="468"/>
      <c r="PFQ56" s="468"/>
      <c r="PFR56" s="468"/>
      <c r="PFS56" s="468"/>
      <c r="PFT56" s="468"/>
      <c r="PFU56" s="468"/>
      <c r="PFV56" s="468"/>
      <c r="PFW56" s="468"/>
      <c r="PFX56" s="468"/>
      <c r="PFY56" s="468"/>
      <c r="PFZ56" s="468"/>
      <c r="PGA56" s="468"/>
      <c r="PGB56" s="468"/>
      <c r="PGC56" s="468"/>
      <c r="PGD56" s="468"/>
      <c r="PGE56" s="468"/>
      <c r="PGF56" s="468"/>
      <c r="PGG56" s="468"/>
      <c r="PGH56" s="468"/>
      <c r="PGI56" s="468"/>
      <c r="PGJ56" s="468"/>
      <c r="PGK56" s="468"/>
      <c r="PGL56" s="468"/>
      <c r="PGM56" s="468"/>
      <c r="PGN56" s="468"/>
      <c r="PGO56" s="468"/>
      <c r="PGP56" s="468"/>
      <c r="PGQ56" s="468"/>
      <c r="PGR56" s="468"/>
      <c r="PGS56" s="468"/>
      <c r="PGT56" s="468"/>
      <c r="PGU56" s="468"/>
      <c r="PGV56" s="468"/>
      <c r="PGW56" s="468"/>
      <c r="PGX56" s="468"/>
      <c r="PGY56" s="468"/>
      <c r="PGZ56" s="468"/>
      <c r="PHA56" s="468"/>
      <c r="PHB56" s="468"/>
      <c r="PHC56" s="468"/>
      <c r="PHD56" s="468"/>
      <c r="PHE56" s="468"/>
      <c r="PHF56" s="468"/>
      <c r="PHG56" s="468"/>
      <c r="PHH56" s="468"/>
      <c r="PHI56" s="468"/>
      <c r="PHJ56" s="468"/>
      <c r="PHK56" s="468"/>
      <c r="PHL56" s="468"/>
      <c r="PHM56" s="468"/>
      <c r="PHN56" s="468"/>
      <c r="PHO56" s="468"/>
      <c r="PHP56" s="468"/>
      <c r="PHQ56" s="468"/>
      <c r="PHR56" s="468"/>
      <c r="PHS56" s="468"/>
      <c r="PHT56" s="468"/>
      <c r="PHU56" s="468"/>
      <c r="PHV56" s="468"/>
      <c r="PHW56" s="468"/>
      <c r="PHX56" s="468"/>
      <c r="PHY56" s="468"/>
      <c r="PHZ56" s="468"/>
      <c r="PIA56" s="468"/>
      <c r="PIB56" s="468"/>
      <c r="PIC56" s="468"/>
      <c r="PID56" s="468"/>
      <c r="PIE56" s="468"/>
      <c r="PIF56" s="468"/>
      <c r="PIG56" s="468"/>
      <c r="PIH56" s="468"/>
      <c r="PII56" s="468"/>
      <c r="PIJ56" s="468"/>
      <c r="PIK56" s="468"/>
      <c r="PIL56" s="468"/>
      <c r="PIM56" s="468"/>
      <c r="PIN56" s="468"/>
      <c r="PIO56" s="468"/>
      <c r="PIP56" s="468"/>
      <c r="PIQ56" s="468"/>
      <c r="PIR56" s="468"/>
      <c r="PIS56" s="468"/>
      <c r="PIT56" s="468"/>
      <c r="PIU56" s="468"/>
      <c r="PIV56" s="468"/>
      <c r="PIW56" s="468"/>
      <c r="PIX56" s="468"/>
      <c r="PIY56" s="468"/>
      <c r="PIZ56" s="468"/>
      <c r="PJA56" s="468"/>
      <c r="PJB56" s="468"/>
      <c r="PJC56" s="468"/>
      <c r="PJD56" s="468"/>
      <c r="PJE56" s="468"/>
      <c r="PJF56" s="468"/>
      <c r="PJG56" s="468"/>
      <c r="PJH56" s="468"/>
      <c r="PJI56" s="468"/>
      <c r="PJJ56" s="468"/>
      <c r="PJK56" s="468"/>
      <c r="PJL56" s="468"/>
      <c r="PJM56" s="468"/>
      <c r="PJN56" s="468"/>
      <c r="PJO56" s="468"/>
      <c r="PJP56" s="468"/>
      <c r="PJQ56" s="468"/>
      <c r="PJR56" s="468"/>
      <c r="PJS56" s="468"/>
      <c r="PJT56" s="468"/>
      <c r="PJU56" s="468"/>
      <c r="PJV56" s="468"/>
      <c r="PJW56" s="468"/>
      <c r="PJX56" s="468"/>
      <c r="PJY56" s="468"/>
      <c r="PJZ56" s="468"/>
      <c r="PKA56" s="468"/>
      <c r="PKB56" s="468"/>
      <c r="PKC56" s="468"/>
      <c r="PKD56" s="468"/>
      <c r="PKE56" s="468"/>
      <c r="PKF56" s="468"/>
      <c r="PKG56" s="468"/>
      <c r="PKH56" s="468"/>
      <c r="PKI56" s="468"/>
      <c r="PKJ56" s="468"/>
      <c r="PKK56" s="468"/>
      <c r="PKL56" s="468"/>
      <c r="PKM56" s="468"/>
      <c r="PKN56" s="468"/>
      <c r="PKO56" s="468"/>
      <c r="PKP56" s="468"/>
      <c r="PKQ56" s="468"/>
      <c r="PKR56" s="468"/>
      <c r="PKS56" s="468"/>
      <c r="PKT56" s="468"/>
      <c r="PKU56" s="468"/>
      <c r="PKV56" s="468"/>
      <c r="PKW56" s="468"/>
      <c r="PKX56" s="468"/>
      <c r="PKY56" s="468"/>
      <c r="PKZ56" s="468"/>
      <c r="PLA56" s="468"/>
      <c r="PLB56" s="468"/>
      <c r="PLC56" s="468"/>
      <c r="PLD56" s="468"/>
      <c r="PLE56" s="468"/>
      <c r="PLF56" s="468"/>
      <c r="PLG56" s="468"/>
      <c r="PLH56" s="468"/>
      <c r="PLI56" s="468"/>
      <c r="PLJ56" s="468"/>
      <c r="PLK56" s="468"/>
      <c r="PLL56" s="468"/>
      <c r="PLM56" s="468"/>
      <c r="PLN56" s="468"/>
      <c r="PLO56" s="468"/>
      <c r="PLP56" s="468"/>
      <c r="PLQ56" s="468"/>
      <c r="PLR56" s="468"/>
      <c r="PLS56" s="468"/>
      <c r="PLT56" s="468"/>
      <c r="PLU56" s="468"/>
      <c r="PLV56" s="468"/>
      <c r="PLW56" s="468"/>
      <c r="PLX56" s="468"/>
      <c r="PLY56" s="468"/>
      <c r="PLZ56" s="468"/>
      <c r="PMA56" s="468"/>
      <c r="PMB56" s="468"/>
      <c r="PMC56" s="468"/>
      <c r="PMD56" s="468"/>
      <c r="PME56" s="468"/>
      <c r="PMF56" s="468"/>
      <c r="PMG56" s="468"/>
      <c r="PMH56" s="468"/>
      <c r="PMI56" s="468"/>
      <c r="PMJ56" s="468"/>
      <c r="PMK56" s="468"/>
      <c r="PML56" s="468"/>
      <c r="PMM56" s="468"/>
      <c r="PMN56" s="468"/>
      <c r="PMO56" s="468"/>
      <c r="PMP56" s="468"/>
      <c r="PMQ56" s="468"/>
      <c r="PMR56" s="468"/>
      <c r="PMS56" s="468"/>
      <c r="PMT56" s="468"/>
      <c r="PMU56" s="468"/>
      <c r="PMV56" s="468"/>
      <c r="PMW56" s="468"/>
      <c r="PMX56" s="468"/>
      <c r="PMY56" s="468"/>
      <c r="PMZ56" s="468"/>
      <c r="PNA56" s="468"/>
      <c r="PNB56" s="468"/>
      <c r="PNC56" s="468"/>
      <c r="PND56" s="468"/>
      <c r="PNE56" s="468"/>
      <c r="PNF56" s="468"/>
      <c r="PNG56" s="468"/>
      <c r="PNH56" s="468"/>
      <c r="PNI56" s="468"/>
      <c r="PNJ56" s="468"/>
      <c r="PNK56" s="468"/>
      <c r="PNL56" s="468"/>
      <c r="PNM56" s="468"/>
      <c r="PNN56" s="468"/>
      <c r="PNO56" s="468"/>
      <c r="PNP56" s="468"/>
      <c r="PNQ56" s="468"/>
      <c r="PNR56" s="468"/>
      <c r="PNS56" s="468"/>
      <c r="PNT56" s="468"/>
      <c r="PNU56" s="468"/>
      <c r="PNV56" s="468"/>
      <c r="PNW56" s="468"/>
      <c r="PNX56" s="468"/>
      <c r="PNY56" s="468"/>
      <c r="PNZ56" s="468"/>
      <c r="POA56" s="468"/>
      <c r="POB56" s="468"/>
      <c r="POC56" s="468"/>
      <c r="POD56" s="468"/>
      <c r="POE56" s="468"/>
      <c r="POF56" s="468"/>
      <c r="POG56" s="468"/>
      <c r="POH56" s="468"/>
      <c r="POI56" s="468"/>
      <c r="POJ56" s="468"/>
      <c r="POK56" s="468"/>
      <c r="POL56" s="468"/>
      <c r="POM56" s="468"/>
      <c r="PON56" s="468"/>
      <c r="POO56" s="468"/>
      <c r="POP56" s="468"/>
      <c r="POQ56" s="468"/>
      <c r="POR56" s="468"/>
      <c r="POS56" s="468"/>
      <c r="POT56" s="468"/>
      <c r="POU56" s="468"/>
      <c r="POV56" s="468"/>
      <c r="POW56" s="468"/>
      <c r="POX56" s="468"/>
      <c r="POY56" s="468"/>
      <c r="POZ56" s="468"/>
      <c r="PPA56" s="468"/>
      <c r="PPB56" s="468"/>
      <c r="PPC56" s="468"/>
      <c r="PPD56" s="468"/>
      <c r="PPE56" s="468"/>
      <c r="PPF56" s="468"/>
      <c r="PPG56" s="468"/>
      <c r="PPH56" s="468"/>
      <c r="PPI56" s="468"/>
      <c r="PPJ56" s="468"/>
      <c r="PPK56" s="468"/>
      <c r="PPL56" s="468"/>
      <c r="PPM56" s="468"/>
      <c r="PPN56" s="468"/>
      <c r="PPO56" s="468"/>
      <c r="PPP56" s="468"/>
      <c r="PPQ56" s="468"/>
      <c r="PPR56" s="468"/>
      <c r="PPS56" s="468"/>
      <c r="PPT56" s="468"/>
      <c r="PPU56" s="468"/>
      <c r="PPV56" s="468"/>
      <c r="PPW56" s="468"/>
      <c r="PPX56" s="468"/>
      <c r="PPY56" s="468"/>
      <c r="PPZ56" s="468"/>
      <c r="PQA56" s="468"/>
      <c r="PQB56" s="468"/>
      <c r="PQC56" s="468"/>
      <c r="PQD56" s="468"/>
      <c r="PQE56" s="468"/>
      <c r="PQF56" s="468"/>
      <c r="PQG56" s="468"/>
      <c r="PQH56" s="468"/>
      <c r="PQI56" s="468"/>
      <c r="PQJ56" s="468"/>
      <c r="PQK56" s="468"/>
      <c r="PQL56" s="468"/>
      <c r="PQM56" s="468"/>
      <c r="PQN56" s="468"/>
      <c r="PQO56" s="468"/>
      <c r="PQP56" s="468"/>
      <c r="PQQ56" s="468"/>
      <c r="PQR56" s="468"/>
      <c r="PQS56" s="468"/>
      <c r="PQT56" s="468"/>
      <c r="PQU56" s="468"/>
      <c r="PQV56" s="468"/>
      <c r="PQW56" s="468"/>
      <c r="PQX56" s="468"/>
      <c r="PQY56" s="468"/>
      <c r="PQZ56" s="468"/>
      <c r="PRA56" s="468"/>
      <c r="PRB56" s="468"/>
      <c r="PRC56" s="468"/>
      <c r="PRD56" s="468"/>
      <c r="PRE56" s="468"/>
      <c r="PRF56" s="468"/>
      <c r="PRG56" s="468"/>
      <c r="PRH56" s="468"/>
      <c r="PRI56" s="468"/>
      <c r="PRJ56" s="468"/>
      <c r="PRK56" s="468"/>
      <c r="PRL56" s="468"/>
      <c r="PRM56" s="468"/>
      <c r="PRN56" s="468"/>
      <c r="PRO56" s="468"/>
      <c r="PRP56" s="468"/>
      <c r="PRQ56" s="468"/>
      <c r="PRR56" s="468"/>
      <c r="PRS56" s="468"/>
      <c r="PRT56" s="468"/>
      <c r="PRU56" s="468"/>
      <c r="PRV56" s="468"/>
      <c r="PRW56" s="468"/>
      <c r="PRX56" s="468"/>
      <c r="PRY56" s="468"/>
      <c r="PRZ56" s="468"/>
      <c r="PSA56" s="468"/>
      <c r="PSB56" s="468"/>
      <c r="PSC56" s="468"/>
      <c r="PSD56" s="468"/>
      <c r="PSE56" s="468"/>
      <c r="PSF56" s="468"/>
      <c r="PSG56" s="468"/>
      <c r="PSH56" s="468"/>
      <c r="PSI56" s="468"/>
      <c r="PSJ56" s="468"/>
      <c r="PSK56" s="468"/>
      <c r="PSL56" s="468"/>
      <c r="PSM56" s="468"/>
      <c r="PSN56" s="468"/>
      <c r="PSO56" s="468"/>
      <c r="PSP56" s="468"/>
      <c r="PSQ56" s="468"/>
      <c r="PSR56" s="468"/>
      <c r="PSS56" s="468"/>
      <c r="PST56" s="468"/>
      <c r="PSU56" s="468"/>
      <c r="PSV56" s="468"/>
      <c r="PSW56" s="468"/>
      <c r="PSX56" s="468"/>
      <c r="PSY56" s="468"/>
      <c r="PSZ56" s="468"/>
      <c r="PTA56" s="468"/>
      <c r="PTB56" s="468"/>
      <c r="PTC56" s="468"/>
      <c r="PTD56" s="468"/>
      <c r="PTE56" s="468"/>
      <c r="PTF56" s="468"/>
      <c r="PTG56" s="468"/>
      <c r="PTH56" s="468"/>
      <c r="PTI56" s="468"/>
      <c r="PTJ56" s="468"/>
      <c r="PTK56" s="468"/>
      <c r="PTL56" s="468"/>
      <c r="PTM56" s="468"/>
      <c r="PTN56" s="468"/>
      <c r="PTO56" s="468"/>
      <c r="PTP56" s="468"/>
      <c r="PTQ56" s="468"/>
      <c r="PTR56" s="468"/>
      <c r="PTS56" s="468"/>
      <c r="PTT56" s="468"/>
      <c r="PTU56" s="468"/>
      <c r="PTV56" s="468"/>
      <c r="PTW56" s="468"/>
      <c r="PTX56" s="468"/>
      <c r="PTY56" s="468"/>
      <c r="PTZ56" s="468"/>
      <c r="PUA56" s="468"/>
      <c r="PUB56" s="468"/>
      <c r="PUC56" s="468"/>
      <c r="PUD56" s="468"/>
      <c r="PUE56" s="468"/>
      <c r="PUF56" s="468"/>
      <c r="PUG56" s="468"/>
      <c r="PUH56" s="468"/>
      <c r="PUI56" s="468"/>
      <c r="PUJ56" s="468"/>
      <c r="PUK56" s="468"/>
      <c r="PUL56" s="468"/>
      <c r="PUM56" s="468"/>
      <c r="PUN56" s="468"/>
      <c r="PUO56" s="468"/>
      <c r="PUP56" s="468"/>
      <c r="PUQ56" s="468"/>
      <c r="PUR56" s="468"/>
      <c r="PUS56" s="468"/>
      <c r="PUT56" s="468"/>
      <c r="PUU56" s="468"/>
      <c r="PUV56" s="468"/>
      <c r="PUW56" s="468"/>
      <c r="PUX56" s="468"/>
      <c r="PUY56" s="468"/>
      <c r="PUZ56" s="468"/>
      <c r="PVA56" s="468"/>
      <c r="PVB56" s="468"/>
      <c r="PVC56" s="468"/>
      <c r="PVD56" s="468"/>
      <c r="PVE56" s="468"/>
      <c r="PVF56" s="468"/>
      <c r="PVG56" s="468"/>
      <c r="PVH56" s="468"/>
      <c r="PVI56" s="468"/>
      <c r="PVJ56" s="468"/>
      <c r="PVK56" s="468"/>
      <c r="PVL56" s="468"/>
      <c r="PVM56" s="468"/>
      <c r="PVN56" s="468"/>
      <c r="PVO56" s="468"/>
      <c r="PVP56" s="468"/>
      <c r="PVQ56" s="468"/>
      <c r="PVR56" s="468"/>
      <c r="PVS56" s="468"/>
      <c r="PVT56" s="468"/>
      <c r="PVU56" s="468"/>
      <c r="PVV56" s="468"/>
      <c r="PVW56" s="468"/>
      <c r="PVX56" s="468"/>
      <c r="PVY56" s="468"/>
      <c r="PVZ56" s="468"/>
      <c r="PWA56" s="468"/>
      <c r="PWB56" s="468"/>
      <c r="PWC56" s="468"/>
      <c r="PWD56" s="468"/>
      <c r="PWE56" s="468"/>
      <c r="PWF56" s="468"/>
      <c r="PWG56" s="468"/>
      <c r="PWH56" s="468"/>
      <c r="PWI56" s="468"/>
      <c r="PWJ56" s="468"/>
      <c r="PWK56" s="468"/>
      <c r="PWL56" s="468"/>
      <c r="PWM56" s="468"/>
      <c r="PWN56" s="468"/>
      <c r="PWO56" s="468"/>
      <c r="PWP56" s="468"/>
      <c r="PWQ56" s="468"/>
      <c r="PWR56" s="468"/>
      <c r="PWS56" s="468"/>
      <c r="PWT56" s="468"/>
      <c r="PWU56" s="468"/>
      <c r="PWV56" s="468"/>
      <c r="PWW56" s="468"/>
      <c r="PWX56" s="468"/>
      <c r="PWY56" s="468"/>
      <c r="PWZ56" s="468"/>
      <c r="PXA56" s="468"/>
      <c r="PXB56" s="468"/>
      <c r="PXC56" s="468"/>
      <c r="PXD56" s="468"/>
      <c r="PXE56" s="468"/>
      <c r="PXF56" s="468"/>
      <c r="PXG56" s="468"/>
      <c r="PXH56" s="468"/>
      <c r="PXI56" s="468"/>
      <c r="PXJ56" s="468"/>
      <c r="PXK56" s="468"/>
      <c r="PXL56" s="468"/>
      <c r="PXM56" s="468"/>
      <c r="PXN56" s="468"/>
      <c r="PXO56" s="468"/>
      <c r="PXP56" s="468"/>
      <c r="PXQ56" s="468"/>
      <c r="PXR56" s="468"/>
      <c r="PXS56" s="468"/>
      <c r="PXT56" s="468"/>
      <c r="PXU56" s="468"/>
      <c r="PXV56" s="468"/>
      <c r="PXW56" s="468"/>
      <c r="PXX56" s="468"/>
      <c r="PXY56" s="468"/>
      <c r="PXZ56" s="468"/>
      <c r="PYA56" s="468"/>
      <c r="PYB56" s="468"/>
      <c r="PYC56" s="468"/>
      <c r="PYD56" s="468"/>
      <c r="PYE56" s="468"/>
      <c r="PYF56" s="468"/>
      <c r="PYG56" s="468"/>
      <c r="PYH56" s="468"/>
      <c r="PYI56" s="468"/>
      <c r="PYJ56" s="468"/>
      <c r="PYK56" s="468"/>
      <c r="PYL56" s="468"/>
      <c r="PYM56" s="468"/>
      <c r="PYN56" s="468"/>
      <c r="PYO56" s="468"/>
      <c r="PYP56" s="468"/>
      <c r="PYQ56" s="468"/>
      <c r="PYR56" s="468"/>
      <c r="PYS56" s="468"/>
      <c r="PYT56" s="468"/>
      <c r="PYU56" s="468"/>
      <c r="PYV56" s="468"/>
      <c r="PYW56" s="468"/>
      <c r="PYX56" s="468"/>
      <c r="PYY56" s="468"/>
      <c r="PYZ56" s="468"/>
      <c r="PZA56" s="468"/>
      <c r="PZB56" s="468"/>
      <c r="PZC56" s="468"/>
      <c r="PZD56" s="468"/>
      <c r="PZE56" s="468"/>
      <c r="PZF56" s="468"/>
      <c r="PZG56" s="468"/>
      <c r="PZH56" s="468"/>
      <c r="PZI56" s="468"/>
      <c r="PZJ56" s="468"/>
      <c r="PZK56" s="468"/>
      <c r="PZL56" s="468"/>
      <c r="PZM56" s="468"/>
      <c r="PZN56" s="468"/>
      <c r="PZO56" s="468"/>
      <c r="PZP56" s="468"/>
      <c r="PZQ56" s="468"/>
      <c r="PZR56" s="468"/>
      <c r="PZS56" s="468"/>
      <c r="PZT56" s="468"/>
      <c r="PZU56" s="468"/>
      <c r="PZV56" s="468"/>
      <c r="PZW56" s="468"/>
      <c r="PZX56" s="468"/>
      <c r="PZY56" s="468"/>
      <c r="PZZ56" s="468"/>
      <c r="QAA56" s="468"/>
      <c r="QAB56" s="468"/>
      <c r="QAC56" s="468"/>
      <c r="QAD56" s="468"/>
      <c r="QAE56" s="468"/>
      <c r="QAF56" s="468"/>
      <c r="QAG56" s="468"/>
      <c r="QAH56" s="468"/>
      <c r="QAI56" s="468"/>
      <c r="QAJ56" s="468"/>
      <c r="QAK56" s="468"/>
      <c r="QAL56" s="468"/>
      <c r="QAM56" s="468"/>
      <c r="QAN56" s="468"/>
      <c r="QAO56" s="468"/>
      <c r="QAP56" s="468"/>
      <c r="QAQ56" s="468"/>
      <c r="QAR56" s="468"/>
      <c r="QAS56" s="468"/>
      <c r="QAT56" s="468"/>
      <c r="QAU56" s="468"/>
      <c r="QAV56" s="468"/>
      <c r="QAW56" s="468"/>
      <c r="QAX56" s="468"/>
      <c r="QAY56" s="468"/>
      <c r="QAZ56" s="468"/>
      <c r="QBA56" s="468"/>
      <c r="QBB56" s="468"/>
      <c r="QBC56" s="468"/>
      <c r="QBD56" s="468"/>
      <c r="QBE56" s="468"/>
      <c r="QBF56" s="468"/>
      <c r="QBG56" s="468"/>
      <c r="QBH56" s="468"/>
      <c r="QBI56" s="468"/>
      <c r="QBJ56" s="468"/>
      <c r="QBK56" s="468"/>
      <c r="QBL56" s="468"/>
      <c r="QBM56" s="468"/>
      <c r="QBN56" s="468"/>
      <c r="QBO56" s="468"/>
      <c r="QBP56" s="468"/>
      <c r="QBQ56" s="468"/>
      <c r="QBR56" s="468"/>
      <c r="QBS56" s="468"/>
      <c r="QBT56" s="468"/>
      <c r="QBU56" s="468"/>
      <c r="QBV56" s="468"/>
      <c r="QBW56" s="468"/>
      <c r="QBX56" s="468"/>
      <c r="QBY56" s="468"/>
      <c r="QBZ56" s="468"/>
      <c r="QCA56" s="468"/>
      <c r="QCB56" s="468"/>
      <c r="QCC56" s="468"/>
      <c r="QCD56" s="468"/>
      <c r="QCE56" s="468"/>
      <c r="QCF56" s="468"/>
      <c r="QCG56" s="468"/>
      <c r="QCH56" s="468"/>
      <c r="QCI56" s="468"/>
      <c r="QCJ56" s="468"/>
      <c r="QCK56" s="468"/>
      <c r="QCL56" s="468"/>
      <c r="QCM56" s="468"/>
      <c r="QCN56" s="468"/>
      <c r="QCO56" s="468"/>
      <c r="QCP56" s="468"/>
      <c r="QCQ56" s="468"/>
      <c r="QCR56" s="468"/>
      <c r="QCS56" s="468"/>
      <c r="QCT56" s="468"/>
      <c r="QCU56" s="468"/>
      <c r="QCV56" s="468"/>
      <c r="QCW56" s="468"/>
      <c r="QCX56" s="468"/>
      <c r="QCY56" s="468"/>
      <c r="QCZ56" s="468"/>
      <c r="QDA56" s="468"/>
      <c r="QDB56" s="468"/>
      <c r="QDC56" s="468"/>
      <c r="QDD56" s="468"/>
      <c r="QDE56" s="468"/>
      <c r="QDF56" s="468"/>
      <c r="QDG56" s="468"/>
      <c r="QDH56" s="468"/>
      <c r="QDI56" s="468"/>
      <c r="QDJ56" s="468"/>
      <c r="QDK56" s="468"/>
      <c r="QDL56" s="468"/>
      <c r="QDM56" s="468"/>
      <c r="QDN56" s="468"/>
      <c r="QDO56" s="468"/>
      <c r="QDP56" s="468"/>
      <c r="QDQ56" s="468"/>
      <c r="QDR56" s="468"/>
      <c r="QDS56" s="468"/>
      <c r="QDT56" s="468"/>
      <c r="QDU56" s="468"/>
      <c r="QDV56" s="468"/>
      <c r="QDW56" s="468"/>
      <c r="QDX56" s="468"/>
      <c r="QDY56" s="468"/>
      <c r="QDZ56" s="468"/>
      <c r="QEA56" s="468"/>
      <c r="QEB56" s="468"/>
      <c r="QEC56" s="468"/>
      <c r="QED56" s="468"/>
      <c r="QEE56" s="468"/>
      <c r="QEF56" s="468"/>
      <c r="QEG56" s="468"/>
      <c r="QEH56" s="468"/>
      <c r="QEI56" s="468"/>
      <c r="QEJ56" s="468"/>
      <c r="QEK56" s="468"/>
      <c r="QEL56" s="468"/>
      <c r="QEM56" s="468"/>
      <c r="QEN56" s="468"/>
      <c r="QEO56" s="468"/>
      <c r="QEP56" s="468"/>
      <c r="QEQ56" s="468"/>
      <c r="QER56" s="468"/>
      <c r="QES56" s="468"/>
      <c r="QET56" s="468"/>
      <c r="QEU56" s="468"/>
      <c r="QEV56" s="468"/>
      <c r="QEW56" s="468"/>
      <c r="QEX56" s="468"/>
      <c r="QEY56" s="468"/>
      <c r="QEZ56" s="468"/>
      <c r="QFA56" s="468"/>
      <c r="QFB56" s="468"/>
      <c r="QFC56" s="468"/>
      <c r="QFD56" s="468"/>
      <c r="QFE56" s="468"/>
      <c r="QFF56" s="468"/>
      <c r="QFG56" s="468"/>
      <c r="QFH56" s="468"/>
      <c r="QFI56" s="468"/>
      <c r="QFJ56" s="468"/>
      <c r="QFK56" s="468"/>
      <c r="QFL56" s="468"/>
      <c r="QFM56" s="468"/>
      <c r="QFN56" s="468"/>
      <c r="QFO56" s="468"/>
      <c r="QFP56" s="468"/>
      <c r="QFQ56" s="468"/>
      <c r="QFR56" s="468"/>
      <c r="QFS56" s="468"/>
      <c r="QFT56" s="468"/>
      <c r="QFU56" s="468"/>
      <c r="QFV56" s="468"/>
      <c r="QFW56" s="468"/>
      <c r="QFX56" s="468"/>
      <c r="QFY56" s="468"/>
      <c r="QFZ56" s="468"/>
      <c r="QGA56" s="468"/>
      <c r="QGB56" s="468"/>
      <c r="QGC56" s="468"/>
      <c r="QGD56" s="468"/>
      <c r="QGE56" s="468"/>
      <c r="QGF56" s="468"/>
      <c r="QGG56" s="468"/>
      <c r="QGH56" s="468"/>
      <c r="QGI56" s="468"/>
      <c r="QGJ56" s="468"/>
      <c r="QGK56" s="468"/>
      <c r="QGL56" s="468"/>
      <c r="QGM56" s="468"/>
      <c r="QGN56" s="468"/>
      <c r="QGO56" s="468"/>
      <c r="QGP56" s="468"/>
      <c r="QGQ56" s="468"/>
      <c r="QGR56" s="468"/>
      <c r="QGS56" s="468"/>
      <c r="QGT56" s="468"/>
      <c r="QGU56" s="468"/>
      <c r="QGV56" s="468"/>
      <c r="QGW56" s="468"/>
      <c r="QGX56" s="468"/>
      <c r="QGY56" s="468"/>
      <c r="QGZ56" s="468"/>
      <c r="QHA56" s="468"/>
      <c r="QHB56" s="468"/>
      <c r="QHC56" s="468"/>
      <c r="QHD56" s="468"/>
      <c r="QHE56" s="468"/>
      <c r="QHF56" s="468"/>
      <c r="QHG56" s="468"/>
      <c r="QHH56" s="468"/>
      <c r="QHI56" s="468"/>
      <c r="QHJ56" s="468"/>
      <c r="QHK56" s="468"/>
      <c r="QHL56" s="468"/>
      <c r="QHM56" s="468"/>
      <c r="QHN56" s="468"/>
      <c r="QHO56" s="468"/>
      <c r="QHP56" s="468"/>
      <c r="QHQ56" s="468"/>
      <c r="QHR56" s="468"/>
      <c r="QHS56" s="468"/>
      <c r="QHT56" s="468"/>
      <c r="QHU56" s="468"/>
      <c r="QHV56" s="468"/>
      <c r="QHW56" s="468"/>
      <c r="QHX56" s="468"/>
      <c r="QHY56" s="468"/>
      <c r="QHZ56" s="468"/>
      <c r="QIA56" s="468"/>
      <c r="QIB56" s="468"/>
      <c r="QIC56" s="468"/>
      <c r="QID56" s="468"/>
      <c r="QIE56" s="468"/>
      <c r="QIF56" s="468"/>
      <c r="QIG56" s="468"/>
      <c r="QIH56" s="468"/>
      <c r="QII56" s="468"/>
      <c r="QIJ56" s="468"/>
      <c r="QIK56" s="468"/>
      <c r="QIL56" s="468"/>
      <c r="QIM56" s="468"/>
      <c r="QIN56" s="468"/>
      <c r="QIO56" s="468"/>
      <c r="QIP56" s="468"/>
      <c r="QIQ56" s="468"/>
      <c r="QIR56" s="468"/>
      <c r="QIS56" s="468"/>
      <c r="QIT56" s="468"/>
      <c r="QIU56" s="468"/>
      <c r="QIV56" s="468"/>
      <c r="QIW56" s="468"/>
      <c r="QIX56" s="468"/>
      <c r="QIY56" s="468"/>
      <c r="QIZ56" s="468"/>
      <c r="QJA56" s="468"/>
      <c r="QJB56" s="468"/>
      <c r="QJC56" s="468"/>
      <c r="QJD56" s="468"/>
      <c r="QJE56" s="468"/>
      <c r="QJF56" s="468"/>
      <c r="QJG56" s="468"/>
      <c r="QJH56" s="468"/>
      <c r="QJI56" s="468"/>
      <c r="QJJ56" s="468"/>
      <c r="QJK56" s="468"/>
      <c r="QJL56" s="468"/>
      <c r="QJM56" s="468"/>
      <c r="QJN56" s="468"/>
      <c r="QJO56" s="468"/>
      <c r="QJP56" s="468"/>
      <c r="QJQ56" s="468"/>
      <c r="QJR56" s="468"/>
      <c r="QJS56" s="468"/>
      <c r="QJT56" s="468"/>
      <c r="QJU56" s="468"/>
      <c r="QJV56" s="468"/>
      <c r="QJW56" s="468"/>
      <c r="QJX56" s="468"/>
      <c r="QJY56" s="468"/>
      <c r="QJZ56" s="468"/>
      <c r="QKA56" s="468"/>
      <c r="QKB56" s="468"/>
      <c r="QKC56" s="468"/>
      <c r="QKD56" s="468"/>
      <c r="QKE56" s="468"/>
      <c r="QKF56" s="468"/>
      <c r="QKG56" s="468"/>
      <c r="QKH56" s="468"/>
      <c r="QKI56" s="468"/>
      <c r="QKJ56" s="468"/>
      <c r="QKK56" s="468"/>
      <c r="QKL56" s="468"/>
      <c r="QKM56" s="468"/>
      <c r="QKN56" s="468"/>
      <c r="QKO56" s="468"/>
      <c r="QKP56" s="468"/>
      <c r="QKQ56" s="468"/>
      <c r="QKR56" s="468"/>
      <c r="QKS56" s="468"/>
      <c r="QKT56" s="468"/>
      <c r="QKU56" s="468"/>
      <c r="QKV56" s="468"/>
      <c r="QKW56" s="468"/>
      <c r="QKX56" s="468"/>
      <c r="QKY56" s="468"/>
      <c r="QKZ56" s="468"/>
      <c r="QLA56" s="468"/>
      <c r="QLB56" s="468"/>
      <c r="QLC56" s="468"/>
      <c r="QLD56" s="468"/>
      <c r="QLE56" s="468"/>
      <c r="QLF56" s="468"/>
      <c r="QLG56" s="468"/>
      <c r="QLH56" s="468"/>
      <c r="QLI56" s="468"/>
      <c r="QLJ56" s="468"/>
      <c r="QLK56" s="468"/>
      <c r="QLL56" s="468"/>
      <c r="QLM56" s="468"/>
      <c r="QLN56" s="468"/>
      <c r="QLO56" s="468"/>
      <c r="QLP56" s="468"/>
      <c r="QLQ56" s="468"/>
      <c r="QLR56" s="468"/>
      <c r="QLS56" s="468"/>
      <c r="QLT56" s="468"/>
      <c r="QLU56" s="468"/>
      <c r="QLV56" s="468"/>
      <c r="QLW56" s="468"/>
      <c r="QLX56" s="468"/>
      <c r="QLY56" s="468"/>
      <c r="QLZ56" s="468"/>
      <c r="QMA56" s="468"/>
      <c r="QMB56" s="468"/>
      <c r="QMC56" s="468"/>
      <c r="QMD56" s="468"/>
      <c r="QME56" s="468"/>
      <c r="QMF56" s="468"/>
      <c r="QMG56" s="468"/>
      <c r="QMH56" s="468"/>
      <c r="QMI56" s="468"/>
      <c r="QMJ56" s="468"/>
      <c r="QMK56" s="468"/>
      <c r="QML56" s="468"/>
      <c r="QMM56" s="468"/>
      <c r="QMN56" s="468"/>
      <c r="QMO56" s="468"/>
      <c r="QMP56" s="468"/>
      <c r="QMQ56" s="468"/>
      <c r="QMR56" s="468"/>
      <c r="QMS56" s="468"/>
      <c r="QMT56" s="468"/>
      <c r="QMU56" s="468"/>
      <c r="QMV56" s="468"/>
      <c r="QMW56" s="468"/>
      <c r="QMX56" s="468"/>
      <c r="QMY56" s="468"/>
      <c r="QMZ56" s="468"/>
      <c r="QNA56" s="468"/>
      <c r="QNB56" s="468"/>
      <c r="QNC56" s="468"/>
      <c r="QND56" s="468"/>
      <c r="QNE56" s="468"/>
      <c r="QNF56" s="468"/>
      <c r="QNG56" s="468"/>
      <c r="QNH56" s="468"/>
      <c r="QNI56" s="468"/>
      <c r="QNJ56" s="468"/>
      <c r="QNK56" s="468"/>
      <c r="QNL56" s="468"/>
      <c r="QNM56" s="468"/>
      <c r="QNN56" s="468"/>
      <c r="QNO56" s="468"/>
      <c r="QNP56" s="468"/>
      <c r="QNQ56" s="468"/>
      <c r="QNR56" s="468"/>
      <c r="QNS56" s="468"/>
      <c r="QNT56" s="468"/>
      <c r="QNU56" s="468"/>
      <c r="QNV56" s="468"/>
      <c r="QNW56" s="468"/>
      <c r="QNX56" s="468"/>
      <c r="QNY56" s="468"/>
      <c r="QNZ56" s="468"/>
      <c r="QOA56" s="468"/>
      <c r="QOB56" s="468"/>
      <c r="QOC56" s="468"/>
      <c r="QOD56" s="468"/>
      <c r="QOE56" s="468"/>
      <c r="QOF56" s="468"/>
      <c r="QOG56" s="468"/>
      <c r="QOH56" s="468"/>
      <c r="QOI56" s="468"/>
      <c r="QOJ56" s="468"/>
      <c r="QOK56" s="468"/>
      <c r="QOL56" s="468"/>
      <c r="QOM56" s="468"/>
      <c r="QON56" s="468"/>
      <c r="QOO56" s="468"/>
      <c r="QOP56" s="468"/>
      <c r="QOQ56" s="468"/>
      <c r="QOR56" s="468"/>
      <c r="QOS56" s="468"/>
      <c r="QOT56" s="468"/>
      <c r="QOU56" s="468"/>
      <c r="QOV56" s="468"/>
      <c r="QOW56" s="468"/>
      <c r="QOX56" s="468"/>
      <c r="QOY56" s="468"/>
      <c r="QOZ56" s="468"/>
      <c r="QPA56" s="468"/>
      <c r="QPB56" s="468"/>
      <c r="QPC56" s="468"/>
      <c r="QPD56" s="468"/>
      <c r="QPE56" s="468"/>
      <c r="QPF56" s="468"/>
      <c r="QPG56" s="468"/>
      <c r="QPH56" s="468"/>
      <c r="QPI56" s="468"/>
      <c r="QPJ56" s="468"/>
      <c r="QPK56" s="468"/>
      <c r="QPL56" s="468"/>
      <c r="QPM56" s="468"/>
      <c r="QPN56" s="468"/>
      <c r="QPO56" s="468"/>
      <c r="QPP56" s="468"/>
      <c r="QPQ56" s="468"/>
      <c r="QPR56" s="468"/>
      <c r="QPS56" s="468"/>
      <c r="QPT56" s="468"/>
      <c r="QPU56" s="468"/>
      <c r="QPV56" s="468"/>
      <c r="QPW56" s="468"/>
      <c r="QPX56" s="468"/>
      <c r="QPY56" s="468"/>
      <c r="QPZ56" s="468"/>
      <c r="QQA56" s="468"/>
      <c r="QQB56" s="468"/>
      <c r="QQC56" s="468"/>
      <c r="QQD56" s="468"/>
      <c r="QQE56" s="468"/>
      <c r="QQF56" s="468"/>
      <c r="QQG56" s="468"/>
      <c r="QQH56" s="468"/>
      <c r="QQI56" s="468"/>
      <c r="QQJ56" s="468"/>
      <c r="QQK56" s="468"/>
      <c r="QQL56" s="468"/>
      <c r="QQM56" s="468"/>
      <c r="QQN56" s="468"/>
      <c r="QQO56" s="468"/>
      <c r="QQP56" s="468"/>
      <c r="QQQ56" s="468"/>
      <c r="QQR56" s="468"/>
      <c r="QQS56" s="468"/>
      <c r="QQT56" s="468"/>
      <c r="QQU56" s="468"/>
      <c r="QQV56" s="468"/>
      <c r="QQW56" s="468"/>
      <c r="QQX56" s="468"/>
      <c r="QQY56" s="468"/>
      <c r="QQZ56" s="468"/>
      <c r="QRA56" s="468"/>
      <c r="QRB56" s="468"/>
      <c r="QRC56" s="468"/>
      <c r="QRD56" s="468"/>
      <c r="QRE56" s="468"/>
      <c r="QRF56" s="468"/>
      <c r="QRG56" s="468"/>
      <c r="QRH56" s="468"/>
      <c r="QRI56" s="468"/>
      <c r="QRJ56" s="468"/>
      <c r="QRK56" s="468"/>
      <c r="QRL56" s="468"/>
      <c r="QRM56" s="468"/>
      <c r="QRN56" s="468"/>
      <c r="QRO56" s="468"/>
      <c r="QRP56" s="468"/>
      <c r="QRQ56" s="468"/>
      <c r="QRR56" s="468"/>
      <c r="QRS56" s="468"/>
      <c r="QRT56" s="468"/>
      <c r="QRU56" s="468"/>
      <c r="QRV56" s="468"/>
      <c r="QRW56" s="468"/>
      <c r="QRX56" s="468"/>
      <c r="QRY56" s="468"/>
      <c r="QRZ56" s="468"/>
      <c r="QSA56" s="468"/>
      <c r="QSB56" s="468"/>
      <c r="QSC56" s="468"/>
      <c r="QSD56" s="468"/>
      <c r="QSE56" s="468"/>
      <c r="QSF56" s="468"/>
      <c r="QSG56" s="468"/>
      <c r="QSH56" s="468"/>
      <c r="QSI56" s="468"/>
      <c r="QSJ56" s="468"/>
      <c r="QSK56" s="468"/>
      <c r="QSL56" s="468"/>
      <c r="QSM56" s="468"/>
      <c r="QSN56" s="468"/>
      <c r="QSO56" s="468"/>
      <c r="QSP56" s="468"/>
      <c r="QSQ56" s="468"/>
      <c r="QSR56" s="468"/>
      <c r="QSS56" s="468"/>
      <c r="QST56" s="468"/>
      <c r="QSU56" s="468"/>
      <c r="QSV56" s="468"/>
      <c r="QSW56" s="468"/>
      <c r="QSX56" s="468"/>
      <c r="QSY56" s="468"/>
      <c r="QSZ56" s="468"/>
      <c r="QTA56" s="468"/>
      <c r="QTB56" s="468"/>
      <c r="QTC56" s="468"/>
      <c r="QTD56" s="468"/>
      <c r="QTE56" s="468"/>
      <c r="QTF56" s="468"/>
      <c r="QTG56" s="468"/>
      <c r="QTH56" s="468"/>
      <c r="QTI56" s="468"/>
      <c r="QTJ56" s="468"/>
      <c r="QTK56" s="468"/>
      <c r="QTL56" s="468"/>
      <c r="QTM56" s="468"/>
      <c r="QTN56" s="468"/>
      <c r="QTO56" s="468"/>
      <c r="QTP56" s="468"/>
      <c r="QTQ56" s="468"/>
      <c r="QTR56" s="468"/>
      <c r="QTS56" s="468"/>
      <c r="QTT56" s="468"/>
      <c r="QTU56" s="468"/>
      <c r="QTV56" s="468"/>
      <c r="QTW56" s="468"/>
      <c r="QTX56" s="468"/>
      <c r="QTY56" s="468"/>
      <c r="QTZ56" s="468"/>
      <c r="QUA56" s="468"/>
      <c r="QUB56" s="468"/>
      <c r="QUC56" s="468"/>
      <c r="QUD56" s="468"/>
      <c r="QUE56" s="468"/>
      <c r="QUF56" s="468"/>
      <c r="QUG56" s="468"/>
      <c r="QUH56" s="468"/>
      <c r="QUI56" s="468"/>
      <c r="QUJ56" s="468"/>
      <c r="QUK56" s="468"/>
      <c r="QUL56" s="468"/>
      <c r="QUM56" s="468"/>
      <c r="QUN56" s="468"/>
      <c r="QUO56" s="468"/>
      <c r="QUP56" s="468"/>
      <c r="QUQ56" s="468"/>
      <c r="QUR56" s="468"/>
      <c r="QUS56" s="468"/>
      <c r="QUT56" s="468"/>
      <c r="QUU56" s="468"/>
      <c r="QUV56" s="468"/>
      <c r="QUW56" s="468"/>
      <c r="QUX56" s="468"/>
      <c r="QUY56" s="468"/>
      <c r="QUZ56" s="468"/>
      <c r="QVA56" s="468"/>
      <c r="QVB56" s="468"/>
      <c r="QVC56" s="468"/>
      <c r="QVD56" s="468"/>
      <c r="QVE56" s="468"/>
      <c r="QVF56" s="468"/>
      <c r="QVG56" s="468"/>
      <c r="QVH56" s="468"/>
      <c r="QVI56" s="468"/>
      <c r="QVJ56" s="468"/>
      <c r="QVK56" s="468"/>
      <c r="QVL56" s="468"/>
      <c r="QVM56" s="468"/>
      <c r="QVN56" s="468"/>
      <c r="QVO56" s="468"/>
      <c r="QVP56" s="468"/>
      <c r="QVQ56" s="468"/>
      <c r="QVR56" s="468"/>
      <c r="QVS56" s="468"/>
      <c r="QVT56" s="468"/>
      <c r="QVU56" s="468"/>
      <c r="QVV56" s="468"/>
      <c r="QVW56" s="468"/>
      <c r="QVX56" s="468"/>
      <c r="QVY56" s="468"/>
      <c r="QVZ56" s="468"/>
      <c r="QWA56" s="468"/>
      <c r="QWB56" s="468"/>
      <c r="QWC56" s="468"/>
      <c r="QWD56" s="468"/>
      <c r="QWE56" s="468"/>
      <c r="QWF56" s="468"/>
      <c r="QWG56" s="468"/>
      <c r="QWH56" s="468"/>
      <c r="QWI56" s="468"/>
      <c r="QWJ56" s="468"/>
      <c r="QWK56" s="468"/>
      <c r="QWL56" s="468"/>
      <c r="QWM56" s="468"/>
      <c r="QWN56" s="468"/>
      <c r="QWO56" s="468"/>
      <c r="QWP56" s="468"/>
      <c r="QWQ56" s="468"/>
      <c r="QWR56" s="468"/>
      <c r="QWS56" s="468"/>
      <c r="QWT56" s="468"/>
      <c r="QWU56" s="468"/>
      <c r="QWV56" s="468"/>
      <c r="QWW56" s="468"/>
      <c r="QWX56" s="468"/>
      <c r="QWY56" s="468"/>
      <c r="QWZ56" s="468"/>
      <c r="QXA56" s="468"/>
      <c r="QXB56" s="468"/>
      <c r="QXC56" s="468"/>
      <c r="QXD56" s="468"/>
      <c r="QXE56" s="468"/>
      <c r="QXF56" s="468"/>
      <c r="QXG56" s="468"/>
      <c r="QXH56" s="468"/>
      <c r="QXI56" s="468"/>
      <c r="QXJ56" s="468"/>
      <c r="QXK56" s="468"/>
      <c r="QXL56" s="468"/>
      <c r="QXM56" s="468"/>
      <c r="QXN56" s="468"/>
      <c r="QXO56" s="468"/>
      <c r="QXP56" s="468"/>
      <c r="QXQ56" s="468"/>
      <c r="QXR56" s="468"/>
      <c r="QXS56" s="468"/>
      <c r="QXT56" s="468"/>
      <c r="QXU56" s="468"/>
      <c r="QXV56" s="468"/>
      <c r="QXW56" s="468"/>
      <c r="QXX56" s="468"/>
      <c r="QXY56" s="468"/>
      <c r="QXZ56" s="468"/>
      <c r="QYA56" s="468"/>
      <c r="QYB56" s="468"/>
      <c r="QYC56" s="468"/>
      <c r="QYD56" s="468"/>
      <c r="QYE56" s="468"/>
      <c r="QYF56" s="468"/>
      <c r="QYG56" s="468"/>
      <c r="QYH56" s="468"/>
      <c r="QYI56" s="468"/>
      <c r="QYJ56" s="468"/>
      <c r="QYK56" s="468"/>
      <c r="QYL56" s="468"/>
      <c r="QYM56" s="468"/>
      <c r="QYN56" s="468"/>
      <c r="QYO56" s="468"/>
      <c r="QYP56" s="468"/>
      <c r="QYQ56" s="468"/>
      <c r="QYR56" s="468"/>
      <c r="QYS56" s="468"/>
      <c r="QYT56" s="468"/>
      <c r="QYU56" s="468"/>
      <c r="QYV56" s="468"/>
      <c r="QYW56" s="468"/>
      <c r="QYX56" s="468"/>
      <c r="QYY56" s="468"/>
      <c r="QYZ56" s="468"/>
      <c r="QZA56" s="468"/>
      <c r="QZB56" s="468"/>
      <c r="QZC56" s="468"/>
      <c r="QZD56" s="468"/>
      <c r="QZE56" s="468"/>
      <c r="QZF56" s="468"/>
      <c r="QZG56" s="468"/>
      <c r="QZH56" s="468"/>
      <c r="QZI56" s="468"/>
      <c r="QZJ56" s="468"/>
      <c r="QZK56" s="468"/>
      <c r="QZL56" s="468"/>
      <c r="QZM56" s="468"/>
      <c r="QZN56" s="468"/>
      <c r="QZO56" s="468"/>
      <c r="QZP56" s="468"/>
      <c r="QZQ56" s="468"/>
      <c r="QZR56" s="468"/>
      <c r="QZS56" s="468"/>
      <c r="QZT56" s="468"/>
      <c r="QZU56" s="468"/>
      <c r="QZV56" s="468"/>
      <c r="QZW56" s="468"/>
      <c r="QZX56" s="468"/>
      <c r="QZY56" s="468"/>
      <c r="QZZ56" s="468"/>
      <c r="RAA56" s="468"/>
      <c r="RAB56" s="468"/>
      <c r="RAC56" s="468"/>
      <c r="RAD56" s="468"/>
      <c r="RAE56" s="468"/>
      <c r="RAF56" s="468"/>
      <c r="RAG56" s="468"/>
      <c r="RAH56" s="468"/>
      <c r="RAI56" s="468"/>
      <c r="RAJ56" s="468"/>
      <c r="RAK56" s="468"/>
      <c r="RAL56" s="468"/>
      <c r="RAM56" s="468"/>
      <c r="RAN56" s="468"/>
      <c r="RAO56" s="468"/>
      <c r="RAP56" s="468"/>
      <c r="RAQ56" s="468"/>
      <c r="RAR56" s="468"/>
      <c r="RAS56" s="468"/>
      <c r="RAT56" s="468"/>
      <c r="RAU56" s="468"/>
      <c r="RAV56" s="468"/>
      <c r="RAW56" s="468"/>
      <c r="RAX56" s="468"/>
      <c r="RAY56" s="468"/>
      <c r="RAZ56" s="468"/>
      <c r="RBA56" s="468"/>
      <c r="RBB56" s="468"/>
      <c r="RBC56" s="468"/>
      <c r="RBD56" s="468"/>
      <c r="RBE56" s="468"/>
      <c r="RBF56" s="468"/>
      <c r="RBG56" s="468"/>
      <c r="RBH56" s="468"/>
      <c r="RBI56" s="468"/>
      <c r="RBJ56" s="468"/>
      <c r="RBK56" s="468"/>
      <c r="RBL56" s="468"/>
      <c r="RBM56" s="468"/>
      <c r="RBN56" s="468"/>
      <c r="RBO56" s="468"/>
      <c r="RBP56" s="468"/>
      <c r="RBQ56" s="468"/>
      <c r="RBR56" s="468"/>
      <c r="RBS56" s="468"/>
      <c r="RBT56" s="468"/>
      <c r="RBU56" s="468"/>
      <c r="RBV56" s="468"/>
      <c r="RBW56" s="468"/>
      <c r="RBX56" s="468"/>
      <c r="RBY56" s="468"/>
      <c r="RBZ56" s="468"/>
      <c r="RCA56" s="468"/>
      <c r="RCB56" s="468"/>
      <c r="RCC56" s="468"/>
      <c r="RCD56" s="468"/>
      <c r="RCE56" s="468"/>
      <c r="RCF56" s="468"/>
      <c r="RCG56" s="468"/>
      <c r="RCH56" s="468"/>
      <c r="RCI56" s="468"/>
      <c r="RCJ56" s="468"/>
      <c r="RCK56" s="468"/>
      <c r="RCL56" s="468"/>
      <c r="RCM56" s="468"/>
      <c r="RCN56" s="468"/>
      <c r="RCO56" s="468"/>
      <c r="RCP56" s="468"/>
      <c r="RCQ56" s="468"/>
      <c r="RCR56" s="468"/>
      <c r="RCS56" s="468"/>
      <c r="RCT56" s="468"/>
      <c r="RCU56" s="468"/>
      <c r="RCV56" s="468"/>
      <c r="RCW56" s="468"/>
      <c r="RCX56" s="468"/>
      <c r="RCY56" s="468"/>
      <c r="RCZ56" s="468"/>
      <c r="RDA56" s="468"/>
      <c r="RDB56" s="468"/>
      <c r="RDC56" s="468"/>
      <c r="RDD56" s="468"/>
      <c r="RDE56" s="468"/>
      <c r="RDF56" s="468"/>
      <c r="RDG56" s="468"/>
      <c r="RDH56" s="468"/>
      <c r="RDI56" s="468"/>
      <c r="RDJ56" s="468"/>
      <c r="RDK56" s="468"/>
      <c r="RDL56" s="468"/>
      <c r="RDM56" s="468"/>
      <c r="RDN56" s="468"/>
      <c r="RDO56" s="468"/>
      <c r="RDP56" s="468"/>
      <c r="RDQ56" s="468"/>
      <c r="RDR56" s="468"/>
      <c r="RDS56" s="468"/>
      <c r="RDT56" s="468"/>
      <c r="RDU56" s="468"/>
      <c r="RDV56" s="468"/>
      <c r="RDW56" s="468"/>
      <c r="RDX56" s="468"/>
      <c r="RDY56" s="468"/>
      <c r="RDZ56" s="468"/>
      <c r="REA56" s="468"/>
      <c r="REB56" s="468"/>
      <c r="REC56" s="468"/>
      <c r="RED56" s="468"/>
      <c r="REE56" s="468"/>
      <c r="REF56" s="468"/>
      <c r="REG56" s="468"/>
      <c r="REH56" s="468"/>
      <c r="REI56" s="468"/>
      <c r="REJ56" s="468"/>
      <c r="REK56" s="468"/>
      <c r="REL56" s="468"/>
      <c r="REM56" s="468"/>
      <c r="REN56" s="468"/>
      <c r="REO56" s="468"/>
      <c r="REP56" s="468"/>
      <c r="REQ56" s="468"/>
      <c r="RER56" s="468"/>
      <c r="RES56" s="468"/>
      <c r="RET56" s="468"/>
      <c r="REU56" s="468"/>
      <c r="REV56" s="468"/>
      <c r="REW56" s="468"/>
      <c r="REX56" s="468"/>
      <c r="REY56" s="468"/>
      <c r="REZ56" s="468"/>
      <c r="RFA56" s="468"/>
      <c r="RFB56" s="468"/>
      <c r="RFC56" s="468"/>
      <c r="RFD56" s="468"/>
      <c r="RFE56" s="468"/>
      <c r="RFF56" s="468"/>
      <c r="RFG56" s="468"/>
      <c r="RFH56" s="468"/>
      <c r="RFI56" s="468"/>
      <c r="RFJ56" s="468"/>
      <c r="RFK56" s="468"/>
      <c r="RFL56" s="468"/>
      <c r="RFM56" s="468"/>
      <c r="RFN56" s="468"/>
      <c r="RFO56" s="468"/>
      <c r="RFP56" s="468"/>
      <c r="RFQ56" s="468"/>
      <c r="RFR56" s="468"/>
      <c r="RFS56" s="468"/>
      <c r="RFT56" s="468"/>
      <c r="RFU56" s="468"/>
      <c r="RFV56" s="468"/>
      <c r="RFW56" s="468"/>
      <c r="RFX56" s="468"/>
      <c r="RFY56" s="468"/>
      <c r="RFZ56" s="468"/>
      <c r="RGA56" s="468"/>
      <c r="RGB56" s="468"/>
      <c r="RGC56" s="468"/>
      <c r="RGD56" s="468"/>
      <c r="RGE56" s="468"/>
      <c r="RGF56" s="468"/>
      <c r="RGG56" s="468"/>
      <c r="RGH56" s="468"/>
      <c r="RGI56" s="468"/>
      <c r="RGJ56" s="468"/>
      <c r="RGK56" s="468"/>
      <c r="RGL56" s="468"/>
      <c r="RGM56" s="468"/>
      <c r="RGN56" s="468"/>
      <c r="RGO56" s="468"/>
      <c r="RGP56" s="468"/>
      <c r="RGQ56" s="468"/>
      <c r="RGR56" s="468"/>
      <c r="RGS56" s="468"/>
      <c r="RGT56" s="468"/>
      <c r="RGU56" s="468"/>
      <c r="RGV56" s="468"/>
      <c r="RGW56" s="468"/>
      <c r="RGX56" s="468"/>
      <c r="RGY56" s="468"/>
      <c r="RGZ56" s="468"/>
      <c r="RHA56" s="468"/>
      <c r="RHB56" s="468"/>
      <c r="RHC56" s="468"/>
      <c r="RHD56" s="468"/>
      <c r="RHE56" s="468"/>
      <c r="RHF56" s="468"/>
      <c r="RHG56" s="468"/>
      <c r="RHH56" s="468"/>
      <c r="RHI56" s="468"/>
      <c r="RHJ56" s="468"/>
      <c r="RHK56" s="468"/>
      <c r="RHL56" s="468"/>
      <c r="RHM56" s="468"/>
      <c r="RHN56" s="468"/>
      <c r="RHO56" s="468"/>
      <c r="RHP56" s="468"/>
      <c r="RHQ56" s="468"/>
      <c r="RHR56" s="468"/>
      <c r="RHS56" s="468"/>
      <c r="RHT56" s="468"/>
      <c r="RHU56" s="468"/>
      <c r="RHV56" s="468"/>
      <c r="RHW56" s="468"/>
      <c r="RHX56" s="468"/>
      <c r="RHY56" s="468"/>
      <c r="RHZ56" s="468"/>
      <c r="RIA56" s="468"/>
      <c r="RIB56" s="468"/>
      <c r="RIC56" s="468"/>
      <c r="RID56" s="468"/>
      <c r="RIE56" s="468"/>
      <c r="RIF56" s="468"/>
      <c r="RIG56" s="468"/>
      <c r="RIH56" s="468"/>
      <c r="RII56" s="468"/>
      <c r="RIJ56" s="468"/>
      <c r="RIK56" s="468"/>
      <c r="RIL56" s="468"/>
      <c r="RIM56" s="468"/>
      <c r="RIN56" s="468"/>
      <c r="RIO56" s="468"/>
      <c r="RIP56" s="468"/>
      <c r="RIQ56" s="468"/>
      <c r="RIR56" s="468"/>
      <c r="RIS56" s="468"/>
      <c r="RIT56" s="468"/>
      <c r="RIU56" s="468"/>
      <c r="RIV56" s="468"/>
      <c r="RIW56" s="468"/>
      <c r="RIX56" s="468"/>
      <c r="RIY56" s="468"/>
      <c r="RIZ56" s="468"/>
      <c r="RJA56" s="468"/>
      <c r="RJB56" s="468"/>
      <c r="RJC56" s="468"/>
      <c r="RJD56" s="468"/>
      <c r="RJE56" s="468"/>
      <c r="RJF56" s="468"/>
      <c r="RJG56" s="468"/>
      <c r="RJH56" s="468"/>
      <c r="RJI56" s="468"/>
      <c r="RJJ56" s="468"/>
      <c r="RJK56" s="468"/>
      <c r="RJL56" s="468"/>
      <c r="RJM56" s="468"/>
      <c r="RJN56" s="468"/>
      <c r="RJO56" s="468"/>
      <c r="RJP56" s="468"/>
      <c r="RJQ56" s="468"/>
      <c r="RJR56" s="468"/>
      <c r="RJS56" s="468"/>
      <c r="RJT56" s="468"/>
      <c r="RJU56" s="468"/>
      <c r="RJV56" s="468"/>
      <c r="RJW56" s="468"/>
      <c r="RJX56" s="468"/>
      <c r="RJY56" s="468"/>
      <c r="RJZ56" s="468"/>
      <c r="RKA56" s="468"/>
      <c r="RKB56" s="468"/>
      <c r="RKC56" s="468"/>
      <c r="RKD56" s="468"/>
      <c r="RKE56" s="468"/>
      <c r="RKF56" s="468"/>
      <c r="RKG56" s="468"/>
      <c r="RKH56" s="468"/>
      <c r="RKI56" s="468"/>
      <c r="RKJ56" s="468"/>
      <c r="RKK56" s="468"/>
      <c r="RKL56" s="468"/>
      <c r="RKM56" s="468"/>
      <c r="RKN56" s="468"/>
      <c r="RKO56" s="468"/>
      <c r="RKP56" s="468"/>
      <c r="RKQ56" s="468"/>
      <c r="RKR56" s="468"/>
      <c r="RKS56" s="468"/>
      <c r="RKT56" s="468"/>
      <c r="RKU56" s="468"/>
      <c r="RKV56" s="468"/>
      <c r="RKW56" s="468"/>
      <c r="RKX56" s="468"/>
      <c r="RKY56" s="468"/>
      <c r="RKZ56" s="468"/>
      <c r="RLA56" s="468"/>
      <c r="RLB56" s="468"/>
      <c r="RLC56" s="468"/>
      <c r="RLD56" s="468"/>
      <c r="RLE56" s="468"/>
      <c r="RLF56" s="468"/>
      <c r="RLG56" s="468"/>
      <c r="RLH56" s="468"/>
      <c r="RLI56" s="468"/>
      <c r="RLJ56" s="468"/>
      <c r="RLK56" s="468"/>
      <c r="RLL56" s="468"/>
      <c r="RLM56" s="468"/>
      <c r="RLN56" s="468"/>
      <c r="RLO56" s="468"/>
      <c r="RLP56" s="468"/>
      <c r="RLQ56" s="468"/>
      <c r="RLR56" s="468"/>
      <c r="RLS56" s="468"/>
      <c r="RLT56" s="468"/>
      <c r="RLU56" s="468"/>
      <c r="RLV56" s="468"/>
      <c r="RLW56" s="468"/>
      <c r="RLX56" s="468"/>
      <c r="RLY56" s="468"/>
      <c r="RLZ56" s="468"/>
      <c r="RMA56" s="468"/>
      <c r="RMB56" s="468"/>
      <c r="RMC56" s="468"/>
      <c r="RMD56" s="468"/>
      <c r="RME56" s="468"/>
      <c r="RMF56" s="468"/>
      <c r="RMG56" s="468"/>
      <c r="RMH56" s="468"/>
      <c r="RMI56" s="468"/>
      <c r="RMJ56" s="468"/>
      <c r="RMK56" s="468"/>
      <c r="RML56" s="468"/>
      <c r="RMM56" s="468"/>
      <c r="RMN56" s="468"/>
      <c r="RMO56" s="468"/>
      <c r="RMP56" s="468"/>
      <c r="RMQ56" s="468"/>
      <c r="RMR56" s="468"/>
      <c r="RMS56" s="468"/>
      <c r="RMT56" s="468"/>
      <c r="RMU56" s="468"/>
      <c r="RMV56" s="468"/>
      <c r="RMW56" s="468"/>
      <c r="RMX56" s="468"/>
      <c r="RMY56" s="468"/>
      <c r="RMZ56" s="468"/>
      <c r="RNA56" s="468"/>
      <c r="RNB56" s="468"/>
      <c r="RNC56" s="468"/>
      <c r="RND56" s="468"/>
      <c r="RNE56" s="468"/>
      <c r="RNF56" s="468"/>
      <c r="RNG56" s="468"/>
      <c r="RNH56" s="468"/>
      <c r="RNI56" s="468"/>
      <c r="RNJ56" s="468"/>
      <c r="RNK56" s="468"/>
      <c r="RNL56" s="468"/>
      <c r="RNM56" s="468"/>
      <c r="RNN56" s="468"/>
      <c r="RNO56" s="468"/>
      <c r="RNP56" s="468"/>
      <c r="RNQ56" s="468"/>
      <c r="RNR56" s="468"/>
      <c r="RNS56" s="468"/>
      <c r="RNT56" s="468"/>
      <c r="RNU56" s="468"/>
      <c r="RNV56" s="468"/>
      <c r="RNW56" s="468"/>
      <c r="RNX56" s="468"/>
      <c r="RNY56" s="468"/>
      <c r="RNZ56" s="468"/>
      <c r="ROA56" s="468"/>
      <c r="ROB56" s="468"/>
      <c r="ROC56" s="468"/>
      <c r="ROD56" s="468"/>
      <c r="ROE56" s="468"/>
      <c r="ROF56" s="468"/>
      <c r="ROG56" s="468"/>
      <c r="ROH56" s="468"/>
      <c r="ROI56" s="468"/>
      <c r="ROJ56" s="468"/>
      <c r="ROK56" s="468"/>
      <c r="ROL56" s="468"/>
      <c r="ROM56" s="468"/>
      <c r="RON56" s="468"/>
      <c r="ROO56" s="468"/>
      <c r="ROP56" s="468"/>
      <c r="ROQ56" s="468"/>
      <c r="ROR56" s="468"/>
      <c r="ROS56" s="468"/>
      <c r="ROT56" s="468"/>
      <c r="ROU56" s="468"/>
      <c r="ROV56" s="468"/>
      <c r="ROW56" s="468"/>
      <c r="ROX56" s="468"/>
      <c r="ROY56" s="468"/>
      <c r="ROZ56" s="468"/>
      <c r="RPA56" s="468"/>
      <c r="RPB56" s="468"/>
      <c r="RPC56" s="468"/>
      <c r="RPD56" s="468"/>
      <c r="RPE56" s="468"/>
      <c r="RPF56" s="468"/>
      <c r="RPG56" s="468"/>
      <c r="RPH56" s="468"/>
      <c r="RPI56" s="468"/>
      <c r="RPJ56" s="468"/>
      <c r="RPK56" s="468"/>
      <c r="RPL56" s="468"/>
      <c r="RPM56" s="468"/>
      <c r="RPN56" s="468"/>
      <c r="RPO56" s="468"/>
      <c r="RPP56" s="468"/>
      <c r="RPQ56" s="468"/>
      <c r="RPR56" s="468"/>
      <c r="RPS56" s="468"/>
      <c r="RPT56" s="468"/>
      <c r="RPU56" s="468"/>
      <c r="RPV56" s="468"/>
      <c r="RPW56" s="468"/>
      <c r="RPX56" s="468"/>
      <c r="RPY56" s="468"/>
      <c r="RPZ56" s="468"/>
      <c r="RQA56" s="468"/>
      <c r="RQB56" s="468"/>
      <c r="RQC56" s="468"/>
      <c r="RQD56" s="468"/>
      <c r="RQE56" s="468"/>
      <c r="RQF56" s="468"/>
      <c r="RQG56" s="468"/>
      <c r="RQH56" s="468"/>
      <c r="RQI56" s="468"/>
      <c r="RQJ56" s="468"/>
      <c r="RQK56" s="468"/>
      <c r="RQL56" s="468"/>
      <c r="RQM56" s="468"/>
      <c r="RQN56" s="468"/>
      <c r="RQO56" s="468"/>
      <c r="RQP56" s="468"/>
      <c r="RQQ56" s="468"/>
      <c r="RQR56" s="468"/>
      <c r="RQS56" s="468"/>
      <c r="RQT56" s="468"/>
      <c r="RQU56" s="468"/>
      <c r="RQV56" s="468"/>
      <c r="RQW56" s="468"/>
      <c r="RQX56" s="468"/>
      <c r="RQY56" s="468"/>
      <c r="RQZ56" s="468"/>
      <c r="RRA56" s="468"/>
      <c r="RRB56" s="468"/>
      <c r="RRC56" s="468"/>
      <c r="RRD56" s="468"/>
      <c r="RRE56" s="468"/>
      <c r="RRF56" s="468"/>
      <c r="RRG56" s="468"/>
      <c r="RRH56" s="468"/>
      <c r="RRI56" s="468"/>
      <c r="RRJ56" s="468"/>
      <c r="RRK56" s="468"/>
      <c r="RRL56" s="468"/>
      <c r="RRM56" s="468"/>
      <c r="RRN56" s="468"/>
      <c r="RRO56" s="468"/>
      <c r="RRP56" s="468"/>
      <c r="RRQ56" s="468"/>
      <c r="RRR56" s="468"/>
      <c r="RRS56" s="468"/>
      <c r="RRT56" s="468"/>
      <c r="RRU56" s="468"/>
      <c r="RRV56" s="468"/>
      <c r="RRW56" s="468"/>
      <c r="RRX56" s="468"/>
      <c r="RRY56" s="468"/>
      <c r="RRZ56" s="468"/>
      <c r="RSA56" s="468"/>
      <c r="RSB56" s="468"/>
      <c r="RSC56" s="468"/>
      <c r="RSD56" s="468"/>
      <c r="RSE56" s="468"/>
      <c r="RSF56" s="468"/>
      <c r="RSG56" s="468"/>
      <c r="RSH56" s="468"/>
      <c r="RSI56" s="468"/>
      <c r="RSJ56" s="468"/>
      <c r="RSK56" s="468"/>
      <c r="RSL56" s="468"/>
      <c r="RSM56" s="468"/>
      <c r="RSN56" s="468"/>
      <c r="RSO56" s="468"/>
      <c r="RSP56" s="468"/>
      <c r="RSQ56" s="468"/>
      <c r="RSR56" s="468"/>
      <c r="RSS56" s="468"/>
      <c r="RST56" s="468"/>
      <c r="RSU56" s="468"/>
      <c r="RSV56" s="468"/>
      <c r="RSW56" s="468"/>
      <c r="RSX56" s="468"/>
      <c r="RSY56" s="468"/>
      <c r="RSZ56" s="468"/>
      <c r="RTA56" s="468"/>
      <c r="RTB56" s="468"/>
      <c r="RTC56" s="468"/>
      <c r="RTD56" s="468"/>
      <c r="RTE56" s="468"/>
      <c r="RTF56" s="468"/>
      <c r="RTG56" s="468"/>
      <c r="RTH56" s="468"/>
      <c r="RTI56" s="468"/>
      <c r="RTJ56" s="468"/>
      <c r="RTK56" s="468"/>
      <c r="RTL56" s="468"/>
      <c r="RTM56" s="468"/>
      <c r="RTN56" s="468"/>
      <c r="RTO56" s="468"/>
      <c r="RTP56" s="468"/>
      <c r="RTQ56" s="468"/>
      <c r="RTR56" s="468"/>
      <c r="RTS56" s="468"/>
      <c r="RTT56" s="468"/>
      <c r="RTU56" s="468"/>
      <c r="RTV56" s="468"/>
      <c r="RTW56" s="468"/>
      <c r="RTX56" s="468"/>
      <c r="RTY56" s="468"/>
      <c r="RTZ56" s="468"/>
      <c r="RUA56" s="468"/>
      <c r="RUB56" s="468"/>
      <c r="RUC56" s="468"/>
      <c r="RUD56" s="468"/>
      <c r="RUE56" s="468"/>
      <c r="RUF56" s="468"/>
      <c r="RUG56" s="468"/>
      <c r="RUH56" s="468"/>
      <c r="RUI56" s="468"/>
      <c r="RUJ56" s="468"/>
      <c r="RUK56" s="468"/>
      <c r="RUL56" s="468"/>
      <c r="RUM56" s="468"/>
      <c r="RUN56" s="468"/>
      <c r="RUO56" s="468"/>
      <c r="RUP56" s="468"/>
      <c r="RUQ56" s="468"/>
      <c r="RUR56" s="468"/>
      <c r="RUS56" s="468"/>
      <c r="RUT56" s="468"/>
      <c r="RUU56" s="468"/>
      <c r="RUV56" s="468"/>
      <c r="RUW56" s="468"/>
      <c r="RUX56" s="468"/>
      <c r="RUY56" s="468"/>
      <c r="RUZ56" s="468"/>
      <c r="RVA56" s="468"/>
      <c r="RVB56" s="468"/>
      <c r="RVC56" s="468"/>
      <c r="RVD56" s="468"/>
      <c r="RVE56" s="468"/>
      <c r="RVF56" s="468"/>
      <c r="RVG56" s="468"/>
      <c r="RVH56" s="468"/>
      <c r="RVI56" s="468"/>
      <c r="RVJ56" s="468"/>
      <c r="RVK56" s="468"/>
      <c r="RVL56" s="468"/>
      <c r="RVM56" s="468"/>
      <c r="RVN56" s="468"/>
      <c r="RVO56" s="468"/>
      <c r="RVP56" s="468"/>
      <c r="RVQ56" s="468"/>
      <c r="RVR56" s="468"/>
      <c r="RVS56" s="468"/>
      <c r="RVT56" s="468"/>
      <c r="RVU56" s="468"/>
      <c r="RVV56" s="468"/>
      <c r="RVW56" s="468"/>
      <c r="RVX56" s="468"/>
      <c r="RVY56" s="468"/>
      <c r="RVZ56" s="468"/>
      <c r="RWA56" s="468"/>
      <c r="RWB56" s="468"/>
      <c r="RWC56" s="468"/>
      <c r="RWD56" s="468"/>
      <c r="RWE56" s="468"/>
      <c r="RWF56" s="468"/>
      <c r="RWG56" s="468"/>
      <c r="RWH56" s="468"/>
      <c r="RWI56" s="468"/>
      <c r="RWJ56" s="468"/>
      <c r="RWK56" s="468"/>
      <c r="RWL56" s="468"/>
      <c r="RWM56" s="468"/>
      <c r="RWN56" s="468"/>
      <c r="RWO56" s="468"/>
      <c r="RWP56" s="468"/>
      <c r="RWQ56" s="468"/>
      <c r="RWR56" s="468"/>
      <c r="RWS56" s="468"/>
      <c r="RWT56" s="468"/>
      <c r="RWU56" s="468"/>
      <c r="RWV56" s="468"/>
      <c r="RWW56" s="468"/>
      <c r="RWX56" s="468"/>
      <c r="RWY56" s="468"/>
      <c r="RWZ56" s="468"/>
      <c r="RXA56" s="468"/>
      <c r="RXB56" s="468"/>
      <c r="RXC56" s="468"/>
      <c r="RXD56" s="468"/>
      <c r="RXE56" s="468"/>
      <c r="RXF56" s="468"/>
      <c r="RXG56" s="468"/>
      <c r="RXH56" s="468"/>
      <c r="RXI56" s="468"/>
      <c r="RXJ56" s="468"/>
      <c r="RXK56" s="468"/>
      <c r="RXL56" s="468"/>
      <c r="RXM56" s="468"/>
      <c r="RXN56" s="468"/>
      <c r="RXO56" s="468"/>
      <c r="RXP56" s="468"/>
      <c r="RXQ56" s="468"/>
      <c r="RXR56" s="468"/>
      <c r="RXS56" s="468"/>
      <c r="RXT56" s="468"/>
      <c r="RXU56" s="468"/>
      <c r="RXV56" s="468"/>
      <c r="RXW56" s="468"/>
      <c r="RXX56" s="468"/>
      <c r="RXY56" s="468"/>
      <c r="RXZ56" s="468"/>
      <c r="RYA56" s="468"/>
      <c r="RYB56" s="468"/>
      <c r="RYC56" s="468"/>
      <c r="RYD56" s="468"/>
      <c r="RYE56" s="468"/>
      <c r="RYF56" s="468"/>
      <c r="RYG56" s="468"/>
      <c r="RYH56" s="468"/>
      <c r="RYI56" s="468"/>
      <c r="RYJ56" s="468"/>
      <c r="RYK56" s="468"/>
      <c r="RYL56" s="468"/>
      <c r="RYM56" s="468"/>
      <c r="RYN56" s="468"/>
      <c r="RYO56" s="468"/>
      <c r="RYP56" s="468"/>
      <c r="RYQ56" s="468"/>
      <c r="RYR56" s="468"/>
      <c r="RYS56" s="468"/>
      <c r="RYT56" s="468"/>
      <c r="RYU56" s="468"/>
      <c r="RYV56" s="468"/>
      <c r="RYW56" s="468"/>
      <c r="RYX56" s="468"/>
      <c r="RYY56" s="468"/>
      <c r="RYZ56" s="468"/>
      <c r="RZA56" s="468"/>
      <c r="RZB56" s="468"/>
      <c r="RZC56" s="468"/>
      <c r="RZD56" s="468"/>
      <c r="RZE56" s="468"/>
      <c r="RZF56" s="468"/>
      <c r="RZG56" s="468"/>
      <c r="RZH56" s="468"/>
      <c r="RZI56" s="468"/>
      <c r="RZJ56" s="468"/>
      <c r="RZK56" s="468"/>
      <c r="RZL56" s="468"/>
      <c r="RZM56" s="468"/>
      <c r="RZN56" s="468"/>
      <c r="RZO56" s="468"/>
      <c r="RZP56" s="468"/>
      <c r="RZQ56" s="468"/>
      <c r="RZR56" s="468"/>
      <c r="RZS56" s="468"/>
      <c r="RZT56" s="468"/>
      <c r="RZU56" s="468"/>
      <c r="RZV56" s="468"/>
      <c r="RZW56" s="468"/>
      <c r="RZX56" s="468"/>
      <c r="RZY56" s="468"/>
      <c r="RZZ56" s="468"/>
      <c r="SAA56" s="468"/>
      <c r="SAB56" s="468"/>
      <c r="SAC56" s="468"/>
      <c r="SAD56" s="468"/>
      <c r="SAE56" s="468"/>
      <c r="SAF56" s="468"/>
      <c r="SAG56" s="468"/>
      <c r="SAH56" s="468"/>
      <c r="SAI56" s="468"/>
      <c r="SAJ56" s="468"/>
      <c r="SAK56" s="468"/>
      <c r="SAL56" s="468"/>
      <c r="SAM56" s="468"/>
      <c r="SAN56" s="468"/>
      <c r="SAO56" s="468"/>
      <c r="SAP56" s="468"/>
      <c r="SAQ56" s="468"/>
      <c r="SAR56" s="468"/>
      <c r="SAS56" s="468"/>
      <c r="SAT56" s="468"/>
      <c r="SAU56" s="468"/>
      <c r="SAV56" s="468"/>
      <c r="SAW56" s="468"/>
      <c r="SAX56" s="468"/>
      <c r="SAY56" s="468"/>
      <c r="SAZ56" s="468"/>
      <c r="SBA56" s="468"/>
      <c r="SBB56" s="468"/>
      <c r="SBC56" s="468"/>
      <c r="SBD56" s="468"/>
      <c r="SBE56" s="468"/>
      <c r="SBF56" s="468"/>
      <c r="SBG56" s="468"/>
      <c r="SBH56" s="468"/>
      <c r="SBI56" s="468"/>
      <c r="SBJ56" s="468"/>
      <c r="SBK56" s="468"/>
      <c r="SBL56" s="468"/>
      <c r="SBM56" s="468"/>
      <c r="SBN56" s="468"/>
      <c r="SBO56" s="468"/>
      <c r="SBP56" s="468"/>
      <c r="SBQ56" s="468"/>
      <c r="SBR56" s="468"/>
      <c r="SBS56" s="468"/>
      <c r="SBT56" s="468"/>
      <c r="SBU56" s="468"/>
      <c r="SBV56" s="468"/>
      <c r="SBW56" s="468"/>
      <c r="SBX56" s="468"/>
      <c r="SBY56" s="468"/>
      <c r="SBZ56" s="468"/>
      <c r="SCA56" s="468"/>
      <c r="SCB56" s="468"/>
      <c r="SCC56" s="468"/>
      <c r="SCD56" s="468"/>
      <c r="SCE56" s="468"/>
      <c r="SCF56" s="468"/>
      <c r="SCG56" s="468"/>
      <c r="SCH56" s="468"/>
      <c r="SCI56" s="468"/>
      <c r="SCJ56" s="468"/>
      <c r="SCK56" s="468"/>
      <c r="SCL56" s="468"/>
      <c r="SCM56" s="468"/>
      <c r="SCN56" s="468"/>
      <c r="SCO56" s="468"/>
      <c r="SCP56" s="468"/>
      <c r="SCQ56" s="468"/>
      <c r="SCR56" s="468"/>
      <c r="SCS56" s="468"/>
      <c r="SCT56" s="468"/>
      <c r="SCU56" s="468"/>
      <c r="SCV56" s="468"/>
      <c r="SCW56" s="468"/>
      <c r="SCX56" s="468"/>
      <c r="SCY56" s="468"/>
      <c r="SCZ56" s="468"/>
      <c r="SDA56" s="468"/>
      <c r="SDB56" s="468"/>
      <c r="SDC56" s="468"/>
      <c r="SDD56" s="468"/>
      <c r="SDE56" s="468"/>
      <c r="SDF56" s="468"/>
      <c r="SDG56" s="468"/>
      <c r="SDH56" s="468"/>
      <c r="SDI56" s="468"/>
      <c r="SDJ56" s="468"/>
      <c r="SDK56" s="468"/>
      <c r="SDL56" s="468"/>
      <c r="SDM56" s="468"/>
      <c r="SDN56" s="468"/>
      <c r="SDO56" s="468"/>
      <c r="SDP56" s="468"/>
      <c r="SDQ56" s="468"/>
      <c r="SDR56" s="468"/>
      <c r="SDS56" s="468"/>
      <c r="SDT56" s="468"/>
      <c r="SDU56" s="468"/>
      <c r="SDV56" s="468"/>
      <c r="SDW56" s="468"/>
      <c r="SDX56" s="468"/>
      <c r="SDY56" s="468"/>
      <c r="SDZ56" s="468"/>
      <c r="SEA56" s="468"/>
      <c r="SEB56" s="468"/>
      <c r="SEC56" s="468"/>
      <c r="SED56" s="468"/>
      <c r="SEE56" s="468"/>
      <c r="SEF56" s="468"/>
      <c r="SEG56" s="468"/>
      <c r="SEH56" s="468"/>
      <c r="SEI56" s="468"/>
      <c r="SEJ56" s="468"/>
      <c r="SEK56" s="468"/>
      <c r="SEL56" s="468"/>
      <c r="SEM56" s="468"/>
      <c r="SEN56" s="468"/>
      <c r="SEO56" s="468"/>
      <c r="SEP56" s="468"/>
      <c r="SEQ56" s="468"/>
      <c r="SER56" s="468"/>
      <c r="SES56" s="468"/>
      <c r="SET56" s="468"/>
      <c r="SEU56" s="468"/>
      <c r="SEV56" s="468"/>
      <c r="SEW56" s="468"/>
      <c r="SEX56" s="468"/>
      <c r="SEY56" s="468"/>
      <c r="SEZ56" s="468"/>
      <c r="SFA56" s="468"/>
      <c r="SFB56" s="468"/>
      <c r="SFC56" s="468"/>
      <c r="SFD56" s="468"/>
      <c r="SFE56" s="468"/>
      <c r="SFF56" s="468"/>
      <c r="SFG56" s="468"/>
      <c r="SFH56" s="468"/>
      <c r="SFI56" s="468"/>
      <c r="SFJ56" s="468"/>
      <c r="SFK56" s="468"/>
      <c r="SFL56" s="468"/>
      <c r="SFM56" s="468"/>
      <c r="SFN56" s="468"/>
      <c r="SFO56" s="468"/>
      <c r="SFP56" s="468"/>
      <c r="SFQ56" s="468"/>
      <c r="SFR56" s="468"/>
      <c r="SFS56" s="468"/>
      <c r="SFT56" s="468"/>
      <c r="SFU56" s="468"/>
      <c r="SFV56" s="468"/>
      <c r="SFW56" s="468"/>
      <c r="SFX56" s="468"/>
      <c r="SFY56" s="468"/>
      <c r="SFZ56" s="468"/>
      <c r="SGA56" s="468"/>
      <c r="SGB56" s="468"/>
      <c r="SGC56" s="468"/>
      <c r="SGD56" s="468"/>
      <c r="SGE56" s="468"/>
      <c r="SGF56" s="468"/>
      <c r="SGG56" s="468"/>
      <c r="SGH56" s="468"/>
      <c r="SGI56" s="468"/>
      <c r="SGJ56" s="468"/>
      <c r="SGK56" s="468"/>
      <c r="SGL56" s="468"/>
      <c r="SGM56" s="468"/>
      <c r="SGN56" s="468"/>
      <c r="SGO56" s="468"/>
      <c r="SGP56" s="468"/>
      <c r="SGQ56" s="468"/>
      <c r="SGR56" s="468"/>
      <c r="SGS56" s="468"/>
      <c r="SGT56" s="468"/>
      <c r="SGU56" s="468"/>
      <c r="SGV56" s="468"/>
      <c r="SGW56" s="468"/>
      <c r="SGX56" s="468"/>
      <c r="SGY56" s="468"/>
      <c r="SGZ56" s="468"/>
      <c r="SHA56" s="468"/>
      <c r="SHB56" s="468"/>
      <c r="SHC56" s="468"/>
      <c r="SHD56" s="468"/>
      <c r="SHE56" s="468"/>
      <c r="SHF56" s="468"/>
      <c r="SHG56" s="468"/>
      <c r="SHH56" s="468"/>
      <c r="SHI56" s="468"/>
      <c r="SHJ56" s="468"/>
      <c r="SHK56" s="468"/>
      <c r="SHL56" s="468"/>
      <c r="SHM56" s="468"/>
      <c r="SHN56" s="468"/>
      <c r="SHO56" s="468"/>
      <c r="SHP56" s="468"/>
      <c r="SHQ56" s="468"/>
      <c r="SHR56" s="468"/>
      <c r="SHS56" s="468"/>
      <c r="SHT56" s="468"/>
      <c r="SHU56" s="468"/>
      <c r="SHV56" s="468"/>
      <c r="SHW56" s="468"/>
      <c r="SHX56" s="468"/>
      <c r="SHY56" s="468"/>
      <c r="SHZ56" s="468"/>
      <c r="SIA56" s="468"/>
      <c r="SIB56" s="468"/>
      <c r="SIC56" s="468"/>
      <c r="SID56" s="468"/>
      <c r="SIE56" s="468"/>
      <c r="SIF56" s="468"/>
      <c r="SIG56" s="468"/>
      <c r="SIH56" s="468"/>
      <c r="SII56" s="468"/>
      <c r="SIJ56" s="468"/>
      <c r="SIK56" s="468"/>
      <c r="SIL56" s="468"/>
      <c r="SIM56" s="468"/>
      <c r="SIN56" s="468"/>
      <c r="SIO56" s="468"/>
      <c r="SIP56" s="468"/>
      <c r="SIQ56" s="468"/>
      <c r="SIR56" s="468"/>
      <c r="SIS56" s="468"/>
      <c r="SIT56" s="468"/>
      <c r="SIU56" s="468"/>
      <c r="SIV56" s="468"/>
      <c r="SIW56" s="468"/>
      <c r="SIX56" s="468"/>
      <c r="SIY56" s="468"/>
      <c r="SIZ56" s="468"/>
      <c r="SJA56" s="468"/>
      <c r="SJB56" s="468"/>
      <c r="SJC56" s="468"/>
      <c r="SJD56" s="468"/>
      <c r="SJE56" s="468"/>
      <c r="SJF56" s="468"/>
      <c r="SJG56" s="468"/>
      <c r="SJH56" s="468"/>
      <c r="SJI56" s="468"/>
      <c r="SJJ56" s="468"/>
      <c r="SJK56" s="468"/>
      <c r="SJL56" s="468"/>
      <c r="SJM56" s="468"/>
      <c r="SJN56" s="468"/>
      <c r="SJO56" s="468"/>
      <c r="SJP56" s="468"/>
      <c r="SJQ56" s="468"/>
      <c r="SJR56" s="468"/>
      <c r="SJS56" s="468"/>
      <c r="SJT56" s="468"/>
      <c r="SJU56" s="468"/>
      <c r="SJV56" s="468"/>
      <c r="SJW56" s="468"/>
      <c r="SJX56" s="468"/>
      <c r="SJY56" s="468"/>
      <c r="SJZ56" s="468"/>
      <c r="SKA56" s="468"/>
      <c r="SKB56" s="468"/>
      <c r="SKC56" s="468"/>
      <c r="SKD56" s="468"/>
      <c r="SKE56" s="468"/>
      <c r="SKF56" s="468"/>
      <c r="SKG56" s="468"/>
      <c r="SKH56" s="468"/>
      <c r="SKI56" s="468"/>
      <c r="SKJ56" s="468"/>
      <c r="SKK56" s="468"/>
      <c r="SKL56" s="468"/>
      <c r="SKM56" s="468"/>
      <c r="SKN56" s="468"/>
      <c r="SKO56" s="468"/>
      <c r="SKP56" s="468"/>
      <c r="SKQ56" s="468"/>
      <c r="SKR56" s="468"/>
      <c r="SKS56" s="468"/>
      <c r="SKT56" s="468"/>
      <c r="SKU56" s="468"/>
      <c r="SKV56" s="468"/>
      <c r="SKW56" s="468"/>
      <c r="SKX56" s="468"/>
      <c r="SKY56" s="468"/>
      <c r="SKZ56" s="468"/>
      <c r="SLA56" s="468"/>
      <c r="SLB56" s="468"/>
      <c r="SLC56" s="468"/>
      <c r="SLD56" s="468"/>
      <c r="SLE56" s="468"/>
      <c r="SLF56" s="468"/>
      <c r="SLG56" s="468"/>
      <c r="SLH56" s="468"/>
      <c r="SLI56" s="468"/>
      <c r="SLJ56" s="468"/>
      <c r="SLK56" s="468"/>
      <c r="SLL56" s="468"/>
      <c r="SLM56" s="468"/>
      <c r="SLN56" s="468"/>
      <c r="SLO56" s="468"/>
      <c r="SLP56" s="468"/>
      <c r="SLQ56" s="468"/>
      <c r="SLR56" s="468"/>
      <c r="SLS56" s="468"/>
      <c r="SLT56" s="468"/>
      <c r="SLU56" s="468"/>
      <c r="SLV56" s="468"/>
      <c r="SLW56" s="468"/>
      <c r="SLX56" s="468"/>
      <c r="SLY56" s="468"/>
      <c r="SLZ56" s="468"/>
      <c r="SMA56" s="468"/>
      <c r="SMB56" s="468"/>
      <c r="SMC56" s="468"/>
      <c r="SMD56" s="468"/>
      <c r="SME56" s="468"/>
      <c r="SMF56" s="468"/>
      <c r="SMG56" s="468"/>
      <c r="SMH56" s="468"/>
      <c r="SMI56" s="468"/>
      <c r="SMJ56" s="468"/>
      <c r="SMK56" s="468"/>
      <c r="SML56" s="468"/>
      <c r="SMM56" s="468"/>
      <c r="SMN56" s="468"/>
      <c r="SMO56" s="468"/>
      <c r="SMP56" s="468"/>
      <c r="SMQ56" s="468"/>
      <c r="SMR56" s="468"/>
      <c r="SMS56" s="468"/>
      <c r="SMT56" s="468"/>
      <c r="SMU56" s="468"/>
      <c r="SMV56" s="468"/>
      <c r="SMW56" s="468"/>
      <c r="SMX56" s="468"/>
      <c r="SMY56" s="468"/>
      <c r="SMZ56" s="468"/>
      <c r="SNA56" s="468"/>
      <c r="SNB56" s="468"/>
      <c r="SNC56" s="468"/>
      <c r="SND56" s="468"/>
      <c r="SNE56" s="468"/>
      <c r="SNF56" s="468"/>
      <c r="SNG56" s="468"/>
      <c r="SNH56" s="468"/>
      <c r="SNI56" s="468"/>
      <c r="SNJ56" s="468"/>
      <c r="SNK56" s="468"/>
      <c r="SNL56" s="468"/>
      <c r="SNM56" s="468"/>
      <c r="SNN56" s="468"/>
      <c r="SNO56" s="468"/>
      <c r="SNP56" s="468"/>
      <c r="SNQ56" s="468"/>
      <c r="SNR56" s="468"/>
      <c r="SNS56" s="468"/>
      <c r="SNT56" s="468"/>
      <c r="SNU56" s="468"/>
      <c r="SNV56" s="468"/>
      <c r="SNW56" s="468"/>
      <c r="SNX56" s="468"/>
      <c r="SNY56" s="468"/>
      <c r="SNZ56" s="468"/>
      <c r="SOA56" s="468"/>
      <c r="SOB56" s="468"/>
      <c r="SOC56" s="468"/>
      <c r="SOD56" s="468"/>
      <c r="SOE56" s="468"/>
      <c r="SOF56" s="468"/>
      <c r="SOG56" s="468"/>
      <c r="SOH56" s="468"/>
      <c r="SOI56" s="468"/>
      <c r="SOJ56" s="468"/>
      <c r="SOK56" s="468"/>
      <c r="SOL56" s="468"/>
      <c r="SOM56" s="468"/>
      <c r="SON56" s="468"/>
      <c r="SOO56" s="468"/>
      <c r="SOP56" s="468"/>
      <c r="SOQ56" s="468"/>
      <c r="SOR56" s="468"/>
      <c r="SOS56" s="468"/>
      <c r="SOT56" s="468"/>
      <c r="SOU56" s="468"/>
      <c r="SOV56" s="468"/>
      <c r="SOW56" s="468"/>
      <c r="SOX56" s="468"/>
      <c r="SOY56" s="468"/>
      <c r="SOZ56" s="468"/>
      <c r="SPA56" s="468"/>
      <c r="SPB56" s="468"/>
      <c r="SPC56" s="468"/>
      <c r="SPD56" s="468"/>
      <c r="SPE56" s="468"/>
      <c r="SPF56" s="468"/>
      <c r="SPG56" s="468"/>
      <c r="SPH56" s="468"/>
      <c r="SPI56" s="468"/>
      <c r="SPJ56" s="468"/>
      <c r="SPK56" s="468"/>
      <c r="SPL56" s="468"/>
      <c r="SPM56" s="468"/>
      <c r="SPN56" s="468"/>
      <c r="SPO56" s="468"/>
      <c r="SPP56" s="468"/>
      <c r="SPQ56" s="468"/>
      <c r="SPR56" s="468"/>
      <c r="SPS56" s="468"/>
      <c r="SPT56" s="468"/>
      <c r="SPU56" s="468"/>
      <c r="SPV56" s="468"/>
      <c r="SPW56" s="468"/>
      <c r="SPX56" s="468"/>
      <c r="SPY56" s="468"/>
      <c r="SPZ56" s="468"/>
      <c r="SQA56" s="468"/>
      <c r="SQB56" s="468"/>
      <c r="SQC56" s="468"/>
      <c r="SQD56" s="468"/>
      <c r="SQE56" s="468"/>
      <c r="SQF56" s="468"/>
      <c r="SQG56" s="468"/>
      <c r="SQH56" s="468"/>
      <c r="SQI56" s="468"/>
      <c r="SQJ56" s="468"/>
      <c r="SQK56" s="468"/>
      <c r="SQL56" s="468"/>
      <c r="SQM56" s="468"/>
      <c r="SQN56" s="468"/>
      <c r="SQO56" s="468"/>
      <c r="SQP56" s="468"/>
      <c r="SQQ56" s="468"/>
      <c r="SQR56" s="468"/>
      <c r="SQS56" s="468"/>
      <c r="SQT56" s="468"/>
      <c r="SQU56" s="468"/>
      <c r="SQV56" s="468"/>
      <c r="SQW56" s="468"/>
      <c r="SQX56" s="468"/>
      <c r="SQY56" s="468"/>
      <c r="SQZ56" s="468"/>
      <c r="SRA56" s="468"/>
      <c r="SRB56" s="468"/>
      <c r="SRC56" s="468"/>
      <c r="SRD56" s="468"/>
      <c r="SRE56" s="468"/>
      <c r="SRF56" s="468"/>
      <c r="SRG56" s="468"/>
      <c r="SRH56" s="468"/>
      <c r="SRI56" s="468"/>
      <c r="SRJ56" s="468"/>
      <c r="SRK56" s="468"/>
      <c r="SRL56" s="468"/>
      <c r="SRM56" s="468"/>
      <c r="SRN56" s="468"/>
      <c r="SRO56" s="468"/>
      <c r="SRP56" s="468"/>
      <c r="SRQ56" s="468"/>
      <c r="SRR56" s="468"/>
      <c r="SRS56" s="468"/>
      <c r="SRT56" s="468"/>
      <c r="SRU56" s="468"/>
      <c r="SRV56" s="468"/>
      <c r="SRW56" s="468"/>
      <c r="SRX56" s="468"/>
      <c r="SRY56" s="468"/>
      <c r="SRZ56" s="468"/>
      <c r="SSA56" s="468"/>
      <c r="SSB56" s="468"/>
      <c r="SSC56" s="468"/>
      <c r="SSD56" s="468"/>
      <c r="SSE56" s="468"/>
      <c r="SSF56" s="468"/>
      <c r="SSG56" s="468"/>
      <c r="SSH56" s="468"/>
      <c r="SSI56" s="468"/>
      <c r="SSJ56" s="468"/>
      <c r="SSK56" s="468"/>
      <c r="SSL56" s="468"/>
      <c r="SSM56" s="468"/>
      <c r="SSN56" s="468"/>
      <c r="SSO56" s="468"/>
      <c r="SSP56" s="468"/>
      <c r="SSQ56" s="468"/>
      <c r="SSR56" s="468"/>
      <c r="SSS56" s="468"/>
      <c r="SST56" s="468"/>
      <c r="SSU56" s="468"/>
      <c r="SSV56" s="468"/>
      <c r="SSW56" s="468"/>
      <c r="SSX56" s="468"/>
      <c r="SSY56" s="468"/>
      <c r="SSZ56" s="468"/>
      <c r="STA56" s="468"/>
      <c r="STB56" s="468"/>
      <c r="STC56" s="468"/>
      <c r="STD56" s="468"/>
      <c r="STE56" s="468"/>
      <c r="STF56" s="468"/>
      <c r="STG56" s="468"/>
      <c r="STH56" s="468"/>
      <c r="STI56" s="468"/>
      <c r="STJ56" s="468"/>
      <c r="STK56" s="468"/>
      <c r="STL56" s="468"/>
      <c r="STM56" s="468"/>
      <c r="STN56" s="468"/>
      <c r="STO56" s="468"/>
      <c r="STP56" s="468"/>
      <c r="STQ56" s="468"/>
      <c r="STR56" s="468"/>
      <c r="STS56" s="468"/>
      <c r="STT56" s="468"/>
      <c r="STU56" s="468"/>
      <c r="STV56" s="468"/>
      <c r="STW56" s="468"/>
      <c r="STX56" s="468"/>
      <c r="STY56" s="468"/>
      <c r="STZ56" s="468"/>
      <c r="SUA56" s="468"/>
      <c r="SUB56" s="468"/>
      <c r="SUC56" s="468"/>
      <c r="SUD56" s="468"/>
      <c r="SUE56" s="468"/>
      <c r="SUF56" s="468"/>
      <c r="SUG56" s="468"/>
      <c r="SUH56" s="468"/>
      <c r="SUI56" s="468"/>
      <c r="SUJ56" s="468"/>
      <c r="SUK56" s="468"/>
      <c r="SUL56" s="468"/>
      <c r="SUM56" s="468"/>
      <c r="SUN56" s="468"/>
      <c r="SUO56" s="468"/>
      <c r="SUP56" s="468"/>
      <c r="SUQ56" s="468"/>
      <c r="SUR56" s="468"/>
      <c r="SUS56" s="468"/>
      <c r="SUT56" s="468"/>
      <c r="SUU56" s="468"/>
      <c r="SUV56" s="468"/>
      <c r="SUW56" s="468"/>
      <c r="SUX56" s="468"/>
      <c r="SUY56" s="468"/>
      <c r="SUZ56" s="468"/>
      <c r="SVA56" s="468"/>
      <c r="SVB56" s="468"/>
      <c r="SVC56" s="468"/>
      <c r="SVD56" s="468"/>
      <c r="SVE56" s="468"/>
      <c r="SVF56" s="468"/>
      <c r="SVG56" s="468"/>
      <c r="SVH56" s="468"/>
      <c r="SVI56" s="468"/>
      <c r="SVJ56" s="468"/>
      <c r="SVK56" s="468"/>
      <c r="SVL56" s="468"/>
      <c r="SVM56" s="468"/>
      <c r="SVN56" s="468"/>
      <c r="SVO56" s="468"/>
      <c r="SVP56" s="468"/>
      <c r="SVQ56" s="468"/>
      <c r="SVR56" s="468"/>
      <c r="SVS56" s="468"/>
      <c r="SVT56" s="468"/>
      <c r="SVU56" s="468"/>
      <c r="SVV56" s="468"/>
      <c r="SVW56" s="468"/>
      <c r="SVX56" s="468"/>
      <c r="SVY56" s="468"/>
      <c r="SVZ56" s="468"/>
      <c r="SWA56" s="468"/>
      <c r="SWB56" s="468"/>
      <c r="SWC56" s="468"/>
      <c r="SWD56" s="468"/>
      <c r="SWE56" s="468"/>
      <c r="SWF56" s="468"/>
      <c r="SWG56" s="468"/>
      <c r="SWH56" s="468"/>
      <c r="SWI56" s="468"/>
      <c r="SWJ56" s="468"/>
      <c r="SWK56" s="468"/>
      <c r="SWL56" s="468"/>
      <c r="SWM56" s="468"/>
      <c r="SWN56" s="468"/>
      <c r="SWO56" s="468"/>
      <c r="SWP56" s="468"/>
      <c r="SWQ56" s="468"/>
      <c r="SWR56" s="468"/>
      <c r="SWS56" s="468"/>
      <c r="SWT56" s="468"/>
      <c r="SWU56" s="468"/>
      <c r="SWV56" s="468"/>
      <c r="SWW56" s="468"/>
      <c r="SWX56" s="468"/>
      <c r="SWY56" s="468"/>
      <c r="SWZ56" s="468"/>
      <c r="SXA56" s="468"/>
      <c r="SXB56" s="468"/>
      <c r="SXC56" s="468"/>
      <c r="SXD56" s="468"/>
      <c r="SXE56" s="468"/>
      <c r="SXF56" s="468"/>
      <c r="SXG56" s="468"/>
      <c r="SXH56" s="468"/>
      <c r="SXI56" s="468"/>
      <c r="SXJ56" s="468"/>
      <c r="SXK56" s="468"/>
      <c r="SXL56" s="468"/>
      <c r="SXM56" s="468"/>
      <c r="SXN56" s="468"/>
      <c r="SXO56" s="468"/>
      <c r="SXP56" s="468"/>
      <c r="SXQ56" s="468"/>
      <c r="SXR56" s="468"/>
      <c r="SXS56" s="468"/>
      <c r="SXT56" s="468"/>
      <c r="SXU56" s="468"/>
      <c r="SXV56" s="468"/>
      <c r="SXW56" s="468"/>
      <c r="SXX56" s="468"/>
      <c r="SXY56" s="468"/>
      <c r="SXZ56" s="468"/>
      <c r="SYA56" s="468"/>
      <c r="SYB56" s="468"/>
      <c r="SYC56" s="468"/>
      <c r="SYD56" s="468"/>
      <c r="SYE56" s="468"/>
      <c r="SYF56" s="468"/>
      <c r="SYG56" s="468"/>
      <c r="SYH56" s="468"/>
      <c r="SYI56" s="468"/>
      <c r="SYJ56" s="468"/>
      <c r="SYK56" s="468"/>
      <c r="SYL56" s="468"/>
      <c r="SYM56" s="468"/>
      <c r="SYN56" s="468"/>
      <c r="SYO56" s="468"/>
      <c r="SYP56" s="468"/>
      <c r="SYQ56" s="468"/>
      <c r="SYR56" s="468"/>
      <c r="SYS56" s="468"/>
      <c r="SYT56" s="468"/>
      <c r="SYU56" s="468"/>
      <c r="SYV56" s="468"/>
      <c r="SYW56" s="468"/>
      <c r="SYX56" s="468"/>
      <c r="SYY56" s="468"/>
      <c r="SYZ56" s="468"/>
      <c r="SZA56" s="468"/>
      <c r="SZB56" s="468"/>
      <c r="SZC56" s="468"/>
      <c r="SZD56" s="468"/>
      <c r="SZE56" s="468"/>
      <c r="SZF56" s="468"/>
      <c r="SZG56" s="468"/>
      <c r="SZH56" s="468"/>
      <c r="SZI56" s="468"/>
      <c r="SZJ56" s="468"/>
      <c r="SZK56" s="468"/>
      <c r="SZL56" s="468"/>
      <c r="SZM56" s="468"/>
      <c r="SZN56" s="468"/>
      <c r="SZO56" s="468"/>
      <c r="SZP56" s="468"/>
      <c r="SZQ56" s="468"/>
      <c r="SZR56" s="468"/>
      <c r="SZS56" s="468"/>
      <c r="SZT56" s="468"/>
      <c r="SZU56" s="468"/>
      <c r="SZV56" s="468"/>
      <c r="SZW56" s="468"/>
      <c r="SZX56" s="468"/>
      <c r="SZY56" s="468"/>
      <c r="SZZ56" s="468"/>
      <c r="TAA56" s="468"/>
      <c r="TAB56" s="468"/>
      <c r="TAC56" s="468"/>
      <c r="TAD56" s="468"/>
      <c r="TAE56" s="468"/>
      <c r="TAF56" s="468"/>
      <c r="TAG56" s="468"/>
      <c r="TAH56" s="468"/>
      <c r="TAI56" s="468"/>
      <c r="TAJ56" s="468"/>
      <c r="TAK56" s="468"/>
      <c r="TAL56" s="468"/>
      <c r="TAM56" s="468"/>
      <c r="TAN56" s="468"/>
      <c r="TAO56" s="468"/>
      <c r="TAP56" s="468"/>
      <c r="TAQ56" s="468"/>
      <c r="TAR56" s="468"/>
      <c r="TAS56" s="468"/>
      <c r="TAT56" s="468"/>
      <c r="TAU56" s="468"/>
      <c r="TAV56" s="468"/>
      <c r="TAW56" s="468"/>
      <c r="TAX56" s="468"/>
      <c r="TAY56" s="468"/>
      <c r="TAZ56" s="468"/>
      <c r="TBA56" s="468"/>
      <c r="TBB56" s="468"/>
      <c r="TBC56" s="468"/>
      <c r="TBD56" s="468"/>
      <c r="TBE56" s="468"/>
      <c r="TBF56" s="468"/>
      <c r="TBG56" s="468"/>
      <c r="TBH56" s="468"/>
      <c r="TBI56" s="468"/>
      <c r="TBJ56" s="468"/>
      <c r="TBK56" s="468"/>
      <c r="TBL56" s="468"/>
      <c r="TBM56" s="468"/>
      <c r="TBN56" s="468"/>
      <c r="TBO56" s="468"/>
      <c r="TBP56" s="468"/>
      <c r="TBQ56" s="468"/>
      <c r="TBR56" s="468"/>
      <c r="TBS56" s="468"/>
      <c r="TBT56" s="468"/>
      <c r="TBU56" s="468"/>
      <c r="TBV56" s="468"/>
      <c r="TBW56" s="468"/>
      <c r="TBX56" s="468"/>
      <c r="TBY56" s="468"/>
      <c r="TBZ56" s="468"/>
      <c r="TCA56" s="468"/>
      <c r="TCB56" s="468"/>
      <c r="TCC56" s="468"/>
      <c r="TCD56" s="468"/>
      <c r="TCE56" s="468"/>
      <c r="TCF56" s="468"/>
      <c r="TCG56" s="468"/>
      <c r="TCH56" s="468"/>
      <c r="TCI56" s="468"/>
      <c r="TCJ56" s="468"/>
      <c r="TCK56" s="468"/>
      <c r="TCL56" s="468"/>
      <c r="TCM56" s="468"/>
      <c r="TCN56" s="468"/>
      <c r="TCO56" s="468"/>
      <c r="TCP56" s="468"/>
      <c r="TCQ56" s="468"/>
      <c r="TCR56" s="468"/>
      <c r="TCS56" s="468"/>
      <c r="TCT56" s="468"/>
      <c r="TCU56" s="468"/>
      <c r="TCV56" s="468"/>
      <c r="TCW56" s="468"/>
      <c r="TCX56" s="468"/>
      <c r="TCY56" s="468"/>
      <c r="TCZ56" s="468"/>
      <c r="TDA56" s="468"/>
      <c r="TDB56" s="468"/>
      <c r="TDC56" s="468"/>
      <c r="TDD56" s="468"/>
      <c r="TDE56" s="468"/>
      <c r="TDF56" s="468"/>
      <c r="TDG56" s="468"/>
      <c r="TDH56" s="468"/>
      <c r="TDI56" s="468"/>
      <c r="TDJ56" s="468"/>
      <c r="TDK56" s="468"/>
      <c r="TDL56" s="468"/>
      <c r="TDM56" s="468"/>
      <c r="TDN56" s="468"/>
      <c r="TDO56" s="468"/>
      <c r="TDP56" s="468"/>
      <c r="TDQ56" s="468"/>
      <c r="TDR56" s="468"/>
      <c r="TDS56" s="468"/>
      <c r="TDT56" s="468"/>
      <c r="TDU56" s="468"/>
      <c r="TDV56" s="468"/>
      <c r="TDW56" s="468"/>
      <c r="TDX56" s="468"/>
      <c r="TDY56" s="468"/>
      <c r="TDZ56" s="468"/>
      <c r="TEA56" s="468"/>
      <c r="TEB56" s="468"/>
      <c r="TEC56" s="468"/>
      <c r="TED56" s="468"/>
      <c r="TEE56" s="468"/>
      <c r="TEF56" s="468"/>
      <c r="TEG56" s="468"/>
      <c r="TEH56" s="468"/>
      <c r="TEI56" s="468"/>
      <c r="TEJ56" s="468"/>
      <c r="TEK56" s="468"/>
      <c r="TEL56" s="468"/>
      <c r="TEM56" s="468"/>
      <c r="TEN56" s="468"/>
      <c r="TEO56" s="468"/>
      <c r="TEP56" s="468"/>
      <c r="TEQ56" s="468"/>
      <c r="TER56" s="468"/>
      <c r="TES56" s="468"/>
      <c r="TET56" s="468"/>
      <c r="TEU56" s="468"/>
      <c r="TEV56" s="468"/>
      <c r="TEW56" s="468"/>
      <c r="TEX56" s="468"/>
      <c r="TEY56" s="468"/>
      <c r="TEZ56" s="468"/>
      <c r="TFA56" s="468"/>
      <c r="TFB56" s="468"/>
      <c r="TFC56" s="468"/>
      <c r="TFD56" s="468"/>
      <c r="TFE56" s="468"/>
      <c r="TFF56" s="468"/>
      <c r="TFG56" s="468"/>
      <c r="TFH56" s="468"/>
      <c r="TFI56" s="468"/>
      <c r="TFJ56" s="468"/>
      <c r="TFK56" s="468"/>
      <c r="TFL56" s="468"/>
      <c r="TFM56" s="468"/>
      <c r="TFN56" s="468"/>
      <c r="TFO56" s="468"/>
      <c r="TFP56" s="468"/>
      <c r="TFQ56" s="468"/>
      <c r="TFR56" s="468"/>
      <c r="TFS56" s="468"/>
      <c r="TFT56" s="468"/>
      <c r="TFU56" s="468"/>
      <c r="TFV56" s="468"/>
      <c r="TFW56" s="468"/>
      <c r="TFX56" s="468"/>
      <c r="TFY56" s="468"/>
      <c r="TFZ56" s="468"/>
      <c r="TGA56" s="468"/>
      <c r="TGB56" s="468"/>
      <c r="TGC56" s="468"/>
      <c r="TGD56" s="468"/>
      <c r="TGE56" s="468"/>
      <c r="TGF56" s="468"/>
      <c r="TGG56" s="468"/>
      <c r="TGH56" s="468"/>
      <c r="TGI56" s="468"/>
      <c r="TGJ56" s="468"/>
      <c r="TGK56" s="468"/>
      <c r="TGL56" s="468"/>
      <c r="TGM56" s="468"/>
      <c r="TGN56" s="468"/>
      <c r="TGO56" s="468"/>
      <c r="TGP56" s="468"/>
      <c r="TGQ56" s="468"/>
      <c r="TGR56" s="468"/>
      <c r="TGS56" s="468"/>
      <c r="TGT56" s="468"/>
      <c r="TGU56" s="468"/>
      <c r="TGV56" s="468"/>
      <c r="TGW56" s="468"/>
      <c r="TGX56" s="468"/>
      <c r="TGY56" s="468"/>
      <c r="TGZ56" s="468"/>
      <c r="THA56" s="468"/>
      <c r="THB56" s="468"/>
      <c r="THC56" s="468"/>
      <c r="THD56" s="468"/>
      <c r="THE56" s="468"/>
      <c r="THF56" s="468"/>
      <c r="THG56" s="468"/>
      <c r="THH56" s="468"/>
      <c r="THI56" s="468"/>
      <c r="THJ56" s="468"/>
      <c r="THK56" s="468"/>
      <c r="THL56" s="468"/>
      <c r="THM56" s="468"/>
      <c r="THN56" s="468"/>
      <c r="THO56" s="468"/>
      <c r="THP56" s="468"/>
      <c r="THQ56" s="468"/>
      <c r="THR56" s="468"/>
      <c r="THS56" s="468"/>
      <c r="THT56" s="468"/>
      <c r="THU56" s="468"/>
      <c r="THV56" s="468"/>
      <c r="THW56" s="468"/>
      <c r="THX56" s="468"/>
      <c r="THY56" s="468"/>
      <c r="THZ56" s="468"/>
      <c r="TIA56" s="468"/>
      <c r="TIB56" s="468"/>
      <c r="TIC56" s="468"/>
      <c r="TID56" s="468"/>
      <c r="TIE56" s="468"/>
      <c r="TIF56" s="468"/>
      <c r="TIG56" s="468"/>
      <c r="TIH56" s="468"/>
      <c r="TII56" s="468"/>
      <c r="TIJ56" s="468"/>
      <c r="TIK56" s="468"/>
      <c r="TIL56" s="468"/>
      <c r="TIM56" s="468"/>
      <c r="TIN56" s="468"/>
      <c r="TIO56" s="468"/>
      <c r="TIP56" s="468"/>
      <c r="TIQ56" s="468"/>
      <c r="TIR56" s="468"/>
      <c r="TIS56" s="468"/>
      <c r="TIT56" s="468"/>
      <c r="TIU56" s="468"/>
      <c r="TIV56" s="468"/>
      <c r="TIW56" s="468"/>
      <c r="TIX56" s="468"/>
      <c r="TIY56" s="468"/>
      <c r="TIZ56" s="468"/>
      <c r="TJA56" s="468"/>
      <c r="TJB56" s="468"/>
      <c r="TJC56" s="468"/>
      <c r="TJD56" s="468"/>
      <c r="TJE56" s="468"/>
      <c r="TJF56" s="468"/>
      <c r="TJG56" s="468"/>
      <c r="TJH56" s="468"/>
      <c r="TJI56" s="468"/>
      <c r="TJJ56" s="468"/>
      <c r="TJK56" s="468"/>
      <c r="TJL56" s="468"/>
      <c r="TJM56" s="468"/>
      <c r="TJN56" s="468"/>
      <c r="TJO56" s="468"/>
      <c r="TJP56" s="468"/>
      <c r="TJQ56" s="468"/>
      <c r="TJR56" s="468"/>
      <c r="TJS56" s="468"/>
      <c r="TJT56" s="468"/>
      <c r="TJU56" s="468"/>
      <c r="TJV56" s="468"/>
      <c r="TJW56" s="468"/>
      <c r="TJX56" s="468"/>
      <c r="TJY56" s="468"/>
      <c r="TJZ56" s="468"/>
      <c r="TKA56" s="468"/>
      <c r="TKB56" s="468"/>
      <c r="TKC56" s="468"/>
      <c r="TKD56" s="468"/>
      <c r="TKE56" s="468"/>
      <c r="TKF56" s="468"/>
      <c r="TKG56" s="468"/>
      <c r="TKH56" s="468"/>
      <c r="TKI56" s="468"/>
      <c r="TKJ56" s="468"/>
      <c r="TKK56" s="468"/>
      <c r="TKL56" s="468"/>
      <c r="TKM56" s="468"/>
      <c r="TKN56" s="468"/>
      <c r="TKO56" s="468"/>
      <c r="TKP56" s="468"/>
      <c r="TKQ56" s="468"/>
      <c r="TKR56" s="468"/>
      <c r="TKS56" s="468"/>
      <c r="TKT56" s="468"/>
      <c r="TKU56" s="468"/>
      <c r="TKV56" s="468"/>
      <c r="TKW56" s="468"/>
      <c r="TKX56" s="468"/>
      <c r="TKY56" s="468"/>
      <c r="TKZ56" s="468"/>
      <c r="TLA56" s="468"/>
      <c r="TLB56" s="468"/>
      <c r="TLC56" s="468"/>
      <c r="TLD56" s="468"/>
      <c r="TLE56" s="468"/>
      <c r="TLF56" s="468"/>
      <c r="TLG56" s="468"/>
      <c r="TLH56" s="468"/>
      <c r="TLI56" s="468"/>
      <c r="TLJ56" s="468"/>
      <c r="TLK56" s="468"/>
      <c r="TLL56" s="468"/>
      <c r="TLM56" s="468"/>
      <c r="TLN56" s="468"/>
      <c r="TLO56" s="468"/>
      <c r="TLP56" s="468"/>
      <c r="TLQ56" s="468"/>
      <c r="TLR56" s="468"/>
      <c r="TLS56" s="468"/>
      <c r="TLT56" s="468"/>
      <c r="TLU56" s="468"/>
      <c r="TLV56" s="468"/>
      <c r="TLW56" s="468"/>
      <c r="TLX56" s="468"/>
      <c r="TLY56" s="468"/>
      <c r="TLZ56" s="468"/>
      <c r="TMA56" s="468"/>
      <c r="TMB56" s="468"/>
      <c r="TMC56" s="468"/>
      <c r="TMD56" s="468"/>
      <c r="TME56" s="468"/>
      <c r="TMF56" s="468"/>
      <c r="TMG56" s="468"/>
      <c r="TMH56" s="468"/>
      <c r="TMI56" s="468"/>
      <c r="TMJ56" s="468"/>
      <c r="TMK56" s="468"/>
      <c r="TML56" s="468"/>
      <c r="TMM56" s="468"/>
      <c r="TMN56" s="468"/>
      <c r="TMO56" s="468"/>
      <c r="TMP56" s="468"/>
      <c r="TMQ56" s="468"/>
      <c r="TMR56" s="468"/>
      <c r="TMS56" s="468"/>
      <c r="TMT56" s="468"/>
      <c r="TMU56" s="468"/>
      <c r="TMV56" s="468"/>
      <c r="TMW56" s="468"/>
      <c r="TMX56" s="468"/>
      <c r="TMY56" s="468"/>
      <c r="TMZ56" s="468"/>
      <c r="TNA56" s="468"/>
      <c r="TNB56" s="468"/>
      <c r="TNC56" s="468"/>
      <c r="TND56" s="468"/>
      <c r="TNE56" s="468"/>
      <c r="TNF56" s="468"/>
      <c r="TNG56" s="468"/>
      <c r="TNH56" s="468"/>
      <c r="TNI56" s="468"/>
      <c r="TNJ56" s="468"/>
      <c r="TNK56" s="468"/>
      <c r="TNL56" s="468"/>
      <c r="TNM56" s="468"/>
      <c r="TNN56" s="468"/>
      <c r="TNO56" s="468"/>
      <c r="TNP56" s="468"/>
      <c r="TNQ56" s="468"/>
      <c r="TNR56" s="468"/>
      <c r="TNS56" s="468"/>
      <c r="TNT56" s="468"/>
      <c r="TNU56" s="468"/>
      <c r="TNV56" s="468"/>
      <c r="TNW56" s="468"/>
      <c r="TNX56" s="468"/>
      <c r="TNY56" s="468"/>
      <c r="TNZ56" s="468"/>
      <c r="TOA56" s="468"/>
      <c r="TOB56" s="468"/>
      <c r="TOC56" s="468"/>
      <c r="TOD56" s="468"/>
      <c r="TOE56" s="468"/>
      <c r="TOF56" s="468"/>
      <c r="TOG56" s="468"/>
      <c r="TOH56" s="468"/>
      <c r="TOI56" s="468"/>
      <c r="TOJ56" s="468"/>
      <c r="TOK56" s="468"/>
      <c r="TOL56" s="468"/>
      <c r="TOM56" s="468"/>
      <c r="TON56" s="468"/>
      <c r="TOO56" s="468"/>
      <c r="TOP56" s="468"/>
      <c r="TOQ56" s="468"/>
      <c r="TOR56" s="468"/>
      <c r="TOS56" s="468"/>
      <c r="TOT56" s="468"/>
      <c r="TOU56" s="468"/>
      <c r="TOV56" s="468"/>
      <c r="TOW56" s="468"/>
      <c r="TOX56" s="468"/>
      <c r="TOY56" s="468"/>
      <c r="TOZ56" s="468"/>
      <c r="TPA56" s="468"/>
      <c r="TPB56" s="468"/>
      <c r="TPC56" s="468"/>
      <c r="TPD56" s="468"/>
      <c r="TPE56" s="468"/>
      <c r="TPF56" s="468"/>
      <c r="TPG56" s="468"/>
      <c r="TPH56" s="468"/>
      <c r="TPI56" s="468"/>
      <c r="TPJ56" s="468"/>
      <c r="TPK56" s="468"/>
      <c r="TPL56" s="468"/>
      <c r="TPM56" s="468"/>
      <c r="TPN56" s="468"/>
      <c r="TPO56" s="468"/>
      <c r="TPP56" s="468"/>
      <c r="TPQ56" s="468"/>
      <c r="TPR56" s="468"/>
      <c r="TPS56" s="468"/>
      <c r="TPT56" s="468"/>
      <c r="TPU56" s="468"/>
      <c r="TPV56" s="468"/>
      <c r="TPW56" s="468"/>
      <c r="TPX56" s="468"/>
      <c r="TPY56" s="468"/>
      <c r="TPZ56" s="468"/>
      <c r="TQA56" s="468"/>
      <c r="TQB56" s="468"/>
      <c r="TQC56" s="468"/>
      <c r="TQD56" s="468"/>
      <c r="TQE56" s="468"/>
      <c r="TQF56" s="468"/>
      <c r="TQG56" s="468"/>
      <c r="TQH56" s="468"/>
      <c r="TQI56" s="468"/>
      <c r="TQJ56" s="468"/>
      <c r="TQK56" s="468"/>
      <c r="TQL56" s="468"/>
      <c r="TQM56" s="468"/>
      <c r="TQN56" s="468"/>
      <c r="TQO56" s="468"/>
      <c r="TQP56" s="468"/>
      <c r="TQQ56" s="468"/>
      <c r="TQR56" s="468"/>
      <c r="TQS56" s="468"/>
      <c r="TQT56" s="468"/>
      <c r="TQU56" s="468"/>
      <c r="TQV56" s="468"/>
      <c r="TQW56" s="468"/>
      <c r="TQX56" s="468"/>
      <c r="TQY56" s="468"/>
      <c r="TQZ56" s="468"/>
      <c r="TRA56" s="468"/>
      <c r="TRB56" s="468"/>
      <c r="TRC56" s="468"/>
      <c r="TRD56" s="468"/>
      <c r="TRE56" s="468"/>
      <c r="TRF56" s="468"/>
      <c r="TRG56" s="468"/>
      <c r="TRH56" s="468"/>
      <c r="TRI56" s="468"/>
      <c r="TRJ56" s="468"/>
      <c r="TRK56" s="468"/>
      <c r="TRL56" s="468"/>
      <c r="TRM56" s="468"/>
      <c r="TRN56" s="468"/>
      <c r="TRO56" s="468"/>
      <c r="TRP56" s="468"/>
      <c r="TRQ56" s="468"/>
      <c r="TRR56" s="468"/>
      <c r="TRS56" s="468"/>
      <c r="TRT56" s="468"/>
      <c r="TRU56" s="468"/>
      <c r="TRV56" s="468"/>
      <c r="TRW56" s="468"/>
      <c r="TRX56" s="468"/>
      <c r="TRY56" s="468"/>
      <c r="TRZ56" s="468"/>
      <c r="TSA56" s="468"/>
      <c r="TSB56" s="468"/>
      <c r="TSC56" s="468"/>
      <c r="TSD56" s="468"/>
      <c r="TSE56" s="468"/>
      <c r="TSF56" s="468"/>
      <c r="TSG56" s="468"/>
      <c r="TSH56" s="468"/>
      <c r="TSI56" s="468"/>
      <c r="TSJ56" s="468"/>
      <c r="TSK56" s="468"/>
      <c r="TSL56" s="468"/>
      <c r="TSM56" s="468"/>
      <c r="TSN56" s="468"/>
      <c r="TSO56" s="468"/>
      <c r="TSP56" s="468"/>
      <c r="TSQ56" s="468"/>
      <c r="TSR56" s="468"/>
      <c r="TSS56" s="468"/>
      <c r="TST56" s="468"/>
      <c r="TSU56" s="468"/>
      <c r="TSV56" s="468"/>
      <c r="TSW56" s="468"/>
      <c r="TSX56" s="468"/>
      <c r="TSY56" s="468"/>
      <c r="TSZ56" s="468"/>
      <c r="TTA56" s="468"/>
      <c r="TTB56" s="468"/>
      <c r="TTC56" s="468"/>
      <c r="TTD56" s="468"/>
      <c r="TTE56" s="468"/>
      <c r="TTF56" s="468"/>
      <c r="TTG56" s="468"/>
      <c r="TTH56" s="468"/>
      <c r="TTI56" s="468"/>
      <c r="TTJ56" s="468"/>
      <c r="TTK56" s="468"/>
      <c r="TTL56" s="468"/>
      <c r="TTM56" s="468"/>
      <c r="TTN56" s="468"/>
      <c r="TTO56" s="468"/>
      <c r="TTP56" s="468"/>
      <c r="TTQ56" s="468"/>
      <c r="TTR56" s="468"/>
      <c r="TTS56" s="468"/>
      <c r="TTT56" s="468"/>
      <c r="TTU56" s="468"/>
      <c r="TTV56" s="468"/>
      <c r="TTW56" s="468"/>
      <c r="TTX56" s="468"/>
      <c r="TTY56" s="468"/>
      <c r="TTZ56" s="468"/>
      <c r="TUA56" s="468"/>
      <c r="TUB56" s="468"/>
      <c r="TUC56" s="468"/>
      <c r="TUD56" s="468"/>
      <c r="TUE56" s="468"/>
      <c r="TUF56" s="468"/>
      <c r="TUG56" s="468"/>
      <c r="TUH56" s="468"/>
      <c r="TUI56" s="468"/>
      <c r="TUJ56" s="468"/>
      <c r="TUK56" s="468"/>
      <c r="TUL56" s="468"/>
      <c r="TUM56" s="468"/>
      <c r="TUN56" s="468"/>
      <c r="TUO56" s="468"/>
      <c r="TUP56" s="468"/>
      <c r="TUQ56" s="468"/>
      <c r="TUR56" s="468"/>
      <c r="TUS56" s="468"/>
      <c r="TUT56" s="468"/>
      <c r="TUU56" s="468"/>
      <c r="TUV56" s="468"/>
      <c r="TUW56" s="468"/>
      <c r="TUX56" s="468"/>
      <c r="TUY56" s="468"/>
      <c r="TUZ56" s="468"/>
      <c r="TVA56" s="468"/>
      <c r="TVB56" s="468"/>
      <c r="TVC56" s="468"/>
      <c r="TVD56" s="468"/>
      <c r="TVE56" s="468"/>
      <c r="TVF56" s="468"/>
      <c r="TVG56" s="468"/>
      <c r="TVH56" s="468"/>
      <c r="TVI56" s="468"/>
      <c r="TVJ56" s="468"/>
      <c r="TVK56" s="468"/>
      <c r="TVL56" s="468"/>
      <c r="TVM56" s="468"/>
      <c r="TVN56" s="468"/>
      <c r="TVO56" s="468"/>
      <c r="TVP56" s="468"/>
      <c r="TVQ56" s="468"/>
      <c r="TVR56" s="468"/>
      <c r="TVS56" s="468"/>
      <c r="TVT56" s="468"/>
      <c r="TVU56" s="468"/>
      <c r="TVV56" s="468"/>
      <c r="TVW56" s="468"/>
      <c r="TVX56" s="468"/>
      <c r="TVY56" s="468"/>
      <c r="TVZ56" s="468"/>
      <c r="TWA56" s="468"/>
      <c r="TWB56" s="468"/>
      <c r="TWC56" s="468"/>
      <c r="TWD56" s="468"/>
      <c r="TWE56" s="468"/>
      <c r="TWF56" s="468"/>
      <c r="TWG56" s="468"/>
      <c r="TWH56" s="468"/>
      <c r="TWI56" s="468"/>
      <c r="TWJ56" s="468"/>
      <c r="TWK56" s="468"/>
      <c r="TWL56" s="468"/>
      <c r="TWM56" s="468"/>
      <c r="TWN56" s="468"/>
      <c r="TWO56" s="468"/>
      <c r="TWP56" s="468"/>
      <c r="TWQ56" s="468"/>
      <c r="TWR56" s="468"/>
      <c r="TWS56" s="468"/>
      <c r="TWT56" s="468"/>
      <c r="TWU56" s="468"/>
      <c r="TWV56" s="468"/>
      <c r="TWW56" s="468"/>
      <c r="TWX56" s="468"/>
      <c r="TWY56" s="468"/>
      <c r="TWZ56" s="468"/>
      <c r="TXA56" s="468"/>
      <c r="TXB56" s="468"/>
      <c r="TXC56" s="468"/>
      <c r="TXD56" s="468"/>
      <c r="TXE56" s="468"/>
      <c r="TXF56" s="468"/>
      <c r="TXG56" s="468"/>
      <c r="TXH56" s="468"/>
      <c r="TXI56" s="468"/>
      <c r="TXJ56" s="468"/>
      <c r="TXK56" s="468"/>
      <c r="TXL56" s="468"/>
      <c r="TXM56" s="468"/>
      <c r="TXN56" s="468"/>
      <c r="TXO56" s="468"/>
      <c r="TXP56" s="468"/>
      <c r="TXQ56" s="468"/>
      <c r="TXR56" s="468"/>
      <c r="TXS56" s="468"/>
      <c r="TXT56" s="468"/>
      <c r="TXU56" s="468"/>
      <c r="TXV56" s="468"/>
      <c r="TXW56" s="468"/>
      <c r="TXX56" s="468"/>
      <c r="TXY56" s="468"/>
      <c r="TXZ56" s="468"/>
      <c r="TYA56" s="468"/>
      <c r="TYB56" s="468"/>
      <c r="TYC56" s="468"/>
      <c r="TYD56" s="468"/>
      <c r="TYE56" s="468"/>
      <c r="TYF56" s="468"/>
      <c r="TYG56" s="468"/>
      <c r="TYH56" s="468"/>
      <c r="TYI56" s="468"/>
      <c r="TYJ56" s="468"/>
      <c r="TYK56" s="468"/>
      <c r="TYL56" s="468"/>
      <c r="TYM56" s="468"/>
      <c r="TYN56" s="468"/>
      <c r="TYO56" s="468"/>
      <c r="TYP56" s="468"/>
      <c r="TYQ56" s="468"/>
      <c r="TYR56" s="468"/>
      <c r="TYS56" s="468"/>
      <c r="TYT56" s="468"/>
      <c r="TYU56" s="468"/>
      <c r="TYV56" s="468"/>
      <c r="TYW56" s="468"/>
      <c r="TYX56" s="468"/>
      <c r="TYY56" s="468"/>
      <c r="TYZ56" s="468"/>
      <c r="TZA56" s="468"/>
      <c r="TZB56" s="468"/>
      <c r="TZC56" s="468"/>
      <c r="TZD56" s="468"/>
      <c r="TZE56" s="468"/>
      <c r="TZF56" s="468"/>
      <c r="TZG56" s="468"/>
      <c r="TZH56" s="468"/>
      <c r="TZI56" s="468"/>
      <c r="TZJ56" s="468"/>
      <c r="TZK56" s="468"/>
      <c r="TZL56" s="468"/>
      <c r="TZM56" s="468"/>
      <c r="TZN56" s="468"/>
      <c r="TZO56" s="468"/>
      <c r="TZP56" s="468"/>
      <c r="TZQ56" s="468"/>
      <c r="TZR56" s="468"/>
      <c r="TZS56" s="468"/>
      <c r="TZT56" s="468"/>
      <c r="TZU56" s="468"/>
      <c r="TZV56" s="468"/>
      <c r="TZW56" s="468"/>
      <c r="TZX56" s="468"/>
      <c r="TZY56" s="468"/>
      <c r="TZZ56" s="468"/>
      <c r="UAA56" s="468"/>
      <c r="UAB56" s="468"/>
      <c r="UAC56" s="468"/>
      <c r="UAD56" s="468"/>
      <c r="UAE56" s="468"/>
      <c r="UAF56" s="468"/>
      <c r="UAG56" s="468"/>
      <c r="UAH56" s="468"/>
      <c r="UAI56" s="468"/>
      <c r="UAJ56" s="468"/>
      <c r="UAK56" s="468"/>
      <c r="UAL56" s="468"/>
      <c r="UAM56" s="468"/>
      <c r="UAN56" s="468"/>
      <c r="UAO56" s="468"/>
      <c r="UAP56" s="468"/>
      <c r="UAQ56" s="468"/>
      <c r="UAR56" s="468"/>
      <c r="UAS56" s="468"/>
      <c r="UAT56" s="468"/>
      <c r="UAU56" s="468"/>
      <c r="UAV56" s="468"/>
      <c r="UAW56" s="468"/>
      <c r="UAX56" s="468"/>
      <c r="UAY56" s="468"/>
      <c r="UAZ56" s="468"/>
      <c r="UBA56" s="468"/>
      <c r="UBB56" s="468"/>
      <c r="UBC56" s="468"/>
      <c r="UBD56" s="468"/>
      <c r="UBE56" s="468"/>
      <c r="UBF56" s="468"/>
      <c r="UBG56" s="468"/>
      <c r="UBH56" s="468"/>
      <c r="UBI56" s="468"/>
      <c r="UBJ56" s="468"/>
      <c r="UBK56" s="468"/>
      <c r="UBL56" s="468"/>
      <c r="UBM56" s="468"/>
      <c r="UBN56" s="468"/>
      <c r="UBO56" s="468"/>
      <c r="UBP56" s="468"/>
      <c r="UBQ56" s="468"/>
      <c r="UBR56" s="468"/>
      <c r="UBS56" s="468"/>
      <c r="UBT56" s="468"/>
      <c r="UBU56" s="468"/>
      <c r="UBV56" s="468"/>
      <c r="UBW56" s="468"/>
      <c r="UBX56" s="468"/>
      <c r="UBY56" s="468"/>
      <c r="UBZ56" s="468"/>
      <c r="UCA56" s="468"/>
      <c r="UCB56" s="468"/>
      <c r="UCC56" s="468"/>
      <c r="UCD56" s="468"/>
      <c r="UCE56" s="468"/>
      <c r="UCF56" s="468"/>
      <c r="UCG56" s="468"/>
      <c r="UCH56" s="468"/>
      <c r="UCI56" s="468"/>
      <c r="UCJ56" s="468"/>
      <c r="UCK56" s="468"/>
      <c r="UCL56" s="468"/>
      <c r="UCM56" s="468"/>
      <c r="UCN56" s="468"/>
      <c r="UCO56" s="468"/>
      <c r="UCP56" s="468"/>
      <c r="UCQ56" s="468"/>
      <c r="UCR56" s="468"/>
      <c r="UCS56" s="468"/>
      <c r="UCT56" s="468"/>
      <c r="UCU56" s="468"/>
      <c r="UCV56" s="468"/>
      <c r="UCW56" s="468"/>
      <c r="UCX56" s="468"/>
      <c r="UCY56" s="468"/>
      <c r="UCZ56" s="468"/>
      <c r="UDA56" s="468"/>
      <c r="UDB56" s="468"/>
      <c r="UDC56" s="468"/>
      <c r="UDD56" s="468"/>
      <c r="UDE56" s="468"/>
      <c r="UDF56" s="468"/>
      <c r="UDG56" s="468"/>
      <c r="UDH56" s="468"/>
      <c r="UDI56" s="468"/>
      <c r="UDJ56" s="468"/>
      <c r="UDK56" s="468"/>
      <c r="UDL56" s="468"/>
      <c r="UDM56" s="468"/>
      <c r="UDN56" s="468"/>
      <c r="UDO56" s="468"/>
      <c r="UDP56" s="468"/>
      <c r="UDQ56" s="468"/>
      <c r="UDR56" s="468"/>
      <c r="UDS56" s="468"/>
      <c r="UDT56" s="468"/>
      <c r="UDU56" s="468"/>
      <c r="UDV56" s="468"/>
      <c r="UDW56" s="468"/>
      <c r="UDX56" s="468"/>
      <c r="UDY56" s="468"/>
      <c r="UDZ56" s="468"/>
      <c r="UEA56" s="468"/>
      <c r="UEB56" s="468"/>
      <c r="UEC56" s="468"/>
      <c r="UED56" s="468"/>
      <c r="UEE56" s="468"/>
      <c r="UEF56" s="468"/>
      <c r="UEG56" s="468"/>
      <c r="UEH56" s="468"/>
      <c r="UEI56" s="468"/>
      <c r="UEJ56" s="468"/>
      <c r="UEK56" s="468"/>
      <c r="UEL56" s="468"/>
      <c r="UEM56" s="468"/>
      <c r="UEN56" s="468"/>
      <c r="UEO56" s="468"/>
      <c r="UEP56" s="468"/>
      <c r="UEQ56" s="468"/>
      <c r="UER56" s="468"/>
      <c r="UES56" s="468"/>
      <c r="UET56" s="468"/>
      <c r="UEU56" s="468"/>
      <c r="UEV56" s="468"/>
      <c r="UEW56" s="468"/>
      <c r="UEX56" s="468"/>
      <c r="UEY56" s="468"/>
      <c r="UEZ56" s="468"/>
      <c r="UFA56" s="468"/>
      <c r="UFB56" s="468"/>
      <c r="UFC56" s="468"/>
      <c r="UFD56" s="468"/>
      <c r="UFE56" s="468"/>
      <c r="UFF56" s="468"/>
      <c r="UFG56" s="468"/>
      <c r="UFH56" s="468"/>
      <c r="UFI56" s="468"/>
      <c r="UFJ56" s="468"/>
      <c r="UFK56" s="468"/>
      <c r="UFL56" s="468"/>
      <c r="UFM56" s="468"/>
      <c r="UFN56" s="468"/>
      <c r="UFO56" s="468"/>
      <c r="UFP56" s="468"/>
      <c r="UFQ56" s="468"/>
      <c r="UFR56" s="468"/>
      <c r="UFS56" s="468"/>
      <c r="UFT56" s="468"/>
      <c r="UFU56" s="468"/>
      <c r="UFV56" s="468"/>
      <c r="UFW56" s="468"/>
      <c r="UFX56" s="468"/>
      <c r="UFY56" s="468"/>
      <c r="UFZ56" s="468"/>
      <c r="UGA56" s="468"/>
      <c r="UGB56" s="468"/>
      <c r="UGC56" s="468"/>
      <c r="UGD56" s="468"/>
      <c r="UGE56" s="468"/>
      <c r="UGF56" s="468"/>
      <c r="UGG56" s="468"/>
      <c r="UGH56" s="468"/>
      <c r="UGI56" s="468"/>
      <c r="UGJ56" s="468"/>
      <c r="UGK56" s="468"/>
      <c r="UGL56" s="468"/>
      <c r="UGM56" s="468"/>
      <c r="UGN56" s="468"/>
      <c r="UGO56" s="468"/>
      <c r="UGP56" s="468"/>
      <c r="UGQ56" s="468"/>
      <c r="UGR56" s="468"/>
      <c r="UGS56" s="468"/>
      <c r="UGT56" s="468"/>
      <c r="UGU56" s="468"/>
      <c r="UGV56" s="468"/>
      <c r="UGW56" s="468"/>
      <c r="UGX56" s="468"/>
      <c r="UGY56" s="468"/>
      <c r="UGZ56" s="468"/>
      <c r="UHA56" s="468"/>
      <c r="UHB56" s="468"/>
      <c r="UHC56" s="468"/>
      <c r="UHD56" s="468"/>
      <c r="UHE56" s="468"/>
      <c r="UHF56" s="468"/>
      <c r="UHG56" s="468"/>
      <c r="UHH56" s="468"/>
      <c r="UHI56" s="468"/>
      <c r="UHJ56" s="468"/>
      <c r="UHK56" s="468"/>
      <c r="UHL56" s="468"/>
      <c r="UHM56" s="468"/>
      <c r="UHN56" s="468"/>
      <c r="UHO56" s="468"/>
      <c r="UHP56" s="468"/>
      <c r="UHQ56" s="468"/>
      <c r="UHR56" s="468"/>
      <c r="UHS56" s="468"/>
      <c r="UHT56" s="468"/>
      <c r="UHU56" s="468"/>
      <c r="UHV56" s="468"/>
      <c r="UHW56" s="468"/>
      <c r="UHX56" s="468"/>
      <c r="UHY56" s="468"/>
      <c r="UHZ56" s="468"/>
      <c r="UIA56" s="468"/>
      <c r="UIB56" s="468"/>
      <c r="UIC56" s="468"/>
      <c r="UID56" s="468"/>
      <c r="UIE56" s="468"/>
      <c r="UIF56" s="468"/>
      <c r="UIG56" s="468"/>
      <c r="UIH56" s="468"/>
      <c r="UII56" s="468"/>
      <c r="UIJ56" s="468"/>
      <c r="UIK56" s="468"/>
      <c r="UIL56" s="468"/>
      <c r="UIM56" s="468"/>
      <c r="UIN56" s="468"/>
      <c r="UIO56" s="468"/>
      <c r="UIP56" s="468"/>
      <c r="UIQ56" s="468"/>
      <c r="UIR56" s="468"/>
      <c r="UIS56" s="468"/>
      <c r="UIT56" s="468"/>
      <c r="UIU56" s="468"/>
      <c r="UIV56" s="468"/>
      <c r="UIW56" s="468"/>
      <c r="UIX56" s="468"/>
      <c r="UIY56" s="468"/>
      <c r="UIZ56" s="468"/>
      <c r="UJA56" s="468"/>
      <c r="UJB56" s="468"/>
      <c r="UJC56" s="468"/>
      <c r="UJD56" s="468"/>
      <c r="UJE56" s="468"/>
      <c r="UJF56" s="468"/>
      <c r="UJG56" s="468"/>
      <c r="UJH56" s="468"/>
      <c r="UJI56" s="468"/>
      <c r="UJJ56" s="468"/>
      <c r="UJK56" s="468"/>
      <c r="UJL56" s="468"/>
      <c r="UJM56" s="468"/>
      <c r="UJN56" s="468"/>
      <c r="UJO56" s="468"/>
      <c r="UJP56" s="468"/>
      <c r="UJQ56" s="468"/>
      <c r="UJR56" s="468"/>
      <c r="UJS56" s="468"/>
      <c r="UJT56" s="468"/>
      <c r="UJU56" s="468"/>
      <c r="UJV56" s="468"/>
      <c r="UJW56" s="468"/>
      <c r="UJX56" s="468"/>
      <c r="UJY56" s="468"/>
      <c r="UJZ56" s="468"/>
      <c r="UKA56" s="468"/>
      <c r="UKB56" s="468"/>
      <c r="UKC56" s="468"/>
      <c r="UKD56" s="468"/>
      <c r="UKE56" s="468"/>
      <c r="UKF56" s="468"/>
      <c r="UKG56" s="468"/>
      <c r="UKH56" s="468"/>
      <c r="UKI56" s="468"/>
      <c r="UKJ56" s="468"/>
      <c r="UKK56" s="468"/>
      <c r="UKL56" s="468"/>
      <c r="UKM56" s="468"/>
      <c r="UKN56" s="468"/>
      <c r="UKO56" s="468"/>
      <c r="UKP56" s="468"/>
      <c r="UKQ56" s="468"/>
      <c r="UKR56" s="468"/>
      <c r="UKS56" s="468"/>
      <c r="UKT56" s="468"/>
      <c r="UKU56" s="468"/>
      <c r="UKV56" s="468"/>
      <c r="UKW56" s="468"/>
      <c r="UKX56" s="468"/>
      <c r="UKY56" s="468"/>
      <c r="UKZ56" s="468"/>
      <c r="ULA56" s="468"/>
      <c r="ULB56" s="468"/>
      <c r="ULC56" s="468"/>
      <c r="ULD56" s="468"/>
      <c r="ULE56" s="468"/>
      <c r="ULF56" s="468"/>
      <c r="ULG56" s="468"/>
      <c r="ULH56" s="468"/>
      <c r="ULI56" s="468"/>
      <c r="ULJ56" s="468"/>
      <c r="ULK56" s="468"/>
      <c r="ULL56" s="468"/>
      <c r="ULM56" s="468"/>
      <c r="ULN56" s="468"/>
      <c r="ULO56" s="468"/>
      <c r="ULP56" s="468"/>
      <c r="ULQ56" s="468"/>
      <c r="ULR56" s="468"/>
      <c r="ULS56" s="468"/>
      <c r="ULT56" s="468"/>
      <c r="ULU56" s="468"/>
      <c r="ULV56" s="468"/>
      <c r="ULW56" s="468"/>
      <c r="ULX56" s="468"/>
      <c r="ULY56" s="468"/>
      <c r="ULZ56" s="468"/>
      <c r="UMA56" s="468"/>
      <c r="UMB56" s="468"/>
      <c r="UMC56" s="468"/>
      <c r="UMD56" s="468"/>
      <c r="UME56" s="468"/>
      <c r="UMF56" s="468"/>
      <c r="UMG56" s="468"/>
      <c r="UMH56" s="468"/>
      <c r="UMI56" s="468"/>
      <c r="UMJ56" s="468"/>
      <c r="UMK56" s="468"/>
      <c r="UML56" s="468"/>
      <c r="UMM56" s="468"/>
      <c r="UMN56" s="468"/>
      <c r="UMO56" s="468"/>
      <c r="UMP56" s="468"/>
      <c r="UMQ56" s="468"/>
      <c r="UMR56" s="468"/>
      <c r="UMS56" s="468"/>
      <c r="UMT56" s="468"/>
      <c r="UMU56" s="468"/>
      <c r="UMV56" s="468"/>
      <c r="UMW56" s="468"/>
      <c r="UMX56" s="468"/>
      <c r="UMY56" s="468"/>
      <c r="UMZ56" s="468"/>
      <c r="UNA56" s="468"/>
      <c r="UNB56" s="468"/>
      <c r="UNC56" s="468"/>
      <c r="UND56" s="468"/>
      <c r="UNE56" s="468"/>
      <c r="UNF56" s="468"/>
      <c r="UNG56" s="468"/>
      <c r="UNH56" s="468"/>
      <c r="UNI56" s="468"/>
      <c r="UNJ56" s="468"/>
      <c r="UNK56" s="468"/>
      <c r="UNL56" s="468"/>
      <c r="UNM56" s="468"/>
      <c r="UNN56" s="468"/>
      <c r="UNO56" s="468"/>
      <c r="UNP56" s="468"/>
      <c r="UNQ56" s="468"/>
      <c r="UNR56" s="468"/>
      <c r="UNS56" s="468"/>
      <c r="UNT56" s="468"/>
      <c r="UNU56" s="468"/>
      <c r="UNV56" s="468"/>
      <c r="UNW56" s="468"/>
      <c r="UNX56" s="468"/>
      <c r="UNY56" s="468"/>
      <c r="UNZ56" s="468"/>
      <c r="UOA56" s="468"/>
      <c r="UOB56" s="468"/>
      <c r="UOC56" s="468"/>
      <c r="UOD56" s="468"/>
      <c r="UOE56" s="468"/>
      <c r="UOF56" s="468"/>
      <c r="UOG56" s="468"/>
      <c r="UOH56" s="468"/>
      <c r="UOI56" s="468"/>
      <c r="UOJ56" s="468"/>
      <c r="UOK56" s="468"/>
      <c r="UOL56" s="468"/>
      <c r="UOM56" s="468"/>
      <c r="UON56" s="468"/>
      <c r="UOO56" s="468"/>
      <c r="UOP56" s="468"/>
      <c r="UOQ56" s="468"/>
      <c r="UOR56" s="468"/>
      <c r="UOS56" s="468"/>
      <c r="UOT56" s="468"/>
      <c r="UOU56" s="468"/>
      <c r="UOV56" s="468"/>
      <c r="UOW56" s="468"/>
      <c r="UOX56" s="468"/>
      <c r="UOY56" s="468"/>
      <c r="UOZ56" s="468"/>
      <c r="UPA56" s="468"/>
      <c r="UPB56" s="468"/>
      <c r="UPC56" s="468"/>
      <c r="UPD56" s="468"/>
      <c r="UPE56" s="468"/>
      <c r="UPF56" s="468"/>
      <c r="UPG56" s="468"/>
      <c r="UPH56" s="468"/>
      <c r="UPI56" s="468"/>
      <c r="UPJ56" s="468"/>
      <c r="UPK56" s="468"/>
      <c r="UPL56" s="468"/>
      <c r="UPM56" s="468"/>
      <c r="UPN56" s="468"/>
      <c r="UPO56" s="468"/>
      <c r="UPP56" s="468"/>
      <c r="UPQ56" s="468"/>
      <c r="UPR56" s="468"/>
      <c r="UPS56" s="468"/>
      <c r="UPT56" s="468"/>
      <c r="UPU56" s="468"/>
      <c r="UPV56" s="468"/>
      <c r="UPW56" s="468"/>
      <c r="UPX56" s="468"/>
      <c r="UPY56" s="468"/>
      <c r="UPZ56" s="468"/>
      <c r="UQA56" s="468"/>
      <c r="UQB56" s="468"/>
      <c r="UQC56" s="468"/>
      <c r="UQD56" s="468"/>
      <c r="UQE56" s="468"/>
      <c r="UQF56" s="468"/>
      <c r="UQG56" s="468"/>
      <c r="UQH56" s="468"/>
      <c r="UQI56" s="468"/>
      <c r="UQJ56" s="468"/>
      <c r="UQK56" s="468"/>
      <c r="UQL56" s="468"/>
      <c r="UQM56" s="468"/>
      <c r="UQN56" s="468"/>
      <c r="UQO56" s="468"/>
      <c r="UQP56" s="468"/>
      <c r="UQQ56" s="468"/>
      <c r="UQR56" s="468"/>
      <c r="UQS56" s="468"/>
      <c r="UQT56" s="468"/>
      <c r="UQU56" s="468"/>
      <c r="UQV56" s="468"/>
      <c r="UQW56" s="468"/>
      <c r="UQX56" s="468"/>
      <c r="UQY56" s="468"/>
      <c r="UQZ56" s="468"/>
      <c r="URA56" s="468"/>
      <c r="URB56" s="468"/>
      <c r="URC56" s="468"/>
      <c r="URD56" s="468"/>
      <c r="URE56" s="468"/>
      <c r="URF56" s="468"/>
      <c r="URG56" s="468"/>
      <c r="URH56" s="468"/>
      <c r="URI56" s="468"/>
      <c r="URJ56" s="468"/>
      <c r="URK56" s="468"/>
      <c r="URL56" s="468"/>
      <c r="URM56" s="468"/>
      <c r="URN56" s="468"/>
      <c r="URO56" s="468"/>
      <c r="URP56" s="468"/>
      <c r="URQ56" s="468"/>
      <c r="URR56" s="468"/>
      <c r="URS56" s="468"/>
      <c r="URT56" s="468"/>
      <c r="URU56" s="468"/>
      <c r="URV56" s="468"/>
      <c r="URW56" s="468"/>
      <c r="URX56" s="468"/>
      <c r="URY56" s="468"/>
      <c r="URZ56" s="468"/>
      <c r="USA56" s="468"/>
      <c r="USB56" s="468"/>
      <c r="USC56" s="468"/>
      <c r="USD56" s="468"/>
      <c r="USE56" s="468"/>
      <c r="USF56" s="468"/>
      <c r="USG56" s="468"/>
      <c r="USH56" s="468"/>
      <c r="USI56" s="468"/>
      <c r="USJ56" s="468"/>
      <c r="USK56" s="468"/>
      <c r="USL56" s="468"/>
      <c r="USM56" s="468"/>
      <c r="USN56" s="468"/>
      <c r="USO56" s="468"/>
      <c r="USP56" s="468"/>
      <c r="USQ56" s="468"/>
      <c r="USR56" s="468"/>
      <c r="USS56" s="468"/>
      <c r="UST56" s="468"/>
      <c r="USU56" s="468"/>
      <c r="USV56" s="468"/>
      <c r="USW56" s="468"/>
      <c r="USX56" s="468"/>
      <c r="USY56" s="468"/>
      <c r="USZ56" s="468"/>
      <c r="UTA56" s="468"/>
      <c r="UTB56" s="468"/>
      <c r="UTC56" s="468"/>
      <c r="UTD56" s="468"/>
      <c r="UTE56" s="468"/>
      <c r="UTF56" s="468"/>
      <c r="UTG56" s="468"/>
      <c r="UTH56" s="468"/>
      <c r="UTI56" s="468"/>
      <c r="UTJ56" s="468"/>
      <c r="UTK56" s="468"/>
      <c r="UTL56" s="468"/>
      <c r="UTM56" s="468"/>
      <c r="UTN56" s="468"/>
      <c r="UTO56" s="468"/>
      <c r="UTP56" s="468"/>
      <c r="UTQ56" s="468"/>
      <c r="UTR56" s="468"/>
      <c r="UTS56" s="468"/>
      <c r="UTT56" s="468"/>
      <c r="UTU56" s="468"/>
      <c r="UTV56" s="468"/>
      <c r="UTW56" s="468"/>
      <c r="UTX56" s="468"/>
      <c r="UTY56" s="468"/>
      <c r="UTZ56" s="468"/>
      <c r="UUA56" s="468"/>
      <c r="UUB56" s="468"/>
      <c r="UUC56" s="468"/>
      <c r="UUD56" s="468"/>
      <c r="UUE56" s="468"/>
      <c r="UUF56" s="468"/>
      <c r="UUG56" s="468"/>
      <c r="UUH56" s="468"/>
      <c r="UUI56" s="468"/>
      <c r="UUJ56" s="468"/>
      <c r="UUK56" s="468"/>
      <c r="UUL56" s="468"/>
      <c r="UUM56" s="468"/>
      <c r="UUN56" s="468"/>
      <c r="UUO56" s="468"/>
      <c r="UUP56" s="468"/>
      <c r="UUQ56" s="468"/>
      <c r="UUR56" s="468"/>
      <c r="UUS56" s="468"/>
      <c r="UUT56" s="468"/>
      <c r="UUU56" s="468"/>
      <c r="UUV56" s="468"/>
      <c r="UUW56" s="468"/>
      <c r="UUX56" s="468"/>
      <c r="UUY56" s="468"/>
      <c r="UUZ56" s="468"/>
      <c r="UVA56" s="468"/>
      <c r="UVB56" s="468"/>
      <c r="UVC56" s="468"/>
      <c r="UVD56" s="468"/>
      <c r="UVE56" s="468"/>
      <c r="UVF56" s="468"/>
      <c r="UVG56" s="468"/>
      <c r="UVH56" s="468"/>
      <c r="UVI56" s="468"/>
      <c r="UVJ56" s="468"/>
      <c r="UVK56" s="468"/>
      <c r="UVL56" s="468"/>
      <c r="UVM56" s="468"/>
      <c r="UVN56" s="468"/>
      <c r="UVO56" s="468"/>
      <c r="UVP56" s="468"/>
      <c r="UVQ56" s="468"/>
      <c r="UVR56" s="468"/>
      <c r="UVS56" s="468"/>
      <c r="UVT56" s="468"/>
      <c r="UVU56" s="468"/>
      <c r="UVV56" s="468"/>
      <c r="UVW56" s="468"/>
      <c r="UVX56" s="468"/>
      <c r="UVY56" s="468"/>
      <c r="UVZ56" s="468"/>
      <c r="UWA56" s="468"/>
      <c r="UWB56" s="468"/>
      <c r="UWC56" s="468"/>
      <c r="UWD56" s="468"/>
      <c r="UWE56" s="468"/>
      <c r="UWF56" s="468"/>
      <c r="UWG56" s="468"/>
      <c r="UWH56" s="468"/>
      <c r="UWI56" s="468"/>
      <c r="UWJ56" s="468"/>
      <c r="UWK56" s="468"/>
      <c r="UWL56" s="468"/>
      <c r="UWM56" s="468"/>
      <c r="UWN56" s="468"/>
      <c r="UWO56" s="468"/>
      <c r="UWP56" s="468"/>
      <c r="UWQ56" s="468"/>
      <c r="UWR56" s="468"/>
      <c r="UWS56" s="468"/>
      <c r="UWT56" s="468"/>
      <c r="UWU56" s="468"/>
      <c r="UWV56" s="468"/>
      <c r="UWW56" s="468"/>
      <c r="UWX56" s="468"/>
      <c r="UWY56" s="468"/>
      <c r="UWZ56" s="468"/>
      <c r="UXA56" s="468"/>
      <c r="UXB56" s="468"/>
      <c r="UXC56" s="468"/>
      <c r="UXD56" s="468"/>
      <c r="UXE56" s="468"/>
      <c r="UXF56" s="468"/>
      <c r="UXG56" s="468"/>
      <c r="UXH56" s="468"/>
      <c r="UXI56" s="468"/>
      <c r="UXJ56" s="468"/>
      <c r="UXK56" s="468"/>
      <c r="UXL56" s="468"/>
      <c r="UXM56" s="468"/>
      <c r="UXN56" s="468"/>
      <c r="UXO56" s="468"/>
      <c r="UXP56" s="468"/>
      <c r="UXQ56" s="468"/>
      <c r="UXR56" s="468"/>
      <c r="UXS56" s="468"/>
      <c r="UXT56" s="468"/>
      <c r="UXU56" s="468"/>
      <c r="UXV56" s="468"/>
      <c r="UXW56" s="468"/>
      <c r="UXX56" s="468"/>
      <c r="UXY56" s="468"/>
      <c r="UXZ56" s="468"/>
      <c r="UYA56" s="468"/>
      <c r="UYB56" s="468"/>
      <c r="UYC56" s="468"/>
      <c r="UYD56" s="468"/>
      <c r="UYE56" s="468"/>
      <c r="UYF56" s="468"/>
      <c r="UYG56" s="468"/>
      <c r="UYH56" s="468"/>
      <c r="UYI56" s="468"/>
      <c r="UYJ56" s="468"/>
      <c r="UYK56" s="468"/>
      <c r="UYL56" s="468"/>
      <c r="UYM56" s="468"/>
      <c r="UYN56" s="468"/>
      <c r="UYO56" s="468"/>
      <c r="UYP56" s="468"/>
      <c r="UYQ56" s="468"/>
      <c r="UYR56" s="468"/>
      <c r="UYS56" s="468"/>
      <c r="UYT56" s="468"/>
      <c r="UYU56" s="468"/>
      <c r="UYV56" s="468"/>
      <c r="UYW56" s="468"/>
      <c r="UYX56" s="468"/>
      <c r="UYY56" s="468"/>
      <c r="UYZ56" s="468"/>
      <c r="UZA56" s="468"/>
      <c r="UZB56" s="468"/>
      <c r="UZC56" s="468"/>
      <c r="UZD56" s="468"/>
      <c r="UZE56" s="468"/>
      <c r="UZF56" s="468"/>
      <c r="UZG56" s="468"/>
      <c r="UZH56" s="468"/>
      <c r="UZI56" s="468"/>
      <c r="UZJ56" s="468"/>
      <c r="UZK56" s="468"/>
      <c r="UZL56" s="468"/>
      <c r="UZM56" s="468"/>
      <c r="UZN56" s="468"/>
      <c r="UZO56" s="468"/>
      <c r="UZP56" s="468"/>
      <c r="UZQ56" s="468"/>
      <c r="UZR56" s="468"/>
      <c r="UZS56" s="468"/>
      <c r="UZT56" s="468"/>
      <c r="UZU56" s="468"/>
      <c r="UZV56" s="468"/>
      <c r="UZW56" s="468"/>
      <c r="UZX56" s="468"/>
      <c r="UZY56" s="468"/>
      <c r="UZZ56" s="468"/>
      <c r="VAA56" s="468"/>
      <c r="VAB56" s="468"/>
      <c r="VAC56" s="468"/>
      <c r="VAD56" s="468"/>
      <c r="VAE56" s="468"/>
      <c r="VAF56" s="468"/>
      <c r="VAG56" s="468"/>
      <c r="VAH56" s="468"/>
      <c r="VAI56" s="468"/>
      <c r="VAJ56" s="468"/>
      <c r="VAK56" s="468"/>
      <c r="VAL56" s="468"/>
      <c r="VAM56" s="468"/>
      <c r="VAN56" s="468"/>
      <c r="VAO56" s="468"/>
      <c r="VAP56" s="468"/>
      <c r="VAQ56" s="468"/>
      <c r="VAR56" s="468"/>
      <c r="VAS56" s="468"/>
      <c r="VAT56" s="468"/>
      <c r="VAU56" s="468"/>
      <c r="VAV56" s="468"/>
      <c r="VAW56" s="468"/>
      <c r="VAX56" s="468"/>
      <c r="VAY56" s="468"/>
      <c r="VAZ56" s="468"/>
      <c r="VBA56" s="468"/>
      <c r="VBB56" s="468"/>
      <c r="VBC56" s="468"/>
      <c r="VBD56" s="468"/>
      <c r="VBE56" s="468"/>
      <c r="VBF56" s="468"/>
      <c r="VBG56" s="468"/>
      <c r="VBH56" s="468"/>
      <c r="VBI56" s="468"/>
      <c r="VBJ56" s="468"/>
      <c r="VBK56" s="468"/>
      <c r="VBL56" s="468"/>
      <c r="VBM56" s="468"/>
      <c r="VBN56" s="468"/>
      <c r="VBO56" s="468"/>
      <c r="VBP56" s="468"/>
      <c r="VBQ56" s="468"/>
      <c r="VBR56" s="468"/>
      <c r="VBS56" s="468"/>
      <c r="VBT56" s="468"/>
      <c r="VBU56" s="468"/>
      <c r="VBV56" s="468"/>
      <c r="VBW56" s="468"/>
      <c r="VBX56" s="468"/>
      <c r="VBY56" s="468"/>
      <c r="VBZ56" s="468"/>
      <c r="VCA56" s="468"/>
      <c r="VCB56" s="468"/>
      <c r="VCC56" s="468"/>
      <c r="VCD56" s="468"/>
      <c r="VCE56" s="468"/>
      <c r="VCF56" s="468"/>
      <c r="VCG56" s="468"/>
      <c r="VCH56" s="468"/>
      <c r="VCI56" s="468"/>
      <c r="VCJ56" s="468"/>
      <c r="VCK56" s="468"/>
      <c r="VCL56" s="468"/>
      <c r="VCM56" s="468"/>
      <c r="VCN56" s="468"/>
      <c r="VCO56" s="468"/>
      <c r="VCP56" s="468"/>
      <c r="VCQ56" s="468"/>
      <c r="VCR56" s="468"/>
      <c r="VCS56" s="468"/>
      <c r="VCT56" s="468"/>
      <c r="VCU56" s="468"/>
      <c r="VCV56" s="468"/>
      <c r="VCW56" s="468"/>
      <c r="VCX56" s="468"/>
      <c r="VCY56" s="468"/>
      <c r="VCZ56" s="468"/>
      <c r="VDA56" s="468"/>
      <c r="VDB56" s="468"/>
      <c r="VDC56" s="468"/>
      <c r="VDD56" s="468"/>
      <c r="VDE56" s="468"/>
      <c r="VDF56" s="468"/>
      <c r="VDG56" s="468"/>
      <c r="VDH56" s="468"/>
      <c r="VDI56" s="468"/>
      <c r="VDJ56" s="468"/>
      <c r="VDK56" s="468"/>
      <c r="VDL56" s="468"/>
      <c r="VDM56" s="468"/>
      <c r="VDN56" s="468"/>
      <c r="VDO56" s="468"/>
      <c r="VDP56" s="468"/>
      <c r="VDQ56" s="468"/>
      <c r="VDR56" s="468"/>
      <c r="VDS56" s="468"/>
      <c r="VDT56" s="468"/>
      <c r="VDU56" s="468"/>
      <c r="VDV56" s="468"/>
      <c r="VDW56" s="468"/>
      <c r="VDX56" s="468"/>
      <c r="VDY56" s="468"/>
      <c r="VDZ56" s="468"/>
      <c r="VEA56" s="468"/>
      <c r="VEB56" s="468"/>
      <c r="VEC56" s="468"/>
      <c r="VED56" s="468"/>
      <c r="VEE56" s="468"/>
      <c r="VEF56" s="468"/>
      <c r="VEG56" s="468"/>
      <c r="VEH56" s="468"/>
      <c r="VEI56" s="468"/>
      <c r="VEJ56" s="468"/>
      <c r="VEK56" s="468"/>
      <c r="VEL56" s="468"/>
      <c r="VEM56" s="468"/>
      <c r="VEN56" s="468"/>
      <c r="VEO56" s="468"/>
      <c r="VEP56" s="468"/>
      <c r="VEQ56" s="468"/>
      <c r="VER56" s="468"/>
      <c r="VES56" s="468"/>
      <c r="VET56" s="468"/>
      <c r="VEU56" s="468"/>
      <c r="VEV56" s="468"/>
      <c r="VEW56" s="468"/>
      <c r="VEX56" s="468"/>
      <c r="VEY56" s="468"/>
      <c r="VEZ56" s="468"/>
      <c r="VFA56" s="468"/>
      <c r="VFB56" s="468"/>
      <c r="VFC56" s="468"/>
      <c r="VFD56" s="468"/>
      <c r="VFE56" s="468"/>
      <c r="VFF56" s="468"/>
      <c r="VFG56" s="468"/>
      <c r="VFH56" s="468"/>
      <c r="VFI56" s="468"/>
      <c r="VFJ56" s="468"/>
      <c r="VFK56" s="468"/>
      <c r="VFL56" s="468"/>
      <c r="VFM56" s="468"/>
      <c r="VFN56" s="468"/>
      <c r="VFO56" s="468"/>
      <c r="VFP56" s="468"/>
      <c r="VFQ56" s="468"/>
      <c r="VFR56" s="468"/>
      <c r="VFS56" s="468"/>
      <c r="VFT56" s="468"/>
      <c r="VFU56" s="468"/>
      <c r="VFV56" s="468"/>
      <c r="VFW56" s="468"/>
      <c r="VFX56" s="468"/>
      <c r="VFY56" s="468"/>
      <c r="VFZ56" s="468"/>
      <c r="VGA56" s="468"/>
      <c r="VGB56" s="468"/>
      <c r="VGC56" s="468"/>
      <c r="VGD56" s="468"/>
      <c r="VGE56" s="468"/>
      <c r="VGF56" s="468"/>
      <c r="VGG56" s="468"/>
      <c r="VGH56" s="468"/>
      <c r="VGI56" s="468"/>
      <c r="VGJ56" s="468"/>
      <c r="VGK56" s="468"/>
      <c r="VGL56" s="468"/>
      <c r="VGM56" s="468"/>
      <c r="VGN56" s="468"/>
      <c r="VGO56" s="468"/>
      <c r="VGP56" s="468"/>
      <c r="VGQ56" s="468"/>
      <c r="VGR56" s="468"/>
      <c r="VGS56" s="468"/>
      <c r="VGT56" s="468"/>
      <c r="VGU56" s="468"/>
      <c r="VGV56" s="468"/>
      <c r="VGW56" s="468"/>
      <c r="VGX56" s="468"/>
      <c r="VGY56" s="468"/>
      <c r="VGZ56" s="468"/>
      <c r="VHA56" s="468"/>
      <c r="VHB56" s="468"/>
      <c r="VHC56" s="468"/>
      <c r="VHD56" s="468"/>
      <c r="VHE56" s="468"/>
      <c r="VHF56" s="468"/>
      <c r="VHG56" s="468"/>
      <c r="VHH56" s="468"/>
      <c r="VHI56" s="468"/>
      <c r="VHJ56" s="468"/>
      <c r="VHK56" s="468"/>
      <c r="VHL56" s="468"/>
      <c r="VHM56" s="468"/>
      <c r="VHN56" s="468"/>
      <c r="VHO56" s="468"/>
      <c r="VHP56" s="468"/>
      <c r="VHQ56" s="468"/>
      <c r="VHR56" s="468"/>
      <c r="VHS56" s="468"/>
      <c r="VHT56" s="468"/>
      <c r="VHU56" s="468"/>
      <c r="VHV56" s="468"/>
      <c r="VHW56" s="468"/>
      <c r="VHX56" s="468"/>
      <c r="VHY56" s="468"/>
      <c r="VHZ56" s="468"/>
      <c r="VIA56" s="468"/>
      <c r="VIB56" s="468"/>
      <c r="VIC56" s="468"/>
      <c r="VID56" s="468"/>
      <c r="VIE56" s="468"/>
      <c r="VIF56" s="468"/>
      <c r="VIG56" s="468"/>
      <c r="VIH56" s="468"/>
      <c r="VII56" s="468"/>
      <c r="VIJ56" s="468"/>
      <c r="VIK56" s="468"/>
      <c r="VIL56" s="468"/>
      <c r="VIM56" s="468"/>
      <c r="VIN56" s="468"/>
      <c r="VIO56" s="468"/>
      <c r="VIP56" s="468"/>
      <c r="VIQ56" s="468"/>
      <c r="VIR56" s="468"/>
      <c r="VIS56" s="468"/>
      <c r="VIT56" s="468"/>
      <c r="VIU56" s="468"/>
      <c r="VIV56" s="468"/>
      <c r="VIW56" s="468"/>
      <c r="VIX56" s="468"/>
      <c r="VIY56" s="468"/>
      <c r="VIZ56" s="468"/>
      <c r="VJA56" s="468"/>
      <c r="VJB56" s="468"/>
      <c r="VJC56" s="468"/>
      <c r="VJD56" s="468"/>
      <c r="VJE56" s="468"/>
      <c r="VJF56" s="468"/>
      <c r="VJG56" s="468"/>
      <c r="VJH56" s="468"/>
      <c r="VJI56" s="468"/>
      <c r="VJJ56" s="468"/>
      <c r="VJK56" s="468"/>
      <c r="VJL56" s="468"/>
      <c r="VJM56" s="468"/>
      <c r="VJN56" s="468"/>
      <c r="VJO56" s="468"/>
      <c r="VJP56" s="468"/>
      <c r="VJQ56" s="468"/>
      <c r="VJR56" s="468"/>
      <c r="VJS56" s="468"/>
      <c r="VJT56" s="468"/>
      <c r="VJU56" s="468"/>
      <c r="VJV56" s="468"/>
      <c r="VJW56" s="468"/>
      <c r="VJX56" s="468"/>
      <c r="VJY56" s="468"/>
      <c r="VJZ56" s="468"/>
      <c r="VKA56" s="468"/>
      <c r="VKB56" s="468"/>
      <c r="VKC56" s="468"/>
      <c r="VKD56" s="468"/>
      <c r="VKE56" s="468"/>
      <c r="VKF56" s="468"/>
      <c r="VKG56" s="468"/>
      <c r="VKH56" s="468"/>
      <c r="VKI56" s="468"/>
      <c r="VKJ56" s="468"/>
      <c r="VKK56" s="468"/>
      <c r="VKL56" s="468"/>
      <c r="VKM56" s="468"/>
      <c r="VKN56" s="468"/>
      <c r="VKO56" s="468"/>
      <c r="VKP56" s="468"/>
      <c r="VKQ56" s="468"/>
      <c r="VKR56" s="468"/>
      <c r="VKS56" s="468"/>
      <c r="VKT56" s="468"/>
      <c r="VKU56" s="468"/>
      <c r="VKV56" s="468"/>
      <c r="VKW56" s="468"/>
      <c r="VKX56" s="468"/>
      <c r="VKY56" s="468"/>
      <c r="VKZ56" s="468"/>
      <c r="VLA56" s="468"/>
      <c r="VLB56" s="468"/>
      <c r="VLC56" s="468"/>
      <c r="VLD56" s="468"/>
      <c r="VLE56" s="468"/>
      <c r="VLF56" s="468"/>
      <c r="VLG56" s="468"/>
      <c r="VLH56" s="468"/>
      <c r="VLI56" s="468"/>
      <c r="VLJ56" s="468"/>
      <c r="VLK56" s="468"/>
      <c r="VLL56" s="468"/>
      <c r="VLM56" s="468"/>
      <c r="VLN56" s="468"/>
      <c r="VLO56" s="468"/>
      <c r="VLP56" s="468"/>
      <c r="VLQ56" s="468"/>
      <c r="VLR56" s="468"/>
      <c r="VLS56" s="468"/>
      <c r="VLT56" s="468"/>
      <c r="VLU56" s="468"/>
      <c r="VLV56" s="468"/>
      <c r="VLW56" s="468"/>
      <c r="VLX56" s="468"/>
      <c r="VLY56" s="468"/>
      <c r="VLZ56" s="468"/>
      <c r="VMA56" s="468"/>
      <c r="VMB56" s="468"/>
      <c r="VMC56" s="468"/>
      <c r="VMD56" s="468"/>
      <c r="VME56" s="468"/>
      <c r="VMF56" s="468"/>
      <c r="VMG56" s="468"/>
      <c r="VMH56" s="468"/>
      <c r="VMI56" s="468"/>
      <c r="VMJ56" s="468"/>
      <c r="VMK56" s="468"/>
      <c r="VML56" s="468"/>
      <c r="VMM56" s="468"/>
      <c r="VMN56" s="468"/>
      <c r="VMO56" s="468"/>
      <c r="VMP56" s="468"/>
      <c r="VMQ56" s="468"/>
      <c r="VMR56" s="468"/>
      <c r="VMS56" s="468"/>
      <c r="VMT56" s="468"/>
      <c r="VMU56" s="468"/>
      <c r="VMV56" s="468"/>
      <c r="VMW56" s="468"/>
      <c r="VMX56" s="468"/>
      <c r="VMY56" s="468"/>
      <c r="VMZ56" s="468"/>
      <c r="VNA56" s="468"/>
      <c r="VNB56" s="468"/>
      <c r="VNC56" s="468"/>
      <c r="VND56" s="468"/>
      <c r="VNE56" s="468"/>
      <c r="VNF56" s="468"/>
      <c r="VNG56" s="468"/>
      <c r="VNH56" s="468"/>
      <c r="VNI56" s="468"/>
      <c r="VNJ56" s="468"/>
      <c r="VNK56" s="468"/>
      <c r="VNL56" s="468"/>
      <c r="VNM56" s="468"/>
      <c r="VNN56" s="468"/>
      <c r="VNO56" s="468"/>
      <c r="VNP56" s="468"/>
      <c r="VNQ56" s="468"/>
      <c r="VNR56" s="468"/>
      <c r="VNS56" s="468"/>
      <c r="VNT56" s="468"/>
      <c r="VNU56" s="468"/>
      <c r="VNV56" s="468"/>
      <c r="VNW56" s="468"/>
      <c r="VNX56" s="468"/>
      <c r="VNY56" s="468"/>
      <c r="VNZ56" s="468"/>
      <c r="VOA56" s="468"/>
      <c r="VOB56" s="468"/>
      <c r="VOC56" s="468"/>
      <c r="VOD56" s="468"/>
      <c r="VOE56" s="468"/>
      <c r="VOF56" s="468"/>
      <c r="VOG56" s="468"/>
      <c r="VOH56" s="468"/>
      <c r="VOI56" s="468"/>
      <c r="VOJ56" s="468"/>
      <c r="VOK56" s="468"/>
      <c r="VOL56" s="468"/>
      <c r="VOM56" s="468"/>
      <c r="VON56" s="468"/>
      <c r="VOO56" s="468"/>
      <c r="VOP56" s="468"/>
      <c r="VOQ56" s="468"/>
      <c r="VOR56" s="468"/>
      <c r="VOS56" s="468"/>
      <c r="VOT56" s="468"/>
      <c r="VOU56" s="468"/>
      <c r="VOV56" s="468"/>
      <c r="VOW56" s="468"/>
      <c r="VOX56" s="468"/>
      <c r="VOY56" s="468"/>
      <c r="VOZ56" s="468"/>
      <c r="VPA56" s="468"/>
      <c r="VPB56" s="468"/>
      <c r="VPC56" s="468"/>
      <c r="VPD56" s="468"/>
      <c r="VPE56" s="468"/>
      <c r="VPF56" s="468"/>
      <c r="VPG56" s="468"/>
      <c r="VPH56" s="468"/>
      <c r="VPI56" s="468"/>
      <c r="VPJ56" s="468"/>
      <c r="VPK56" s="468"/>
      <c r="VPL56" s="468"/>
      <c r="VPM56" s="468"/>
      <c r="VPN56" s="468"/>
      <c r="VPO56" s="468"/>
      <c r="VPP56" s="468"/>
      <c r="VPQ56" s="468"/>
      <c r="VPR56" s="468"/>
      <c r="VPS56" s="468"/>
      <c r="VPT56" s="468"/>
      <c r="VPU56" s="468"/>
      <c r="VPV56" s="468"/>
      <c r="VPW56" s="468"/>
      <c r="VPX56" s="468"/>
      <c r="VPY56" s="468"/>
      <c r="VPZ56" s="468"/>
      <c r="VQA56" s="468"/>
      <c r="VQB56" s="468"/>
      <c r="VQC56" s="468"/>
      <c r="VQD56" s="468"/>
      <c r="VQE56" s="468"/>
      <c r="VQF56" s="468"/>
      <c r="VQG56" s="468"/>
      <c r="VQH56" s="468"/>
      <c r="VQI56" s="468"/>
      <c r="VQJ56" s="468"/>
      <c r="VQK56" s="468"/>
      <c r="VQL56" s="468"/>
      <c r="VQM56" s="468"/>
      <c r="VQN56" s="468"/>
      <c r="VQO56" s="468"/>
      <c r="VQP56" s="468"/>
      <c r="VQQ56" s="468"/>
      <c r="VQR56" s="468"/>
      <c r="VQS56" s="468"/>
      <c r="VQT56" s="468"/>
      <c r="VQU56" s="468"/>
      <c r="VQV56" s="468"/>
      <c r="VQW56" s="468"/>
      <c r="VQX56" s="468"/>
      <c r="VQY56" s="468"/>
      <c r="VQZ56" s="468"/>
      <c r="VRA56" s="468"/>
      <c r="VRB56" s="468"/>
      <c r="VRC56" s="468"/>
      <c r="VRD56" s="468"/>
      <c r="VRE56" s="468"/>
      <c r="VRF56" s="468"/>
      <c r="VRG56" s="468"/>
      <c r="VRH56" s="468"/>
      <c r="VRI56" s="468"/>
      <c r="VRJ56" s="468"/>
      <c r="VRK56" s="468"/>
      <c r="VRL56" s="468"/>
      <c r="VRM56" s="468"/>
      <c r="VRN56" s="468"/>
      <c r="VRO56" s="468"/>
      <c r="VRP56" s="468"/>
      <c r="VRQ56" s="468"/>
      <c r="VRR56" s="468"/>
      <c r="VRS56" s="468"/>
      <c r="VRT56" s="468"/>
      <c r="VRU56" s="468"/>
      <c r="VRV56" s="468"/>
      <c r="VRW56" s="468"/>
      <c r="VRX56" s="468"/>
      <c r="VRY56" s="468"/>
      <c r="VRZ56" s="468"/>
      <c r="VSA56" s="468"/>
      <c r="VSB56" s="468"/>
      <c r="VSC56" s="468"/>
      <c r="VSD56" s="468"/>
      <c r="VSE56" s="468"/>
      <c r="VSF56" s="468"/>
      <c r="VSG56" s="468"/>
      <c r="VSH56" s="468"/>
      <c r="VSI56" s="468"/>
      <c r="VSJ56" s="468"/>
      <c r="VSK56" s="468"/>
      <c r="VSL56" s="468"/>
      <c r="VSM56" s="468"/>
      <c r="VSN56" s="468"/>
      <c r="VSO56" s="468"/>
      <c r="VSP56" s="468"/>
      <c r="VSQ56" s="468"/>
      <c r="VSR56" s="468"/>
      <c r="VSS56" s="468"/>
      <c r="VST56" s="468"/>
      <c r="VSU56" s="468"/>
      <c r="VSV56" s="468"/>
      <c r="VSW56" s="468"/>
      <c r="VSX56" s="468"/>
      <c r="VSY56" s="468"/>
      <c r="VSZ56" s="468"/>
      <c r="VTA56" s="468"/>
      <c r="VTB56" s="468"/>
      <c r="VTC56" s="468"/>
      <c r="VTD56" s="468"/>
      <c r="VTE56" s="468"/>
      <c r="VTF56" s="468"/>
      <c r="VTG56" s="468"/>
      <c r="VTH56" s="468"/>
      <c r="VTI56" s="468"/>
      <c r="VTJ56" s="468"/>
      <c r="VTK56" s="468"/>
      <c r="VTL56" s="468"/>
      <c r="VTM56" s="468"/>
      <c r="VTN56" s="468"/>
      <c r="VTO56" s="468"/>
      <c r="VTP56" s="468"/>
      <c r="VTQ56" s="468"/>
      <c r="VTR56" s="468"/>
      <c r="VTS56" s="468"/>
      <c r="VTT56" s="468"/>
      <c r="VTU56" s="468"/>
      <c r="VTV56" s="468"/>
      <c r="VTW56" s="468"/>
      <c r="VTX56" s="468"/>
      <c r="VTY56" s="468"/>
      <c r="VTZ56" s="468"/>
      <c r="VUA56" s="468"/>
      <c r="VUB56" s="468"/>
      <c r="VUC56" s="468"/>
      <c r="VUD56" s="468"/>
      <c r="VUE56" s="468"/>
      <c r="VUF56" s="468"/>
      <c r="VUG56" s="468"/>
      <c r="VUH56" s="468"/>
      <c r="VUI56" s="468"/>
      <c r="VUJ56" s="468"/>
      <c r="VUK56" s="468"/>
      <c r="VUL56" s="468"/>
      <c r="VUM56" s="468"/>
      <c r="VUN56" s="468"/>
      <c r="VUO56" s="468"/>
      <c r="VUP56" s="468"/>
      <c r="VUQ56" s="468"/>
      <c r="VUR56" s="468"/>
      <c r="VUS56" s="468"/>
      <c r="VUT56" s="468"/>
      <c r="VUU56" s="468"/>
      <c r="VUV56" s="468"/>
      <c r="VUW56" s="468"/>
      <c r="VUX56" s="468"/>
      <c r="VUY56" s="468"/>
      <c r="VUZ56" s="468"/>
      <c r="VVA56" s="468"/>
      <c r="VVB56" s="468"/>
      <c r="VVC56" s="468"/>
      <c r="VVD56" s="468"/>
      <c r="VVE56" s="468"/>
      <c r="VVF56" s="468"/>
      <c r="VVG56" s="468"/>
      <c r="VVH56" s="468"/>
      <c r="VVI56" s="468"/>
      <c r="VVJ56" s="468"/>
      <c r="VVK56" s="468"/>
      <c r="VVL56" s="468"/>
      <c r="VVM56" s="468"/>
      <c r="VVN56" s="468"/>
      <c r="VVO56" s="468"/>
      <c r="VVP56" s="468"/>
      <c r="VVQ56" s="468"/>
      <c r="VVR56" s="468"/>
      <c r="VVS56" s="468"/>
      <c r="VVT56" s="468"/>
      <c r="VVU56" s="468"/>
      <c r="VVV56" s="468"/>
      <c r="VVW56" s="468"/>
      <c r="VVX56" s="468"/>
      <c r="VVY56" s="468"/>
      <c r="VVZ56" s="468"/>
      <c r="VWA56" s="468"/>
      <c r="VWB56" s="468"/>
      <c r="VWC56" s="468"/>
      <c r="VWD56" s="468"/>
      <c r="VWE56" s="468"/>
      <c r="VWF56" s="468"/>
      <c r="VWG56" s="468"/>
      <c r="VWH56" s="468"/>
      <c r="VWI56" s="468"/>
      <c r="VWJ56" s="468"/>
      <c r="VWK56" s="468"/>
      <c r="VWL56" s="468"/>
      <c r="VWM56" s="468"/>
      <c r="VWN56" s="468"/>
      <c r="VWO56" s="468"/>
      <c r="VWP56" s="468"/>
      <c r="VWQ56" s="468"/>
      <c r="VWR56" s="468"/>
      <c r="VWS56" s="468"/>
      <c r="VWT56" s="468"/>
      <c r="VWU56" s="468"/>
      <c r="VWV56" s="468"/>
      <c r="VWW56" s="468"/>
      <c r="VWX56" s="468"/>
      <c r="VWY56" s="468"/>
      <c r="VWZ56" s="468"/>
      <c r="VXA56" s="468"/>
      <c r="VXB56" s="468"/>
      <c r="VXC56" s="468"/>
      <c r="VXD56" s="468"/>
      <c r="VXE56" s="468"/>
      <c r="VXF56" s="468"/>
      <c r="VXG56" s="468"/>
      <c r="VXH56" s="468"/>
      <c r="VXI56" s="468"/>
      <c r="VXJ56" s="468"/>
      <c r="VXK56" s="468"/>
      <c r="VXL56" s="468"/>
      <c r="VXM56" s="468"/>
      <c r="VXN56" s="468"/>
      <c r="VXO56" s="468"/>
      <c r="VXP56" s="468"/>
      <c r="VXQ56" s="468"/>
      <c r="VXR56" s="468"/>
      <c r="VXS56" s="468"/>
      <c r="VXT56" s="468"/>
      <c r="VXU56" s="468"/>
      <c r="VXV56" s="468"/>
      <c r="VXW56" s="468"/>
      <c r="VXX56" s="468"/>
      <c r="VXY56" s="468"/>
      <c r="VXZ56" s="468"/>
      <c r="VYA56" s="468"/>
      <c r="VYB56" s="468"/>
      <c r="VYC56" s="468"/>
      <c r="VYD56" s="468"/>
      <c r="VYE56" s="468"/>
      <c r="VYF56" s="468"/>
      <c r="VYG56" s="468"/>
      <c r="VYH56" s="468"/>
      <c r="VYI56" s="468"/>
      <c r="VYJ56" s="468"/>
      <c r="VYK56" s="468"/>
      <c r="VYL56" s="468"/>
      <c r="VYM56" s="468"/>
      <c r="VYN56" s="468"/>
      <c r="VYO56" s="468"/>
      <c r="VYP56" s="468"/>
      <c r="VYQ56" s="468"/>
      <c r="VYR56" s="468"/>
      <c r="VYS56" s="468"/>
      <c r="VYT56" s="468"/>
      <c r="VYU56" s="468"/>
      <c r="VYV56" s="468"/>
      <c r="VYW56" s="468"/>
      <c r="VYX56" s="468"/>
      <c r="VYY56" s="468"/>
      <c r="VYZ56" s="468"/>
      <c r="VZA56" s="468"/>
      <c r="VZB56" s="468"/>
      <c r="VZC56" s="468"/>
      <c r="VZD56" s="468"/>
      <c r="VZE56" s="468"/>
      <c r="VZF56" s="468"/>
      <c r="VZG56" s="468"/>
      <c r="VZH56" s="468"/>
      <c r="VZI56" s="468"/>
      <c r="VZJ56" s="468"/>
      <c r="VZK56" s="468"/>
      <c r="VZL56" s="468"/>
      <c r="VZM56" s="468"/>
      <c r="VZN56" s="468"/>
      <c r="VZO56" s="468"/>
      <c r="VZP56" s="468"/>
      <c r="VZQ56" s="468"/>
      <c r="VZR56" s="468"/>
      <c r="VZS56" s="468"/>
      <c r="VZT56" s="468"/>
      <c r="VZU56" s="468"/>
      <c r="VZV56" s="468"/>
      <c r="VZW56" s="468"/>
      <c r="VZX56" s="468"/>
      <c r="VZY56" s="468"/>
      <c r="VZZ56" s="468"/>
      <c r="WAA56" s="468"/>
      <c r="WAB56" s="468"/>
      <c r="WAC56" s="468"/>
      <c r="WAD56" s="468"/>
      <c r="WAE56" s="468"/>
      <c r="WAF56" s="468"/>
      <c r="WAG56" s="468"/>
      <c r="WAH56" s="468"/>
      <c r="WAI56" s="468"/>
      <c r="WAJ56" s="468"/>
      <c r="WAK56" s="468"/>
      <c r="WAL56" s="468"/>
      <c r="WAM56" s="468"/>
      <c r="WAN56" s="468"/>
      <c r="WAO56" s="468"/>
      <c r="WAP56" s="468"/>
      <c r="WAQ56" s="468"/>
      <c r="WAR56" s="468"/>
      <c r="WAS56" s="468"/>
      <c r="WAT56" s="468"/>
      <c r="WAU56" s="468"/>
      <c r="WAV56" s="468"/>
      <c r="WAW56" s="468"/>
      <c r="WAX56" s="468"/>
      <c r="WAY56" s="468"/>
      <c r="WAZ56" s="468"/>
      <c r="WBA56" s="468"/>
      <c r="WBB56" s="468"/>
      <c r="WBC56" s="468"/>
      <c r="WBD56" s="468"/>
      <c r="WBE56" s="468"/>
      <c r="WBF56" s="468"/>
      <c r="WBG56" s="468"/>
      <c r="WBH56" s="468"/>
      <c r="WBI56" s="468"/>
      <c r="WBJ56" s="468"/>
      <c r="WBK56" s="468"/>
      <c r="WBL56" s="468"/>
      <c r="WBM56" s="468"/>
      <c r="WBN56" s="468"/>
      <c r="WBO56" s="468"/>
      <c r="WBP56" s="468"/>
      <c r="WBQ56" s="468"/>
      <c r="WBR56" s="468"/>
      <c r="WBS56" s="468"/>
      <c r="WBT56" s="468"/>
      <c r="WBU56" s="468"/>
      <c r="WBV56" s="468"/>
      <c r="WBW56" s="468"/>
      <c r="WBX56" s="468"/>
      <c r="WBY56" s="468"/>
      <c r="WBZ56" s="468"/>
      <c r="WCA56" s="468"/>
      <c r="WCB56" s="468"/>
      <c r="WCC56" s="468"/>
      <c r="WCD56" s="468"/>
      <c r="WCE56" s="468"/>
      <c r="WCF56" s="468"/>
      <c r="WCG56" s="468"/>
      <c r="WCH56" s="468"/>
      <c r="WCI56" s="468"/>
      <c r="WCJ56" s="468"/>
      <c r="WCK56" s="468"/>
      <c r="WCL56" s="468"/>
      <c r="WCM56" s="468"/>
      <c r="WCN56" s="468"/>
      <c r="WCO56" s="468"/>
      <c r="WCP56" s="468"/>
      <c r="WCQ56" s="468"/>
      <c r="WCR56" s="468"/>
      <c r="WCS56" s="468"/>
      <c r="WCT56" s="468"/>
      <c r="WCU56" s="468"/>
      <c r="WCV56" s="468"/>
      <c r="WCW56" s="468"/>
      <c r="WCX56" s="468"/>
      <c r="WCY56" s="468"/>
      <c r="WCZ56" s="468"/>
      <c r="WDA56" s="468"/>
      <c r="WDB56" s="468"/>
      <c r="WDC56" s="468"/>
      <c r="WDD56" s="468"/>
      <c r="WDE56" s="468"/>
      <c r="WDF56" s="468"/>
      <c r="WDG56" s="468"/>
      <c r="WDH56" s="468"/>
      <c r="WDI56" s="468"/>
      <c r="WDJ56" s="468"/>
      <c r="WDK56" s="468"/>
      <c r="WDL56" s="468"/>
      <c r="WDM56" s="468"/>
      <c r="WDN56" s="468"/>
      <c r="WDO56" s="468"/>
      <c r="WDP56" s="468"/>
      <c r="WDQ56" s="468"/>
      <c r="WDR56" s="468"/>
      <c r="WDS56" s="468"/>
      <c r="WDT56" s="468"/>
      <c r="WDU56" s="468"/>
      <c r="WDV56" s="468"/>
      <c r="WDW56" s="468"/>
      <c r="WDX56" s="468"/>
      <c r="WDY56" s="468"/>
      <c r="WDZ56" s="468"/>
      <c r="WEA56" s="468"/>
      <c r="WEB56" s="468"/>
      <c r="WEC56" s="468"/>
      <c r="WED56" s="468"/>
      <c r="WEE56" s="468"/>
      <c r="WEF56" s="468"/>
      <c r="WEG56" s="468"/>
      <c r="WEH56" s="468"/>
      <c r="WEI56" s="468"/>
      <c r="WEJ56" s="468"/>
      <c r="WEK56" s="468"/>
      <c r="WEL56" s="468"/>
      <c r="WEM56" s="468"/>
      <c r="WEN56" s="468"/>
      <c r="WEO56" s="468"/>
      <c r="WEP56" s="468"/>
      <c r="WEQ56" s="468"/>
      <c r="WER56" s="468"/>
      <c r="WES56" s="468"/>
      <c r="WET56" s="468"/>
      <c r="WEU56" s="468"/>
      <c r="WEV56" s="468"/>
      <c r="WEW56" s="468"/>
      <c r="WEX56" s="468"/>
      <c r="WEY56" s="468"/>
      <c r="WEZ56" s="468"/>
      <c r="WFA56" s="468"/>
      <c r="WFB56" s="468"/>
      <c r="WFC56" s="468"/>
      <c r="WFD56" s="468"/>
      <c r="WFE56" s="468"/>
      <c r="WFF56" s="468"/>
      <c r="WFG56" s="468"/>
      <c r="WFH56" s="468"/>
      <c r="WFI56" s="468"/>
      <c r="WFJ56" s="468"/>
      <c r="WFK56" s="468"/>
      <c r="WFL56" s="468"/>
      <c r="WFM56" s="468"/>
      <c r="WFN56" s="468"/>
      <c r="WFO56" s="468"/>
      <c r="WFP56" s="468"/>
      <c r="WFQ56" s="468"/>
      <c r="WFR56" s="468"/>
      <c r="WFS56" s="468"/>
      <c r="WFT56" s="468"/>
      <c r="WFU56" s="468"/>
      <c r="WFV56" s="468"/>
      <c r="WFW56" s="468"/>
      <c r="WFX56" s="468"/>
      <c r="WFY56" s="468"/>
      <c r="WFZ56" s="468"/>
      <c r="WGA56" s="468"/>
      <c r="WGB56" s="468"/>
      <c r="WGC56" s="468"/>
      <c r="WGD56" s="468"/>
      <c r="WGE56" s="468"/>
      <c r="WGF56" s="468"/>
      <c r="WGG56" s="468"/>
      <c r="WGH56" s="468"/>
      <c r="WGI56" s="468"/>
      <c r="WGJ56" s="468"/>
      <c r="WGK56" s="468"/>
      <c r="WGL56" s="468"/>
      <c r="WGM56" s="468"/>
      <c r="WGN56" s="468"/>
      <c r="WGO56" s="468"/>
      <c r="WGP56" s="468"/>
      <c r="WGQ56" s="468"/>
      <c r="WGR56" s="468"/>
      <c r="WGS56" s="468"/>
      <c r="WGT56" s="468"/>
      <c r="WGU56" s="468"/>
      <c r="WGV56" s="468"/>
      <c r="WGW56" s="468"/>
      <c r="WGX56" s="468"/>
      <c r="WGY56" s="468"/>
      <c r="WGZ56" s="468"/>
      <c r="WHA56" s="468"/>
      <c r="WHB56" s="468"/>
      <c r="WHC56" s="468"/>
      <c r="WHD56" s="468"/>
      <c r="WHE56" s="468"/>
      <c r="WHF56" s="468"/>
      <c r="WHG56" s="468"/>
      <c r="WHH56" s="468"/>
      <c r="WHI56" s="468"/>
      <c r="WHJ56" s="468"/>
      <c r="WHK56" s="468"/>
      <c r="WHL56" s="468"/>
      <c r="WHM56" s="468"/>
      <c r="WHN56" s="468"/>
      <c r="WHO56" s="468"/>
      <c r="WHP56" s="468"/>
      <c r="WHQ56" s="468"/>
      <c r="WHR56" s="468"/>
      <c r="WHS56" s="468"/>
      <c r="WHT56" s="468"/>
      <c r="WHU56" s="468"/>
      <c r="WHV56" s="468"/>
      <c r="WHW56" s="468"/>
      <c r="WHX56" s="468"/>
      <c r="WHY56" s="468"/>
      <c r="WHZ56" s="468"/>
      <c r="WIA56" s="468"/>
      <c r="WIB56" s="468"/>
      <c r="WIC56" s="468"/>
      <c r="WID56" s="468"/>
      <c r="WIE56" s="468"/>
      <c r="WIF56" s="468"/>
      <c r="WIG56" s="468"/>
      <c r="WIH56" s="468"/>
      <c r="WII56" s="468"/>
      <c r="WIJ56" s="468"/>
      <c r="WIK56" s="468"/>
      <c r="WIL56" s="468"/>
      <c r="WIM56" s="468"/>
      <c r="WIN56" s="468"/>
      <c r="WIO56" s="468"/>
      <c r="WIP56" s="468"/>
      <c r="WIQ56" s="468"/>
      <c r="WIR56" s="468"/>
      <c r="WIS56" s="468"/>
      <c r="WIT56" s="468"/>
      <c r="WIU56" s="468"/>
      <c r="WIV56" s="468"/>
      <c r="WIW56" s="468"/>
      <c r="WIX56" s="468"/>
      <c r="WIY56" s="468"/>
      <c r="WIZ56" s="468"/>
      <c r="WJA56" s="468"/>
      <c r="WJB56" s="468"/>
      <c r="WJC56" s="468"/>
      <c r="WJD56" s="468"/>
      <c r="WJE56" s="468"/>
      <c r="WJF56" s="468"/>
      <c r="WJG56" s="468"/>
      <c r="WJH56" s="468"/>
      <c r="WJI56" s="468"/>
      <c r="WJJ56" s="468"/>
      <c r="WJK56" s="468"/>
      <c r="WJL56" s="468"/>
      <c r="WJM56" s="468"/>
      <c r="WJN56" s="468"/>
      <c r="WJO56" s="468"/>
      <c r="WJP56" s="468"/>
      <c r="WJQ56" s="468"/>
      <c r="WJR56" s="468"/>
      <c r="WJS56" s="468"/>
      <c r="WJT56" s="468"/>
      <c r="WJU56" s="468"/>
      <c r="WJV56" s="468"/>
      <c r="WJW56" s="468"/>
      <c r="WJX56" s="468"/>
      <c r="WJY56" s="468"/>
      <c r="WJZ56" s="468"/>
      <c r="WKA56" s="468"/>
      <c r="WKB56" s="468"/>
      <c r="WKC56" s="468"/>
      <c r="WKD56" s="468"/>
      <c r="WKE56" s="468"/>
      <c r="WKF56" s="468"/>
      <c r="WKG56" s="468"/>
      <c r="WKH56" s="468"/>
      <c r="WKI56" s="468"/>
      <c r="WKJ56" s="468"/>
      <c r="WKK56" s="468"/>
      <c r="WKL56" s="468"/>
      <c r="WKM56" s="468"/>
      <c r="WKN56" s="468"/>
      <c r="WKO56" s="468"/>
      <c r="WKP56" s="468"/>
      <c r="WKQ56" s="468"/>
      <c r="WKR56" s="468"/>
      <c r="WKS56" s="468"/>
      <c r="WKT56" s="468"/>
      <c r="WKU56" s="468"/>
      <c r="WKV56" s="468"/>
      <c r="WKW56" s="468"/>
      <c r="WKX56" s="468"/>
      <c r="WKY56" s="468"/>
      <c r="WKZ56" s="468"/>
      <c r="WLA56" s="468"/>
      <c r="WLB56" s="468"/>
      <c r="WLC56" s="468"/>
      <c r="WLD56" s="468"/>
      <c r="WLE56" s="468"/>
      <c r="WLF56" s="468"/>
      <c r="WLG56" s="468"/>
      <c r="WLH56" s="468"/>
      <c r="WLI56" s="468"/>
      <c r="WLJ56" s="468"/>
      <c r="WLK56" s="468"/>
      <c r="WLL56" s="468"/>
      <c r="WLM56" s="468"/>
      <c r="WLN56" s="468"/>
      <c r="WLO56" s="468"/>
      <c r="WLP56" s="468"/>
      <c r="WLQ56" s="468"/>
      <c r="WLR56" s="468"/>
      <c r="WLS56" s="468"/>
      <c r="WLT56" s="468"/>
      <c r="WLU56" s="468"/>
      <c r="WLV56" s="468"/>
      <c r="WLW56" s="468"/>
      <c r="WLX56" s="468"/>
      <c r="WLY56" s="468"/>
      <c r="WLZ56" s="468"/>
      <c r="WMA56" s="468"/>
      <c r="WMB56" s="468"/>
      <c r="WMC56" s="468"/>
      <c r="WMD56" s="468"/>
      <c r="WME56" s="468"/>
      <c r="WMF56" s="468"/>
      <c r="WMG56" s="468"/>
      <c r="WMH56" s="468"/>
      <c r="WMI56" s="468"/>
      <c r="WMJ56" s="468"/>
      <c r="WMK56" s="468"/>
      <c r="WML56" s="468"/>
      <c r="WMM56" s="468"/>
      <c r="WMN56" s="468"/>
      <c r="WMO56" s="468"/>
      <c r="WMP56" s="468"/>
      <c r="WMQ56" s="468"/>
      <c r="WMR56" s="468"/>
      <c r="WMS56" s="468"/>
      <c r="WMT56" s="468"/>
      <c r="WMU56" s="468"/>
      <c r="WMV56" s="468"/>
      <c r="WMW56" s="468"/>
      <c r="WMX56" s="468"/>
      <c r="WMY56" s="468"/>
      <c r="WMZ56" s="468"/>
      <c r="WNA56" s="468"/>
      <c r="WNB56" s="468"/>
      <c r="WNC56" s="468"/>
      <c r="WND56" s="468"/>
      <c r="WNE56" s="468"/>
      <c r="WNF56" s="468"/>
      <c r="WNG56" s="468"/>
      <c r="WNH56" s="468"/>
      <c r="WNI56" s="468"/>
      <c r="WNJ56" s="468"/>
      <c r="WNK56" s="468"/>
      <c r="WNL56" s="468"/>
      <c r="WNM56" s="468"/>
      <c r="WNN56" s="468"/>
      <c r="WNO56" s="468"/>
      <c r="WNP56" s="468"/>
      <c r="WNQ56" s="468"/>
      <c r="WNR56" s="468"/>
      <c r="WNS56" s="468"/>
      <c r="WNT56" s="468"/>
      <c r="WNU56" s="468"/>
      <c r="WNV56" s="468"/>
      <c r="WNW56" s="468"/>
      <c r="WNX56" s="468"/>
      <c r="WNY56" s="468"/>
      <c r="WNZ56" s="468"/>
      <c r="WOA56" s="468"/>
      <c r="WOB56" s="468"/>
      <c r="WOC56" s="468"/>
      <c r="WOD56" s="468"/>
      <c r="WOE56" s="468"/>
      <c r="WOF56" s="468"/>
      <c r="WOG56" s="468"/>
      <c r="WOH56" s="468"/>
      <c r="WOI56" s="468"/>
      <c r="WOJ56" s="468"/>
      <c r="WOK56" s="468"/>
      <c r="WOL56" s="468"/>
      <c r="WOM56" s="468"/>
      <c r="WON56" s="468"/>
      <c r="WOO56" s="468"/>
      <c r="WOP56" s="468"/>
      <c r="WOQ56" s="468"/>
      <c r="WOR56" s="468"/>
      <c r="WOS56" s="468"/>
      <c r="WOT56" s="468"/>
      <c r="WOU56" s="468"/>
      <c r="WOV56" s="468"/>
      <c r="WOW56" s="468"/>
      <c r="WOX56" s="468"/>
      <c r="WOY56" s="468"/>
      <c r="WOZ56" s="468"/>
      <c r="WPA56" s="468"/>
      <c r="WPB56" s="468"/>
      <c r="WPC56" s="468"/>
      <c r="WPD56" s="468"/>
      <c r="WPE56" s="468"/>
      <c r="WPF56" s="468"/>
      <c r="WPG56" s="468"/>
      <c r="WPH56" s="468"/>
      <c r="WPI56" s="468"/>
      <c r="WPJ56" s="468"/>
      <c r="WPK56" s="468"/>
      <c r="WPL56" s="468"/>
      <c r="WPM56" s="468"/>
      <c r="WPN56" s="468"/>
      <c r="WPO56" s="468"/>
      <c r="WPP56" s="468"/>
      <c r="WPQ56" s="468"/>
      <c r="WPR56" s="468"/>
      <c r="WPS56" s="468"/>
      <c r="WPT56" s="468"/>
      <c r="WPU56" s="468"/>
      <c r="WPV56" s="468"/>
      <c r="WPW56" s="468"/>
      <c r="WPX56" s="468"/>
      <c r="WPY56" s="468"/>
      <c r="WPZ56" s="468"/>
      <c r="WQA56" s="468"/>
      <c r="WQB56" s="468"/>
      <c r="WQC56" s="468"/>
      <c r="WQD56" s="468"/>
      <c r="WQE56" s="468"/>
      <c r="WQF56" s="468"/>
      <c r="WQG56" s="468"/>
      <c r="WQH56" s="468"/>
      <c r="WQI56" s="468"/>
      <c r="WQJ56" s="468"/>
      <c r="WQK56" s="468"/>
      <c r="WQL56" s="468"/>
      <c r="WQM56" s="468"/>
      <c r="WQN56" s="468"/>
      <c r="WQO56" s="468"/>
      <c r="WQP56" s="468"/>
      <c r="WQQ56" s="468"/>
      <c r="WQR56" s="468"/>
      <c r="WQS56" s="468"/>
      <c r="WQT56" s="468"/>
      <c r="WQU56" s="468"/>
      <c r="WQV56" s="468"/>
      <c r="WQW56" s="468"/>
      <c r="WQX56" s="468"/>
      <c r="WQY56" s="468"/>
      <c r="WQZ56" s="468"/>
      <c r="WRA56" s="468"/>
      <c r="WRB56" s="468"/>
      <c r="WRC56" s="468"/>
      <c r="WRD56" s="468"/>
      <c r="WRE56" s="468"/>
      <c r="WRF56" s="468"/>
      <c r="WRG56" s="468"/>
      <c r="WRH56" s="468"/>
      <c r="WRI56" s="468"/>
      <c r="WRJ56" s="468"/>
      <c r="WRK56" s="468"/>
      <c r="WRL56" s="468"/>
      <c r="WRM56" s="468"/>
      <c r="WRN56" s="468"/>
      <c r="WRO56" s="468"/>
      <c r="WRP56" s="468"/>
      <c r="WRQ56" s="468"/>
      <c r="WRR56" s="468"/>
      <c r="WRS56" s="468"/>
      <c r="WRT56" s="468"/>
      <c r="WRU56" s="468"/>
      <c r="WRV56" s="468"/>
      <c r="WRW56" s="468"/>
      <c r="WRX56" s="468"/>
      <c r="WRY56" s="468"/>
      <c r="WRZ56" s="468"/>
      <c r="WSA56" s="468"/>
      <c r="WSB56" s="468"/>
      <c r="WSC56" s="468"/>
      <c r="WSD56" s="468"/>
      <c r="WSE56" s="468"/>
      <c r="WSF56" s="468"/>
      <c r="WSG56" s="468"/>
      <c r="WSH56" s="468"/>
      <c r="WSI56" s="468"/>
      <c r="WSJ56" s="468"/>
      <c r="WSK56" s="468"/>
      <c r="WSL56" s="468"/>
      <c r="WSM56" s="468"/>
      <c r="WSN56" s="468"/>
      <c r="WSO56" s="468"/>
      <c r="WSP56" s="468"/>
      <c r="WSQ56" s="468"/>
      <c r="WSR56" s="468"/>
      <c r="WSS56" s="468"/>
      <c r="WST56" s="468"/>
      <c r="WSU56" s="468"/>
      <c r="WSV56" s="468"/>
      <c r="WSW56" s="468"/>
      <c r="WSX56" s="468"/>
      <c r="WSY56" s="468"/>
      <c r="WSZ56" s="468"/>
      <c r="WTA56" s="468"/>
      <c r="WTB56" s="468"/>
      <c r="WTC56" s="468"/>
      <c r="WTD56" s="468"/>
      <c r="WTE56" s="468"/>
      <c r="WTF56" s="468"/>
      <c r="WTG56" s="468"/>
      <c r="WTH56" s="468"/>
      <c r="WTI56" s="468"/>
      <c r="WTJ56" s="468"/>
      <c r="WTK56" s="468"/>
      <c r="WTL56" s="468"/>
      <c r="WTM56" s="468"/>
      <c r="WTN56" s="468"/>
      <c r="WTO56" s="468"/>
      <c r="WTP56" s="468"/>
      <c r="WTQ56" s="468"/>
      <c r="WTR56" s="468"/>
      <c r="WTS56" s="468"/>
      <c r="WTT56" s="468"/>
      <c r="WTU56" s="468"/>
      <c r="WTV56" s="468"/>
      <c r="WTW56" s="468"/>
      <c r="WTX56" s="468"/>
      <c r="WTY56" s="468"/>
      <c r="WTZ56" s="468"/>
      <c r="WUA56" s="468"/>
      <c r="WUB56" s="468"/>
      <c r="WUC56" s="468"/>
      <c r="WUD56" s="468"/>
      <c r="WUE56" s="468"/>
      <c r="WUF56" s="468"/>
      <c r="WUG56" s="468"/>
      <c r="WUH56" s="468"/>
      <c r="WUI56" s="468"/>
      <c r="WUJ56" s="468"/>
      <c r="WUK56" s="468"/>
      <c r="WUL56" s="468"/>
      <c r="WUM56" s="468"/>
      <c r="WUN56" s="468"/>
      <c r="WUO56" s="468"/>
      <c r="WUP56" s="468"/>
      <c r="WUQ56" s="468"/>
      <c r="WUR56" s="468"/>
      <c r="WUS56" s="468"/>
      <c r="WUT56" s="468"/>
      <c r="WUU56" s="468"/>
      <c r="WUV56" s="468"/>
      <c r="WUW56" s="468"/>
      <c r="WUX56" s="468"/>
      <c r="WUY56" s="468"/>
      <c r="WUZ56" s="468"/>
      <c r="WVA56" s="468"/>
      <c r="WVB56" s="468"/>
      <c r="WVC56" s="468"/>
      <c r="WVD56" s="468"/>
      <c r="WVE56" s="468"/>
      <c r="WVF56" s="468"/>
      <c r="WVG56" s="468"/>
      <c r="WVH56" s="468"/>
      <c r="WVI56" s="468"/>
      <c r="WVJ56" s="468"/>
      <c r="WVK56" s="468"/>
      <c r="WVL56" s="468"/>
      <c r="WVM56" s="468"/>
      <c r="WVN56" s="468"/>
      <c r="WVO56" s="468"/>
      <c r="WVP56" s="468"/>
      <c r="WVQ56" s="468"/>
      <c r="WVR56" s="468"/>
      <c r="WVS56" s="468"/>
      <c r="WVT56" s="468"/>
      <c r="WVU56" s="468"/>
      <c r="WVV56" s="468"/>
      <c r="WVW56" s="468"/>
      <c r="WVX56" s="468"/>
      <c r="WVY56" s="468"/>
      <c r="WVZ56" s="468"/>
      <c r="WWA56" s="468"/>
      <c r="WWB56" s="468"/>
      <c r="WWC56" s="468"/>
      <c r="WWD56" s="468"/>
      <c r="WWE56" s="468"/>
      <c r="WWF56" s="468"/>
      <c r="WWG56" s="468"/>
      <c r="WWH56" s="468"/>
      <c r="WWI56" s="468"/>
      <c r="WWJ56" s="468"/>
      <c r="WWK56" s="468"/>
      <c r="WWL56" s="468"/>
      <c r="WWM56" s="468"/>
      <c r="WWN56" s="468"/>
      <c r="WWO56" s="468"/>
      <c r="WWP56" s="468"/>
      <c r="WWQ56" s="468"/>
      <c r="WWR56" s="468"/>
      <c r="WWS56" s="468"/>
      <c r="WWT56" s="468"/>
      <c r="WWU56" s="468"/>
      <c r="WWV56" s="468"/>
      <c r="WWW56" s="468"/>
      <c r="WWX56" s="468"/>
      <c r="WWY56" s="468"/>
      <c r="WWZ56" s="468"/>
      <c r="WXA56" s="468"/>
      <c r="WXB56" s="468"/>
      <c r="WXC56" s="468"/>
      <c r="WXD56" s="468"/>
      <c r="WXE56" s="468"/>
      <c r="WXF56" s="468"/>
      <c r="WXG56" s="468"/>
      <c r="WXH56" s="468"/>
      <c r="WXI56" s="468"/>
      <c r="WXJ56" s="468"/>
      <c r="WXK56" s="468"/>
      <c r="WXL56" s="468"/>
      <c r="WXM56" s="468"/>
      <c r="WXN56" s="468"/>
      <c r="WXO56" s="468"/>
      <c r="WXP56" s="468"/>
      <c r="WXQ56" s="468"/>
      <c r="WXR56" s="468"/>
      <c r="WXS56" s="468"/>
      <c r="WXT56" s="468"/>
      <c r="WXU56" s="468"/>
      <c r="WXV56" s="468"/>
      <c r="WXW56" s="468"/>
      <c r="WXX56" s="468"/>
      <c r="WXY56" s="468"/>
      <c r="WXZ56" s="468"/>
      <c r="WYA56" s="468"/>
      <c r="WYB56" s="468"/>
      <c r="WYC56" s="468"/>
      <c r="WYD56" s="468"/>
      <c r="WYE56" s="468"/>
      <c r="WYF56" s="468"/>
      <c r="WYG56" s="468"/>
      <c r="WYH56" s="468"/>
      <c r="WYI56" s="468"/>
      <c r="WYJ56" s="468"/>
      <c r="WYK56" s="468"/>
      <c r="WYL56" s="468"/>
      <c r="WYM56" s="468"/>
      <c r="WYN56" s="468"/>
      <c r="WYO56" s="468"/>
      <c r="WYP56" s="468"/>
      <c r="WYQ56" s="468"/>
      <c r="WYR56" s="468"/>
      <c r="WYS56" s="468"/>
      <c r="WYT56" s="468"/>
      <c r="WYU56" s="468"/>
      <c r="WYV56" s="468"/>
      <c r="WYW56" s="468"/>
      <c r="WYX56" s="468"/>
      <c r="WYY56" s="468"/>
      <c r="WYZ56" s="468"/>
      <c r="WZA56" s="468"/>
      <c r="WZB56" s="468"/>
      <c r="WZC56" s="468"/>
      <c r="WZD56" s="468"/>
      <c r="WZE56" s="468"/>
      <c r="WZF56" s="468"/>
      <c r="WZG56" s="468"/>
      <c r="WZH56" s="468"/>
      <c r="WZI56" s="468"/>
      <c r="WZJ56" s="468"/>
      <c r="WZK56" s="468"/>
      <c r="WZL56" s="468"/>
      <c r="WZM56" s="468"/>
      <c r="WZN56" s="468"/>
      <c r="WZO56" s="468"/>
      <c r="WZP56" s="468"/>
      <c r="WZQ56" s="468"/>
      <c r="WZR56" s="468"/>
      <c r="WZS56" s="468"/>
      <c r="WZT56" s="468"/>
      <c r="WZU56" s="468"/>
      <c r="WZV56" s="468"/>
      <c r="WZW56" s="468"/>
      <c r="WZX56" s="468"/>
      <c r="WZY56" s="468"/>
      <c r="WZZ56" s="468"/>
      <c r="XAA56" s="468"/>
      <c r="XAB56" s="468"/>
      <c r="XAC56" s="468"/>
      <c r="XAD56" s="468"/>
      <c r="XAE56" s="468"/>
      <c r="XAF56" s="468"/>
      <c r="XAG56" s="468"/>
      <c r="XAH56" s="468"/>
      <c r="XAI56" s="468"/>
      <c r="XAJ56" s="468"/>
      <c r="XAK56" s="468"/>
      <c r="XAL56" s="468"/>
      <c r="XAM56" s="468"/>
      <c r="XAN56" s="468"/>
      <c r="XAO56" s="468"/>
      <c r="XAP56" s="468"/>
      <c r="XAQ56" s="468"/>
      <c r="XAR56" s="468"/>
      <c r="XAS56" s="468"/>
      <c r="XAT56" s="468"/>
      <c r="XAU56" s="468"/>
      <c r="XAV56" s="468"/>
      <c r="XAW56" s="468"/>
      <c r="XAX56" s="468"/>
      <c r="XAY56" s="468"/>
      <c r="XAZ56" s="468"/>
      <c r="XBA56" s="468"/>
      <c r="XBB56" s="468"/>
      <c r="XBC56" s="468"/>
      <c r="XBD56" s="468"/>
      <c r="XBE56" s="468"/>
      <c r="XBF56" s="468"/>
      <c r="XBG56" s="468"/>
      <c r="XBH56" s="468"/>
      <c r="XBI56" s="468"/>
      <c r="XBJ56" s="468"/>
      <c r="XBK56" s="468"/>
      <c r="XBL56" s="468"/>
      <c r="XBM56" s="468"/>
      <c r="XBN56" s="468"/>
      <c r="XBO56" s="468"/>
      <c r="XBP56" s="468"/>
      <c r="XBQ56" s="468"/>
      <c r="XBR56" s="468"/>
      <c r="XBS56" s="468"/>
      <c r="XBT56" s="468"/>
      <c r="XBU56" s="468"/>
      <c r="XBV56" s="468"/>
      <c r="XBW56" s="468"/>
      <c r="XBX56" s="468"/>
      <c r="XBY56" s="468"/>
      <c r="XBZ56" s="468"/>
      <c r="XCA56" s="468"/>
      <c r="XCB56" s="468"/>
      <c r="XCC56" s="468"/>
      <c r="XCD56" s="468"/>
      <c r="XCE56" s="468"/>
      <c r="XCF56" s="468"/>
      <c r="XCG56" s="468"/>
      <c r="XCH56" s="468"/>
      <c r="XCI56" s="468"/>
      <c r="XCJ56" s="468"/>
      <c r="XCK56" s="468"/>
      <c r="XCL56" s="468"/>
      <c r="XCM56" s="468"/>
      <c r="XCN56" s="468"/>
      <c r="XCO56" s="468"/>
      <c r="XCP56" s="468"/>
      <c r="XCQ56" s="468"/>
      <c r="XCR56" s="468"/>
      <c r="XCS56" s="468"/>
      <c r="XCT56" s="468"/>
      <c r="XCU56" s="468"/>
      <c r="XCV56" s="468"/>
      <c r="XCW56" s="468"/>
      <c r="XCX56" s="468"/>
      <c r="XCY56" s="468"/>
      <c r="XCZ56" s="468"/>
      <c r="XDA56" s="468"/>
      <c r="XDB56" s="468"/>
      <c r="XDC56" s="468"/>
      <c r="XDD56" s="468"/>
      <c r="XDE56" s="468"/>
      <c r="XDF56" s="468"/>
      <c r="XDG56" s="468"/>
      <c r="XDH56" s="468"/>
    </row>
    <row r="57" spans="1:16336" ht="15.75" x14ac:dyDescent="0.25">
      <c r="A57" s="631" t="s">
        <v>813</v>
      </c>
      <c r="B57" s="468">
        <v>6020</v>
      </c>
      <c r="C57" s="470" t="s">
        <v>954</v>
      </c>
      <c r="D57" s="647">
        <v>4512956555</v>
      </c>
      <c r="E57" s="481">
        <v>46167</v>
      </c>
      <c r="F57" s="637" t="s">
        <v>955</v>
      </c>
      <c r="G57" s="468" t="s">
        <v>831</v>
      </c>
      <c r="H57" s="468" t="s">
        <v>832</v>
      </c>
      <c r="I57" s="468" t="s">
        <v>818</v>
      </c>
      <c r="J57" s="468" t="s">
        <v>343</v>
      </c>
      <c r="K57" s="473">
        <v>368084.73</v>
      </c>
      <c r="L57" s="473">
        <v>36808.47</v>
      </c>
      <c r="M57" s="472">
        <f t="shared" si="14"/>
        <v>331276.26</v>
      </c>
      <c r="N57" s="473">
        <f t="shared" si="15"/>
        <v>59629.726799999997</v>
      </c>
      <c r="O57" s="473">
        <f t="shared" si="16"/>
        <v>390905.98680000001</v>
      </c>
      <c r="P57" s="473">
        <f t="shared" si="17"/>
        <v>390905.98680000001</v>
      </c>
      <c r="Q57" s="468" t="s">
        <v>944</v>
      </c>
      <c r="R57" s="481"/>
      <c r="S57" s="468"/>
      <c r="T57" s="468"/>
      <c r="U57" s="468"/>
      <c r="V57" s="468"/>
      <c r="W57" s="468"/>
      <c r="X57" s="468"/>
      <c r="Y57" s="468"/>
      <c r="Z57" s="476"/>
      <c r="AA57" s="468"/>
      <c r="AB57" s="468"/>
      <c r="AC57" s="468"/>
      <c r="AD57" s="468"/>
      <c r="AE57" s="468"/>
      <c r="AF57" s="468"/>
      <c r="AG57" s="468"/>
      <c r="AH57" s="468"/>
      <c r="AI57" s="468"/>
      <c r="AJ57" s="468"/>
      <c r="AK57" s="468"/>
      <c r="AL57" s="468"/>
      <c r="AM57" s="468"/>
      <c r="AN57" s="468"/>
      <c r="AO57" s="468"/>
      <c r="AP57" s="468"/>
      <c r="AQ57" s="468"/>
      <c r="AR57" s="468"/>
      <c r="AS57" s="468"/>
      <c r="AT57" s="468"/>
      <c r="AU57" s="468"/>
      <c r="AV57" s="468"/>
      <c r="AW57" s="468"/>
      <c r="AX57" s="468"/>
      <c r="AY57" s="468"/>
      <c r="AZ57" s="468"/>
      <c r="BA57" s="468"/>
      <c r="BB57" s="468"/>
      <c r="BC57" s="468"/>
      <c r="BD57" s="468"/>
      <c r="BE57" s="468"/>
      <c r="BF57" s="468"/>
      <c r="BG57" s="468"/>
      <c r="BH57" s="468"/>
      <c r="BI57" s="468"/>
      <c r="BJ57" s="468"/>
      <c r="BK57" s="468"/>
      <c r="BL57" s="468"/>
      <c r="BM57" s="468"/>
      <c r="BN57" s="468"/>
      <c r="BO57" s="468"/>
      <c r="BP57" s="468"/>
      <c r="BQ57" s="468"/>
      <c r="BR57" s="468"/>
      <c r="BS57" s="468"/>
      <c r="BT57" s="468"/>
      <c r="BU57" s="468"/>
      <c r="BV57" s="468"/>
      <c r="BW57" s="468"/>
      <c r="BX57" s="468"/>
      <c r="BY57" s="468"/>
      <c r="BZ57" s="468"/>
      <c r="CA57" s="468"/>
      <c r="CB57" s="468"/>
      <c r="CC57" s="468"/>
      <c r="CD57" s="468"/>
      <c r="CE57" s="468"/>
      <c r="CF57" s="468"/>
      <c r="CG57" s="468"/>
      <c r="CH57" s="468"/>
      <c r="CI57" s="468"/>
      <c r="CJ57" s="468"/>
      <c r="CK57" s="468"/>
      <c r="CL57" s="468"/>
      <c r="CM57" s="468"/>
      <c r="CN57" s="468"/>
      <c r="CO57" s="468"/>
      <c r="CP57" s="468"/>
      <c r="CQ57" s="468"/>
      <c r="CR57" s="468"/>
      <c r="CS57" s="468"/>
      <c r="CT57" s="468"/>
      <c r="CU57" s="468"/>
      <c r="CV57" s="468"/>
      <c r="CW57" s="468"/>
      <c r="CX57" s="468"/>
      <c r="CY57" s="468"/>
      <c r="CZ57" s="468"/>
      <c r="DA57" s="468"/>
      <c r="DB57" s="468"/>
      <c r="DC57" s="468"/>
      <c r="DD57" s="468"/>
      <c r="DE57" s="468"/>
      <c r="DF57" s="468"/>
      <c r="DG57" s="468"/>
      <c r="DH57" s="468"/>
      <c r="DI57" s="468"/>
      <c r="DJ57" s="468"/>
      <c r="DK57" s="468"/>
      <c r="DL57" s="468"/>
      <c r="DM57" s="468"/>
      <c r="DN57" s="468"/>
      <c r="DO57" s="468"/>
      <c r="DP57" s="468"/>
      <c r="DQ57" s="468"/>
      <c r="DR57" s="468"/>
      <c r="DS57" s="468"/>
      <c r="DT57" s="468"/>
      <c r="DU57" s="468"/>
      <c r="DV57" s="468"/>
      <c r="DW57" s="468"/>
      <c r="DX57" s="468"/>
      <c r="DY57" s="468"/>
      <c r="DZ57" s="468"/>
      <c r="EA57" s="468"/>
      <c r="EB57" s="468"/>
      <c r="EC57" s="468"/>
      <c r="ED57" s="468"/>
      <c r="EE57" s="468"/>
      <c r="EF57" s="468"/>
      <c r="EG57" s="468"/>
      <c r="EH57" s="468"/>
      <c r="EI57" s="468"/>
      <c r="EJ57" s="468"/>
      <c r="EK57" s="468"/>
      <c r="EL57" s="468"/>
      <c r="EM57" s="468"/>
      <c r="EN57" s="468"/>
      <c r="EO57" s="468"/>
      <c r="EP57" s="468"/>
      <c r="EQ57" s="468"/>
      <c r="ER57" s="468"/>
      <c r="ES57" s="468"/>
      <c r="ET57" s="468"/>
      <c r="EU57" s="468"/>
      <c r="EV57" s="468"/>
      <c r="EW57" s="468"/>
      <c r="EX57" s="468"/>
      <c r="EY57" s="468"/>
      <c r="EZ57" s="468"/>
      <c r="FA57" s="468"/>
      <c r="FB57" s="468"/>
      <c r="FC57" s="468"/>
      <c r="FD57" s="468"/>
      <c r="FE57" s="468"/>
      <c r="FF57" s="468"/>
      <c r="FG57" s="468"/>
      <c r="FH57" s="468"/>
      <c r="FI57" s="468"/>
      <c r="FJ57" s="468"/>
      <c r="FK57" s="468"/>
      <c r="FL57" s="468"/>
      <c r="FM57" s="468"/>
      <c r="FN57" s="468"/>
      <c r="FO57" s="468"/>
      <c r="FP57" s="468"/>
      <c r="FQ57" s="468"/>
      <c r="FR57" s="468"/>
      <c r="FS57" s="468"/>
      <c r="FT57" s="468"/>
      <c r="FU57" s="468"/>
      <c r="FV57" s="468"/>
      <c r="FW57" s="468"/>
      <c r="FX57" s="468"/>
      <c r="FY57" s="468"/>
      <c r="FZ57" s="468"/>
      <c r="GA57" s="468"/>
      <c r="GB57" s="468"/>
      <c r="GC57" s="468"/>
      <c r="GD57" s="468"/>
      <c r="GE57" s="468"/>
      <c r="GF57" s="468"/>
      <c r="GG57" s="468"/>
      <c r="GH57" s="468"/>
      <c r="GI57" s="468"/>
      <c r="GJ57" s="468"/>
      <c r="GK57" s="468"/>
      <c r="GL57" s="468"/>
      <c r="GM57" s="468"/>
      <c r="GN57" s="468"/>
      <c r="GO57" s="468"/>
      <c r="GP57" s="468"/>
      <c r="GQ57" s="468"/>
      <c r="GR57" s="468"/>
      <c r="GS57" s="468"/>
      <c r="GT57" s="468"/>
      <c r="GU57" s="468"/>
      <c r="GV57" s="468"/>
      <c r="GW57" s="468"/>
      <c r="GX57" s="468"/>
      <c r="GY57" s="468"/>
      <c r="GZ57" s="468"/>
      <c r="HA57" s="468"/>
      <c r="HB57" s="468"/>
      <c r="HC57" s="468"/>
      <c r="HD57" s="468"/>
      <c r="HE57" s="468"/>
      <c r="HF57" s="468"/>
      <c r="HG57" s="468"/>
      <c r="HH57" s="468"/>
      <c r="HI57" s="468"/>
      <c r="HJ57" s="468"/>
      <c r="HK57" s="468"/>
      <c r="HL57" s="468"/>
      <c r="HM57" s="468"/>
      <c r="HN57" s="468"/>
      <c r="HO57" s="468"/>
      <c r="HP57" s="468"/>
      <c r="HQ57" s="468"/>
      <c r="HR57" s="468"/>
      <c r="HS57" s="468"/>
      <c r="HT57" s="468"/>
      <c r="HU57" s="468"/>
      <c r="HV57" s="468"/>
      <c r="HW57" s="468"/>
      <c r="HX57" s="468"/>
      <c r="HY57" s="468"/>
      <c r="HZ57" s="468"/>
      <c r="IA57" s="468"/>
      <c r="IB57" s="468"/>
      <c r="IC57" s="468"/>
      <c r="ID57" s="468"/>
      <c r="IE57" s="468"/>
      <c r="IF57" s="468"/>
      <c r="IG57" s="468"/>
      <c r="IH57" s="468"/>
      <c r="II57" s="468"/>
      <c r="IJ57" s="468"/>
      <c r="IK57" s="468"/>
      <c r="IL57" s="468"/>
      <c r="IM57" s="468"/>
      <c r="IN57" s="468"/>
      <c r="IO57" s="468"/>
      <c r="IP57" s="468"/>
      <c r="IQ57" s="468"/>
      <c r="IR57" s="468"/>
      <c r="IS57" s="468"/>
      <c r="IT57" s="468"/>
      <c r="IU57" s="468"/>
      <c r="IV57" s="468"/>
      <c r="IW57" s="468"/>
      <c r="IX57" s="468"/>
      <c r="IY57" s="468"/>
      <c r="IZ57" s="468"/>
      <c r="JA57" s="468"/>
      <c r="JB57" s="468"/>
      <c r="JC57" s="468"/>
      <c r="JD57" s="468"/>
      <c r="JE57" s="468"/>
      <c r="JF57" s="468"/>
      <c r="JG57" s="468"/>
      <c r="JH57" s="468"/>
      <c r="JI57" s="468"/>
      <c r="JJ57" s="468"/>
      <c r="JK57" s="468"/>
      <c r="JL57" s="468"/>
      <c r="JM57" s="468"/>
      <c r="JN57" s="468"/>
      <c r="JO57" s="468"/>
      <c r="JP57" s="468"/>
      <c r="JQ57" s="468"/>
      <c r="JR57" s="468"/>
      <c r="JS57" s="468"/>
      <c r="JT57" s="468"/>
      <c r="JU57" s="468"/>
      <c r="JV57" s="468"/>
      <c r="JW57" s="468"/>
      <c r="JX57" s="468"/>
      <c r="JY57" s="468"/>
      <c r="JZ57" s="468"/>
      <c r="KA57" s="468"/>
      <c r="KB57" s="468"/>
      <c r="KC57" s="468"/>
      <c r="KD57" s="468"/>
      <c r="KE57" s="468"/>
      <c r="KF57" s="468"/>
      <c r="KG57" s="468"/>
      <c r="KH57" s="468"/>
      <c r="KI57" s="468"/>
      <c r="KJ57" s="468"/>
      <c r="KK57" s="468"/>
      <c r="KL57" s="468"/>
      <c r="KM57" s="468"/>
      <c r="KN57" s="468"/>
      <c r="KO57" s="468"/>
      <c r="KP57" s="468"/>
      <c r="KQ57" s="468"/>
      <c r="KR57" s="468"/>
      <c r="KS57" s="468"/>
      <c r="KT57" s="468"/>
      <c r="KU57" s="468"/>
      <c r="KV57" s="468"/>
      <c r="KW57" s="468"/>
      <c r="KX57" s="468"/>
      <c r="KY57" s="468"/>
      <c r="KZ57" s="468"/>
      <c r="LA57" s="468"/>
      <c r="LB57" s="468"/>
      <c r="LC57" s="468"/>
      <c r="LD57" s="468"/>
      <c r="LE57" s="468"/>
      <c r="LF57" s="468"/>
      <c r="LG57" s="468"/>
      <c r="LH57" s="468"/>
      <c r="LI57" s="468"/>
      <c r="LJ57" s="468"/>
      <c r="LK57" s="468"/>
      <c r="LL57" s="468"/>
      <c r="LM57" s="468"/>
      <c r="LN57" s="468"/>
      <c r="LO57" s="468"/>
      <c r="LP57" s="468"/>
      <c r="LQ57" s="468"/>
      <c r="LR57" s="468"/>
      <c r="LS57" s="468"/>
      <c r="LT57" s="468"/>
      <c r="LU57" s="468"/>
      <c r="LV57" s="468"/>
      <c r="LW57" s="468"/>
      <c r="LX57" s="468"/>
      <c r="LY57" s="468"/>
      <c r="LZ57" s="468"/>
      <c r="MA57" s="468"/>
      <c r="MB57" s="468"/>
      <c r="MC57" s="468"/>
      <c r="MD57" s="468"/>
      <c r="ME57" s="468"/>
      <c r="MF57" s="468"/>
      <c r="MG57" s="468"/>
      <c r="MH57" s="468"/>
      <c r="MI57" s="468"/>
      <c r="MJ57" s="468"/>
      <c r="MK57" s="468"/>
      <c r="ML57" s="468"/>
      <c r="MM57" s="468"/>
      <c r="MN57" s="468"/>
      <c r="MO57" s="468"/>
      <c r="MP57" s="468"/>
      <c r="MQ57" s="468"/>
      <c r="MR57" s="468"/>
      <c r="MS57" s="468"/>
      <c r="MT57" s="468"/>
      <c r="MU57" s="468"/>
      <c r="MV57" s="468"/>
      <c r="MW57" s="468"/>
      <c r="MX57" s="468"/>
      <c r="MY57" s="468"/>
      <c r="MZ57" s="468"/>
      <c r="NA57" s="468"/>
      <c r="NB57" s="468"/>
      <c r="NC57" s="468"/>
      <c r="ND57" s="468"/>
      <c r="NE57" s="468"/>
      <c r="NF57" s="468"/>
      <c r="NG57" s="468"/>
      <c r="NH57" s="468"/>
      <c r="NI57" s="468"/>
      <c r="NJ57" s="468"/>
      <c r="NK57" s="468"/>
      <c r="NL57" s="468"/>
      <c r="NM57" s="468"/>
      <c r="NN57" s="468"/>
      <c r="NO57" s="468"/>
      <c r="NP57" s="468"/>
      <c r="NQ57" s="468"/>
      <c r="NR57" s="468"/>
      <c r="NS57" s="468"/>
      <c r="NT57" s="468"/>
      <c r="NU57" s="468"/>
      <c r="NV57" s="468"/>
      <c r="NW57" s="468"/>
      <c r="NX57" s="468"/>
      <c r="NY57" s="468"/>
      <c r="NZ57" s="468"/>
      <c r="OA57" s="468"/>
      <c r="OB57" s="468"/>
      <c r="OC57" s="468"/>
      <c r="OD57" s="468"/>
      <c r="OE57" s="468"/>
      <c r="OF57" s="468"/>
      <c r="OG57" s="468"/>
      <c r="OH57" s="468"/>
      <c r="OI57" s="468"/>
      <c r="OJ57" s="468"/>
      <c r="OK57" s="468"/>
      <c r="OL57" s="468"/>
      <c r="OM57" s="468"/>
      <c r="ON57" s="468"/>
      <c r="OO57" s="468"/>
      <c r="OP57" s="468"/>
      <c r="OQ57" s="468"/>
      <c r="OR57" s="468"/>
      <c r="OS57" s="468"/>
      <c r="OT57" s="468"/>
      <c r="OU57" s="468"/>
      <c r="OV57" s="468"/>
      <c r="OW57" s="468"/>
      <c r="OX57" s="468"/>
      <c r="OY57" s="468"/>
      <c r="OZ57" s="468"/>
      <c r="PA57" s="468"/>
      <c r="PB57" s="468"/>
      <c r="PC57" s="468"/>
      <c r="PD57" s="468"/>
      <c r="PE57" s="468"/>
      <c r="PF57" s="468"/>
      <c r="PG57" s="468"/>
      <c r="PH57" s="468"/>
      <c r="PI57" s="468"/>
      <c r="PJ57" s="468"/>
      <c r="PK57" s="468"/>
      <c r="PL57" s="468"/>
      <c r="PM57" s="468"/>
      <c r="PN57" s="468"/>
      <c r="PO57" s="468"/>
      <c r="PP57" s="468"/>
      <c r="PQ57" s="468"/>
      <c r="PR57" s="468"/>
      <c r="PS57" s="468"/>
      <c r="PT57" s="468"/>
      <c r="PU57" s="468"/>
      <c r="PV57" s="468"/>
      <c r="PW57" s="468"/>
      <c r="PX57" s="468"/>
      <c r="PY57" s="468"/>
      <c r="PZ57" s="468"/>
      <c r="QA57" s="468"/>
      <c r="QB57" s="468"/>
      <c r="QC57" s="468"/>
      <c r="QD57" s="468"/>
      <c r="QE57" s="468"/>
      <c r="QF57" s="468"/>
      <c r="QG57" s="468"/>
      <c r="QH57" s="468"/>
      <c r="QI57" s="468"/>
      <c r="QJ57" s="468"/>
      <c r="QK57" s="468"/>
      <c r="QL57" s="468"/>
      <c r="QM57" s="468"/>
      <c r="QN57" s="468"/>
      <c r="QO57" s="468"/>
      <c r="QP57" s="468"/>
      <c r="QQ57" s="468"/>
      <c r="QR57" s="468"/>
      <c r="QS57" s="468"/>
      <c r="QT57" s="468"/>
      <c r="QU57" s="468"/>
      <c r="QV57" s="468"/>
      <c r="QW57" s="468"/>
      <c r="QX57" s="468"/>
      <c r="QY57" s="468"/>
      <c r="QZ57" s="468"/>
      <c r="RA57" s="468"/>
      <c r="RB57" s="468"/>
      <c r="RC57" s="468"/>
      <c r="RD57" s="468"/>
      <c r="RE57" s="468"/>
      <c r="RF57" s="468"/>
      <c r="RG57" s="468"/>
      <c r="RH57" s="468"/>
      <c r="RI57" s="468"/>
      <c r="RJ57" s="468"/>
      <c r="RK57" s="468"/>
      <c r="RL57" s="468"/>
      <c r="RM57" s="468"/>
      <c r="RN57" s="468"/>
      <c r="RO57" s="468"/>
      <c r="RP57" s="468"/>
      <c r="RQ57" s="468"/>
      <c r="RR57" s="468"/>
      <c r="RS57" s="468"/>
      <c r="RT57" s="468"/>
      <c r="RU57" s="468"/>
      <c r="RV57" s="468"/>
      <c r="RW57" s="468"/>
      <c r="RX57" s="468"/>
      <c r="RY57" s="468"/>
      <c r="RZ57" s="468"/>
      <c r="SA57" s="468"/>
      <c r="SB57" s="468"/>
      <c r="SC57" s="468"/>
      <c r="SD57" s="468"/>
      <c r="SE57" s="468"/>
      <c r="SF57" s="468"/>
      <c r="SG57" s="468"/>
      <c r="SH57" s="468"/>
      <c r="SI57" s="468"/>
      <c r="SJ57" s="468"/>
      <c r="SK57" s="468"/>
      <c r="SL57" s="468"/>
      <c r="SM57" s="468"/>
      <c r="SN57" s="468"/>
      <c r="SO57" s="468"/>
      <c r="SP57" s="468"/>
      <c r="SQ57" s="468"/>
      <c r="SR57" s="468"/>
      <c r="SS57" s="468"/>
      <c r="ST57" s="468"/>
      <c r="SU57" s="468"/>
      <c r="SV57" s="468"/>
      <c r="SW57" s="468"/>
      <c r="SX57" s="468"/>
      <c r="SY57" s="468"/>
      <c r="SZ57" s="468"/>
      <c r="TA57" s="468"/>
      <c r="TB57" s="468"/>
      <c r="TC57" s="468"/>
      <c r="TD57" s="468"/>
      <c r="TE57" s="468"/>
      <c r="TF57" s="468"/>
      <c r="TG57" s="468"/>
      <c r="TH57" s="468"/>
      <c r="TI57" s="468"/>
      <c r="TJ57" s="468"/>
      <c r="TK57" s="468"/>
      <c r="TL57" s="468"/>
      <c r="TM57" s="468"/>
      <c r="TN57" s="468"/>
      <c r="TO57" s="468"/>
      <c r="TP57" s="468"/>
      <c r="TQ57" s="468"/>
      <c r="TR57" s="468"/>
      <c r="TS57" s="468"/>
      <c r="TT57" s="468"/>
      <c r="TU57" s="468"/>
      <c r="TV57" s="468"/>
      <c r="TW57" s="468"/>
      <c r="TX57" s="468"/>
      <c r="TY57" s="468"/>
      <c r="TZ57" s="468"/>
      <c r="UA57" s="468"/>
      <c r="UB57" s="468"/>
      <c r="UC57" s="468"/>
      <c r="UD57" s="468"/>
      <c r="UE57" s="468"/>
      <c r="UF57" s="468"/>
      <c r="UG57" s="468"/>
      <c r="UH57" s="468"/>
      <c r="UI57" s="468"/>
      <c r="UJ57" s="468"/>
      <c r="UK57" s="468"/>
      <c r="UL57" s="468"/>
      <c r="UM57" s="468"/>
      <c r="UN57" s="468"/>
      <c r="UO57" s="468"/>
      <c r="UP57" s="468"/>
      <c r="UQ57" s="468"/>
      <c r="UR57" s="468"/>
      <c r="US57" s="468"/>
      <c r="UT57" s="468"/>
      <c r="UU57" s="468"/>
      <c r="UV57" s="468"/>
      <c r="UW57" s="468"/>
      <c r="UX57" s="468"/>
      <c r="UY57" s="468"/>
      <c r="UZ57" s="468"/>
      <c r="VA57" s="468"/>
      <c r="VB57" s="468"/>
      <c r="VC57" s="468"/>
      <c r="VD57" s="468"/>
      <c r="VE57" s="468"/>
      <c r="VF57" s="468"/>
      <c r="VG57" s="468"/>
      <c r="VH57" s="468"/>
      <c r="VI57" s="468"/>
      <c r="VJ57" s="468"/>
      <c r="VK57" s="468"/>
      <c r="VL57" s="468"/>
      <c r="VM57" s="468"/>
      <c r="VN57" s="468"/>
      <c r="VO57" s="468"/>
      <c r="VP57" s="468"/>
      <c r="VQ57" s="468"/>
      <c r="VR57" s="468"/>
      <c r="VS57" s="468"/>
      <c r="VT57" s="468"/>
      <c r="VU57" s="468"/>
      <c r="VV57" s="468"/>
      <c r="VW57" s="468"/>
      <c r="VX57" s="468"/>
      <c r="VY57" s="468"/>
      <c r="VZ57" s="468"/>
      <c r="WA57" s="468"/>
      <c r="WB57" s="468"/>
      <c r="WC57" s="468"/>
      <c r="WD57" s="468"/>
      <c r="WE57" s="468"/>
      <c r="WF57" s="468"/>
      <c r="WG57" s="468"/>
      <c r="WH57" s="468"/>
      <c r="WI57" s="468"/>
      <c r="WJ57" s="468"/>
      <c r="WK57" s="468"/>
      <c r="WL57" s="468"/>
      <c r="WM57" s="468"/>
      <c r="WN57" s="468"/>
      <c r="WO57" s="468"/>
      <c r="WP57" s="468"/>
      <c r="WQ57" s="468"/>
      <c r="WR57" s="468"/>
      <c r="WS57" s="468"/>
      <c r="WT57" s="468"/>
      <c r="WU57" s="468"/>
      <c r="WV57" s="468"/>
      <c r="WW57" s="468"/>
      <c r="WX57" s="468"/>
      <c r="WY57" s="468"/>
      <c r="WZ57" s="468"/>
      <c r="XA57" s="468"/>
      <c r="XB57" s="468"/>
      <c r="XC57" s="468"/>
      <c r="XD57" s="468"/>
      <c r="XE57" s="468"/>
      <c r="XF57" s="468"/>
      <c r="XG57" s="468"/>
      <c r="XH57" s="468"/>
      <c r="XI57" s="468"/>
      <c r="XJ57" s="468"/>
      <c r="XK57" s="468"/>
      <c r="XL57" s="468"/>
      <c r="XM57" s="468"/>
      <c r="XN57" s="468"/>
      <c r="XO57" s="468"/>
      <c r="XP57" s="468"/>
      <c r="XQ57" s="468"/>
      <c r="XR57" s="468"/>
      <c r="XS57" s="468"/>
      <c r="XT57" s="468"/>
      <c r="XU57" s="468"/>
      <c r="XV57" s="468"/>
      <c r="XW57" s="468"/>
      <c r="XX57" s="468"/>
      <c r="XY57" s="468"/>
      <c r="XZ57" s="468"/>
      <c r="YA57" s="468"/>
      <c r="YB57" s="468"/>
      <c r="YC57" s="468"/>
      <c r="YD57" s="468"/>
      <c r="YE57" s="468"/>
      <c r="YF57" s="468"/>
      <c r="YG57" s="468"/>
      <c r="YH57" s="468"/>
      <c r="YI57" s="468"/>
      <c r="YJ57" s="468"/>
      <c r="YK57" s="468"/>
      <c r="YL57" s="468"/>
      <c r="YM57" s="468"/>
      <c r="YN57" s="468"/>
      <c r="YO57" s="468"/>
      <c r="YP57" s="468"/>
      <c r="YQ57" s="468"/>
      <c r="YR57" s="468"/>
      <c r="YS57" s="468"/>
      <c r="YT57" s="468"/>
      <c r="YU57" s="468"/>
      <c r="YV57" s="468"/>
      <c r="YW57" s="468"/>
      <c r="YX57" s="468"/>
      <c r="YY57" s="468"/>
      <c r="YZ57" s="468"/>
      <c r="ZA57" s="468"/>
      <c r="ZB57" s="468"/>
      <c r="ZC57" s="468"/>
      <c r="ZD57" s="468"/>
      <c r="ZE57" s="468"/>
      <c r="ZF57" s="468"/>
      <c r="ZG57" s="468"/>
      <c r="ZH57" s="468"/>
      <c r="ZI57" s="468"/>
      <c r="ZJ57" s="468"/>
      <c r="ZK57" s="468"/>
      <c r="ZL57" s="468"/>
      <c r="ZM57" s="468"/>
      <c r="ZN57" s="468"/>
      <c r="ZO57" s="468"/>
      <c r="ZP57" s="468"/>
      <c r="ZQ57" s="468"/>
      <c r="ZR57" s="468"/>
      <c r="ZS57" s="468"/>
      <c r="ZT57" s="468"/>
      <c r="ZU57" s="468"/>
      <c r="ZV57" s="468"/>
      <c r="ZW57" s="468"/>
      <c r="ZX57" s="468"/>
      <c r="ZY57" s="468"/>
      <c r="ZZ57" s="468"/>
      <c r="AAA57" s="468"/>
      <c r="AAB57" s="468"/>
      <c r="AAC57" s="468"/>
      <c r="AAD57" s="468"/>
      <c r="AAE57" s="468"/>
      <c r="AAF57" s="468"/>
      <c r="AAG57" s="468"/>
      <c r="AAH57" s="468"/>
      <c r="AAI57" s="468"/>
      <c r="AAJ57" s="468"/>
      <c r="AAK57" s="468"/>
      <c r="AAL57" s="468"/>
      <c r="AAM57" s="468"/>
      <c r="AAN57" s="468"/>
      <c r="AAO57" s="468"/>
      <c r="AAP57" s="468"/>
      <c r="AAQ57" s="468"/>
      <c r="AAR57" s="468"/>
      <c r="AAS57" s="468"/>
      <c r="AAT57" s="468"/>
      <c r="AAU57" s="468"/>
      <c r="AAV57" s="468"/>
      <c r="AAW57" s="468"/>
      <c r="AAX57" s="468"/>
      <c r="AAY57" s="468"/>
      <c r="AAZ57" s="468"/>
      <c r="ABA57" s="468"/>
      <c r="ABB57" s="468"/>
      <c r="ABC57" s="468"/>
      <c r="ABD57" s="468"/>
      <c r="ABE57" s="468"/>
      <c r="ABF57" s="468"/>
      <c r="ABG57" s="468"/>
      <c r="ABH57" s="468"/>
      <c r="ABI57" s="468"/>
      <c r="ABJ57" s="468"/>
      <c r="ABK57" s="468"/>
      <c r="ABL57" s="468"/>
      <c r="ABM57" s="468"/>
      <c r="ABN57" s="468"/>
      <c r="ABO57" s="468"/>
      <c r="ABP57" s="468"/>
      <c r="ABQ57" s="468"/>
      <c r="ABR57" s="468"/>
      <c r="ABS57" s="468"/>
      <c r="ABT57" s="468"/>
      <c r="ABU57" s="468"/>
      <c r="ABV57" s="468"/>
      <c r="ABW57" s="468"/>
      <c r="ABX57" s="468"/>
      <c r="ABY57" s="468"/>
      <c r="ABZ57" s="468"/>
      <c r="ACA57" s="468"/>
      <c r="ACB57" s="468"/>
      <c r="ACC57" s="468"/>
      <c r="ACD57" s="468"/>
      <c r="ACE57" s="468"/>
      <c r="ACF57" s="468"/>
      <c r="ACG57" s="468"/>
      <c r="ACH57" s="468"/>
      <c r="ACI57" s="468"/>
      <c r="ACJ57" s="468"/>
      <c r="ACK57" s="468"/>
      <c r="ACL57" s="468"/>
      <c r="ACM57" s="468"/>
      <c r="ACN57" s="468"/>
      <c r="ACO57" s="468"/>
      <c r="ACP57" s="468"/>
      <c r="ACQ57" s="468"/>
      <c r="ACR57" s="468"/>
      <c r="ACS57" s="468"/>
      <c r="ACT57" s="468"/>
      <c r="ACU57" s="468"/>
      <c r="ACV57" s="468"/>
      <c r="ACW57" s="468"/>
      <c r="ACX57" s="468"/>
      <c r="ACY57" s="468"/>
      <c r="ACZ57" s="468"/>
      <c r="ADA57" s="468"/>
      <c r="ADB57" s="468"/>
      <c r="ADC57" s="468"/>
      <c r="ADD57" s="468"/>
      <c r="ADE57" s="468"/>
      <c r="ADF57" s="468"/>
      <c r="ADG57" s="468"/>
      <c r="ADH57" s="468"/>
      <c r="ADI57" s="468"/>
      <c r="ADJ57" s="468"/>
      <c r="ADK57" s="468"/>
      <c r="ADL57" s="468"/>
      <c r="ADM57" s="468"/>
      <c r="ADN57" s="468"/>
      <c r="ADO57" s="468"/>
      <c r="ADP57" s="468"/>
      <c r="ADQ57" s="468"/>
      <c r="ADR57" s="468"/>
      <c r="ADS57" s="468"/>
      <c r="ADT57" s="468"/>
      <c r="ADU57" s="468"/>
      <c r="ADV57" s="468"/>
      <c r="ADW57" s="468"/>
      <c r="ADX57" s="468"/>
      <c r="ADY57" s="468"/>
      <c r="ADZ57" s="468"/>
      <c r="AEA57" s="468"/>
      <c r="AEB57" s="468"/>
      <c r="AEC57" s="468"/>
      <c r="AED57" s="468"/>
      <c r="AEE57" s="468"/>
      <c r="AEF57" s="468"/>
      <c r="AEG57" s="468"/>
      <c r="AEH57" s="468"/>
      <c r="AEI57" s="468"/>
      <c r="AEJ57" s="468"/>
      <c r="AEK57" s="468"/>
      <c r="AEL57" s="468"/>
      <c r="AEM57" s="468"/>
      <c r="AEN57" s="468"/>
      <c r="AEO57" s="468"/>
      <c r="AEP57" s="468"/>
      <c r="AEQ57" s="468"/>
      <c r="AER57" s="468"/>
      <c r="AES57" s="468"/>
      <c r="AET57" s="468"/>
      <c r="AEU57" s="468"/>
      <c r="AEV57" s="468"/>
      <c r="AEW57" s="468"/>
      <c r="AEX57" s="468"/>
      <c r="AEY57" s="468"/>
      <c r="AEZ57" s="468"/>
      <c r="AFA57" s="468"/>
      <c r="AFB57" s="468"/>
      <c r="AFC57" s="468"/>
      <c r="AFD57" s="468"/>
      <c r="AFE57" s="468"/>
      <c r="AFF57" s="468"/>
      <c r="AFG57" s="468"/>
      <c r="AFH57" s="468"/>
      <c r="AFI57" s="468"/>
      <c r="AFJ57" s="468"/>
      <c r="AFK57" s="468"/>
      <c r="AFL57" s="468"/>
      <c r="AFM57" s="468"/>
      <c r="AFN57" s="468"/>
      <c r="AFO57" s="468"/>
      <c r="AFP57" s="468"/>
      <c r="AFQ57" s="468"/>
      <c r="AFR57" s="468"/>
      <c r="AFS57" s="468"/>
      <c r="AFT57" s="468"/>
      <c r="AFU57" s="468"/>
      <c r="AFV57" s="468"/>
      <c r="AFW57" s="468"/>
      <c r="AFX57" s="468"/>
      <c r="AFY57" s="468"/>
      <c r="AFZ57" s="468"/>
      <c r="AGA57" s="468"/>
      <c r="AGB57" s="468"/>
      <c r="AGC57" s="468"/>
      <c r="AGD57" s="468"/>
      <c r="AGE57" s="468"/>
      <c r="AGF57" s="468"/>
      <c r="AGG57" s="468"/>
      <c r="AGH57" s="468"/>
      <c r="AGI57" s="468"/>
      <c r="AGJ57" s="468"/>
      <c r="AGK57" s="468"/>
      <c r="AGL57" s="468"/>
      <c r="AGM57" s="468"/>
      <c r="AGN57" s="468"/>
      <c r="AGO57" s="468"/>
      <c r="AGP57" s="468"/>
      <c r="AGQ57" s="468"/>
      <c r="AGR57" s="468"/>
      <c r="AGS57" s="468"/>
      <c r="AGT57" s="468"/>
      <c r="AGU57" s="468"/>
      <c r="AGV57" s="468"/>
      <c r="AGW57" s="468"/>
      <c r="AGX57" s="468"/>
      <c r="AGY57" s="468"/>
      <c r="AGZ57" s="468"/>
      <c r="AHA57" s="468"/>
      <c r="AHB57" s="468"/>
      <c r="AHC57" s="468"/>
      <c r="AHD57" s="468"/>
      <c r="AHE57" s="468"/>
      <c r="AHF57" s="468"/>
      <c r="AHG57" s="468"/>
      <c r="AHH57" s="468"/>
      <c r="AHI57" s="468"/>
      <c r="AHJ57" s="468"/>
      <c r="AHK57" s="468"/>
      <c r="AHL57" s="468"/>
      <c r="AHM57" s="468"/>
      <c r="AHN57" s="468"/>
      <c r="AHO57" s="468"/>
      <c r="AHP57" s="468"/>
      <c r="AHQ57" s="468"/>
      <c r="AHR57" s="468"/>
      <c r="AHS57" s="468"/>
      <c r="AHT57" s="468"/>
      <c r="AHU57" s="468"/>
      <c r="AHV57" s="468"/>
      <c r="AHW57" s="468"/>
      <c r="AHX57" s="468"/>
      <c r="AHY57" s="468"/>
      <c r="AHZ57" s="468"/>
      <c r="AIA57" s="468"/>
      <c r="AIB57" s="468"/>
      <c r="AIC57" s="468"/>
      <c r="AID57" s="468"/>
      <c r="AIE57" s="468"/>
      <c r="AIF57" s="468"/>
      <c r="AIG57" s="468"/>
      <c r="AIH57" s="468"/>
      <c r="AII57" s="468"/>
      <c r="AIJ57" s="468"/>
      <c r="AIK57" s="468"/>
      <c r="AIL57" s="468"/>
      <c r="AIM57" s="468"/>
      <c r="AIN57" s="468"/>
      <c r="AIO57" s="468"/>
      <c r="AIP57" s="468"/>
      <c r="AIQ57" s="468"/>
      <c r="AIR57" s="468"/>
      <c r="AIS57" s="468"/>
      <c r="AIT57" s="468"/>
      <c r="AIU57" s="468"/>
      <c r="AIV57" s="468"/>
      <c r="AIW57" s="468"/>
      <c r="AIX57" s="468"/>
      <c r="AIY57" s="468"/>
      <c r="AIZ57" s="468"/>
      <c r="AJA57" s="468"/>
      <c r="AJB57" s="468"/>
      <c r="AJC57" s="468"/>
      <c r="AJD57" s="468"/>
      <c r="AJE57" s="468"/>
      <c r="AJF57" s="468"/>
      <c r="AJG57" s="468"/>
      <c r="AJH57" s="468"/>
      <c r="AJI57" s="468"/>
      <c r="AJJ57" s="468"/>
      <c r="AJK57" s="468"/>
      <c r="AJL57" s="468"/>
      <c r="AJM57" s="468"/>
      <c r="AJN57" s="468"/>
      <c r="AJO57" s="468"/>
      <c r="AJP57" s="468"/>
      <c r="AJQ57" s="468"/>
      <c r="AJR57" s="468"/>
      <c r="AJS57" s="468"/>
      <c r="AJT57" s="468"/>
      <c r="AJU57" s="468"/>
      <c r="AJV57" s="468"/>
      <c r="AJW57" s="468"/>
      <c r="AJX57" s="468"/>
      <c r="AJY57" s="468"/>
      <c r="AJZ57" s="468"/>
      <c r="AKA57" s="468"/>
      <c r="AKB57" s="468"/>
      <c r="AKC57" s="468"/>
      <c r="AKD57" s="468"/>
      <c r="AKE57" s="468"/>
      <c r="AKF57" s="468"/>
      <c r="AKG57" s="468"/>
      <c r="AKH57" s="468"/>
      <c r="AKI57" s="468"/>
      <c r="AKJ57" s="468"/>
      <c r="AKK57" s="468"/>
      <c r="AKL57" s="468"/>
      <c r="AKM57" s="468"/>
      <c r="AKN57" s="468"/>
      <c r="AKO57" s="468"/>
      <c r="AKP57" s="468"/>
      <c r="AKQ57" s="468"/>
      <c r="AKR57" s="468"/>
      <c r="AKS57" s="468"/>
      <c r="AKT57" s="468"/>
      <c r="AKU57" s="468"/>
      <c r="AKV57" s="468"/>
      <c r="AKW57" s="468"/>
      <c r="AKX57" s="468"/>
      <c r="AKY57" s="468"/>
      <c r="AKZ57" s="468"/>
      <c r="ALA57" s="468"/>
      <c r="ALB57" s="468"/>
      <c r="ALC57" s="468"/>
      <c r="ALD57" s="468"/>
      <c r="ALE57" s="468"/>
      <c r="ALF57" s="468"/>
      <c r="ALG57" s="468"/>
      <c r="ALH57" s="468"/>
      <c r="ALI57" s="468"/>
      <c r="ALJ57" s="468"/>
      <c r="ALK57" s="468"/>
      <c r="ALL57" s="468"/>
      <c r="ALM57" s="468"/>
      <c r="ALN57" s="468"/>
      <c r="ALO57" s="468"/>
      <c r="ALP57" s="468"/>
      <c r="ALQ57" s="468"/>
      <c r="ALR57" s="468"/>
      <c r="ALS57" s="468"/>
      <c r="ALT57" s="468"/>
      <c r="ALU57" s="468"/>
      <c r="ALV57" s="468"/>
      <c r="ALW57" s="468"/>
      <c r="ALX57" s="468"/>
      <c r="ALY57" s="468"/>
      <c r="ALZ57" s="468"/>
      <c r="AMA57" s="468"/>
      <c r="AMB57" s="468"/>
      <c r="AMC57" s="468"/>
      <c r="AMD57" s="468"/>
      <c r="AME57" s="468"/>
      <c r="AMF57" s="468"/>
      <c r="AMG57" s="468"/>
      <c r="AMH57" s="468"/>
      <c r="AMI57" s="468"/>
      <c r="AMJ57" s="468"/>
      <c r="AMK57" s="468"/>
      <c r="AML57" s="468"/>
      <c r="AMM57" s="468"/>
      <c r="AMN57" s="468"/>
      <c r="AMO57" s="468"/>
      <c r="AMP57" s="468"/>
      <c r="AMQ57" s="468"/>
      <c r="AMR57" s="468"/>
      <c r="AMS57" s="468"/>
      <c r="AMT57" s="468"/>
      <c r="AMU57" s="468"/>
      <c r="AMV57" s="468"/>
      <c r="AMW57" s="468"/>
      <c r="AMX57" s="468"/>
      <c r="AMY57" s="468"/>
      <c r="AMZ57" s="468"/>
      <c r="ANA57" s="468"/>
      <c r="ANB57" s="468"/>
      <c r="ANC57" s="468"/>
      <c r="AND57" s="468"/>
      <c r="ANE57" s="468"/>
      <c r="ANF57" s="468"/>
      <c r="ANG57" s="468"/>
      <c r="ANH57" s="468"/>
      <c r="ANI57" s="468"/>
      <c r="ANJ57" s="468"/>
      <c r="ANK57" s="468"/>
      <c r="ANL57" s="468"/>
      <c r="ANM57" s="468"/>
      <c r="ANN57" s="468"/>
      <c r="ANO57" s="468"/>
      <c r="ANP57" s="468"/>
      <c r="ANQ57" s="468"/>
      <c r="ANR57" s="468"/>
      <c r="ANS57" s="468"/>
      <c r="ANT57" s="468"/>
      <c r="ANU57" s="468"/>
      <c r="ANV57" s="468"/>
      <c r="ANW57" s="468"/>
      <c r="ANX57" s="468"/>
      <c r="ANY57" s="468"/>
      <c r="ANZ57" s="468"/>
      <c r="AOA57" s="468"/>
      <c r="AOB57" s="468"/>
      <c r="AOC57" s="468"/>
      <c r="AOD57" s="468"/>
      <c r="AOE57" s="468"/>
      <c r="AOF57" s="468"/>
      <c r="AOG57" s="468"/>
      <c r="AOH57" s="468"/>
      <c r="AOI57" s="468"/>
      <c r="AOJ57" s="468"/>
      <c r="AOK57" s="468"/>
      <c r="AOL57" s="468"/>
      <c r="AOM57" s="468"/>
      <c r="AON57" s="468"/>
      <c r="AOO57" s="468"/>
      <c r="AOP57" s="468"/>
      <c r="AOQ57" s="468"/>
      <c r="AOR57" s="468"/>
      <c r="AOS57" s="468"/>
      <c r="AOT57" s="468"/>
      <c r="AOU57" s="468"/>
      <c r="AOV57" s="468"/>
      <c r="AOW57" s="468"/>
      <c r="AOX57" s="468"/>
      <c r="AOY57" s="468"/>
      <c r="AOZ57" s="468"/>
      <c r="APA57" s="468"/>
      <c r="APB57" s="468"/>
      <c r="APC57" s="468"/>
      <c r="APD57" s="468"/>
      <c r="APE57" s="468"/>
      <c r="APF57" s="468"/>
      <c r="APG57" s="468"/>
      <c r="APH57" s="468"/>
      <c r="API57" s="468"/>
      <c r="APJ57" s="468"/>
      <c r="APK57" s="468"/>
      <c r="APL57" s="468"/>
      <c r="APM57" s="468"/>
      <c r="APN57" s="468"/>
      <c r="APO57" s="468"/>
      <c r="APP57" s="468"/>
      <c r="APQ57" s="468"/>
      <c r="APR57" s="468"/>
      <c r="APS57" s="468"/>
      <c r="APT57" s="468"/>
      <c r="APU57" s="468"/>
      <c r="APV57" s="468"/>
      <c r="APW57" s="468"/>
      <c r="APX57" s="468"/>
      <c r="APY57" s="468"/>
      <c r="APZ57" s="468"/>
      <c r="AQA57" s="468"/>
      <c r="AQB57" s="468"/>
      <c r="AQC57" s="468"/>
      <c r="AQD57" s="468"/>
      <c r="AQE57" s="468"/>
      <c r="AQF57" s="468"/>
      <c r="AQG57" s="468"/>
      <c r="AQH57" s="468"/>
      <c r="AQI57" s="468"/>
      <c r="AQJ57" s="468"/>
      <c r="AQK57" s="468"/>
      <c r="AQL57" s="468"/>
      <c r="AQM57" s="468"/>
      <c r="AQN57" s="468"/>
      <c r="AQO57" s="468"/>
      <c r="AQP57" s="468"/>
      <c r="AQQ57" s="468"/>
      <c r="AQR57" s="468"/>
      <c r="AQS57" s="468"/>
      <c r="AQT57" s="468"/>
      <c r="AQU57" s="468"/>
      <c r="AQV57" s="468"/>
      <c r="AQW57" s="468"/>
      <c r="AQX57" s="468"/>
      <c r="AQY57" s="468"/>
      <c r="AQZ57" s="468"/>
      <c r="ARA57" s="468"/>
      <c r="ARB57" s="468"/>
      <c r="ARC57" s="468"/>
      <c r="ARD57" s="468"/>
      <c r="ARE57" s="468"/>
      <c r="ARF57" s="468"/>
      <c r="ARG57" s="468"/>
      <c r="ARH57" s="468"/>
      <c r="ARI57" s="468"/>
      <c r="ARJ57" s="468"/>
      <c r="ARK57" s="468"/>
      <c r="ARL57" s="468"/>
      <c r="ARM57" s="468"/>
      <c r="ARN57" s="468"/>
      <c r="ARO57" s="468"/>
      <c r="ARP57" s="468"/>
      <c r="ARQ57" s="468"/>
      <c r="ARR57" s="468"/>
      <c r="ARS57" s="468"/>
      <c r="ART57" s="468"/>
      <c r="ARU57" s="468"/>
      <c r="ARV57" s="468"/>
      <c r="ARW57" s="468"/>
      <c r="ARX57" s="468"/>
      <c r="ARY57" s="468"/>
      <c r="ARZ57" s="468"/>
      <c r="ASA57" s="468"/>
      <c r="ASB57" s="468"/>
      <c r="ASC57" s="468"/>
      <c r="ASD57" s="468"/>
      <c r="ASE57" s="468"/>
      <c r="ASF57" s="468"/>
      <c r="ASG57" s="468"/>
      <c r="ASH57" s="468"/>
      <c r="ASI57" s="468"/>
      <c r="ASJ57" s="468"/>
      <c r="ASK57" s="468"/>
      <c r="ASL57" s="468"/>
      <c r="ASM57" s="468"/>
      <c r="ASN57" s="468"/>
      <c r="ASO57" s="468"/>
      <c r="ASP57" s="468"/>
      <c r="ASQ57" s="468"/>
      <c r="ASR57" s="468"/>
      <c r="ASS57" s="468"/>
      <c r="AST57" s="468"/>
      <c r="ASU57" s="468"/>
      <c r="ASV57" s="468"/>
      <c r="ASW57" s="468"/>
      <c r="ASX57" s="468"/>
      <c r="ASY57" s="468"/>
      <c r="ASZ57" s="468"/>
      <c r="ATA57" s="468"/>
      <c r="ATB57" s="468"/>
      <c r="ATC57" s="468"/>
      <c r="ATD57" s="468"/>
      <c r="ATE57" s="468"/>
      <c r="ATF57" s="468"/>
      <c r="ATG57" s="468"/>
      <c r="ATH57" s="468"/>
      <c r="ATI57" s="468"/>
      <c r="ATJ57" s="468"/>
      <c r="ATK57" s="468"/>
      <c r="ATL57" s="468"/>
      <c r="ATM57" s="468"/>
      <c r="ATN57" s="468"/>
      <c r="ATO57" s="468"/>
      <c r="ATP57" s="468"/>
      <c r="ATQ57" s="468"/>
      <c r="ATR57" s="468"/>
      <c r="ATS57" s="468"/>
      <c r="ATT57" s="468"/>
      <c r="ATU57" s="468"/>
      <c r="ATV57" s="468"/>
      <c r="ATW57" s="468"/>
      <c r="ATX57" s="468"/>
      <c r="ATY57" s="468"/>
      <c r="ATZ57" s="468"/>
      <c r="AUA57" s="468"/>
      <c r="AUB57" s="468"/>
      <c r="AUC57" s="468"/>
      <c r="AUD57" s="468"/>
      <c r="AUE57" s="468"/>
      <c r="AUF57" s="468"/>
      <c r="AUG57" s="468"/>
      <c r="AUH57" s="468"/>
      <c r="AUI57" s="468"/>
      <c r="AUJ57" s="468"/>
      <c r="AUK57" s="468"/>
      <c r="AUL57" s="468"/>
      <c r="AUM57" s="468"/>
      <c r="AUN57" s="468"/>
      <c r="AUO57" s="468"/>
      <c r="AUP57" s="468"/>
      <c r="AUQ57" s="468"/>
      <c r="AUR57" s="468"/>
      <c r="AUS57" s="468"/>
      <c r="AUT57" s="468"/>
      <c r="AUU57" s="468"/>
      <c r="AUV57" s="468"/>
      <c r="AUW57" s="468"/>
      <c r="AUX57" s="468"/>
      <c r="AUY57" s="468"/>
      <c r="AUZ57" s="468"/>
      <c r="AVA57" s="468"/>
      <c r="AVB57" s="468"/>
      <c r="AVC57" s="468"/>
      <c r="AVD57" s="468"/>
      <c r="AVE57" s="468"/>
      <c r="AVF57" s="468"/>
      <c r="AVG57" s="468"/>
      <c r="AVH57" s="468"/>
      <c r="AVI57" s="468"/>
      <c r="AVJ57" s="468"/>
      <c r="AVK57" s="468"/>
      <c r="AVL57" s="468"/>
      <c r="AVM57" s="468"/>
      <c r="AVN57" s="468"/>
      <c r="AVO57" s="468"/>
      <c r="AVP57" s="468"/>
      <c r="AVQ57" s="468"/>
      <c r="AVR57" s="468"/>
      <c r="AVS57" s="468"/>
      <c r="AVT57" s="468"/>
      <c r="AVU57" s="468"/>
      <c r="AVV57" s="468"/>
      <c r="AVW57" s="468"/>
      <c r="AVX57" s="468"/>
      <c r="AVY57" s="468"/>
      <c r="AVZ57" s="468"/>
      <c r="AWA57" s="468"/>
      <c r="AWB57" s="468"/>
      <c r="AWC57" s="468"/>
      <c r="AWD57" s="468"/>
      <c r="AWE57" s="468"/>
      <c r="AWF57" s="468"/>
      <c r="AWG57" s="468"/>
      <c r="AWH57" s="468"/>
      <c r="AWI57" s="468"/>
      <c r="AWJ57" s="468"/>
      <c r="AWK57" s="468"/>
      <c r="AWL57" s="468"/>
      <c r="AWM57" s="468"/>
      <c r="AWN57" s="468"/>
      <c r="AWO57" s="468"/>
      <c r="AWP57" s="468"/>
      <c r="AWQ57" s="468"/>
      <c r="AWR57" s="468"/>
      <c r="AWS57" s="468"/>
      <c r="AWT57" s="468"/>
      <c r="AWU57" s="468"/>
      <c r="AWV57" s="468"/>
      <c r="AWW57" s="468"/>
      <c r="AWX57" s="468"/>
      <c r="AWY57" s="468"/>
      <c r="AWZ57" s="468"/>
      <c r="AXA57" s="468"/>
      <c r="AXB57" s="468"/>
      <c r="AXC57" s="468"/>
      <c r="AXD57" s="468"/>
      <c r="AXE57" s="468"/>
      <c r="AXF57" s="468"/>
      <c r="AXG57" s="468"/>
      <c r="AXH57" s="468"/>
      <c r="AXI57" s="468"/>
      <c r="AXJ57" s="468"/>
      <c r="AXK57" s="468"/>
      <c r="AXL57" s="468"/>
      <c r="AXM57" s="468"/>
      <c r="AXN57" s="468"/>
      <c r="AXO57" s="468"/>
      <c r="AXP57" s="468"/>
      <c r="AXQ57" s="468"/>
      <c r="AXR57" s="468"/>
      <c r="AXS57" s="468"/>
      <c r="AXT57" s="468"/>
      <c r="AXU57" s="468"/>
      <c r="AXV57" s="468"/>
      <c r="AXW57" s="468"/>
      <c r="AXX57" s="468"/>
      <c r="AXY57" s="468"/>
      <c r="AXZ57" s="468"/>
      <c r="AYA57" s="468"/>
      <c r="AYB57" s="468"/>
      <c r="AYC57" s="468"/>
      <c r="AYD57" s="468"/>
      <c r="AYE57" s="468"/>
      <c r="AYF57" s="468"/>
      <c r="AYG57" s="468"/>
      <c r="AYH57" s="468"/>
      <c r="AYI57" s="468"/>
      <c r="AYJ57" s="468"/>
      <c r="AYK57" s="468"/>
      <c r="AYL57" s="468"/>
      <c r="AYM57" s="468"/>
      <c r="AYN57" s="468"/>
      <c r="AYO57" s="468"/>
      <c r="AYP57" s="468"/>
      <c r="AYQ57" s="468"/>
      <c r="AYR57" s="468"/>
      <c r="AYS57" s="468"/>
      <c r="AYT57" s="468"/>
      <c r="AYU57" s="468"/>
      <c r="AYV57" s="468"/>
      <c r="AYW57" s="468"/>
      <c r="AYX57" s="468"/>
      <c r="AYY57" s="468"/>
      <c r="AYZ57" s="468"/>
      <c r="AZA57" s="468"/>
      <c r="AZB57" s="468"/>
      <c r="AZC57" s="468"/>
      <c r="AZD57" s="468"/>
      <c r="AZE57" s="468"/>
      <c r="AZF57" s="468"/>
      <c r="AZG57" s="468"/>
      <c r="AZH57" s="468"/>
      <c r="AZI57" s="468"/>
      <c r="AZJ57" s="468"/>
      <c r="AZK57" s="468"/>
      <c r="AZL57" s="468"/>
      <c r="AZM57" s="468"/>
      <c r="AZN57" s="468"/>
      <c r="AZO57" s="468"/>
      <c r="AZP57" s="468"/>
      <c r="AZQ57" s="468"/>
      <c r="AZR57" s="468"/>
      <c r="AZS57" s="468"/>
      <c r="AZT57" s="468"/>
      <c r="AZU57" s="468"/>
      <c r="AZV57" s="468"/>
      <c r="AZW57" s="468"/>
      <c r="AZX57" s="468"/>
      <c r="AZY57" s="468"/>
      <c r="AZZ57" s="468"/>
      <c r="BAA57" s="468"/>
      <c r="BAB57" s="468"/>
      <c r="BAC57" s="468"/>
      <c r="BAD57" s="468"/>
      <c r="BAE57" s="468"/>
      <c r="BAF57" s="468"/>
      <c r="BAG57" s="468"/>
      <c r="BAH57" s="468"/>
      <c r="BAI57" s="468"/>
      <c r="BAJ57" s="468"/>
      <c r="BAK57" s="468"/>
      <c r="BAL57" s="468"/>
      <c r="BAM57" s="468"/>
      <c r="BAN57" s="468"/>
      <c r="BAO57" s="468"/>
      <c r="BAP57" s="468"/>
      <c r="BAQ57" s="468"/>
      <c r="BAR57" s="468"/>
      <c r="BAS57" s="468"/>
      <c r="BAT57" s="468"/>
      <c r="BAU57" s="468"/>
      <c r="BAV57" s="468"/>
      <c r="BAW57" s="468"/>
      <c r="BAX57" s="468"/>
      <c r="BAY57" s="468"/>
      <c r="BAZ57" s="468"/>
      <c r="BBA57" s="468"/>
      <c r="BBB57" s="468"/>
      <c r="BBC57" s="468"/>
      <c r="BBD57" s="468"/>
      <c r="BBE57" s="468"/>
      <c r="BBF57" s="468"/>
      <c r="BBG57" s="468"/>
      <c r="BBH57" s="468"/>
      <c r="BBI57" s="468"/>
      <c r="BBJ57" s="468"/>
      <c r="BBK57" s="468"/>
      <c r="BBL57" s="468"/>
      <c r="BBM57" s="468"/>
      <c r="BBN57" s="468"/>
      <c r="BBO57" s="468"/>
      <c r="BBP57" s="468"/>
      <c r="BBQ57" s="468"/>
      <c r="BBR57" s="468"/>
      <c r="BBS57" s="468"/>
      <c r="BBT57" s="468"/>
      <c r="BBU57" s="468"/>
      <c r="BBV57" s="468"/>
      <c r="BBW57" s="468"/>
      <c r="BBX57" s="468"/>
      <c r="BBY57" s="468"/>
      <c r="BBZ57" s="468"/>
      <c r="BCA57" s="468"/>
      <c r="BCB57" s="468"/>
      <c r="BCC57" s="468"/>
      <c r="BCD57" s="468"/>
      <c r="BCE57" s="468"/>
      <c r="BCF57" s="468"/>
      <c r="BCG57" s="468"/>
      <c r="BCH57" s="468"/>
      <c r="BCI57" s="468"/>
      <c r="BCJ57" s="468"/>
      <c r="BCK57" s="468"/>
      <c r="BCL57" s="468"/>
      <c r="BCM57" s="468"/>
      <c r="BCN57" s="468"/>
      <c r="BCO57" s="468"/>
      <c r="BCP57" s="468"/>
      <c r="BCQ57" s="468"/>
      <c r="BCR57" s="468"/>
      <c r="BCS57" s="468"/>
      <c r="BCT57" s="468"/>
      <c r="BCU57" s="468"/>
      <c r="BCV57" s="468"/>
      <c r="BCW57" s="468"/>
      <c r="BCX57" s="468"/>
      <c r="BCY57" s="468"/>
      <c r="BCZ57" s="468"/>
      <c r="BDA57" s="468"/>
      <c r="BDB57" s="468"/>
      <c r="BDC57" s="468"/>
      <c r="BDD57" s="468"/>
      <c r="BDE57" s="468"/>
      <c r="BDF57" s="468"/>
      <c r="BDG57" s="468"/>
      <c r="BDH57" s="468"/>
      <c r="BDI57" s="468"/>
      <c r="BDJ57" s="468"/>
      <c r="BDK57" s="468"/>
      <c r="BDL57" s="468"/>
      <c r="BDM57" s="468"/>
      <c r="BDN57" s="468"/>
      <c r="BDO57" s="468"/>
      <c r="BDP57" s="468"/>
      <c r="BDQ57" s="468"/>
      <c r="BDR57" s="468"/>
      <c r="BDS57" s="468"/>
      <c r="BDT57" s="468"/>
      <c r="BDU57" s="468"/>
      <c r="BDV57" s="468"/>
      <c r="BDW57" s="468"/>
      <c r="BDX57" s="468"/>
      <c r="BDY57" s="468"/>
      <c r="BDZ57" s="468"/>
      <c r="BEA57" s="468"/>
      <c r="BEB57" s="468"/>
      <c r="BEC57" s="468"/>
      <c r="BED57" s="468"/>
      <c r="BEE57" s="468"/>
      <c r="BEF57" s="468"/>
      <c r="BEG57" s="468"/>
      <c r="BEH57" s="468"/>
      <c r="BEI57" s="468"/>
      <c r="BEJ57" s="468"/>
      <c r="BEK57" s="468"/>
      <c r="BEL57" s="468"/>
      <c r="BEM57" s="468"/>
      <c r="BEN57" s="468"/>
      <c r="BEO57" s="468"/>
      <c r="BEP57" s="468"/>
      <c r="BEQ57" s="468"/>
      <c r="BER57" s="468"/>
      <c r="BES57" s="468"/>
      <c r="BET57" s="468"/>
      <c r="BEU57" s="468"/>
      <c r="BEV57" s="468"/>
      <c r="BEW57" s="468"/>
      <c r="BEX57" s="468"/>
      <c r="BEY57" s="468"/>
      <c r="BEZ57" s="468"/>
      <c r="BFA57" s="468"/>
      <c r="BFB57" s="468"/>
      <c r="BFC57" s="468"/>
      <c r="BFD57" s="468"/>
      <c r="BFE57" s="468"/>
      <c r="BFF57" s="468"/>
      <c r="BFG57" s="468"/>
      <c r="BFH57" s="468"/>
      <c r="BFI57" s="468"/>
      <c r="BFJ57" s="468"/>
      <c r="BFK57" s="468"/>
      <c r="BFL57" s="468"/>
      <c r="BFM57" s="468"/>
      <c r="BFN57" s="468"/>
      <c r="BFO57" s="468"/>
      <c r="BFP57" s="468"/>
      <c r="BFQ57" s="468"/>
      <c r="BFR57" s="468"/>
      <c r="BFS57" s="468"/>
      <c r="BFT57" s="468"/>
      <c r="BFU57" s="468"/>
      <c r="BFV57" s="468"/>
      <c r="BFW57" s="468"/>
      <c r="BFX57" s="468"/>
      <c r="BFY57" s="468"/>
      <c r="BFZ57" s="468"/>
      <c r="BGA57" s="468"/>
      <c r="BGB57" s="468"/>
      <c r="BGC57" s="468"/>
      <c r="BGD57" s="468"/>
      <c r="BGE57" s="468"/>
      <c r="BGF57" s="468"/>
      <c r="BGG57" s="468"/>
      <c r="BGH57" s="468"/>
      <c r="BGI57" s="468"/>
      <c r="BGJ57" s="468"/>
      <c r="BGK57" s="468"/>
      <c r="BGL57" s="468"/>
      <c r="BGM57" s="468"/>
      <c r="BGN57" s="468"/>
      <c r="BGO57" s="468"/>
      <c r="BGP57" s="468"/>
      <c r="BGQ57" s="468"/>
      <c r="BGR57" s="468"/>
      <c r="BGS57" s="468"/>
      <c r="BGT57" s="468"/>
      <c r="BGU57" s="468"/>
      <c r="BGV57" s="468"/>
      <c r="BGW57" s="468"/>
      <c r="BGX57" s="468"/>
      <c r="BGY57" s="468"/>
      <c r="BGZ57" s="468"/>
      <c r="BHA57" s="468"/>
      <c r="BHB57" s="468"/>
      <c r="BHC57" s="468"/>
      <c r="BHD57" s="468"/>
      <c r="BHE57" s="468"/>
      <c r="BHF57" s="468"/>
      <c r="BHG57" s="468"/>
      <c r="BHH57" s="468"/>
      <c r="BHI57" s="468"/>
      <c r="BHJ57" s="468"/>
      <c r="BHK57" s="468"/>
      <c r="BHL57" s="468"/>
      <c r="BHM57" s="468"/>
      <c r="BHN57" s="468"/>
      <c r="BHO57" s="468"/>
      <c r="BHP57" s="468"/>
      <c r="BHQ57" s="468"/>
      <c r="BHR57" s="468"/>
      <c r="BHS57" s="468"/>
      <c r="BHT57" s="468"/>
      <c r="BHU57" s="468"/>
      <c r="BHV57" s="468"/>
      <c r="BHW57" s="468"/>
      <c r="BHX57" s="468"/>
      <c r="BHY57" s="468"/>
      <c r="BHZ57" s="468"/>
      <c r="BIA57" s="468"/>
      <c r="BIB57" s="468"/>
      <c r="BIC57" s="468"/>
      <c r="BID57" s="468"/>
      <c r="BIE57" s="468"/>
      <c r="BIF57" s="468"/>
      <c r="BIG57" s="468"/>
      <c r="BIH57" s="468"/>
      <c r="BII57" s="468"/>
      <c r="BIJ57" s="468"/>
      <c r="BIK57" s="468"/>
      <c r="BIL57" s="468"/>
      <c r="BIM57" s="468"/>
      <c r="BIN57" s="468"/>
      <c r="BIO57" s="468"/>
      <c r="BIP57" s="468"/>
      <c r="BIQ57" s="468"/>
      <c r="BIR57" s="468"/>
      <c r="BIS57" s="468"/>
      <c r="BIT57" s="468"/>
      <c r="BIU57" s="468"/>
      <c r="BIV57" s="468"/>
      <c r="BIW57" s="468"/>
      <c r="BIX57" s="468"/>
      <c r="BIY57" s="468"/>
      <c r="BIZ57" s="468"/>
      <c r="BJA57" s="468"/>
      <c r="BJB57" s="468"/>
      <c r="BJC57" s="468"/>
      <c r="BJD57" s="468"/>
      <c r="BJE57" s="468"/>
      <c r="BJF57" s="468"/>
      <c r="BJG57" s="468"/>
      <c r="BJH57" s="468"/>
      <c r="BJI57" s="468"/>
      <c r="BJJ57" s="468"/>
      <c r="BJK57" s="468"/>
      <c r="BJL57" s="468"/>
      <c r="BJM57" s="468"/>
      <c r="BJN57" s="468"/>
      <c r="BJO57" s="468"/>
      <c r="BJP57" s="468"/>
      <c r="BJQ57" s="468"/>
      <c r="BJR57" s="468"/>
      <c r="BJS57" s="468"/>
      <c r="BJT57" s="468"/>
      <c r="BJU57" s="468"/>
      <c r="BJV57" s="468"/>
      <c r="BJW57" s="468"/>
      <c r="BJX57" s="468"/>
      <c r="BJY57" s="468"/>
      <c r="BJZ57" s="468"/>
      <c r="BKA57" s="468"/>
      <c r="BKB57" s="468"/>
      <c r="BKC57" s="468"/>
      <c r="BKD57" s="468"/>
      <c r="BKE57" s="468"/>
      <c r="BKF57" s="468"/>
      <c r="BKG57" s="468"/>
      <c r="BKH57" s="468"/>
      <c r="BKI57" s="468"/>
      <c r="BKJ57" s="468"/>
      <c r="BKK57" s="468"/>
      <c r="BKL57" s="468"/>
      <c r="BKM57" s="468"/>
      <c r="BKN57" s="468"/>
      <c r="BKO57" s="468"/>
      <c r="BKP57" s="468"/>
      <c r="BKQ57" s="468"/>
      <c r="BKR57" s="468"/>
      <c r="BKS57" s="468"/>
      <c r="BKT57" s="468"/>
      <c r="BKU57" s="468"/>
      <c r="BKV57" s="468"/>
      <c r="BKW57" s="468"/>
      <c r="BKX57" s="468"/>
      <c r="BKY57" s="468"/>
      <c r="BKZ57" s="468"/>
      <c r="BLA57" s="468"/>
      <c r="BLB57" s="468"/>
      <c r="BLC57" s="468"/>
      <c r="BLD57" s="468"/>
      <c r="BLE57" s="468"/>
      <c r="BLF57" s="468"/>
      <c r="BLG57" s="468"/>
      <c r="BLH57" s="468"/>
      <c r="BLI57" s="468"/>
      <c r="BLJ57" s="468"/>
      <c r="BLK57" s="468"/>
      <c r="BLL57" s="468"/>
      <c r="BLM57" s="468"/>
      <c r="BLN57" s="468"/>
      <c r="BLO57" s="468"/>
      <c r="BLP57" s="468"/>
      <c r="BLQ57" s="468"/>
      <c r="BLR57" s="468"/>
      <c r="BLS57" s="468"/>
      <c r="BLT57" s="468"/>
      <c r="BLU57" s="468"/>
      <c r="BLV57" s="468"/>
      <c r="BLW57" s="468"/>
      <c r="BLX57" s="468"/>
      <c r="BLY57" s="468"/>
      <c r="BLZ57" s="468"/>
      <c r="BMA57" s="468"/>
      <c r="BMB57" s="468"/>
      <c r="BMC57" s="468"/>
      <c r="BMD57" s="468"/>
      <c r="BME57" s="468"/>
      <c r="BMF57" s="468"/>
      <c r="BMG57" s="468"/>
      <c r="BMH57" s="468"/>
      <c r="BMI57" s="468"/>
      <c r="BMJ57" s="468"/>
      <c r="BMK57" s="468"/>
      <c r="BML57" s="468"/>
      <c r="BMM57" s="468"/>
      <c r="BMN57" s="468"/>
      <c r="BMO57" s="468"/>
      <c r="BMP57" s="468"/>
      <c r="BMQ57" s="468"/>
      <c r="BMR57" s="468"/>
      <c r="BMS57" s="468"/>
      <c r="BMT57" s="468"/>
      <c r="BMU57" s="468"/>
      <c r="BMV57" s="468"/>
      <c r="BMW57" s="468"/>
      <c r="BMX57" s="468"/>
      <c r="BMY57" s="468"/>
      <c r="BMZ57" s="468"/>
      <c r="BNA57" s="468"/>
      <c r="BNB57" s="468"/>
      <c r="BNC57" s="468"/>
      <c r="BND57" s="468"/>
      <c r="BNE57" s="468"/>
      <c r="BNF57" s="468"/>
      <c r="BNG57" s="468"/>
      <c r="BNH57" s="468"/>
      <c r="BNI57" s="468"/>
      <c r="BNJ57" s="468"/>
      <c r="BNK57" s="468"/>
      <c r="BNL57" s="468"/>
      <c r="BNM57" s="468"/>
      <c r="BNN57" s="468"/>
      <c r="BNO57" s="468"/>
      <c r="BNP57" s="468"/>
      <c r="BNQ57" s="468"/>
      <c r="BNR57" s="468"/>
      <c r="BNS57" s="468"/>
      <c r="BNT57" s="468"/>
      <c r="BNU57" s="468"/>
      <c r="BNV57" s="468"/>
      <c r="BNW57" s="468"/>
      <c r="BNX57" s="468"/>
      <c r="BNY57" s="468"/>
      <c r="BNZ57" s="468"/>
      <c r="BOA57" s="468"/>
      <c r="BOB57" s="468"/>
      <c r="BOC57" s="468"/>
      <c r="BOD57" s="468"/>
      <c r="BOE57" s="468"/>
      <c r="BOF57" s="468"/>
      <c r="BOG57" s="468"/>
      <c r="BOH57" s="468"/>
      <c r="BOI57" s="468"/>
      <c r="BOJ57" s="468"/>
      <c r="BOK57" s="468"/>
      <c r="BOL57" s="468"/>
      <c r="BOM57" s="468"/>
      <c r="BON57" s="468"/>
      <c r="BOO57" s="468"/>
      <c r="BOP57" s="468"/>
      <c r="BOQ57" s="468"/>
      <c r="BOR57" s="468"/>
      <c r="BOS57" s="468"/>
      <c r="BOT57" s="468"/>
      <c r="BOU57" s="468"/>
      <c r="BOV57" s="468"/>
      <c r="BOW57" s="468"/>
      <c r="BOX57" s="468"/>
      <c r="BOY57" s="468"/>
      <c r="BOZ57" s="468"/>
      <c r="BPA57" s="468"/>
      <c r="BPB57" s="468"/>
      <c r="BPC57" s="468"/>
      <c r="BPD57" s="468"/>
      <c r="BPE57" s="468"/>
      <c r="BPF57" s="468"/>
      <c r="BPG57" s="468"/>
      <c r="BPH57" s="468"/>
      <c r="BPI57" s="468"/>
      <c r="BPJ57" s="468"/>
      <c r="BPK57" s="468"/>
      <c r="BPL57" s="468"/>
      <c r="BPM57" s="468"/>
      <c r="BPN57" s="468"/>
      <c r="BPO57" s="468"/>
      <c r="BPP57" s="468"/>
      <c r="BPQ57" s="468"/>
      <c r="BPR57" s="468"/>
      <c r="BPS57" s="468"/>
      <c r="BPT57" s="468"/>
      <c r="BPU57" s="468"/>
      <c r="BPV57" s="468"/>
      <c r="BPW57" s="468"/>
      <c r="BPX57" s="468"/>
      <c r="BPY57" s="468"/>
      <c r="BPZ57" s="468"/>
      <c r="BQA57" s="468"/>
      <c r="BQB57" s="468"/>
      <c r="BQC57" s="468"/>
      <c r="BQD57" s="468"/>
      <c r="BQE57" s="468"/>
      <c r="BQF57" s="468"/>
      <c r="BQG57" s="468"/>
      <c r="BQH57" s="468"/>
      <c r="BQI57" s="468"/>
      <c r="BQJ57" s="468"/>
      <c r="BQK57" s="468"/>
      <c r="BQL57" s="468"/>
      <c r="BQM57" s="468"/>
      <c r="BQN57" s="468"/>
      <c r="BQO57" s="468"/>
      <c r="BQP57" s="468"/>
      <c r="BQQ57" s="468"/>
      <c r="BQR57" s="468"/>
      <c r="BQS57" s="468"/>
      <c r="BQT57" s="468"/>
      <c r="BQU57" s="468"/>
      <c r="BQV57" s="468"/>
      <c r="BQW57" s="468"/>
      <c r="BQX57" s="468"/>
      <c r="BQY57" s="468"/>
      <c r="BQZ57" s="468"/>
      <c r="BRA57" s="468"/>
      <c r="BRB57" s="468"/>
      <c r="BRC57" s="468"/>
      <c r="BRD57" s="468"/>
      <c r="BRE57" s="468"/>
      <c r="BRF57" s="468"/>
      <c r="BRG57" s="468"/>
      <c r="BRH57" s="468"/>
      <c r="BRI57" s="468"/>
      <c r="BRJ57" s="468"/>
      <c r="BRK57" s="468"/>
      <c r="BRL57" s="468"/>
      <c r="BRM57" s="468"/>
      <c r="BRN57" s="468"/>
      <c r="BRO57" s="468"/>
      <c r="BRP57" s="468"/>
      <c r="BRQ57" s="468"/>
      <c r="BRR57" s="468"/>
      <c r="BRS57" s="468"/>
      <c r="BRT57" s="468"/>
      <c r="BRU57" s="468"/>
      <c r="BRV57" s="468"/>
      <c r="BRW57" s="468"/>
      <c r="BRX57" s="468"/>
      <c r="BRY57" s="468"/>
      <c r="BRZ57" s="468"/>
      <c r="BSA57" s="468"/>
      <c r="BSB57" s="468"/>
      <c r="BSC57" s="468"/>
      <c r="BSD57" s="468"/>
      <c r="BSE57" s="468"/>
      <c r="BSF57" s="468"/>
      <c r="BSG57" s="468"/>
      <c r="BSH57" s="468"/>
      <c r="BSI57" s="468"/>
      <c r="BSJ57" s="468"/>
      <c r="BSK57" s="468"/>
      <c r="BSL57" s="468"/>
      <c r="BSM57" s="468"/>
      <c r="BSN57" s="468"/>
      <c r="BSO57" s="468"/>
      <c r="BSP57" s="468"/>
      <c r="BSQ57" s="468"/>
      <c r="BSR57" s="468"/>
      <c r="BSS57" s="468"/>
      <c r="BST57" s="468"/>
      <c r="BSU57" s="468"/>
      <c r="BSV57" s="468"/>
      <c r="BSW57" s="468"/>
      <c r="BSX57" s="468"/>
      <c r="BSY57" s="468"/>
      <c r="BSZ57" s="468"/>
      <c r="BTA57" s="468"/>
      <c r="BTB57" s="468"/>
      <c r="BTC57" s="468"/>
      <c r="BTD57" s="468"/>
      <c r="BTE57" s="468"/>
      <c r="BTF57" s="468"/>
      <c r="BTG57" s="468"/>
      <c r="BTH57" s="468"/>
      <c r="BTI57" s="468"/>
      <c r="BTJ57" s="468"/>
      <c r="BTK57" s="468"/>
      <c r="BTL57" s="468"/>
      <c r="BTM57" s="468"/>
      <c r="BTN57" s="468"/>
      <c r="BTO57" s="468"/>
      <c r="BTP57" s="468"/>
      <c r="BTQ57" s="468"/>
      <c r="BTR57" s="468"/>
      <c r="BTS57" s="468"/>
      <c r="BTT57" s="468"/>
      <c r="BTU57" s="468"/>
      <c r="BTV57" s="468"/>
      <c r="BTW57" s="468"/>
      <c r="BTX57" s="468"/>
      <c r="BTY57" s="468"/>
      <c r="BTZ57" s="468"/>
      <c r="BUA57" s="468"/>
      <c r="BUB57" s="468"/>
      <c r="BUC57" s="468"/>
      <c r="BUD57" s="468"/>
      <c r="BUE57" s="468"/>
      <c r="BUF57" s="468"/>
      <c r="BUG57" s="468"/>
      <c r="BUH57" s="468"/>
      <c r="BUI57" s="468"/>
      <c r="BUJ57" s="468"/>
      <c r="BUK57" s="468"/>
      <c r="BUL57" s="468"/>
      <c r="BUM57" s="468"/>
      <c r="BUN57" s="468"/>
      <c r="BUO57" s="468"/>
      <c r="BUP57" s="468"/>
      <c r="BUQ57" s="468"/>
      <c r="BUR57" s="468"/>
      <c r="BUS57" s="468"/>
      <c r="BUT57" s="468"/>
      <c r="BUU57" s="468"/>
      <c r="BUV57" s="468"/>
      <c r="BUW57" s="468"/>
      <c r="BUX57" s="468"/>
      <c r="BUY57" s="468"/>
      <c r="BUZ57" s="468"/>
      <c r="BVA57" s="468"/>
      <c r="BVB57" s="468"/>
      <c r="BVC57" s="468"/>
      <c r="BVD57" s="468"/>
      <c r="BVE57" s="468"/>
      <c r="BVF57" s="468"/>
      <c r="BVG57" s="468"/>
      <c r="BVH57" s="468"/>
      <c r="BVI57" s="468"/>
      <c r="BVJ57" s="468"/>
      <c r="BVK57" s="468"/>
      <c r="BVL57" s="468"/>
      <c r="BVM57" s="468"/>
      <c r="BVN57" s="468"/>
      <c r="BVO57" s="468"/>
      <c r="BVP57" s="468"/>
      <c r="BVQ57" s="468"/>
      <c r="BVR57" s="468"/>
      <c r="BVS57" s="468"/>
      <c r="BVT57" s="468"/>
      <c r="BVU57" s="468"/>
      <c r="BVV57" s="468"/>
      <c r="BVW57" s="468"/>
      <c r="BVX57" s="468"/>
      <c r="BVY57" s="468"/>
      <c r="BVZ57" s="468"/>
      <c r="BWA57" s="468"/>
      <c r="BWB57" s="468"/>
      <c r="BWC57" s="468"/>
      <c r="BWD57" s="468"/>
      <c r="BWE57" s="468"/>
      <c r="BWF57" s="468"/>
      <c r="BWG57" s="468"/>
      <c r="BWH57" s="468"/>
      <c r="BWI57" s="468"/>
      <c r="BWJ57" s="468"/>
      <c r="BWK57" s="468"/>
      <c r="BWL57" s="468"/>
      <c r="BWM57" s="468"/>
      <c r="BWN57" s="468"/>
      <c r="BWO57" s="468"/>
      <c r="BWP57" s="468"/>
      <c r="BWQ57" s="468"/>
      <c r="BWR57" s="468"/>
      <c r="BWS57" s="468"/>
      <c r="BWT57" s="468"/>
      <c r="BWU57" s="468"/>
      <c r="BWV57" s="468"/>
      <c r="BWW57" s="468"/>
      <c r="BWX57" s="468"/>
      <c r="BWY57" s="468"/>
      <c r="BWZ57" s="468"/>
      <c r="BXA57" s="468"/>
      <c r="BXB57" s="468"/>
      <c r="BXC57" s="468"/>
      <c r="BXD57" s="468"/>
      <c r="BXE57" s="468"/>
      <c r="BXF57" s="468"/>
      <c r="BXG57" s="468"/>
      <c r="BXH57" s="468"/>
      <c r="BXI57" s="468"/>
      <c r="BXJ57" s="468"/>
      <c r="BXK57" s="468"/>
      <c r="BXL57" s="468"/>
      <c r="BXM57" s="468"/>
      <c r="BXN57" s="468"/>
      <c r="BXO57" s="468"/>
      <c r="BXP57" s="468"/>
      <c r="BXQ57" s="468"/>
      <c r="BXR57" s="468"/>
      <c r="BXS57" s="468"/>
      <c r="BXT57" s="468"/>
      <c r="BXU57" s="468"/>
      <c r="BXV57" s="468"/>
      <c r="BXW57" s="468"/>
      <c r="BXX57" s="468"/>
      <c r="BXY57" s="468"/>
      <c r="BXZ57" s="468"/>
      <c r="BYA57" s="468"/>
      <c r="BYB57" s="468"/>
      <c r="BYC57" s="468"/>
      <c r="BYD57" s="468"/>
      <c r="BYE57" s="468"/>
      <c r="BYF57" s="468"/>
      <c r="BYG57" s="468"/>
      <c r="BYH57" s="468"/>
      <c r="BYI57" s="468"/>
      <c r="BYJ57" s="468"/>
      <c r="BYK57" s="468"/>
      <c r="BYL57" s="468"/>
      <c r="BYM57" s="468"/>
      <c r="BYN57" s="468"/>
      <c r="BYO57" s="468"/>
      <c r="BYP57" s="468"/>
      <c r="BYQ57" s="468"/>
      <c r="BYR57" s="468"/>
      <c r="BYS57" s="468"/>
      <c r="BYT57" s="468"/>
      <c r="BYU57" s="468"/>
      <c r="BYV57" s="468"/>
      <c r="BYW57" s="468"/>
      <c r="BYX57" s="468"/>
      <c r="BYY57" s="468"/>
      <c r="BYZ57" s="468"/>
      <c r="BZA57" s="468"/>
      <c r="BZB57" s="468"/>
      <c r="BZC57" s="468"/>
      <c r="BZD57" s="468"/>
      <c r="BZE57" s="468"/>
      <c r="BZF57" s="468"/>
      <c r="BZG57" s="468"/>
      <c r="BZH57" s="468"/>
      <c r="BZI57" s="468"/>
      <c r="BZJ57" s="468"/>
      <c r="BZK57" s="468"/>
      <c r="BZL57" s="468"/>
      <c r="BZM57" s="468"/>
      <c r="BZN57" s="468"/>
      <c r="BZO57" s="468"/>
      <c r="BZP57" s="468"/>
      <c r="BZQ57" s="468"/>
      <c r="BZR57" s="468"/>
      <c r="BZS57" s="468"/>
      <c r="BZT57" s="468"/>
      <c r="BZU57" s="468"/>
      <c r="BZV57" s="468"/>
      <c r="BZW57" s="468"/>
      <c r="BZX57" s="468"/>
      <c r="BZY57" s="468"/>
      <c r="BZZ57" s="468"/>
      <c r="CAA57" s="468"/>
      <c r="CAB57" s="468"/>
      <c r="CAC57" s="468"/>
      <c r="CAD57" s="468"/>
      <c r="CAE57" s="468"/>
      <c r="CAF57" s="468"/>
      <c r="CAG57" s="468"/>
      <c r="CAH57" s="468"/>
      <c r="CAI57" s="468"/>
      <c r="CAJ57" s="468"/>
      <c r="CAK57" s="468"/>
      <c r="CAL57" s="468"/>
      <c r="CAM57" s="468"/>
      <c r="CAN57" s="468"/>
      <c r="CAO57" s="468"/>
      <c r="CAP57" s="468"/>
      <c r="CAQ57" s="468"/>
      <c r="CAR57" s="468"/>
      <c r="CAS57" s="468"/>
      <c r="CAT57" s="468"/>
      <c r="CAU57" s="468"/>
      <c r="CAV57" s="468"/>
      <c r="CAW57" s="468"/>
      <c r="CAX57" s="468"/>
      <c r="CAY57" s="468"/>
      <c r="CAZ57" s="468"/>
      <c r="CBA57" s="468"/>
      <c r="CBB57" s="468"/>
      <c r="CBC57" s="468"/>
      <c r="CBD57" s="468"/>
      <c r="CBE57" s="468"/>
      <c r="CBF57" s="468"/>
      <c r="CBG57" s="468"/>
      <c r="CBH57" s="468"/>
      <c r="CBI57" s="468"/>
      <c r="CBJ57" s="468"/>
      <c r="CBK57" s="468"/>
      <c r="CBL57" s="468"/>
      <c r="CBM57" s="468"/>
      <c r="CBN57" s="468"/>
      <c r="CBO57" s="468"/>
      <c r="CBP57" s="468"/>
      <c r="CBQ57" s="468"/>
      <c r="CBR57" s="468"/>
      <c r="CBS57" s="468"/>
      <c r="CBT57" s="468"/>
      <c r="CBU57" s="468"/>
      <c r="CBV57" s="468"/>
      <c r="CBW57" s="468"/>
      <c r="CBX57" s="468"/>
      <c r="CBY57" s="468"/>
      <c r="CBZ57" s="468"/>
      <c r="CCA57" s="468"/>
      <c r="CCB57" s="468"/>
      <c r="CCC57" s="468"/>
      <c r="CCD57" s="468"/>
      <c r="CCE57" s="468"/>
      <c r="CCF57" s="468"/>
      <c r="CCG57" s="468"/>
      <c r="CCH57" s="468"/>
      <c r="CCI57" s="468"/>
      <c r="CCJ57" s="468"/>
      <c r="CCK57" s="468"/>
      <c r="CCL57" s="468"/>
      <c r="CCM57" s="468"/>
      <c r="CCN57" s="468"/>
      <c r="CCO57" s="468"/>
      <c r="CCP57" s="468"/>
      <c r="CCQ57" s="468"/>
      <c r="CCR57" s="468"/>
      <c r="CCS57" s="468"/>
      <c r="CCT57" s="468"/>
      <c r="CCU57" s="468"/>
      <c r="CCV57" s="468"/>
      <c r="CCW57" s="468"/>
      <c r="CCX57" s="468"/>
      <c r="CCY57" s="468"/>
      <c r="CCZ57" s="468"/>
      <c r="CDA57" s="468"/>
      <c r="CDB57" s="468"/>
      <c r="CDC57" s="468"/>
      <c r="CDD57" s="468"/>
      <c r="CDE57" s="468"/>
      <c r="CDF57" s="468"/>
      <c r="CDG57" s="468"/>
      <c r="CDH57" s="468"/>
      <c r="CDI57" s="468"/>
      <c r="CDJ57" s="468"/>
      <c r="CDK57" s="468"/>
      <c r="CDL57" s="468"/>
      <c r="CDM57" s="468"/>
      <c r="CDN57" s="468"/>
      <c r="CDO57" s="468"/>
      <c r="CDP57" s="468"/>
      <c r="CDQ57" s="468"/>
      <c r="CDR57" s="468"/>
      <c r="CDS57" s="468"/>
      <c r="CDT57" s="468"/>
      <c r="CDU57" s="468"/>
      <c r="CDV57" s="468"/>
      <c r="CDW57" s="468"/>
      <c r="CDX57" s="468"/>
      <c r="CDY57" s="468"/>
      <c r="CDZ57" s="468"/>
      <c r="CEA57" s="468"/>
      <c r="CEB57" s="468"/>
      <c r="CEC57" s="468"/>
      <c r="CED57" s="468"/>
      <c r="CEE57" s="468"/>
      <c r="CEF57" s="468"/>
      <c r="CEG57" s="468"/>
      <c r="CEH57" s="468"/>
      <c r="CEI57" s="468"/>
      <c r="CEJ57" s="468"/>
      <c r="CEK57" s="468"/>
      <c r="CEL57" s="468"/>
      <c r="CEM57" s="468"/>
      <c r="CEN57" s="468"/>
      <c r="CEO57" s="468"/>
      <c r="CEP57" s="468"/>
      <c r="CEQ57" s="468"/>
      <c r="CER57" s="468"/>
      <c r="CES57" s="468"/>
      <c r="CET57" s="468"/>
      <c r="CEU57" s="468"/>
      <c r="CEV57" s="468"/>
      <c r="CEW57" s="468"/>
      <c r="CEX57" s="468"/>
      <c r="CEY57" s="468"/>
      <c r="CEZ57" s="468"/>
      <c r="CFA57" s="468"/>
      <c r="CFB57" s="468"/>
      <c r="CFC57" s="468"/>
      <c r="CFD57" s="468"/>
      <c r="CFE57" s="468"/>
      <c r="CFF57" s="468"/>
      <c r="CFG57" s="468"/>
      <c r="CFH57" s="468"/>
      <c r="CFI57" s="468"/>
      <c r="CFJ57" s="468"/>
      <c r="CFK57" s="468"/>
      <c r="CFL57" s="468"/>
      <c r="CFM57" s="468"/>
      <c r="CFN57" s="468"/>
      <c r="CFO57" s="468"/>
      <c r="CFP57" s="468"/>
      <c r="CFQ57" s="468"/>
      <c r="CFR57" s="468"/>
      <c r="CFS57" s="468"/>
      <c r="CFT57" s="468"/>
      <c r="CFU57" s="468"/>
      <c r="CFV57" s="468"/>
      <c r="CFW57" s="468"/>
      <c r="CFX57" s="468"/>
      <c r="CFY57" s="468"/>
      <c r="CFZ57" s="468"/>
      <c r="CGA57" s="468"/>
      <c r="CGB57" s="468"/>
      <c r="CGC57" s="468"/>
      <c r="CGD57" s="468"/>
      <c r="CGE57" s="468"/>
      <c r="CGF57" s="468"/>
      <c r="CGG57" s="468"/>
      <c r="CGH57" s="468"/>
      <c r="CGI57" s="468"/>
      <c r="CGJ57" s="468"/>
      <c r="CGK57" s="468"/>
      <c r="CGL57" s="468"/>
      <c r="CGM57" s="468"/>
      <c r="CGN57" s="468"/>
      <c r="CGO57" s="468"/>
      <c r="CGP57" s="468"/>
      <c r="CGQ57" s="468"/>
      <c r="CGR57" s="468"/>
      <c r="CGS57" s="468"/>
      <c r="CGT57" s="468"/>
      <c r="CGU57" s="468"/>
      <c r="CGV57" s="468"/>
      <c r="CGW57" s="468"/>
      <c r="CGX57" s="468"/>
      <c r="CGY57" s="468"/>
      <c r="CGZ57" s="468"/>
      <c r="CHA57" s="468"/>
      <c r="CHB57" s="468"/>
      <c r="CHC57" s="468"/>
      <c r="CHD57" s="468"/>
      <c r="CHE57" s="468"/>
      <c r="CHF57" s="468"/>
      <c r="CHG57" s="468"/>
      <c r="CHH57" s="468"/>
      <c r="CHI57" s="468"/>
      <c r="CHJ57" s="468"/>
      <c r="CHK57" s="468"/>
      <c r="CHL57" s="468"/>
      <c r="CHM57" s="468"/>
      <c r="CHN57" s="468"/>
      <c r="CHO57" s="468"/>
      <c r="CHP57" s="468"/>
      <c r="CHQ57" s="468"/>
      <c r="CHR57" s="468"/>
      <c r="CHS57" s="468"/>
      <c r="CHT57" s="468"/>
      <c r="CHU57" s="468"/>
      <c r="CHV57" s="468"/>
      <c r="CHW57" s="468"/>
      <c r="CHX57" s="468"/>
      <c r="CHY57" s="468"/>
      <c r="CHZ57" s="468"/>
      <c r="CIA57" s="468"/>
      <c r="CIB57" s="468"/>
      <c r="CIC57" s="468"/>
      <c r="CID57" s="468"/>
      <c r="CIE57" s="468"/>
      <c r="CIF57" s="468"/>
      <c r="CIG57" s="468"/>
      <c r="CIH57" s="468"/>
      <c r="CII57" s="468"/>
      <c r="CIJ57" s="468"/>
      <c r="CIK57" s="468"/>
      <c r="CIL57" s="468"/>
      <c r="CIM57" s="468"/>
      <c r="CIN57" s="468"/>
      <c r="CIO57" s="468"/>
      <c r="CIP57" s="468"/>
      <c r="CIQ57" s="468"/>
      <c r="CIR57" s="468"/>
      <c r="CIS57" s="468"/>
      <c r="CIT57" s="468"/>
      <c r="CIU57" s="468"/>
      <c r="CIV57" s="468"/>
      <c r="CIW57" s="468"/>
      <c r="CIX57" s="468"/>
      <c r="CIY57" s="468"/>
      <c r="CIZ57" s="468"/>
      <c r="CJA57" s="468"/>
      <c r="CJB57" s="468"/>
      <c r="CJC57" s="468"/>
      <c r="CJD57" s="468"/>
      <c r="CJE57" s="468"/>
      <c r="CJF57" s="468"/>
      <c r="CJG57" s="468"/>
      <c r="CJH57" s="468"/>
      <c r="CJI57" s="468"/>
      <c r="CJJ57" s="468"/>
      <c r="CJK57" s="468"/>
      <c r="CJL57" s="468"/>
      <c r="CJM57" s="468"/>
      <c r="CJN57" s="468"/>
      <c r="CJO57" s="468"/>
      <c r="CJP57" s="468"/>
      <c r="CJQ57" s="468"/>
      <c r="CJR57" s="468"/>
      <c r="CJS57" s="468"/>
      <c r="CJT57" s="468"/>
      <c r="CJU57" s="468"/>
      <c r="CJV57" s="468"/>
      <c r="CJW57" s="468"/>
      <c r="CJX57" s="468"/>
      <c r="CJY57" s="468"/>
      <c r="CJZ57" s="468"/>
      <c r="CKA57" s="468"/>
      <c r="CKB57" s="468"/>
      <c r="CKC57" s="468"/>
      <c r="CKD57" s="468"/>
      <c r="CKE57" s="468"/>
      <c r="CKF57" s="468"/>
      <c r="CKG57" s="468"/>
      <c r="CKH57" s="468"/>
      <c r="CKI57" s="468"/>
      <c r="CKJ57" s="468"/>
      <c r="CKK57" s="468"/>
      <c r="CKL57" s="468"/>
      <c r="CKM57" s="468"/>
      <c r="CKN57" s="468"/>
      <c r="CKO57" s="468"/>
      <c r="CKP57" s="468"/>
      <c r="CKQ57" s="468"/>
      <c r="CKR57" s="468"/>
      <c r="CKS57" s="468"/>
      <c r="CKT57" s="468"/>
      <c r="CKU57" s="468"/>
      <c r="CKV57" s="468"/>
      <c r="CKW57" s="468"/>
      <c r="CKX57" s="468"/>
      <c r="CKY57" s="468"/>
      <c r="CKZ57" s="468"/>
      <c r="CLA57" s="468"/>
      <c r="CLB57" s="468"/>
      <c r="CLC57" s="468"/>
      <c r="CLD57" s="468"/>
      <c r="CLE57" s="468"/>
      <c r="CLF57" s="468"/>
      <c r="CLG57" s="468"/>
      <c r="CLH57" s="468"/>
      <c r="CLI57" s="468"/>
      <c r="CLJ57" s="468"/>
      <c r="CLK57" s="468"/>
      <c r="CLL57" s="468"/>
      <c r="CLM57" s="468"/>
      <c r="CLN57" s="468"/>
      <c r="CLO57" s="468"/>
      <c r="CLP57" s="468"/>
      <c r="CLQ57" s="468"/>
      <c r="CLR57" s="468"/>
      <c r="CLS57" s="468"/>
      <c r="CLT57" s="468"/>
      <c r="CLU57" s="468"/>
      <c r="CLV57" s="468"/>
      <c r="CLW57" s="468"/>
      <c r="CLX57" s="468"/>
      <c r="CLY57" s="468"/>
      <c r="CLZ57" s="468"/>
      <c r="CMA57" s="468"/>
      <c r="CMB57" s="468"/>
      <c r="CMC57" s="468"/>
      <c r="CMD57" s="468"/>
      <c r="CME57" s="468"/>
      <c r="CMF57" s="468"/>
      <c r="CMG57" s="468"/>
      <c r="CMH57" s="468"/>
      <c r="CMI57" s="468"/>
      <c r="CMJ57" s="468"/>
      <c r="CMK57" s="468"/>
      <c r="CML57" s="468"/>
      <c r="CMM57" s="468"/>
      <c r="CMN57" s="468"/>
      <c r="CMO57" s="468"/>
      <c r="CMP57" s="468"/>
      <c r="CMQ57" s="468"/>
      <c r="CMR57" s="468"/>
      <c r="CMS57" s="468"/>
      <c r="CMT57" s="468"/>
      <c r="CMU57" s="468"/>
      <c r="CMV57" s="468"/>
      <c r="CMW57" s="468"/>
      <c r="CMX57" s="468"/>
      <c r="CMY57" s="468"/>
      <c r="CMZ57" s="468"/>
      <c r="CNA57" s="468"/>
      <c r="CNB57" s="468"/>
      <c r="CNC57" s="468"/>
      <c r="CND57" s="468"/>
      <c r="CNE57" s="468"/>
      <c r="CNF57" s="468"/>
      <c r="CNG57" s="468"/>
      <c r="CNH57" s="468"/>
      <c r="CNI57" s="468"/>
      <c r="CNJ57" s="468"/>
      <c r="CNK57" s="468"/>
      <c r="CNL57" s="468"/>
      <c r="CNM57" s="468"/>
      <c r="CNN57" s="468"/>
      <c r="CNO57" s="468"/>
      <c r="CNP57" s="468"/>
      <c r="CNQ57" s="468"/>
      <c r="CNR57" s="468"/>
      <c r="CNS57" s="468"/>
      <c r="CNT57" s="468"/>
      <c r="CNU57" s="468"/>
      <c r="CNV57" s="468"/>
      <c r="CNW57" s="468"/>
      <c r="CNX57" s="468"/>
      <c r="CNY57" s="468"/>
      <c r="CNZ57" s="468"/>
      <c r="COA57" s="468"/>
      <c r="COB57" s="468"/>
      <c r="COC57" s="468"/>
      <c r="COD57" s="468"/>
      <c r="COE57" s="468"/>
      <c r="COF57" s="468"/>
      <c r="COG57" s="468"/>
      <c r="COH57" s="468"/>
      <c r="COI57" s="468"/>
      <c r="COJ57" s="468"/>
      <c r="COK57" s="468"/>
      <c r="COL57" s="468"/>
      <c r="COM57" s="468"/>
      <c r="CON57" s="468"/>
      <c r="COO57" s="468"/>
      <c r="COP57" s="468"/>
      <c r="COQ57" s="468"/>
      <c r="COR57" s="468"/>
      <c r="COS57" s="468"/>
      <c r="COT57" s="468"/>
      <c r="COU57" s="468"/>
      <c r="COV57" s="468"/>
      <c r="COW57" s="468"/>
      <c r="COX57" s="468"/>
      <c r="COY57" s="468"/>
      <c r="COZ57" s="468"/>
      <c r="CPA57" s="468"/>
      <c r="CPB57" s="468"/>
      <c r="CPC57" s="468"/>
      <c r="CPD57" s="468"/>
      <c r="CPE57" s="468"/>
      <c r="CPF57" s="468"/>
      <c r="CPG57" s="468"/>
      <c r="CPH57" s="468"/>
      <c r="CPI57" s="468"/>
      <c r="CPJ57" s="468"/>
      <c r="CPK57" s="468"/>
      <c r="CPL57" s="468"/>
      <c r="CPM57" s="468"/>
      <c r="CPN57" s="468"/>
      <c r="CPO57" s="468"/>
      <c r="CPP57" s="468"/>
      <c r="CPQ57" s="468"/>
      <c r="CPR57" s="468"/>
      <c r="CPS57" s="468"/>
      <c r="CPT57" s="468"/>
      <c r="CPU57" s="468"/>
      <c r="CPV57" s="468"/>
      <c r="CPW57" s="468"/>
      <c r="CPX57" s="468"/>
      <c r="CPY57" s="468"/>
      <c r="CPZ57" s="468"/>
      <c r="CQA57" s="468"/>
      <c r="CQB57" s="468"/>
      <c r="CQC57" s="468"/>
      <c r="CQD57" s="468"/>
      <c r="CQE57" s="468"/>
      <c r="CQF57" s="468"/>
      <c r="CQG57" s="468"/>
      <c r="CQH57" s="468"/>
      <c r="CQI57" s="468"/>
      <c r="CQJ57" s="468"/>
      <c r="CQK57" s="468"/>
      <c r="CQL57" s="468"/>
      <c r="CQM57" s="468"/>
      <c r="CQN57" s="468"/>
      <c r="CQO57" s="468"/>
      <c r="CQP57" s="468"/>
      <c r="CQQ57" s="468"/>
      <c r="CQR57" s="468"/>
      <c r="CQS57" s="468"/>
      <c r="CQT57" s="468"/>
      <c r="CQU57" s="468"/>
      <c r="CQV57" s="468"/>
      <c r="CQW57" s="468"/>
      <c r="CQX57" s="468"/>
      <c r="CQY57" s="468"/>
      <c r="CQZ57" s="468"/>
      <c r="CRA57" s="468"/>
      <c r="CRB57" s="468"/>
      <c r="CRC57" s="468"/>
      <c r="CRD57" s="468"/>
      <c r="CRE57" s="468"/>
      <c r="CRF57" s="468"/>
      <c r="CRG57" s="468"/>
      <c r="CRH57" s="468"/>
      <c r="CRI57" s="468"/>
      <c r="CRJ57" s="468"/>
      <c r="CRK57" s="468"/>
      <c r="CRL57" s="468"/>
      <c r="CRM57" s="468"/>
      <c r="CRN57" s="468"/>
      <c r="CRO57" s="468"/>
      <c r="CRP57" s="468"/>
      <c r="CRQ57" s="468"/>
      <c r="CRR57" s="468"/>
      <c r="CRS57" s="468"/>
      <c r="CRT57" s="468"/>
      <c r="CRU57" s="468"/>
      <c r="CRV57" s="468"/>
      <c r="CRW57" s="468"/>
      <c r="CRX57" s="468"/>
      <c r="CRY57" s="468"/>
      <c r="CRZ57" s="468"/>
      <c r="CSA57" s="468"/>
      <c r="CSB57" s="468"/>
      <c r="CSC57" s="468"/>
      <c r="CSD57" s="468"/>
      <c r="CSE57" s="468"/>
      <c r="CSF57" s="468"/>
      <c r="CSG57" s="468"/>
      <c r="CSH57" s="468"/>
      <c r="CSI57" s="468"/>
      <c r="CSJ57" s="468"/>
      <c r="CSK57" s="468"/>
      <c r="CSL57" s="468"/>
      <c r="CSM57" s="468"/>
      <c r="CSN57" s="468"/>
      <c r="CSO57" s="468"/>
      <c r="CSP57" s="468"/>
      <c r="CSQ57" s="468"/>
      <c r="CSR57" s="468"/>
      <c r="CSS57" s="468"/>
      <c r="CST57" s="468"/>
      <c r="CSU57" s="468"/>
      <c r="CSV57" s="468"/>
      <c r="CSW57" s="468"/>
      <c r="CSX57" s="468"/>
      <c r="CSY57" s="468"/>
      <c r="CSZ57" s="468"/>
      <c r="CTA57" s="468"/>
      <c r="CTB57" s="468"/>
      <c r="CTC57" s="468"/>
      <c r="CTD57" s="468"/>
      <c r="CTE57" s="468"/>
      <c r="CTF57" s="468"/>
      <c r="CTG57" s="468"/>
      <c r="CTH57" s="468"/>
      <c r="CTI57" s="468"/>
      <c r="CTJ57" s="468"/>
      <c r="CTK57" s="468"/>
      <c r="CTL57" s="468"/>
      <c r="CTM57" s="468"/>
      <c r="CTN57" s="468"/>
      <c r="CTO57" s="468"/>
      <c r="CTP57" s="468"/>
      <c r="CTQ57" s="468"/>
      <c r="CTR57" s="468"/>
      <c r="CTS57" s="468"/>
      <c r="CTT57" s="468"/>
      <c r="CTU57" s="468"/>
      <c r="CTV57" s="468"/>
      <c r="CTW57" s="468"/>
      <c r="CTX57" s="468"/>
      <c r="CTY57" s="468"/>
      <c r="CTZ57" s="468"/>
      <c r="CUA57" s="468"/>
      <c r="CUB57" s="468"/>
      <c r="CUC57" s="468"/>
      <c r="CUD57" s="468"/>
      <c r="CUE57" s="468"/>
      <c r="CUF57" s="468"/>
      <c r="CUG57" s="468"/>
      <c r="CUH57" s="468"/>
      <c r="CUI57" s="468"/>
      <c r="CUJ57" s="468"/>
      <c r="CUK57" s="468"/>
      <c r="CUL57" s="468"/>
      <c r="CUM57" s="468"/>
      <c r="CUN57" s="468"/>
      <c r="CUO57" s="468"/>
      <c r="CUP57" s="468"/>
      <c r="CUQ57" s="468"/>
      <c r="CUR57" s="468"/>
      <c r="CUS57" s="468"/>
      <c r="CUT57" s="468"/>
      <c r="CUU57" s="468"/>
      <c r="CUV57" s="468"/>
      <c r="CUW57" s="468"/>
      <c r="CUX57" s="468"/>
      <c r="CUY57" s="468"/>
      <c r="CUZ57" s="468"/>
      <c r="CVA57" s="468"/>
      <c r="CVB57" s="468"/>
      <c r="CVC57" s="468"/>
      <c r="CVD57" s="468"/>
      <c r="CVE57" s="468"/>
      <c r="CVF57" s="468"/>
      <c r="CVG57" s="468"/>
      <c r="CVH57" s="468"/>
      <c r="CVI57" s="468"/>
      <c r="CVJ57" s="468"/>
      <c r="CVK57" s="468"/>
      <c r="CVL57" s="468"/>
      <c r="CVM57" s="468"/>
      <c r="CVN57" s="468"/>
      <c r="CVO57" s="468"/>
      <c r="CVP57" s="468"/>
      <c r="CVQ57" s="468"/>
      <c r="CVR57" s="468"/>
      <c r="CVS57" s="468"/>
      <c r="CVT57" s="468"/>
      <c r="CVU57" s="468"/>
      <c r="CVV57" s="468"/>
      <c r="CVW57" s="468"/>
      <c r="CVX57" s="468"/>
      <c r="CVY57" s="468"/>
      <c r="CVZ57" s="468"/>
      <c r="CWA57" s="468"/>
      <c r="CWB57" s="468"/>
      <c r="CWC57" s="468"/>
      <c r="CWD57" s="468"/>
      <c r="CWE57" s="468"/>
      <c r="CWF57" s="468"/>
      <c r="CWG57" s="468"/>
      <c r="CWH57" s="468"/>
      <c r="CWI57" s="468"/>
      <c r="CWJ57" s="468"/>
      <c r="CWK57" s="468"/>
      <c r="CWL57" s="468"/>
      <c r="CWM57" s="468"/>
      <c r="CWN57" s="468"/>
      <c r="CWO57" s="468"/>
      <c r="CWP57" s="468"/>
      <c r="CWQ57" s="468"/>
      <c r="CWR57" s="468"/>
      <c r="CWS57" s="468"/>
      <c r="CWT57" s="468"/>
      <c r="CWU57" s="468"/>
      <c r="CWV57" s="468"/>
      <c r="CWW57" s="468"/>
      <c r="CWX57" s="468"/>
      <c r="CWY57" s="468"/>
      <c r="CWZ57" s="468"/>
      <c r="CXA57" s="468"/>
      <c r="CXB57" s="468"/>
      <c r="CXC57" s="468"/>
      <c r="CXD57" s="468"/>
      <c r="CXE57" s="468"/>
      <c r="CXF57" s="468"/>
      <c r="CXG57" s="468"/>
      <c r="CXH57" s="468"/>
      <c r="CXI57" s="468"/>
      <c r="CXJ57" s="468"/>
      <c r="CXK57" s="468"/>
      <c r="CXL57" s="468"/>
      <c r="CXM57" s="468"/>
      <c r="CXN57" s="468"/>
      <c r="CXO57" s="468"/>
      <c r="CXP57" s="468"/>
      <c r="CXQ57" s="468"/>
      <c r="CXR57" s="468"/>
      <c r="CXS57" s="468"/>
      <c r="CXT57" s="468"/>
      <c r="CXU57" s="468"/>
      <c r="CXV57" s="468"/>
      <c r="CXW57" s="468"/>
      <c r="CXX57" s="468"/>
      <c r="CXY57" s="468"/>
      <c r="CXZ57" s="468"/>
      <c r="CYA57" s="468"/>
      <c r="CYB57" s="468"/>
      <c r="CYC57" s="468"/>
      <c r="CYD57" s="468"/>
      <c r="CYE57" s="468"/>
      <c r="CYF57" s="468"/>
      <c r="CYG57" s="468"/>
      <c r="CYH57" s="468"/>
      <c r="CYI57" s="468"/>
      <c r="CYJ57" s="468"/>
      <c r="CYK57" s="468"/>
      <c r="CYL57" s="468"/>
      <c r="CYM57" s="468"/>
      <c r="CYN57" s="468"/>
      <c r="CYO57" s="468"/>
      <c r="CYP57" s="468"/>
      <c r="CYQ57" s="468"/>
      <c r="CYR57" s="468"/>
      <c r="CYS57" s="468"/>
      <c r="CYT57" s="468"/>
      <c r="CYU57" s="468"/>
      <c r="CYV57" s="468"/>
      <c r="CYW57" s="468"/>
      <c r="CYX57" s="468"/>
      <c r="CYY57" s="468"/>
      <c r="CYZ57" s="468"/>
      <c r="CZA57" s="468"/>
      <c r="CZB57" s="468"/>
      <c r="CZC57" s="468"/>
      <c r="CZD57" s="468"/>
      <c r="CZE57" s="468"/>
      <c r="CZF57" s="468"/>
      <c r="CZG57" s="468"/>
      <c r="CZH57" s="468"/>
      <c r="CZI57" s="468"/>
      <c r="CZJ57" s="468"/>
      <c r="CZK57" s="468"/>
      <c r="CZL57" s="468"/>
      <c r="CZM57" s="468"/>
      <c r="CZN57" s="468"/>
      <c r="CZO57" s="468"/>
      <c r="CZP57" s="468"/>
      <c r="CZQ57" s="468"/>
      <c r="CZR57" s="468"/>
      <c r="CZS57" s="468"/>
      <c r="CZT57" s="468"/>
      <c r="CZU57" s="468"/>
      <c r="CZV57" s="468"/>
      <c r="CZW57" s="468"/>
      <c r="CZX57" s="468"/>
      <c r="CZY57" s="468"/>
      <c r="CZZ57" s="468"/>
      <c r="DAA57" s="468"/>
      <c r="DAB57" s="468"/>
      <c r="DAC57" s="468"/>
      <c r="DAD57" s="468"/>
      <c r="DAE57" s="468"/>
      <c r="DAF57" s="468"/>
      <c r="DAG57" s="468"/>
      <c r="DAH57" s="468"/>
      <c r="DAI57" s="468"/>
      <c r="DAJ57" s="468"/>
      <c r="DAK57" s="468"/>
      <c r="DAL57" s="468"/>
      <c r="DAM57" s="468"/>
      <c r="DAN57" s="468"/>
      <c r="DAO57" s="468"/>
      <c r="DAP57" s="468"/>
      <c r="DAQ57" s="468"/>
      <c r="DAR57" s="468"/>
      <c r="DAS57" s="468"/>
      <c r="DAT57" s="468"/>
      <c r="DAU57" s="468"/>
      <c r="DAV57" s="468"/>
      <c r="DAW57" s="468"/>
      <c r="DAX57" s="468"/>
      <c r="DAY57" s="468"/>
      <c r="DAZ57" s="468"/>
      <c r="DBA57" s="468"/>
      <c r="DBB57" s="468"/>
      <c r="DBC57" s="468"/>
      <c r="DBD57" s="468"/>
      <c r="DBE57" s="468"/>
      <c r="DBF57" s="468"/>
      <c r="DBG57" s="468"/>
      <c r="DBH57" s="468"/>
      <c r="DBI57" s="468"/>
      <c r="DBJ57" s="468"/>
      <c r="DBK57" s="468"/>
      <c r="DBL57" s="468"/>
      <c r="DBM57" s="468"/>
      <c r="DBN57" s="468"/>
      <c r="DBO57" s="468"/>
      <c r="DBP57" s="468"/>
      <c r="DBQ57" s="468"/>
      <c r="DBR57" s="468"/>
      <c r="DBS57" s="468"/>
      <c r="DBT57" s="468"/>
      <c r="DBU57" s="468"/>
      <c r="DBV57" s="468"/>
      <c r="DBW57" s="468"/>
      <c r="DBX57" s="468"/>
      <c r="DBY57" s="468"/>
      <c r="DBZ57" s="468"/>
      <c r="DCA57" s="468"/>
      <c r="DCB57" s="468"/>
      <c r="DCC57" s="468"/>
      <c r="DCD57" s="468"/>
      <c r="DCE57" s="468"/>
      <c r="DCF57" s="468"/>
      <c r="DCG57" s="468"/>
      <c r="DCH57" s="468"/>
      <c r="DCI57" s="468"/>
      <c r="DCJ57" s="468"/>
      <c r="DCK57" s="468"/>
      <c r="DCL57" s="468"/>
      <c r="DCM57" s="468"/>
      <c r="DCN57" s="468"/>
      <c r="DCO57" s="468"/>
      <c r="DCP57" s="468"/>
      <c r="DCQ57" s="468"/>
      <c r="DCR57" s="468"/>
      <c r="DCS57" s="468"/>
      <c r="DCT57" s="468"/>
      <c r="DCU57" s="468"/>
      <c r="DCV57" s="468"/>
      <c r="DCW57" s="468"/>
      <c r="DCX57" s="468"/>
      <c r="DCY57" s="468"/>
      <c r="DCZ57" s="468"/>
      <c r="DDA57" s="468"/>
      <c r="DDB57" s="468"/>
      <c r="DDC57" s="468"/>
      <c r="DDD57" s="468"/>
      <c r="DDE57" s="468"/>
      <c r="DDF57" s="468"/>
      <c r="DDG57" s="468"/>
      <c r="DDH57" s="468"/>
      <c r="DDI57" s="468"/>
      <c r="DDJ57" s="468"/>
      <c r="DDK57" s="468"/>
      <c r="DDL57" s="468"/>
      <c r="DDM57" s="468"/>
      <c r="DDN57" s="468"/>
      <c r="DDO57" s="468"/>
      <c r="DDP57" s="468"/>
      <c r="DDQ57" s="468"/>
      <c r="DDR57" s="468"/>
      <c r="DDS57" s="468"/>
      <c r="DDT57" s="468"/>
      <c r="DDU57" s="468"/>
      <c r="DDV57" s="468"/>
      <c r="DDW57" s="468"/>
      <c r="DDX57" s="468"/>
      <c r="DDY57" s="468"/>
      <c r="DDZ57" s="468"/>
      <c r="DEA57" s="468"/>
      <c r="DEB57" s="468"/>
      <c r="DEC57" s="468"/>
      <c r="DED57" s="468"/>
      <c r="DEE57" s="468"/>
      <c r="DEF57" s="468"/>
      <c r="DEG57" s="468"/>
      <c r="DEH57" s="468"/>
      <c r="DEI57" s="468"/>
      <c r="DEJ57" s="468"/>
      <c r="DEK57" s="468"/>
      <c r="DEL57" s="468"/>
      <c r="DEM57" s="468"/>
      <c r="DEN57" s="468"/>
      <c r="DEO57" s="468"/>
      <c r="DEP57" s="468"/>
      <c r="DEQ57" s="468"/>
      <c r="DER57" s="468"/>
      <c r="DES57" s="468"/>
      <c r="DET57" s="468"/>
      <c r="DEU57" s="468"/>
      <c r="DEV57" s="468"/>
      <c r="DEW57" s="468"/>
      <c r="DEX57" s="468"/>
      <c r="DEY57" s="468"/>
      <c r="DEZ57" s="468"/>
      <c r="DFA57" s="468"/>
      <c r="DFB57" s="468"/>
      <c r="DFC57" s="468"/>
      <c r="DFD57" s="468"/>
      <c r="DFE57" s="468"/>
      <c r="DFF57" s="468"/>
      <c r="DFG57" s="468"/>
      <c r="DFH57" s="468"/>
      <c r="DFI57" s="468"/>
      <c r="DFJ57" s="468"/>
      <c r="DFK57" s="468"/>
      <c r="DFL57" s="468"/>
      <c r="DFM57" s="468"/>
      <c r="DFN57" s="468"/>
      <c r="DFO57" s="468"/>
      <c r="DFP57" s="468"/>
      <c r="DFQ57" s="468"/>
      <c r="DFR57" s="468"/>
      <c r="DFS57" s="468"/>
      <c r="DFT57" s="468"/>
      <c r="DFU57" s="468"/>
      <c r="DFV57" s="468"/>
      <c r="DFW57" s="468"/>
      <c r="DFX57" s="468"/>
      <c r="DFY57" s="468"/>
      <c r="DFZ57" s="468"/>
      <c r="DGA57" s="468"/>
      <c r="DGB57" s="468"/>
      <c r="DGC57" s="468"/>
      <c r="DGD57" s="468"/>
      <c r="DGE57" s="468"/>
      <c r="DGF57" s="468"/>
      <c r="DGG57" s="468"/>
      <c r="DGH57" s="468"/>
      <c r="DGI57" s="468"/>
      <c r="DGJ57" s="468"/>
      <c r="DGK57" s="468"/>
      <c r="DGL57" s="468"/>
      <c r="DGM57" s="468"/>
      <c r="DGN57" s="468"/>
      <c r="DGO57" s="468"/>
      <c r="DGP57" s="468"/>
      <c r="DGQ57" s="468"/>
      <c r="DGR57" s="468"/>
      <c r="DGS57" s="468"/>
      <c r="DGT57" s="468"/>
      <c r="DGU57" s="468"/>
      <c r="DGV57" s="468"/>
      <c r="DGW57" s="468"/>
      <c r="DGX57" s="468"/>
      <c r="DGY57" s="468"/>
      <c r="DGZ57" s="468"/>
      <c r="DHA57" s="468"/>
      <c r="DHB57" s="468"/>
      <c r="DHC57" s="468"/>
      <c r="DHD57" s="468"/>
      <c r="DHE57" s="468"/>
      <c r="DHF57" s="468"/>
      <c r="DHG57" s="468"/>
      <c r="DHH57" s="468"/>
      <c r="DHI57" s="468"/>
      <c r="DHJ57" s="468"/>
      <c r="DHK57" s="468"/>
      <c r="DHL57" s="468"/>
      <c r="DHM57" s="468"/>
      <c r="DHN57" s="468"/>
      <c r="DHO57" s="468"/>
      <c r="DHP57" s="468"/>
      <c r="DHQ57" s="468"/>
      <c r="DHR57" s="468"/>
      <c r="DHS57" s="468"/>
      <c r="DHT57" s="468"/>
      <c r="DHU57" s="468"/>
      <c r="DHV57" s="468"/>
      <c r="DHW57" s="468"/>
      <c r="DHX57" s="468"/>
      <c r="DHY57" s="468"/>
      <c r="DHZ57" s="468"/>
      <c r="DIA57" s="468"/>
      <c r="DIB57" s="468"/>
      <c r="DIC57" s="468"/>
      <c r="DID57" s="468"/>
      <c r="DIE57" s="468"/>
      <c r="DIF57" s="468"/>
      <c r="DIG57" s="468"/>
      <c r="DIH57" s="468"/>
      <c r="DII57" s="468"/>
      <c r="DIJ57" s="468"/>
      <c r="DIK57" s="468"/>
      <c r="DIL57" s="468"/>
      <c r="DIM57" s="468"/>
      <c r="DIN57" s="468"/>
      <c r="DIO57" s="468"/>
      <c r="DIP57" s="468"/>
      <c r="DIQ57" s="468"/>
      <c r="DIR57" s="468"/>
      <c r="DIS57" s="468"/>
      <c r="DIT57" s="468"/>
      <c r="DIU57" s="468"/>
      <c r="DIV57" s="468"/>
      <c r="DIW57" s="468"/>
      <c r="DIX57" s="468"/>
      <c r="DIY57" s="468"/>
      <c r="DIZ57" s="468"/>
      <c r="DJA57" s="468"/>
      <c r="DJB57" s="468"/>
      <c r="DJC57" s="468"/>
      <c r="DJD57" s="468"/>
      <c r="DJE57" s="468"/>
      <c r="DJF57" s="468"/>
      <c r="DJG57" s="468"/>
      <c r="DJH57" s="468"/>
      <c r="DJI57" s="468"/>
      <c r="DJJ57" s="468"/>
      <c r="DJK57" s="468"/>
      <c r="DJL57" s="468"/>
      <c r="DJM57" s="468"/>
      <c r="DJN57" s="468"/>
      <c r="DJO57" s="468"/>
      <c r="DJP57" s="468"/>
      <c r="DJQ57" s="468"/>
      <c r="DJR57" s="468"/>
      <c r="DJS57" s="468"/>
      <c r="DJT57" s="468"/>
      <c r="DJU57" s="468"/>
      <c r="DJV57" s="468"/>
      <c r="DJW57" s="468"/>
      <c r="DJX57" s="468"/>
      <c r="DJY57" s="468"/>
      <c r="DJZ57" s="468"/>
      <c r="DKA57" s="468"/>
      <c r="DKB57" s="468"/>
      <c r="DKC57" s="468"/>
      <c r="DKD57" s="468"/>
      <c r="DKE57" s="468"/>
      <c r="DKF57" s="468"/>
      <c r="DKG57" s="468"/>
      <c r="DKH57" s="468"/>
      <c r="DKI57" s="468"/>
      <c r="DKJ57" s="468"/>
      <c r="DKK57" s="468"/>
      <c r="DKL57" s="468"/>
      <c r="DKM57" s="468"/>
      <c r="DKN57" s="468"/>
      <c r="DKO57" s="468"/>
      <c r="DKP57" s="468"/>
      <c r="DKQ57" s="468"/>
      <c r="DKR57" s="468"/>
      <c r="DKS57" s="468"/>
      <c r="DKT57" s="468"/>
      <c r="DKU57" s="468"/>
      <c r="DKV57" s="468"/>
      <c r="DKW57" s="468"/>
      <c r="DKX57" s="468"/>
      <c r="DKY57" s="468"/>
      <c r="DKZ57" s="468"/>
      <c r="DLA57" s="468"/>
      <c r="DLB57" s="468"/>
      <c r="DLC57" s="468"/>
      <c r="DLD57" s="468"/>
      <c r="DLE57" s="468"/>
      <c r="DLF57" s="468"/>
      <c r="DLG57" s="468"/>
      <c r="DLH57" s="468"/>
      <c r="DLI57" s="468"/>
      <c r="DLJ57" s="468"/>
      <c r="DLK57" s="468"/>
      <c r="DLL57" s="468"/>
      <c r="DLM57" s="468"/>
      <c r="DLN57" s="468"/>
      <c r="DLO57" s="468"/>
      <c r="DLP57" s="468"/>
      <c r="DLQ57" s="468"/>
      <c r="DLR57" s="468"/>
      <c r="DLS57" s="468"/>
      <c r="DLT57" s="468"/>
      <c r="DLU57" s="468"/>
      <c r="DLV57" s="468"/>
      <c r="DLW57" s="468"/>
      <c r="DLX57" s="468"/>
      <c r="DLY57" s="468"/>
      <c r="DLZ57" s="468"/>
      <c r="DMA57" s="468"/>
      <c r="DMB57" s="468"/>
      <c r="DMC57" s="468"/>
      <c r="DMD57" s="468"/>
      <c r="DME57" s="468"/>
      <c r="DMF57" s="468"/>
      <c r="DMG57" s="468"/>
      <c r="DMH57" s="468"/>
      <c r="DMI57" s="468"/>
      <c r="DMJ57" s="468"/>
      <c r="DMK57" s="468"/>
      <c r="DML57" s="468"/>
      <c r="DMM57" s="468"/>
      <c r="DMN57" s="468"/>
      <c r="DMO57" s="468"/>
      <c r="DMP57" s="468"/>
      <c r="DMQ57" s="468"/>
      <c r="DMR57" s="468"/>
      <c r="DMS57" s="468"/>
      <c r="DMT57" s="468"/>
      <c r="DMU57" s="468"/>
      <c r="DMV57" s="468"/>
      <c r="DMW57" s="468"/>
      <c r="DMX57" s="468"/>
      <c r="DMY57" s="468"/>
      <c r="DMZ57" s="468"/>
      <c r="DNA57" s="468"/>
      <c r="DNB57" s="468"/>
      <c r="DNC57" s="468"/>
      <c r="DND57" s="468"/>
      <c r="DNE57" s="468"/>
      <c r="DNF57" s="468"/>
      <c r="DNG57" s="468"/>
      <c r="DNH57" s="468"/>
      <c r="DNI57" s="468"/>
      <c r="DNJ57" s="468"/>
      <c r="DNK57" s="468"/>
      <c r="DNL57" s="468"/>
      <c r="DNM57" s="468"/>
      <c r="DNN57" s="468"/>
      <c r="DNO57" s="468"/>
      <c r="DNP57" s="468"/>
      <c r="DNQ57" s="468"/>
      <c r="DNR57" s="468"/>
      <c r="DNS57" s="468"/>
      <c r="DNT57" s="468"/>
      <c r="DNU57" s="468"/>
      <c r="DNV57" s="468"/>
      <c r="DNW57" s="468"/>
      <c r="DNX57" s="468"/>
      <c r="DNY57" s="468"/>
      <c r="DNZ57" s="468"/>
      <c r="DOA57" s="468"/>
      <c r="DOB57" s="468"/>
      <c r="DOC57" s="468"/>
      <c r="DOD57" s="468"/>
      <c r="DOE57" s="468"/>
      <c r="DOF57" s="468"/>
      <c r="DOG57" s="468"/>
      <c r="DOH57" s="468"/>
      <c r="DOI57" s="468"/>
      <c r="DOJ57" s="468"/>
      <c r="DOK57" s="468"/>
      <c r="DOL57" s="468"/>
      <c r="DOM57" s="468"/>
      <c r="DON57" s="468"/>
      <c r="DOO57" s="468"/>
      <c r="DOP57" s="468"/>
      <c r="DOQ57" s="468"/>
      <c r="DOR57" s="468"/>
      <c r="DOS57" s="468"/>
      <c r="DOT57" s="468"/>
      <c r="DOU57" s="468"/>
      <c r="DOV57" s="468"/>
      <c r="DOW57" s="468"/>
      <c r="DOX57" s="468"/>
      <c r="DOY57" s="468"/>
      <c r="DOZ57" s="468"/>
      <c r="DPA57" s="468"/>
      <c r="DPB57" s="468"/>
      <c r="DPC57" s="468"/>
      <c r="DPD57" s="468"/>
      <c r="DPE57" s="468"/>
      <c r="DPF57" s="468"/>
      <c r="DPG57" s="468"/>
      <c r="DPH57" s="468"/>
      <c r="DPI57" s="468"/>
      <c r="DPJ57" s="468"/>
      <c r="DPK57" s="468"/>
      <c r="DPL57" s="468"/>
      <c r="DPM57" s="468"/>
      <c r="DPN57" s="468"/>
      <c r="DPO57" s="468"/>
      <c r="DPP57" s="468"/>
      <c r="DPQ57" s="468"/>
      <c r="DPR57" s="468"/>
      <c r="DPS57" s="468"/>
      <c r="DPT57" s="468"/>
      <c r="DPU57" s="468"/>
      <c r="DPV57" s="468"/>
      <c r="DPW57" s="468"/>
      <c r="DPX57" s="468"/>
      <c r="DPY57" s="468"/>
      <c r="DPZ57" s="468"/>
      <c r="DQA57" s="468"/>
      <c r="DQB57" s="468"/>
      <c r="DQC57" s="468"/>
      <c r="DQD57" s="468"/>
      <c r="DQE57" s="468"/>
      <c r="DQF57" s="468"/>
      <c r="DQG57" s="468"/>
      <c r="DQH57" s="468"/>
      <c r="DQI57" s="468"/>
      <c r="DQJ57" s="468"/>
      <c r="DQK57" s="468"/>
      <c r="DQL57" s="468"/>
      <c r="DQM57" s="468"/>
      <c r="DQN57" s="468"/>
      <c r="DQO57" s="468"/>
      <c r="DQP57" s="468"/>
      <c r="DQQ57" s="468"/>
      <c r="DQR57" s="468"/>
      <c r="DQS57" s="468"/>
      <c r="DQT57" s="468"/>
      <c r="DQU57" s="468"/>
      <c r="DQV57" s="468"/>
      <c r="DQW57" s="468"/>
      <c r="DQX57" s="468"/>
      <c r="DQY57" s="468"/>
      <c r="DQZ57" s="468"/>
      <c r="DRA57" s="468"/>
      <c r="DRB57" s="468"/>
      <c r="DRC57" s="468"/>
      <c r="DRD57" s="468"/>
      <c r="DRE57" s="468"/>
      <c r="DRF57" s="468"/>
      <c r="DRG57" s="468"/>
      <c r="DRH57" s="468"/>
      <c r="DRI57" s="468"/>
      <c r="DRJ57" s="468"/>
      <c r="DRK57" s="468"/>
      <c r="DRL57" s="468"/>
      <c r="DRM57" s="468"/>
      <c r="DRN57" s="468"/>
      <c r="DRO57" s="468"/>
      <c r="DRP57" s="468"/>
      <c r="DRQ57" s="468"/>
      <c r="DRR57" s="468"/>
      <c r="DRS57" s="468"/>
      <c r="DRT57" s="468"/>
      <c r="DRU57" s="468"/>
      <c r="DRV57" s="468"/>
      <c r="DRW57" s="468"/>
      <c r="DRX57" s="468"/>
      <c r="DRY57" s="468"/>
      <c r="DRZ57" s="468"/>
      <c r="DSA57" s="468"/>
      <c r="DSB57" s="468"/>
      <c r="DSC57" s="468"/>
      <c r="DSD57" s="468"/>
      <c r="DSE57" s="468"/>
      <c r="DSF57" s="468"/>
      <c r="DSG57" s="468"/>
      <c r="DSH57" s="468"/>
      <c r="DSI57" s="468"/>
      <c r="DSJ57" s="468"/>
      <c r="DSK57" s="468"/>
      <c r="DSL57" s="468"/>
      <c r="DSM57" s="468"/>
      <c r="DSN57" s="468"/>
      <c r="DSO57" s="468"/>
      <c r="DSP57" s="468"/>
      <c r="DSQ57" s="468"/>
      <c r="DSR57" s="468"/>
      <c r="DSS57" s="468"/>
      <c r="DST57" s="468"/>
      <c r="DSU57" s="468"/>
      <c r="DSV57" s="468"/>
      <c r="DSW57" s="468"/>
      <c r="DSX57" s="468"/>
      <c r="DSY57" s="468"/>
      <c r="DSZ57" s="468"/>
      <c r="DTA57" s="468"/>
      <c r="DTB57" s="468"/>
      <c r="DTC57" s="468"/>
      <c r="DTD57" s="468"/>
      <c r="DTE57" s="468"/>
      <c r="DTF57" s="468"/>
      <c r="DTG57" s="468"/>
      <c r="DTH57" s="468"/>
      <c r="DTI57" s="468"/>
      <c r="DTJ57" s="468"/>
      <c r="DTK57" s="468"/>
      <c r="DTL57" s="468"/>
      <c r="DTM57" s="468"/>
      <c r="DTN57" s="468"/>
      <c r="DTO57" s="468"/>
      <c r="DTP57" s="468"/>
      <c r="DTQ57" s="468"/>
      <c r="DTR57" s="468"/>
      <c r="DTS57" s="468"/>
      <c r="DTT57" s="468"/>
      <c r="DTU57" s="468"/>
      <c r="DTV57" s="468"/>
      <c r="DTW57" s="468"/>
      <c r="DTX57" s="468"/>
      <c r="DTY57" s="468"/>
      <c r="DTZ57" s="468"/>
      <c r="DUA57" s="468"/>
      <c r="DUB57" s="468"/>
      <c r="DUC57" s="468"/>
      <c r="DUD57" s="468"/>
      <c r="DUE57" s="468"/>
      <c r="DUF57" s="468"/>
      <c r="DUG57" s="468"/>
      <c r="DUH57" s="468"/>
      <c r="DUI57" s="468"/>
      <c r="DUJ57" s="468"/>
      <c r="DUK57" s="468"/>
      <c r="DUL57" s="468"/>
      <c r="DUM57" s="468"/>
      <c r="DUN57" s="468"/>
      <c r="DUO57" s="468"/>
      <c r="DUP57" s="468"/>
      <c r="DUQ57" s="468"/>
      <c r="DUR57" s="468"/>
      <c r="DUS57" s="468"/>
      <c r="DUT57" s="468"/>
      <c r="DUU57" s="468"/>
      <c r="DUV57" s="468"/>
      <c r="DUW57" s="468"/>
      <c r="DUX57" s="468"/>
      <c r="DUY57" s="468"/>
      <c r="DUZ57" s="468"/>
      <c r="DVA57" s="468"/>
      <c r="DVB57" s="468"/>
      <c r="DVC57" s="468"/>
      <c r="DVD57" s="468"/>
      <c r="DVE57" s="468"/>
      <c r="DVF57" s="468"/>
      <c r="DVG57" s="468"/>
      <c r="DVH57" s="468"/>
      <c r="DVI57" s="468"/>
      <c r="DVJ57" s="468"/>
      <c r="DVK57" s="468"/>
      <c r="DVL57" s="468"/>
      <c r="DVM57" s="468"/>
      <c r="DVN57" s="468"/>
      <c r="DVO57" s="468"/>
      <c r="DVP57" s="468"/>
      <c r="DVQ57" s="468"/>
      <c r="DVR57" s="468"/>
      <c r="DVS57" s="468"/>
      <c r="DVT57" s="468"/>
      <c r="DVU57" s="468"/>
      <c r="DVV57" s="468"/>
      <c r="DVW57" s="468"/>
      <c r="DVX57" s="468"/>
      <c r="DVY57" s="468"/>
      <c r="DVZ57" s="468"/>
      <c r="DWA57" s="468"/>
      <c r="DWB57" s="468"/>
      <c r="DWC57" s="468"/>
      <c r="DWD57" s="468"/>
      <c r="DWE57" s="468"/>
      <c r="DWF57" s="468"/>
      <c r="DWG57" s="468"/>
      <c r="DWH57" s="468"/>
      <c r="DWI57" s="468"/>
      <c r="DWJ57" s="468"/>
      <c r="DWK57" s="468"/>
      <c r="DWL57" s="468"/>
      <c r="DWM57" s="468"/>
      <c r="DWN57" s="468"/>
      <c r="DWO57" s="468"/>
      <c r="DWP57" s="468"/>
      <c r="DWQ57" s="468"/>
      <c r="DWR57" s="468"/>
      <c r="DWS57" s="468"/>
      <c r="DWT57" s="468"/>
      <c r="DWU57" s="468"/>
      <c r="DWV57" s="468"/>
      <c r="DWW57" s="468"/>
      <c r="DWX57" s="468"/>
      <c r="DWY57" s="468"/>
      <c r="DWZ57" s="468"/>
      <c r="DXA57" s="468"/>
      <c r="DXB57" s="468"/>
      <c r="DXC57" s="468"/>
      <c r="DXD57" s="468"/>
      <c r="DXE57" s="468"/>
      <c r="DXF57" s="468"/>
      <c r="DXG57" s="468"/>
      <c r="DXH57" s="468"/>
      <c r="DXI57" s="468"/>
      <c r="DXJ57" s="468"/>
      <c r="DXK57" s="468"/>
      <c r="DXL57" s="468"/>
      <c r="DXM57" s="468"/>
      <c r="DXN57" s="468"/>
      <c r="DXO57" s="468"/>
      <c r="DXP57" s="468"/>
      <c r="DXQ57" s="468"/>
      <c r="DXR57" s="468"/>
      <c r="DXS57" s="468"/>
      <c r="DXT57" s="468"/>
      <c r="DXU57" s="468"/>
      <c r="DXV57" s="468"/>
      <c r="DXW57" s="468"/>
      <c r="DXX57" s="468"/>
      <c r="DXY57" s="468"/>
      <c r="DXZ57" s="468"/>
      <c r="DYA57" s="468"/>
      <c r="DYB57" s="468"/>
      <c r="DYC57" s="468"/>
      <c r="DYD57" s="468"/>
      <c r="DYE57" s="468"/>
      <c r="DYF57" s="468"/>
      <c r="DYG57" s="468"/>
      <c r="DYH57" s="468"/>
      <c r="DYI57" s="468"/>
      <c r="DYJ57" s="468"/>
      <c r="DYK57" s="468"/>
      <c r="DYL57" s="468"/>
      <c r="DYM57" s="468"/>
      <c r="DYN57" s="468"/>
      <c r="DYO57" s="468"/>
      <c r="DYP57" s="468"/>
      <c r="DYQ57" s="468"/>
      <c r="DYR57" s="468"/>
      <c r="DYS57" s="468"/>
      <c r="DYT57" s="468"/>
      <c r="DYU57" s="468"/>
      <c r="DYV57" s="468"/>
      <c r="DYW57" s="468"/>
      <c r="DYX57" s="468"/>
      <c r="DYY57" s="468"/>
      <c r="DYZ57" s="468"/>
      <c r="DZA57" s="468"/>
      <c r="DZB57" s="468"/>
      <c r="DZC57" s="468"/>
      <c r="DZD57" s="468"/>
      <c r="DZE57" s="468"/>
      <c r="DZF57" s="468"/>
      <c r="DZG57" s="468"/>
      <c r="DZH57" s="468"/>
      <c r="DZI57" s="468"/>
      <c r="DZJ57" s="468"/>
      <c r="DZK57" s="468"/>
      <c r="DZL57" s="468"/>
      <c r="DZM57" s="468"/>
      <c r="DZN57" s="468"/>
      <c r="DZO57" s="468"/>
      <c r="DZP57" s="468"/>
      <c r="DZQ57" s="468"/>
      <c r="DZR57" s="468"/>
      <c r="DZS57" s="468"/>
      <c r="DZT57" s="468"/>
      <c r="DZU57" s="468"/>
      <c r="DZV57" s="468"/>
      <c r="DZW57" s="468"/>
      <c r="DZX57" s="468"/>
      <c r="DZY57" s="468"/>
      <c r="DZZ57" s="468"/>
      <c r="EAA57" s="468"/>
      <c r="EAB57" s="468"/>
      <c r="EAC57" s="468"/>
      <c r="EAD57" s="468"/>
      <c r="EAE57" s="468"/>
      <c r="EAF57" s="468"/>
      <c r="EAG57" s="468"/>
      <c r="EAH57" s="468"/>
      <c r="EAI57" s="468"/>
      <c r="EAJ57" s="468"/>
      <c r="EAK57" s="468"/>
      <c r="EAL57" s="468"/>
      <c r="EAM57" s="468"/>
      <c r="EAN57" s="468"/>
      <c r="EAO57" s="468"/>
      <c r="EAP57" s="468"/>
      <c r="EAQ57" s="468"/>
      <c r="EAR57" s="468"/>
      <c r="EAS57" s="468"/>
      <c r="EAT57" s="468"/>
      <c r="EAU57" s="468"/>
      <c r="EAV57" s="468"/>
      <c r="EAW57" s="468"/>
      <c r="EAX57" s="468"/>
      <c r="EAY57" s="468"/>
      <c r="EAZ57" s="468"/>
      <c r="EBA57" s="468"/>
      <c r="EBB57" s="468"/>
      <c r="EBC57" s="468"/>
      <c r="EBD57" s="468"/>
      <c r="EBE57" s="468"/>
      <c r="EBF57" s="468"/>
      <c r="EBG57" s="468"/>
      <c r="EBH57" s="468"/>
      <c r="EBI57" s="468"/>
      <c r="EBJ57" s="468"/>
      <c r="EBK57" s="468"/>
      <c r="EBL57" s="468"/>
      <c r="EBM57" s="468"/>
      <c r="EBN57" s="468"/>
      <c r="EBO57" s="468"/>
      <c r="EBP57" s="468"/>
      <c r="EBQ57" s="468"/>
      <c r="EBR57" s="468"/>
      <c r="EBS57" s="468"/>
      <c r="EBT57" s="468"/>
      <c r="EBU57" s="468"/>
      <c r="EBV57" s="468"/>
      <c r="EBW57" s="468"/>
      <c r="EBX57" s="468"/>
      <c r="EBY57" s="468"/>
      <c r="EBZ57" s="468"/>
      <c r="ECA57" s="468"/>
      <c r="ECB57" s="468"/>
      <c r="ECC57" s="468"/>
      <c r="ECD57" s="468"/>
      <c r="ECE57" s="468"/>
      <c r="ECF57" s="468"/>
      <c r="ECG57" s="468"/>
      <c r="ECH57" s="468"/>
      <c r="ECI57" s="468"/>
      <c r="ECJ57" s="468"/>
      <c r="ECK57" s="468"/>
      <c r="ECL57" s="468"/>
      <c r="ECM57" s="468"/>
      <c r="ECN57" s="468"/>
      <c r="ECO57" s="468"/>
      <c r="ECP57" s="468"/>
      <c r="ECQ57" s="468"/>
      <c r="ECR57" s="468"/>
      <c r="ECS57" s="468"/>
      <c r="ECT57" s="468"/>
      <c r="ECU57" s="468"/>
      <c r="ECV57" s="468"/>
      <c r="ECW57" s="468"/>
      <c r="ECX57" s="468"/>
      <c r="ECY57" s="468"/>
      <c r="ECZ57" s="468"/>
      <c r="EDA57" s="468"/>
      <c r="EDB57" s="468"/>
      <c r="EDC57" s="468"/>
      <c r="EDD57" s="468"/>
      <c r="EDE57" s="468"/>
      <c r="EDF57" s="468"/>
      <c r="EDG57" s="468"/>
      <c r="EDH57" s="468"/>
      <c r="EDI57" s="468"/>
      <c r="EDJ57" s="468"/>
      <c r="EDK57" s="468"/>
      <c r="EDL57" s="468"/>
      <c r="EDM57" s="468"/>
      <c r="EDN57" s="468"/>
      <c r="EDO57" s="468"/>
      <c r="EDP57" s="468"/>
      <c r="EDQ57" s="468"/>
      <c r="EDR57" s="468"/>
      <c r="EDS57" s="468"/>
      <c r="EDT57" s="468"/>
      <c r="EDU57" s="468"/>
      <c r="EDV57" s="468"/>
      <c r="EDW57" s="468"/>
      <c r="EDX57" s="468"/>
      <c r="EDY57" s="468"/>
      <c r="EDZ57" s="468"/>
      <c r="EEA57" s="468"/>
      <c r="EEB57" s="468"/>
      <c r="EEC57" s="468"/>
      <c r="EED57" s="468"/>
      <c r="EEE57" s="468"/>
      <c r="EEF57" s="468"/>
      <c r="EEG57" s="468"/>
      <c r="EEH57" s="468"/>
      <c r="EEI57" s="468"/>
      <c r="EEJ57" s="468"/>
      <c r="EEK57" s="468"/>
      <c r="EEL57" s="468"/>
      <c r="EEM57" s="468"/>
      <c r="EEN57" s="468"/>
      <c r="EEO57" s="468"/>
      <c r="EEP57" s="468"/>
      <c r="EEQ57" s="468"/>
      <c r="EER57" s="468"/>
      <c r="EES57" s="468"/>
      <c r="EET57" s="468"/>
      <c r="EEU57" s="468"/>
      <c r="EEV57" s="468"/>
      <c r="EEW57" s="468"/>
      <c r="EEX57" s="468"/>
      <c r="EEY57" s="468"/>
      <c r="EEZ57" s="468"/>
      <c r="EFA57" s="468"/>
      <c r="EFB57" s="468"/>
      <c r="EFC57" s="468"/>
      <c r="EFD57" s="468"/>
      <c r="EFE57" s="468"/>
      <c r="EFF57" s="468"/>
      <c r="EFG57" s="468"/>
      <c r="EFH57" s="468"/>
      <c r="EFI57" s="468"/>
      <c r="EFJ57" s="468"/>
      <c r="EFK57" s="468"/>
      <c r="EFL57" s="468"/>
      <c r="EFM57" s="468"/>
      <c r="EFN57" s="468"/>
      <c r="EFO57" s="468"/>
      <c r="EFP57" s="468"/>
      <c r="EFQ57" s="468"/>
      <c r="EFR57" s="468"/>
      <c r="EFS57" s="468"/>
      <c r="EFT57" s="468"/>
      <c r="EFU57" s="468"/>
      <c r="EFV57" s="468"/>
      <c r="EFW57" s="468"/>
      <c r="EFX57" s="468"/>
      <c r="EFY57" s="468"/>
      <c r="EFZ57" s="468"/>
      <c r="EGA57" s="468"/>
      <c r="EGB57" s="468"/>
      <c r="EGC57" s="468"/>
      <c r="EGD57" s="468"/>
      <c r="EGE57" s="468"/>
      <c r="EGF57" s="468"/>
      <c r="EGG57" s="468"/>
      <c r="EGH57" s="468"/>
      <c r="EGI57" s="468"/>
      <c r="EGJ57" s="468"/>
      <c r="EGK57" s="468"/>
      <c r="EGL57" s="468"/>
      <c r="EGM57" s="468"/>
      <c r="EGN57" s="468"/>
      <c r="EGO57" s="468"/>
      <c r="EGP57" s="468"/>
      <c r="EGQ57" s="468"/>
      <c r="EGR57" s="468"/>
      <c r="EGS57" s="468"/>
      <c r="EGT57" s="468"/>
      <c r="EGU57" s="468"/>
      <c r="EGV57" s="468"/>
      <c r="EGW57" s="468"/>
      <c r="EGX57" s="468"/>
      <c r="EGY57" s="468"/>
      <c r="EGZ57" s="468"/>
      <c r="EHA57" s="468"/>
      <c r="EHB57" s="468"/>
      <c r="EHC57" s="468"/>
      <c r="EHD57" s="468"/>
      <c r="EHE57" s="468"/>
      <c r="EHF57" s="468"/>
      <c r="EHG57" s="468"/>
      <c r="EHH57" s="468"/>
      <c r="EHI57" s="468"/>
      <c r="EHJ57" s="468"/>
      <c r="EHK57" s="468"/>
      <c r="EHL57" s="468"/>
      <c r="EHM57" s="468"/>
      <c r="EHN57" s="468"/>
      <c r="EHO57" s="468"/>
      <c r="EHP57" s="468"/>
      <c r="EHQ57" s="468"/>
      <c r="EHR57" s="468"/>
      <c r="EHS57" s="468"/>
      <c r="EHT57" s="468"/>
      <c r="EHU57" s="468"/>
      <c r="EHV57" s="468"/>
      <c r="EHW57" s="468"/>
      <c r="EHX57" s="468"/>
      <c r="EHY57" s="468"/>
      <c r="EHZ57" s="468"/>
      <c r="EIA57" s="468"/>
      <c r="EIB57" s="468"/>
      <c r="EIC57" s="468"/>
      <c r="EID57" s="468"/>
      <c r="EIE57" s="468"/>
      <c r="EIF57" s="468"/>
      <c r="EIG57" s="468"/>
      <c r="EIH57" s="468"/>
      <c r="EII57" s="468"/>
      <c r="EIJ57" s="468"/>
      <c r="EIK57" s="468"/>
      <c r="EIL57" s="468"/>
      <c r="EIM57" s="468"/>
      <c r="EIN57" s="468"/>
      <c r="EIO57" s="468"/>
      <c r="EIP57" s="468"/>
      <c r="EIQ57" s="468"/>
      <c r="EIR57" s="468"/>
      <c r="EIS57" s="468"/>
      <c r="EIT57" s="468"/>
      <c r="EIU57" s="468"/>
      <c r="EIV57" s="468"/>
      <c r="EIW57" s="468"/>
      <c r="EIX57" s="468"/>
      <c r="EIY57" s="468"/>
      <c r="EIZ57" s="468"/>
      <c r="EJA57" s="468"/>
      <c r="EJB57" s="468"/>
      <c r="EJC57" s="468"/>
      <c r="EJD57" s="468"/>
      <c r="EJE57" s="468"/>
      <c r="EJF57" s="468"/>
      <c r="EJG57" s="468"/>
      <c r="EJH57" s="468"/>
      <c r="EJI57" s="468"/>
      <c r="EJJ57" s="468"/>
      <c r="EJK57" s="468"/>
      <c r="EJL57" s="468"/>
      <c r="EJM57" s="468"/>
      <c r="EJN57" s="468"/>
      <c r="EJO57" s="468"/>
      <c r="EJP57" s="468"/>
      <c r="EJQ57" s="468"/>
      <c r="EJR57" s="468"/>
      <c r="EJS57" s="468"/>
      <c r="EJT57" s="468"/>
      <c r="EJU57" s="468"/>
      <c r="EJV57" s="468"/>
      <c r="EJW57" s="468"/>
      <c r="EJX57" s="468"/>
      <c r="EJY57" s="468"/>
      <c r="EJZ57" s="468"/>
      <c r="EKA57" s="468"/>
      <c r="EKB57" s="468"/>
      <c r="EKC57" s="468"/>
      <c r="EKD57" s="468"/>
      <c r="EKE57" s="468"/>
      <c r="EKF57" s="468"/>
      <c r="EKG57" s="468"/>
      <c r="EKH57" s="468"/>
      <c r="EKI57" s="468"/>
      <c r="EKJ57" s="468"/>
      <c r="EKK57" s="468"/>
      <c r="EKL57" s="468"/>
      <c r="EKM57" s="468"/>
      <c r="EKN57" s="468"/>
      <c r="EKO57" s="468"/>
      <c r="EKP57" s="468"/>
      <c r="EKQ57" s="468"/>
      <c r="EKR57" s="468"/>
      <c r="EKS57" s="468"/>
      <c r="EKT57" s="468"/>
      <c r="EKU57" s="468"/>
      <c r="EKV57" s="468"/>
      <c r="EKW57" s="468"/>
      <c r="EKX57" s="468"/>
      <c r="EKY57" s="468"/>
      <c r="EKZ57" s="468"/>
      <c r="ELA57" s="468"/>
      <c r="ELB57" s="468"/>
      <c r="ELC57" s="468"/>
      <c r="ELD57" s="468"/>
      <c r="ELE57" s="468"/>
      <c r="ELF57" s="468"/>
      <c r="ELG57" s="468"/>
      <c r="ELH57" s="468"/>
      <c r="ELI57" s="468"/>
      <c r="ELJ57" s="468"/>
      <c r="ELK57" s="468"/>
      <c r="ELL57" s="468"/>
      <c r="ELM57" s="468"/>
      <c r="ELN57" s="468"/>
      <c r="ELO57" s="468"/>
      <c r="ELP57" s="468"/>
      <c r="ELQ57" s="468"/>
      <c r="ELR57" s="468"/>
      <c r="ELS57" s="468"/>
      <c r="ELT57" s="468"/>
      <c r="ELU57" s="468"/>
      <c r="ELV57" s="468"/>
      <c r="ELW57" s="468"/>
      <c r="ELX57" s="468"/>
      <c r="ELY57" s="468"/>
      <c r="ELZ57" s="468"/>
      <c r="EMA57" s="468"/>
      <c r="EMB57" s="468"/>
      <c r="EMC57" s="468"/>
      <c r="EMD57" s="468"/>
      <c r="EME57" s="468"/>
      <c r="EMF57" s="468"/>
      <c r="EMG57" s="468"/>
      <c r="EMH57" s="468"/>
      <c r="EMI57" s="468"/>
      <c r="EMJ57" s="468"/>
      <c r="EMK57" s="468"/>
      <c r="EML57" s="468"/>
      <c r="EMM57" s="468"/>
      <c r="EMN57" s="468"/>
      <c r="EMO57" s="468"/>
      <c r="EMP57" s="468"/>
      <c r="EMQ57" s="468"/>
      <c r="EMR57" s="468"/>
      <c r="EMS57" s="468"/>
      <c r="EMT57" s="468"/>
      <c r="EMU57" s="468"/>
      <c r="EMV57" s="468"/>
      <c r="EMW57" s="468"/>
      <c r="EMX57" s="468"/>
      <c r="EMY57" s="468"/>
      <c r="EMZ57" s="468"/>
      <c r="ENA57" s="468"/>
      <c r="ENB57" s="468"/>
      <c r="ENC57" s="468"/>
      <c r="END57" s="468"/>
      <c r="ENE57" s="468"/>
      <c r="ENF57" s="468"/>
      <c r="ENG57" s="468"/>
      <c r="ENH57" s="468"/>
      <c r="ENI57" s="468"/>
      <c r="ENJ57" s="468"/>
      <c r="ENK57" s="468"/>
      <c r="ENL57" s="468"/>
      <c r="ENM57" s="468"/>
      <c r="ENN57" s="468"/>
      <c r="ENO57" s="468"/>
      <c r="ENP57" s="468"/>
      <c r="ENQ57" s="468"/>
      <c r="ENR57" s="468"/>
      <c r="ENS57" s="468"/>
      <c r="ENT57" s="468"/>
      <c r="ENU57" s="468"/>
      <c r="ENV57" s="468"/>
      <c r="ENW57" s="468"/>
      <c r="ENX57" s="468"/>
      <c r="ENY57" s="468"/>
      <c r="ENZ57" s="468"/>
      <c r="EOA57" s="468"/>
      <c r="EOB57" s="468"/>
      <c r="EOC57" s="468"/>
      <c r="EOD57" s="468"/>
      <c r="EOE57" s="468"/>
      <c r="EOF57" s="468"/>
      <c r="EOG57" s="468"/>
      <c r="EOH57" s="468"/>
      <c r="EOI57" s="468"/>
      <c r="EOJ57" s="468"/>
      <c r="EOK57" s="468"/>
      <c r="EOL57" s="468"/>
      <c r="EOM57" s="468"/>
      <c r="EON57" s="468"/>
      <c r="EOO57" s="468"/>
      <c r="EOP57" s="468"/>
      <c r="EOQ57" s="468"/>
      <c r="EOR57" s="468"/>
      <c r="EOS57" s="468"/>
      <c r="EOT57" s="468"/>
      <c r="EOU57" s="468"/>
      <c r="EOV57" s="468"/>
      <c r="EOW57" s="468"/>
      <c r="EOX57" s="468"/>
      <c r="EOY57" s="468"/>
      <c r="EOZ57" s="468"/>
      <c r="EPA57" s="468"/>
      <c r="EPB57" s="468"/>
      <c r="EPC57" s="468"/>
      <c r="EPD57" s="468"/>
      <c r="EPE57" s="468"/>
      <c r="EPF57" s="468"/>
      <c r="EPG57" s="468"/>
      <c r="EPH57" s="468"/>
      <c r="EPI57" s="468"/>
      <c r="EPJ57" s="468"/>
      <c r="EPK57" s="468"/>
      <c r="EPL57" s="468"/>
      <c r="EPM57" s="468"/>
      <c r="EPN57" s="468"/>
      <c r="EPO57" s="468"/>
      <c r="EPP57" s="468"/>
      <c r="EPQ57" s="468"/>
      <c r="EPR57" s="468"/>
      <c r="EPS57" s="468"/>
      <c r="EPT57" s="468"/>
      <c r="EPU57" s="468"/>
      <c r="EPV57" s="468"/>
      <c r="EPW57" s="468"/>
      <c r="EPX57" s="468"/>
      <c r="EPY57" s="468"/>
      <c r="EPZ57" s="468"/>
      <c r="EQA57" s="468"/>
      <c r="EQB57" s="468"/>
      <c r="EQC57" s="468"/>
      <c r="EQD57" s="468"/>
      <c r="EQE57" s="468"/>
      <c r="EQF57" s="468"/>
      <c r="EQG57" s="468"/>
      <c r="EQH57" s="468"/>
      <c r="EQI57" s="468"/>
      <c r="EQJ57" s="468"/>
      <c r="EQK57" s="468"/>
      <c r="EQL57" s="468"/>
      <c r="EQM57" s="468"/>
      <c r="EQN57" s="468"/>
      <c r="EQO57" s="468"/>
      <c r="EQP57" s="468"/>
      <c r="EQQ57" s="468"/>
      <c r="EQR57" s="468"/>
      <c r="EQS57" s="468"/>
      <c r="EQT57" s="468"/>
      <c r="EQU57" s="468"/>
      <c r="EQV57" s="468"/>
      <c r="EQW57" s="468"/>
      <c r="EQX57" s="468"/>
      <c r="EQY57" s="468"/>
      <c r="EQZ57" s="468"/>
      <c r="ERA57" s="468"/>
      <c r="ERB57" s="468"/>
      <c r="ERC57" s="468"/>
      <c r="ERD57" s="468"/>
      <c r="ERE57" s="468"/>
      <c r="ERF57" s="468"/>
      <c r="ERG57" s="468"/>
      <c r="ERH57" s="468"/>
      <c r="ERI57" s="468"/>
      <c r="ERJ57" s="468"/>
      <c r="ERK57" s="468"/>
      <c r="ERL57" s="468"/>
      <c r="ERM57" s="468"/>
      <c r="ERN57" s="468"/>
      <c r="ERO57" s="468"/>
      <c r="ERP57" s="468"/>
      <c r="ERQ57" s="468"/>
      <c r="ERR57" s="468"/>
      <c r="ERS57" s="468"/>
      <c r="ERT57" s="468"/>
      <c r="ERU57" s="468"/>
      <c r="ERV57" s="468"/>
      <c r="ERW57" s="468"/>
      <c r="ERX57" s="468"/>
      <c r="ERY57" s="468"/>
      <c r="ERZ57" s="468"/>
      <c r="ESA57" s="468"/>
      <c r="ESB57" s="468"/>
      <c r="ESC57" s="468"/>
      <c r="ESD57" s="468"/>
      <c r="ESE57" s="468"/>
      <c r="ESF57" s="468"/>
      <c r="ESG57" s="468"/>
      <c r="ESH57" s="468"/>
      <c r="ESI57" s="468"/>
      <c r="ESJ57" s="468"/>
      <c r="ESK57" s="468"/>
      <c r="ESL57" s="468"/>
      <c r="ESM57" s="468"/>
      <c r="ESN57" s="468"/>
      <c r="ESO57" s="468"/>
      <c r="ESP57" s="468"/>
      <c r="ESQ57" s="468"/>
      <c r="ESR57" s="468"/>
      <c r="ESS57" s="468"/>
      <c r="EST57" s="468"/>
      <c r="ESU57" s="468"/>
      <c r="ESV57" s="468"/>
      <c r="ESW57" s="468"/>
      <c r="ESX57" s="468"/>
      <c r="ESY57" s="468"/>
      <c r="ESZ57" s="468"/>
      <c r="ETA57" s="468"/>
      <c r="ETB57" s="468"/>
      <c r="ETC57" s="468"/>
      <c r="ETD57" s="468"/>
      <c r="ETE57" s="468"/>
      <c r="ETF57" s="468"/>
      <c r="ETG57" s="468"/>
      <c r="ETH57" s="468"/>
      <c r="ETI57" s="468"/>
      <c r="ETJ57" s="468"/>
      <c r="ETK57" s="468"/>
      <c r="ETL57" s="468"/>
      <c r="ETM57" s="468"/>
      <c r="ETN57" s="468"/>
      <c r="ETO57" s="468"/>
      <c r="ETP57" s="468"/>
      <c r="ETQ57" s="468"/>
      <c r="ETR57" s="468"/>
      <c r="ETS57" s="468"/>
      <c r="ETT57" s="468"/>
      <c r="ETU57" s="468"/>
      <c r="ETV57" s="468"/>
      <c r="ETW57" s="468"/>
      <c r="ETX57" s="468"/>
      <c r="ETY57" s="468"/>
      <c r="ETZ57" s="468"/>
      <c r="EUA57" s="468"/>
      <c r="EUB57" s="468"/>
      <c r="EUC57" s="468"/>
      <c r="EUD57" s="468"/>
      <c r="EUE57" s="468"/>
      <c r="EUF57" s="468"/>
      <c r="EUG57" s="468"/>
      <c r="EUH57" s="468"/>
      <c r="EUI57" s="468"/>
      <c r="EUJ57" s="468"/>
      <c r="EUK57" s="468"/>
      <c r="EUL57" s="468"/>
      <c r="EUM57" s="468"/>
      <c r="EUN57" s="468"/>
      <c r="EUO57" s="468"/>
      <c r="EUP57" s="468"/>
      <c r="EUQ57" s="468"/>
      <c r="EUR57" s="468"/>
      <c r="EUS57" s="468"/>
      <c r="EUT57" s="468"/>
      <c r="EUU57" s="468"/>
      <c r="EUV57" s="468"/>
      <c r="EUW57" s="468"/>
      <c r="EUX57" s="468"/>
      <c r="EUY57" s="468"/>
      <c r="EUZ57" s="468"/>
      <c r="EVA57" s="468"/>
      <c r="EVB57" s="468"/>
      <c r="EVC57" s="468"/>
      <c r="EVD57" s="468"/>
      <c r="EVE57" s="468"/>
      <c r="EVF57" s="468"/>
      <c r="EVG57" s="468"/>
      <c r="EVH57" s="468"/>
      <c r="EVI57" s="468"/>
      <c r="EVJ57" s="468"/>
      <c r="EVK57" s="468"/>
      <c r="EVL57" s="468"/>
      <c r="EVM57" s="468"/>
      <c r="EVN57" s="468"/>
      <c r="EVO57" s="468"/>
      <c r="EVP57" s="468"/>
      <c r="EVQ57" s="468"/>
      <c r="EVR57" s="468"/>
      <c r="EVS57" s="468"/>
      <c r="EVT57" s="468"/>
      <c r="EVU57" s="468"/>
      <c r="EVV57" s="468"/>
      <c r="EVW57" s="468"/>
      <c r="EVX57" s="468"/>
      <c r="EVY57" s="468"/>
      <c r="EVZ57" s="468"/>
      <c r="EWA57" s="468"/>
      <c r="EWB57" s="468"/>
      <c r="EWC57" s="468"/>
      <c r="EWD57" s="468"/>
      <c r="EWE57" s="468"/>
      <c r="EWF57" s="468"/>
      <c r="EWG57" s="468"/>
      <c r="EWH57" s="468"/>
      <c r="EWI57" s="468"/>
      <c r="EWJ57" s="468"/>
      <c r="EWK57" s="468"/>
      <c r="EWL57" s="468"/>
      <c r="EWM57" s="468"/>
      <c r="EWN57" s="468"/>
      <c r="EWO57" s="468"/>
      <c r="EWP57" s="468"/>
      <c r="EWQ57" s="468"/>
      <c r="EWR57" s="468"/>
      <c r="EWS57" s="468"/>
      <c r="EWT57" s="468"/>
      <c r="EWU57" s="468"/>
      <c r="EWV57" s="468"/>
      <c r="EWW57" s="468"/>
      <c r="EWX57" s="468"/>
      <c r="EWY57" s="468"/>
      <c r="EWZ57" s="468"/>
      <c r="EXA57" s="468"/>
      <c r="EXB57" s="468"/>
      <c r="EXC57" s="468"/>
      <c r="EXD57" s="468"/>
      <c r="EXE57" s="468"/>
      <c r="EXF57" s="468"/>
      <c r="EXG57" s="468"/>
      <c r="EXH57" s="468"/>
      <c r="EXI57" s="468"/>
      <c r="EXJ57" s="468"/>
      <c r="EXK57" s="468"/>
      <c r="EXL57" s="468"/>
      <c r="EXM57" s="468"/>
      <c r="EXN57" s="468"/>
      <c r="EXO57" s="468"/>
      <c r="EXP57" s="468"/>
      <c r="EXQ57" s="468"/>
      <c r="EXR57" s="468"/>
      <c r="EXS57" s="468"/>
      <c r="EXT57" s="468"/>
      <c r="EXU57" s="468"/>
      <c r="EXV57" s="468"/>
      <c r="EXW57" s="468"/>
      <c r="EXX57" s="468"/>
      <c r="EXY57" s="468"/>
      <c r="EXZ57" s="468"/>
      <c r="EYA57" s="468"/>
      <c r="EYB57" s="468"/>
      <c r="EYC57" s="468"/>
      <c r="EYD57" s="468"/>
      <c r="EYE57" s="468"/>
      <c r="EYF57" s="468"/>
      <c r="EYG57" s="468"/>
      <c r="EYH57" s="468"/>
      <c r="EYI57" s="468"/>
      <c r="EYJ57" s="468"/>
      <c r="EYK57" s="468"/>
      <c r="EYL57" s="468"/>
      <c r="EYM57" s="468"/>
      <c r="EYN57" s="468"/>
      <c r="EYO57" s="468"/>
      <c r="EYP57" s="468"/>
      <c r="EYQ57" s="468"/>
      <c r="EYR57" s="468"/>
      <c r="EYS57" s="468"/>
      <c r="EYT57" s="468"/>
      <c r="EYU57" s="468"/>
      <c r="EYV57" s="468"/>
      <c r="EYW57" s="468"/>
      <c r="EYX57" s="468"/>
      <c r="EYY57" s="468"/>
      <c r="EYZ57" s="468"/>
      <c r="EZA57" s="468"/>
      <c r="EZB57" s="468"/>
      <c r="EZC57" s="468"/>
      <c r="EZD57" s="468"/>
      <c r="EZE57" s="468"/>
      <c r="EZF57" s="468"/>
      <c r="EZG57" s="468"/>
      <c r="EZH57" s="468"/>
      <c r="EZI57" s="468"/>
      <c r="EZJ57" s="468"/>
      <c r="EZK57" s="468"/>
      <c r="EZL57" s="468"/>
      <c r="EZM57" s="468"/>
      <c r="EZN57" s="468"/>
      <c r="EZO57" s="468"/>
      <c r="EZP57" s="468"/>
      <c r="EZQ57" s="468"/>
      <c r="EZR57" s="468"/>
      <c r="EZS57" s="468"/>
      <c r="EZT57" s="468"/>
      <c r="EZU57" s="468"/>
      <c r="EZV57" s="468"/>
      <c r="EZW57" s="468"/>
      <c r="EZX57" s="468"/>
      <c r="EZY57" s="468"/>
      <c r="EZZ57" s="468"/>
      <c r="FAA57" s="468"/>
      <c r="FAB57" s="468"/>
      <c r="FAC57" s="468"/>
      <c r="FAD57" s="468"/>
      <c r="FAE57" s="468"/>
      <c r="FAF57" s="468"/>
      <c r="FAG57" s="468"/>
      <c r="FAH57" s="468"/>
      <c r="FAI57" s="468"/>
      <c r="FAJ57" s="468"/>
      <c r="FAK57" s="468"/>
      <c r="FAL57" s="468"/>
      <c r="FAM57" s="468"/>
      <c r="FAN57" s="468"/>
      <c r="FAO57" s="468"/>
      <c r="FAP57" s="468"/>
      <c r="FAQ57" s="468"/>
      <c r="FAR57" s="468"/>
      <c r="FAS57" s="468"/>
      <c r="FAT57" s="468"/>
      <c r="FAU57" s="468"/>
      <c r="FAV57" s="468"/>
      <c r="FAW57" s="468"/>
      <c r="FAX57" s="468"/>
      <c r="FAY57" s="468"/>
      <c r="FAZ57" s="468"/>
      <c r="FBA57" s="468"/>
      <c r="FBB57" s="468"/>
      <c r="FBC57" s="468"/>
      <c r="FBD57" s="468"/>
      <c r="FBE57" s="468"/>
      <c r="FBF57" s="468"/>
      <c r="FBG57" s="468"/>
      <c r="FBH57" s="468"/>
      <c r="FBI57" s="468"/>
      <c r="FBJ57" s="468"/>
      <c r="FBK57" s="468"/>
      <c r="FBL57" s="468"/>
      <c r="FBM57" s="468"/>
      <c r="FBN57" s="468"/>
      <c r="FBO57" s="468"/>
      <c r="FBP57" s="468"/>
      <c r="FBQ57" s="468"/>
      <c r="FBR57" s="468"/>
      <c r="FBS57" s="468"/>
      <c r="FBT57" s="468"/>
      <c r="FBU57" s="468"/>
      <c r="FBV57" s="468"/>
      <c r="FBW57" s="468"/>
      <c r="FBX57" s="468"/>
      <c r="FBY57" s="468"/>
      <c r="FBZ57" s="468"/>
      <c r="FCA57" s="468"/>
      <c r="FCB57" s="468"/>
      <c r="FCC57" s="468"/>
      <c r="FCD57" s="468"/>
      <c r="FCE57" s="468"/>
      <c r="FCF57" s="468"/>
      <c r="FCG57" s="468"/>
      <c r="FCH57" s="468"/>
      <c r="FCI57" s="468"/>
      <c r="FCJ57" s="468"/>
      <c r="FCK57" s="468"/>
      <c r="FCL57" s="468"/>
      <c r="FCM57" s="468"/>
      <c r="FCN57" s="468"/>
      <c r="FCO57" s="468"/>
      <c r="FCP57" s="468"/>
      <c r="FCQ57" s="468"/>
      <c r="FCR57" s="468"/>
      <c r="FCS57" s="468"/>
      <c r="FCT57" s="468"/>
      <c r="FCU57" s="468"/>
      <c r="FCV57" s="468"/>
      <c r="FCW57" s="468"/>
      <c r="FCX57" s="468"/>
      <c r="FCY57" s="468"/>
      <c r="FCZ57" s="468"/>
      <c r="FDA57" s="468"/>
      <c r="FDB57" s="468"/>
      <c r="FDC57" s="468"/>
      <c r="FDD57" s="468"/>
      <c r="FDE57" s="468"/>
      <c r="FDF57" s="468"/>
      <c r="FDG57" s="468"/>
      <c r="FDH57" s="468"/>
      <c r="FDI57" s="468"/>
      <c r="FDJ57" s="468"/>
      <c r="FDK57" s="468"/>
      <c r="FDL57" s="468"/>
      <c r="FDM57" s="468"/>
      <c r="FDN57" s="468"/>
      <c r="FDO57" s="468"/>
      <c r="FDP57" s="468"/>
      <c r="FDQ57" s="468"/>
      <c r="FDR57" s="468"/>
      <c r="FDS57" s="468"/>
      <c r="FDT57" s="468"/>
      <c r="FDU57" s="468"/>
      <c r="FDV57" s="468"/>
      <c r="FDW57" s="468"/>
      <c r="FDX57" s="468"/>
      <c r="FDY57" s="468"/>
      <c r="FDZ57" s="468"/>
      <c r="FEA57" s="468"/>
      <c r="FEB57" s="468"/>
      <c r="FEC57" s="468"/>
      <c r="FED57" s="468"/>
      <c r="FEE57" s="468"/>
      <c r="FEF57" s="468"/>
      <c r="FEG57" s="468"/>
      <c r="FEH57" s="468"/>
      <c r="FEI57" s="468"/>
      <c r="FEJ57" s="468"/>
      <c r="FEK57" s="468"/>
      <c r="FEL57" s="468"/>
      <c r="FEM57" s="468"/>
      <c r="FEN57" s="468"/>
      <c r="FEO57" s="468"/>
      <c r="FEP57" s="468"/>
      <c r="FEQ57" s="468"/>
      <c r="FER57" s="468"/>
      <c r="FES57" s="468"/>
      <c r="FET57" s="468"/>
      <c r="FEU57" s="468"/>
      <c r="FEV57" s="468"/>
      <c r="FEW57" s="468"/>
      <c r="FEX57" s="468"/>
      <c r="FEY57" s="468"/>
      <c r="FEZ57" s="468"/>
      <c r="FFA57" s="468"/>
      <c r="FFB57" s="468"/>
      <c r="FFC57" s="468"/>
      <c r="FFD57" s="468"/>
      <c r="FFE57" s="468"/>
      <c r="FFF57" s="468"/>
      <c r="FFG57" s="468"/>
      <c r="FFH57" s="468"/>
      <c r="FFI57" s="468"/>
      <c r="FFJ57" s="468"/>
      <c r="FFK57" s="468"/>
      <c r="FFL57" s="468"/>
      <c r="FFM57" s="468"/>
      <c r="FFN57" s="468"/>
      <c r="FFO57" s="468"/>
      <c r="FFP57" s="468"/>
      <c r="FFQ57" s="468"/>
      <c r="FFR57" s="468"/>
      <c r="FFS57" s="468"/>
      <c r="FFT57" s="468"/>
      <c r="FFU57" s="468"/>
      <c r="FFV57" s="468"/>
      <c r="FFW57" s="468"/>
      <c r="FFX57" s="468"/>
      <c r="FFY57" s="468"/>
      <c r="FFZ57" s="468"/>
      <c r="FGA57" s="468"/>
      <c r="FGB57" s="468"/>
      <c r="FGC57" s="468"/>
      <c r="FGD57" s="468"/>
      <c r="FGE57" s="468"/>
      <c r="FGF57" s="468"/>
      <c r="FGG57" s="468"/>
      <c r="FGH57" s="468"/>
      <c r="FGI57" s="468"/>
      <c r="FGJ57" s="468"/>
      <c r="FGK57" s="468"/>
      <c r="FGL57" s="468"/>
      <c r="FGM57" s="468"/>
      <c r="FGN57" s="468"/>
      <c r="FGO57" s="468"/>
      <c r="FGP57" s="468"/>
      <c r="FGQ57" s="468"/>
      <c r="FGR57" s="468"/>
      <c r="FGS57" s="468"/>
      <c r="FGT57" s="468"/>
      <c r="FGU57" s="468"/>
      <c r="FGV57" s="468"/>
      <c r="FGW57" s="468"/>
      <c r="FGX57" s="468"/>
      <c r="FGY57" s="468"/>
      <c r="FGZ57" s="468"/>
      <c r="FHA57" s="468"/>
      <c r="FHB57" s="468"/>
      <c r="FHC57" s="468"/>
      <c r="FHD57" s="468"/>
      <c r="FHE57" s="468"/>
      <c r="FHF57" s="468"/>
      <c r="FHG57" s="468"/>
      <c r="FHH57" s="468"/>
      <c r="FHI57" s="468"/>
      <c r="FHJ57" s="468"/>
      <c r="FHK57" s="468"/>
      <c r="FHL57" s="468"/>
      <c r="FHM57" s="468"/>
      <c r="FHN57" s="468"/>
      <c r="FHO57" s="468"/>
      <c r="FHP57" s="468"/>
      <c r="FHQ57" s="468"/>
      <c r="FHR57" s="468"/>
      <c r="FHS57" s="468"/>
      <c r="FHT57" s="468"/>
      <c r="FHU57" s="468"/>
      <c r="FHV57" s="468"/>
      <c r="FHW57" s="468"/>
      <c r="FHX57" s="468"/>
      <c r="FHY57" s="468"/>
      <c r="FHZ57" s="468"/>
      <c r="FIA57" s="468"/>
      <c r="FIB57" s="468"/>
      <c r="FIC57" s="468"/>
      <c r="FID57" s="468"/>
      <c r="FIE57" s="468"/>
      <c r="FIF57" s="468"/>
      <c r="FIG57" s="468"/>
      <c r="FIH57" s="468"/>
      <c r="FII57" s="468"/>
      <c r="FIJ57" s="468"/>
      <c r="FIK57" s="468"/>
      <c r="FIL57" s="468"/>
      <c r="FIM57" s="468"/>
      <c r="FIN57" s="468"/>
      <c r="FIO57" s="468"/>
      <c r="FIP57" s="468"/>
      <c r="FIQ57" s="468"/>
      <c r="FIR57" s="468"/>
      <c r="FIS57" s="468"/>
      <c r="FIT57" s="468"/>
      <c r="FIU57" s="468"/>
      <c r="FIV57" s="468"/>
      <c r="FIW57" s="468"/>
      <c r="FIX57" s="468"/>
      <c r="FIY57" s="468"/>
      <c r="FIZ57" s="468"/>
      <c r="FJA57" s="468"/>
      <c r="FJB57" s="468"/>
      <c r="FJC57" s="468"/>
      <c r="FJD57" s="468"/>
      <c r="FJE57" s="468"/>
      <c r="FJF57" s="468"/>
      <c r="FJG57" s="468"/>
      <c r="FJH57" s="468"/>
      <c r="FJI57" s="468"/>
      <c r="FJJ57" s="468"/>
      <c r="FJK57" s="468"/>
      <c r="FJL57" s="468"/>
      <c r="FJM57" s="468"/>
      <c r="FJN57" s="468"/>
      <c r="FJO57" s="468"/>
      <c r="FJP57" s="468"/>
      <c r="FJQ57" s="468"/>
      <c r="FJR57" s="468"/>
      <c r="FJS57" s="468"/>
      <c r="FJT57" s="468"/>
      <c r="FJU57" s="468"/>
      <c r="FJV57" s="468"/>
      <c r="FJW57" s="468"/>
      <c r="FJX57" s="468"/>
      <c r="FJY57" s="468"/>
      <c r="FJZ57" s="468"/>
      <c r="FKA57" s="468"/>
      <c r="FKB57" s="468"/>
      <c r="FKC57" s="468"/>
      <c r="FKD57" s="468"/>
      <c r="FKE57" s="468"/>
      <c r="FKF57" s="468"/>
      <c r="FKG57" s="468"/>
      <c r="FKH57" s="468"/>
      <c r="FKI57" s="468"/>
      <c r="FKJ57" s="468"/>
      <c r="FKK57" s="468"/>
      <c r="FKL57" s="468"/>
      <c r="FKM57" s="468"/>
      <c r="FKN57" s="468"/>
      <c r="FKO57" s="468"/>
      <c r="FKP57" s="468"/>
      <c r="FKQ57" s="468"/>
      <c r="FKR57" s="468"/>
      <c r="FKS57" s="468"/>
      <c r="FKT57" s="468"/>
      <c r="FKU57" s="468"/>
      <c r="FKV57" s="468"/>
      <c r="FKW57" s="468"/>
      <c r="FKX57" s="468"/>
      <c r="FKY57" s="468"/>
      <c r="FKZ57" s="468"/>
      <c r="FLA57" s="468"/>
      <c r="FLB57" s="468"/>
      <c r="FLC57" s="468"/>
      <c r="FLD57" s="468"/>
      <c r="FLE57" s="468"/>
      <c r="FLF57" s="468"/>
      <c r="FLG57" s="468"/>
      <c r="FLH57" s="468"/>
      <c r="FLI57" s="468"/>
      <c r="FLJ57" s="468"/>
      <c r="FLK57" s="468"/>
      <c r="FLL57" s="468"/>
      <c r="FLM57" s="468"/>
      <c r="FLN57" s="468"/>
      <c r="FLO57" s="468"/>
      <c r="FLP57" s="468"/>
      <c r="FLQ57" s="468"/>
      <c r="FLR57" s="468"/>
      <c r="FLS57" s="468"/>
      <c r="FLT57" s="468"/>
      <c r="FLU57" s="468"/>
      <c r="FLV57" s="468"/>
      <c r="FLW57" s="468"/>
      <c r="FLX57" s="468"/>
      <c r="FLY57" s="468"/>
      <c r="FLZ57" s="468"/>
      <c r="FMA57" s="468"/>
      <c r="FMB57" s="468"/>
      <c r="FMC57" s="468"/>
      <c r="FMD57" s="468"/>
      <c r="FME57" s="468"/>
      <c r="FMF57" s="468"/>
      <c r="FMG57" s="468"/>
      <c r="FMH57" s="468"/>
      <c r="FMI57" s="468"/>
      <c r="FMJ57" s="468"/>
      <c r="FMK57" s="468"/>
      <c r="FML57" s="468"/>
      <c r="FMM57" s="468"/>
      <c r="FMN57" s="468"/>
      <c r="FMO57" s="468"/>
      <c r="FMP57" s="468"/>
      <c r="FMQ57" s="468"/>
      <c r="FMR57" s="468"/>
      <c r="FMS57" s="468"/>
      <c r="FMT57" s="468"/>
      <c r="FMU57" s="468"/>
      <c r="FMV57" s="468"/>
      <c r="FMW57" s="468"/>
      <c r="FMX57" s="468"/>
      <c r="FMY57" s="468"/>
      <c r="FMZ57" s="468"/>
      <c r="FNA57" s="468"/>
      <c r="FNB57" s="468"/>
      <c r="FNC57" s="468"/>
      <c r="FND57" s="468"/>
      <c r="FNE57" s="468"/>
      <c r="FNF57" s="468"/>
      <c r="FNG57" s="468"/>
      <c r="FNH57" s="468"/>
      <c r="FNI57" s="468"/>
      <c r="FNJ57" s="468"/>
      <c r="FNK57" s="468"/>
      <c r="FNL57" s="468"/>
      <c r="FNM57" s="468"/>
      <c r="FNN57" s="468"/>
      <c r="FNO57" s="468"/>
      <c r="FNP57" s="468"/>
      <c r="FNQ57" s="468"/>
      <c r="FNR57" s="468"/>
      <c r="FNS57" s="468"/>
      <c r="FNT57" s="468"/>
      <c r="FNU57" s="468"/>
      <c r="FNV57" s="468"/>
      <c r="FNW57" s="468"/>
      <c r="FNX57" s="468"/>
      <c r="FNY57" s="468"/>
      <c r="FNZ57" s="468"/>
      <c r="FOA57" s="468"/>
      <c r="FOB57" s="468"/>
      <c r="FOC57" s="468"/>
      <c r="FOD57" s="468"/>
      <c r="FOE57" s="468"/>
      <c r="FOF57" s="468"/>
      <c r="FOG57" s="468"/>
      <c r="FOH57" s="468"/>
      <c r="FOI57" s="468"/>
      <c r="FOJ57" s="468"/>
      <c r="FOK57" s="468"/>
      <c r="FOL57" s="468"/>
      <c r="FOM57" s="468"/>
      <c r="FON57" s="468"/>
      <c r="FOO57" s="468"/>
      <c r="FOP57" s="468"/>
      <c r="FOQ57" s="468"/>
      <c r="FOR57" s="468"/>
      <c r="FOS57" s="468"/>
      <c r="FOT57" s="468"/>
      <c r="FOU57" s="468"/>
      <c r="FOV57" s="468"/>
      <c r="FOW57" s="468"/>
      <c r="FOX57" s="468"/>
      <c r="FOY57" s="468"/>
      <c r="FOZ57" s="468"/>
      <c r="FPA57" s="468"/>
      <c r="FPB57" s="468"/>
      <c r="FPC57" s="468"/>
      <c r="FPD57" s="468"/>
      <c r="FPE57" s="468"/>
      <c r="FPF57" s="468"/>
      <c r="FPG57" s="468"/>
      <c r="FPH57" s="468"/>
      <c r="FPI57" s="468"/>
      <c r="FPJ57" s="468"/>
      <c r="FPK57" s="468"/>
      <c r="FPL57" s="468"/>
      <c r="FPM57" s="468"/>
      <c r="FPN57" s="468"/>
      <c r="FPO57" s="468"/>
      <c r="FPP57" s="468"/>
      <c r="FPQ57" s="468"/>
      <c r="FPR57" s="468"/>
      <c r="FPS57" s="468"/>
      <c r="FPT57" s="468"/>
      <c r="FPU57" s="468"/>
      <c r="FPV57" s="468"/>
      <c r="FPW57" s="468"/>
      <c r="FPX57" s="468"/>
      <c r="FPY57" s="468"/>
      <c r="FPZ57" s="468"/>
      <c r="FQA57" s="468"/>
      <c r="FQB57" s="468"/>
      <c r="FQC57" s="468"/>
      <c r="FQD57" s="468"/>
      <c r="FQE57" s="468"/>
      <c r="FQF57" s="468"/>
      <c r="FQG57" s="468"/>
      <c r="FQH57" s="468"/>
      <c r="FQI57" s="468"/>
      <c r="FQJ57" s="468"/>
      <c r="FQK57" s="468"/>
      <c r="FQL57" s="468"/>
      <c r="FQM57" s="468"/>
      <c r="FQN57" s="468"/>
      <c r="FQO57" s="468"/>
      <c r="FQP57" s="468"/>
      <c r="FQQ57" s="468"/>
      <c r="FQR57" s="468"/>
      <c r="FQS57" s="468"/>
      <c r="FQT57" s="468"/>
      <c r="FQU57" s="468"/>
      <c r="FQV57" s="468"/>
      <c r="FQW57" s="468"/>
      <c r="FQX57" s="468"/>
      <c r="FQY57" s="468"/>
      <c r="FQZ57" s="468"/>
      <c r="FRA57" s="468"/>
      <c r="FRB57" s="468"/>
      <c r="FRC57" s="468"/>
      <c r="FRD57" s="468"/>
      <c r="FRE57" s="468"/>
      <c r="FRF57" s="468"/>
      <c r="FRG57" s="468"/>
      <c r="FRH57" s="468"/>
      <c r="FRI57" s="468"/>
      <c r="FRJ57" s="468"/>
      <c r="FRK57" s="468"/>
      <c r="FRL57" s="468"/>
      <c r="FRM57" s="468"/>
      <c r="FRN57" s="468"/>
      <c r="FRO57" s="468"/>
      <c r="FRP57" s="468"/>
      <c r="FRQ57" s="468"/>
      <c r="FRR57" s="468"/>
      <c r="FRS57" s="468"/>
      <c r="FRT57" s="468"/>
      <c r="FRU57" s="468"/>
      <c r="FRV57" s="468"/>
      <c r="FRW57" s="468"/>
      <c r="FRX57" s="468"/>
      <c r="FRY57" s="468"/>
      <c r="FRZ57" s="468"/>
      <c r="FSA57" s="468"/>
      <c r="FSB57" s="468"/>
      <c r="FSC57" s="468"/>
      <c r="FSD57" s="468"/>
      <c r="FSE57" s="468"/>
      <c r="FSF57" s="468"/>
      <c r="FSG57" s="468"/>
      <c r="FSH57" s="468"/>
      <c r="FSI57" s="468"/>
      <c r="FSJ57" s="468"/>
      <c r="FSK57" s="468"/>
      <c r="FSL57" s="468"/>
      <c r="FSM57" s="468"/>
      <c r="FSN57" s="468"/>
      <c r="FSO57" s="468"/>
      <c r="FSP57" s="468"/>
      <c r="FSQ57" s="468"/>
      <c r="FSR57" s="468"/>
      <c r="FSS57" s="468"/>
      <c r="FST57" s="468"/>
      <c r="FSU57" s="468"/>
      <c r="FSV57" s="468"/>
      <c r="FSW57" s="468"/>
      <c r="FSX57" s="468"/>
      <c r="FSY57" s="468"/>
      <c r="FSZ57" s="468"/>
      <c r="FTA57" s="468"/>
      <c r="FTB57" s="468"/>
      <c r="FTC57" s="468"/>
      <c r="FTD57" s="468"/>
      <c r="FTE57" s="468"/>
      <c r="FTF57" s="468"/>
      <c r="FTG57" s="468"/>
      <c r="FTH57" s="468"/>
      <c r="FTI57" s="468"/>
      <c r="FTJ57" s="468"/>
      <c r="FTK57" s="468"/>
      <c r="FTL57" s="468"/>
      <c r="FTM57" s="468"/>
      <c r="FTN57" s="468"/>
      <c r="FTO57" s="468"/>
      <c r="FTP57" s="468"/>
      <c r="FTQ57" s="468"/>
      <c r="FTR57" s="468"/>
      <c r="FTS57" s="468"/>
      <c r="FTT57" s="468"/>
      <c r="FTU57" s="468"/>
      <c r="FTV57" s="468"/>
      <c r="FTW57" s="468"/>
      <c r="FTX57" s="468"/>
      <c r="FTY57" s="468"/>
      <c r="FTZ57" s="468"/>
      <c r="FUA57" s="468"/>
      <c r="FUB57" s="468"/>
      <c r="FUC57" s="468"/>
      <c r="FUD57" s="468"/>
      <c r="FUE57" s="468"/>
      <c r="FUF57" s="468"/>
      <c r="FUG57" s="468"/>
      <c r="FUH57" s="468"/>
      <c r="FUI57" s="468"/>
      <c r="FUJ57" s="468"/>
      <c r="FUK57" s="468"/>
      <c r="FUL57" s="468"/>
      <c r="FUM57" s="468"/>
      <c r="FUN57" s="468"/>
      <c r="FUO57" s="468"/>
      <c r="FUP57" s="468"/>
      <c r="FUQ57" s="468"/>
      <c r="FUR57" s="468"/>
      <c r="FUS57" s="468"/>
      <c r="FUT57" s="468"/>
      <c r="FUU57" s="468"/>
      <c r="FUV57" s="468"/>
      <c r="FUW57" s="468"/>
      <c r="FUX57" s="468"/>
      <c r="FUY57" s="468"/>
      <c r="FUZ57" s="468"/>
      <c r="FVA57" s="468"/>
      <c r="FVB57" s="468"/>
      <c r="FVC57" s="468"/>
      <c r="FVD57" s="468"/>
      <c r="FVE57" s="468"/>
      <c r="FVF57" s="468"/>
      <c r="FVG57" s="468"/>
      <c r="FVH57" s="468"/>
      <c r="FVI57" s="468"/>
      <c r="FVJ57" s="468"/>
      <c r="FVK57" s="468"/>
      <c r="FVL57" s="468"/>
      <c r="FVM57" s="468"/>
      <c r="FVN57" s="468"/>
      <c r="FVO57" s="468"/>
      <c r="FVP57" s="468"/>
      <c r="FVQ57" s="468"/>
      <c r="FVR57" s="468"/>
      <c r="FVS57" s="468"/>
      <c r="FVT57" s="468"/>
      <c r="FVU57" s="468"/>
      <c r="FVV57" s="468"/>
      <c r="FVW57" s="468"/>
      <c r="FVX57" s="468"/>
      <c r="FVY57" s="468"/>
      <c r="FVZ57" s="468"/>
      <c r="FWA57" s="468"/>
      <c r="FWB57" s="468"/>
      <c r="FWC57" s="468"/>
      <c r="FWD57" s="468"/>
      <c r="FWE57" s="468"/>
      <c r="FWF57" s="468"/>
      <c r="FWG57" s="468"/>
      <c r="FWH57" s="468"/>
      <c r="FWI57" s="468"/>
      <c r="FWJ57" s="468"/>
      <c r="FWK57" s="468"/>
      <c r="FWL57" s="468"/>
      <c r="FWM57" s="468"/>
      <c r="FWN57" s="468"/>
      <c r="FWO57" s="468"/>
      <c r="FWP57" s="468"/>
      <c r="FWQ57" s="468"/>
      <c r="FWR57" s="468"/>
      <c r="FWS57" s="468"/>
      <c r="FWT57" s="468"/>
      <c r="FWU57" s="468"/>
      <c r="FWV57" s="468"/>
      <c r="FWW57" s="468"/>
      <c r="FWX57" s="468"/>
      <c r="FWY57" s="468"/>
      <c r="FWZ57" s="468"/>
      <c r="FXA57" s="468"/>
      <c r="FXB57" s="468"/>
      <c r="FXC57" s="468"/>
      <c r="FXD57" s="468"/>
      <c r="FXE57" s="468"/>
      <c r="FXF57" s="468"/>
      <c r="FXG57" s="468"/>
      <c r="FXH57" s="468"/>
      <c r="FXI57" s="468"/>
      <c r="FXJ57" s="468"/>
      <c r="FXK57" s="468"/>
      <c r="FXL57" s="468"/>
      <c r="FXM57" s="468"/>
      <c r="FXN57" s="468"/>
      <c r="FXO57" s="468"/>
      <c r="FXP57" s="468"/>
      <c r="FXQ57" s="468"/>
      <c r="FXR57" s="468"/>
      <c r="FXS57" s="468"/>
      <c r="FXT57" s="468"/>
      <c r="FXU57" s="468"/>
      <c r="FXV57" s="468"/>
      <c r="FXW57" s="468"/>
      <c r="FXX57" s="468"/>
      <c r="FXY57" s="468"/>
      <c r="FXZ57" s="468"/>
      <c r="FYA57" s="468"/>
      <c r="FYB57" s="468"/>
      <c r="FYC57" s="468"/>
      <c r="FYD57" s="468"/>
      <c r="FYE57" s="468"/>
      <c r="FYF57" s="468"/>
      <c r="FYG57" s="468"/>
      <c r="FYH57" s="468"/>
      <c r="FYI57" s="468"/>
      <c r="FYJ57" s="468"/>
      <c r="FYK57" s="468"/>
      <c r="FYL57" s="468"/>
      <c r="FYM57" s="468"/>
      <c r="FYN57" s="468"/>
      <c r="FYO57" s="468"/>
      <c r="FYP57" s="468"/>
      <c r="FYQ57" s="468"/>
      <c r="FYR57" s="468"/>
      <c r="FYS57" s="468"/>
      <c r="FYT57" s="468"/>
      <c r="FYU57" s="468"/>
      <c r="FYV57" s="468"/>
      <c r="FYW57" s="468"/>
      <c r="FYX57" s="468"/>
      <c r="FYY57" s="468"/>
      <c r="FYZ57" s="468"/>
      <c r="FZA57" s="468"/>
      <c r="FZB57" s="468"/>
      <c r="FZC57" s="468"/>
      <c r="FZD57" s="468"/>
      <c r="FZE57" s="468"/>
      <c r="FZF57" s="468"/>
      <c r="FZG57" s="468"/>
      <c r="FZH57" s="468"/>
      <c r="FZI57" s="468"/>
      <c r="FZJ57" s="468"/>
      <c r="FZK57" s="468"/>
      <c r="FZL57" s="468"/>
      <c r="FZM57" s="468"/>
      <c r="FZN57" s="468"/>
      <c r="FZO57" s="468"/>
      <c r="FZP57" s="468"/>
      <c r="FZQ57" s="468"/>
      <c r="FZR57" s="468"/>
      <c r="FZS57" s="468"/>
      <c r="FZT57" s="468"/>
      <c r="FZU57" s="468"/>
      <c r="FZV57" s="468"/>
      <c r="FZW57" s="468"/>
      <c r="FZX57" s="468"/>
      <c r="FZY57" s="468"/>
      <c r="FZZ57" s="468"/>
      <c r="GAA57" s="468"/>
      <c r="GAB57" s="468"/>
      <c r="GAC57" s="468"/>
      <c r="GAD57" s="468"/>
      <c r="GAE57" s="468"/>
      <c r="GAF57" s="468"/>
      <c r="GAG57" s="468"/>
      <c r="GAH57" s="468"/>
      <c r="GAI57" s="468"/>
      <c r="GAJ57" s="468"/>
      <c r="GAK57" s="468"/>
      <c r="GAL57" s="468"/>
      <c r="GAM57" s="468"/>
      <c r="GAN57" s="468"/>
      <c r="GAO57" s="468"/>
      <c r="GAP57" s="468"/>
      <c r="GAQ57" s="468"/>
      <c r="GAR57" s="468"/>
      <c r="GAS57" s="468"/>
      <c r="GAT57" s="468"/>
      <c r="GAU57" s="468"/>
      <c r="GAV57" s="468"/>
      <c r="GAW57" s="468"/>
      <c r="GAX57" s="468"/>
      <c r="GAY57" s="468"/>
      <c r="GAZ57" s="468"/>
      <c r="GBA57" s="468"/>
      <c r="GBB57" s="468"/>
      <c r="GBC57" s="468"/>
      <c r="GBD57" s="468"/>
      <c r="GBE57" s="468"/>
      <c r="GBF57" s="468"/>
      <c r="GBG57" s="468"/>
      <c r="GBH57" s="468"/>
      <c r="GBI57" s="468"/>
      <c r="GBJ57" s="468"/>
      <c r="GBK57" s="468"/>
      <c r="GBL57" s="468"/>
      <c r="GBM57" s="468"/>
      <c r="GBN57" s="468"/>
      <c r="GBO57" s="468"/>
      <c r="GBP57" s="468"/>
      <c r="GBQ57" s="468"/>
      <c r="GBR57" s="468"/>
      <c r="GBS57" s="468"/>
      <c r="GBT57" s="468"/>
      <c r="GBU57" s="468"/>
      <c r="GBV57" s="468"/>
      <c r="GBW57" s="468"/>
      <c r="GBX57" s="468"/>
      <c r="GBY57" s="468"/>
      <c r="GBZ57" s="468"/>
      <c r="GCA57" s="468"/>
      <c r="GCB57" s="468"/>
      <c r="GCC57" s="468"/>
      <c r="GCD57" s="468"/>
      <c r="GCE57" s="468"/>
      <c r="GCF57" s="468"/>
      <c r="GCG57" s="468"/>
      <c r="GCH57" s="468"/>
      <c r="GCI57" s="468"/>
      <c r="GCJ57" s="468"/>
      <c r="GCK57" s="468"/>
      <c r="GCL57" s="468"/>
      <c r="GCM57" s="468"/>
      <c r="GCN57" s="468"/>
      <c r="GCO57" s="468"/>
      <c r="GCP57" s="468"/>
      <c r="GCQ57" s="468"/>
      <c r="GCR57" s="468"/>
      <c r="GCS57" s="468"/>
      <c r="GCT57" s="468"/>
      <c r="GCU57" s="468"/>
      <c r="GCV57" s="468"/>
      <c r="GCW57" s="468"/>
      <c r="GCX57" s="468"/>
      <c r="GCY57" s="468"/>
      <c r="GCZ57" s="468"/>
      <c r="GDA57" s="468"/>
      <c r="GDB57" s="468"/>
      <c r="GDC57" s="468"/>
      <c r="GDD57" s="468"/>
      <c r="GDE57" s="468"/>
      <c r="GDF57" s="468"/>
      <c r="GDG57" s="468"/>
      <c r="GDH57" s="468"/>
      <c r="GDI57" s="468"/>
      <c r="GDJ57" s="468"/>
      <c r="GDK57" s="468"/>
      <c r="GDL57" s="468"/>
      <c r="GDM57" s="468"/>
      <c r="GDN57" s="468"/>
      <c r="GDO57" s="468"/>
      <c r="GDP57" s="468"/>
      <c r="GDQ57" s="468"/>
      <c r="GDR57" s="468"/>
      <c r="GDS57" s="468"/>
      <c r="GDT57" s="468"/>
      <c r="GDU57" s="468"/>
      <c r="GDV57" s="468"/>
      <c r="GDW57" s="468"/>
      <c r="GDX57" s="468"/>
      <c r="GDY57" s="468"/>
      <c r="GDZ57" s="468"/>
      <c r="GEA57" s="468"/>
      <c r="GEB57" s="468"/>
      <c r="GEC57" s="468"/>
      <c r="GED57" s="468"/>
      <c r="GEE57" s="468"/>
      <c r="GEF57" s="468"/>
      <c r="GEG57" s="468"/>
      <c r="GEH57" s="468"/>
      <c r="GEI57" s="468"/>
      <c r="GEJ57" s="468"/>
      <c r="GEK57" s="468"/>
      <c r="GEL57" s="468"/>
      <c r="GEM57" s="468"/>
      <c r="GEN57" s="468"/>
      <c r="GEO57" s="468"/>
      <c r="GEP57" s="468"/>
      <c r="GEQ57" s="468"/>
      <c r="GER57" s="468"/>
      <c r="GES57" s="468"/>
      <c r="GET57" s="468"/>
      <c r="GEU57" s="468"/>
      <c r="GEV57" s="468"/>
      <c r="GEW57" s="468"/>
      <c r="GEX57" s="468"/>
      <c r="GEY57" s="468"/>
      <c r="GEZ57" s="468"/>
      <c r="GFA57" s="468"/>
      <c r="GFB57" s="468"/>
      <c r="GFC57" s="468"/>
      <c r="GFD57" s="468"/>
      <c r="GFE57" s="468"/>
      <c r="GFF57" s="468"/>
      <c r="GFG57" s="468"/>
      <c r="GFH57" s="468"/>
      <c r="GFI57" s="468"/>
      <c r="GFJ57" s="468"/>
      <c r="GFK57" s="468"/>
      <c r="GFL57" s="468"/>
      <c r="GFM57" s="468"/>
      <c r="GFN57" s="468"/>
      <c r="GFO57" s="468"/>
      <c r="GFP57" s="468"/>
      <c r="GFQ57" s="468"/>
      <c r="GFR57" s="468"/>
      <c r="GFS57" s="468"/>
      <c r="GFT57" s="468"/>
      <c r="GFU57" s="468"/>
      <c r="GFV57" s="468"/>
      <c r="GFW57" s="468"/>
      <c r="GFX57" s="468"/>
      <c r="GFY57" s="468"/>
      <c r="GFZ57" s="468"/>
      <c r="GGA57" s="468"/>
      <c r="GGB57" s="468"/>
      <c r="GGC57" s="468"/>
      <c r="GGD57" s="468"/>
      <c r="GGE57" s="468"/>
      <c r="GGF57" s="468"/>
      <c r="GGG57" s="468"/>
      <c r="GGH57" s="468"/>
      <c r="GGI57" s="468"/>
      <c r="GGJ57" s="468"/>
      <c r="GGK57" s="468"/>
      <c r="GGL57" s="468"/>
      <c r="GGM57" s="468"/>
      <c r="GGN57" s="468"/>
      <c r="GGO57" s="468"/>
      <c r="GGP57" s="468"/>
      <c r="GGQ57" s="468"/>
      <c r="GGR57" s="468"/>
      <c r="GGS57" s="468"/>
      <c r="GGT57" s="468"/>
      <c r="GGU57" s="468"/>
      <c r="GGV57" s="468"/>
      <c r="GGW57" s="468"/>
      <c r="GGX57" s="468"/>
      <c r="GGY57" s="468"/>
      <c r="GGZ57" s="468"/>
      <c r="GHA57" s="468"/>
      <c r="GHB57" s="468"/>
      <c r="GHC57" s="468"/>
      <c r="GHD57" s="468"/>
      <c r="GHE57" s="468"/>
      <c r="GHF57" s="468"/>
      <c r="GHG57" s="468"/>
      <c r="GHH57" s="468"/>
      <c r="GHI57" s="468"/>
      <c r="GHJ57" s="468"/>
      <c r="GHK57" s="468"/>
      <c r="GHL57" s="468"/>
      <c r="GHM57" s="468"/>
      <c r="GHN57" s="468"/>
      <c r="GHO57" s="468"/>
      <c r="GHP57" s="468"/>
      <c r="GHQ57" s="468"/>
      <c r="GHR57" s="468"/>
      <c r="GHS57" s="468"/>
      <c r="GHT57" s="468"/>
      <c r="GHU57" s="468"/>
      <c r="GHV57" s="468"/>
      <c r="GHW57" s="468"/>
      <c r="GHX57" s="468"/>
      <c r="GHY57" s="468"/>
      <c r="GHZ57" s="468"/>
      <c r="GIA57" s="468"/>
      <c r="GIB57" s="468"/>
      <c r="GIC57" s="468"/>
      <c r="GID57" s="468"/>
      <c r="GIE57" s="468"/>
      <c r="GIF57" s="468"/>
      <c r="GIG57" s="468"/>
      <c r="GIH57" s="468"/>
      <c r="GII57" s="468"/>
      <c r="GIJ57" s="468"/>
      <c r="GIK57" s="468"/>
      <c r="GIL57" s="468"/>
      <c r="GIM57" s="468"/>
      <c r="GIN57" s="468"/>
      <c r="GIO57" s="468"/>
      <c r="GIP57" s="468"/>
      <c r="GIQ57" s="468"/>
      <c r="GIR57" s="468"/>
      <c r="GIS57" s="468"/>
      <c r="GIT57" s="468"/>
      <c r="GIU57" s="468"/>
      <c r="GIV57" s="468"/>
      <c r="GIW57" s="468"/>
      <c r="GIX57" s="468"/>
      <c r="GIY57" s="468"/>
      <c r="GIZ57" s="468"/>
      <c r="GJA57" s="468"/>
      <c r="GJB57" s="468"/>
      <c r="GJC57" s="468"/>
      <c r="GJD57" s="468"/>
      <c r="GJE57" s="468"/>
      <c r="GJF57" s="468"/>
      <c r="GJG57" s="468"/>
      <c r="GJH57" s="468"/>
      <c r="GJI57" s="468"/>
      <c r="GJJ57" s="468"/>
      <c r="GJK57" s="468"/>
      <c r="GJL57" s="468"/>
      <c r="GJM57" s="468"/>
      <c r="GJN57" s="468"/>
      <c r="GJO57" s="468"/>
      <c r="GJP57" s="468"/>
      <c r="GJQ57" s="468"/>
      <c r="GJR57" s="468"/>
      <c r="GJS57" s="468"/>
      <c r="GJT57" s="468"/>
      <c r="GJU57" s="468"/>
      <c r="GJV57" s="468"/>
      <c r="GJW57" s="468"/>
      <c r="GJX57" s="468"/>
      <c r="GJY57" s="468"/>
      <c r="GJZ57" s="468"/>
      <c r="GKA57" s="468"/>
      <c r="GKB57" s="468"/>
      <c r="GKC57" s="468"/>
      <c r="GKD57" s="468"/>
      <c r="GKE57" s="468"/>
      <c r="GKF57" s="468"/>
      <c r="GKG57" s="468"/>
      <c r="GKH57" s="468"/>
      <c r="GKI57" s="468"/>
      <c r="GKJ57" s="468"/>
      <c r="GKK57" s="468"/>
      <c r="GKL57" s="468"/>
      <c r="GKM57" s="468"/>
      <c r="GKN57" s="468"/>
      <c r="GKO57" s="468"/>
      <c r="GKP57" s="468"/>
      <c r="GKQ57" s="468"/>
      <c r="GKR57" s="468"/>
      <c r="GKS57" s="468"/>
      <c r="GKT57" s="468"/>
      <c r="GKU57" s="468"/>
      <c r="GKV57" s="468"/>
      <c r="GKW57" s="468"/>
      <c r="GKX57" s="468"/>
      <c r="GKY57" s="468"/>
      <c r="GKZ57" s="468"/>
      <c r="GLA57" s="468"/>
      <c r="GLB57" s="468"/>
      <c r="GLC57" s="468"/>
      <c r="GLD57" s="468"/>
      <c r="GLE57" s="468"/>
      <c r="GLF57" s="468"/>
      <c r="GLG57" s="468"/>
      <c r="GLH57" s="468"/>
      <c r="GLI57" s="468"/>
      <c r="GLJ57" s="468"/>
      <c r="GLK57" s="468"/>
      <c r="GLL57" s="468"/>
      <c r="GLM57" s="468"/>
      <c r="GLN57" s="468"/>
      <c r="GLO57" s="468"/>
      <c r="GLP57" s="468"/>
      <c r="GLQ57" s="468"/>
      <c r="GLR57" s="468"/>
      <c r="GLS57" s="468"/>
      <c r="GLT57" s="468"/>
      <c r="GLU57" s="468"/>
      <c r="GLV57" s="468"/>
      <c r="GLW57" s="468"/>
      <c r="GLX57" s="468"/>
      <c r="GLY57" s="468"/>
      <c r="GLZ57" s="468"/>
      <c r="GMA57" s="468"/>
      <c r="GMB57" s="468"/>
      <c r="GMC57" s="468"/>
      <c r="GMD57" s="468"/>
      <c r="GME57" s="468"/>
      <c r="GMF57" s="468"/>
      <c r="GMG57" s="468"/>
      <c r="GMH57" s="468"/>
      <c r="GMI57" s="468"/>
      <c r="GMJ57" s="468"/>
      <c r="GMK57" s="468"/>
      <c r="GML57" s="468"/>
      <c r="GMM57" s="468"/>
      <c r="GMN57" s="468"/>
      <c r="GMO57" s="468"/>
      <c r="GMP57" s="468"/>
      <c r="GMQ57" s="468"/>
      <c r="GMR57" s="468"/>
      <c r="GMS57" s="468"/>
      <c r="GMT57" s="468"/>
      <c r="GMU57" s="468"/>
      <c r="GMV57" s="468"/>
      <c r="GMW57" s="468"/>
      <c r="GMX57" s="468"/>
      <c r="GMY57" s="468"/>
      <c r="GMZ57" s="468"/>
      <c r="GNA57" s="468"/>
      <c r="GNB57" s="468"/>
      <c r="GNC57" s="468"/>
      <c r="GND57" s="468"/>
      <c r="GNE57" s="468"/>
      <c r="GNF57" s="468"/>
      <c r="GNG57" s="468"/>
      <c r="GNH57" s="468"/>
      <c r="GNI57" s="468"/>
      <c r="GNJ57" s="468"/>
      <c r="GNK57" s="468"/>
      <c r="GNL57" s="468"/>
      <c r="GNM57" s="468"/>
      <c r="GNN57" s="468"/>
      <c r="GNO57" s="468"/>
      <c r="GNP57" s="468"/>
      <c r="GNQ57" s="468"/>
      <c r="GNR57" s="468"/>
      <c r="GNS57" s="468"/>
      <c r="GNT57" s="468"/>
      <c r="GNU57" s="468"/>
      <c r="GNV57" s="468"/>
      <c r="GNW57" s="468"/>
      <c r="GNX57" s="468"/>
      <c r="GNY57" s="468"/>
      <c r="GNZ57" s="468"/>
      <c r="GOA57" s="468"/>
      <c r="GOB57" s="468"/>
      <c r="GOC57" s="468"/>
      <c r="GOD57" s="468"/>
      <c r="GOE57" s="468"/>
      <c r="GOF57" s="468"/>
      <c r="GOG57" s="468"/>
      <c r="GOH57" s="468"/>
      <c r="GOI57" s="468"/>
      <c r="GOJ57" s="468"/>
      <c r="GOK57" s="468"/>
      <c r="GOL57" s="468"/>
      <c r="GOM57" s="468"/>
      <c r="GON57" s="468"/>
      <c r="GOO57" s="468"/>
      <c r="GOP57" s="468"/>
      <c r="GOQ57" s="468"/>
      <c r="GOR57" s="468"/>
      <c r="GOS57" s="468"/>
      <c r="GOT57" s="468"/>
      <c r="GOU57" s="468"/>
      <c r="GOV57" s="468"/>
      <c r="GOW57" s="468"/>
      <c r="GOX57" s="468"/>
      <c r="GOY57" s="468"/>
      <c r="GOZ57" s="468"/>
      <c r="GPA57" s="468"/>
      <c r="GPB57" s="468"/>
      <c r="GPC57" s="468"/>
      <c r="GPD57" s="468"/>
      <c r="GPE57" s="468"/>
      <c r="GPF57" s="468"/>
      <c r="GPG57" s="468"/>
      <c r="GPH57" s="468"/>
      <c r="GPI57" s="468"/>
      <c r="GPJ57" s="468"/>
      <c r="GPK57" s="468"/>
      <c r="GPL57" s="468"/>
      <c r="GPM57" s="468"/>
      <c r="GPN57" s="468"/>
      <c r="GPO57" s="468"/>
      <c r="GPP57" s="468"/>
      <c r="GPQ57" s="468"/>
      <c r="GPR57" s="468"/>
      <c r="GPS57" s="468"/>
      <c r="GPT57" s="468"/>
      <c r="GPU57" s="468"/>
      <c r="GPV57" s="468"/>
      <c r="GPW57" s="468"/>
      <c r="GPX57" s="468"/>
      <c r="GPY57" s="468"/>
      <c r="GPZ57" s="468"/>
      <c r="GQA57" s="468"/>
      <c r="GQB57" s="468"/>
      <c r="GQC57" s="468"/>
      <c r="GQD57" s="468"/>
      <c r="GQE57" s="468"/>
      <c r="GQF57" s="468"/>
      <c r="GQG57" s="468"/>
      <c r="GQH57" s="468"/>
      <c r="GQI57" s="468"/>
      <c r="GQJ57" s="468"/>
      <c r="GQK57" s="468"/>
      <c r="GQL57" s="468"/>
      <c r="GQM57" s="468"/>
      <c r="GQN57" s="468"/>
      <c r="GQO57" s="468"/>
      <c r="GQP57" s="468"/>
      <c r="GQQ57" s="468"/>
      <c r="GQR57" s="468"/>
      <c r="GQS57" s="468"/>
      <c r="GQT57" s="468"/>
      <c r="GQU57" s="468"/>
      <c r="GQV57" s="468"/>
      <c r="GQW57" s="468"/>
      <c r="GQX57" s="468"/>
      <c r="GQY57" s="468"/>
      <c r="GQZ57" s="468"/>
      <c r="GRA57" s="468"/>
      <c r="GRB57" s="468"/>
      <c r="GRC57" s="468"/>
      <c r="GRD57" s="468"/>
      <c r="GRE57" s="468"/>
      <c r="GRF57" s="468"/>
      <c r="GRG57" s="468"/>
      <c r="GRH57" s="468"/>
      <c r="GRI57" s="468"/>
      <c r="GRJ57" s="468"/>
      <c r="GRK57" s="468"/>
      <c r="GRL57" s="468"/>
      <c r="GRM57" s="468"/>
      <c r="GRN57" s="468"/>
      <c r="GRO57" s="468"/>
      <c r="GRP57" s="468"/>
      <c r="GRQ57" s="468"/>
      <c r="GRR57" s="468"/>
      <c r="GRS57" s="468"/>
      <c r="GRT57" s="468"/>
      <c r="GRU57" s="468"/>
      <c r="GRV57" s="468"/>
      <c r="GRW57" s="468"/>
      <c r="GRX57" s="468"/>
      <c r="GRY57" s="468"/>
      <c r="GRZ57" s="468"/>
      <c r="GSA57" s="468"/>
      <c r="GSB57" s="468"/>
      <c r="GSC57" s="468"/>
      <c r="GSD57" s="468"/>
      <c r="GSE57" s="468"/>
      <c r="GSF57" s="468"/>
      <c r="GSG57" s="468"/>
      <c r="GSH57" s="468"/>
      <c r="GSI57" s="468"/>
      <c r="GSJ57" s="468"/>
      <c r="GSK57" s="468"/>
      <c r="GSL57" s="468"/>
      <c r="GSM57" s="468"/>
      <c r="GSN57" s="468"/>
      <c r="GSO57" s="468"/>
      <c r="GSP57" s="468"/>
      <c r="GSQ57" s="468"/>
      <c r="GSR57" s="468"/>
      <c r="GSS57" s="468"/>
      <c r="GST57" s="468"/>
      <c r="GSU57" s="468"/>
      <c r="GSV57" s="468"/>
      <c r="GSW57" s="468"/>
      <c r="GSX57" s="468"/>
      <c r="GSY57" s="468"/>
      <c r="GSZ57" s="468"/>
      <c r="GTA57" s="468"/>
      <c r="GTB57" s="468"/>
      <c r="GTC57" s="468"/>
      <c r="GTD57" s="468"/>
      <c r="GTE57" s="468"/>
      <c r="GTF57" s="468"/>
      <c r="GTG57" s="468"/>
      <c r="GTH57" s="468"/>
      <c r="GTI57" s="468"/>
      <c r="GTJ57" s="468"/>
      <c r="GTK57" s="468"/>
      <c r="GTL57" s="468"/>
      <c r="GTM57" s="468"/>
      <c r="GTN57" s="468"/>
      <c r="GTO57" s="468"/>
      <c r="GTP57" s="468"/>
      <c r="GTQ57" s="468"/>
      <c r="GTR57" s="468"/>
      <c r="GTS57" s="468"/>
      <c r="GTT57" s="468"/>
      <c r="GTU57" s="468"/>
      <c r="GTV57" s="468"/>
      <c r="GTW57" s="468"/>
      <c r="GTX57" s="468"/>
      <c r="GTY57" s="468"/>
      <c r="GTZ57" s="468"/>
      <c r="GUA57" s="468"/>
      <c r="GUB57" s="468"/>
      <c r="GUC57" s="468"/>
      <c r="GUD57" s="468"/>
      <c r="GUE57" s="468"/>
      <c r="GUF57" s="468"/>
      <c r="GUG57" s="468"/>
      <c r="GUH57" s="468"/>
      <c r="GUI57" s="468"/>
      <c r="GUJ57" s="468"/>
      <c r="GUK57" s="468"/>
      <c r="GUL57" s="468"/>
      <c r="GUM57" s="468"/>
      <c r="GUN57" s="468"/>
      <c r="GUO57" s="468"/>
      <c r="GUP57" s="468"/>
      <c r="GUQ57" s="468"/>
      <c r="GUR57" s="468"/>
      <c r="GUS57" s="468"/>
      <c r="GUT57" s="468"/>
      <c r="GUU57" s="468"/>
      <c r="GUV57" s="468"/>
      <c r="GUW57" s="468"/>
      <c r="GUX57" s="468"/>
      <c r="GUY57" s="468"/>
      <c r="GUZ57" s="468"/>
      <c r="GVA57" s="468"/>
      <c r="GVB57" s="468"/>
      <c r="GVC57" s="468"/>
      <c r="GVD57" s="468"/>
      <c r="GVE57" s="468"/>
      <c r="GVF57" s="468"/>
      <c r="GVG57" s="468"/>
      <c r="GVH57" s="468"/>
      <c r="GVI57" s="468"/>
      <c r="GVJ57" s="468"/>
      <c r="GVK57" s="468"/>
      <c r="GVL57" s="468"/>
      <c r="GVM57" s="468"/>
      <c r="GVN57" s="468"/>
      <c r="GVO57" s="468"/>
      <c r="GVP57" s="468"/>
      <c r="GVQ57" s="468"/>
      <c r="GVR57" s="468"/>
      <c r="GVS57" s="468"/>
      <c r="GVT57" s="468"/>
      <c r="GVU57" s="468"/>
      <c r="GVV57" s="468"/>
      <c r="GVW57" s="468"/>
      <c r="GVX57" s="468"/>
      <c r="GVY57" s="468"/>
      <c r="GVZ57" s="468"/>
      <c r="GWA57" s="468"/>
      <c r="GWB57" s="468"/>
      <c r="GWC57" s="468"/>
      <c r="GWD57" s="468"/>
      <c r="GWE57" s="468"/>
      <c r="GWF57" s="468"/>
      <c r="GWG57" s="468"/>
      <c r="GWH57" s="468"/>
      <c r="GWI57" s="468"/>
      <c r="GWJ57" s="468"/>
      <c r="GWK57" s="468"/>
      <c r="GWL57" s="468"/>
      <c r="GWM57" s="468"/>
      <c r="GWN57" s="468"/>
      <c r="GWO57" s="468"/>
      <c r="GWP57" s="468"/>
      <c r="GWQ57" s="468"/>
      <c r="GWR57" s="468"/>
      <c r="GWS57" s="468"/>
      <c r="GWT57" s="468"/>
      <c r="GWU57" s="468"/>
      <c r="GWV57" s="468"/>
      <c r="GWW57" s="468"/>
      <c r="GWX57" s="468"/>
      <c r="GWY57" s="468"/>
      <c r="GWZ57" s="468"/>
      <c r="GXA57" s="468"/>
      <c r="GXB57" s="468"/>
      <c r="GXC57" s="468"/>
      <c r="GXD57" s="468"/>
      <c r="GXE57" s="468"/>
      <c r="GXF57" s="468"/>
      <c r="GXG57" s="468"/>
      <c r="GXH57" s="468"/>
      <c r="GXI57" s="468"/>
      <c r="GXJ57" s="468"/>
      <c r="GXK57" s="468"/>
      <c r="GXL57" s="468"/>
      <c r="GXM57" s="468"/>
      <c r="GXN57" s="468"/>
      <c r="GXO57" s="468"/>
      <c r="GXP57" s="468"/>
      <c r="GXQ57" s="468"/>
      <c r="GXR57" s="468"/>
      <c r="GXS57" s="468"/>
      <c r="GXT57" s="468"/>
      <c r="GXU57" s="468"/>
      <c r="GXV57" s="468"/>
      <c r="GXW57" s="468"/>
      <c r="GXX57" s="468"/>
      <c r="GXY57" s="468"/>
      <c r="GXZ57" s="468"/>
      <c r="GYA57" s="468"/>
      <c r="GYB57" s="468"/>
      <c r="GYC57" s="468"/>
      <c r="GYD57" s="468"/>
      <c r="GYE57" s="468"/>
      <c r="GYF57" s="468"/>
      <c r="GYG57" s="468"/>
      <c r="GYH57" s="468"/>
      <c r="GYI57" s="468"/>
      <c r="GYJ57" s="468"/>
      <c r="GYK57" s="468"/>
      <c r="GYL57" s="468"/>
      <c r="GYM57" s="468"/>
      <c r="GYN57" s="468"/>
      <c r="GYO57" s="468"/>
      <c r="GYP57" s="468"/>
      <c r="GYQ57" s="468"/>
      <c r="GYR57" s="468"/>
      <c r="GYS57" s="468"/>
      <c r="GYT57" s="468"/>
      <c r="GYU57" s="468"/>
      <c r="GYV57" s="468"/>
      <c r="GYW57" s="468"/>
      <c r="GYX57" s="468"/>
      <c r="GYY57" s="468"/>
      <c r="GYZ57" s="468"/>
      <c r="GZA57" s="468"/>
      <c r="GZB57" s="468"/>
      <c r="GZC57" s="468"/>
      <c r="GZD57" s="468"/>
      <c r="GZE57" s="468"/>
      <c r="GZF57" s="468"/>
      <c r="GZG57" s="468"/>
      <c r="GZH57" s="468"/>
      <c r="GZI57" s="468"/>
      <c r="GZJ57" s="468"/>
      <c r="GZK57" s="468"/>
      <c r="GZL57" s="468"/>
      <c r="GZM57" s="468"/>
      <c r="GZN57" s="468"/>
      <c r="GZO57" s="468"/>
      <c r="GZP57" s="468"/>
      <c r="GZQ57" s="468"/>
      <c r="GZR57" s="468"/>
      <c r="GZS57" s="468"/>
      <c r="GZT57" s="468"/>
      <c r="GZU57" s="468"/>
      <c r="GZV57" s="468"/>
      <c r="GZW57" s="468"/>
      <c r="GZX57" s="468"/>
      <c r="GZY57" s="468"/>
      <c r="GZZ57" s="468"/>
      <c r="HAA57" s="468"/>
      <c r="HAB57" s="468"/>
      <c r="HAC57" s="468"/>
      <c r="HAD57" s="468"/>
      <c r="HAE57" s="468"/>
      <c r="HAF57" s="468"/>
      <c r="HAG57" s="468"/>
      <c r="HAH57" s="468"/>
      <c r="HAI57" s="468"/>
      <c r="HAJ57" s="468"/>
      <c r="HAK57" s="468"/>
      <c r="HAL57" s="468"/>
      <c r="HAM57" s="468"/>
      <c r="HAN57" s="468"/>
      <c r="HAO57" s="468"/>
      <c r="HAP57" s="468"/>
      <c r="HAQ57" s="468"/>
      <c r="HAR57" s="468"/>
      <c r="HAS57" s="468"/>
      <c r="HAT57" s="468"/>
      <c r="HAU57" s="468"/>
      <c r="HAV57" s="468"/>
      <c r="HAW57" s="468"/>
      <c r="HAX57" s="468"/>
      <c r="HAY57" s="468"/>
      <c r="HAZ57" s="468"/>
      <c r="HBA57" s="468"/>
      <c r="HBB57" s="468"/>
      <c r="HBC57" s="468"/>
      <c r="HBD57" s="468"/>
      <c r="HBE57" s="468"/>
      <c r="HBF57" s="468"/>
      <c r="HBG57" s="468"/>
      <c r="HBH57" s="468"/>
      <c r="HBI57" s="468"/>
      <c r="HBJ57" s="468"/>
      <c r="HBK57" s="468"/>
      <c r="HBL57" s="468"/>
      <c r="HBM57" s="468"/>
      <c r="HBN57" s="468"/>
      <c r="HBO57" s="468"/>
      <c r="HBP57" s="468"/>
      <c r="HBQ57" s="468"/>
      <c r="HBR57" s="468"/>
      <c r="HBS57" s="468"/>
      <c r="HBT57" s="468"/>
      <c r="HBU57" s="468"/>
      <c r="HBV57" s="468"/>
      <c r="HBW57" s="468"/>
      <c r="HBX57" s="468"/>
      <c r="HBY57" s="468"/>
      <c r="HBZ57" s="468"/>
      <c r="HCA57" s="468"/>
      <c r="HCB57" s="468"/>
      <c r="HCC57" s="468"/>
      <c r="HCD57" s="468"/>
      <c r="HCE57" s="468"/>
      <c r="HCF57" s="468"/>
      <c r="HCG57" s="468"/>
      <c r="HCH57" s="468"/>
      <c r="HCI57" s="468"/>
      <c r="HCJ57" s="468"/>
      <c r="HCK57" s="468"/>
      <c r="HCL57" s="468"/>
      <c r="HCM57" s="468"/>
      <c r="HCN57" s="468"/>
      <c r="HCO57" s="468"/>
      <c r="HCP57" s="468"/>
      <c r="HCQ57" s="468"/>
      <c r="HCR57" s="468"/>
      <c r="HCS57" s="468"/>
      <c r="HCT57" s="468"/>
      <c r="HCU57" s="468"/>
      <c r="HCV57" s="468"/>
      <c r="HCW57" s="468"/>
      <c r="HCX57" s="468"/>
      <c r="HCY57" s="468"/>
      <c r="HCZ57" s="468"/>
      <c r="HDA57" s="468"/>
      <c r="HDB57" s="468"/>
      <c r="HDC57" s="468"/>
      <c r="HDD57" s="468"/>
      <c r="HDE57" s="468"/>
      <c r="HDF57" s="468"/>
      <c r="HDG57" s="468"/>
      <c r="HDH57" s="468"/>
      <c r="HDI57" s="468"/>
      <c r="HDJ57" s="468"/>
      <c r="HDK57" s="468"/>
      <c r="HDL57" s="468"/>
      <c r="HDM57" s="468"/>
      <c r="HDN57" s="468"/>
      <c r="HDO57" s="468"/>
      <c r="HDP57" s="468"/>
      <c r="HDQ57" s="468"/>
      <c r="HDR57" s="468"/>
      <c r="HDS57" s="468"/>
      <c r="HDT57" s="468"/>
      <c r="HDU57" s="468"/>
      <c r="HDV57" s="468"/>
      <c r="HDW57" s="468"/>
      <c r="HDX57" s="468"/>
      <c r="HDY57" s="468"/>
      <c r="HDZ57" s="468"/>
      <c r="HEA57" s="468"/>
      <c r="HEB57" s="468"/>
      <c r="HEC57" s="468"/>
      <c r="HED57" s="468"/>
      <c r="HEE57" s="468"/>
      <c r="HEF57" s="468"/>
      <c r="HEG57" s="468"/>
      <c r="HEH57" s="468"/>
      <c r="HEI57" s="468"/>
      <c r="HEJ57" s="468"/>
      <c r="HEK57" s="468"/>
      <c r="HEL57" s="468"/>
      <c r="HEM57" s="468"/>
      <c r="HEN57" s="468"/>
      <c r="HEO57" s="468"/>
      <c r="HEP57" s="468"/>
      <c r="HEQ57" s="468"/>
      <c r="HER57" s="468"/>
      <c r="HES57" s="468"/>
      <c r="HET57" s="468"/>
      <c r="HEU57" s="468"/>
      <c r="HEV57" s="468"/>
      <c r="HEW57" s="468"/>
      <c r="HEX57" s="468"/>
      <c r="HEY57" s="468"/>
      <c r="HEZ57" s="468"/>
      <c r="HFA57" s="468"/>
      <c r="HFB57" s="468"/>
      <c r="HFC57" s="468"/>
      <c r="HFD57" s="468"/>
      <c r="HFE57" s="468"/>
      <c r="HFF57" s="468"/>
      <c r="HFG57" s="468"/>
      <c r="HFH57" s="468"/>
      <c r="HFI57" s="468"/>
      <c r="HFJ57" s="468"/>
      <c r="HFK57" s="468"/>
      <c r="HFL57" s="468"/>
      <c r="HFM57" s="468"/>
      <c r="HFN57" s="468"/>
      <c r="HFO57" s="468"/>
      <c r="HFP57" s="468"/>
      <c r="HFQ57" s="468"/>
      <c r="HFR57" s="468"/>
      <c r="HFS57" s="468"/>
      <c r="HFT57" s="468"/>
      <c r="HFU57" s="468"/>
      <c r="HFV57" s="468"/>
      <c r="HFW57" s="468"/>
      <c r="HFX57" s="468"/>
      <c r="HFY57" s="468"/>
      <c r="HFZ57" s="468"/>
      <c r="HGA57" s="468"/>
      <c r="HGB57" s="468"/>
      <c r="HGC57" s="468"/>
      <c r="HGD57" s="468"/>
      <c r="HGE57" s="468"/>
      <c r="HGF57" s="468"/>
      <c r="HGG57" s="468"/>
      <c r="HGH57" s="468"/>
      <c r="HGI57" s="468"/>
      <c r="HGJ57" s="468"/>
      <c r="HGK57" s="468"/>
      <c r="HGL57" s="468"/>
      <c r="HGM57" s="468"/>
      <c r="HGN57" s="468"/>
      <c r="HGO57" s="468"/>
      <c r="HGP57" s="468"/>
      <c r="HGQ57" s="468"/>
      <c r="HGR57" s="468"/>
      <c r="HGS57" s="468"/>
      <c r="HGT57" s="468"/>
      <c r="HGU57" s="468"/>
      <c r="HGV57" s="468"/>
      <c r="HGW57" s="468"/>
      <c r="HGX57" s="468"/>
      <c r="HGY57" s="468"/>
      <c r="HGZ57" s="468"/>
      <c r="HHA57" s="468"/>
      <c r="HHB57" s="468"/>
      <c r="HHC57" s="468"/>
      <c r="HHD57" s="468"/>
      <c r="HHE57" s="468"/>
      <c r="HHF57" s="468"/>
      <c r="HHG57" s="468"/>
      <c r="HHH57" s="468"/>
      <c r="HHI57" s="468"/>
      <c r="HHJ57" s="468"/>
      <c r="HHK57" s="468"/>
      <c r="HHL57" s="468"/>
      <c r="HHM57" s="468"/>
      <c r="HHN57" s="468"/>
      <c r="HHO57" s="468"/>
      <c r="HHP57" s="468"/>
      <c r="HHQ57" s="468"/>
      <c r="HHR57" s="468"/>
      <c r="HHS57" s="468"/>
      <c r="HHT57" s="468"/>
      <c r="HHU57" s="468"/>
      <c r="HHV57" s="468"/>
      <c r="HHW57" s="468"/>
      <c r="HHX57" s="468"/>
      <c r="HHY57" s="468"/>
      <c r="HHZ57" s="468"/>
      <c r="HIA57" s="468"/>
      <c r="HIB57" s="468"/>
      <c r="HIC57" s="468"/>
      <c r="HID57" s="468"/>
      <c r="HIE57" s="468"/>
      <c r="HIF57" s="468"/>
      <c r="HIG57" s="468"/>
      <c r="HIH57" s="468"/>
      <c r="HII57" s="468"/>
      <c r="HIJ57" s="468"/>
      <c r="HIK57" s="468"/>
      <c r="HIL57" s="468"/>
      <c r="HIM57" s="468"/>
      <c r="HIN57" s="468"/>
      <c r="HIO57" s="468"/>
      <c r="HIP57" s="468"/>
      <c r="HIQ57" s="468"/>
      <c r="HIR57" s="468"/>
      <c r="HIS57" s="468"/>
      <c r="HIT57" s="468"/>
      <c r="HIU57" s="468"/>
      <c r="HIV57" s="468"/>
      <c r="HIW57" s="468"/>
      <c r="HIX57" s="468"/>
      <c r="HIY57" s="468"/>
      <c r="HIZ57" s="468"/>
      <c r="HJA57" s="468"/>
      <c r="HJB57" s="468"/>
      <c r="HJC57" s="468"/>
      <c r="HJD57" s="468"/>
      <c r="HJE57" s="468"/>
      <c r="HJF57" s="468"/>
      <c r="HJG57" s="468"/>
      <c r="HJH57" s="468"/>
      <c r="HJI57" s="468"/>
      <c r="HJJ57" s="468"/>
      <c r="HJK57" s="468"/>
      <c r="HJL57" s="468"/>
      <c r="HJM57" s="468"/>
      <c r="HJN57" s="468"/>
      <c r="HJO57" s="468"/>
      <c r="HJP57" s="468"/>
      <c r="HJQ57" s="468"/>
      <c r="HJR57" s="468"/>
      <c r="HJS57" s="468"/>
      <c r="HJT57" s="468"/>
      <c r="HJU57" s="468"/>
      <c r="HJV57" s="468"/>
      <c r="HJW57" s="468"/>
      <c r="HJX57" s="468"/>
      <c r="HJY57" s="468"/>
      <c r="HJZ57" s="468"/>
      <c r="HKA57" s="468"/>
      <c r="HKB57" s="468"/>
      <c r="HKC57" s="468"/>
      <c r="HKD57" s="468"/>
      <c r="HKE57" s="468"/>
      <c r="HKF57" s="468"/>
      <c r="HKG57" s="468"/>
      <c r="HKH57" s="468"/>
      <c r="HKI57" s="468"/>
      <c r="HKJ57" s="468"/>
      <c r="HKK57" s="468"/>
      <c r="HKL57" s="468"/>
      <c r="HKM57" s="468"/>
      <c r="HKN57" s="468"/>
      <c r="HKO57" s="468"/>
      <c r="HKP57" s="468"/>
      <c r="HKQ57" s="468"/>
      <c r="HKR57" s="468"/>
      <c r="HKS57" s="468"/>
      <c r="HKT57" s="468"/>
      <c r="HKU57" s="468"/>
      <c r="HKV57" s="468"/>
      <c r="HKW57" s="468"/>
      <c r="HKX57" s="468"/>
      <c r="HKY57" s="468"/>
      <c r="HKZ57" s="468"/>
      <c r="HLA57" s="468"/>
      <c r="HLB57" s="468"/>
      <c r="HLC57" s="468"/>
      <c r="HLD57" s="468"/>
      <c r="HLE57" s="468"/>
      <c r="HLF57" s="468"/>
      <c r="HLG57" s="468"/>
      <c r="HLH57" s="468"/>
      <c r="HLI57" s="468"/>
      <c r="HLJ57" s="468"/>
      <c r="HLK57" s="468"/>
      <c r="HLL57" s="468"/>
      <c r="HLM57" s="468"/>
      <c r="HLN57" s="468"/>
      <c r="HLO57" s="468"/>
      <c r="HLP57" s="468"/>
      <c r="HLQ57" s="468"/>
      <c r="HLR57" s="468"/>
      <c r="HLS57" s="468"/>
      <c r="HLT57" s="468"/>
      <c r="HLU57" s="468"/>
      <c r="HLV57" s="468"/>
      <c r="HLW57" s="468"/>
      <c r="HLX57" s="468"/>
      <c r="HLY57" s="468"/>
      <c r="HLZ57" s="468"/>
      <c r="HMA57" s="468"/>
      <c r="HMB57" s="468"/>
      <c r="HMC57" s="468"/>
      <c r="HMD57" s="468"/>
      <c r="HME57" s="468"/>
      <c r="HMF57" s="468"/>
      <c r="HMG57" s="468"/>
      <c r="HMH57" s="468"/>
      <c r="HMI57" s="468"/>
      <c r="HMJ57" s="468"/>
      <c r="HMK57" s="468"/>
      <c r="HML57" s="468"/>
      <c r="HMM57" s="468"/>
      <c r="HMN57" s="468"/>
      <c r="HMO57" s="468"/>
      <c r="HMP57" s="468"/>
      <c r="HMQ57" s="468"/>
      <c r="HMR57" s="468"/>
      <c r="HMS57" s="468"/>
      <c r="HMT57" s="468"/>
      <c r="HMU57" s="468"/>
      <c r="HMV57" s="468"/>
      <c r="HMW57" s="468"/>
      <c r="HMX57" s="468"/>
      <c r="HMY57" s="468"/>
      <c r="HMZ57" s="468"/>
      <c r="HNA57" s="468"/>
      <c r="HNB57" s="468"/>
      <c r="HNC57" s="468"/>
      <c r="HND57" s="468"/>
      <c r="HNE57" s="468"/>
      <c r="HNF57" s="468"/>
      <c r="HNG57" s="468"/>
      <c r="HNH57" s="468"/>
      <c r="HNI57" s="468"/>
      <c r="HNJ57" s="468"/>
      <c r="HNK57" s="468"/>
      <c r="HNL57" s="468"/>
      <c r="HNM57" s="468"/>
      <c r="HNN57" s="468"/>
      <c r="HNO57" s="468"/>
      <c r="HNP57" s="468"/>
      <c r="HNQ57" s="468"/>
      <c r="HNR57" s="468"/>
      <c r="HNS57" s="468"/>
      <c r="HNT57" s="468"/>
      <c r="HNU57" s="468"/>
      <c r="HNV57" s="468"/>
      <c r="HNW57" s="468"/>
      <c r="HNX57" s="468"/>
      <c r="HNY57" s="468"/>
      <c r="HNZ57" s="468"/>
      <c r="HOA57" s="468"/>
      <c r="HOB57" s="468"/>
      <c r="HOC57" s="468"/>
      <c r="HOD57" s="468"/>
      <c r="HOE57" s="468"/>
      <c r="HOF57" s="468"/>
      <c r="HOG57" s="468"/>
      <c r="HOH57" s="468"/>
      <c r="HOI57" s="468"/>
      <c r="HOJ57" s="468"/>
      <c r="HOK57" s="468"/>
      <c r="HOL57" s="468"/>
      <c r="HOM57" s="468"/>
      <c r="HON57" s="468"/>
      <c r="HOO57" s="468"/>
      <c r="HOP57" s="468"/>
      <c r="HOQ57" s="468"/>
      <c r="HOR57" s="468"/>
      <c r="HOS57" s="468"/>
      <c r="HOT57" s="468"/>
      <c r="HOU57" s="468"/>
      <c r="HOV57" s="468"/>
      <c r="HOW57" s="468"/>
      <c r="HOX57" s="468"/>
      <c r="HOY57" s="468"/>
      <c r="HOZ57" s="468"/>
      <c r="HPA57" s="468"/>
      <c r="HPB57" s="468"/>
      <c r="HPC57" s="468"/>
      <c r="HPD57" s="468"/>
      <c r="HPE57" s="468"/>
      <c r="HPF57" s="468"/>
      <c r="HPG57" s="468"/>
      <c r="HPH57" s="468"/>
      <c r="HPI57" s="468"/>
      <c r="HPJ57" s="468"/>
      <c r="HPK57" s="468"/>
      <c r="HPL57" s="468"/>
      <c r="HPM57" s="468"/>
      <c r="HPN57" s="468"/>
      <c r="HPO57" s="468"/>
      <c r="HPP57" s="468"/>
      <c r="HPQ57" s="468"/>
      <c r="HPR57" s="468"/>
      <c r="HPS57" s="468"/>
      <c r="HPT57" s="468"/>
      <c r="HPU57" s="468"/>
      <c r="HPV57" s="468"/>
      <c r="HPW57" s="468"/>
      <c r="HPX57" s="468"/>
      <c r="HPY57" s="468"/>
      <c r="HPZ57" s="468"/>
      <c r="HQA57" s="468"/>
      <c r="HQB57" s="468"/>
      <c r="HQC57" s="468"/>
      <c r="HQD57" s="468"/>
      <c r="HQE57" s="468"/>
      <c r="HQF57" s="468"/>
      <c r="HQG57" s="468"/>
      <c r="HQH57" s="468"/>
      <c r="HQI57" s="468"/>
      <c r="HQJ57" s="468"/>
      <c r="HQK57" s="468"/>
      <c r="HQL57" s="468"/>
      <c r="HQM57" s="468"/>
      <c r="HQN57" s="468"/>
      <c r="HQO57" s="468"/>
      <c r="HQP57" s="468"/>
      <c r="HQQ57" s="468"/>
      <c r="HQR57" s="468"/>
      <c r="HQS57" s="468"/>
      <c r="HQT57" s="468"/>
      <c r="HQU57" s="468"/>
      <c r="HQV57" s="468"/>
      <c r="HQW57" s="468"/>
      <c r="HQX57" s="468"/>
      <c r="HQY57" s="468"/>
      <c r="HQZ57" s="468"/>
      <c r="HRA57" s="468"/>
      <c r="HRB57" s="468"/>
      <c r="HRC57" s="468"/>
      <c r="HRD57" s="468"/>
      <c r="HRE57" s="468"/>
      <c r="HRF57" s="468"/>
      <c r="HRG57" s="468"/>
      <c r="HRH57" s="468"/>
      <c r="HRI57" s="468"/>
      <c r="HRJ57" s="468"/>
      <c r="HRK57" s="468"/>
      <c r="HRL57" s="468"/>
      <c r="HRM57" s="468"/>
      <c r="HRN57" s="468"/>
      <c r="HRO57" s="468"/>
      <c r="HRP57" s="468"/>
      <c r="HRQ57" s="468"/>
      <c r="HRR57" s="468"/>
      <c r="HRS57" s="468"/>
      <c r="HRT57" s="468"/>
      <c r="HRU57" s="468"/>
      <c r="HRV57" s="468"/>
      <c r="HRW57" s="468"/>
      <c r="HRX57" s="468"/>
      <c r="HRY57" s="468"/>
      <c r="HRZ57" s="468"/>
      <c r="HSA57" s="468"/>
      <c r="HSB57" s="468"/>
      <c r="HSC57" s="468"/>
      <c r="HSD57" s="468"/>
      <c r="HSE57" s="468"/>
      <c r="HSF57" s="468"/>
      <c r="HSG57" s="468"/>
      <c r="HSH57" s="468"/>
      <c r="HSI57" s="468"/>
      <c r="HSJ57" s="468"/>
      <c r="HSK57" s="468"/>
      <c r="HSL57" s="468"/>
      <c r="HSM57" s="468"/>
      <c r="HSN57" s="468"/>
      <c r="HSO57" s="468"/>
      <c r="HSP57" s="468"/>
      <c r="HSQ57" s="468"/>
      <c r="HSR57" s="468"/>
      <c r="HSS57" s="468"/>
      <c r="HST57" s="468"/>
      <c r="HSU57" s="468"/>
      <c r="HSV57" s="468"/>
      <c r="HSW57" s="468"/>
      <c r="HSX57" s="468"/>
      <c r="HSY57" s="468"/>
      <c r="HSZ57" s="468"/>
      <c r="HTA57" s="468"/>
      <c r="HTB57" s="468"/>
      <c r="HTC57" s="468"/>
      <c r="HTD57" s="468"/>
      <c r="HTE57" s="468"/>
      <c r="HTF57" s="468"/>
      <c r="HTG57" s="468"/>
      <c r="HTH57" s="468"/>
      <c r="HTI57" s="468"/>
      <c r="HTJ57" s="468"/>
      <c r="HTK57" s="468"/>
      <c r="HTL57" s="468"/>
      <c r="HTM57" s="468"/>
      <c r="HTN57" s="468"/>
      <c r="HTO57" s="468"/>
      <c r="HTP57" s="468"/>
      <c r="HTQ57" s="468"/>
      <c r="HTR57" s="468"/>
      <c r="HTS57" s="468"/>
      <c r="HTT57" s="468"/>
      <c r="HTU57" s="468"/>
      <c r="HTV57" s="468"/>
      <c r="HTW57" s="468"/>
      <c r="HTX57" s="468"/>
      <c r="HTY57" s="468"/>
      <c r="HTZ57" s="468"/>
      <c r="HUA57" s="468"/>
      <c r="HUB57" s="468"/>
      <c r="HUC57" s="468"/>
      <c r="HUD57" s="468"/>
      <c r="HUE57" s="468"/>
      <c r="HUF57" s="468"/>
      <c r="HUG57" s="468"/>
      <c r="HUH57" s="468"/>
      <c r="HUI57" s="468"/>
      <c r="HUJ57" s="468"/>
      <c r="HUK57" s="468"/>
      <c r="HUL57" s="468"/>
      <c r="HUM57" s="468"/>
      <c r="HUN57" s="468"/>
      <c r="HUO57" s="468"/>
      <c r="HUP57" s="468"/>
      <c r="HUQ57" s="468"/>
      <c r="HUR57" s="468"/>
      <c r="HUS57" s="468"/>
      <c r="HUT57" s="468"/>
      <c r="HUU57" s="468"/>
      <c r="HUV57" s="468"/>
      <c r="HUW57" s="468"/>
      <c r="HUX57" s="468"/>
      <c r="HUY57" s="468"/>
      <c r="HUZ57" s="468"/>
      <c r="HVA57" s="468"/>
      <c r="HVB57" s="468"/>
      <c r="HVC57" s="468"/>
      <c r="HVD57" s="468"/>
      <c r="HVE57" s="468"/>
      <c r="HVF57" s="468"/>
      <c r="HVG57" s="468"/>
      <c r="HVH57" s="468"/>
      <c r="HVI57" s="468"/>
      <c r="HVJ57" s="468"/>
      <c r="HVK57" s="468"/>
      <c r="HVL57" s="468"/>
      <c r="HVM57" s="468"/>
      <c r="HVN57" s="468"/>
      <c r="HVO57" s="468"/>
      <c r="HVP57" s="468"/>
      <c r="HVQ57" s="468"/>
      <c r="HVR57" s="468"/>
      <c r="HVS57" s="468"/>
      <c r="HVT57" s="468"/>
      <c r="HVU57" s="468"/>
      <c r="HVV57" s="468"/>
      <c r="HVW57" s="468"/>
      <c r="HVX57" s="468"/>
      <c r="HVY57" s="468"/>
      <c r="HVZ57" s="468"/>
      <c r="HWA57" s="468"/>
      <c r="HWB57" s="468"/>
      <c r="HWC57" s="468"/>
      <c r="HWD57" s="468"/>
      <c r="HWE57" s="468"/>
      <c r="HWF57" s="468"/>
      <c r="HWG57" s="468"/>
      <c r="HWH57" s="468"/>
      <c r="HWI57" s="468"/>
      <c r="HWJ57" s="468"/>
      <c r="HWK57" s="468"/>
      <c r="HWL57" s="468"/>
      <c r="HWM57" s="468"/>
      <c r="HWN57" s="468"/>
      <c r="HWO57" s="468"/>
      <c r="HWP57" s="468"/>
      <c r="HWQ57" s="468"/>
      <c r="HWR57" s="468"/>
      <c r="HWS57" s="468"/>
      <c r="HWT57" s="468"/>
      <c r="HWU57" s="468"/>
      <c r="HWV57" s="468"/>
      <c r="HWW57" s="468"/>
      <c r="HWX57" s="468"/>
      <c r="HWY57" s="468"/>
      <c r="HWZ57" s="468"/>
      <c r="HXA57" s="468"/>
      <c r="HXB57" s="468"/>
      <c r="HXC57" s="468"/>
      <c r="HXD57" s="468"/>
      <c r="HXE57" s="468"/>
      <c r="HXF57" s="468"/>
      <c r="HXG57" s="468"/>
      <c r="HXH57" s="468"/>
      <c r="HXI57" s="468"/>
      <c r="HXJ57" s="468"/>
      <c r="HXK57" s="468"/>
      <c r="HXL57" s="468"/>
      <c r="HXM57" s="468"/>
      <c r="HXN57" s="468"/>
      <c r="HXO57" s="468"/>
      <c r="HXP57" s="468"/>
      <c r="HXQ57" s="468"/>
      <c r="HXR57" s="468"/>
      <c r="HXS57" s="468"/>
      <c r="HXT57" s="468"/>
      <c r="HXU57" s="468"/>
      <c r="HXV57" s="468"/>
      <c r="HXW57" s="468"/>
      <c r="HXX57" s="468"/>
      <c r="HXY57" s="468"/>
      <c r="HXZ57" s="468"/>
      <c r="HYA57" s="468"/>
      <c r="HYB57" s="468"/>
      <c r="HYC57" s="468"/>
      <c r="HYD57" s="468"/>
      <c r="HYE57" s="468"/>
      <c r="HYF57" s="468"/>
      <c r="HYG57" s="468"/>
      <c r="HYH57" s="468"/>
      <c r="HYI57" s="468"/>
      <c r="HYJ57" s="468"/>
      <c r="HYK57" s="468"/>
      <c r="HYL57" s="468"/>
      <c r="HYM57" s="468"/>
      <c r="HYN57" s="468"/>
      <c r="HYO57" s="468"/>
      <c r="HYP57" s="468"/>
      <c r="HYQ57" s="468"/>
      <c r="HYR57" s="468"/>
      <c r="HYS57" s="468"/>
      <c r="HYT57" s="468"/>
      <c r="HYU57" s="468"/>
      <c r="HYV57" s="468"/>
      <c r="HYW57" s="468"/>
      <c r="HYX57" s="468"/>
      <c r="HYY57" s="468"/>
      <c r="HYZ57" s="468"/>
      <c r="HZA57" s="468"/>
      <c r="HZB57" s="468"/>
      <c r="HZC57" s="468"/>
      <c r="HZD57" s="468"/>
      <c r="HZE57" s="468"/>
      <c r="HZF57" s="468"/>
      <c r="HZG57" s="468"/>
      <c r="HZH57" s="468"/>
      <c r="HZI57" s="468"/>
      <c r="HZJ57" s="468"/>
      <c r="HZK57" s="468"/>
      <c r="HZL57" s="468"/>
      <c r="HZM57" s="468"/>
      <c r="HZN57" s="468"/>
      <c r="HZO57" s="468"/>
      <c r="HZP57" s="468"/>
      <c r="HZQ57" s="468"/>
      <c r="HZR57" s="468"/>
      <c r="HZS57" s="468"/>
      <c r="HZT57" s="468"/>
      <c r="HZU57" s="468"/>
      <c r="HZV57" s="468"/>
      <c r="HZW57" s="468"/>
      <c r="HZX57" s="468"/>
      <c r="HZY57" s="468"/>
      <c r="HZZ57" s="468"/>
      <c r="IAA57" s="468"/>
      <c r="IAB57" s="468"/>
      <c r="IAC57" s="468"/>
      <c r="IAD57" s="468"/>
      <c r="IAE57" s="468"/>
      <c r="IAF57" s="468"/>
      <c r="IAG57" s="468"/>
      <c r="IAH57" s="468"/>
      <c r="IAI57" s="468"/>
      <c r="IAJ57" s="468"/>
      <c r="IAK57" s="468"/>
      <c r="IAL57" s="468"/>
      <c r="IAM57" s="468"/>
      <c r="IAN57" s="468"/>
      <c r="IAO57" s="468"/>
      <c r="IAP57" s="468"/>
      <c r="IAQ57" s="468"/>
      <c r="IAR57" s="468"/>
      <c r="IAS57" s="468"/>
      <c r="IAT57" s="468"/>
      <c r="IAU57" s="468"/>
      <c r="IAV57" s="468"/>
      <c r="IAW57" s="468"/>
      <c r="IAX57" s="468"/>
      <c r="IAY57" s="468"/>
      <c r="IAZ57" s="468"/>
      <c r="IBA57" s="468"/>
      <c r="IBB57" s="468"/>
      <c r="IBC57" s="468"/>
      <c r="IBD57" s="468"/>
      <c r="IBE57" s="468"/>
      <c r="IBF57" s="468"/>
      <c r="IBG57" s="468"/>
      <c r="IBH57" s="468"/>
      <c r="IBI57" s="468"/>
      <c r="IBJ57" s="468"/>
      <c r="IBK57" s="468"/>
      <c r="IBL57" s="468"/>
      <c r="IBM57" s="468"/>
      <c r="IBN57" s="468"/>
      <c r="IBO57" s="468"/>
      <c r="IBP57" s="468"/>
      <c r="IBQ57" s="468"/>
      <c r="IBR57" s="468"/>
      <c r="IBS57" s="468"/>
      <c r="IBT57" s="468"/>
      <c r="IBU57" s="468"/>
      <c r="IBV57" s="468"/>
      <c r="IBW57" s="468"/>
      <c r="IBX57" s="468"/>
      <c r="IBY57" s="468"/>
      <c r="IBZ57" s="468"/>
      <c r="ICA57" s="468"/>
      <c r="ICB57" s="468"/>
      <c r="ICC57" s="468"/>
      <c r="ICD57" s="468"/>
      <c r="ICE57" s="468"/>
      <c r="ICF57" s="468"/>
      <c r="ICG57" s="468"/>
      <c r="ICH57" s="468"/>
      <c r="ICI57" s="468"/>
      <c r="ICJ57" s="468"/>
      <c r="ICK57" s="468"/>
      <c r="ICL57" s="468"/>
      <c r="ICM57" s="468"/>
      <c r="ICN57" s="468"/>
      <c r="ICO57" s="468"/>
      <c r="ICP57" s="468"/>
      <c r="ICQ57" s="468"/>
      <c r="ICR57" s="468"/>
      <c r="ICS57" s="468"/>
      <c r="ICT57" s="468"/>
      <c r="ICU57" s="468"/>
      <c r="ICV57" s="468"/>
      <c r="ICW57" s="468"/>
      <c r="ICX57" s="468"/>
      <c r="ICY57" s="468"/>
      <c r="ICZ57" s="468"/>
      <c r="IDA57" s="468"/>
      <c r="IDB57" s="468"/>
      <c r="IDC57" s="468"/>
      <c r="IDD57" s="468"/>
      <c r="IDE57" s="468"/>
      <c r="IDF57" s="468"/>
      <c r="IDG57" s="468"/>
      <c r="IDH57" s="468"/>
      <c r="IDI57" s="468"/>
      <c r="IDJ57" s="468"/>
      <c r="IDK57" s="468"/>
      <c r="IDL57" s="468"/>
      <c r="IDM57" s="468"/>
      <c r="IDN57" s="468"/>
      <c r="IDO57" s="468"/>
      <c r="IDP57" s="468"/>
      <c r="IDQ57" s="468"/>
      <c r="IDR57" s="468"/>
      <c r="IDS57" s="468"/>
      <c r="IDT57" s="468"/>
      <c r="IDU57" s="468"/>
      <c r="IDV57" s="468"/>
      <c r="IDW57" s="468"/>
      <c r="IDX57" s="468"/>
      <c r="IDY57" s="468"/>
      <c r="IDZ57" s="468"/>
      <c r="IEA57" s="468"/>
      <c r="IEB57" s="468"/>
      <c r="IEC57" s="468"/>
      <c r="IED57" s="468"/>
      <c r="IEE57" s="468"/>
      <c r="IEF57" s="468"/>
      <c r="IEG57" s="468"/>
      <c r="IEH57" s="468"/>
      <c r="IEI57" s="468"/>
      <c r="IEJ57" s="468"/>
      <c r="IEK57" s="468"/>
      <c r="IEL57" s="468"/>
      <c r="IEM57" s="468"/>
      <c r="IEN57" s="468"/>
      <c r="IEO57" s="468"/>
      <c r="IEP57" s="468"/>
      <c r="IEQ57" s="468"/>
      <c r="IER57" s="468"/>
      <c r="IES57" s="468"/>
      <c r="IET57" s="468"/>
      <c r="IEU57" s="468"/>
      <c r="IEV57" s="468"/>
      <c r="IEW57" s="468"/>
      <c r="IEX57" s="468"/>
      <c r="IEY57" s="468"/>
      <c r="IEZ57" s="468"/>
      <c r="IFA57" s="468"/>
      <c r="IFB57" s="468"/>
      <c r="IFC57" s="468"/>
      <c r="IFD57" s="468"/>
      <c r="IFE57" s="468"/>
      <c r="IFF57" s="468"/>
      <c r="IFG57" s="468"/>
      <c r="IFH57" s="468"/>
      <c r="IFI57" s="468"/>
      <c r="IFJ57" s="468"/>
      <c r="IFK57" s="468"/>
      <c r="IFL57" s="468"/>
      <c r="IFM57" s="468"/>
      <c r="IFN57" s="468"/>
      <c r="IFO57" s="468"/>
      <c r="IFP57" s="468"/>
      <c r="IFQ57" s="468"/>
      <c r="IFR57" s="468"/>
      <c r="IFS57" s="468"/>
      <c r="IFT57" s="468"/>
      <c r="IFU57" s="468"/>
      <c r="IFV57" s="468"/>
      <c r="IFW57" s="468"/>
      <c r="IFX57" s="468"/>
      <c r="IFY57" s="468"/>
      <c r="IFZ57" s="468"/>
      <c r="IGA57" s="468"/>
      <c r="IGB57" s="468"/>
      <c r="IGC57" s="468"/>
      <c r="IGD57" s="468"/>
      <c r="IGE57" s="468"/>
      <c r="IGF57" s="468"/>
      <c r="IGG57" s="468"/>
      <c r="IGH57" s="468"/>
      <c r="IGI57" s="468"/>
      <c r="IGJ57" s="468"/>
      <c r="IGK57" s="468"/>
      <c r="IGL57" s="468"/>
      <c r="IGM57" s="468"/>
      <c r="IGN57" s="468"/>
      <c r="IGO57" s="468"/>
      <c r="IGP57" s="468"/>
      <c r="IGQ57" s="468"/>
      <c r="IGR57" s="468"/>
      <c r="IGS57" s="468"/>
      <c r="IGT57" s="468"/>
      <c r="IGU57" s="468"/>
      <c r="IGV57" s="468"/>
      <c r="IGW57" s="468"/>
      <c r="IGX57" s="468"/>
      <c r="IGY57" s="468"/>
      <c r="IGZ57" s="468"/>
      <c r="IHA57" s="468"/>
      <c r="IHB57" s="468"/>
      <c r="IHC57" s="468"/>
      <c r="IHD57" s="468"/>
      <c r="IHE57" s="468"/>
      <c r="IHF57" s="468"/>
      <c r="IHG57" s="468"/>
      <c r="IHH57" s="468"/>
      <c r="IHI57" s="468"/>
      <c r="IHJ57" s="468"/>
      <c r="IHK57" s="468"/>
      <c r="IHL57" s="468"/>
      <c r="IHM57" s="468"/>
      <c r="IHN57" s="468"/>
      <c r="IHO57" s="468"/>
      <c r="IHP57" s="468"/>
      <c r="IHQ57" s="468"/>
      <c r="IHR57" s="468"/>
      <c r="IHS57" s="468"/>
      <c r="IHT57" s="468"/>
      <c r="IHU57" s="468"/>
      <c r="IHV57" s="468"/>
      <c r="IHW57" s="468"/>
      <c r="IHX57" s="468"/>
      <c r="IHY57" s="468"/>
      <c r="IHZ57" s="468"/>
      <c r="IIA57" s="468"/>
      <c r="IIB57" s="468"/>
      <c r="IIC57" s="468"/>
      <c r="IID57" s="468"/>
      <c r="IIE57" s="468"/>
      <c r="IIF57" s="468"/>
      <c r="IIG57" s="468"/>
      <c r="IIH57" s="468"/>
      <c r="III57" s="468"/>
      <c r="IIJ57" s="468"/>
      <c r="IIK57" s="468"/>
      <c r="IIL57" s="468"/>
      <c r="IIM57" s="468"/>
      <c r="IIN57" s="468"/>
      <c r="IIO57" s="468"/>
      <c r="IIP57" s="468"/>
      <c r="IIQ57" s="468"/>
      <c r="IIR57" s="468"/>
      <c r="IIS57" s="468"/>
      <c r="IIT57" s="468"/>
      <c r="IIU57" s="468"/>
      <c r="IIV57" s="468"/>
      <c r="IIW57" s="468"/>
      <c r="IIX57" s="468"/>
      <c r="IIY57" s="468"/>
      <c r="IIZ57" s="468"/>
      <c r="IJA57" s="468"/>
      <c r="IJB57" s="468"/>
      <c r="IJC57" s="468"/>
      <c r="IJD57" s="468"/>
      <c r="IJE57" s="468"/>
      <c r="IJF57" s="468"/>
      <c r="IJG57" s="468"/>
      <c r="IJH57" s="468"/>
      <c r="IJI57" s="468"/>
      <c r="IJJ57" s="468"/>
      <c r="IJK57" s="468"/>
      <c r="IJL57" s="468"/>
      <c r="IJM57" s="468"/>
      <c r="IJN57" s="468"/>
      <c r="IJO57" s="468"/>
      <c r="IJP57" s="468"/>
      <c r="IJQ57" s="468"/>
      <c r="IJR57" s="468"/>
      <c r="IJS57" s="468"/>
      <c r="IJT57" s="468"/>
      <c r="IJU57" s="468"/>
      <c r="IJV57" s="468"/>
      <c r="IJW57" s="468"/>
      <c r="IJX57" s="468"/>
      <c r="IJY57" s="468"/>
      <c r="IJZ57" s="468"/>
      <c r="IKA57" s="468"/>
      <c r="IKB57" s="468"/>
      <c r="IKC57" s="468"/>
      <c r="IKD57" s="468"/>
      <c r="IKE57" s="468"/>
      <c r="IKF57" s="468"/>
      <c r="IKG57" s="468"/>
      <c r="IKH57" s="468"/>
      <c r="IKI57" s="468"/>
      <c r="IKJ57" s="468"/>
      <c r="IKK57" s="468"/>
      <c r="IKL57" s="468"/>
      <c r="IKM57" s="468"/>
      <c r="IKN57" s="468"/>
      <c r="IKO57" s="468"/>
      <c r="IKP57" s="468"/>
      <c r="IKQ57" s="468"/>
      <c r="IKR57" s="468"/>
      <c r="IKS57" s="468"/>
      <c r="IKT57" s="468"/>
      <c r="IKU57" s="468"/>
      <c r="IKV57" s="468"/>
      <c r="IKW57" s="468"/>
      <c r="IKX57" s="468"/>
      <c r="IKY57" s="468"/>
      <c r="IKZ57" s="468"/>
      <c r="ILA57" s="468"/>
      <c r="ILB57" s="468"/>
      <c r="ILC57" s="468"/>
      <c r="ILD57" s="468"/>
      <c r="ILE57" s="468"/>
      <c r="ILF57" s="468"/>
      <c r="ILG57" s="468"/>
      <c r="ILH57" s="468"/>
      <c r="ILI57" s="468"/>
      <c r="ILJ57" s="468"/>
      <c r="ILK57" s="468"/>
      <c r="ILL57" s="468"/>
      <c r="ILM57" s="468"/>
      <c r="ILN57" s="468"/>
      <c r="ILO57" s="468"/>
      <c r="ILP57" s="468"/>
      <c r="ILQ57" s="468"/>
      <c r="ILR57" s="468"/>
      <c r="ILS57" s="468"/>
      <c r="ILT57" s="468"/>
      <c r="ILU57" s="468"/>
      <c r="ILV57" s="468"/>
      <c r="ILW57" s="468"/>
      <c r="ILX57" s="468"/>
      <c r="ILY57" s="468"/>
      <c r="ILZ57" s="468"/>
      <c r="IMA57" s="468"/>
      <c r="IMB57" s="468"/>
      <c r="IMC57" s="468"/>
      <c r="IMD57" s="468"/>
      <c r="IME57" s="468"/>
      <c r="IMF57" s="468"/>
      <c r="IMG57" s="468"/>
      <c r="IMH57" s="468"/>
      <c r="IMI57" s="468"/>
      <c r="IMJ57" s="468"/>
      <c r="IMK57" s="468"/>
      <c r="IML57" s="468"/>
      <c r="IMM57" s="468"/>
      <c r="IMN57" s="468"/>
      <c r="IMO57" s="468"/>
      <c r="IMP57" s="468"/>
      <c r="IMQ57" s="468"/>
      <c r="IMR57" s="468"/>
      <c r="IMS57" s="468"/>
      <c r="IMT57" s="468"/>
      <c r="IMU57" s="468"/>
      <c r="IMV57" s="468"/>
      <c r="IMW57" s="468"/>
      <c r="IMX57" s="468"/>
      <c r="IMY57" s="468"/>
      <c r="IMZ57" s="468"/>
      <c r="INA57" s="468"/>
      <c r="INB57" s="468"/>
      <c r="INC57" s="468"/>
      <c r="IND57" s="468"/>
      <c r="INE57" s="468"/>
      <c r="INF57" s="468"/>
      <c r="ING57" s="468"/>
      <c r="INH57" s="468"/>
      <c r="INI57" s="468"/>
      <c r="INJ57" s="468"/>
      <c r="INK57" s="468"/>
      <c r="INL57" s="468"/>
      <c r="INM57" s="468"/>
      <c r="INN57" s="468"/>
      <c r="INO57" s="468"/>
      <c r="INP57" s="468"/>
      <c r="INQ57" s="468"/>
      <c r="INR57" s="468"/>
      <c r="INS57" s="468"/>
      <c r="INT57" s="468"/>
      <c r="INU57" s="468"/>
      <c r="INV57" s="468"/>
      <c r="INW57" s="468"/>
      <c r="INX57" s="468"/>
      <c r="INY57" s="468"/>
      <c r="INZ57" s="468"/>
      <c r="IOA57" s="468"/>
      <c r="IOB57" s="468"/>
      <c r="IOC57" s="468"/>
      <c r="IOD57" s="468"/>
      <c r="IOE57" s="468"/>
      <c r="IOF57" s="468"/>
      <c r="IOG57" s="468"/>
      <c r="IOH57" s="468"/>
      <c r="IOI57" s="468"/>
      <c r="IOJ57" s="468"/>
      <c r="IOK57" s="468"/>
      <c r="IOL57" s="468"/>
      <c r="IOM57" s="468"/>
      <c r="ION57" s="468"/>
      <c r="IOO57" s="468"/>
      <c r="IOP57" s="468"/>
      <c r="IOQ57" s="468"/>
      <c r="IOR57" s="468"/>
      <c r="IOS57" s="468"/>
      <c r="IOT57" s="468"/>
      <c r="IOU57" s="468"/>
      <c r="IOV57" s="468"/>
      <c r="IOW57" s="468"/>
      <c r="IOX57" s="468"/>
      <c r="IOY57" s="468"/>
      <c r="IOZ57" s="468"/>
      <c r="IPA57" s="468"/>
      <c r="IPB57" s="468"/>
      <c r="IPC57" s="468"/>
      <c r="IPD57" s="468"/>
      <c r="IPE57" s="468"/>
      <c r="IPF57" s="468"/>
      <c r="IPG57" s="468"/>
      <c r="IPH57" s="468"/>
      <c r="IPI57" s="468"/>
      <c r="IPJ57" s="468"/>
      <c r="IPK57" s="468"/>
      <c r="IPL57" s="468"/>
      <c r="IPM57" s="468"/>
      <c r="IPN57" s="468"/>
      <c r="IPO57" s="468"/>
      <c r="IPP57" s="468"/>
      <c r="IPQ57" s="468"/>
      <c r="IPR57" s="468"/>
      <c r="IPS57" s="468"/>
      <c r="IPT57" s="468"/>
      <c r="IPU57" s="468"/>
      <c r="IPV57" s="468"/>
      <c r="IPW57" s="468"/>
      <c r="IPX57" s="468"/>
      <c r="IPY57" s="468"/>
      <c r="IPZ57" s="468"/>
      <c r="IQA57" s="468"/>
      <c r="IQB57" s="468"/>
      <c r="IQC57" s="468"/>
      <c r="IQD57" s="468"/>
      <c r="IQE57" s="468"/>
      <c r="IQF57" s="468"/>
      <c r="IQG57" s="468"/>
      <c r="IQH57" s="468"/>
      <c r="IQI57" s="468"/>
      <c r="IQJ57" s="468"/>
      <c r="IQK57" s="468"/>
      <c r="IQL57" s="468"/>
      <c r="IQM57" s="468"/>
      <c r="IQN57" s="468"/>
      <c r="IQO57" s="468"/>
      <c r="IQP57" s="468"/>
      <c r="IQQ57" s="468"/>
      <c r="IQR57" s="468"/>
      <c r="IQS57" s="468"/>
      <c r="IQT57" s="468"/>
      <c r="IQU57" s="468"/>
      <c r="IQV57" s="468"/>
      <c r="IQW57" s="468"/>
      <c r="IQX57" s="468"/>
      <c r="IQY57" s="468"/>
      <c r="IQZ57" s="468"/>
      <c r="IRA57" s="468"/>
      <c r="IRB57" s="468"/>
      <c r="IRC57" s="468"/>
      <c r="IRD57" s="468"/>
      <c r="IRE57" s="468"/>
      <c r="IRF57" s="468"/>
      <c r="IRG57" s="468"/>
      <c r="IRH57" s="468"/>
      <c r="IRI57" s="468"/>
      <c r="IRJ57" s="468"/>
      <c r="IRK57" s="468"/>
      <c r="IRL57" s="468"/>
      <c r="IRM57" s="468"/>
      <c r="IRN57" s="468"/>
      <c r="IRO57" s="468"/>
      <c r="IRP57" s="468"/>
      <c r="IRQ57" s="468"/>
      <c r="IRR57" s="468"/>
      <c r="IRS57" s="468"/>
      <c r="IRT57" s="468"/>
      <c r="IRU57" s="468"/>
      <c r="IRV57" s="468"/>
      <c r="IRW57" s="468"/>
      <c r="IRX57" s="468"/>
      <c r="IRY57" s="468"/>
      <c r="IRZ57" s="468"/>
      <c r="ISA57" s="468"/>
      <c r="ISB57" s="468"/>
      <c r="ISC57" s="468"/>
      <c r="ISD57" s="468"/>
      <c r="ISE57" s="468"/>
      <c r="ISF57" s="468"/>
      <c r="ISG57" s="468"/>
      <c r="ISH57" s="468"/>
      <c r="ISI57" s="468"/>
      <c r="ISJ57" s="468"/>
      <c r="ISK57" s="468"/>
      <c r="ISL57" s="468"/>
      <c r="ISM57" s="468"/>
      <c r="ISN57" s="468"/>
      <c r="ISO57" s="468"/>
      <c r="ISP57" s="468"/>
      <c r="ISQ57" s="468"/>
      <c r="ISR57" s="468"/>
      <c r="ISS57" s="468"/>
      <c r="IST57" s="468"/>
      <c r="ISU57" s="468"/>
      <c r="ISV57" s="468"/>
      <c r="ISW57" s="468"/>
      <c r="ISX57" s="468"/>
      <c r="ISY57" s="468"/>
      <c r="ISZ57" s="468"/>
      <c r="ITA57" s="468"/>
      <c r="ITB57" s="468"/>
      <c r="ITC57" s="468"/>
      <c r="ITD57" s="468"/>
      <c r="ITE57" s="468"/>
      <c r="ITF57" s="468"/>
      <c r="ITG57" s="468"/>
      <c r="ITH57" s="468"/>
      <c r="ITI57" s="468"/>
      <c r="ITJ57" s="468"/>
      <c r="ITK57" s="468"/>
      <c r="ITL57" s="468"/>
      <c r="ITM57" s="468"/>
      <c r="ITN57" s="468"/>
      <c r="ITO57" s="468"/>
      <c r="ITP57" s="468"/>
      <c r="ITQ57" s="468"/>
      <c r="ITR57" s="468"/>
      <c r="ITS57" s="468"/>
      <c r="ITT57" s="468"/>
      <c r="ITU57" s="468"/>
      <c r="ITV57" s="468"/>
      <c r="ITW57" s="468"/>
      <c r="ITX57" s="468"/>
      <c r="ITY57" s="468"/>
      <c r="ITZ57" s="468"/>
      <c r="IUA57" s="468"/>
      <c r="IUB57" s="468"/>
      <c r="IUC57" s="468"/>
      <c r="IUD57" s="468"/>
      <c r="IUE57" s="468"/>
      <c r="IUF57" s="468"/>
      <c r="IUG57" s="468"/>
      <c r="IUH57" s="468"/>
      <c r="IUI57" s="468"/>
      <c r="IUJ57" s="468"/>
      <c r="IUK57" s="468"/>
      <c r="IUL57" s="468"/>
      <c r="IUM57" s="468"/>
      <c r="IUN57" s="468"/>
      <c r="IUO57" s="468"/>
      <c r="IUP57" s="468"/>
      <c r="IUQ57" s="468"/>
      <c r="IUR57" s="468"/>
      <c r="IUS57" s="468"/>
      <c r="IUT57" s="468"/>
      <c r="IUU57" s="468"/>
      <c r="IUV57" s="468"/>
      <c r="IUW57" s="468"/>
      <c r="IUX57" s="468"/>
      <c r="IUY57" s="468"/>
      <c r="IUZ57" s="468"/>
      <c r="IVA57" s="468"/>
      <c r="IVB57" s="468"/>
      <c r="IVC57" s="468"/>
      <c r="IVD57" s="468"/>
      <c r="IVE57" s="468"/>
      <c r="IVF57" s="468"/>
      <c r="IVG57" s="468"/>
      <c r="IVH57" s="468"/>
      <c r="IVI57" s="468"/>
      <c r="IVJ57" s="468"/>
      <c r="IVK57" s="468"/>
      <c r="IVL57" s="468"/>
      <c r="IVM57" s="468"/>
      <c r="IVN57" s="468"/>
      <c r="IVO57" s="468"/>
      <c r="IVP57" s="468"/>
      <c r="IVQ57" s="468"/>
      <c r="IVR57" s="468"/>
      <c r="IVS57" s="468"/>
      <c r="IVT57" s="468"/>
      <c r="IVU57" s="468"/>
      <c r="IVV57" s="468"/>
      <c r="IVW57" s="468"/>
      <c r="IVX57" s="468"/>
      <c r="IVY57" s="468"/>
      <c r="IVZ57" s="468"/>
      <c r="IWA57" s="468"/>
      <c r="IWB57" s="468"/>
      <c r="IWC57" s="468"/>
      <c r="IWD57" s="468"/>
      <c r="IWE57" s="468"/>
      <c r="IWF57" s="468"/>
      <c r="IWG57" s="468"/>
      <c r="IWH57" s="468"/>
      <c r="IWI57" s="468"/>
      <c r="IWJ57" s="468"/>
      <c r="IWK57" s="468"/>
      <c r="IWL57" s="468"/>
      <c r="IWM57" s="468"/>
      <c r="IWN57" s="468"/>
      <c r="IWO57" s="468"/>
      <c r="IWP57" s="468"/>
      <c r="IWQ57" s="468"/>
      <c r="IWR57" s="468"/>
      <c r="IWS57" s="468"/>
      <c r="IWT57" s="468"/>
      <c r="IWU57" s="468"/>
      <c r="IWV57" s="468"/>
      <c r="IWW57" s="468"/>
      <c r="IWX57" s="468"/>
      <c r="IWY57" s="468"/>
      <c r="IWZ57" s="468"/>
      <c r="IXA57" s="468"/>
      <c r="IXB57" s="468"/>
      <c r="IXC57" s="468"/>
      <c r="IXD57" s="468"/>
      <c r="IXE57" s="468"/>
      <c r="IXF57" s="468"/>
      <c r="IXG57" s="468"/>
      <c r="IXH57" s="468"/>
      <c r="IXI57" s="468"/>
      <c r="IXJ57" s="468"/>
      <c r="IXK57" s="468"/>
      <c r="IXL57" s="468"/>
      <c r="IXM57" s="468"/>
      <c r="IXN57" s="468"/>
      <c r="IXO57" s="468"/>
      <c r="IXP57" s="468"/>
      <c r="IXQ57" s="468"/>
      <c r="IXR57" s="468"/>
      <c r="IXS57" s="468"/>
      <c r="IXT57" s="468"/>
      <c r="IXU57" s="468"/>
      <c r="IXV57" s="468"/>
      <c r="IXW57" s="468"/>
      <c r="IXX57" s="468"/>
      <c r="IXY57" s="468"/>
      <c r="IXZ57" s="468"/>
      <c r="IYA57" s="468"/>
      <c r="IYB57" s="468"/>
      <c r="IYC57" s="468"/>
      <c r="IYD57" s="468"/>
      <c r="IYE57" s="468"/>
      <c r="IYF57" s="468"/>
      <c r="IYG57" s="468"/>
      <c r="IYH57" s="468"/>
      <c r="IYI57" s="468"/>
      <c r="IYJ57" s="468"/>
      <c r="IYK57" s="468"/>
      <c r="IYL57" s="468"/>
      <c r="IYM57" s="468"/>
      <c r="IYN57" s="468"/>
      <c r="IYO57" s="468"/>
      <c r="IYP57" s="468"/>
      <c r="IYQ57" s="468"/>
      <c r="IYR57" s="468"/>
      <c r="IYS57" s="468"/>
      <c r="IYT57" s="468"/>
      <c r="IYU57" s="468"/>
      <c r="IYV57" s="468"/>
      <c r="IYW57" s="468"/>
      <c r="IYX57" s="468"/>
      <c r="IYY57" s="468"/>
      <c r="IYZ57" s="468"/>
      <c r="IZA57" s="468"/>
      <c r="IZB57" s="468"/>
      <c r="IZC57" s="468"/>
      <c r="IZD57" s="468"/>
      <c r="IZE57" s="468"/>
      <c r="IZF57" s="468"/>
      <c r="IZG57" s="468"/>
      <c r="IZH57" s="468"/>
      <c r="IZI57" s="468"/>
      <c r="IZJ57" s="468"/>
      <c r="IZK57" s="468"/>
      <c r="IZL57" s="468"/>
      <c r="IZM57" s="468"/>
      <c r="IZN57" s="468"/>
      <c r="IZO57" s="468"/>
      <c r="IZP57" s="468"/>
      <c r="IZQ57" s="468"/>
      <c r="IZR57" s="468"/>
      <c r="IZS57" s="468"/>
      <c r="IZT57" s="468"/>
      <c r="IZU57" s="468"/>
      <c r="IZV57" s="468"/>
      <c r="IZW57" s="468"/>
      <c r="IZX57" s="468"/>
      <c r="IZY57" s="468"/>
      <c r="IZZ57" s="468"/>
      <c r="JAA57" s="468"/>
      <c r="JAB57" s="468"/>
      <c r="JAC57" s="468"/>
      <c r="JAD57" s="468"/>
      <c r="JAE57" s="468"/>
      <c r="JAF57" s="468"/>
      <c r="JAG57" s="468"/>
      <c r="JAH57" s="468"/>
      <c r="JAI57" s="468"/>
      <c r="JAJ57" s="468"/>
      <c r="JAK57" s="468"/>
      <c r="JAL57" s="468"/>
      <c r="JAM57" s="468"/>
      <c r="JAN57" s="468"/>
      <c r="JAO57" s="468"/>
      <c r="JAP57" s="468"/>
      <c r="JAQ57" s="468"/>
      <c r="JAR57" s="468"/>
      <c r="JAS57" s="468"/>
      <c r="JAT57" s="468"/>
      <c r="JAU57" s="468"/>
      <c r="JAV57" s="468"/>
      <c r="JAW57" s="468"/>
      <c r="JAX57" s="468"/>
      <c r="JAY57" s="468"/>
      <c r="JAZ57" s="468"/>
      <c r="JBA57" s="468"/>
      <c r="JBB57" s="468"/>
      <c r="JBC57" s="468"/>
      <c r="JBD57" s="468"/>
      <c r="JBE57" s="468"/>
      <c r="JBF57" s="468"/>
      <c r="JBG57" s="468"/>
      <c r="JBH57" s="468"/>
      <c r="JBI57" s="468"/>
      <c r="JBJ57" s="468"/>
      <c r="JBK57" s="468"/>
      <c r="JBL57" s="468"/>
      <c r="JBM57" s="468"/>
      <c r="JBN57" s="468"/>
      <c r="JBO57" s="468"/>
      <c r="JBP57" s="468"/>
      <c r="JBQ57" s="468"/>
      <c r="JBR57" s="468"/>
      <c r="JBS57" s="468"/>
      <c r="JBT57" s="468"/>
      <c r="JBU57" s="468"/>
      <c r="JBV57" s="468"/>
      <c r="JBW57" s="468"/>
      <c r="JBX57" s="468"/>
      <c r="JBY57" s="468"/>
      <c r="JBZ57" s="468"/>
      <c r="JCA57" s="468"/>
      <c r="JCB57" s="468"/>
      <c r="JCC57" s="468"/>
      <c r="JCD57" s="468"/>
      <c r="JCE57" s="468"/>
      <c r="JCF57" s="468"/>
      <c r="JCG57" s="468"/>
      <c r="JCH57" s="468"/>
      <c r="JCI57" s="468"/>
      <c r="JCJ57" s="468"/>
      <c r="JCK57" s="468"/>
      <c r="JCL57" s="468"/>
      <c r="JCM57" s="468"/>
      <c r="JCN57" s="468"/>
      <c r="JCO57" s="468"/>
      <c r="JCP57" s="468"/>
      <c r="JCQ57" s="468"/>
      <c r="JCR57" s="468"/>
      <c r="JCS57" s="468"/>
      <c r="JCT57" s="468"/>
      <c r="JCU57" s="468"/>
      <c r="JCV57" s="468"/>
      <c r="JCW57" s="468"/>
      <c r="JCX57" s="468"/>
      <c r="JCY57" s="468"/>
      <c r="JCZ57" s="468"/>
      <c r="JDA57" s="468"/>
      <c r="JDB57" s="468"/>
      <c r="JDC57" s="468"/>
      <c r="JDD57" s="468"/>
      <c r="JDE57" s="468"/>
      <c r="JDF57" s="468"/>
      <c r="JDG57" s="468"/>
      <c r="JDH57" s="468"/>
      <c r="JDI57" s="468"/>
      <c r="JDJ57" s="468"/>
      <c r="JDK57" s="468"/>
      <c r="JDL57" s="468"/>
      <c r="JDM57" s="468"/>
      <c r="JDN57" s="468"/>
      <c r="JDO57" s="468"/>
      <c r="JDP57" s="468"/>
      <c r="JDQ57" s="468"/>
      <c r="JDR57" s="468"/>
      <c r="JDS57" s="468"/>
      <c r="JDT57" s="468"/>
      <c r="JDU57" s="468"/>
      <c r="JDV57" s="468"/>
      <c r="JDW57" s="468"/>
      <c r="JDX57" s="468"/>
      <c r="JDY57" s="468"/>
      <c r="JDZ57" s="468"/>
      <c r="JEA57" s="468"/>
      <c r="JEB57" s="468"/>
      <c r="JEC57" s="468"/>
      <c r="JED57" s="468"/>
      <c r="JEE57" s="468"/>
      <c r="JEF57" s="468"/>
      <c r="JEG57" s="468"/>
      <c r="JEH57" s="468"/>
      <c r="JEI57" s="468"/>
      <c r="JEJ57" s="468"/>
      <c r="JEK57" s="468"/>
      <c r="JEL57" s="468"/>
      <c r="JEM57" s="468"/>
      <c r="JEN57" s="468"/>
      <c r="JEO57" s="468"/>
      <c r="JEP57" s="468"/>
      <c r="JEQ57" s="468"/>
      <c r="JER57" s="468"/>
      <c r="JES57" s="468"/>
      <c r="JET57" s="468"/>
      <c r="JEU57" s="468"/>
      <c r="JEV57" s="468"/>
      <c r="JEW57" s="468"/>
      <c r="JEX57" s="468"/>
      <c r="JEY57" s="468"/>
      <c r="JEZ57" s="468"/>
      <c r="JFA57" s="468"/>
      <c r="JFB57" s="468"/>
      <c r="JFC57" s="468"/>
      <c r="JFD57" s="468"/>
      <c r="JFE57" s="468"/>
      <c r="JFF57" s="468"/>
      <c r="JFG57" s="468"/>
      <c r="JFH57" s="468"/>
      <c r="JFI57" s="468"/>
      <c r="JFJ57" s="468"/>
      <c r="JFK57" s="468"/>
      <c r="JFL57" s="468"/>
      <c r="JFM57" s="468"/>
      <c r="JFN57" s="468"/>
      <c r="JFO57" s="468"/>
      <c r="JFP57" s="468"/>
      <c r="JFQ57" s="468"/>
      <c r="JFR57" s="468"/>
      <c r="JFS57" s="468"/>
      <c r="JFT57" s="468"/>
      <c r="JFU57" s="468"/>
      <c r="JFV57" s="468"/>
      <c r="JFW57" s="468"/>
      <c r="JFX57" s="468"/>
      <c r="JFY57" s="468"/>
      <c r="JFZ57" s="468"/>
      <c r="JGA57" s="468"/>
      <c r="JGB57" s="468"/>
      <c r="JGC57" s="468"/>
      <c r="JGD57" s="468"/>
      <c r="JGE57" s="468"/>
      <c r="JGF57" s="468"/>
      <c r="JGG57" s="468"/>
      <c r="JGH57" s="468"/>
      <c r="JGI57" s="468"/>
      <c r="JGJ57" s="468"/>
      <c r="JGK57" s="468"/>
      <c r="JGL57" s="468"/>
      <c r="JGM57" s="468"/>
      <c r="JGN57" s="468"/>
      <c r="JGO57" s="468"/>
      <c r="JGP57" s="468"/>
      <c r="JGQ57" s="468"/>
      <c r="JGR57" s="468"/>
      <c r="JGS57" s="468"/>
      <c r="JGT57" s="468"/>
      <c r="JGU57" s="468"/>
      <c r="JGV57" s="468"/>
      <c r="JGW57" s="468"/>
      <c r="JGX57" s="468"/>
      <c r="JGY57" s="468"/>
      <c r="JGZ57" s="468"/>
      <c r="JHA57" s="468"/>
      <c r="JHB57" s="468"/>
      <c r="JHC57" s="468"/>
      <c r="JHD57" s="468"/>
      <c r="JHE57" s="468"/>
      <c r="JHF57" s="468"/>
      <c r="JHG57" s="468"/>
      <c r="JHH57" s="468"/>
      <c r="JHI57" s="468"/>
      <c r="JHJ57" s="468"/>
      <c r="JHK57" s="468"/>
      <c r="JHL57" s="468"/>
      <c r="JHM57" s="468"/>
      <c r="JHN57" s="468"/>
      <c r="JHO57" s="468"/>
      <c r="JHP57" s="468"/>
      <c r="JHQ57" s="468"/>
      <c r="JHR57" s="468"/>
      <c r="JHS57" s="468"/>
      <c r="JHT57" s="468"/>
      <c r="JHU57" s="468"/>
      <c r="JHV57" s="468"/>
      <c r="JHW57" s="468"/>
      <c r="JHX57" s="468"/>
      <c r="JHY57" s="468"/>
      <c r="JHZ57" s="468"/>
      <c r="JIA57" s="468"/>
      <c r="JIB57" s="468"/>
      <c r="JIC57" s="468"/>
      <c r="JID57" s="468"/>
      <c r="JIE57" s="468"/>
      <c r="JIF57" s="468"/>
      <c r="JIG57" s="468"/>
      <c r="JIH57" s="468"/>
      <c r="JII57" s="468"/>
      <c r="JIJ57" s="468"/>
      <c r="JIK57" s="468"/>
      <c r="JIL57" s="468"/>
      <c r="JIM57" s="468"/>
      <c r="JIN57" s="468"/>
      <c r="JIO57" s="468"/>
      <c r="JIP57" s="468"/>
      <c r="JIQ57" s="468"/>
      <c r="JIR57" s="468"/>
      <c r="JIS57" s="468"/>
      <c r="JIT57" s="468"/>
      <c r="JIU57" s="468"/>
      <c r="JIV57" s="468"/>
      <c r="JIW57" s="468"/>
      <c r="JIX57" s="468"/>
      <c r="JIY57" s="468"/>
      <c r="JIZ57" s="468"/>
      <c r="JJA57" s="468"/>
      <c r="JJB57" s="468"/>
      <c r="JJC57" s="468"/>
      <c r="JJD57" s="468"/>
      <c r="JJE57" s="468"/>
      <c r="JJF57" s="468"/>
      <c r="JJG57" s="468"/>
      <c r="JJH57" s="468"/>
      <c r="JJI57" s="468"/>
      <c r="JJJ57" s="468"/>
      <c r="JJK57" s="468"/>
      <c r="JJL57" s="468"/>
      <c r="JJM57" s="468"/>
      <c r="JJN57" s="468"/>
      <c r="JJO57" s="468"/>
      <c r="JJP57" s="468"/>
      <c r="JJQ57" s="468"/>
      <c r="JJR57" s="468"/>
      <c r="JJS57" s="468"/>
      <c r="JJT57" s="468"/>
      <c r="JJU57" s="468"/>
      <c r="JJV57" s="468"/>
      <c r="JJW57" s="468"/>
      <c r="JJX57" s="468"/>
      <c r="JJY57" s="468"/>
      <c r="JJZ57" s="468"/>
      <c r="JKA57" s="468"/>
      <c r="JKB57" s="468"/>
      <c r="JKC57" s="468"/>
      <c r="JKD57" s="468"/>
      <c r="JKE57" s="468"/>
      <c r="JKF57" s="468"/>
      <c r="JKG57" s="468"/>
      <c r="JKH57" s="468"/>
      <c r="JKI57" s="468"/>
      <c r="JKJ57" s="468"/>
      <c r="JKK57" s="468"/>
      <c r="JKL57" s="468"/>
      <c r="JKM57" s="468"/>
      <c r="JKN57" s="468"/>
      <c r="JKO57" s="468"/>
      <c r="JKP57" s="468"/>
      <c r="JKQ57" s="468"/>
      <c r="JKR57" s="468"/>
      <c r="JKS57" s="468"/>
      <c r="JKT57" s="468"/>
      <c r="JKU57" s="468"/>
      <c r="JKV57" s="468"/>
      <c r="JKW57" s="468"/>
      <c r="JKX57" s="468"/>
      <c r="JKY57" s="468"/>
      <c r="JKZ57" s="468"/>
      <c r="JLA57" s="468"/>
      <c r="JLB57" s="468"/>
      <c r="JLC57" s="468"/>
      <c r="JLD57" s="468"/>
      <c r="JLE57" s="468"/>
      <c r="JLF57" s="468"/>
      <c r="JLG57" s="468"/>
      <c r="JLH57" s="468"/>
      <c r="JLI57" s="468"/>
      <c r="JLJ57" s="468"/>
      <c r="JLK57" s="468"/>
      <c r="JLL57" s="468"/>
      <c r="JLM57" s="468"/>
      <c r="JLN57" s="468"/>
      <c r="JLO57" s="468"/>
      <c r="JLP57" s="468"/>
      <c r="JLQ57" s="468"/>
      <c r="JLR57" s="468"/>
      <c r="JLS57" s="468"/>
      <c r="JLT57" s="468"/>
      <c r="JLU57" s="468"/>
      <c r="JLV57" s="468"/>
      <c r="JLW57" s="468"/>
      <c r="JLX57" s="468"/>
      <c r="JLY57" s="468"/>
      <c r="JLZ57" s="468"/>
      <c r="JMA57" s="468"/>
      <c r="JMB57" s="468"/>
      <c r="JMC57" s="468"/>
      <c r="JMD57" s="468"/>
      <c r="JME57" s="468"/>
      <c r="JMF57" s="468"/>
      <c r="JMG57" s="468"/>
      <c r="JMH57" s="468"/>
      <c r="JMI57" s="468"/>
      <c r="JMJ57" s="468"/>
      <c r="JMK57" s="468"/>
      <c r="JML57" s="468"/>
      <c r="JMM57" s="468"/>
      <c r="JMN57" s="468"/>
      <c r="JMO57" s="468"/>
      <c r="JMP57" s="468"/>
      <c r="JMQ57" s="468"/>
      <c r="JMR57" s="468"/>
      <c r="JMS57" s="468"/>
      <c r="JMT57" s="468"/>
      <c r="JMU57" s="468"/>
      <c r="JMV57" s="468"/>
      <c r="JMW57" s="468"/>
      <c r="JMX57" s="468"/>
      <c r="JMY57" s="468"/>
      <c r="JMZ57" s="468"/>
      <c r="JNA57" s="468"/>
      <c r="JNB57" s="468"/>
      <c r="JNC57" s="468"/>
      <c r="JND57" s="468"/>
      <c r="JNE57" s="468"/>
      <c r="JNF57" s="468"/>
      <c r="JNG57" s="468"/>
      <c r="JNH57" s="468"/>
      <c r="JNI57" s="468"/>
      <c r="JNJ57" s="468"/>
      <c r="JNK57" s="468"/>
      <c r="JNL57" s="468"/>
      <c r="JNM57" s="468"/>
      <c r="JNN57" s="468"/>
      <c r="JNO57" s="468"/>
      <c r="JNP57" s="468"/>
      <c r="JNQ57" s="468"/>
      <c r="JNR57" s="468"/>
      <c r="JNS57" s="468"/>
      <c r="JNT57" s="468"/>
      <c r="JNU57" s="468"/>
      <c r="JNV57" s="468"/>
      <c r="JNW57" s="468"/>
      <c r="JNX57" s="468"/>
      <c r="JNY57" s="468"/>
      <c r="JNZ57" s="468"/>
      <c r="JOA57" s="468"/>
      <c r="JOB57" s="468"/>
      <c r="JOC57" s="468"/>
      <c r="JOD57" s="468"/>
      <c r="JOE57" s="468"/>
      <c r="JOF57" s="468"/>
      <c r="JOG57" s="468"/>
      <c r="JOH57" s="468"/>
      <c r="JOI57" s="468"/>
      <c r="JOJ57" s="468"/>
      <c r="JOK57" s="468"/>
      <c r="JOL57" s="468"/>
      <c r="JOM57" s="468"/>
      <c r="JON57" s="468"/>
      <c r="JOO57" s="468"/>
      <c r="JOP57" s="468"/>
      <c r="JOQ57" s="468"/>
      <c r="JOR57" s="468"/>
      <c r="JOS57" s="468"/>
      <c r="JOT57" s="468"/>
      <c r="JOU57" s="468"/>
      <c r="JOV57" s="468"/>
      <c r="JOW57" s="468"/>
      <c r="JOX57" s="468"/>
      <c r="JOY57" s="468"/>
      <c r="JOZ57" s="468"/>
      <c r="JPA57" s="468"/>
      <c r="JPB57" s="468"/>
      <c r="JPC57" s="468"/>
      <c r="JPD57" s="468"/>
      <c r="JPE57" s="468"/>
      <c r="JPF57" s="468"/>
      <c r="JPG57" s="468"/>
      <c r="JPH57" s="468"/>
      <c r="JPI57" s="468"/>
      <c r="JPJ57" s="468"/>
      <c r="JPK57" s="468"/>
      <c r="JPL57" s="468"/>
      <c r="JPM57" s="468"/>
      <c r="JPN57" s="468"/>
      <c r="JPO57" s="468"/>
      <c r="JPP57" s="468"/>
      <c r="JPQ57" s="468"/>
      <c r="JPR57" s="468"/>
      <c r="JPS57" s="468"/>
      <c r="JPT57" s="468"/>
      <c r="JPU57" s="468"/>
      <c r="JPV57" s="468"/>
      <c r="JPW57" s="468"/>
      <c r="JPX57" s="468"/>
      <c r="JPY57" s="468"/>
      <c r="JPZ57" s="468"/>
      <c r="JQA57" s="468"/>
      <c r="JQB57" s="468"/>
      <c r="JQC57" s="468"/>
      <c r="JQD57" s="468"/>
      <c r="JQE57" s="468"/>
      <c r="JQF57" s="468"/>
      <c r="JQG57" s="468"/>
      <c r="JQH57" s="468"/>
      <c r="JQI57" s="468"/>
      <c r="JQJ57" s="468"/>
      <c r="JQK57" s="468"/>
      <c r="JQL57" s="468"/>
      <c r="JQM57" s="468"/>
      <c r="JQN57" s="468"/>
      <c r="JQO57" s="468"/>
      <c r="JQP57" s="468"/>
      <c r="JQQ57" s="468"/>
      <c r="JQR57" s="468"/>
      <c r="JQS57" s="468"/>
      <c r="JQT57" s="468"/>
      <c r="JQU57" s="468"/>
      <c r="JQV57" s="468"/>
      <c r="JQW57" s="468"/>
      <c r="JQX57" s="468"/>
      <c r="JQY57" s="468"/>
      <c r="JQZ57" s="468"/>
      <c r="JRA57" s="468"/>
      <c r="JRB57" s="468"/>
      <c r="JRC57" s="468"/>
      <c r="JRD57" s="468"/>
      <c r="JRE57" s="468"/>
      <c r="JRF57" s="468"/>
      <c r="JRG57" s="468"/>
      <c r="JRH57" s="468"/>
      <c r="JRI57" s="468"/>
      <c r="JRJ57" s="468"/>
      <c r="JRK57" s="468"/>
      <c r="JRL57" s="468"/>
      <c r="JRM57" s="468"/>
      <c r="JRN57" s="468"/>
      <c r="JRO57" s="468"/>
      <c r="JRP57" s="468"/>
      <c r="JRQ57" s="468"/>
      <c r="JRR57" s="468"/>
      <c r="JRS57" s="468"/>
      <c r="JRT57" s="468"/>
      <c r="JRU57" s="468"/>
      <c r="JRV57" s="468"/>
      <c r="JRW57" s="468"/>
      <c r="JRX57" s="468"/>
      <c r="JRY57" s="468"/>
      <c r="JRZ57" s="468"/>
      <c r="JSA57" s="468"/>
      <c r="JSB57" s="468"/>
      <c r="JSC57" s="468"/>
      <c r="JSD57" s="468"/>
      <c r="JSE57" s="468"/>
      <c r="JSF57" s="468"/>
      <c r="JSG57" s="468"/>
      <c r="JSH57" s="468"/>
      <c r="JSI57" s="468"/>
      <c r="JSJ57" s="468"/>
      <c r="JSK57" s="468"/>
      <c r="JSL57" s="468"/>
      <c r="JSM57" s="468"/>
      <c r="JSN57" s="468"/>
      <c r="JSO57" s="468"/>
      <c r="JSP57" s="468"/>
      <c r="JSQ57" s="468"/>
      <c r="JSR57" s="468"/>
      <c r="JSS57" s="468"/>
      <c r="JST57" s="468"/>
      <c r="JSU57" s="468"/>
      <c r="JSV57" s="468"/>
      <c r="JSW57" s="468"/>
      <c r="JSX57" s="468"/>
      <c r="JSY57" s="468"/>
      <c r="JSZ57" s="468"/>
      <c r="JTA57" s="468"/>
      <c r="JTB57" s="468"/>
      <c r="JTC57" s="468"/>
      <c r="JTD57" s="468"/>
      <c r="JTE57" s="468"/>
      <c r="JTF57" s="468"/>
      <c r="JTG57" s="468"/>
      <c r="JTH57" s="468"/>
      <c r="JTI57" s="468"/>
      <c r="JTJ57" s="468"/>
      <c r="JTK57" s="468"/>
      <c r="JTL57" s="468"/>
      <c r="JTM57" s="468"/>
      <c r="JTN57" s="468"/>
      <c r="JTO57" s="468"/>
      <c r="JTP57" s="468"/>
      <c r="JTQ57" s="468"/>
      <c r="JTR57" s="468"/>
      <c r="JTS57" s="468"/>
      <c r="JTT57" s="468"/>
      <c r="JTU57" s="468"/>
      <c r="JTV57" s="468"/>
      <c r="JTW57" s="468"/>
      <c r="JTX57" s="468"/>
      <c r="JTY57" s="468"/>
      <c r="JTZ57" s="468"/>
      <c r="JUA57" s="468"/>
      <c r="JUB57" s="468"/>
      <c r="JUC57" s="468"/>
      <c r="JUD57" s="468"/>
      <c r="JUE57" s="468"/>
      <c r="JUF57" s="468"/>
      <c r="JUG57" s="468"/>
      <c r="JUH57" s="468"/>
      <c r="JUI57" s="468"/>
      <c r="JUJ57" s="468"/>
      <c r="JUK57" s="468"/>
      <c r="JUL57" s="468"/>
      <c r="JUM57" s="468"/>
      <c r="JUN57" s="468"/>
      <c r="JUO57" s="468"/>
      <c r="JUP57" s="468"/>
      <c r="JUQ57" s="468"/>
      <c r="JUR57" s="468"/>
      <c r="JUS57" s="468"/>
      <c r="JUT57" s="468"/>
      <c r="JUU57" s="468"/>
      <c r="JUV57" s="468"/>
      <c r="JUW57" s="468"/>
      <c r="JUX57" s="468"/>
      <c r="JUY57" s="468"/>
      <c r="JUZ57" s="468"/>
      <c r="JVA57" s="468"/>
      <c r="JVB57" s="468"/>
      <c r="JVC57" s="468"/>
      <c r="JVD57" s="468"/>
      <c r="JVE57" s="468"/>
      <c r="JVF57" s="468"/>
      <c r="JVG57" s="468"/>
      <c r="JVH57" s="468"/>
      <c r="JVI57" s="468"/>
      <c r="JVJ57" s="468"/>
      <c r="JVK57" s="468"/>
      <c r="JVL57" s="468"/>
      <c r="JVM57" s="468"/>
      <c r="JVN57" s="468"/>
      <c r="JVO57" s="468"/>
      <c r="JVP57" s="468"/>
      <c r="JVQ57" s="468"/>
      <c r="JVR57" s="468"/>
      <c r="JVS57" s="468"/>
      <c r="JVT57" s="468"/>
      <c r="JVU57" s="468"/>
      <c r="JVV57" s="468"/>
      <c r="JVW57" s="468"/>
      <c r="JVX57" s="468"/>
      <c r="JVY57" s="468"/>
      <c r="JVZ57" s="468"/>
      <c r="JWA57" s="468"/>
      <c r="JWB57" s="468"/>
      <c r="JWC57" s="468"/>
      <c r="JWD57" s="468"/>
      <c r="JWE57" s="468"/>
      <c r="JWF57" s="468"/>
      <c r="JWG57" s="468"/>
      <c r="JWH57" s="468"/>
      <c r="JWI57" s="468"/>
      <c r="JWJ57" s="468"/>
      <c r="JWK57" s="468"/>
      <c r="JWL57" s="468"/>
      <c r="JWM57" s="468"/>
      <c r="JWN57" s="468"/>
      <c r="JWO57" s="468"/>
      <c r="JWP57" s="468"/>
      <c r="JWQ57" s="468"/>
      <c r="JWR57" s="468"/>
      <c r="JWS57" s="468"/>
      <c r="JWT57" s="468"/>
      <c r="JWU57" s="468"/>
      <c r="JWV57" s="468"/>
      <c r="JWW57" s="468"/>
      <c r="JWX57" s="468"/>
      <c r="JWY57" s="468"/>
      <c r="JWZ57" s="468"/>
      <c r="JXA57" s="468"/>
      <c r="JXB57" s="468"/>
      <c r="JXC57" s="468"/>
      <c r="JXD57" s="468"/>
      <c r="JXE57" s="468"/>
      <c r="JXF57" s="468"/>
      <c r="JXG57" s="468"/>
      <c r="JXH57" s="468"/>
      <c r="JXI57" s="468"/>
      <c r="JXJ57" s="468"/>
      <c r="JXK57" s="468"/>
      <c r="JXL57" s="468"/>
      <c r="JXM57" s="468"/>
      <c r="JXN57" s="468"/>
      <c r="JXO57" s="468"/>
      <c r="JXP57" s="468"/>
      <c r="JXQ57" s="468"/>
      <c r="JXR57" s="468"/>
      <c r="JXS57" s="468"/>
      <c r="JXT57" s="468"/>
      <c r="JXU57" s="468"/>
      <c r="JXV57" s="468"/>
      <c r="JXW57" s="468"/>
      <c r="JXX57" s="468"/>
      <c r="JXY57" s="468"/>
      <c r="JXZ57" s="468"/>
      <c r="JYA57" s="468"/>
      <c r="JYB57" s="468"/>
      <c r="JYC57" s="468"/>
      <c r="JYD57" s="468"/>
      <c r="JYE57" s="468"/>
      <c r="JYF57" s="468"/>
      <c r="JYG57" s="468"/>
      <c r="JYH57" s="468"/>
      <c r="JYI57" s="468"/>
      <c r="JYJ57" s="468"/>
      <c r="JYK57" s="468"/>
      <c r="JYL57" s="468"/>
      <c r="JYM57" s="468"/>
      <c r="JYN57" s="468"/>
      <c r="JYO57" s="468"/>
      <c r="JYP57" s="468"/>
      <c r="JYQ57" s="468"/>
      <c r="JYR57" s="468"/>
      <c r="JYS57" s="468"/>
      <c r="JYT57" s="468"/>
      <c r="JYU57" s="468"/>
      <c r="JYV57" s="468"/>
      <c r="JYW57" s="468"/>
      <c r="JYX57" s="468"/>
      <c r="JYY57" s="468"/>
      <c r="JYZ57" s="468"/>
      <c r="JZA57" s="468"/>
      <c r="JZB57" s="468"/>
      <c r="JZC57" s="468"/>
      <c r="JZD57" s="468"/>
      <c r="JZE57" s="468"/>
      <c r="JZF57" s="468"/>
      <c r="JZG57" s="468"/>
      <c r="JZH57" s="468"/>
      <c r="JZI57" s="468"/>
      <c r="JZJ57" s="468"/>
      <c r="JZK57" s="468"/>
      <c r="JZL57" s="468"/>
      <c r="JZM57" s="468"/>
      <c r="JZN57" s="468"/>
      <c r="JZO57" s="468"/>
      <c r="JZP57" s="468"/>
      <c r="JZQ57" s="468"/>
      <c r="JZR57" s="468"/>
      <c r="JZS57" s="468"/>
      <c r="JZT57" s="468"/>
      <c r="JZU57" s="468"/>
      <c r="JZV57" s="468"/>
      <c r="JZW57" s="468"/>
      <c r="JZX57" s="468"/>
      <c r="JZY57" s="468"/>
      <c r="JZZ57" s="468"/>
      <c r="KAA57" s="468"/>
      <c r="KAB57" s="468"/>
      <c r="KAC57" s="468"/>
      <c r="KAD57" s="468"/>
      <c r="KAE57" s="468"/>
      <c r="KAF57" s="468"/>
      <c r="KAG57" s="468"/>
      <c r="KAH57" s="468"/>
      <c r="KAI57" s="468"/>
      <c r="KAJ57" s="468"/>
      <c r="KAK57" s="468"/>
      <c r="KAL57" s="468"/>
      <c r="KAM57" s="468"/>
      <c r="KAN57" s="468"/>
      <c r="KAO57" s="468"/>
      <c r="KAP57" s="468"/>
      <c r="KAQ57" s="468"/>
      <c r="KAR57" s="468"/>
      <c r="KAS57" s="468"/>
      <c r="KAT57" s="468"/>
      <c r="KAU57" s="468"/>
      <c r="KAV57" s="468"/>
      <c r="KAW57" s="468"/>
      <c r="KAX57" s="468"/>
      <c r="KAY57" s="468"/>
      <c r="KAZ57" s="468"/>
      <c r="KBA57" s="468"/>
      <c r="KBB57" s="468"/>
      <c r="KBC57" s="468"/>
      <c r="KBD57" s="468"/>
      <c r="KBE57" s="468"/>
      <c r="KBF57" s="468"/>
      <c r="KBG57" s="468"/>
      <c r="KBH57" s="468"/>
      <c r="KBI57" s="468"/>
      <c r="KBJ57" s="468"/>
      <c r="KBK57" s="468"/>
      <c r="KBL57" s="468"/>
      <c r="KBM57" s="468"/>
      <c r="KBN57" s="468"/>
      <c r="KBO57" s="468"/>
      <c r="KBP57" s="468"/>
      <c r="KBQ57" s="468"/>
      <c r="KBR57" s="468"/>
      <c r="KBS57" s="468"/>
      <c r="KBT57" s="468"/>
      <c r="KBU57" s="468"/>
      <c r="KBV57" s="468"/>
      <c r="KBW57" s="468"/>
      <c r="KBX57" s="468"/>
      <c r="KBY57" s="468"/>
      <c r="KBZ57" s="468"/>
      <c r="KCA57" s="468"/>
      <c r="KCB57" s="468"/>
      <c r="KCC57" s="468"/>
      <c r="KCD57" s="468"/>
      <c r="KCE57" s="468"/>
      <c r="KCF57" s="468"/>
      <c r="KCG57" s="468"/>
      <c r="KCH57" s="468"/>
      <c r="KCI57" s="468"/>
      <c r="KCJ57" s="468"/>
      <c r="KCK57" s="468"/>
      <c r="KCL57" s="468"/>
      <c r="KCM57" s="468"/>
      <c r="KCN57" s="468"/>
      <c r="KCO57" s="468"/>
      <c r="KCP57" s="468"/>
      <c r="KCQ57" s="468"/>
      <c r="KCR57" s="468"/>
      <c r="KCS57" s="468"/>
      <c r="KCT57" s="468"/>
      <c r="KCU57" s="468"/>
      <c r="KCV57" s="468"/>
      <c r="KCW57" s="468"/>
      <c r="KCX57" s="468"/>
      <c r="KCY57" s="468"/>
      <c r="KCZ57" s="468"/>
      <c r="KDA57" s="468"/>
      <c r="KDB57" s="468"/>
      <c r="KDC57" s="468"/>
      <c r="KDD57" s="468"/>
      <c r="KDE57" s="468"/>
      <c r="KDF57" s="468"/>
      <c r="KDG57" s="468"/>
      <c r="KDH57" s="468"/>
      <c r="KDI57" s="468"/>
      <c r="KDJ57" s="468"/>
      <c r="KDK57" s="468"/>
      <c r="KDL57" s="468"/>
      <c r="KDM57" s="468"/>
      <c r="KDN57" s="468"/>
      <c r="KDO57" s="468"/>
      <c r="KDP57" s="468"/>
      <c r="KDQ57" s="468"/>
      <c r="KDR57" s="468"/>
      <c r="KDS57" s="468"/>
      <c r="KDT57" s="468"/>
      <c r="KDU57" s="468"/>
      <c r="KDV57" s="468"/>
      <c r="KDW57" s="468"/>
      <c r="KDX57" s="468"/>
      <c r="KDY57" s="468"/>
      <c r="KDZ57" s="468"/>
      <c r="KEA57" s="468"/>
      <c r="KEB57" s="468"/>
      <c r="KEC57" s="468"/>
      <c r="KED57" s="468"/>
      <c r="KEE57" s="468"/>
      <c r="KEF57" s="468"/>
      <c r="KEG57" s="468"/>
      <c r="KEH57" s="468"/>
      <c r="KEI57" s="468"/>
      <c r="KEJ57" s="468"/>
      <c r="KEK57" s="468"/>
      <c r="KEL57" s="468"/>
      <c r="KEM57" s="468"/>
      <c r="KEN57" s="468"/>
      <c r="KEO57" s="468"/>
      <c r="KEP57" s="468"/>
      <c r="KEQ57" s="468"/>
      <c r="KER57" s="468"/>
      <c r="KES57" s="468"/>
      <c r="KET57" s="468"/>
      <c r="KEU57" s="468"/>
      <c r="KEV57" s="468"/>
      <c r="KEW57" s="468"/>
      <c r="KEX57" s="468"/>
      <c r="KEY57" s="468"/>
      <c r="KEZ57" s="468"/>
      <c r="KFA57" s="468"/>
      <c r="KFB57" s="468"/>
      <c r="KFC57" s="468"/>
      <c r="KFD57" s="468"/>
      <c r="KFE57" s="468"/>
      <c r="KFF57" s="468"/>
      <c r="KFG57" s="468"/>
      <c r="KFH57" s="468"/>
      <c r="KFI57" s="468"/>
      <c r="KFJ57" s="468"/>
      <c r="KFK57" s="468"/>
      <c r="KFL57" s="468"/>
      <c r="KFM57" s="468"/>
      <c r="KFN57" s="468"/>
      <c r="KFO57" s="468"/>
      <c r="KFP57" s="468"/>
      <c r="KFQ57" s="468"/>
      <c r="KFR57" s="468"/>
      <c r="KFS57" s="468"/>
      <c r="KFT57" s="468"/>
      <c r="KFU57" s="468"/>
      <c r="KFV57" s="468"/>
      <c r="KFW57" s="468"/>
      <c r="KFX57" s="468"/>
      <c r="KFY57" s="468"/>
      <c r="KFZ57" s="468"/>
      <c r="KGA57" s="468"/>
      <c r="KGB57" s="468"/>
      <c r="KGC57" s="468"/>
      <c r="KGD57" s="468"/>
      <c r="KGE57" s="468"/>
      <c r="KGF57" s="468"/>
      <c r="KGG57" s="468"/>
      <c r="KGH57" s="468"/>
      <c r="KGI57" s="468"/>
      <c r="KGJ57" s="468"/>
      <c r="KGK57" s="468"/>
      <c r="KGL57" s="468"/>
      <c r="KGM57" s="468"/>
      <c r="KGN57" s="468"/>
      <c r="KGO57" s="468"/>
      <c r="KGP57" s="468"/>
      <c r="KGQ57" s="468"/>
      <c r="KGR57" s="468"/>
      <c r="KGS57" s="468"/>
      <c r="KGT57" s="468"/>
      <c r="KGU57" s="468"/>
      <c r="KGV57" s="468"/>
      <c r="KGW57" s="468"/>
      <c r="KGX57" s="468"/>
      <c r="KGY57" s="468"/>
      <c r="KGZ57" s="468"/>
      <c r="KHA57" s="468"/>
      <c r="KHB57" s="468"/>
      <c r="KHC57" s="468"/>
      <c r="KHD57" s="468"/>
      <c r="KHE57" s="468"/>
      <c r="KHF57" s="468"/>
      <c r="KHG57" s="468"/>
      <c r="KHH57" s="468"/>
      <c r="KHI57" s="468"/>
      <c r="KHJ57" s="468"/>
      <c r="KHK57" s="468"/>
      <c r="KHL57" s="468"/>
      <c r="KHM57" s="468"/>
      <c r="KHN57" s="468"/>
      <c r="KHO57" s="468"/>
      <c r="KHP57" s="468"/>
      <c r="KHQ57" s="468"/>
      <c r="KHR57" s="468"/>
      <c r="KHS57" s="468"/>
      <c r="KHT57" s="468"/>
      <c r="KHU57" s="468"/>
      <c r="KHV57" s="468"/>
      <c r="KHW57" s="468"/>
      <c r="KHX57" s="468"/>
      <c r="KHY57" s="468"/>
      <c r="KHZ57" s="468"/>
      <c r="KIA57" s="468"/>
      <c r="KIB57" s="468"/>
      <c r="KIC57" s="468"/>
      <c r="KID57" s="468"/>
      <c r="KIE57" s="468"/>
      <c r="KIF57" s="468"/>
      <c r="KIG57" s="468"/>
      <c r="KIH57" s="468"/>
      <c r="KII57" s="468"/>
      <c r="KIJ57" s="468"/>
      <c r="KIK57" s="468"/>
      <c r="KIL57" s="468"/>
      <c r="KIM57" s="468"/>
      <c r="KIN57" s="468"/>
      <c r="KIO57" s="468"/>
      <c r="KIP57" s="468"/>
      <c r="KIQ57" s="468"/>
      <c r="KIR57" s="468"/>
      <c r="KIS57" s="468"/>
      <c r="KIT57" s="468"/>
      <c r="KIU57" s="468"/>
      <c r="KIV57" s="468"/>
      <c r="KIW57" s="468"/>
      <c r="KIX57" s="468"/>
      <c r="KIY57" s="468"/>
      <c r="KIZ57" s="468"/>
      <c r="KJA57" s="468"/>
      <c r="KJB57" s="468"/>
      <c r="KJC57" s="468"/>
      <c r="KJD57" s="468"/>
      <c r="KJE57" s="468"/>
      <c r="KJF57" s="468"/>
      <c r="KJG57" s="468"/>
      <c r="KJH57" s="468"/>
      <c r="KJI57" s="468"/>
      <c r="KJJ57" s="468"/>
      <c r="KJK57" s="468"/>
      <c r="KJL57" s="468"/>
      <c r="KJM57" s="468"/>
      <c r="KJN57" s="468"/>
      <c r="KJO57" s="468"/>
      <c r="KJP57" s="468"/>
      <c r="KJQ57" s="468"/>
      <c r="KJR57" s="468"/>
      <c r="KJS57" s="468"/>
      <c r="KJT57" s="468"/>
      <c r="KJU57" s="468"/>
      <c r="KJV57" s="468"/>
      <c r="KJW57" s="468"/>
      <c r="KJX57" s="468"/>
      <c r="KJY57" s="468"/>
      <c r="KJZ57" s="468"/>
      <c r="KKA57" s="468"/>
      <c r="KKB57" s="468"/>
      <c r="KKC57" s="468"/>
      <c r="KKD57" s="468"/>
      <c r="KKE57" s="468"/>
      <c r="KKF57" s="468"/>
      <c r="KKG57" s="468"/>
      <c r="KKH57" s="468"/>
      <c r="KKI57" s="468"/>
      <c r="KKJ57" s="468"/>
      <c r="KKK57" s="468"/>
      <c r="KKL57" s="468"/>
      <c r="KKM57" s="468"/>
      <c r="KKN57" s="468"/>
      <c r="KKO57" s="468"/>
      <c r="KKP57" s="468"/>
      <c r="KKQ57" s="468"/>
      <c r="KKR57" s="468"/>
      <c r="KKS57" s="468"/>
      <c r="KKT57" s="468"/>
      <c r="KKU57" s="468"/>
      <c r="KKV57" s="468"/>
      <c r="KKW57" s="468"/>
      <c r="KKX57" s="468"/>
      <c r="KKY57" s="468"/>
      <c r="KKZ57" s="468"/>
      <c r="KLA57" s="468"/>
      <c r="KLB57" s="468"/>
      <c r="KLC57" s="468"/>
      <c r="KLD57" s="468"/>
      <c r="KLE57" s="468"/>
      <c r="KLF57" s="468"/>
      <c r="KLG57" s="468"/>
      <c r="KLH57" s="468"/>
      <c r="KLI57" s="468"/>
      <c r="KLJ57" s="468"/>
      <c r="KLK57" s="468"/>
      <c r="KLL57" s="468"/>
      <c r="KLM57" s="468"/>
      <c r="KLN57" s="468"/>
      <c r="KLO57" s="468"/>
      <c r="KLP57" s="468"/>
      <c r="KLQ57" s="468"/>
      <c r="KLR57" s="468"/>
      <c r="KLS57" s="468"/>
      <c r="KLT57" s="468"/>
      <c r="KLU57" s="468"/>
      <c r="KLV57" s="468"/>
      <c r="KLW57" s="468"/>
      <c r="KLX57" s="468"/>
      <c r="KLY57" s="468"/>
      <c r="KLZ57" s="468"/>
      <c r="KMA57" s="468"/>
      <c r="KMB57" s="468"/>
      <c r="KMC57" s="468"/>
      <c r="KMD57" s="468"/>
      <c r="KME57" s="468"/>
      <c r="KMF57" s="468"/>
      <c r="KMG57" s="468"/>
      <c r="KMH57" s="468"/>
      <c r="KMI57" s="468"/>
      <c r="KMJ57" s="468"/>
      <c r="KMK57" s="468"/>
      <c r="KML57" s="468"/>
      <c r="KMM57" s="468"/>
      <c r="KMN57" s="468"/>
      <c r="KMO57" s="468"/>
      <c r="KMP57" s="468"/>
      <c r="KMQ57" s="468"/>
      <c r="KMR57" s="468"/>
      <c r="KMS57" s="468"/>
      <c r="KMT57" s="468"/>
      <c r="KMU57" s="468"/>
      <c r="KMV57" s="468"/>
      <c r="KMW57" s="468"/>
      <c r="KMX57" s="468"/>
      <c r="KMY57" s="468"/>
      <c r="KMZ57" s="468"/>
      <c r="KNA57" s="468"/>
      <c r="KNB57" s="468"/>
      <c r="KNC57" s="468"/>
      <c r="KND57" s="468"/>
      <c r="KNE57" s="468"/>
      <c r="KNF57" s="468"/>
      <c r="KNG57" s="468"/>
      <c r="KNH57" s="468"/>
      <c r="KNI57" s="468"/>
      <c r="KNJ57" s="468"/>
      <c r="KNK57" s="468"/>
      <c r="KNL57" s="468"/>
      <c r="KNM57" s="468"/>
      <c r="KNN57" s="468"/>
      <c r="KNO57" s="468"/>
      <c r="KNP57" s="468"/>
      <c r="KNQ57" s="468"/>
      <c r="KNR57" s="468"/>
      <c r="KNS57" s="468"/>
      <c r="KNT57" s="468"/>
      <c r="KNU57" s="468"/>
      <c r="KNV57" s="468"/>
      <c r="KNW57" s="468"/>
      <c r="KNX57" s="468"/>
      <c r="KNY57" s="468"/>
      <c r="KNZ57" s="468"/>
      <c r="KOA57" s="468"/>
      <c r="KOB57" s="468"/>
      <c r="KOC57" s="468"/>
      <c r="KOD57" s="468"/>
      <c r="KOE57" s="468"/>
      <c r="KOF57" s="468"/>
      <c r="KOG57" s="468"/>
      <c r="KOH57" s="468"/>
      <c r="KOI57" s="468"/>
      <c r="KOJ57" s="468"/>
      <c r="KOK57" s="468"/>
      <c r="KOL57" s="468"/>
      <c r="KOM57" s="468"/>
      <c r="KON57" s="468"/>
      <c r="KOO57" s="468"/>
      <c r="KOP57" s="468"/>
      <c r="KOQ57" s="468"/>
      <c r="KOR57" s="468"/>
      <c r="KOS57" s="468"/>
      <c r="KOT57" s="468"/>
      <c r="KOU57" s="468"/>
      <c r="KOV57" s="468"/>
      <c r="KOW57" s="468"/>
      <c r="KOX57" s="468"/>
      <c r="KOY57" s="468"/>
      <c r="KOZ57" s="468"/>
      <c r="KPA57" s="468"/>
      <c r="KPB57" s="468"/>
      <c r="KPC57" s="468"/>
      <c r="KPD57" s="468"/>
      <c r="KPE57" s="468"/>
      <c r="KPF57" s="468"/>
      <c r="KPG57" s="468"/>
      <c r="KPH57" s="468"/>
      <c r="KPI57" s="468"/>
      <c r="KPJ57" s="468"/>
      <c r="KPK57" s="468"/>
      <c r="KPL57" s="468"/>
      <c r="KPM57" s="468"/>
      <c r="KPN57" s="468"/>
      <c r="KPO57" s="468"/>
      <c r="KPP57" s="468"/>
      <c r="KPQ57" s="468"/>
      <c r="KPR57" s="468"/>
      <c r="KPS57" s="468"/>
      <c r="KPT57" s="468"/>
      <c r="KPU57" s="468"/>
      <c r="KPV57" s="468"/>
      <c r="KPW57" s="468"/>
      <c r="KPX57" s="468"/>
      <c r="KPY57" s="468"/>
      <c r="KPZ57" s="468"/>
      <c r="KQA57" s="468"/>
      <c r="KQB57" s="468"/>
      <c r="KQC57" s="468"/>
      <c r="KQD57" s="468"/>
      <c r="KQE57" s="468"/>
      <c r="KQF57" s="468"/>
      <c r="KQG57" s="468"/>
      <c r="KQH57" s="468"/>
      <c r="KQI57" s="468"/>
      <c r="KQJ57" s="468"/>
      <c r="KQK57" s="468"/>
      <c r="KQL57" s="468"/>
      <c r="KQM57" s="468"/>
      <c r="KQN57" s="468"/>
      <c r="KQO57" s="468"/>
      <c r="KQP57" s="468"/>
      <c r="KQQ57" s="468"/>
      <c r="KQR57" s="468"/>
      <c r="KQS57" s="468"/>
      <c r="KQT57" s="468"/>
      <c r="KQU57" s="468"/>
      <c r="KQV57" s="468"/>
      <c r="KQW57" s="468"/>
      <c r="KQX57" s="468"/>
      <c r="KQY57" s="468"/>
      <c r="KQZ57" s="468"/>
      <c r="KRA57" s="468"/>
      <c r="KRB57" s="468"/>
      <c r="KRC57" s="468"/>
      <c r="KRD57" s="468"/>
      <c r="KRE57" s="468"/>
      <c r="KRF57" s="468"/>
      <c r="KRG57" s="468"/>
      <c r="KRH57" s="468"/>
      <c r="KRI57" s="468"/>
      <c r="KRJ57" s="468"/>
      <c r="KRK57" s="468"/>
      <c r="KRL57" s="468"/>
      <c r="KRM57" s="468"/>
      <c r="KRN57" s="468"/>
      <c r="KRO57" s="468"/>
      <c r="KRP57" s="468"/>
      <c r="KRQ57" s="468"/>
      <c r="KRR57" s="468"/>
      <c r="KRS57" s="468"/>
      <c r="KRT57" s="468"/>
      <c r="KRU57" s="468"/>
      <c r="KRV57" s="468"/>
      <c r="KRW57" s="468"/>
      <c r="KRX57" s="468"/>
      <c r="KRY57" s="468"/>
      <c r="KRZ57" s="468"/>
      <c r="KSA57" s="468"/>
      <c r="KSB57" s="468"/>
      <c r="KSC57" s="468"/>
      <c r="KSD57" s="468"/>
      <c r="KSE57" s="468"/>
      <c r="KSF57" s="468"/>
      <c r="KSG57" s="468"/>
      <c r="KSH57" s="468"/>
      <c r="KSI57" s="468"/>
      <c r="KSJ57" s="468"/>
      <c r="KSK57" s="468"/>
      <c r="KSL57" s="468"/>
      <c r="KSM57" s="468"/>
      <c r="KSN57" s="468"/>
      <c r="KSO57" s="468"/>
      <c r="KSP57" s="468"/>
      <c r="KSQ57" s="468"/>
      <c r="KSR57" s="468"/>
      <c r="KSS57" s="468"/>
      <c r="KST57" s="468"/>
      <c r="KSU57" s="468"/>
      <c r="KSV57" s="468"/>
      <c r="KSW57" s="468"/>
      <c r="KSX57" s="468"/>
      <c r="KSY57" s="468"/>
      <c r="KSZ57" s="468"/>
      <c r="KTA57" s="468"/>
      <c r="KTB57" s="468"/>
      <c r="KTC57" s="468"/>
      <c r="KTD57" s="468"/>
      <c r="KTE57" s="468"/>
      <c r="KTF57" s="468"/>
      <c r="KTG57" s="468"/>
      <c r="KTH57" s="468"/>
      <c r="KTI57" s="468"/>
      <c r="KTJ57" s="468"/>
      <c r="KTK57" s="468"/>
      <c r="KTL57" s="468"/>
      <c r="KTM57" s="468"/>
      <c r="KTN57" s="468"/>
      <c r="KTO57" s="468"/>
      <c r="KTP57" s="468"/>
      <c r="KTQ57" s="468"/>
      <c r="KTR57" s="468"/>
      <c r="KTS57" s="468"/>
      <c r="KTT57" s="468"/>
      <c r="KTU57" s="468"/>
      <c r="KTV57" s="468"/>
      <c r="KTW57" s="468"/>
      <c r="KTX57" s="468"/>
      <c r="KTY57" s="468"/>
      <c r="KTZ57" s="468"/>
      <c r="KUA57" s="468"/>
      <c r="KUB57" s="468"/>
      <c r="KUC57" s="468"/>
      <c r="KUD57" s="468"/>
      <c r="KUE57" s="468"/>
      <c r="KUF57" s="468"/>
      <c r="KUG57" s="468"/>
      <c r="KUH57" s="468"/>
      <c r="KUI57" s="468"/>
      <c r="KUJ57" s="468"/>
      <c r="KUK57" s="468"/>
      <c r="KUL57" s="468"/>
      <c r="KUM57" s="468"/>
      <c r="KUN57" s="468"/>
      <c r="KUO57" s="468"/>
      <c r="KUP57" s="468"/>
      <c r="KUQ57" s="468"/>
      <c r="KUR57" s="468"/>
      <c r="KUS57" s="468"/>
      <c r="KUT57" s="468"/>
      <c r="KUU57" s="468"/>
      <c r="KUV57" s="468"/>
      <c r="KUW57" s="468"/>
      <c r="KUX57" s="468"/>
      <c r="KUY57" s="468"/>
      <c r="KUZ57" s="468"/>
      <c r="KVA57" s="468"/>
      <c r="KVB57" s="468"/>
      <c r="KVC57" s="468"/>
      <c r="KVD57" s="468"/>
      <c r="KVE57" s="468"/>
      <c r="KVF57" s="468"/>
      <c r="KVG57" s="468"/>
      <c r="KVH57" s="468"/>
      <c r="KVI57" s="468"/>
      <c r="KVJ57" s="468"/>
      <c r="KVK57" s="468"/>
      <c r="KVL57" s="468"/>
      <c r="KVM57" s="468"/>
      <c r="KVN57" s="468"/>
      <c r="KVO57" s="468"/>
      <c r="KVP57" s="468"/>
      <c r="KVQ57" s="468"/>
      <c r="KVR57" s="468"/>
      <c r="KVS57" s="468"/>
      <c r="KVT57" s="468"/>
      <c r="KVU57" s="468"/>
      <c r="KVV57" s="468"/>
      <c r="KVW57" s="468"/>
      <c r="KVX57" s="468"/>
      <c r="KVY57" s="468"/>
      <c r="KVZ57" s="468"/>
      <c r="KWA57" s="468"/>
      <c r="KWB57" s="468"/>
      <c r="KWC57" s="468"/>
      <c r="KWD57" s="468"/>
      <c r="KWE57" s="468"/>
      <c r="KWF57" s="468"/>
      <c r="KWG57" s="468"/>
      <c r="KWH57" s="468"/>
      <c r="KWI57" s="468"/>
      <c r="KWJ57" s="468"/>
      <c r="KWK57" s="468"/>
      <c r="KWL57" s="468"/>
      <c r="KWM57" s="468"/>
      <c r="KWN57" s="468"/>
      <c r="KWO57" s="468"/>
      <c r="KWP57" s="468"/>
      <c r="KWQ57" s="468"/>
      <c r="KWR57" s="468"/>
      <c r="KWS57" s="468"/>
      <c r="KWT57" s="468"/>
      <c r="KWU57" s="468"/>
      <c r="KWV57" s="468"/>
      <c r="KWW57" s="468"/>
      <c r="KWX57" s="468"/>
      <c r="KWY57" s="468"/>
      <c r="KWZ57" s="468"/>
      <c r="KXA57" s="468"/>
      <c r="KXB57" s="468"/>
      <c r="KXC57" s="468"/>
      <c r="KXD57" s="468"/>
      <c r="KXE57" s="468"/>
      <c r="KXF57" s="468"/>
      <c r="KXG57" s="468"/>
      <c r="KXH57" s="468"/>
      <c r="KXI57" s="468"/>
      <c r="KXJ57" s="468"/>
      <c r="KXK57" s="468"/>
      <c r="KXL57" s="468"/>
      <c r="KXM57" s="468"/>
      <c r="KXN57" s="468"/>
      <c r="KXO57" s="468"/>
      <c r="KXP57" s="468"/>
      <c r="KXQ57" s="468"/>
      <c r="KXR57" s="468"/>
      <c r="KXS57" s="468"/>
      <c r="KXT57" s="468"/>
      <c r="KXU57" s="468"/>
      <c r="KXV57" s="468"/>
      <c r="KXW57" s="468"/>
      <c r="KXX57" s="468"/>
      <c r="KXY57" s="468"/>
      <c r="KXZ57" s="468"/>
      <c r="KYA57" s="468"/>
      <c r="KYB57" s="468"/>
      <c r="KYC57" s="468"/>
      <c r="KYD57" s="468"/>
      <c r="KYE57" s="468"/>
      <c r="KYF57" s="468"/>
      <c r="KYG57" s="468"/>
      <c r="KYH57" s="468"/>
      <c r="KYI57" s="468"/>
      <c r="KYJ57" s="468"/>
      <c r="KYK57" s="468"/>
      <c r="KYL57" s="468"/>
      <c r="KYM57" s="468"/>
      <c r="KYN57" s="468"/>
      <c r="KYO57" s="468"/>
      <c r="KYP57" s="468"/>
      <c r="KYQ57" s="468"/>
      <c r="KYR57" s="468"/>
      <c r="KYS57" s="468"/>
      <c r="KYT57" s="468"/>
      <c r="KYU57" s="468"/>
      <c r="KYV57" s="468"/>
      <c r="KYW57" s="468"/>
      <c r="KYX57" s="468"/>
      <c r="KYY57" s="468"/>
      <c r="KYZ57" s="468"/>
      <c r="KZA57" s="468"/>
      <c r="KZB57" s="468"/>
      <c r="KZC57" s="468"/>
      <c r="KZD57" s="468"/>
      <c r="KZE57" s="468"/>
      <c r="KZF57" s="468"/>
      <c r="KZG57" s="468"/>
      <c r="KZH57" s="468"/>
      <c r="KZI57" s="468"/>
      <c r="KZJ57" s="468"/>
      <c r="KZK57" s="468"/>
      <c r="KZL57" s="468"/>
      <c r="KZM57" s="468"/>
      <c r="KZN57" s="468"/>
      <c r="KZO57" s="468"/>
      <c r="KZP57" s="468"/>
      <c r="KZQ57" s="468"/>
      <c r="KZR57" s="468"/>
      <c r="KZS57" s="468"/>
      <c r="KZT57" s="468"/>
      <c r="KZU57" s="468"/>
      <c r="KZV57" s="468"/>
      <c r="KZW57" s="468"/>
      <c r="KZX57" s="468"/>
      <c r="KZY57" s="468"/>
      <c r="KZZ57" s="468"/>
      <c r="LAA57" s="468"/>
      <c r="LAB57" s="468"/>
      <c r="LAC57" s="468"/>
      <c r="LAD57" s="468"/>
      <c r="LAE57" s="468"/>
      <c r="LAF57" s="468"/>
      <c r="LAG57" s="468"/>
      <c r="LAH57" s="468"/>
      <c r="LAI57" s="468"/>
      <c r="LAJ57" s="468"/>
      <c r="LAK57" s="468"/>
      <c r="LAL57" s="468"/>
      <c r="LAM57" s="468"/>
      <c r="LAN57" s="468"/>
      <c r="LAO57" s="468"/>
      <c r="LAP57" s="468"/>
      <c r="LAQ57" s="468"/>
      <c r="LAR57" s="468"/>
      <c r="LAS57" s="468"/>
      <c r="LAT57" s="468"/>
      <c r="LAU57" s="468"/>
      <c r="LAV57" s="468"/>
      <c r="LAW57" s="468"/>
      <c r="LAX57" s="468"/>
      <c r="LAY57" s="468"/>
      <c r="LAZ57" s="468"/>
      <c r="LBA57" s="468"/>
      <c r="LBB57" s="468"/>
      <c r="LBC57" s="468"/>
      <c r="LBD57" s="468"/>
      <c r="LBE57" s="468"/>
      <c r="LBF57" s="468"/>
      <c r="LBG57" s="468"/>
      <c r="LBH57" s="468"/>
      <c r="LBI57" s="468"/>
      <c r="LBJ57" s="468"/>
      <c r="LBK57" s="468"/>
      <c r="LBL57" s="468"/>
      <c r="LBM57" s="468"/>
      <c r="LBN57" s="468"/>
      <c r="LBO57" s="468"/>
      <c r="LBP57" s="468"/>
      <c r="LBQ57" s="468"/>
      <c r="LBR57" s="468"/>
      <c r="LBS57" s="468"/>
      <c r="LBT57" s="468"/>
      <c r="LBU57" s="468"/>
      <c r="LBV57" s="468"/>
      <c r="LBW57" s="468"/>
      <c r="LBX57" s="468"/>
      <c r="LBY57" s="468"/>
      <c r="LBZ57" s="468"/>
      <c r="LCA57" s="468"/>
      <c r="LCB57" s="468"/>
      <c r="LCC57" s="468"/>
      <c r="LCD57" s="468"/>
      <c r="LCE57" s="468"/>
      <c r="LCF57" s="468"/>
      <c r="LCG57" s="468"/>
      <c r="LCH57" s="468"/>
      <c r="LCI57" s="468"/>
      <c r="LCJ57" s="468"/>
      <c r="LCK57" s="468"/>
      <c r="LCL57" s="468"/>
      <c r="LCM57" s="468"/>
      <c r="LCN57" s="468"/>
      <c r="LCO57" s="468"/>
      <c r="LCP57" s="468"/>
      <c r="LCQ57" s="468"/>
      <c r="LCR57" s="468"/>
      <c r="LCS57" s="468"/>
      <c r="LCT57" s="468"/>
      <c r="LCU57" s="468"/>
      <c r="LCV57" s="468"/>
      <c r="LCW57" s="468"/>
      <c r="LCX57" s="468"/>
      <c r="LCY57" s="468"/>
      <c r="LCZ57" s="468"/>
      <c r="LDA57" s="468"/>
      <c r="LDB57" s="468"/>
      <c r="LDC57" s="468"/>
      <c r="LDD57" s="468"/>
      <c r="LDE57" s="468"/>
      <c r="LDF57" s="468"/>
      <c r="LDG57" s="468"/>
      <c r="LDH57" s="468"/>
      <c r="LDI57" s="468"/>
      <c r="LDJ57" s="468"/>
      <c r="LDK57" s="468"/>
      <c r="LDL57" s="468"/>
      <c r="LDM57" s="468"/>
      <c r="LDN57" s="468"/>
      <c r="LDO57" s="468"/>
      <c r="LDP57" s="468"/>
      <c r="LDQ57" s="468"/>
      <c r="LDR57" s="468"/>
      <c r="LDS57" s="468"/>
      <c r="LDT57" s="468"/>
      <c r="LDU57" s="468"/>
      <c r="LDV57" s="468"/>
      <c r="LDW57" s="468"/>
      <c r="LDX57" s="468"/>
      <c r="LDY57" s="468"/>
      <c r="LDZ57" s="468"/>
      <c r="LEA57" s="468"/>
      <c r="LEB57" s="468"/>
      <c r="LEC57" s="468"/>
      <c r="LED57" s="468"/>
      <c r="LEE57" s="468"/>
      <c r="LEF57" s="468"/>
      <c r="LEG57" s="468"/>
      <c r="LEH57" s="468"/>
      <c r="LEI57" s="468"/>
      <c r="LEJ57" s="468"/>
      <c r="LEK57" s="468"/>
      <c r="LEL57" s="468"/>
      <c r="LEM57" s="468"/>
      <c r="LEN57" s="468"/>
      <c r="LEO57" s="468"/>
      <c r="LEP57" s="468"/>
      <c r="LEQ57" s="468"/>
      <c r="LER57" s="468"/>
      <c r="LES57" s="468"/>
      <c r="LET57" s="468"/>
      <c r="LEU57" s="468"/>
      <c r="LEV57" s="468"/>
      <c r="LEW57" s="468"/>
      <c r="LEX57" s="468"/>
      <c r="LEY57" s="468"/>
      <c r="LEZ57" s="468"/>
      <c r="LFA57" s="468"/>
      <c r="LFB57" s="468"/>
      <c r="LFC57" s="468"/>
      <c r="LFD57" s="468"/>
      <c r="LFE57" s="468"/>
      <c r="LFF57" s="468"/>
      <c r="LFG57" s="468"/>
      <c r="LFH57" s="468"/>
      <c r="LFI57" s="468"/>
      <c r="LFJ57" s="468"/>
      <c r="LFK57" s="468"/>
      <c r="LFL57" s="468"/>
      <c r="LFM57" s="468"/>
      <c r="LFN57" s="468"/>
      <c r="LFO57" s="468"/>
      <c r="LFP57" s="468"/>
      <c r="LFQ57" s="468"/>
      <c r="LFR57" s="468"/>
      <c r="LFS57" s="468"/>
      <c r="LFT57" s="468"/>
      <c r="LFU57" s="468"/>
      <c r="LFV57" s="468"/>
      <c r="LFW57" s="468"/>
      <c r="LFX57" s="468"/>
      <c r="LFY57" s="468"/>
      <c r="LFZ57" s="468"/>
      <c r="LGA57" s="468"/>
      <c r="LGB57" s="468"/>
      <c r="LGC57" s="468"/>
      <c r="LGD57" s="468"/>
      <c r="LGE57" s="468"/>
      <c r="LGF57" s="468"/>
      <c r="LGG57" s="468"/>
      <c r="LGH57" s="468"/>
      <c r="LGI57" s="468"/>
      <c r="LGJ57" s="468"/>
      <c r="LGK57" s="468"/>
      <c r="LGL57" s="468"/>
      <c r="LGM57" s="468"/>
      <c r="LGN57" s="468"/>
      <c r="LGO57" s="468"/>
      <c r="LGP57" s="468"/>
      <c r="LGQ57" s="468"/>
      <c r="LGR57" s="468"/>
      <c r="LGS57" s="468"/>
      <c r="LGT57" s="468"/>
      <c r="LGU57" s="468"/>
      <c r="LGV57" s="468"/>
      <c r="LGW57" s="468"/>
      <c r="LGX57" s="468"/>
      <c r="LGY57" s="468"/>
      <c r="LGZ57" s="468"/>
      <c r="LHA57" s="468"/>
      <c r="LHB57" s="468"/>
      <c r="LHC57" s="468"/>
      <c r="LHD57" s="468"/>
      <c r="LHE57" s="468"/>
      <c r="LHF57" s="468"/>
      <c r="LHG57" s="468"/>
      <c r="LHH57" s="468"/>
      <c r="LHI57" s="468"/>
      <c r="LHJ57" s="468"/>
      <c r="LHK57" s="468"/>
      <c r="LHL57" s="468"/>
      <c r="LHM57" s="468"/>
      <c r="LHN57" s="468"/>
      <c r="LHO57" s="468"/>
      <c r="LHP57" s="468"/>
      <c r="LHQ57" s="468"/>
      <c r="LHR57" s="468"/>
      <c r="LHS57" s="468"/>
      <c r="LHT57" s="468"/>
      <c r="LHU57" s="468"/>
      <c r="LHV57" s="468"/>
      <c r="LHW57" s="468"/>
      <c r="LHX57" s="468"/>
      <c r="LHY57" s="468"/>
      <c r="LHZ57" s="468"/>
      <c r="LIA57" s="468"/>
      <c r="LIB57" s="468"/>
      <c r="LIC57" s="468"/>
      <c r="LID57" s="468"/>
      <c r="LIE57" s="468"/>
      <c r="LIF57" s="468"/>
      <c r="LIG57" s="468"/>
      <c r="LIH57" s="468"/>
      <c r="LII57" s="468"/>
      <c r="LIJ57" s="468"/>
      <c r="LIK57" s="468"/>
      <c r="LIL57" s="468"/>
      <c r="LIM57" s="468"/>
      <c r="LIN57" s="468"/>
      <c r="LIO57" s="468"/>
      <c r="LIP57" s="468"/>
      <c r="LIQ57" s="468"/>
      <c r="LIR57" s="468"/>
      <c r="LIS57" s="468"/>
      <c r="LIT57" s="468"/>
      <c r="LIU57" s="468"/>
      <c r="LIV57" s="468"/>
      <c r="LIW57" s="468"/>
      <c r="LIX57" s="468"/>
      <c r="LIY57" s="468"/>
      <c r="LIZ57" s="468"/>
      <c r="LJA57" s="468"/>
      <c r="LJB57" s="468"/>
      <c r="LJC57" s="468"/>
      <c r="LJD57" s="468"/>
      <c r="LJE57" s="468"/>
      <c r="LJF57" s="468"/>
      <c r="LJG57" s="468"/>
      <c r="LJH57" s="468"/>
      <c r="LJI57" s="468"/>
      <c r="LJJ57" s="468"/>
      <c r="LJK57" s="468"/>
      <c r="LJL57" s="468"/>
      <c r="LJM57" s="468"/>
      <c r="LJN57" s="468"/>
      <c r="LJO57" s="468"/>
      <c r="LJP57" s="468"/>
      <c r="LJQ57" s="468"/>
      <c r="LJR57" s="468"/>
      <c r="LJS57" s="468"/>
      <c r="LJT57" s="468"/>
      <c r="LJU57" s="468"/>
      <c r="LJV57" s="468"/>
      <c r="LJW57" s="468"/>
      <c r="LJX57" s="468"/>
      <c r="LJY57" s="468"/>
      <c r="LJZ57" s="468"/>
      <c r="LKA57" s="468"/>
      <c r="LKB57" s="468"/>
      <c r="LKC57" s="468"/>
      <c r="LKD57" s="468"/>
      <c r="LKE57" s="468"/>
      <c r="LKF57" s="468"/>
      <c r="LKG57" s="468"/>
      <c r="LKH57" s="468"/>
      <c r="LKI57" s="468"/>
      <c r="LKJ57" s="468"/>
      <c r="LKK57" s="468"/>
      <c r="LKL57" s="468"/>
      <c r="LKM57" s="468"/>
      <c r="LKN57" s="468"/>
      <c r="LKO57" s="468"/>
      <c r="LKP57" s="468"/>
      <c r="LKQ57" s="468"/>
      <c r="LKR57" s="468"/>
      <c r="LKS57" s="468"/>
      <c r="LKT57" s="468"/>
      <c r="LKU57" s="468"/>
      <c r="LKV57" s="468"/>
      <c r="LKW57" s="468"/>
      <c r="LKX57" s="468"/>
      <c r="LKY57" s="468"/>
      <c r="LKZ57" s="468"/>
      <c r="LLA57" s="468"/>
      <c r="LLB57" s="468"/>
      <c r="LLC57" s="468"/>
      <c r="LLD57" s="468"/>
      <c r="LLE57" s="468"/>
      <c r="LLF57" s="468"/>
      <c r="LLG57" s="468"/>
      <c r="LLH57" s="468"/>
      <c r="LLI57" s="468"/>
      <c r="LLJ57" s="468"/>
      <c r="LLK57" s="468"/>
      <c r="LLL57" s="468"/>
      <c r="LLM57" s="468"/>
      <c r="LLN57" s="468"/>
      <c r="LLO57" s="468"/>
      <c r="LLP57" s="468"/>
      <c r="LLQ57" s="468"/>
      <c r="LLR57" s="468"/>
      <c r="LLS57" s="468"/>
      <c r="LLT57" s="468"/>
      <c r="LLU57" s="468"/>
      <c r="LLV57" s="468"/>
      <c r="LLW57" s="468"/>
      <c r="LLX57" s="468"/>
      <c r="LLY57" s="468"/>
      <c r="LLZ57" s="468"/>
      <c r="LMA57" s="468"/>
      <c r="LMB57" s="468"/>
      <c r="LMC57" s="468"/>
      <c r="LMD57" s="468"/>
      <c r="LME57" s="468"/>
      <c r="LMF57" s="468"/>
      <c r="LMG57" s="468"/>
      <c r="LMH57" s="468"/>
      <c r="LMI57" s="468"/>
      <c r="LMJ57" s="468"/>
      <c r="LMK57" s="468"/>
      <c r="LML57" s="468"/>
      <c r="LMM57" s="468"/>
      <c r="LMN57" s="468"/>
      <c r="LMO57" s="468"/>
      <c r="LMP57" s="468"/>
      <c r="LMQ57" s="468"/>
      <c r="LMR57" s="468"/>
      <c r="LMS57" s="468"/>
      <c r="LMT57" s="468"/>
      <c r="LMU57" s="468"/>
      <c r="LMV57" s="468"/>
      <c r="LMW57" s="468"/>
      <c r="LMX57" s="468"/>
      <c r="LMY57" s="468"/>
      <c r="LMZ57" s="468"/>
      <c r="LNA57" s="468"/>
      <c r="LNB57" s="468"/>
      <c r="LNC57" s="468"/>
      <c r="LND57" s="468"/>
      <c r="LNE57" s="468"/>
      <c r="LNF57" s="468"/>
      <c r="LNG57" s="468"/>
      <c r="LNH57" s="468"/>
      <c r="LNI57" s="468"/>
      <c r="LNJ57" s="468"/>
      <c r="LNK57" s="468"/>
      <c r="LNL57" s="468"/>
      <c r="LNM57" s="468"/>
      <c r="LNN57" s="468"/>
      <c r="LNO57" s="468"/>
      <c r="LNP57" s="468"/>
      <c r="LNQ57" s="468"/>
      <c r="LNR57" s="468"/>
      <c r="LNS57" s="468"/>
      <c r="LNT57" s="468"/>
      <c r="LNU57" s="468"/>
      <c r="LNV57" s="468"/>
      <c r="LNW57" s="468"/>
      <c r="LNX57" s="468"/>
      <c r="LNY57" s="468"/>
      <c r="LNZ57" s="468"/>
      <c r="LOA57" s="468"/>
      <c r="LOB57" s="468"/>
      <c r="LOC57" s="468"/>
      <c r="LOD57" s="468"/>
      <c r="LOE57" s="468"/>
      <c r="LOF57" s="468"/>
      <c r="LOG57" s="468"/>
      <c r="LOH57" s="468"/>
      <c r="LOI57" s="468"/>
      <c r="LOJ57" s="468"/>
      <c r="LOK57" s="468"/>
      <c r="LOL57" s="468"/>
      <c r="LOM57" s="468"/>
      <c r="LON57" s="468"/>
      <c r="LOO57" s="468"/>
      <c r="LOP57" s="468"/>
      <c r="LOQ57" s="468"/>
      <c r="LOR57" s="468"/>
      <c r="LOS57" s="468"/>
      <c r="LOT57" s="468"/>
      <c r="LOU57" s="468"/>
      <c r="LOV57" s="468"/>
      <c r="LOW57" s="468"/>
      <c r="LOX57" s="468"/>
      <c r="LOY57" s="468"/>
      <c r="LOZ57" s="468"/>
      <c r="LPA57" s="468"/>
      <c r="LPB57" s="468"/>
      <c r="LPC57" s="468"/>
      <c r="LPD57" s="468"/>
      <c r="LPE57" s="468"/>
      <c r="LPF57" s="468"/>
      <c r="LPG57" s="468"/>
      <c r="LPH57" s="468"/>
      <c r="LPI57" s="468"/>
      <c r="LPJ57" s="468"/>
      <c r="LPK57" s="468"/>
      <c r="LPL57" s="468"/>
      <c r="LPM57" s="468"/>
      <c r="LPN57" s="468"/>
      <c r="LPO57" s="468"/>
      <c r="LPP57" s="468"/>
      <c r="LPQ57" s="468"/>
      <c r="LPR57" s="468"/>
      <c r="LPS57" s="468"/>
      <c r="LPT57" s="468"/>
      <c r="LPU57" s="468"/>
      <c r="LPV57" s="468"/>
      <c r="LPW57" s="468"/>
      <c r="LPX57" s="468"/>
      <c r="LPY57" s="468"/>
      <c r="LPZ57" s="468"/>
      <c r="LQA57" s="468"/>
      <c r="LQB57" s="468"/>
      <c r="LQC57" s="468"/>
      <c r="LQD57" s="468"/>
      <c r="LQE57" s="468"/>
      <c r="LQF57" s="468"/>
      <c r="LQG57" s="468"/>
      <c r="LQH57" s="468"/>
      <c r="LQI57" s="468"/>
      <c r="LQJ57" s="468"/>
      <c r="LQK57" s="468"/>
      <c r="LQL57" s="468"/>
      <c r="LQM57" s="468"/>
      <c r="LQN57" s="468"/>
      <c r="LQO57" s="468"/>
      <c r="LQP57" s="468"/>
      <c r="LQQ57" s="468"/>
      <c r="LQR57" s="468"/>
      <c r="LQS57" s="468"/>
      <c r="LQT57" s="468"/>
      <c r="LQU57" s="468"/>
      <c r="LQV57" s="468"/>
      <c r="LQW57" s="468"/>
      <c r="LQX57" s="468"/>
      <c r="LQY57" s="468"/>
      <c r="LQZ57" s="468"/>
      <c r="LRA57" s="468"/>
      <c r="LRB57" s="468"/>
      <c r="LRC57" s="468"/>
      <c r="LRD57" s="468"/>
      <c r="LRE57" s="468"/>
      <c r="LRF57" s="468"/>
      <c r="LRG57" s="468"/>
      <c r="LRH57" s="468"/>
      <c r="LRI57" s="468"/>
      <c r="LRJ57" s="468"/>
      <c r="LRK57" s="468"/>
      <c r="LRL57" s="468"/>
      <c r="LRM57" s="468"/>
      <c r="LRN57" s="468"/>
      <c r="LRO57" s="468"/>
      <c r="LRP57" s="468"/>
      <c r="LRQ57" s="468"/>
      <c r="LRR57" s="468"/>
      <c r="LRS57" s="468"/>
      <c r="LRT57" s="468"/>
      <c r="LRU57" s="468"/>
      <c r="LRV57" s="468"/>
      <c r="LRW57" s="468"/>
      <c r="LRX57" s="468"/>
      <c r="LRY57" s="468"/>
      <c r="LRZ57" s="468"/>
      <c r="LSA57" s="468"/>
      <c r="LSB57" s="468"/>
      <c r="LSC57" s="468"/>
      <c r="LSD57" s="468"/>
      <c r="LSE57" s="468"/>
      <c r="LSF57" s="468"/>
      <c r="LSG57" s="468"/>
      <c r="LSH57" s="468"/>
      <c r="LSI57" s="468"/>
      <c r="LSJ57" s="468"/>
      <c r="LSK57" s="468"/>
      <c r="LSL57" s="468"/>
      <c r="LSM57" s="468"/>
      <c r="LSN57" s="468"/>
      <c r="LSO57" s="468"/>
      <c r="LSP57" s="468"/>
      <c r="LSQ57" s="468"/>
      <c r="LSR57" s="468"/>
      <c r="LSS57" s="468"/>
      <c r="LST57" s="468"/>
      <c r="LSU57" s="468"/>
      <c r="LSV57" s="468"/>
      <c r="LSW57" s="468"/>
      <c r="LSX57" s="468"/>
      <c r="LSY57" s="468"/>
      <c r="LSZ57" s="468"/>
      <c r="LTA57" s="468"/>
      <c r="LTB57" s="468"/>
      <c r="LTC57" s="468"/>
      <c r="LTD57" s="468"/>
      <c r="LTE57" s="468"/>
      <c r="LTF57" s="468"/>
      <c r="LTG57" s="468"/>
      <c r="LTH57" s="468"/>
      <c r="LTI57" s="468"/>
      <c r="LTJ57" s="468"/>
      <c r="LTK57" s="468"/>
      <c r="LTL57" s="468"/>
      <c r="LTM57" s="468"/>
      <c r="LTN57" s="468"/>
      <c r="LTO57" s="468"/>
      <c r="LTP57" s="468"/>
      <c r="LTQ57" s="468"/>
      <c r="LTR57" s="468"/>
      <c r="LTS57" s="468"/>
      <c r="LTT57" s="468"/>
      <c r="LTU57" s="468"/>
      <c r="LTV57" s="468"/>
      <c r="LTW57" s="468"/>
      <c r="LTX57" s="468"/>
      <c r="LTY57" s="468"/>
      <c r="LTZ57" s="468"/>
      <c r="LUA57" s="468"/>
      <c r="LUB57" s="468"/>
      <c r="LUC57" s="468"/>
      <c r="LUD57" s="468"/>
      <c r="LUE57" s="468"/>
      <c r="LUF57" s="468"/>
      <c r="LUG57" s="468"/>
      <c r="LUH57" s="468"/>
      <c r="LUI57" s="468"/>
      <c r="LUJ57" s="468"/>
      <c r="LUK57" s="468"/>
      <c r="LUL57" s="468"/>
      <c r="LUM57" s="468"/>
      <c r="LUN57" s="468"/>
      <c r="LUO57" s="468"/>
      <c r="LUP57" s="468"/>
      <c r="LUQ57" s="468"/>
      <c r="LUR57" s="468"/>
      <c r="LUS57" s="468"/>
      <c r="LUT57" s="468"/>
      <c r="LUU57" s="468"/>
      <c r="LUV57" s="468"/>
      <c r="LUW57" s="468"/>
      <c r="LUX57" s="468"/>
      <c r="LUY57" s="468"/>
      <c r="LUZ57" s="468"/>
      <c r="LVA57" s="468"/>
      <c r="LVB57" s="468"/>
      <c r="LVC57" s="468"/>
      <c r="LVD57" s="468"/>
      <c r="LVE57" s="468"/>
      <c r="LVF57" s="468"/>
      <c r="LVG57" s="468"/>
      <c r="LVH57" s="468"/>
      <c r="LVI57" s="468"/>
      <c r="LVJ57" s="468"/>
      <c r="LVK57" s="468"/>
      <c r="LVL57" s="468"/>
      <c r="LVM57" s="468"/>
      <c r="LVN57" s="468"/>
      <c r="LVO57" s="468"/>
      <c r="LVP57" s="468"/>
      <c r="LVQ57" s="468"/>
      <c r="LVR57" s="468"/>
      <c r="LVS57" s="468"/>
      <c r="LVT57" s="468"/>
      <c r="LVU57" s="468"/>
      <c r="LVV57" s="468"/>
      <c r="LVW57" s="468"/>
      <c r="LVX57" s="468"/>
      <c r="LVY57" s="468"/>
      <c r="LVZ57" s="468"/>
      <c r="LWA57" s="468"/>
      <c r="LWB57" s="468"/>
      <c r="LWC57" s="468"/>
      <c r="LWD57" s="468"/>
      <c r="LWE57" s="468"/>
      <c r="LWF57" s="468"/>
      <c r="LWG57" s="468"/>
      <c r="LWH57" s="468"/>
      <c r="LWI57" s="468"/>
      <c r="LWJ57" s="468"/>
      <c r="LWK57" s="468"/>
      <c r="LWL57" s="468"/>
      <c r="LWM57" s="468"/>
      <c r="LWN57" s="468"/>
      <c r="LWO57" s="468"/>
      <c r="LWP57" s="468"/>
      <c r="LWQ57" s="468"/>
      <c r="LWR57" s="468"/>
      <c r="LWS57" s="468"/>
      <c r="LWT57" s="468"/>
      <c r="LWU57" s="468"/>
      <c r="LWV57" s="468"/>
      <c r="LWW57" s="468"/>
      <c r="LWX57" s="468"/>
      <c r="LWY57" s="468"/>
      <c r="LWZ57" s="468"/>
      <c r="LXA57" s="468"/>
      <c r="LXB57" s="468"/>
      <c r="LXC57" s="468"/>
      <c r="LXD57" s="468"/>
      <c r="LXE57" s="468"/>
      <c r="LXF57" s="468"/>
      <c r="LXG57" s="468"/>
      <c r="LXH57" s="468"/>
      <c r="LXI57" s="468"/>
      <c r="LXJ57" s="468"/>
      <c r="LXK57" s="468"/>
      <c r="LXL57" s="468"/>
      <c r="LXM57" s="468"/>
      <c r="LXN57" s="468"/>
      <c r="LXO57" s="468"/>
      <c r="LXP57" s="468"/>
      <c r="LXQ57" s="468"/>
      <c r="LXR57" s="468"/>
      <c r="LXS57" s="468"/>
      <c r="LXT57" s="468"/>
      <c r="LXU57" s="468"/>
      <c r="LXV57" s="468"/>
      <c r="LXW57" s="468"/>
      <c r="LXX57" s="468"/>
      <c r="LXY57" s="468"/>
      <c r="LXZ57" s="468"/>
      <c r="LYA57" s="468"/>
      <c r="LYB57" s="468"/>
      <c r="LYC57" s="468"/>
      <c r="LYD57" s="468"/>
      <c r="LYE57" s="468"/>
      <c r="LYF57" s="468"/>
      <c r="LYG57" s="468"/>
      <c r="LYH57" s="468"/>
      <c r="LYI57" s="468"/>
      <c r="LYJ57" s="468"/>
      <c r="LYK57" s="468"/>
      <c r="LYL57" s="468"/>
      <c r="LYM57" s="468"/>
      <c r="LYN57" s="468"/>
      <c r="LYO57" s="468"/>
      <c r="LYP57" s="468"/>
      <c r="LYQ57" s="468"/>
      <c r="LYR57" s="468"/>
      <c r="LYS57" s="468"/>
      <c r="LYT57" s="468"/>
      <c r="LYU57" s="468"/>
      <c r="LYV57" s="468"/>
      <c r="LYW57" s="468"/>
      <c r="LYX57" s="468"/>
      <c r="LYY57" s="468"/>
      <c r="LYZ57" s="468"/>
      <c r="LZA57" s="468"/>
      <c r="LZB57" s="468"/>
      <c r="LZC57" s="468"/>
      <c r="LZD57" s="468"/>
      <c r="LZE57" s="468"/>
      <c r="LZF57" s="468"/>
      <c r="LZG57" s="468"/>
      <c r="LZH57" s="468"/>
      <c r="LZI57" s="468"/>
      <c r="LZJ57" s="468"/>
      <c r="LZK57" s="468"/>
      <c r="LZL57" s="468"/>
      <c r="LZM57" s="468"/>
      <c r="LZN57" s="468"/>
      <c r="LZO57" s="468"/>
      <c r="LZP57" s="468"/>
      <c r="LZQ57" s="468"/>
      <c r="LZR57" s="468"/>
      <c r="LZS57" s="468"/>
      <c r="LZT57" s="468"/>
      <c r="LZU57" s="468"/>
      <c r="LZV57" s="468"/>
      <c r="LZW57" s="468"/>
      <c r="LZX57" s="468"/>
      <c r="LZY57" s="468"/>
      <c r="LZZ57" s="468"/>
      <c r="MAA57" s="468"/>
      <c r="MAB57" s="468"/>
      <c r="MAC57" s="468"/>
      <c r="MAD57" s="468"/>
      <c r="MAE57" s="468"/>
      <c r="MAF57" s="468"/>
      <c r="MAG57" s="468"/>
      <c r="MAH57" s="468"/>
      <c r="MAI57" s="468"/>
      <c r="MAJ57" s="468"/>
      <c r="MAK57" s="468"/>
      <c r="MAL57" s="468"/>
      <c r="MAM57" s="468"/>
      <c r="MAN57" s="468"/>
      <c r="MAO57" s="468"/>
      <c r="MAP57" s="468"/>
      <c r="MAQ57" s="468"/>
      <c r="MAR57" s="468"/>
      <c r="MAS57" s="468"/>
      <c r="MAT57" s="468"/>
      <c r="MAU57" s="468"/>
      <c r="MAV57" s="468"/>
      <c r="MAW57" s="468"/>
      <c r="MAX57" s="468"/>
      <c r="MAY57" s="468"/>
      <c r="MAZ57" s="468"/>
      <c r="MBA57" s="468"/>
      <c r="MBB57" s="468"/>
      <c r="MBC57" s="468"/>
      <c r="MBD57" s="468"/>
      <c r="MBE57" s="468"/>
      <c r="MBF57" s="468"/>
      <c r="MBG57" s="468"/>
      <c r="MBH57" s="468"/>
      <c r="MBI57" s="468"/>
      <c r="MBJ57" s="468"/>
      <c r="MBK57" s="468"/>
      <c r="MBL57" s="468"/>
      <c r="MBM57" s="468"/>
      <c r="MBN57" s="468"/>
      <c r="MBO57" s="468"/>
      <c r="MBP57" s="468"/>
      <c r="MBQ57" s="468"/>
      <c r="MBR57" s="468"/>
      <c r="MBS57" s="468"/>
      <c r="MBT57" s="468"/>
      <c r="MBU57" s="468"/>
      <c r="MBV57" s="468"/>
      <c r="MBW57" s="468"/>
      <c r="MBX57" s="468"/>
      <c r="MBY57" s="468"/>
      <c r="MBZ57" s="468"/>
      <c r="MCA57" s="468"/>
      <c r="MCB57" s="468"/>
      <c r="MCC57" s="468"/>
      <c r="MCD57" s="468"/>
      <c r="MCE57" s="468"/>
      <c r="MCF57" s="468"/>
      <c r="MCG57" s="468"/>
      <c r="MCH57" s="468"/>
      <c r="MCI57" s="468"/>
      <c r="MCJ57" s="468"/>
      <c r="MCK57" s="468"/>
      <c r="MCL57" s="468"/>
      <c r="MCM57" s="468"/>
      <c r="MCN57" s="468"/>
      <c r="MCO57" s="468"/>
      <c r="MCP57" s="468"/>
      <c r="MCQ57" s="468"/>
      <c r="MCR57" s="468"/>
      <c r="MCS57" s="468"/>
      <c r="MCT57" s="468"/>
      <c r="MCU57" s="468"/>
      <c r="MCV57" s="468"/>
      <c r="MCW57" s="468"/>
      <c r="MCX57" s="468"/>
      <c r="MCY57" s="468"/>
      <c r="MCZ57" s="468"/>
      <c r="MDA57" s="468"/>
      <c r="MDB57" s="468"/>
      <c r="MDC57" s="468"/>
      <c r="MDD57" s="468"/>
      <c r="MDE57" s="468"/>
      <c r="MDF57" s="468"/>
      <c r="MDG57" s="468"/>
      <c r="MDH57" s="468"/>
      <c r="MDI57" s="468"/>
      <c r="MDJ57" s="468"/>
      <c r="MDK57" s="468"/>
      <c r="MDL57" s="468"/>
      <c r="MDM57" s="468"/>
      <c r="MDN57" s="468"/>
      <c r="MDO57" s="468"/>
      <c r="MDP57" s="468"/>
      <c r="MDQ57" s="468"/>
      <c r="MDR57" s="468"/>
      <c r="MDS57" s="468"/>
      <c r="MDT57" s="468"/>
      <c r="MDU57" s="468"/>
      <c r="MDV57" s="468"/>
      <c r="MDW57" s="468"/>
      <c r="MDX57" s="468"/>
      <c r="MDY57" s="468"/>
      <c r="MDZ57" s="468"/>
      <c r="MEA57" s="468"/>
      <c r="MEB57" s="468"/>
      <c r="MEC57" s="468"/>
      <c r="MED57" s="468"/>
      <c r="MEE57" s="468"/>
      <c r="MEF57" s="468"/>
      <c r="MEG57" s="468"/>
      <c r="MEH57" s="468"/>
      <c r="MEI57" s="468"/>
      <c r="MEJ57" s="468"/>
      <c r="MEK57" s="468"/>
      <c r="MEL57" s="468"/>
      <c r="MEM57" s="468"/>
      <c r="MEN57" s="468"/>
      <c r="MEO57" s="468"/>
      <c r="MEP57" s="468"/>
      <c r="MEQ57" s="468"/>
      <c r="MER57" s="468"/>
      <c r="MES57" s="468"/>
      <c r="MET57" s="468"/>
      <c r="MEU57" s="468"/>
      <c r="MEV57" s="468"/>
      <c r="MEW57" s="468"/>
      <c r="MEX57" s="468"/>
      <c r="MEY57" s="468"/>
      <c r="MEZ57" s="468"/>
      <c r="MFA57" s="468"/>
      <c r="MFB57" s="468"/>
      <c r="MFC57" s="468"/>
      <c r="MFD57" s="468"/>
      <c r="MFE57" s="468"/>
      <c r="MFF57" s="468"/>
      <c r="MFG57" s="468"/>
      <c r="MFH57" s="468"/>
      <c r="MFI57" s="468"/>
      <c r="MFJ57" s="468"/>
      <c r="MFK57" s="468"/>
      <c r="MFL57" s="468"/>
      <c r="MFM57" s="468"/>
      <c r="MFN57" s="468"/>
      <c r="MFO57" s="468"/>
      <c r="MFP57" s="468"/>
      <c r="MFQ57" s="468"/>
      <c r="MFR57" s="468"/>
      <c r="MFS57" s="468"/>
      <c r="MFT57" s="468"/>
      <c r="MFU57" s="468"/>
      <c r="MFV57" s="468"/>
      <c r="MFW57" s="468"/>
      <c r="MFX57" s="468"/>
      <c r="MFY57" s="468"/>
      <c r="MFZ57" s="468"/>
      <c r="MGA57" s="468"/>
      <c r="MGB57" s="468"/>
      <c r="MGC57" s="468"/>
      <c r="MGD57" s="468"/>
      <c r="MGE57" s="468"/>
      <c r="MGF57" s="468"/>
      <c r="MGG57" s="468"/>
      <c r="MGH57" s="468"/>
      <c r="MGI57" s="468"/>
      <c r="MGJ57" s="468"/>
      <c r="MGK57" s="468"/>
      <c r="MGL57" s="468"/>
      <c r="MGM57" s="468"/>
      <c r="MGN57" s="468"/>
      <c r="MGO57" s="468"/>
      <c r="MGP57" s="468"/>
      <c r="MGQ57" s="468"/>
      <c r="MGR57" s="468"/>
      <c r="MGS57" s="468"/>
      <c r="MGT57" s="468"/>
      <c r="MGU57" s="468"/>
      <c r="MGV57" s="468"/>
      <c r="MGW57" s="468"/>
      <c r="MGX57" s="468"/>
      <c r="MGY57" s="468"/>
      <c r="MGZ57" s="468"/>
      <c r="MHA57" s="468"/>
      <c r="MHB57" s="468"/>
      <c r="MHC57" s="468"/>
      <c r="MHD57" s="468"/>
      <c r="MHE57" s="468"/>
      <c r="MHF57" s="468"/>
      <c r="MHG57" s="468"/>
      <c r="MHH57" s="468"/>
      <c r="MHI57" s="468"/>
      <c r="MHJ57" s="468"/>
      <c r="MHK57" s="468"/>
      <c r="MHL57" s="468"/>
      <c r="MHM57" s="468"/>
      <c r="MHN57" s="468"/>
      <c r="MHO57" s="468"/>
      <c r="MHP57" s="468"/>
      <c r="MHQ57" s="468"/>
      <c r="MHR57" s="468"/>
      <c r="MHS57" s="468"/>
      <c r="MHT57" s="468"/>
      <c r="MHU57" s="468"/>
      <c r="MHV57" s="468"/>
      <c r="MHW57" s="468"/>
      <c r="MHX57" s="468"/>
      <c r="MHY57" s="468"/>
      <c r="MHZ57" s="468"/>
      <c r="MIA57" s="468"/>
      <c r="MIB57" s="468"/>
      <c r="MIC57" s="468"/>
      <c r="MID57" s="468"/>
      <c r="MIE57" s="468"/>
      <c r="MIF57" s="468"/>
      <c r="MIG57" s="468"/>
      <c r="MIH57" s="468"/>
      <c r="MII57" s="468"/>
      <c r="MIJ57" s="468"/>
      <c r="MIK57" s="468"/>
      <c r="MIL57" s="468"/>
      <c r="MIM57" s="468"/>
      <c r="MIN57" s="468"/>
      <c r="MIO57" s="468"/>
      <c r="MIP57" s="468"/>
      <c r="MIQ57" s="468"/>
      <c r="MIR57" s="468"/>
      <c r="MIS57" s="468"/>
      <c r="MIT57" s="468"/>
      <c r="MIU57" s="468"/>
      <c r="MIV57" s="468"/>
      <c r="MIW57" s="468"/>
      <c r="MIX57" s="468"/>
      <c r="MIY57" s="468"/>
      <c r="MIZ57" s="468"/>
      <c r="MJA57" s="468"/>
      <c r="MJB57" s="468"/>
      <c r="MJC57" s="468"/>
      <c r="MJD57" s="468"/>
      <c r="MJE57" s="468"/>
      <c r="MJF57" s="468"/>
      <c r="MJG57" s="468"/>
      <c r="MJH57" s="468"/>
      <c r="MJI57" s="468"/>
      <c r="MJJ57" s="468"/>
      <c r="MJK57" s="468"/>
      <c r="MJL57" s="468"/>
      <c r="MJM57" s="468"/>
      <c r="MJN57" s="468"/>
      <c r="MJO57" s="468"/>
      <c r="MJP57" s="468"/>
      <c r="MJQ57" s="468"/>
      <c r="MJR57" s="468"/>
      <c r="MJS57" s="468"/>
      <c r="MJT57" s="468"/>
      <c r="MJU57" s="468"/>
      <c r="MJV57" s="468"/>
      <c r="MJW57" s="468"/>
      <c r="MJX57" s="468"/>
      <c r="MJY57" s="468"/>
      <c r="MJZ57" s="468"/>
      <c r="MKA57" s="468"/>
      <c r="MKB57" s="468"/>
      <c r="MKC57" s="468"/>
      <c r="MKD57" s="468"/>
      <c r="MKE57" s="468"/>
      <c r="MKF57" s="468"/>
      <c r="MKG57" s="468"/>
      <c r="MKH57" s="468"/>
      <c r="MKI57" s="468"/>
      <c r="MKJ57" s="468"/>
      <c r="MKK57" s="468"/>
      <c r="MKL57" s="468"/>
      <c r="MKM57" s="468"/>
      <c r="MKN57" s="468"/>
      <c r="MKO57" s="468"/>
      <c r="MKP57" s="468"/>
      <c r="MKQ57" s="468"/>
      <c r="MKR57" s="468"/>
      <c r="MKS57" s="468"/>
      <c r="MKT57" s="468"/>
      <c r="MKU57" s="468"/>
      <c r="MKV57" s="468"/>
      <c r="MKW57" s="468"/>
      <c r="MKX57" s="468"/>
      <c r="MKY57" s="468"/>
      <c r="MKZ57" s="468"/>
      <c r="MLA57" s="468"/>
      <c r="MLB57" s="468"/>
      <c r="MLC57" s="468"/>
      <c r="MLD57" s="468"/>
      <c r="MLE57" s="468"/>
      <c r="MLF57" s="468"/>
      <c r="MLG57" s="468"/>
      <c r="MLH57" s="468"/>
      <c r="MLI57" s="468"/>
      <c r="MLJ57" s="468"/>
      <c r="MLK57" s="468"/>
      <c r="MLL57" s="468"/>
      <c r="MLM57" s="468"/>
      <c r="MLN57" s="468"/>
      <c r="MLO57" s="468"/>
      <c r="MLP57" s="468"/>
      <c r="MLQ57" s="468"/>
      <c r="MLR57" s="468"/>
      <c r="MLS57" s="468"/>
      <c r="MLT57" s="468"/>
      <c r="MLU57" s="468"/>
      <c r="MLV57" s="468"/>
      <c r="MLW57" s="468"/>
      <c r="MLX57" s="468"/>
      <c r="MLY57" s="468"/>
      <c r="MLZ57" s="468"/>
      <c r="MMA57" s="468"/>
      <c r="MMB57" s="468"/>
      <c r="MMC57" s="468"/>
      <c r="MMD57" s="468"/>
      <c r="MME57" s="468"/>
      <c r="MMF57" s="468"/>
      <c r="MMG57" s="468"/>
      <c r="MMH57" s="468"/>
      <c r="MMI57" s="468"/>
      <c r="MMJ57" s="468"/>
      <c r="MMK57" s="468"/>
      <c r="MML57" s="468"/>
      <c r="MMM57" s="468"/>
      <c r="MMN57" s="468"/>
      <c r="MMO57" s="468"/>
      <c r="MMP57" s="468"/>
      <c r="MMQ57" s="468"/>
      <c r="MMR57" s="468"/>
      <c r="MMS57" s="468"/>
      <c r="MMT57" s="468"/>
      <c r="MMU57" s="468"/>
      <c r="MMV57" s="468"/>
      <c r="MMW57" s="468"/>
      <c r="MMX57" s="468"/>
      <c r="MMY57" s="468"/>
      <c r="MMZ57" s="468"/>
      <c r="MNA57" s="468"/>
      <c r="MNB57" s="468"/>
      <c r="MNC57" s="468"/>
      <c r="MND57" s="468"/>
      <c r="MNE57" s="468"/>
      <c r="MNF57" s="468"/>
      <c r="MNG57" s="468"/>
      <c r="MNH57" s="468"/>
      <c r="MNI57" s="468"/>
      <c r="MNJ57" s="468"/>
      <c r="MNK57" s="468"/>
      <c r="MNL57" s="468"/>
      <c r="MNM57" s="468"/>
      <c r="MNN57" s="468"/>
      <c r="MNO57" s="468"/>
      <c r="MNP57" s="468"/>
      <c r="MNQ57" s="468"/>
      <c r="MNR57" s="468"/>
      <c r="MNS57" s="468"/>
      <c r="MNT57" s="468"/>
      <c r="MNU57" s="468"/>
      <c r="MNV57" s="468"/>
      <c r="MNW57" s="468"/>
      <c r="MNX57" s="468"/>
      <c r="MNY57" s="468"/>
      <c r="MNZ57" s="468"/>
      <c r="MOA57" s="468"/>
      <c r="MOB57" s="468"/>
      <c r="MOC57" s="468"/>
      <c r="MOD57" s="468"/>
      <c r="MOE57" s="468"/>
      <c r="MOF57" s="468"/>
      <c r="MOG57" s="468"/>
      <c r="MOH57" s="468"/>
      <c r="MOI57" s="468"/>
      <c r="MOJ57" s="468"/>
      <c r="MOK57" s="468"/>
      <c r="MOL57" s="468"/>
      <c r="MOM57" s="468"/>
      <c r="MON57" s="468"/>
      <c r="MOO57" s="468"/>
      <c r="MOP57" s="468"/>
      <c r="MOQ57" s="468"/>
      <c r="MOR57" s="468"/>
      <c r="MOS57" s="468"/>
      <c r="MOT57" s="468"/>
      <c r="MOU57" s="468"/>
      <c r="MOV57" s="468"/>
      <c r="MOW57" s="468"/>
      <c r="MOX57" s="468"/>
      <c r="MOY57" s="468"/>
      <c r="MOZ57" s="468"/>
      <c r="MPA57" s="468"/>
      <c r="MPB57" s="468"/>
      <c r="MPC57" s="468"/>
      <c r="MPD57" s="468"/>
      <c r="MPE57" s="468"/>
      <c r="MPF57" s="468"/>
      <c r="MPG57" s="468"/>
      <c r="MPH57" s="468"/>
      <c r="MPI57" s="468"/>
      <c r="MPJ57" s="468"/>
      <c r="MPK57" s="468"/>
      <c r="MPL57" s="468"/>
      <c r="MPM57" s="468"/>
      <c r="MPN57" s="468"/>
      <c r="MPO57" s="468"/>
      <c r="MPP57" s="468"/>
      <c r="MPQ57" s="468"/>
      <c r="MPR57" s="468"/>
      <c r="MPS57" s="468"/>
      <c r="MPT57" s="468"/>
      <c r="MPU57" s="468"/>
      <c r="MPV57" s="468"/>
      <c r="MPW57" s="468"/>
      <c r="MPX57" s="468"/>
      <c r="MPY57" s="468"/>
      <c r="MPZ57" s="468"/>
      <c r="MQA57" s="468"/>
      <c r="MQB57" s="468"/>
      <c r="MQC57" s="468"/>
      <c r="MQD57" s="468"/>
      <c r="MQE57" s="468"/>
      <c r="MQF57" s="468"/>
      <c r="MQG57" s="468"/>
      <c r="MQH57" s="468"/>
      <c r="MQI57" s="468"/>
      <c r="MQJ57" s="468"/>
      <c r="MQK57" s="468"/>
      <c r="MQL57" s="468"/>
      <c r="MQM57" s="468"/>
      <c r="MQN57" s="468"/>
      <c r="MQO57" s="468"/>
      <c r="MQP57" s="468"/>
      <c r="MQQ57" s="468"/>
      <c r="MQR57" s="468"/>
      <c r="MQS57" s="468"/>
      <c r="MQT57" s="468"/>
      <c r="MQU57" s="468"/>
      <c r="MQV57" s="468"/>
      <c r="MQW57" s="468"/>
      <c r="MQX57" s="468"/>
      <c r="MQY57" s="468"/>
      <c r="MQZ57" s="468"/>
      <c r="MRA57" s="468"/>
      <c r="MRB57" s="468"/>
      <c r="MRC57" s="468"/>
      <c r="MRD57" s="468"/>
      <c r="MRE57" s="468"/>
      <c r="MRF57" s="468"/>
      <c r="MRG57" s="468"/>
      <c r="MRH57" s="468"/>
      <c r="MRI57" s="468"/>
      <c r="MRJ57" s="468"/>
      <c r="MRK57" s="468"/>
      <c r="MRL57" s="468"/>
      <c r="MRM57" s="468"/>
      <c r="MRN57" s="468"/>
      <c r="MRO57" s="468"/>
      <c r="MRP57" s="468"/>
      <c r="MRQ57" s="468"/>
      <c r="MRR57" s="468"/>
      <c r="MRS57" s="468"/>
      <c r="MRT57" s="468"/>
      <c r="MRU57" s="468"/>
      <c r="MRV57" s="468"/>
      <c r="MRW57" s="468"/>
      <c r="MRX57" s="468"/>
      <c r="MRY57" s="468"/>
      <c r="MRZ57" s="468"/>
      <c r="MSA57" s="468"/>
      <c r="MSB57" s="468"/>
      <c r="MSC57" s="468"/>
      <c r="MSD57" s="468"/>
      <c r="MSE57" s="468"/>
      <c r="MSF57" s="468"/>
      <c r="MSG57" s="468"/>
      <c r="MSH57" s="468"/>
      <c r="MSI57" s="468"/>
      <c r="MSJ57" s="468"/>
      <c r="MSK57" s="468"/>
      <c r="MSL57" s="468"/>
      <c r="MSM57" s="468"/>
      <c r="MSN57" s="468"/>
      <c r="MSO57" s="468"/>
      <c r="MSP57" s="468"/>
      <c r="MSQ57" s="468"/>
      <c r="MSR57" s="468"/>
      <c r="MSS57" s="468"/>
      <c r="MST57" s="468"/>
      <c r="MSU57" s="468"/>
      <c r="MSV57" s="468"/>
      <c r="MSW57" s="468"/>
      <c r="MSX57" s="468"/>
      <c r="MSY57" s="468"/>
      <c r="MSZ57" s="468"/>
      <c r="MTA57" s="468"/>
      <c r="MTB57" s="468"/>
      <c r="MTC57" s="468"/>
      <c r="MTD57" s="468"/>
      <c r="MTE57" s="468"/>
      <c r="MTF57" s="468"/>
      <c r="MTG57" s="468"/>
      <c r="MTH57" s="468"/>
      <c r="MTI57" s="468"/>
      <c r="MTJ57" s="468"/>
      <c r="MTK57" s="468"/>
      <c r="MTL57" s="468"/>
      <c r="MTM57" s="468"/>
      <c r="MTN57" s="468"/>
      <c r="MTO57" s="468"/>
      <c r="MTP57" s="468"/>
      <c r="MTQ57" s="468"/>
      <c r="MTR57" s="468"/>
      <c r="MTS57" s="468"/>
      <c r="MTT57" s="468"/>
      <c r="MTU57" s="468"/>
      <c r="MTV57" s="468"/>
      <c r="MTW57" s="468"/>
      <c r="MTX57" s="468"/>
      <c r="MTY57" s="468"/>
      <c r="MTZ57" s="468"/>
      <c r="MUA57" s="468"/>
      <c r="MUB57" s="468"/>
      <c r="MUC57" s="468"/>
      <c r="MUD57" s="468"/>
      <c r="MUE57" s="468"/>
      <c r="MUF57" s="468"/>
      <c r="MUG57" s="468"/>
      <c r="MUH57" s="468"/>
      <c r="MUI57" s="468"/>
      <c r="MUJ57" s="468"/>
      <c r="MUK57" s="468"/>
      <c r="MUL57" s="468"/>
      <c r="MUM57" s="468"/>
      <c r="MUN57" s="468"/>
      <c r="MUO57" s="468"/>
      <c r="MUP57" s="468"/>
      <c r="MUQ57" s="468"/>
      <c r="MUR57" s="468"/>
      <c r="MUS57" s="468"/>
      <c r="MUT57" s="468"/>
      <c r="MUU57" s="468"/>
      <c r="MUV57" s="468"/>
      <c r="MUW57" s="468"/>
      <c r="MUX57" s="468"/>
      <c r="MUY57" s="468"/>
      <c r="MUZ57" s="468"/>
      <c r="MVA57" s="468"/>
      <c r="MVB57" s="468"/>
      <c r="MVC57" s="468"/>
      <c r="MVD57" s="468"/>
      <c r="MVE57" s="468"/>
      <c r="MVF57" s="468"/>
      <c r="MVG57" s="468"/>
      <c r="MVH57" s="468"/>
      <c r="MVI57" s="468"/>
      <c r="MVJ57" s="468"/>
      <c r="MVK57" s="468"/>
      <c r="MVL57" s="468"/>
      <c r="MVM57" s="468"/>
      <c r="MVN57" s="468"/>
      <c r="MVO57" s="468"/>
      <c r="MVP57" s="468"/>
      <c r="MVQ57" s="468"/>
      <c r="MVR57" s="468"/>
      <c r="MVS57" s="468"/>
      <c r="MVT57" s="468"/>
      <c r="MVU57" s="468"/>
      <c r="MVV57" s="468"/>
      <c r="MVW57" s="468"/>
      <c r="MVX57" s="468"/>
      <c r="MVY57" s="468"/>
      <c r="MVZ57" s="468"/>
      <c r="MWA57" s="468"/>
      <c r="MWB57" s="468"/>
      <c r="MWC57" s="468"/>
      <c r="MWD57" s="468"/>
      <c r="MWE57" s="468"/>
      <c r="MWF57" s="468"/>
      <c r="MWG57" s="468"/>
      <c r="MWH57" s="468"/>
      <c r="MWI57" s="468"/>
      <c r="MWJ57" s="468"/>
      <c r="MWK57" s="468"/>
      <c r="MWL57" s="468"/>
      <c r="MWM57" s="468"/>
      <c r="MWN57" s="468"/>
      <c r="MWO57" s="468"/>
      <c r="MWP57" s="468"/>
      <c r="MWQ57" s="468"/>
      <c r="MWR57" s="468"/>
      <c r="MWS57" s="468"/>
      <c r="MWT57" s="468"/>
      <c r="MWU57" s="468"/>
      <c r="MWV57" s="468"/>
      <c r="MWW57" s="468"/>
      <c r="MWX57" s="468"/>
      <c r="MWY57" s="468"/>
      <c r="MWZ57" s="468"/>
      <c r="MXA57" s="468"/>
      <c r="MXB57" s="468"/>
      <c r="MXC57" s="468"/>
      <c r="MXD57" s="468"/>
      <c r="MXE57" s="468"/>
      <c r="MXF57" s="468"/>
      <c r="MXG57" s="468"/>
      <c r="MXH57" s="468"/>
      <c r="MXI57" s="468"/>
      <c r="MXJ57" s="468"/>
      <c r="MXK57" s="468"/>
      <c r="MXL57" s="468"/>
      <c r="MXM57" s="468"/>
      <c r="MXN57" s="468"/>
      <c r="MXO57" s="468"/>
      <c r="MXP57" s="468"/>
      <c r="MXQ57" s="468"/>
      <c r="MXR57" s="468"/>
      <c r="MXS57" s="468"/>
      <c r="MXT57" s="468"/>
      <c r="MXU57" s="468"/>
      <c r="MXV57" s="468"/>
      <c r="MXW57" s="468"/>
      <c r="MXX57" s="468"/>
      <c r="MXY57" s="468"/>
      <c r="MXZ57" s="468"/>
      <c r="MYA57" s="468"/>
      <c r="MYB57" s="468"/>
      <c r="MYC57" s="468"/>
      <c r="MYD57" s="468"/>
      <c r="MYE57" s="468"/>
      <c r="MYF57" s="468"/>
      <c r="MYG57" s="468"/>
      <c r="MYH57" s="468"/>
      <c r="MYI57" s="468"/>
      <c r="MYJ57" s="468"/>
      <c r="MYK57" s="468"/>
      <c r="MYL57" s="468"/>
      <c r="MYM57" s="468"/>
      <c r="MYN57" s="468"/>
      <c r="MYO57" s="468"/>
      <c r="MYP57" s="468"/>
      <c r="MYQ57" s="468"/>
      <c r="MYR57" s="468"/>
      <c r="MYS57" s="468"/>
      <c r="MYT57" s="468"/>
      <c r="MYU57" s="468"/>
      <c r="MYV57" s="468"/>
      <c r="MYW57" s="468"/>
      <c r="MYX57" s="468"/>
      <c r="MYY57" s="468"/>
      <c r="MYZ57" s="468"/>
      <c r="MZA57" s="468"/>
      <c r="MZB57" s="468"/>
      <c r="MZC57" s="468"/>
      <c r="MZD57" s="468"/>
      <c r="MZE57" s="468"/>
      <c r="MZF57" s="468"/>
      <c r="MZG57" s="468"/>
      <c r="MZH57" s="468"/>
      <c r="MZI57" s="468"/>
      <c r="MZJ57" s="468"/>
      <c r="MZK57" s="468"/>
      <c r="MZL57" s="468"/>
      <c r="MZM57" s="468"/>
      <c r="MZN57" s="468"/>
      <c r="MZO57" s="468"/>
      <c r="MZP57" s="468"/>
      <c r="MZQ57" s="468"/>
      <c r="MZR57" s="468"/>
      <c r="MZS57" s="468"/>
      <c r="MZT57" s="468"/>
      <c r="MZU57" s="468"/>
      <c r="MZV57" s="468"/>
      <c r="MZW57" s="468"/>
      <c r="MZX57" s="468"/>
      <c r="MZY57" s="468"/>
      <c r="MZZ57" s="468"/>
      <c r="NAA57" s="468"/>
      <c r="NAB57" s="468"/>
      <c r="NAC57" s="468"/>
      <c r="NAD57" s="468"/>
      <c r="NAE57" s="468"/>
      <c r="NAF57" s="468"/>
      <c r="NAG57" s="468"/>
      <c r="NAH57" s="468"/>
      <c r="NAI57" s="468"/>
      <c r="NAJ57" s="468"/>
      <c r="NAK57" s="468"/>
      <c r="NAL57" s="468"/>
      <c r="NAM57" s="468"/>
      <c r="NAN57" s="468"/>
      <c r="NAO57" s="468"/>
      <c r="NAP57" s="468"/>
      <c r="NAQ57" s="468"/>
      <c r="NAR57" s="468"/>
      <c r="NAS57" s="468"/>
      <c r="NAT57" s="468"/>
      <c r="NAU57" s="468"/>
      <c r="NAV57" s="468"/>
      <c r="NAW57" s="468"/>
      <c r="NAX57" s="468"/>
      <c r="NAY57" s="468"/>
      <c r="NAZ57" s="468"/>
      <c r="NBA57" s="468"/>
      <c r="NBB57" s="468"/>
      <c r="NBC57" s="468"/>
      <c r="NBD57" s="468"/>
      <c r="NBE57" s="468"/>
      <c r="NBF57" s="468"/>
      <c r="NBG57" s="468"/>
      <c r="NBH57" s="468"/>
      <c r="NBI57" s="468"/>
      <c r="NBJ57" s="468"/>
      <c r="NBK57" s="468"/>
      <c r="NBL57" s="468"/>
      <c r="NBM57" s="468"/>
      <c r="NBN57" s="468"/>
      <c r="NBO57" s="468"/>
      <c r="NBP57" s="468"/>
      <c r="NBQ57" s="468"/>
      <c r="NBR57" s="468"/>
      <c r="NBS57" s="468"/>
      <c r="NBT57" s="468"/>
      <c r="NBU57" s="468"/>
      <c r="NBV57" s="468"/>
      <c r="NBW57" s="468"/>
      <c r="NBX57" s="468"/>
      <c r="NBY57" s="468"/>
      <c r="NBZ57" s="468"/>
      <c r="NCA57" s="468"/>
      <c r="NCB57" s="468"/>
      <c r="NCC57" s="468"/>
      <c r="NCD57" s="468"/>
      <c r="NCE57" s="468"/>
      <c r="NCF57" s="468"/>
      <c r="NCG57" s="468"/>
      <c r="NCH57" s="468"/>
      <c r="NCI57" s="468"/>
      <c r="NCJ57" s="468"/>
      <c r="NCK57" s="468"/>
      <c r="NCL57" s="468"/>
      <c r="NCM57" s="468"/>
      <c r="NCN57" s="468"/>
      <c r="NCO57" s="468"/>
      <c r="NCP57" s="468"/>
      <c r="NCQ57" s="468"/>
      <c r="NCR57" s="468"/>
      <c r="NCS57" s="468"/>
      <c r="NCT57" s="468"/>
      <c r="NCU57" s="468"/>
      <c r="NCV57" s="468"/>
      <c r="NCW57" s="468"/>
      <c r="NCX57" s="468"/>
      <c r="NCY57" s="468"/>
      <c r="NCZ57" s="468"/>
      <c r="NDA57" s="468"/>
      <c r="NDB57" s="468"/>
      <c r="NDC57" s="468"/>
      <c r="NDD57" s="468"/>
      <c r="NDE57" s="468"/>
      <c r="NDF57" s="468"/>
      <c r="NDG57" s="468"/>
      <c r="NDH57" s="468"/>
      <c r="NDI57" s="468"/>
      <c r="NDJ57" s="468"/>
      <c r="NDK57" s="468"/>
      <c r="NDL57" s="468"/>
      <c r="NDM57" s="468"/>
      <c r="NDN57" s="468"/>
      <c r="NDO57" s="468"/>
      <c r="NDP57" s="468"/>
      <c r="NDQ57" s="468"/>
      <c r="NDR57" s="468"/>
      <c r="NDS57" s="468"/>
      <c r="NDT57" s="468"/>
      <c r="NDU57" s="468"/>
      <c r="NDV57" s="468"/>
      <c r="NDW57" s="468"/>
      <c r="NDX57" s="468"/>
      <c r="NDY57" s="468"/>
      <c r="NDZ57" s="468"/>
      <c r="NEA57" s="468"/>
      <c r="NEB57" s="468"/>
      <c r="NEC57" s="468"/>
      <c r="NED57" s="468"/>
      <c r="NEE57" s="468"/>
      <c r="NEF57" s="468"/>
      <c r="NEG57" s="468"/>
      <c r="NEH57" s="468"/>
      <c r="NEI57" s="468"/>
      <c r="NEJ57" s="468"/>
      <c r="NEK57" s="468"/>
      <c r="NEL57" s="468"/>
      <c r="NEM57" s="468"/>
      <c r="NEN57" s="468"/>
      <c r="NEO57" s="468"/>
      <c r="NEP57" s="468"/>
      <c r="NEQ57" s="468"/>
      <c r="NER57" s="468"/>
      <c r="NES57" s="468"/>
      <c r="NET57" s="468"/>
      <c r="NEU57" s="468"/>
      <c r="NEV57" s="468"/>
      <c r="NEW57" s="468"/>
      <c r="NEX57" s="468"/>
      <c r="NEY57" s="468"/>
      <c r="NEZ57" s="468"/>
      <c r="NFA57" s="468"/>
      <c r="NFB57" s="468"/>
      <c r="NFC57" s="468"/>
      <c r="NFD57" s="468"/>
      <c r="NFE57" s="468"/>
      <c r="NFF57" s="468"/>
      <c r="NFG57" s="468"/>
      <c r="NFH57" s="468"/>
      <c r="NFI57" s="468"/>
      <c r="NFJ57" s="468"/>
      <c r="NFK57" s="468"/>
      <c r="NFL57" s="468"/>
      <c r="NFM57" s="468"/>
      <c r="NFN57" s="468"/>
      <c r="NFO57" s="468"/>
      <c r="NFP57" s="468"/>
      <c r="NFQ57" s="468"/>
      <c r="NFR57" s="468"/>
      <c r="NFS57" s="468"/>
      <c r="NFT57" s="468"/>
      <c r="NFU57" s="468"/>
      <c r="NFV57" s="468"/>
      <c r="NFW57" s="468"/>
      <c r="NFX57" s="468"/>
      <c r="NFY57" s="468"/>
      <c r="NFZ57" s="468"/>
      <c r="NGA57" s="468"/>
      <c r="NGB57" s="468"/>
      <c r="NGC57" s="468"/>
      <c r="NGD57" s="468"/>
      <c r="NGE57" s="468"/>
      <c r="NGF57" s="468"/>
      <c r="NGG57" s="468"/>
      <c r="NGH57" s="468"/>
      <c r="NGI57" s="468"/>
      <c r="NGJ57" s="468"/>
      <c r="NGK57" s="468"/>
      <c r="NGL57" s="468"/>
      <c r="NGM57" s="468"/>
      <c r="NGN57" s="468"/>
      <c r="NGO57" s="468"/>
      <c r="NGP57" s="468"/>
      <c r="NGQ57" s="468"/>
      <c r="NGR57" s="468"/>
      <c r="NGS57" s="468"/>
      <c r="NGT57" s="468"/>
      <c r="NGU57" s="468"/>
      <c r="NGV57" s="468"/>
      <c r="NGW57" s="468"/>
      <c r="NGX57" s="468"/>
      <c r="NGY57" s="468"/>
      <c r="NGZ57" s="468"/>
      <c r="NHA57" s="468"/>
      <c r="NHB57" s="468"/>
      <c r="NHC57" s="468"/>
      <c r="NHD57" s="468"/>
      <c r="NHE57" s="468"/>
      <c r="NHF57" s="468"/>
      <c r="NHG57" s="468"/>
      <c r="NHH57" s="468"/>
      <c r="NHI57" s="468"/>
      <c r="NHJ57" s="468"/>
      <c r="NHK57" s="468"/>
      <c r="NHL57" s="468"/>
      <c r="NHM57" s="468"/>
      <c r="NHN57" s="468"/>
      <c r="NHO57" s="468"/>
      <c r="NHP57" s="468"/>
      <c r="NHQ57" s="468"/>
      <c r="NHR57" s="468"/>
      <c r="NHS57" s="468"/>
      <c r="NHT57" s="468"/>
      <c r="NHU57" s="468"/>
      <c r="NHV57" s="468"/>
      <c r="NHW57" s="468"/>
      <c r="NHX57" s="468"/>
      <c r="NHY57" s="468"/>
      <c r="NHZ57" s="468"/>
      <c r="NIA57" s="468"/>
      <c r="NIB57" s="468"/>
      <c r="NIC57" s="468"/>
      <c r="NID57" s="468"/>
      <c r="NIE57" s="468"/>
      <c r="NIF57" s="468"/>
      <c r="NIG57" s="468"/>
      <c r="NIH57" s="468"/>
      <c r="NII57" s="468"/>
      <c r="NIJ57" s="468"/>
      <c r="NIK57" s="468"/>
      <c r="NIL57" s="468"/>
      <c r="NIM57" s="468"/>
      <c r="NIN57" s="468"/>
      <c r="NIO57" s="468"/>
      <c r="NIP57" s="468"/>
      <c r="NIQ57" s="468"/>
      <c r="NIR57" s="468"/>
      <c r="NIS57" s="468"/>
      <c r="NIT57" s="468"/>
      <c r="NIU57" s="468"/>
      <c r="NIV57" s="468"/>
      <c r="NIW57" s="468"/>
      <c r="NIX57" s="468"/>
      <c r="NIY57" s="468"/>
      <c r="NIZ57" s="468"/>
      <c r="NJA57" s="468"/>
      <c r="NJB57" s="468"/>
      <c r="NJC57" s="468"/>
      <c r="NJD57" s="468"/>
      <c r="NJE57" s="468"/>
      <c r="NJF57" s="468"/>
      <c r="NJG57" s="468"/>
      <c r="NJH57" s="468"/>
      <c r="NJI57" s="468"/>
      <c r="NJJ57" s="468"/>
      <c r="NJK57" s="468"/>
      <c r="NJL57" s="468"/>
      <c r="NJM57" s="468"/>
      <c r="NJN57" s="468"/>
      <c r="NJO57" s="468"/>
      <c r="NJP57" s="468"/>
      <c r="NJQ57" s="468"/>
      <c r="NJR57" s="468"/>
      <c r="NJS57" s="468"/>
      <c r="NJT57" s="468"/>
      <c r="NJU57" s="468"/>
      <c r="NJV57" s="468"/>
      <c r="NJW57" s="468"/>
      <c r="NJX57" s="468"/>
      <c r="NJY57" s="468"/>
      <c r="NJZ57" s="468"/>
      <c r="NKA57" s="468"/>
      <c r="NKB57" s="468"/>
      <c r="NKC57" s="468"/>
      <c r="NKD57" s="468"/>
      <c r="NKE57" s="468"/>
      <c r="NKF57" s="468"/>
      <c r="NKG57" s="468"/>
      <c r="NKH57" s="468"/>
      <c r="NKI57" s="468"/>
      <c r="NKJ57" s="468"/>
      <c r="NKK57" s="468"/>
      <c r="NKL57" s="468"/>
      <c r="NKM57" s="468"/>
      <c r="NKN57" s="468"/>
      <c r="NKO57" s="468"/>
      <c r="NKP57" s="468"/>
      <c r="NKQ57" s="468"/>
      <c r="NKR57" s="468"/>
      <c r="NKS57" s="468"/>
      <c r="NKT57" s="468"/>
      <c r="NKU57" s="468"/>
      <c r="NKV57" s="468"/>
      <c r="NKW57" s="468"/>
      <c r="NKX57" s="468"/>
      <c r="NKY57" s="468"/>
      <c r="NKZ57" s="468"/>
      <c r="NLA57" s="468"/>
      <c r="NLB57" s="468"/>
      <c r="NLC57" s="468"/>
      <c r="NLD57" s="468"/>
      <c r="NLE57" s="468"/>
      <c r="NLF57" s="468"/>
      <c r="NLG57" s="468"/>
      <c r="NLH57" s="468"/>
      <c r="NLI57" s="468"/>
      <c r="NLJ57" s="468"/>
      <c r="NLK57" s="468"/>
      <c r="NLL57" s="468"/>
      <c r="NLM57" s="468"/>
      <c r="NLN57" s="468"/>
      <c r="NLO57" s="468"/>
      <c r="NLP57" s="468"/>
      <c r="NLQ57" s="468"/>
      <c r="NLR57" s="468"/>
      <c r="NLS57" s="468"/>
      <c r="NLT57" s="468"/>
      <c r="NLU57" s="468"/>
      <c r="NLV57" s="468"/>
      <c r="NLW57" s="468"/>
      <c r="NLX57" s="468"/>
      <c r="NLY57" s="468"/>
      <c r="NLZ57" s="468"/>
      <c r="NMA57" s="468"/>
      <c r="NMB57" s="468"/>
      <c r="NMC57" s="468"/>
      <c r="NMD57" s="468"/>
      <c r="NME57" s="468"/>
      <c r="NMF57" s="468"/>
      <c r="NMG57" s="468"/>
      <c r="NMH57" s="468"/>
      <c r="NMI57" s="468"/>
      <c r="NMJ57" s="468"/>
      <c r="NMK57" s="468"/>
      <c r="NML57" s="468"/>
      <c r="NMM57" s="468"/>
      <c r="NMN57" s="468"/>
      <c r="NMO57" s="468"/>
      <c r="NMP57" s="468"/>
      <c r="NMQ57" s="468"/>
      <c r="NMR57" s="468"/>
      <c r="NMS57" s="468"/>
      <c r="NMT57" s="468"/>
      <c r="NMU57" s="468"/>
      <c r="NMV57" s="468"/>
      <c r="NMW57" s="468"/>
      <c r="NMX57" s="468"/>
      <c r="NMY57" s="468"/>
      <c r="NMZ57" s="468"/>
      <c r="NNA57" s="468"/>
      <c r="NNB57" s="468"/>
      <c r="NNC57" s="468"/>
      <c r="NND57" s="468"/>
      <c r="NNE57" s="468"/>
      <c r="NNF57" s="468"/>
      <c r="NNG57" s="468"/>
      <c r="NNH57" s="468"/>
      <c r="NNI57" s="468"/>
      <c r="NNJ57" s="468"/>
      <c r="NNK57" s="468"/>
      <c r="NNL57" s="468"/>
      <c r="NNM57" s="468"/>
      <c r="NNN57" s="468"/>
      <c r="NNO57" s="468"/>
      <c r="NNP57" s="468"/>
      <c r="NNQ57" s="468"/>
      <c r="NNR57" s="468"/>
      <c r="NNS57" s="468"/>
      <c r="NNT57" s="468"/>
      <c r="NNU57" s="468"/>
      <c r="NNV57" s="468"/>
      <c r="NNW57" s="468"/>
      <c r="NNX57" s="468"/>
      <c r="NNY57" s="468"/>
      <c r="NNZ57" s="468"/>
      <c r="NOA57" s="468"/>
      <c r="NOB57" s="468"/>
      <c r="NOC57" s="468"/>
      <c r="NOD57" s="468"/>
      <c r="NOE57" s="468"/>
      <c r="NOF57" s="468"/>
      <c r="NOG57" s="468"/>
      <c r="NOH57" s="468"/>
      <c r="NOI57" s="468"/>
      <c r="NOJ57" s="468"/>
      <c r="NOK57" s="468"/>
      <c r="NOL57" s="468"/>
      <c r="NOM57" s="468"/>
      <c r="NON57" s="468"/>
      <c r="NOO57" s="468"/>
      <c r="NOP57" s="468"/>
      <c r="NOQ57" s="468"/>
      <c r="NOR57" s="468"/>
      <c r="NOS57" s="468"/>
      <c r="NOT57" s="468"/>
      <c r="NOU57" s="468"/>
      <c r="NOV57" s="468"/>
      <c r="NOW57" s="468"/>
      <c r="NOX57" s="468"/>
      <c r="NOY57" s="468"/>
      <c r="NOZ57" s="468"/>
      <c r="NPA57" s="468"/>
      <c r="NPB57" s="468"/>
      <c r="NPC57" s="468"/>
      <c r="NPD57" s="468"/>
      <c r="NPE57" s="468"/>
      <c r="NPF57" s="468"/>
      <c r="NPG57" s="468"/>
      <c r="NPH57" s="468"/>
      <c r="NPI57" s="468"/>
      <c r="NPJ57" s="468"/>
      <c r="NPK57" s="468"/>
      <c r="NPL57" s="468"/>
      <c r="NPM57" s="468"/>
      <c r="NPN57" s="468"/>
      <c r="NPO57" s="468"/>
      <c r="NPP57" s="468"/>
      <c r="NPQ57" s="468"/>
      <c r="NPR57" s="468"/>
      <c r="NPS57" s="468"/>
      <c r="NPT57" s="468"/>
      <c r="NPU57" s="468"/>
      <c r="NPV57" s="468"/>
      <c r="NPW57" s="468"/>
      <c r="NPX57" s="468"/>
      <c r="NPY57" s="468"/>
      <c r="NPZ57" s="468"/>
      <c r="NQA57" s="468"/>
      <c r="NQB57" s="468"/>
      <c r="NQC57" s="468"/>
      <c r="NQD57" s="468"/>
      <c r="NQE57" s="468"/>
      <c r="NQF57" s="468"/>
      <c r="NQG57" s="468"/>
      <c r="NQH57" s="468"/>
      <c r="NQI57" s="468"/>
      <c r="NQJ57" s="468"/>
      <c r="NQK57" s="468"/>
      <c r="NQL57" s="468"/>
      <c r="NQM57" s="468"/>
      <c r="NQN57" s="468"/>
      <c r="NQO57" s="468"/>
      <c r="NQP57" s="468"/>
      <c r="NQQ57" s="468"/>
      <c r="NQR57" s="468"/>
      <c r="NQS57" s="468"/>
      <c r="NQT57" s="468"/>
      <c r="NQU57" s="468"/>
      <c r="NQV57" s="468"/>
      <c r="NQW57" s="468"/>
      <c r="NQX57" s="468"/>
      <c r="NQY57" s="468"/>
      <c r="NQZ57" s="468"/>
      <c r="NRA57" s="468"/>
      <c r="NRB57" s="468"/>
      <c r="NRC57" s="468"/>
      <c r="NRD57" s="468"/>
      <c r="NRE57" s="468"/>
      <c r="NRF57" s="468"/>
      <c r="NRG57" s="468"/>
      <c r="NRH57" s="468"/>
      <c r="NRI57" s="468"/>
      <c r="NRJ57" s="468"/>
      <c r="NRK57" s="468"/>
      <c r="NRL57" s="468"/>
      <c r="NRM57" s="468"/>
      <c r="NRN57" s="468"/>
      <c r="NRO57" s="468"/>
      <c r="NRP57" s="468"/>
      <c r="NRQ57" s="468"/>
      <c r="NRR57" s="468"/>
      <c r="NRS57" s="468"/>
      <c r="NRT57" s="468"/>
      <c r="NRU57" s="468"/>
      <c r="NRV57" s="468"/>
      <c r="NRW57" s="468"/>
      <c r="NRX57" s="468"/>
      <c r="NRY57" s="468"/>
      <c r="NRZ57" s="468"/>
      <c r="NSA57" s="468"/>
      <c r="NSB57" s="468"/>
      <c r="NSC57" s="468"/>
      <c r="NSD57" s="468"/>
      <c r="NSE57" s="468"/>
      <c r="NSF57" s="468"/>
      <c r="NSG57" s="468"/>
      <c r="NSH57" s="468"/>
      <c r="NSI57" s="468"/>
      <c r="NSJ57" s="468"/>
      <c r="NSK57" s="468"/>
      <c r="NSL57" s="468"/>
      <c r="NSM57" s="468"/>
      <c r="NSN57" s="468"/>
      <c r="NSO57" s="468"/>
      <c r="NSP57" s="468"/>
      <c r="NSQ57" s="468"/>
      <c r="NSR57" s="468"/>
      <c r="NSS57" s="468"/>
      <c r="NST57" s="468"/>
      <c r="NSU57" s="468"/>
      <c r="NSV57" s="468"/>
      <c r="NSW57" s="468"/>
      <c r="NSX57" s="468"/>
      <c r="NSY57" s="468"/>
      <c r="NSZ57" s="468"/>
      <c r="NTA57" s="468"/>
      <c r="NTB57" s="468"/>
      <c r="NTC57" s="468"/>
      <c r="NTD57" s="468"/>
      <c r="NTE57" s="468"/>
      <c r="NTF57" s="468"/>
      <c r="NTG57" s="468"/>
      <c r="NTH57" s="468"/>
      <c r="NTI57" s="468"/>
      <c r="NTJ57" s="468"/>
      <c r="NTK57" s="468"/>
      <c r="NTL57" s="468"/>
      <c r="NTM57" s="468"/>
      <c r="NTN57" s="468"/>
      <c r="NTO57" s="468"/>
      <c r="NTP57" s="468"/>
      <c r="NTQ57" s="468"/>
      <c r="NTR57" s="468"/>
      <c r="NTS57" s="468"/>
      <c r="NTT57" s="468"/>
      <c r="NTU57" s="468"/>
      <c r="NTV57" s="468"/>
      <c r="NTW57" s="468"/>
      <c r="NTX57" s="468"/>
      <c r="NTY57" s="468"/>
      <c r="NTZ57" s="468"/>
      <c r="NUA57" s="468"/>
      <c r="NUB57" s="468"/>
      <c r="NUC57" s="468"/>
      <c r="NUD57" s="468"/>
      <c r="NUE57" s="468"/>
      <c r="NUF57" s="468"/>
      <c r="NUG57" s="468"/>
      <c r="NUH57" s="468"/>
      <c r="NUI57" s="468"/>
      <c r="NUJ57" s="468"/>
      <c r="NUK57" s="468"/>
      <c r="NUL57" s="468"/>
      <c r="NUM57" s="468"/>
      <c r="NUN57" s="468"/>
      <c r="NUO57" s="468"/>
      <c r="NUP57" s="468"/>
      <c r="NUQ57" s="468"/>
      <c r="NUR57" s="468"/>
      <c r="NUS57" s="468"/>
      <c r="NUT57" s="468"/>
      <c r="NUU57" s="468"/>
      <c r="NUV57" s="468"/>
      <c r="NUW57" s="468"/>
      <c r="NUX57" s="468"/>
      <c r="NUY57" s="468"/>
      <c r="NUZ57" s="468"/>
      <c r="NVA57" s="468"/>
      <c r="NVB57" s="468"/>
      <c r="NVC57" s="468"/>
      <c r="NVD57" s="468"/>
      <c r="NVE57" s="468"/>
      <c r="NVF57" s="468"/>
      <c r="NVG57" s="468"/>
      <c r="NVH57" s="468"/>
      <c r="NVI57" s="468"/>
      <c r="NVJ57" s="468"/>
      <c r="NVK57" s="468"/>
      <c r="NVL57" s="468"/>
      <c r="NVM57" s="468"/>
      <c r="NVN57" s="468"/>
      <c r="NVO57" s="468"/>
      <c r="NVP57" s="468"/>
      <c r="NVQ57" s="468"/>
      <c r="NVR57" s="468"/>
      <c r="NVS57" s="468"/>
      <c r="NVT57" s="468"/>
      <c r="NVU57" s="468"/>
      <c r="NVV57" s="468"/>
      <c r="NVW57" s="468"/>
      <c r="NVX57" s="468"/>
      <c r="NVY57" s="468"/>
      <c r="NVZ57" s="468"/>
      <c r="NWA57" s="468"/>
      <c r="NWB57" s="468"/>
      <c r="NWC57" s="468"/>
      <c r="NWD57" s="468"/>
      <c r="NWE57" s="468"/>
      <c r="NWF57" s="468"/>
      <c r="NWG57" s="468"/>
      <c r="NWH57" s="468"/>
      <c r="NWI57" s="468"/>
      <c r="NWJ57" s="468"/>
      <c r="NWK57" s="468"/>
      <c r="NWL57" s="468"/>
      <c r="NWM57" s="468"/>
      <c r="NWN57" s="468"/>
      <c r="NWO57" s="468"/>
      <c r="NWP57" s="468"/>
      <c r="NWQ57" s="468"/>
      <c r="NWR57" s="468"/>
      <c r="NWS57" s="468"/>
      <c r="NWT57" s="468"/>
      <c r="NWU57" s="468"/>
      <c r="NWV57" s="468"/>
      <c r="NWW57" s="468"/>
      <c r="NWX57" s="468"/>
      <c r="NWY57" s="468"/>
      <c r="NWZ57" s="468"/>
      <c r="NXA57" s="468"/>
      <c r="NXB57" s="468"/>
      <c r="NXC57" s="468"/>
      <c r="NXD57" s="468"/>
      <c r="NXE57" s="468"/>
      <c r="NXF57" s="468"/>
      <c r="NXG57" s="468"/>
      <c r="NXH57" s="468"/>
      <c r="NXI57" s="468"/>
      <c r="NXJ57" s="468"/>
      <c r="NXK57" s="468"/>
      <c r="NXL57" s="468"/>
      <c r="NXM57" s="468"/>
      <c r="NXN57" s="468"/>
      <c r="NXO57" s="468"/>
      <c r="NXP57" s="468"/>
      <c r="NXQ57" s="468"/>
      <c r="NXR57" s="468"/>
      <c r="NXS57" s="468"/>
      <c r="NXT57" s="468"/>
      <c r="NXU57" s="468"/>
      <c r="NXV57" s="468"/>
      <c r="NXW57" s="468"/>
      <c r="NXX57" s="468"/>
      <c r="NXY57" s="468"/>
      <c r="NXZ57" s="468"/>
      <c r="NYA57" s="468"/>
      <c r="NYB57" s="468"/>
      <c r="NYC57" s="468"/>
      <c r="NYD57" s="468"/>
      <c r="NYE57" s="468"/>
      <c r="NYF57" s="468"/>
      <c r="NYG57" s="468"/>
      <c r="NYH57" s="468"/>
      <c r="NYI57" s="468"/>
      <c r="NYJ57" s="468"/>
      <c r="NYK57" s="468"/>
      <c r="NYL57" s="468"/>
      <c r="NYM57" s="468"/>
      <c r="NYN57" s="468"/>
      <c r="NYO57" s="468"/>
      <c r="NYP57" s="468"/>
      <c r="NYQ57" s="468"/>
      <c r="NYR57" s="468"/>
      <c r="NYS57" s="468"/>
      <c r="NYT57" s="468"/>
      <c r="NYU57" s="468"/>
      <c r="NYV57" s="468"/>
      <c r="NYW57" s="468"/>
      <c r="NYX57" s="468"/>
      <c r="NYY57" s="468"/>
      <c r="NYZ57" s="468"/>
      <c r="NZA57" s="468"/>
      <c r="NZB57" s="468"/>
      <c r="NZC57" s="468"/>
      <c r="NZD57" s="468"/>
      <c r="NZE57" s="468"/>
      <c r="NZF57" s="468"/>
      <c r="NZG57" s="468"/>
      <c r="NZH57" s="468"/>
      <c r="NZI57" s="468"/>
      <c r="NZJ57" s="468"/>
      <c r="NZK57" s="468"/>
      <c r="NZL57" s="468"/>
      <c r="NZM57" s="468"/>
      <c r="NZN57" s="468"/>
      <c r="NZO57" s="468"/>
      <c r="NZP57" s="468"/>
      <c r="NZQ57" s="468"/>
      <c r="NZR57" s="468"/>
      <c r="NZS57" s="468"/>
      <c r="NZT57" s="468"/>
      <c r="NZU57" s="468"/>
      <c r="NZV57" s="468"/>
      <c r="NZW57" s="468"/>
      <c r="NZX57" s="468"/>
      <c r="NZY57" s="468"/>
      <c r="NZZ57" s="468"/>
      <c r="OAA57" s="468"/>
      <c r="OAB57" s="468"/>
      <c r="OAC57" s="468"/>
      <c r="OAD57" s="468"/>
      <c r="OAE57" s="468"/>
      <c r="OAF57" s="468"/>
      <c r="OAG57" s="468"/>
      <c r="OAH57" s="468"/>
      <c r="OAI57" s="468"/>
      <c r="OAJ57" s="468"/>
      <c r="OAK57" s="468"/>
      <c r="OAL57" s="468"/>
      <c r="OAM57" s="468"/>
      <c r="OAN57" s="468"/>
      <c r="OAO57" s="468"/>
      <c r="OAP57" s="468"/>
      <c r="OAQ57" s="468"/>
      <c r="OAR57" s="468"/>
      <c r="OAS57" s="468"/>
      <c r="OAT57" s="468"/>
      <c r="OAU57" s="468"/>
      <c r="OAV57" s="468"/>
      <c r="OAW57" s="468"/>
      <c r="OAX57" s="468"/>
      <c r="OAY57" s="468"/>
      <c r="OAZ57" s="468"/>
      <c r="OBA57" s="468"/>
      <c r="OBB57" s="468"/>
      <c r="OBC57" s="468"/>
      <c r="OBD57" s="468"/>
      <c r="OBE57" s="468"/>
      <c r="OBF57" s="468"/>
      <c r="OBG57" s="468"/>
      <c r="OBH57" s="468"/>
      <c r="OBI57" s="468"/>
      <c r="OBJ57" s="468"/>
      <c r="OBK57" s="468"/>
      <c r="OBL57" s="468"/>
      <c r="OBM57" s="468"/>
      <c r="OBN57" s="468"/>
      <c r="OBO57" s="468"/>
      <c r="OBP57" s="468"/>
      <c r="OBQ57" s="468"/>
      <c r="OBR57" s="468"/>
      <c r="OBS57" s="468"/>
      <c r="OBT57" s="468"/>
      <c r="OBU57" s="468"/>
      <c r="OBV57" s="468"/>
      <c r="OBW57" s="468"/>
      <c r="OBX57" s="468"/>
      <c r="OBY57" s="468"/>
      <c r="OBZ57" s="468"/>
      <c r="OCA57" s="468"/>
      <c r="OCB57" s="468"/>
      <c r="OCC57" s="468"/>
      <c r="OCD57" s="468"/>
      <c r="OCE57" s="468"/>
      <c r="OCF57" s="468"/>
      <c r="OCG57" s="468"/>
      <c r="OCH57" s="468"/>
      <c r="OCI57" s="468"/>
      <c r="OCJ57" s="468"/>
      <c r="OCK57" s="468"/>
      <c r="OCL57" s="468"/>
      <c r="OCM57" s="468"/>
      <c r="OCN57" s="468"/>
      <c r="OCO57" s="468"/>
      <c r="OCP57" s="468"/>
      <c r="OCQ57" s="468"/>
      <c r="OCR57" s="468"/>
      <c r="OCS57" s="468"/>
      <c r="OCT57" s="468"/>
      <c r="OCU57" s="468"/>
      <c r="OCV57" s="468"/>
      <c r="OCW57" s="468"/>
      <c r="OCX57" s="468"/>
      <c r="OCY57" s="468"/>
      <c r="OCZ57" s="468"/>
      <c r="ODA57" s="468"/>
      <c r="ODB57" s="468"/>
      <c r="ODC57" s="468"/>
      <c r="ODD57" s="468"/>
      <c r="ODE57" s="468"/>
      <c r="ODF57" s="468"/>
      <c r="ODG57" s="468"/>
      <c r="ODH57" s="468"/>
      <c r="ODI57" s="468"/>
      <c r="ODJ57" s="468"/>
      <c r="ODK57" s="468"/>
      <c r="ODL57" s="468"/>
      <c r="ODM57" s="468"/>
      <c r="ODN57" s="468"/>
      <c r="ODO57" s="468"/>
      <c r="ODP57" s="468"/>
      <c r="ODQ57" s="468"/>
      <c r="ODR57" s="468"/>
      <c r="ODS57" s="468"/>
      <c r="ODT57" s="468"/>
      <c r="ODU57" s="468"/>
      <c r="ODV57" s="468"/>
      <c r="ODW57" s="468"/>
      <c r="ODX57" s="468"/>
      <c r="ODY57" s="468"/>
      <c r="ODZ57" s="468"/>
      <c r="OEA57" s="468"/>
      <c r="OEB57" s="468"/>
      <c r="OEC57" s="468"/>
      <c r="OED57" s="468"/>
      <c r="OEE57" s="468"/>
      <c r="OEF57" s="468"/>
      <c r="OEG57" s="468"/>
      <c r="OEH57" s="468"/>
      <c r="OEI57" s="468"/>
      <c r="OEJ57" s="468"/>
      <c r="OEK57" s="468"/>
      <c r="OEL57" s="468"/>
      <c r="OEM57" s="468"/>
      <c r="OEN57" s="468"/>
      <c r="OEO57" s="468"/>
      <c r="OEP57" s="468"/>
      <c r="OEQ57" s="468"/>
      <c r="OER57" s="468"/>
      <c r="OES57" s="468"/>
      <c r="OET57" s="468"/>
      <c r="OEU57" s="468"/>
      <c r="OEV57" s="468"/>
      <c r="OEW57" s="468"/>
      <c r="OEX57" s="468"/>
      <c r="OEY57" s="468"/>
      <c r="OEZ57" s="468"/>
      <c r="OFA57" s="468"/>
      <c r="OFB57" s="468"/>
      <c r="OFC57" s="468"/>
      <c r="OFD57" s="468"/>
      <c r="OFE57" s="468"/>
      <c r="OFF57" s="468"/>
      <c r="OFG57" s="468"/>
      <c r="OFH57" s="468"/>
      <c r="OFI57" s="468"/>
      <c r="OFJ57" s="468"/>
      <c r="OFK57" s="468"/>
      <c r="OFL57" s="468"/>
      <c r="OFM57" s="468"/>
      <c r="OFN57" s="468"/>
      <c r="OFO57" s="468"/>
      <c r="OFP57" s="468"/>
      <c r="OFQ57" s="468"/>
      <c r="OFR57" s="468"/>
      <c r="OFS57" s="468"/>
      <c r="OFT57" s="468"/>
      <c r="OFU57" s="468"/>
      <c r="OFV57" s="468"/>
      <c r="OFW57" s="468"/>
      <c r="OFX57" s="468"/>
      <c r="OFY57" s="468"/>
      <c r="OFZ57" s="468"/>
      <c r="OGA57" s="468"/>
      <c r="OGB57" s="468"/>
      <c r="OGC57" s="468"/>
      <c r="OGD57" s="468"/>
      <c r="OGE57" s="468"/>
      <c r="OGF57" s="468"/>
      <c r="OGG57" s="468"/>
      <c r="OGH57" s="468"/>
      <c r="OGI57" s="468"/>
      <c r="OGJ57" s="468"/>
      <c r="OGK57" s="468"/>
      <c r="OGL57" s="468"/>
      <c r="OGM57" s="468"/>
      <c r="OGN57" s="468"/>
      <c r="OGO57" s="468"/>
      <c r="OGP57" s="468"/>
      <c r="OGQ57" s="468"/>
      <c r="OGR57" s="468"/>
      <c r="OGS57" s="468"/>
      <c r="OGT57" s="468"/>
      <c r="OGU57" s="468"/>
      <c r="OGV57" s="468"/>
      <c r="OGW57" s="468"/>
      <c r="OGX57" s="468"/>
      <c r="OGY57" s="468"/>
      <c r="OGZ57" s="468"/>
      <c r="OHA57" s="468"/>
      <c r="OHB57" s="468"/>
      <c r="OHC57" s="468"/>
      <c r="OHD57" s="468"/>
      <c r="OHE57" s="468"/>
      <c r="OHF57" s="468"/>
      <c r="OHG57" s="468"/>
      <c r="OHH57" s="468"/>
      <c r="OHI57" s="468"/>
      <c r="OHJ57" s="468"/>
      <c r="OHK57" s="468"/>
      <c r="OHL57" s="468"/>
      <c r="OHM57" s="468"/>
      <c r="OHN57" s="468"/>
      <c r="OHO57" s="468"/>
      <c r="OHP57" s="468"/>
      <c r="OHQ57" s="468"/>
      <c r="OHR57" s="468"/>
      <c r="OHS57" s="468"/>
      <c r="OHT57" s="468"/>
      <c r="OHU57" s="468"/>
      <c r="OHV57" s="468"/>
      <c r="OHW57" s="468"/>
      <c r="OHX57" s="468"/>
      <c r="OHY57" s="468"/>
      <c r="OHZ57" s="468"/>
      <c r="OIA57" s="468"/>
      <c r="OIB57" s="468"/>
      <c r="OIC57" s="468"/>
      <c r="OID57" s="468"/>
      <c r="OIE57" s="468"/>
      <c r="OIF57" s="468"/>
      <c r="OIG57" s="468"/>
      <c r="OIH57" s="468"/>
      <c r="OII57" s="468"/>
      <c r="OIJ57" s="468"/>
      <c r="OIK57" s="468"/>
      <c r="OIL57" s="468"/>
      <c r="OIM57" s="468"/>
      <c r="OIN57" s="468"/>
      <c r="OIO57" s="468"/>
      <c r="OIP57" s="468"/>
      <c r="OIQ57" s="468"/>
      <c r="OIR57" s="468"/>
      <c r="OIS57" s="468"/>
      <c r="OIT57" s="468"/>
      <c r="OIU57" s="468"/>
      <c r="OIV57" s="468"/>
      <c r="OIW57" s="468"/>
      <c r="OIX57" s="468"/>
      <c r="OIY57" s="468"/>
      <c r="OIZ57" s="468"/>
      <c r="OJA57" s="468"/>
      <c r="OJB57" s="468"/>
      <c r="OJC57" s="468"/>
      <c r="OJD57" s="468"/>
      <c r="OJE57" s="468"/>
      <c r="OJF57" s="468"/>
      <c r="OJG57" s="468"/>
      <c r="OJH57" s="468"/>
      <c r="OJI57" s="468"/>
      <c r="OJJ57" s="468"/>
      <c r="OJK57" s="468"/>
      <c r="OJL57" s="468"/>
      <c r="OJM57" s="468"/>
      <c r="OJN57" s="468"/>
      <c r="OJO57" s="468"/>
      <c r="OJP57" s="468"/>
      <c r="OJQ57" s="468"/>
      <c r="OJR57" s="468"/>
      <c r="OJS57" s="468"/>
      <c r="OJT57" s="468"/>
      <c r="OJU57" s="468"/>
      <c r="OJV57" s="468"/>
      <c r="OJW57" s="468"/>
      <c r="OJX57" s="468"/>
      <c r="OJY57" s="468"/>
      <c r="OJZ57" s="468"/>
      <c r="OKA57" s="468"/>
      <c r="OKB57" s="468"/>
      <c r="OKC57" s="468"/>
      <c r="OKD57" s="468"/>
      <c r="OKE57" s="468"/>
      <c r="OKF57" s="468"/>
      <c r="OKG57" s="468"/>
      <c r="OKH57" s="468"/>
      <c r="OKI57" s="468"/>
      <c r="OKJ57" s="468"/>
      <c r="OKK57" s="468"/>
      <c r="OKL57" s="468"/>
      <c r="OKM57" s="468"/>
      <c r="OKN57" s="468"/>
      <c r="OKO57" s="468"/>
      <c r="OKP57" s="468"/>
      <c r="OKQ57" s="468"/>
      <c r="OKR57" s="468"/>
      <c r="OKS57" s="468"/>
      <c r="OKT57" s="468"/>
      <c r="OKU57" s="468"/>
      <c r="OKV57" s="468"/>
      <c r="OKW57" s="468"/>
      <c r="OKX57" s="468"/>
      <c r="OKY57" s="468"/>
      <c r="OKZ57" s="468"/>
      <c r="OLA57" s="468"/>
      <c r="OLB57" s="468"/>
      <c r="OLC57" s="468"/>
      <c r="OLD57" s="468"/>
      <c r="OLE57" s="468"/>
      <c r="OLF57" s="468"/>
      <c r="OLG57" s="468"/>
      <c r="OLH57" s="468"/>
      <c r="OLI57" s="468"/>
      <c r="OLJ57" s="468"/>
      <c r="OLK57" s="468"/>
      <c r="OLL57" s="468"/>
      <c r="OLM57" s="468"/>
      <c r="OLN57" s="468"/>
      <c r="OLO57" s="468"/>
      <c r="OLP57" s="468"/>
      <c r="OLQ57" s="468"/>
      <c r="OLR57" s="468"/>
      <c r="OLS57" s="468"/>
      <c r="OLT57" s="468"/>
      <c r="OLU57" s="468"/>
      <c r="OLV57" s="468"/>
      <c r="OLW57" s="468"/>
      <c r="OLX57" s="468"/>
      <c r="OLY57" s="468"/>
      <c r="OLZ57" s="468"/>
      <c r="OMA57" s="468"/>
      <c r="OMB57" s="468"/>
      <c r="OMC57" s="468"/>
      <c r="OMD57" s="468"/>
      <c r="OME57" s="468"/>
      <c r="OMF57" s="468"/>
      <c r="OMG57" s="468"/>
      <c r="OMH57" s="468"/>
      <c r="OMI57" s="468"/>
      <c r="OMJ57" s="468"/>
      <c r="OMK57" s="468"/>
      <c r="OML57" s="468"/>
      <c r="OMM57" s="468"/>
      <c r="OMN57" s="468"/>
      <c r="OMO57" s="468"/>
      <c r="OMP57" s="468"/>
      <c r="OMQ57" s="468"/>
      <c r="OMR57" s="468"/>
      <c r="OMS57" s="468"/>
      <c r="OMT57" s="468"/>
      <c r="OMU57" s="468"/>
      <c r="OMV57" s="468"/>
      <c r="OMW57" s="468"/>
      <c r="OMX57" s="468"/>
      <c r="OMY57" s="468"/>
      <c r="OMZ57" s="468"/>
      <c r="ONA57" s="468"/>
      <c r="ONB57" s="468"/>
      <c r="ONC57" s="468"/>
      <c r="OND57" s="468"/>
      <c r="ONE57" s="468"/>
      <c r="ONF57" s="468"/>
      <c r="ONG57" s="468"/>
      <c r="ONH57" s="468"/>
      <c r="ONI57" s="468"/>
      <c r="ONJ57" s="468"/>
      <c r="ONK57" s="468"/>
      <c r="ONL57" s="468"/>
      <c r="ONM57" s="468"/>
      <c r="ONN57" s="468"/>
      <c r="ONO57" s="468"/>
      <c r="ONP57" s="468"/>
      <c r="ONQ57" s="468"/>
      <c r="ONR57" s="468"/>
      <c r="ONS57" s="468"/>
      <c r="ONT57" s="468"/>
      <c r="ONU57" s="468"/>
      <c r="ONV57" s="468"/>
      <c r="ONW57" s="468"/>
      <c r="ONX57" s="468"/>
      <c r="ONY57" s="468"/>
      <c r="ONZ57" s="468"/>
      <c r="OOA57" s="468"/>
      <c r="OOB57" s="468"/>
      <c r="OOC57" s="468"/>
      <c r="OOD57" s="468"/>
      <c r="OOE57" s="468"/>
      <c r="OOF57" s="468"/>
      <c r="OOG57" s="468"/>
      <c r="OOH57" s="468"/>
      <c r="OOI57" s="468"/>
      <c r="OOJ57" s="468"/>
      <c r="OOK57" s="468"/>
      <c r="OOL57" s="468"/>
      <c r="OOM57" s="468"/>
      <c r="OON57" s="468"/>
      <c r="OOO57" s="468"/>
      <c r="OOP57" s="468"/>
      <c r="OOQ57" s="468"/>
      <c r="OOR57" s="468"/>
      <c r="OOS57" s="468"/>
      <c r="OOT57" s="468"/>
      <c r="OOU57" s="468"/>
      <c r="OOV57" s="468"/>
      <c r="OOW57" s="468"/>
      <c r="OOX57" s="468"/>
      <c r="OOY57" s="468"/>
      <c r="OOZ57" s="468"/>
      <c r="OPA57" s="468"/>
      <c r="OPB57" s="468"/>
      <c r="OPC57" s="468"/>
      <c r="OPD57" s="468"/>
      <c r="OPE57" s="468"/>
      <c r="OPF57" s="468"/>
      <c r="OPG57" s="468"/>
      <c r="OPH57" s="468"/>
      <c r="OPI57" s="468"/>
      <c r="OPJ57" s="468"/>
      <c r="OPK57" s="468"/>
      <c r="OPL57" s="468"/>
      <c r="OPM57" s="468"/>
      <c r="OPN57" s="468"/>
      <c r="OPO57" s="468"/>
      <c r="OPP57" s="468"/>
      <c r="OPQ57" s="468"/>
      <c r="OPR57" s="468"/>
      <c r="OPS57" s="468"/>
      <c r="OPT57" s="468"/>
      <c r="OPU57" s="468"/>
      <c r="OPV57" s="468"/>
      <c r="OPW57" s="468"/>
      <c r="OPX57" s="468"/>
      <c r="OPY57" s="468"/>
      <c r="OPZ57" s="468"/>
      <c r="OQA57" s="468"/>
      <c r="OQB57" s="468"/>
      <c r="OQC57" s="468"/>
      <c r="OQD57" s="468"/>
      <c r="OQE57" s="468"/>
      <c r="OQF57" s="468"/>
      <c r="OQG57" s="468"/>
      <c r="OQH57" s="468"/>
      <c r="OQI57" s="468"/>
      <c r="OQJ57" s="468"/>
      <c r="OQK57" s="468"/>
      <c r="OQL57" s="468"/>
      <c r="OQM57" s="468"/>
      <c r="OQN57" s="468"/>
      <c r="OQO57" s="468"/>
      <c r="OQP57" s="468"/>
      <c r="OQQ57" s="468"/>
      <c r="OQR57" s="468"/>
      <c r="OQS57" s="468"/>
      <c r="OQT57" s="468"/>
      <c r="OQU57" s="468"/>
      <c r="OQV57" s="468"/>
      <c r="OQW57" s="468"/>
      <c r="OQX57" s="468"/>
      <c r="OQY57" s="468"/>
      <c r="OQZ57" s="468"/>
      <c r="ORA57" s="468"/>
      <c r="ORB57" s="468"/>
      <c r="ORC57" s="468"/>
      <c r="ORD57" s="468"/>
      <c r="ORE57" s="468"/>
      <c r="ORF57" s="468"/>
      <c r="ORG57" s="468"/>
      <c r="ORH57" s="468"/>
      <c r="ORI57" s="468"/>
      <c r="ORJ57" s="468"/>
      <c r="ORK57" s="468"/>
      <c r="ORL57" s="468"/>
      <c r="ORM57" s="468"/>
      <c r="ORN57" s="468"/>
      <c r="ORO57" s="468"/>
      <c r="ORP57" s="468"/>
      <c r="ORQ57" s="468"/>
      <c r="ORR57" s="468"/>
      <c r="ORS57" s="468"/>
      <c r="ORT57" s="468"/>
      <c r="ORU57" s="468"/>
      <c r="ORV57" s="468"/>
      <c r="ORW57" s="468"/>
      <c r="ORX57" s="468"/>
      <c r="ORY57" s="468"/>
      <c r="ORZ57" s="468"/>
      <c r="OSA57" s="468"/>
      <c r="OSB57" s="468"/>
      <c r="OSC57" s="468"/>
      <c r="OSD57" s="468"/>
      <c r="OSE57" s="468"/>
      <c r="OSF57" s="468"/>
      <c r="OSG57" s="468"/>
      <c r="OSH57" s="468"/>
      <c r="OSI57" s="468"/>
      <c r="OSJ57" s="468"/>
      <c r="OSK57" s="468"/>
      <c r="OSL57" s="468"/>
      <c r="OSM57" s="468"/>
      <c r="OSN57" s="468"/>
      <c r="OSO57" s="468"/>
      <c r="OSP57" s="468"/>
      <c r="OSQ57" s="468"/>
      <c r="OSR57" s="468"/>
      <c r="OSS57" s="468"/>
      <c r="OST57" s="468"/>
      <c r="OSU57" s="468"/>
      <c r="OSV57" s="468"/>
      <c r="OSW57" s="468"/>
      <c r="OSX57" s="468"/>
      <c r="OSY57" s="468"/>
      <c r="OSZ57" s="468"/>
      <c r="OTA57" s="468"/>
      <c r="OTB57" s="468"/>
      <c r="OTC57" s="468"/>
      <c r="OTD57" s="468"/>
      <c r="OTE57" s="468"/>
      <c r="OTF57" s="468"/>
      <c r="OTG57" s="468"/>
      <c r="OTH57" s="468"/>
      <c r="OTI57" s="468"/>
      <c r="OTJ57" s="468"/>
      <c r="OTK57" s="468"/>
      <c r="OTL57" s="468"/>
      <c r="OTM57" s="468"/>
      <c r="OTN57" s="468"/>
      <c r="OTO57" s="468"/>
      <c r="OTP57" s="468"/>
      <c r="OTQ57" s="468"/>
      <c r="OTR57" s="468"/>
      <c r="OTS57" s="468"/>
      <c r="OTT57" s="468"/>
      <c r="OTU57" s="468"/>
      <c r="OTV57" s="468"/>
      <c r="OTW57" s="468"/>
      <c r="OTX57" s="468"/>
      <c r="OTY57" s="468"/>
      <c r="OTZ57" s="468"/>
      <c r="OUA57" s="468"/>
      <c r="OUB57" s="468"/>
      <c r="OUC57" s="468"/>
      <c r="OUD57" s="468"/>
      <c r="OUE57" s="468"/>
      <c r="OUF57" s="468"/>
      <c r="OUG57" s="468"/>
      <c r="OUH57" s="468"/>
      <c r="OUI57" s="468"/>
      <c r="OUJ57" s="468"/>
      <c r="OUK57" s="468"/>
      <c r="OUL57" s="468"/>
      <c r="OUM57" s="468"/>
      <c r="OUN57" s="468"/>
      <c r="OUO57" s="468"/>
      <c r="OUP57" s="468"/>
      <c r="OUQ57" s="468"/>
      <c r="OUR57" s="468"/>
      <c r="OUS57" s="468"/>
      <c r="OUT57" s="468"/>
      <c r="OUU57" s="468"/>
      <c r="OUV57" s="468"/>
      <c r="OUW57" s="468"/>
      <c r="OUX57" s="468"/>
      <c r="OUY57" s="468"/>
      <c r="OUZ57" s="468"/>
      <c r="OVA57" s="468"/>
      <c r="OVB57" s="468"/>
      <c r="OVC57" s="468"/>
      <c r="OVD57" s="468"/>
      <c r="OVE57" s="468"/>
      <c r="OVF57" s="468"/>
      <c r="OVG57" s="468"/>
      <c r="OVH57" s="468"/>
      <c r="OVI57" s="468"/>
      <c r="OVJ57" s="468"/>
      <c r="OVK57" s="468"/>
      <c r="OVL57" s="468"/>
      <c r="OVM57" s="468"/>
      <c r="OVN57" s="468"/>
      <c r="OVO57" s="468"/>
      <c r="OVP57" s="468"/>
      <c r="OVQ57" s="468"/>
      <c r="OVR57" s="468"/>
      <c r="OVS57" s="468"/>
      <c r="OVT57" s="468"/>
      <c r="OVU57" s="468"/>
      <c r="OVV57" s="468"/>
      <c r="OVW57" s="468"/>
      <c r="OVX57" s="468"/>
      <c r="OVY57" s="468"/>
      <c r="OVZ57" s="468"/>
      <c r="OWA57" s="468"/>
      <c r="OWB57" s="468"/>
      <c r="OWC57" s="468"/>
      <c r="OWD57" s="468"/>
      <c r="OWE57" s="468"/>
      <c r="OWF57" s="468"/>
      <c r="OWG57" s="468"/>
      <c r="OWH57" s="468"/>
      <c r="OWI57" s="468"/>
      <c r="OWJ57" s="468"/>
      <c r="OWK57" s="468"/>
      <c r="OWL57" s="468"/>
      <c r="OWM57" s="468"/>
      <c r="OWN57" s="468"/>
      <c r="OWO57" s="468"/>
      <c r="OWP57" s="468"/>
      <c r="OWQ57" s="468"/>
      <c r="OWR57" s="468"/>
      <c r="OWS57" s="468"/>
      <c r="OWT57" s="468"/>
      <c r="OWU57" s="468"/>
      <c r="OWV57" s="468"/>
      <c r="OWW57" s="468"/>
      <c r="OWX57" s="468"/>
      <c r="OWY57" s="468"/>
      <c r="OWZ57" s="468"/>
      <c r="OXA57" s="468"/>
      <c r="OXB57" s="468"/>
      <c r="OXC57" s="468"/>
      <c r="OXD57" s="468"/>
      <c r="OXE57" s="468"/>
      <c r="OXF57" s="468"/>
      <c r="OXG57" s="468"/>
      <c r="OXH57" s="468"/>
      <c r="OXI57" s="468"/>
      <c r="OXJ57" s="468"/>
      <c r="OXK57" s="468"/>
      <c r="OXL57" s="468"/>
      <c r="OXM57" s="468"/>
      <c r="OXN57" s="468"/>
      <c r="OXO57" s="468"/>
      <c r="OXP57" s="468"/>
      <c r="OXQ57" s="468"/>
      <c r="OXR57" s="468"/>
      <c r="OXS57" s="468"/>
      <c r="OXT57" s="468"/>
      <c r="OXU57" s="468"/>
      <c r="OXV57" s="468"/>
      <c r="OXW57" s="468"/>
      <c r="OXX57" s="468"/>
      <c r="OXY57" s="468"/>
      <c r="OXZ57" s="468"/>
      <c r="OYA57" s="468"/>
      <c r="OYB57" s="468"/>
      <c r="OYC57" s="468"/>
      <c r="OYD57" s="468"/>
      <c r="OYE57" s="468"/>
      <c r="OYF57" s="468"/>
      <c r="OYG57" s="468"/>
      <c r="OYH57" s="468"/>
      <c r="OYI57" s="468"/>
      <c r="OYJ57" s="468"/>
      <c r="OYK57" s="468"/>
      <c r="OYL57" s="468"/>
      <c r="OYM57" s="468"/>
      <c r="OYN57" s="468"/>
      <c r="OYO57" s="468"/>
      <c r="OYP57" s="468"/>
      <c r="OYQ57" s="468"/>
      <c r="OYR57" s="468"/>
      <c r="OYS57" s="468"/>
      <c r="OYT57" s="468"/>
      <c r="OYU57" s="468"/>
      <c r="OYV57" s="468"/>
      <c r="OYW57" s="468"/>
      <c r="OYX57" s="468"/>
      <c r="OYY57" s="468"/>
      <c r="OYZ57" s="468"/>
      <c r="OZA57" s="468"/>
      <c r="OZB57" s="468"/>
      <c r="OZC57" s="468"/>
      <c r="OZD57" s="468"/>
      <c r="OZE57" s="468"/>
      <c r="OZF57" s="468"/>
      <c r="OZG57" s="468"/>
      <c r="OZH57" s="468"/>
      <c r="OZI57" s="468"/>
      <c r="OZJ57" s="468"/>
      <c r="OZK57" s="468"/>
      <c r="OZL57" s="468"/>
      <c r="OZM57" s="468"/>
      <c r="OZN57" s="468"/>
      <c r="OZO57" s="468"/>
      <c r="OZP57" s="468"/>
      <c r="OZQ57" s="468"/>
      <c r="OZR57" s="468"/>
      <c r="OZS57" s="468"/>
      <c r="OZT57" s="468"/>
      <c r="OZU57" s="468"/>
      <c r="OZV57" s="468"/>
      <c r="OZW57" s="468"/>
      <c r="OZX57" s="468"/>
      <c r="OZY57" s="468"/>
      <c r="OZZ57" s="468"/>
      <c r="PAA57" s="468"/>
      <c r="PAB57" s="468"/>
      <c r="PAC57" s="468"/>
      <c r="PAD57" s="468"/>
      <c r="PAE57" s="468"/>
      <c r="PAF57" s="468"/>
      <c r="PAG57" s="468"/>
      <c r="PAH57" s="468"/>
      <c r="PAI57" s="468"/>
      <c r="PAJ57" s="468"/>
      <c r="PAK57" s="468"/>
      <c r="PAL57" s="468"/>
      <c r="PAM57" s="468"/>
      <c r="PAN57" s="468"/>
      <c r="PAO57" s="468"/>
      <c r="PAP57" s="468"/>
      <c r="PAQ57" s="468"/>
      <c r="PAR57" s="468"/>
      <c r="PAS57" s="468"/>
      <c r="PAT57" s="468"/>
      <c r="PAU57" s="468"/>
      <c r="PAV57" s="468"/>
      <c r="PAW57" s="468"/>
      <c r="PAX57" s="468"/>
      <c r="PAY57" s="468"/>
      <c r="PAZ57" s="468"/>
      <c r="PBA57" s="468"/>
      <c r="PBB57" s="468"/>
      <c r="PBC57" s="468"/>
      <c r="PBD57" s="468"/>
      <c r="PBE57" s="468"/>
      <c r="PBF57" s="468"/>
      <c r="PBG57" s="468"/>
      <c r="PBH57" s="468"/>
      <c r="PBI57" s="468"/>
      <c r="PBJ57" s="468"/>
      <c r="PBK57" s="468"/>
      <c r="PBL57" s="468"/>
      <c r="PBM57" s="468"/>
      <c r="PBN57" s="468"/>
      <c r="PBO57" s="468"/>
      <c r="PBP57" s="468"/>
      <c r="PBQ57" s="468"/>
      <c r="PBR57" s="468"/>
      <c r="PBS57" s="468"/>
      <c r="PBT57" s="468"/>
      <c r="PBU57" s="468"/>
      <c r="PBV57" s="468"/>
      <c r="PBW57" s="468"/>
      <c r="PBX57" s="468"/>
      <c r="PBY57" s="468"/>
      <c r="PBZ57" s="468"/>
      <c r="PCA57" s="468"/>
      <c r="PCB57" s="468"/>
      <c r="PCC57" s="468"/>
      <c r="PCD57" s="468"/>
      <c r="PCE57" s="468"/>
      <c r="PCF57" s="468"/>
      <c r="PCG57" s="468"/>
      <c r="PCH57" s="468"/>
      <c r="PCI57" s="468"/>
      <c r="PCJ57" s="468"/>
      <c r="PCK57" s="468"/>
      <c r="PCL57" s="468"/>
      <c r="PCM57" s="468"/>
      <c r="PCN57" s="468"/>
      <c r="PCO57" s="468"/>
      <c r="PCP57" s="468"/>
      <c r="PCQ57" s="468"/>
      <c r="PCR57" s="468"/>
      <c r="PCS57" s="468"/>
      <c r="PCT57" s="468"/>
      <c r="PCU57" s="468"/>
      <c r="PCV57" s="468"/>
      <c r="PCW57" s="468"/>
      <c r="PCX57" s="468"/>
      <c r="PCY57" s="468"/>
      <c r="PCZ57" s="468"/>
      <c r="PDA57" s="468"/>
      <c r="PDB57" s="468"/>
      <c r="PDC57" s="468"/>
      <c r="PDD57" s="468"/>
      <c r="PDE57" s="468"/>
      <c r="PDF57" s="468"/>
      <c r="PDG57" s="468"/>
      <c r="PDH57" s="468"/>
      <c r="PDI57" s="468"/>
      <c r="PDJ57" s="468"/>
      <c r="PDK57" s="468"/>
      <c r="PDL57" s="468"/>
      <c r="PDM57" s="468"/>
      <c r="PDN57" s="468"/>
      <c r="PDO57" s="468"/>
      <c r="PDP57" s="468"/>
      <c r="PDQ57" s="468"/>
      <c r="PDR57" s="468"/>
      <c r="PDS57" s="468"/>
      <c r="PDT57" s="468"/>
      <c r="PDU57" s="468"/>
      <c r="PDV57" s="468"/>
      <c r="PDW57" s="468"/>
      <c r="PDX57" s="468"/>
      <c r="PDY57" s="468"/>
      <c r="PDZ57" s="468"/>
      <c r="PEA57" s="468"/>
      <c r="PEB57" s="468"/>
      <c r="PEC57" s="468"/>
      <c r="PED57" s="468"/>
      <c r="PEE57" s="468"/>
      <c r="PEF57" s="468"/>
      <c r="PEG57" s="468"/>
      <c r="PEH57" s="468"/>
      <c r="PEI57" s="468"/>
      <c r="PEJ57" s="468"/>
      <c r="PEK57" s="468"/>
      <c r="PEL57" s="468"/>
      <c r="PEM57" s="468"/>
      <c r="PEN57" s="468"/>
      <c r="PEO57" s="468"/>
      <c r="PEP57" s="468"/>
      <c r="PEQ57" s="468"/>
      <c r="PER57" s="468"/>
      <c r="PES57" s="468"/>
      <c r="PET57" s="468"/>
      <c r="PEU57" s="468"/>
      <c r="PEV57" s="468"/>
      <c r="PEW57" s="468"/>
      <c r="PEX57" s="468"/>
      <c r="PEY57" s="468"/>
      <c r="PEZ57" s="468"/>
      <c r="PFA57" s="468"/>
      <c r="PFB57" s="468"/>
      <c r="PFC57" s="468"/>
      <c r="PFD57" s="468"/>
      <c r="PFE57" s="468"/>
      <c r="PFF57" s="468"/>
      <c r="PFG57" s="468"/>
      <c r="PFH57" s="468"/>
      <c r="PFI57" s="468"/>
      <c r="PFJ57" s="468"/>
      <c r="PFK57" s="468"/>
      <c r="PFL57" s="468"/>
      <c r="PFM57" s="468"/>
      <c r="PFN57" s="468"/>
      <c r="PFO57" s="468"/>
      <c r="PFP57" s="468"/>
      <c r="PFQ57" s="468"/>
      <c r="PFR57" s="468"/>
      <c r="PFS57" s="468"/>
      <c r="PFT57" s="468"/>
      <c r="PFU57" s="468"/>
      <c r="PFV57" s="468"/>
      <c r="PFW57" s="468"/>
      <c r="PFX57" s="468"/>
      <c r="PFY57" s="468"/>
      <c r="PFZ57" s="468"/>
      <c r="PGA57" s="468"/>
      <c r="PGB57" s="468"/>
      <c r="PGC57" s="468"/>
      <c r="PGD57" s="468"/>
      <c r="PGE57" s="468"/>
      <c r="PGF57" s="468"/>
      <c r="PGG57" s="468"/>
      <c r="PGH57" s="468"/>
      <c r="PGI57" s="468"/>
      <c r="PGJ57" s="468"/>
      <c r="PGK57" s="468"/>
      <c r="PGL57" s="468"/>
      <c r="PGM57" s="468"/>
      <c r="PGN57" s="468"/>
      <c r="PGO57" s="468"/>
      <c r="PGP57" s="468"/>
      <c r="PGQ57" s="468"/>
      <c r="PGR57" s="468"/>
      <c r="PGS57" s="468"/>
      <c r="PGT57" s="468"/>
      <c r="PGU57" s="468"/>
      <c r="PGV57" s="468"/>
      <c r="PGW57" s="468"/>
      <c r="PGX57" s="468"/>
      <c r="PGY57" s="468"/>
      <c r="PGZ57" s="468"/>
      <c r="PHA57" s="468"/>
      <c r="PHB57" s="468"/>
      <c r="PHC57" s="468"/>
      <c r="PHD57" s="468"/>
      <c r="PHE57" s="468"/>
      <c r="PHF57" s="468"/>
      <c r="PHG57" s="468"/>
      <c r="PHH57" s="468"/>
      <c r="PHI57" s="468"/>
      <c r="PHJ57" s="468"/>
      <c r="PHK57" s="468"/>
      <c r="PHL57" s="468"/>
      <c r="PHM57" s="468"/>
      <c r="PHN57" s="468"/>
      <c r="PHO57" s="468"/>
      <c r="PHP57" s="468"/>
      <c r="PHQ57" s="468"/>
      <c r="PHR57" s="468"/>
      <c r="PHS57" s="468"/>
      <c r="PHT57" s="468"/>
      <c r="PHU57" s="468"/>
      <c r="PHV57" s="468"/>
      <c r="PHW57" s="468"/>
      <c r="PHX57" s="468"/>
      <c r="PHY57" s="468"/>
      <c r="PHZ57" s="468"/>
      <c r="PIA57" s="468"/>
      <c r="PIB57" s="468"/>
      <c r="PIC57" s="468"/>
      <c r="PID57" s="468"/>
      <c r="PIE57" s="468"/>
      <c r="PIF57" s="468"/>
      <c r="PIG57" s="468"/>
      <c r="PIH57" s="468"/>
      <c r="PII57" s="468"/>
      <c r="PIJ57" s="468"/>
      <c r="PIK57" s="468"/>
      <c r="PIL57" s="468"/>
      <c r="PIM57" s="468"/>
      <c r="PIN57" s="468"/>
      <c r="PIO57" s="468"/>
      <c r="PIP57" s="468"/>
      <c r="PIQ57" s="468"/>
      <c r="PIR57" s="468"/>
      <c r="PIS57" s="468"/>
      <c r="PIT57" s="468"/>
      <c r="PIU57" s="468"/>
      <c r="PIV57" s="468"/>
      <c r="PIW57" s="468"/>
      <c r="PIX57" s="468"/>
      <c r="PIY57" s="468"/>
      <c r="PIZ57" s="468"/>
      <c r="PJA57" s="468"/>
      <c r="PJB57" s="468"/>
      <c r="PJC57" s="468"/>
      <c r="PJD57" s="468"/>
      <c r="PJE57" s="468"/>
      <c r="PJF57" s="468"/>
      <c r="PJG57" s="468"/>
      <c r="PJH57" s="468"/>
      <c r="PJI57" s="468"/>
      <c r="PJJ57" s="468"/>
      <c r="PJK57" s="468"/>
      <c r="PJL57" s="468"/>
      <c r="PJM57" s="468"/>
      <c r="PJN57" s="468"/>
      <c r="PJO57" s="468"/>
      <c r="PJP57" s="468"/>
      <c r="PJQ57" s="468"/>
      <c r="PJR57" s="468"/>
      <c r="PJS57" s="468"/>
      <c r="PJT57" s="468"/>
      <c r="PJU57" s="468"/>
      <c r="PJV57" s="468"/>
      <c r="PJW57" s="468"/>
      <c r="PJX57" s="468"/>
      <c r="PJY57" s="468"/>
      <c r="PJZ57" s="468"/>
      <c r="PKA57" s="468"/>
      <c r="PKB57" s="468"/>
      <c r="PKC57" s="468"/>
      <c r="PKD57" s="468"/>
      <c r="PKE57" s="468"/>
      <c r="PKF57" s="468"/>
      <c r="PKG57" s="468"/>
      <c r="PKH57" s="468"/>
      <c r="PKI57" s="468"/>
      <c r="PKJ57" s="468"/>
      <c r="PKK57" s="468"/>
      <c r="PKL57" s="468"/>
      <c r="PKM57" s="468"/>
      <c r="PKN57" s="468"/>
      <c r="PKO57" s="468"/>
      <c r="PKP57" s="468"/>
      <c r="PKQ57" s="468"/>
      <c r="PKR57" s="468"/>
      <c r="PKS57" s="468"/>
      <c r="PKT57" s="468"/>
      <c r="PKU57" s="468"/>
      <c r="PKV57" s="468"/>
      <c r="PKW57" s="468"/>
      <c r="PKX57" s="468"/>
      <c r="PKY57" s="468"/>
      <c r="PKZ57" s="468"/>
      <c r="PLA57" s="468"/>
      <c r="PLB57" s="468"/>
      <c r="PLC57" s="468"/>
      <c r="PLD57" s="468"/>
      <c r="PLE57" s="468"/>
      <c r="PLF57" s="468"/>
      <c r="PLG57" s="468"/>
      <c r="PLH57" s="468"/>
      <c r="PLI57" s="468"/>
      <c r="PLJ57" s="468"/>
      <c r="PLK57" s="468"/>
      <c r="PLL57" s="468"/>
      <c r="PLM57" s="468"/>
      <c r="PLN57" s="468"/>
      <c r="PLO57" s="468"/>
      <c r="PLP57" s="468"/>
      <c r="PLQ57" s="468"/>
      <c r="PLR57" s="468"/>
      <c r="PLS57" s="468"/>
      <c r="PLT57" s="468"/>
      <c r="PLU57" s="468"/>
      <c r="PLV57" s="468"/>
      <c r="PLW57" s="468"/>
      <c r="PLX57" s="468"/>
      <c r="PLY57" s="468"/>
      <c r="PLZ57" s="468"/>
      <c r="PMA57" s="468"/>
      <c r="PMB57" s="468"/>
      <c r="PMC57" s="468"/>
      <c r="PMD57" s="468"/>
      <c r="PME57" s="468"/>
      <c r="PMF57" s="468"/>
      <c r="PMG57" s="468"/>
      <c r="PMH57" s="468"/>
      <c r="PMI57" s="468"/>
      <c r="PMJ57" s="468"/>
      <c r="PMK57" s="468"/>
      <c r="PML57" s="468"/>
      <c r="PMM57" s="468"/>
      <c r="PMN57" s="468"/>
      <c r="PMO57" s="468"/>
      <c r="PMP57" s="468"/>
      <c r="PMQ57" s="468"/>
      <c r="PMR57" s="468"/>
      <c r="PMS57" s="468"/>
      <c r="PMT57" s="468"/>
      <c r="PMU57" s="468"/>
      <c r="PMV57" s="468"/>
      <c r="PMW57" s="468"/>
      <c r="PMX57" s="468"/>
      <c r="PMY57" s="468"/>
      <c r="PMZ57" s="468"/>
      <c r="PNA57" s="468"/>
      <c r="PNB57" s="468"/>
      <c r="PNC57" s="468"/>
      <c r="PND57" s="468"/>
      <c r="PNE57" s="468"/>
      <c r="PNF57" s="468"/>
      <c r="PNG57" s="468"/>
      <c r="PNH57" s="468"/>
      <c r="PNI57" s="468"/>
      <c r="PNJ57" s="468"/>
      <c r="PNK57" s="468"/>
      <c r="PNL57" s="468"/>
      <c r="PNM57" s="468"/>
      <c r="PNN57" s="468"/>
      <c r="PNO57" s="468"/>
      <c r="PNP57" s="468"/>
      <c r="PNQ57" s="468"/>
      <c r="PNR57" s="468"/>
      <c r="PNS57" s="468"/>
      <c r="PNT57" s="468"/>
      <c r="PNU57" s="468"/>
      <c r="PNV57" s="468"/>
      <c r="PNW57" s="468"/>
      <c r="PNX57" s="468"/>
      <c r="PNY57" s="468"/>
      <c r="PNZ57" s="468"/>
      <c r="POA57" s="468"/>
      <c r="POB57" s="468"/>
      <c r="POC57" s="468"/>
      <c r="POD57" s="468"/>
      <c r="POE57" s="468"/>
      <c r="POF57" s="468"/>
      <c r="POG57" s="468"/>
      <c r="POH57" s="468"/>
      <c r="POI57" s="468"/>
      <c r="POJ57" s="468"/>
      <c r="POK57" s="468"/>
      <c r="POL57" s="468"/>
      <c r="POM57" s="468"/>
      <c r="PON57" s="468"/>
      <c r="POO57" s="468"/>
      <c r="POP57" s="468"/>
      <c r="POQ57" s="468"/>
      <c r="POR57" s="468"/>
      <c r="POS57" s="468"/>
      <c r="POT57" s="468"/>
      <c r="POU57" s="468"/>
      <c r="POV57" s="468"/>
      <c r="POW57" s="468"/>
      <c r="POX57" s="468"/>
      <c r="POY57" s="468"/>
      <c r="POZ57" s="468"/>
      <c r="PPA57" s="468"/>
      <c r="PPB57" s="468"/>
      <c r="PPC57" s="468"/>
      <c r="PPD57" s="468"/>
      <c r="PPE57" s="468"/>
      <c r="PPF57" s="468"/>
      <c r="PPG57" s="468"/>
      <c r="PPH57" s="468"/>
      <c r="PPI57" s="468"/>
      <c r="PPJ57" s="468"/>
      <c r="PPK57" s="468"/>
      <c r="PPL57" s="468"/>
      <c r="PPM57" s="468"/>
      <c r="PPN57" s="468"/>
      <c r="PPO57" s="468"/>
      <c r="PPP57" s="468"/>
      <c r="PPQ57" s="468"/>
      <c r="PPR57" s="468"/>
      <c r="PPS57" s="468"/>
      <c r="PPT57" s="468"/>
      <c r="PPU57" s="468"/>
      <c r="PPV57" s="468"/>
      <c r="PPW57" s="468"/>
      <c r="PPX57" s="468"/>
      <c r="PPY57" s="468"/>
      <c r="PPZ57" s="468"/>
      <c r="PQA57" s="468"/>
      <c r="PQB57" s="468"/>
      <c r="PQC57" s="468"/>
      <c r="PQD57" s="468"/>
      <c r="PQE57" s="468"/>
      <c r="PQF57" s="468"/>
      <c r="PQG57" s="468"/>
      <c r="PQH57" s="468"/>
      <c r="PQI57" s="468"/>
      <c r="PQJ57" s="468"/>
      <c r="PQK57" s="468"/>
      <c r="PQL57" s="468"/>
      <c r="PQM57" s="468"/>
      <c r="PQN57" s="468"/>
      <c r="PQO57" s="468"/>
      <c r="PQP57" s="468"/>
      <c r="PQQ57" s="468"/>
      <c r="PQR57" s="468"/>
      <c r="PQS57" s="468"/>
      <c r="PQT57" s="468"/>
      <c r="PQU57" s="468"/>
      <c r="PQV57" s="468"/>
      <c r="PQW57" s="468"/>
      <c r="PQX57" s="468"/>
      <c r="PQY57" s="468"/>
      <c r="PQZ57" s="468"/>
      <c r="PRA57" s="468"/>
      <c r="PRB57" s="468"/>
      <c r="PRC57" s="468"/>
      <c r="PRD57" s="468"/>
      <c r="PRE57" s="468"/>
      <c r="PRF57" s="468"/>
      <c r="PRG57" s="468"/>
      <c r="PRH57" s="468"/>
      <c r="PRI57" s="468"/>
      <c r="PRJ57" s="468"/>
      <c r="PRK57" s="468"/>
      <c r="PRL57" s="468"/>
      <c r="PRM57" s="468"/>
      <c r="PRN57" s="468"/>
      <c r="PRO57" s="468"/>
      <c r="PRP57" s="468"/>
      <c r="PRQ57" s="468"/>
      <c r="PRR57" s="468"/>
      <c r="PRS57" s="468"/>
      <c r="PRT57" s="468"/>
      <c r="PRU57" s="468"/>
      <c r="PRV57" s="468"/>
      <c r="PRW57" s="468"/>
      <c r="PRX57" s="468"/>
      <c r="PRY57" s="468"/>
      <c r="PRZ57" s="468"/>
      <c r="PSA57" s="468"/>
      <c r="PSB57" s="468"/>
      <c r="PSC57" s="468"/>
      <c r="PSD57" s="468"/>
      <c r="PSE57" s="468"/>
      <c r="PSF57" s="468"/>
      <c r="PSG57" s="468"/>
      <c r="PSH57" s="468"/>
      <c r="PSI57" s="468"/>
      <c r="PSJ57" s="468"/>
      <c r="PSK57" s="468"/>
      <c r="PSL57" s="468"/>
      <c r="PSM57" s="468"/>
      <c r="PSN57" s="468"/>
      <c r="PSO57" s="468"/>
      <c r="PSP57" s="468"/>
      <c r="PSQ57" s="468"/>
      <c r="PSR57" s="468"/>
      <c r="PSS57" s="468"/>
      <c r="PST57" s="468"/>
      <c r="PSU57" s="468"/>
      <c r="PSV57" s="468"/>
      <c r="PSW57" s="468"/>
      <c r="PSX57" s="468"/>
      <c r="PSY57" s="468"/>
      <c r="PSZ57" s="468"/>
      <c r="PTA57" s="468"/>
      <c r="PTB57" s="468"/>
      <c r="PTC57" s="468"/>
      <c r="PTD57" s="468"/>
      <c r="PTE57" s="468"/>
      <c r="PTF57" s="468"/>
      <c r="PTG57" s="468"/>
      <c r="PTH57" s="468"/>
      <c r="PTI57" s="468"/>
      <c r="PTJ57" s="468"/>
      <c r="PTK57" s="468"/>
      <c r="PTL57" s="468"/>
      <c r="PTM57" s="468"/>
      <c r="PTN57" s="468"/>
      <c r="PTO57" s="468"/>
      <c r="PTP57" s="468"/>
      <c r="PTQ57" s="468"/>
      <c r="PTR57" s="468"/>
      <c r="PTS57" s="468"/>
      <c r="PTT57" s="468"/>
      <c r="PTU57" s="468"/>
      <c r="PTV57" s="468"/>
      <c r="PTW57" s="468"/>
      <c r="PTX57" s="468"/>
      <c r="PTY57" s="468"/>
      <c r="PTZ57" s="468"/>
      <c r="PUA57" s="468"/>
      <c r="PUB57" s="468"/>
      <c r="PUC57" s="468"/>
      <c r="PUD57" s="468"/>
      <c r="PUE57" s="468"/>
      <c r="PUF57" s="468"/>
      <c r="PUG57" s="468"/>
      <c r="PUH57" s="468"/>
      <c r="PUI57" s="468"/>
      <c r="PUJ57" s="468"/>
      <c r="PUK57" s="468"/>
      <c r="PUL57" s="468"/>
      <c r="PUM57" s="468"/>
      <c r="PUN57" s="468"/>
      <c r="PUO57" s="468"/>
      <c r="PUP57" s="468"/>
      <c r="PUQ57" s="468"/>
      <c r="PUR57" s="468"/>
      <c r="PUS57" s="468"/>
      <c r="PUT57" s="468"/>
      <c r="PUU57" s="468"/>
      <c r="PUV57" s="468"/>
      <c r="PUW57" s="468"/>
      <c r="PUX57" s="468"/>
      <c r="PUY57" s="468"/>
      <c r="PUZ57" s="468"/>
      <c r="PVA57" s="468"/>
      <c r="PVB57" s="468"/>
      <c r="PVC57" s="468"/>
      <c r="PVD57" s="468"/>
      <c r="PVE57" s="468"/>
      <c r="PVF57" s="468"/>
      <c r="PVG57" s="468"/>
      <c r="PVH57" s="468"/>
      <c r="PVI57" s="468"/>
      <c r="PVJ57" s="468"/>
      <c r="PVK57" s="468"/>
      <c r="PVL57" s="468"/>
      <c r="PVM57" s="468"/>
      <c r="PVN57" s="468"/>
      <c r="PVO57" s="468"/>
      <c r="PVP57" s="468"/>
      <c r="PVQ57" s="468"/>
      <c r="PVR57" s="468"/>
      <c r="PVS57" s="468"/>
      <c r="PVT57" s="468"/>
      <c r="PVU57" s="468"/>
      <c r="PVV57" s="468"/>
      <c r="PVW57" s="468"/>
      <c r="PVX57" s="468"/>
      <c r="PVY57" s="468"/>
      <c r="PVZ57" s="468"/>
      <c r="PWA57" s="468"/>
      <c r="PWB57" s="468"/>
      <c r="PWC57" s="468"/>
      <c r="PWD57" s="468"/>
      <c r="PWE57" s="468"/>
      <c r="PWF57" s="468"/>
      <c r="PWG57" s="468"/>
      <c r="PWH57" s="468"/>
      <c r="PWI57" s="468"/>
      <c r="PWJ57" s="468"/>
      <c r="PWK57" s="468"/>
      <c r="PWL57" s="468"/>
      <c r="PWM57" s="468"/>
      <c r="PWN57" s="468"/>
      <c r="PWO57" s="468"/>
      <c r="PWP57" s="468"/>
      <c r="PWQ57" s="468"/>
      <c r="PWR57" s="468"/>
      <c r="PWS57" s="468"/>
      <c r="PWT57" s="468"/>
      <c r="PWU57" s="468"/>
      <c r="PWV57" s="468"/>
      <c r="PWW57" s="468"/>
      <c r="PWX57" s="468"/>
      <c r="PWY57" s="468"/>
      <c r="PWZ57" s="468"/>
      <c r="PXA57" s="468"/>
      <c r="PXB57" s="468"/>
      <c r="PXC57" s="468"/>
      <c r="PXD57" s="468"/>
      <c r="PXE57" s="468"/>
      <c r="PXF57" s="468"/>
      <c r="PXG57" s="468"/>
      <c r="PXH57" s="468"/>
      <c r="PXI57" s="468"/>
      <c r="PXJ57" s="468"/>
      <c r="PXK57" s="468"/>
      <c r="PXL57" s="468"/>
      <c r="PXM57" s="468"/>
      <c r="PXN57" s="468"/>
      <c r="PXO57" s="468"/>
      <c r="PXP57" s="468"/>
      <c r="PXQ57" s="468"/>
      <c r="PXR57" s="468"/>
      <c r="PXS57" s="468"/>
      <c r="PXT57" s="468"/>
      <c r="PXU57" s="468"/>
      <c r="PXV57" s="468"/>
      <c r="PXW57" s="468"/>
      <c r="PXX57" s="468"/>
      <c r="PXY57" s="468"/>
      <c r="PXZ57" s="468"/>
      <c r="PYA57" s="468"/>
      <c r="PYB57" s="468"/>
      <c r="PYC57" s="468"/>
      <c r="PYD57" s="468"/>
      <c r="PYE57" s="468"/>
      <c r="PYF57" s="468"/>
      <c r="PYG57" s="468"/>
      <c r="PYH57" s="468"/>
      <c r="PYI57" s="468"/>
      <c r="PYJ57" s="468"/>
      <c r="PYK57" s="468"/>
      <c r="PYL57" s="468"/>
      <c r="PYM57" s="468"/>
      <c r="PYN57" s="468"/>
      <c r="PYO57" s="468"/>
      <c r="PYP57" s="468"/>
      <c r="PYQ57" s="468"/>
      <c r="PYR57" s="468"/>
      <c r="PYS57" s="468"/>
      <c r="PYT57" s="468"/>
      <c r="PYU57" s="468"/>
      <c r="PYV57" s="468"/>
      <c r="PYW57" s="468"/>
      <c r="PYX57" s="468"/>
      <c r="PYY57" s="468"/>
      <c r="PYZ57" s="468"/>
      <c r="PZA57" s="468"/>
      <c r="PZB57" s="468"/>
      <c r="PZC57" s="468"/>
      <c r="PZD57" s="468"/>
      <c r="PZE57" s="468"/>
      <c r="PZF57" s="468"/>
      <c r="PZG57" s="468"/>
      <c r="PZH57" s="468"/>
      <c r="PZI57" s="468"/>
      <c r="PZJ57" s="468"/>
      <c r="PZK57" s="468"/>
      <c r="PZL57" s="468"/>
      <c r="PZM57" s="468"/>
      <c r="PZN57" s="468"/>
      <c r="PZO57" s="468"/>
      <c r="PZP57" s="468"/>
      <c r="PZQ57" s="468"/>
      <c r="PZR57" s="468"/>
      <c r="PZS57" s="468"/>
      <c r="PZT57" s="468"/>
      <c r="PZU57" s="468"/>
      <c r="PZV57" s="468"/>
      <c r="PZW57" s="468"/>
      <c r="PZX57" s="468"/>
      <c r="PZY57" s="468"/>
      <c r="PZZ57" s="468"/>
      <c r="QAA57" s="468"/>
      <c r="QAB57" s="468"/>
      <c r="QAC57" s="468"/>
      <c r="QAD57" s="468"/>
      <c r="QAE57" s="468"/>
      <c r="QAF57" s="468"/>
      <c r="QAG57" s="468"/>
      <c r="QAH57" s="468"/>
      <c r="QAI57" s="468"/>
      <c r="QAJ57" s="468"/>
      <c r="QAK57" s="468"/>
      <c r="QAL57" s="468"/>
      <c r="QAM57" s="468"/>
      <c r="QAN57" s="468"/>
      <c r="QAO57" s="468"/>
      <c r="QAP57" s="468"/>
      <c r="QAQ57" s="468"/>
      <c r="QAR57" s="468"/>
      <c r="QAS57" s="468"/>
      <c r="QAT57" s="468"/>
      <c r="QAU57" s="468"/>
      <c r="QAV57" s="468"/>
      <c r="QAW57" s="468"/>
      <c r="QAX57" s="468"/>
      <c r="QAY57" s="468"/>
      <c r="QAZ57" s="468"/>
      <c r="QBA57" s="468"/>
      <c r="QBB57" s="468"/>
      <c r="QBC57" s="468"/>
      <c r="QBD57" s="468"/>
      <c r="QBE57" s="468"/>
      <c r="QBF57" s="468"/>
      <c r="QBG57" s="468"/>
      <c r="QBH57" s="468"/>
      <c r="QBI57" s="468"/>
      <c r="QBJ57" s="468"/>
      <c r="QBK57" s="468"/>
      <c r="QBL57" s="468"/>
      <c r="QBM57" s="468"/>
      <c r="QBN57" s="468"/>
      <c r="QBO57" s="468"/>
      <c r="QBP57" s="468"/>
      <c r="QBQ57" s="468"/>
      <c r="QBR57" s="468"/>
      <c r="QBS57" s="468"/>
      <c r="QBT57" s="468"/>
      <c r="QBU57" s="468"/>
      <c r="QBV57" s="468"/>
      <c r="QBW57" s="468"/>
      <c r="QBX57" s="468"/>
      <c r="QBY57" s="468"/>
      <c r="QBZ57" s="468"/>
      <c r="QCA57" s="468"/>
      <c r="QCB57" s="468"/>
      <c r="QCC57" s="468"/>
      <c r="QCD57" s="468"/>
      <c r="QCE57" s="468"/>
      <c r="QCF57" s="468"/>
      <c r="QCG57" s="468"/>
      <c r="QCH57" s="468"/>
      <c r="QCI57" s="468"/>
      <c r="QCJ57" s="468"/>
      <c r="QCK57" s="468"/>
      <c r="QCL57" s="468"/>
      <c r="QCM57" s="468"/>
      <c r="QCN57" s="468"/>
      <c r="QCO57" s="468"/>
      <c r="QCP57" s="468"/>
      <c r="QCQ57" s="468"/>
      <c r="QCR57" s="468"/>
      <c r="QCS57" s="468"/>
      <c r="QCT57" s="468"/>
      <c r="QCU57" s="468"/>
      <c r="QCV57" s="468"/>
      <c r="QCW57" s="468"/>
      <c r="QCX57" s="468"/>
      <c r="QCY57" s="468"/>
      <c r="QCZ57" s="468"/>
      <c r="QDA57" s="468"/>
      <c r="QDB57" s="468"/>
      <c r="QDC57" s="468"/>
      <c r="QDD57" s="468"/>
      <c r="QDE57" s="468"/>
      <c r="QDF57" s="468"/>
      <c r="QDG57" s="468"/>
      <c r="QDH57" s="468"/>
      <c r="QDI57" s="468"/>
      <c r="QDJ57" s="468"/>
      <c r="QDK57" s="468"/>
      <c r="QDL57" s="468"/>
      <c r="QDM57" s="468"/>
      <c r="QDN57" s="468"/>
      <c r="QDO57" s="468"/>
      <c r="QDP57" s="468"/>
      <c r="QDQ57" s="468"/>
      <c r="QDR57" s="468"/>
      <c r="QDS57" s="468"/>
      <c r="QDT57" s="468"/>
      <c r="QDU57" s="468"/>
      <c r="QDV57" s="468"/>
      <c r="QDW57" s="468"/>
      <c r="QDX57" s="468"/>
      <c r="QDY57" s="468"/>
      <c r="QDZ57" s="468"/>
      <c r="QEA57" s="468"/>
      <c r="QEB57" s="468"/>
      <c r="QEC57" s="468"/>
      <c r="QED57" s="468"/>
      <c r="QEE57" s="468"/>
      <c r="QEF57" s="468"/>
      <c r="QEG57" s="468"/>
      <c r="QEH57" s="468"/>
      <c r="QEI57" s="468"/>
      <c r="QEJ57" s="468"/>
      <c r="QEK57" s="468"/>
      <c r="QEL57" s="468"/>
      <c r="QEM57" s="468"/>
      <c r="QEN57" s="468"/>
      <c r="QEO57" s="468"/>
      <c r="QEP57" s="468"/>
      <c r="QEQ57" s="468"/>
      <c r="QER57" s="468"/>
      <c r="QES57" s="468"/>
      <c r="QET57" s="468"/>
      <c r="QEU57" s="468"/>
      <c r="QEV57" s="468"/>
      <c r="QEW57" s="468"/>
      <c r="QEX57" s="468"/>
      <c r="QEY57" s="468"/>
      <c r="QEZ57" s="468"/>
      <c r="QFA57" s="468"/>
      <c r="QFB57" s="468"/>
      <c r="QFC57" s="468"/>
      <c r="QFD57" s="468"/>
      <c r="QFE57" s="468"/>
      <c r="QFF57" s="468"/>
      <c r="QFG57" s="468"/>
      <c r="QFH57" s="468"/>
      <c r="QFI57" s="468"/>
      <c r="QFJ57" s="468"/>
      <c r="QFK57" s="468"/>
      <c r="QFL57" s="468"/>
      <c r="QFM57" s="468"/>
      <c r="QFN57" s="468"/>
      <c r="QFO57" s="468"/>
      <c r="QFP57" s="468"/>
      <c r="QFQ57" s="468"/>
      <c r="QFR57" s="468"/>
      <c r="QFS57" s="468"/>
      <c r="QFT57" s="468"/>
      <c r="QFU57" s="468"/>
      <c r="QFV57" s="468"/>
      <c r="QFW57" s="468"/>
      <c r="QFX57" s="468"/>
      <c r="QFY57" s="468"/>
      <c r="QFZ57" s="468"/>
      <c r="QGA57" s="468"/>
      <c r="QGB57" s="468"/>
      <c r="QGC57" s="468"/>
      <c r="QGD57" s="468"/>
      <c r="QGE57" s="468"/>
      <c r="QGF57" s="468"/>
      <c r="QGG57" s="468"/>
      <c r="QGH57" s="468"/>
      <c r="QGI57" s="468"/>
      <c r="QGJ57" s="468"/>
      <c r="QGK57" s="468"/>
      <c r="QGL57" s="468"/>
      <c r="QGM57" s="468"/>
      <c r="QGN57" s="468"/>
      <c r="QGO57" s="468"/>
      <c r="QGP57" s="468"/>
      <c r="QGQ57" s="468"/>
      <c r="QGR57" s="468"/>
      <c r="QGS57" s="468"/>
      <c r="QGT57" s="468"/>
      <c r="QGU57" s="468"/>
      <c r="QGV57" s="468"/>
      <c r="QGW57" s="468"/>
      <c r="QGX57" s="468"/>
      <c r="QGY57" s="468"/>
      <c r="QGZ57" s="468"/>
      <c r="QHA57" s="468"/>
      <c r="QHB57" s="468"/>
      <c r="QHC57" s="468"/>
      <c r="QHD57" s="468"/>
      <c r="QHE57" s="468"/>
      <c r="QHF57" s="468"/>
      <c r="QHG57" s="468"/>
      <c r="QHH57" s="468"/>
      <c r="QHI57" s="468"/>
      <c r="QHJ57" s="468"/>
      <c r="QHK57" s="468"/>
      <c r="QHL57" s="468"/>
      <c r="QHM57" s="468"/>
      <c r="QHN57" s="468"/>
      <c r="QHO57" s="468"/>
      <c r="QHP57" s="468"/>
      <c r="QHQ57" s="468"/>
      <c r="QHR57" s="468"/>
      <c r="QHS57" s="468"/>
      <c r="QHT57" s="468"/>
      <c r="QHU57" s="468"/>
      <c r="QHV57" s="468"/>
      <c r="QHW57" s="468"/>
      <c r="QHX57" s="468"/>
      <c r="QHY57" s="468"/>
      <c r="QHZ57" s="468"/>
      <c r="QIA57" s="468"/>
      <c r="QIB57" s="468"/>
      <c r="QIC57" s="468"/>
      <c r="QID57" s="468"/>
      <c r="QIE57" s="468"/>
      <c r="QIF57" s="468"/>
      <c r="QIG57" s="468"/>
      <c r="QIH57" s="468"/>
      <c r="QII57" s="468"/>
      <c r="QIJ57" s="468"/>
      <c r="QIK57" s="468"/>
      <c r="QIL57" s="468"/>
      <c r="QIM57" s="468"/>
      <c r="QIN57" s="468"/>
      <c r="QIO57" s="468"/>
      <c r="QIP57" s="468"/>
      <c r="QIQ57" s="468"/>
      <c r="QIR57" s="468"/>
      <c r="QIS57" s="468"/>
      <c r="QIT57" s="468"/>
      <c r="QIU57" s="468"/>
      <c r="QIV57" s="468"/>
      <c r="QIW57" s="468"/>
      <c r="QIX57" s="468"/>
      <c r="QIY57" s="468"/>
      <c r="QIZ57" s="468"/>
      <c r="QJA57" s="468"/>
      <c r="QJB57" s="468"/>
      <c r="QJC57" s="468"/>
      <c r="QJD57" s="468"/>
      <c r="QJE57" s="468"/>
      <c r="QJF57" s="468"/>
      <c r="QJG57" s="468"/>
      <c r="QJH57" s="468"/>
      <c r="QJI57" s="468"/>
      <c r="QJJ57" s="468"/>
      <c r="QJK57" s="468"/>
      <c r="QJL57" s="468"/>
      <c r="QJM57" s="468"/>
      <c r="QJN57" s="468"/>
      <c r="QJO57" s="468"/>
      <c r="QJP57" s="468"/>
      <c r="QJQ57" s="468"/>
      <c r="QJR57" s="468"/>
      <c r="QJS57" s="468"/>
      <c r="QJT57" s="468"/>
      <c r="QJU57" s="468"/>
      <c r="QJV57" s="468"/>
      <c r="QJW57" s="468"/>
      <c r="QJX57" s="468"/>
      <c r="QJY57" s="468"/>
      <c r="QJZ57" s="468"/>
      <c r="QKA57" s="468"/>
      <c r="QKB57" s="468"/>
      <c r="QKC57" s="468"/>
      <c r="QKD57" s="468"/>
      <c r="QKE57" s="468"/>
      <c r="QKF57" s="468"/>
      <c r="QKG57" s="468"/>
      <c r="QKH57" s="468"/>
      <c r="QKI57" s="468"/>
      <c r="QKJ57" s="468"/>
      <c r="QKK57" s="468"/>
      <c r="QKL57" s="468"/>
      <c r="QKM57" s="468"/>
      <c r="QKN57" s="468"/>
      <c r="QKO57" s="468"/>
      <c r="QKP57" s="468"/>
      <c r="QKQ57" s="468"/>
      <c r="QKR57" s="468"/>
      <c r="QKS57" s="468"/>
      <c r="QKT57" s="468"/>
      <c r="QKU57" s="468"/>
      <c r="QKV57" s="468"/>
      <c r="QKW57" s="468"/>
      <c r="QKX57" s="468"/>
      <c r="QKY57" s="468"/>
      <c r="QKZ57" s="468"/>
      <c r="QLA57" s="468"/>
      <c r="QLB57" s="468"/>
      <c r="QLC57" s="468"/>
      <c r="QLD57" s="468"/>
      <c r="QLE57" s="468"/>
      <c r="QLF57" s="468"/>
      <c r="QLG57" s="468"/>
      <c r="QLH57" s="468"/>
      <c r="QLI57" s="468"/>
      <c r="QLJ57" s="468"/>
      <c r="QLK57" s="468"/>
      <c r="QLL57" s="468"/>
      <c r="QLM57" s="468"/>
      <c r="QLN57" s="468"/>
      <c r="QLO57" s="468"/>
      <c r="QLP57" s="468"/>
      <c r="QLQ57" s="468"/>
      <c r="QLR57" s="468"/>
      <c r="QLS57" s="468"/>
      <c r="QLT57" s="468"/>
      <c r="QLU57" s="468"/>
      <c r="QLV57" s="468"/>
      <c r="QLW57" s="468"/>
      <c r="QLX57" s="468"/>
      <c r="QLY57" s="468"/>
      <c r="QLZ57" s="468"/>
      <c r="QMA57" s="468"/>
      <c r="QMB57" s="468"/>
      <c r="QMC57" s="468"/>
      <c r="QMD57" s="468"/>
      <c r="QME57" s="468"/>
      <c r="QMF57" s="468"/>
      <c r="QMG57" s="468"/>
      <c r="QMH57" s="468"/>
      <c r="QMI57" s="468"/>
      <c r="QMJ57" s="468"/>
      <c r="QMK57" s="468"/>
      <c r="QML57" s="468"/>
      <c r="QMM57" s="468"/>
      <c r="QMN57" s="468"/>
      <c r="QMO57" s="468"/>
      <c r="QMP57" s="468"/>
      <c r="QMQ57" s="468"/>
      <c r="QMR57" s="468"/>
      <c r="QMS57" s="468"/>
      <c r="QMT57" s="468"/>
      <c r="QMU57" s="468"/>
      <c r="QMV57" s="468"/>
      <c r="QMW57" s="468"/>
      <c r="QMX57" s="468"/>
      <c r="QMY57" s="468"/>
      <c r="QMZ57" s="468"/>
      <c r="QNA57" s="468"/>
      <c r="QNB57" s="468"/>
      <c r="QNC57" s="468"/>
      <c r="QND57" s="468"/>
      <c r="QNE57" s="468"/>
      <c r="QNF57" s="468"/>
      <c r="QNG57" s="468"/>
      <c r="QNH57" s="468"/>
      <c r="QNI57" s="468"/>
      <c r="QNJ57" s="468"/>
      <c r="QNK57" s="468"/>
      <c r="QNL57" s="468"/>
      <c r="QNM57" s="468"/>
      <c r="QNN57" s="468"/>
      <c r="QNO57" s="468"/>
      <c r="QNP57" s="468"/>
      <c r="QNQ57" s="468"/>
      <c r="QNR57" s="468"/>
      <c r="QNS57" s="468"/>
      <c r="QNT57" s="468"/>
      <c r="QNU57" s="468"/>
      <c r="QNV57" s="468"/>
      <c r="QNW57" s="468"/>
      <c r="QNX57" s="468"/>
      <c r="QNY57" s="468"/>
      <c r="QNZ57" s="468"/>
      <c r="QOA57" s="468"/>
      <c r="QOB57" s="468"/>
      <c r="QOC57" s="468"/>
      <c r="QOD57" s="468"/>
      <c r="QOE57" s="468"/>
      <c r="QOF57" s="468"/>
      <c r="QOG57" s="468"/>
      <c r="QOH57" s="468"/>
      <c r="QOI57" s="468"/>
      <c r="QOJ57" s="468"/>
      <c r="QOK57" s="468"/>
      <c r="QOL57" s="468"/>
      <c r="QOM57" s="468"/>
      <c r="QON57" s="468"/>
      <c r="QOO57" s="468"/>
      <c r="QOP57" s="468"/>
      <c r="QOQ57" s="468"/>
      <c r="QOR57" s="468"/>
      <c r="QOS57" s="468"/>
      <c r="QOT57" s="468"/>
      <c r="QOU57" s="468"/>
      <c r="QOV57" s="468"/>
      <c r="QOW57" s="468"/>
      <c r="QOX57" s="468"/>
      <c r="QOY57" s="468"/>
      <c r="QOZ57" s="468"/>
      <c r="QPA57" s="468"/>
      <c r="QPB57" s="468"/>
      <c r="QPC57" s="468"/>
      <c r="QPD57" s="468"/>
      <c r="QPE57" s="468"/>
      <c r="QPF57" s="468"/>
      <c r="QPG57" s="468"/>
      <c r="QPH57" s="468"/>
      <c r="QPI57" s="468"/>
      <c r="QPJ57" s="468"/>
      <c r="QPK57" s="468"/>
      <c r="QPL57" s="468"/>
      <c r="QPM57" s="468"/>
      <c r="QPN57" s="468"/>
      <c r="QPO57" s="468"/>
      <c r="QPP57" s="468"/>
      <c r="QPQ57" s="468"/>
      <c r="QPR57" s="468"/>
      <c r="QPS57" s="468"/>
      <c r="QPT57" s="468"/>
      <c r="QPU57" s="468"/>
      <c r="QPV57" s="468"/>
      <c r="QPW57" s="468"/>
      <c r="QPX57" s="468"/>
      <c r="QPY57" s="468"/>
      <c r="QPZ57" s="468"/>
      <c r="QQA57" s="468"/>
      <c r="QQB57" s="468"/>
      <c r="QQC57" s="468"/>
      <c r="QQD57" s="468"/>
      <c r="QQE57" s="468"/>
      <c r="QQF57" s="468"/>
      <c r="QQG57" s="468"/>
      <c r="QQH57" s="468"/>
      <c r="QQI57" s="468"/>
      <c r="QQJ57" s="468"/>
      <c r="QQK57" s="468"/>
      <c r="QQL57" s="468"/>
      <c r="QQM57" s="468"/>
      <c r="QQN57" s="468"/>
      <c r="QQO57" s="468"/>
      <c r="QQP57" s="468"/>
      <c r="QQQ57" s="468"/>
      <c r="QQR57" s="468"/>
      <c r="QQS57" s="468"/>
      <c r="QQT57" s="468"/>
      <c r="QQU57" s="468"/>
      <c r="QQV57" s="468"/>
      <c r="QQW57" s="468"/>
      <c r="QQX57" s="468"/>
      <c r="QQY57" s="468"/>
      <c r="QQZ57" s="468"/>
      <c r="QRA57" s="468"/>
      <c r="QRB57" s="468"/>
      <c r="QRC57" s="468"/>
      <c r="QRD57" s="468"/>
      <c r="QRE57" s="468"/>
      <c r="QRF57" s="468"/>
      <c r="QRG57" s="468"/>
      <c r="QRH57" s="468"/>
      <c r="QRI57" s="468"/>
      <c r="QRJ57" s="468"/>
      <c r="QRK57" s="468"/>
      <c r="QRL57" s="468"/>
      <c r="QRM57" s="468"/>
      <c r="QRN57" s="468"/>
      <c r="QRO57" s="468"/>
      <c r="QRP57" s="468"/>
      <c r="QRQ57" s="468"/>
      <c r="QRR57" s="468"/>
      <c r="QRS57" s="468"/>
      <c r="QRT57" s="468"/>
      <c r="QRU57" s="468"/>
      <c r="QRV57" s="468"/>
      <c r="QRW57" s="468"/>
      <c r="QRX57" s="468"/>
      <c r="QRY57" s="468"/>
      <c r="QRZ57" s="468"/>
      <c r="QSA57" s="468"/>
      <c r="QSB57" s="468"/>
      <c r="QSC57" s="468"/>
      <c r="QSD57" s="468"/>
      <c r="QSE57" s="468"/>
      <c r="QSF57" s="468"/>
      <c r="QSG57" s="468"/>
      <c r="QSH57" s="468"/>
      <c r="QSI57" s="468"/>
      <c r="QSJ57" s="468"/>
      <c r="QSK57" s="468"/>
      <c r="QSL57" s="468"/>
      <c r="QSM57" s="468"/>
      <c r="QSN57" s="468"/>
      <c r="QSO57" s="468"/>
      <c r="QSP57" s="468"/>
      <c r="QSQ57" s="468"/>
      <c r="QSR57" s="468"/>
      <c r="QSS57" s="468"/>
      <c r="QST57" s="468"/>
      <c r="QSU57" s="468"/>
      <c r="QSV57" s="468"/>
      <c r="QSW57" s="468"/>
      <c r="QSX57" s="468"/>
      <c r="QSY57" s="468"/>
      <c r="QSZ57" s="468"/>
      <c r="QTA57" s="468"/>
      <c r="QTB57" s="468"/>
      <c r="QTC57" s="468"/>
      <c r="QTD57" s="468"/>
      <c r="QTE57" s="468"/>
      <c r="QTF57" s="468"/>
      <c r="QTG57" s="468"/>
      <c r="QTH57" s="468"/>
      <c r="QTI57" s="468"/>
      <c r="QTJ57" s="468"/>
      <c r="QTK57" s="468"/>
      <c r="QTL57" s="468"/>
      <c r="QTM57" s="468"/>
      <c r="QTN57" s="468"/>
      <c r="QTO57" s="468"/>
      <c r="QTP57" s="468"/>
      <c r="QTQ57" s="468"/>
      <c r="QTR57" s="468"/>
      <c r="QTS57" s="468"/>
      <c r="QTT57" s="468"/>
      <c r="QTU57" s="468"/>
      <c r="QTV57" s="468"/>
      <c r="QTW57" s="468"/>
      <c r="QTX57" s="468"/>
      <c r="QTY57" s="468"/>
      <c r="QTZ57" s="468"/>
      <c r="QUA57" s="468"/>
      <c r="QUB57" s="468"/>
      <c r="QUC57" s="468"/>
      <c r="QUD57" s="468"/>
      <c r="QUE57" s="468"/>
      <c r="QUF57" s="468"/>
      <c r="QUG57" s="468"/>
      <c r="QUH57" s="468"/>
      <c r="QUI57" s="468"/>
      <c r="QUJ57" s="468"/>
      <c r="QUK57" s="468"/>
      <c r="QUL57" s="468"/>
      <c r="QUM57" s="468"/>
      <c r="QUN57" s="468"/>
      <c r="QUO57" s="468"/>
      <c r="QUP57" s="468"/>
      <c r="QUQ57" s="468"/>
      <c r="QUR57" s="468"/>
      <c r="QUS57" s="468"/>
      <c r="QUT57" s="468"/>
      <c r="QUU57" s="468"/>
      <c r="QUV57" s="468"/>
      <c r="QUW57" s="468"/>
      <c r="QUX57" s="468"/>
      <c r="QUY57" s="468"/>
      <c r="QUZ57" s="468"/>
      <c r="QVA57" s="468"/>
      <c r="QVB57" s="468"/>
      <c r="QVC57" s="468"/>
      <c r="QVD57" s="468"/>
      <c r="QVE57" s="468"/>
      <c r="QVF57" s="468"/>
      <c r="QVG57" s="468"/>
      <c r="QVH57" s="468"/>
      <c r="QVI57" s="468"/>
      <c r="QVJ57" s="468"/>
      <c r="QVK57" s="468"/>
      <c r="QVL57" s="468"/>
      <c r="QVM57" s="468"/>
      <c r="QVN57" s="468"/>
      <c r="QVO57" s="468"/>
      <c r="QVP57" s="468"/>
      <c r="QVQ57" s="468"/>
      <c r="QVR57" s="468"/>
      <c r="QVS57" s="468"/>
      <c r="QVT57" s="468"/>
      <c r="QVU57" s="468"/>
      <c r="QVV57" s="468"/>
      <c r="QVW57" s="468"/>
      <c r="QVX57" s="468"/>
      <c r="QVY57" s="468"/>
      <c r="QVZ57" s="468"/>
      <c r="QWA57" s="468"/>
      <c r="QWB57" s="468"/>
      <c r="QWC57" s="468"/>
      <c r="QWD57" s="468"/>
      <c r="QWE57" s="468"/>
      <c r="QWF57" s="468"/>
      <c r="QWG57" s="468"/>
      <c r="QWH57" s="468"/>
      <c r="QWI57" s="468"/>
      <c r="QWJ57" s="468"/>
      <c r="QWK57" s="468"/>
      <c r="QWL57" s="468"/>
      <c r="QWM57" s="468"/>
      <c r="QWN57" s="468"/>
      <c r="QWO57" s="468"/>
      <c r="QWP57" s="468"/>
      <c r="QWQ57" s="468"/>
      <c r="QWR57" s="468"/>
      <c r="QWS57" s="468"/>
      <c r="QWT57" s="468"/>
      <c r="QWU57" s="468"/>
      <c r="QWV57" s="468"/>
      <c r="QWW57" s="468"/>
      <c r="QWX57" s="468"/>
      <c r="QWY57" s="468"/>
      <c r="QWZ57" s="468"/>
      <c r="QXA57" s="468"/>
      <c r="QXB57" s="468"/>
      <c r="QXC57" s="468"/>
      <c r="QXD57" s="468"/>
      <c r="QXE57" s="468"/>
      <c r="QXF57" s="468"/>
      <c r="QXG57" s="468"/>
      <c r="QXH57" s="468"/>
      <c r="QXI57" s="468"/>
      <c r="QXJ57" s="468"/>
      <c r="QXK57" s="468"/>
      <c r="QXL57" s="468"/>
      <c r="QXM57" s="468"/>
      <c r="QXN57" s="468"/>
      <c r="QXO57" s="468"/>
      <c r="QXP57" s="468"/>
      <c r="QXQ57" s="468"/>
      <c r="QXR57" s="468"/>
      <c r="QXS57" s="468"/>
      <c r="QXT57" s="468"/>
      <c r="QXU57" s="468"/>
      <c r="QXV57" s="468"/>
      <c r="QXW57" s="468"/>
      <c r="QXX57" s="468"/>
      <c r="QXY57" s="468"/>
      <c r="QXZ57" s="468"/>
      <c r="QYA57" s="468"/>
      <c r="QYB57" s="468"/>
      <c r="QYC57" s="468"/>
      <c r="QYD57" s="468"/>
      <c r="QYE57" s="468"/>
      <c r="QYF57" s="468"/>
      <c r="QYG57" s="468"/>
      <c r="QYH57" s="468"/>
      <c r="QYI57" s="468"/>
      <c r="QYJ57" s="468"/>
      <c r="QYK57" s="468"/>
      <c r="QYL57" s="468"/>
      <c r="QYM57" s="468"/>
      <c r="QYN57" s="468"/>
      <c r="QYO57" s="468"/>
      <c r="QYP57" s="468"/>
      <c r="QYQ57" s="468"/>
      <c r="QYR57" s="468"/>
      <c r="QYS57" s="468"/>
      <c r="QYT57" s="468"/>
      <c r="QYU57" s="468"/>
      <c r="QYV57" s="468"/>
      <c r="QYW57" s="468"/>
      <c r="QYX57" s="468"/>
      <c r="QYY57" s="468"/>
      <c r="QYZ57" s="468"/>
      <c r="QZA57" s="468"/>
      <c r="QZB57" s="468"/>
      <c r="QZC57" s="468"/>
      <c r="QZD57" s="468"/>
      <c r="QZE57" s="468"/>
      <c r="QZF57" s="468"/>
      <c r="QZG57" s="468"/>
      <c r="QZH57" s="468"/>
      <c r="QZI57" s="468"/>
      <c r="QZJ57" s="468"/>
      <c r="QZK57" s="468"/>
      <c r="QZL57" s="468"/>
      <c r="QZM57" s="468"/>
      <c r="QZN57" s="468"/>
      <c r="QZO57" s="468"/>
      <c r="QZP57" s="468"/>
      <c r="QZQ57" s="468"/>
      <c r="QZR57" s="468"/>
      <c r="QZS57" s="468"/>
      <c r="QZT57" s="468"/>
      <c r="QZU57" s="468"/>
      <c r="QZV57" s="468"/>
      <c r="QZW57" s="468"/>
      <c r="QZX57" s="468"/>
      <c r="QZY57" s="468"/>
      <c r="QZZ57" s="468"/>
      <c r="RAA57" s="468"/>
      <c r="RAB57" s="468"/>
      <c r="RAC57" s="468"/>
      <c r="RAD57" s="468"/>
      <c r="RAE57" s="468"/>
      <c r="RAF57" s="468"/>
      <c r="RAG57" s="468"/>
      <c r="RAH57" s="468"/>
      <c r="RAI57" s="468"/>
      <c r="RAJ57" s="468"/>
      <c r="RAK57" s="468"/>
      <c r="RAL57" s="468"/>
      <c r="RAM57" s="468"/>
      <c r="RAN57" s="468"/>
      <c r="RAO57" s="468"/>
      <c r="RAP57" s="468"/>
      <c r="RAQ57" s="468"/>
      <c r="RAR57" s="468"/>
      <c r="RAS57" s="468"/>
      <c r="RAT57" s="468"/>
      <c r="RAU57" s="468"/>
      <c r="RAV57" s="468"/>
      <c r="RAW57" s="468"/>
      <c r="RAX57" s="468"/>
      <c r="RAY57" s="468"/>
      <c r="RAZ57" s="468"/>
      <c r="RBA57" s="468"/>
      <c r="RBB57" s="468"/>
      <c r="RBC57" s="468"/>
      <c r="RBD57" s="468"/>
      <c r="RBE57" s="468"/>
      <c r="RBF57" s="468"/>
      <c r="RBG57" s="468"/>
      <c r="RBH57" s="468"/>
      <c r="RBI57" s="468"/>
      <c r="RBJ57" s="468"/>
      <c r="RBK57" s="468"/>
      <c r="RBL57" s="468"/>
      <c r="RBM57" s="468"/>
      <c r="RBN57" s="468"/>
      <c r="RBO57" s="468"/>
      <c r="RBP57" s="468"/>
      <c r="RBQ57" s="468"/>
      <c r="RBR57" s="468"/>
      <c r="RBS57" s="468"/>
      <c r="RBT57" s="468"/>
      <c r="RBU57" s="468"/>
      <c r="RBV57" s="468"/>
      <c r="RBW57" s="468"/>
      <c r="RBX57" s="468"/>
      <c r="RBY57" s="468"/>
      <c r="RBZ57" s="468"/>
      <c r="RCA57" s="468"/>
      <c r="RCB57" s="468"/>
      <c r="RCC57" s="468"/>
      <c r="RCD57" s="468"/>
      <c r="RCE57" s="468"/>
      <c r="RCF57" s="468"/>
      <c r="RCG57" s="468"/>
      <c r="RCH57" s="468"/>
      <c r="RCI57" s="468"/>
      <c r="RCJ57" s="468"/>
      <c r="RCK57" s="468"/>
      <c r="RCL57" s="468"/>
      <c r="RCM57" s="468"/>
      <c r="RCN57" s="468"/>
      <c r="RCO57" s="468"/>
      <c r="RCP57" s="468"/>
      <c r="RCQ57" s="468"/>
      <c r="RCR57" s="468"/>
      <c r="RCS57" s="468"/>
      <c r="RCT57" s="468"/>
      <c r="RCU57" s="468"/>
      <c r="RCV57" s="468"/>
      <c r="RCW57" s="468"/>
      <c r="RCX57" s="468"/>
      <c r="RCY57" s="468"/>
      <c r="RCZ57" s="468"/>
      <c r="RDA57" s="468"/>
      <c r="RDB57" s="468"/>
      <c r="RDC57" s="468"/>
      <c r="RDD57" s="468"/>
      <c r="RDE57" s="468"/>
      <c r="RDF57" s="468"/>
      <c r="RDG57" s="468"/>
      <c r="RDH57" s="468"/>
      <c r="RDI57" s="468"/>
      <c r="RDJ57" s="468"/>
      <c r="RDK57" s="468"/>
      <c r="RDL57" s="468"/>
      <c r="RDM57" s="468"/>
      <c r="RDN57" s="468"/>
      <c r="RDO57" s="468"/>
      <c r="RDP57" s="468"/>
      <c r="RDQ57" s="468"/>
      <c r="RDR57" s="468"/>
      <c r="RDS57" s="468"/>
      <c r="RDT57" s="468"/>
      <c r="RDU57" s="468"/>
      <c r="RDV57" s="468"/>
      <c r="RDW57" s="468"/>
      <c r="RDX57" s="468"/>
      <c r="RDY57" s="468"/>
      <c r="RDZ57" s="468"/>
      <c r="REA57" s="468"/>
      <c r="REB57" s="468"/>
      <c r="REC57" s="468"/>
      <c r="RED57" s="468"/>
      <c r="REE57" s="468"/>
      <c r="REF57" s="468"/>
      <c r="REG57" s="468"/>
      <c r="REH57" s="468"/>
      <c r="REI57" s="468"/>
      <c r="REJ57" s="468"/>
      <c r="REK57" s="468"/>
      <c r="REL57" s="468"/>
      <c r="REM57" s="468"/>
      <c r="REN57" s="468"/>
      <c r="REO57" s="468"/>
      <c r="REP57" s="468"/>
      <c r="REQ57" s="468"/>
      <c r="RER57" s="468"/>
      <c r="RES57" s="468"/>
      <c r="RET57" s="468"/>
      <c r="REU57" s="468"/>
      <c r="REV57" s="468"/>
      <c r="REW57" s="468"/>
      <c r="REX57" s="468"/>
      <c r="REY57" s="468"/>
      <c r="REZ57" s="468"/>
      <c r="RFA57" s="468"/>
      <c r="RFB57" s="468"/>
      <c r="RFC57" s="468"/>
      <c r="RFD57" s="468"/>
      <c r="RFE57" s="468"/>
      <c r="RFF57" s="468"/>
      <c r="RFG57" s="468"/>
      <c r="RFH57" s="468"/>
      <c r="RFI57" s="468"/>
      <c r="RFJ57" s="468"/>
      <c r="RFK57" s="468"/>
      <c r="RFL57" s="468"/>
      <c r="RFM57" s="468"/>
      <c r="RFN57" s="468"/>
      <c r="RFO57" s="468"/>
      <c r="RFP57" s="468"/>
      <c r="RFQ57" s="468"/>
      <c r="RFR57" s="468"/>
      <c r="RFS57" s="468"/>
      <c r="RFT57" s="468"/>
      <c r="RFU57" s="468"/>
      <c r="RFV57" s="468"/>
      <c r="RFW57" s="468"/>
      <c r="RFX57" s="468"/>
      <c r="RFY57" s="468"/>
      <c r="RFZ57" s="468"/>
      <c r="RGA57" s="468"/>
      <c r="RGB57" s="468"/>
      <c r="RGC57" s="468"/>
      <c r="RGD57" s="468"/>
      <c r="RGE57" s="468"/>
      <c r="RGF57" s="468"/>
      <c r="RGG57" s="468"/>
      <c r="RGH57" s="468"/>
      <c r="RGI57" s="468"/>
      <c r="RGJ57" s="468"/>
      <c r="RGK57" s="468"/>
      <c r="RGL57" s="468"/>
      <c r="RGM57" s="468"/>
      <c r="RGN57" s="468"/>
      <c r="RGO57" s="468"/>
      <c r="RGP57" s="468"/>
      <c r="RGQ57" s="468"/>
      <c r="RGR57" s="468"/>
      <c r="RGS57" s="468"/>
      <c r="RGT57" s="468"/>
      <c r="RGU57" s="468"/>
      <c r="RGV57" s="468"/>
      <c r="RGW57" s="468"/>
      <c r="RGX57" s="468"/>
      <c r="RGY57" s="468"/>
      <c r="RGZ57" s="468"/>
      <c r="RHA57" s="468"/>
      <c r="RHB57" s="468"/>
      <c r="RHC57" s="468"/>
      <c r="RHD57" s="468"/>
      <c r="RHE57" s="468"/>
      <c r="RHF57" s="468"/>
      <c r="RHG57" s="468"/>
      <c r="RHH57" s="468"/>
      <c r="RHI57" s="468"/>
      <c r="RHJ57" s="468"/>
      <c r="RHK57" s="468"/>
      <c r="RHL57" s="468"/>
      <c r="RHM57" s="468"/>
      <c r="RHN57" s="468"/>
      <c r="RHO57" s="468"/>
      <c r="RHP57" s="468"/>
      <c r="RHQ57" s="468"/>
      <c r="RHR57" s="468"/>
      <c r="RHS57" s="468"/>
      <c r="RHT57" s="468"/>
      <c r="RHU57" s="468"/>
      <c r="RHV57" s="468"/>
      <c r="RHW57" s="468"/>
      <c r="RHX57" s="468"/>
      <c r="RHY57" s="468"/>
      <c r="RHZ57" s="468"/>
      <c r="RIA57" s="468"/>
      <c r="RIB57" s="468"/>
      <c r="RIC57" s="468"/>
      <c r="RID57" s="468"/>
      <c r="RIE57" s="468"/>
      <c r="RIF57" s="468"/>
      <c r="RIG57" s="468"/>
      <c r="RIH57" s="468"/>
      <c r="RII57" s="468"/>
      <c r="RIJ57" s="468"/>
      <c r="RIK57" s="468"/>
      <c r="RIL57" s="468"/>
      <c r="RIM57" s="468"/>
      <c r="RIN57" s="468"/>
      <c r="RIO57" s="468"/>
      <c r="RIP57" s="468"/>
      <c r="RIQ57" s="468"/>
      <c r="RIR57" s="468"/>
      <c r="RIS57" s="468"/>
      <c r="RIT57" s="468"/>
      <c r="RIU57" s="468"/>
      <c r="RIV57" s="468"/>
      <c r="RIW57" s="468"/>
      <c r="RIX57" s="468"/>
      <c r="RIY57" s="468"/>
      <c r="RIZ57" s="468"/>
      <c r="RJA57" s="468"/>
      <c r="RJB57" s="468"/>
      <c r="RJC57" s="468"/>
      <c r="RJD57" s="468"/>
      <c r="RJE57" s="468"/>
      <c r="RJF57" s="468"/>
      <c r="RJG57" s="468"/>
      <c r="RJH57" s="468"/>
      <c r="RJI57" s="468"/>
      <c r="RJJ57" s="468"/>
      <c r="RJK57" s="468"/>
      <c r="RJL57" s="468"/>
      <c r="RJM57" s="468"/>
      <c r="RJN57" s="468"/>
      <c r="RJO57" s="468"/>
      <c r="RJP57" s="468"/>
      <c r="RJQ57" s="468"/>
      <c r="RJR57" s="468"/>
      <c r="RJS57" s="468"/>
      <c r="RJT57" s="468"/>
      <c r="RJU57" s="468"/>
      <c r="RJV57" s="468"/>
      <c r="RJW57" s="468"/>
      <c r="RJX57" s="468"/>
      <c r="RJY57" s="468"/>
      <c r="RJZ57" s="468"/>
      <c r="RKA57" s="468"/>
      <c r="RKB57" s="468"/>
      <c r="RKC57" s="468"/>
      <c r="RKD57" s="468"/>
      <c r="RKE57" s="468"/>
      <c r="RKF57" s="468"/>
      <c r="RKG57" s="468"/>
      <c r="RKH57" s="468"/>
      <c r="RKI57" s="468"/>
      <c r="RKJ57" s="468"/>
      <c r="RKK57" s="468"/>
      <c r="RKL57" s="468"/>
      <c r="RKM57" s="468"/>
      <c r="RKN57" s="468"/>
      <c r="RKO57" s="468"/>
      <c r="RKP57" s="468"/>
      <c r="RKQ57" s="468"/>
      <c r="RKR57" s="468"/>
      <c r="RKS57" s="468"/>
      <c r="RKT57" s="468"/>
      <c r="RKU57" s="468"/>
      <c r="RKV57" s="468"/>
      <c r="RKW57" s="468"/>
      <c r="RKX57" s="468"/>
      <c r="RKY57" s="468"/>
      <c r="RKZ57" s="468"/>
      <c r="RLA57" s="468"/>
      <c r="RLB57" s="468"/>
      <c r="RLC57" s="468"/>
      <c r="RLD57" s="468"/>
      <c r="RLE57" s="468"/>
      <c r="RLF57" s="468"/>
      <c r="RLG57" s="468"/>
      <c r="RLH57" s="468"/>
      <c r="RLI57" s="468"/>
      <c r="RLJ57" s="468"/>
      <c r="RLK57" s="468"/>
      <c r="RLL57" s="468"/>
      <c r="RLM57" s="468"/>
      <c r="RLN57" s="468"/>
      <c r="RLO57" s="468"/>
      <c r="RLP57" s="468"/>
      <c r="RLQ57" s="468"/>
      <c r="RLR57" s="468"/>
      <c r="RLS57" s="468"/>
      <c r="RLT57" s="468"/>
      <c r="RLU57" s="468"/>
      <c r="RLV57" s="468"/>
      <c r="RLW57" s="468"/>
      <c r="RLX57" s="468"/>
      <c r="RLY57" s="468"/>
      <c r="RLZ57" s="468"/>
      <c r="RMA57" s="468"/>
      <c r="RMB57" s="468"/>
      <c r="RMC57" s="468"/>
      <c r="RMD57" s="468"/>
      <c r="RME57" s="468"/>
      <c r="RMF57" s="468"/>
      <c r="RMG57" s="468"/>
      <c r="RMH57" s="468"/>
      <c r="RMI57" s="468"/>
      <c r="RMJ57" s="468"/>
      <c r="RMK57" s="468"/>
      <c r="RML57" s="468"/>
      <c r="RMM57" s="468"/>
      <c r="RMN57" s="468"/>
      <c r="RMO57" s="468"/>
      <c r="RMP57" s="468"/>
      <c r="RMQ57" s="468"/>
      <c r="RMR57" s="468"/>
      <c r="RMS57" s="468"/>
      <c r="RMT57" s="468"/>
      <c r="RMU57" s="468"/>
      <c r="RMV57" s="468"/>
      <c r="RMW57" s="468"/>
      <c r="RMX57" s="468"/>
      <c r="RMY57" s="468"/>
      <c r="RMZ57" s="468"/>
      <c r="RNA57" s="468"/>
      <c r="RNB57" s="468"/>
      <c r="RNC57" s="468"/>
      <c r="RND57" s="468"/>
      <c r="RNE57" s="468"/>
      <c r="RNF57" s="468"/>
      <c r="RNG57" s="468"/>
      <c r="RNH57" s="468"/>
      <c r="RNI57" s="468"/>
      <c r="RNJ57" s="468"/>
      <c r="RNK57" s="468"/>
      <c r="RNL57" s="468"/>
      <c r="RNM57" s="468"/>
      <c r="RNN57" s="468"/>
      <c r="RNO57" s="468"/>
      <c r="RNP57" s="468"/>
      <c r="RNQ57" s="468"/>
      <c r="RNR57" s="468"/>
      <c r="RNS57" s="468"/>
      <c r="RNT57" s="468"/>
      <c r="RNU57" s="468"/>
      <c r="RNV57" s="468"/>
      <c r="RNW57" s="468"/>
      <c r="RNX57" s="468"/>
      <c r="RNY57" s="468"/>
      <c r="RNZ57" s="468"/>
      <c r="ROA57" s="468"/>
      <c r="ROB57" s="468"/>
      <c r="ROC57" s="468"/>
      <c r="ROD57" s="468"/>
      <c r="ROE57" s="468"/>
      <c r="ROF57" s="468"/>
      <c r="ROG57" s="468"/>
      <c r="ROH57" s="468"/>
      <c r="ROI57" s="468"/>
      <c r="ROJ57" s="468"/>
      <c r="ROK57" s="468"/>
      <c r="ROL57" s="468"/>
      <c r="ROM57" s="468"/>
      <c r="RON57" s="468"/>
      <c r="ROO57" s="468"/>
      <c r="ROP57" s="468"/>
      <c r="ROQ57" s="468"/>
      <c r="ROR57" s="468"/>
      <c r="ROS57" s="468"/>
      <c r="ROT57" s="468"/>
      <c r="ROU57" s="468"/>
      <c r="ROV57" s="468"/>
      <c r="ROW57" s="468"/>
      <c r="ROX57" s="468"/>
      <c r="ROY57" s="468"/>
      <c r="ROZ57" s="468"/>
      <c r="RPA57" s="468"/>
      <c r="RPB57" s="468"/>
      <c r="RPC57" s="468"/>
      <c r="RPD57" s="468"/>
      <c r="RPE57" s="468"/>
      <c r="RPF57" s="468"/>
      <c r="RPG57" s="468"/>
      <c r="RPH57" s="468"/>
      <c r="RPI57" s="468"/>
      <c r="RPJ57" s="468"/>
      <c r="RPK57" s="468"/>
      <c r="RPL57" s="468"/>
      <c r="RPM57" s="468"/>
      <c r="RPN57" s="468"/>
      <c r="RPO57" s="468"/>
      <c r="RPP57" s="468"/>
      <c r="RPQ57" s="468"/>
      <c r="RPR57" s="468"/>
      <c r="RPS57" s="468"/>
      <c r="RPT57" s="468"/>
      <c r="RPU57" s="468"/>
      <c r="RPV57" s="468"/>
      <c r="RPW57" s="468"/>
      <c r="RPX57" s="468"/>
      <c r="RPY57" s="468"/>
      <c r="RPZ57" s="468"/>
      <c r="RQA57" s="468"/>
      <c r="RQB57" s="468"/>
      <c r="RQC57" s="468"/>
      <c r="RQD57" s="468"/>
      <c r="RQE57" s="468"/>
      <c r="RQF57" s="468"/>
      <c r="RQG57" s="468"/>
      <c r="RQH57" s="468"/>
      <c r="RQI57" s="468"/>
      <c r="RQJ57" s="468"/>
      <c r="RQK57" s="468"/>
      <c r="RQL57" s="468"/>
      <c r="RQM57" s="468"/>
      <c r="RQN57" s="468"/>
      <c r="RQO57" s="468"/>
      <c r="RQP57" s="468"/>
      <c r="RQQ57" s="468"/>
      <c r="RQR57" s="468"/>
      <c r="RQS57" s="468"/>
      <c r="RQT57" s="468"/>
      <c r="RQU57" s="468"/>
      <c r="RQV57" s="468"/>
      <c r="RQW57" s="468"/>
      <c r="RQX57" s="468"/>
      <c r="RQY57" s="468"/>
      <c r="RQZ57" s="468"/>
      <c r="RRA57" s="468"/>
      <c r="RRB57" s="468"/>
      <c r="RRC57" s="468"/>
      <c r="RRD57" s="468"/>
      <c r="RRE57" s="468"/>
      <c r="RRF57" s="468"/>
      <c r="RRG57" s="468"/>
      <c r="RRH57" s="468"/>
      <c r="RRI57" s="468"/>
      <c r="RRJ57" s="468"/>
      <c r="RRK57" s="468"/>
      <c r="RRL57" s="468"/>
      <c r="RRM57" s="468"/>
      <c r="RRN57" s="468"/>
      <c r="RRO57" s="468"/>
      <c r="RRP57" s="468"/>
      <c r="RRQ57" s="468"/>
      <c r="RRR57" s="468"/>
      <c r="RRS57" s="468"/>
      <c r="RRT57" s="468"/>
      <c r="RRU57" s="468"/>
      <c r="RRV57" s="468"/>
      <c r="RRW57" s="468"/>
      <c r="RRX57" s="468"/>
      <c r="RRY57" s="468"/>
      <c r="RRZ57" s="468"/>
      <c r="RSA57" s="468"/>
      <c r="RSB57" s="468"/>
      <c r="RSC57" s="468"/>
      <c r="RSD57" s="468"/>
      <c r="RSE57" s="468"/>
      <c r="RSF57" s="468"/>
      <c r="RSG57" s="468"/>
      <c r="RSH57" s="468"/>
      <c r="RSI57" s="468"/>
      <c r="RSJ57" s="468"/>
      <c r="RSK57" s="468"/>
      <c r="RSL57" s="468"/>
      <c r="RSM57" s="468"/>
      <c r="RSN57" s="468"/>
      <c r="RSO57" s="468"/>
      <c r="RSP57" s="468"/>
      <c r="RSQ57" s="468"/>
      <c r="RSR57" s="468"/>
      <c r="RSS57" s="468"/>
      <c r="RST57" s="468"/>
      <c r="RSU57" s="468"/>
      <c r="RSV57" s="468"/>
      <c r="RSW57" s="468"/>
      <c r="RSX57" s="468"/>
      <c r="RSY57" s="468"/>
      <c r="RSZ57" s="468"/>
      <c r="RTA57" s="468"/>
      <c r="RTB57" s="468"/>
      <c r="RTC57" s="468"/>
      <c r="RTD57" s="468"/>
      <c r="RTE57" s="468"/>
      <c r="RTF57" s="468"/>
      <c r="RTG57" s="468"/>
      <c r="RTH57" s="468"/>
      <c r="RTI57" s="468"/>
      <c r="RTJ57" s="468"/>
      <c r="RTK57" s="468"/>
      <c r="RTL57" s="468"/>
      <c r="RTM57" s="468"/>
      <c r="RTN57" s="468"/>
      <c r="RTO57" s="468"/>
      <c r="RTP57" s="468"/>
      <c r="RTQ57" s="468"/>
      <c r="RTR57" s="468"/>
      <c r="RTS57" s="468"/>
      <c r="RTT57" s="468"/>
      <c r="RTU57" s="468"/>
      <c r="RTV57" s="468"/>
      <c r="RTW57" s="468"/>
      <c r="RTX57" s="468"/>
      <c r="RTY57" s="468"/>
      <c r="RTZ57" s="468"/>
      <c r="RUA57" s="468"/>
      <c r="RUB57" s="468"/>
      <c r="RUC57" s="468"/>
      <c r="RUD57" s="468"/>
      <c r="RUE57" s="468"/>
      <c r="RUF57" s="468"/>
      <c r="RUG57" s="468"/>
      <c r="RUH57" s="468"/>
      <c r="RUI57" s="468"/>
      <c r="RUJ57" s="468"/>
      <c r="RUK57" s="468"/>
      <c r="RUL57" s="468"/>
      <c r="RUM57" s="468"/>
      <c r="RUN57" s="468"/>
      <c r="RUO57" s="468"/>
      <c r="RUP57" s="468"/>
      <c r="RUQ57" s="468"/>
      <c r="RUR57" s="468"/>
      <c r="RUS57" s="468"/>
      <c r="RUT57" s="468"/>
      <c r="RUU57" s="468"/>
      <c r="RUV57" s="468"/>
      <c r="RUW57" s="468"/>
      <c r="RUX57" s="468"/>
      <c r="RUY57" s="468"/>
      <c r="RUZ57" s="468"/>
      <c r="RVA57" s="468"/>
      <c r="RVB57" s="468"/>
      <c r="RVC57" s="468"/>
      <c r="RVD57" s="468"/>
      <c r="RVE57" s="468"/>
      <c r="RVF57" s="468"/>
      <c r="RVG57" s="468"/>
      <c r="RVH57" s="468"/>
      <c r="RVI57" s="468"/>
      <c r="RVJ57" s="468"/>
      <c r="RVK57" s="468"/>
      <c r="RVL57" s="468"/>
      <c r="RVM57" s="468"/>
      <c r="RVN57" s="468"/>
      <c r="RVO57" s="468"/>
      <c r="RVP57" s="468"/>
      <c r="RVQ57" s="468"/>
      <c r="RVR57" s="468"/>
      <c r="RVS57" s="468"/>
      <c r="RVT57" s="468"/>
      <c r="RVU57" s="468"/>
      <c r="RVV57" s="468"/>
      <c r="RVW57" s="468"/>
      <c r="RVX57" s="468"/>
      <c r="RVY57" s="468"/>
      <c r="RVZ57" s="468"/>
      <c r="RWA57" s="468"/>
      <c r="RWB57" s="468"/>
      <c r="RWC57" s="468"/>
      <c r="RWD57" s="468"/>
      <c r="RWE57" s="468"/>
      <c r="RWF57" s="468"/>
      <c r="RWG57" s="468"/>
      <c r="RWH57" s="468"/>
      <c r="RWI57" s="468"/>
      <c r="RWJ57" s="468"/>
      <c r="RWK57" s="468"/>
      <c r="RWL57" s="468"/>
      <c r="RWM57" s="468"/>
      <c r="RWN57" s="468"/>
      <c r="RWO57" s="468"/>
      <c r="RWP57" s="468"/>
      <c r="RWQ57" s="468"/>
      <c r="RWR57" s="468"/>
      <c r="RWS57" s="468"/>
      <c r="RWT57" s="468"/>
      <c r="RWU57" s="468"/>
      <c r="RWV57" s="468"/>
      <c r="RWW57" s="468"/>
      <c r="RWX57" s="468"/>
      <c r="RWY57" s="468"/>
      <c r="RWZ57" s="468"/>
      <c r="RXA57" s="468"/>
      <c r="RXB57" s="468"/>
      <c r="RXC57" s="468"/>
      <c r="RXD57" s="468"/>
      <c r="RXE57" s="468"/>
      <c r="RXF57" s="468"/>
      <c r="RXG57" s="468"/>
      <c r="RXH57" s="468"/>
      <c r="RXI57" s="468"/>
      <c r="RXJ57" s="468"/>
      <c r="RXK57" s="468"/>
      <c r="RXL57" s="468"/>
      <c r="RXM57" s="468"/>
      <c r="RXN57" s="468"/>
      <c r="RXO57" s="468"/>
      <c r="RXP57" s="468"/>
      <c r="RXQ57" s="468"/>
      <c r="RXR57" s="468"/>
      <c r="RXS57" s="468"/>
      <c r="RXT57" s="468"/>
      <c r="RXU57" s="468"/>
      <c r="RXV57" s="468"/>
      <c r="RXW57" s="468"/>
      <c r="RXX57" s="468"/>
      <c r="RXY57" s="468"/>
      <c r="RXZ57" s="468"/>
      <c r="RYA57" s="468"/>
      <c r="RYB57" s="468"/>
      <c r="RYC57" s="468"/>
      <c r="RYD57" s="468"/>
      <c r="RYE57" s="468"/>
      <c r="RYF57" s="468"/>
      <c r="RYG57" s="468"/>
      <c r="RYH57" s="468"/>
      <c r="RYI57" s="468"/>
      <c r="RYJ57" s="468"/>
      <c r="RYK57" s="468"/>
      <c r="RYL57" s="468"/>
      <c r="RYM57" s="468"/>
      <c r="RYN57" s="468"/>
      <c r="RYO57" s="468"/>
      <c r="RYP57" s="468"/>
      <c r="RYQ57" s="468"/>
      <c r="RYR57" s="468"/>
      <c r="RYS57" s="468"/>
      <c r="RYT57" s="468"/>
      <c r="RYU57" s="468"/>
      <c r="RYV57" s="468"/>
      <c r="RYW57" s="468"/>
      <c r="RYX57" s="468"/>
      <c r="RYY57" s="468"/>
      <c r="RYZ57" s="468"/>
      <c r="RZA57" s="468"/>
      <c r="RZB57" s="468"/>
      <c r="RZC57" s="468"/>
      <c r="RZD57" s="468"/>
      <c r="RZE57" s="468"/>
      <c r="RZF57" s="468"/>
      <c r="RZG57" s="468"/>
      <c r="RZH57" s="468"/>
      <c r="RZI57" s="468"/>
      <c r="RZJ57" s="468"/>
      <c r="RZK57" s="468"/>
      <c r="RZL57" s="468"/>
      <c r="RZM57" s="468"/>
      <c r="RZN57" s="468"/>
      <c r="RZO57" s="468"/>
      <c r="RZP57" s="468"/>
      <c r="RZQ57" s="468"/>
      <c r="RZR57" s="468"/>
      <c r="RZS57" s="468"/>
      <c r="RZT57" s="468"/>
      <c r="RZU57" s="468"/>
      <c r="RZV57" s="468"/>
      <c r="RZW57" s="468"/>
      <c r="RZX57" s="468"/>
      <c r="RZY57" s="468"/>
      <c r="RZZ57" s="468"/>
      <c r="SAA57" s="468"/>
      <c r="SAB57" s="468"/>
      <c r="SAC57" s="468"/>
      <c r="SAD57" s="468"/>
      <c r="SAE57" s="468"/>
      <c r="SAF57" s="468"/>
      <c r="SAG57" s="468"/>
      <c r="SAH57" s="468"/>
      <c r="SAI57" s="468"/>
      <c r="SAJ57" s="468"/>
      <c r="SAK57" s="468"/>
      <c r="SAL57" s="468"/>
      <c r="SAM57" s="468"/>
      <c r="SAN57" s="468"/>
      <c r="SAO57" s="468"/>
      <c r="SAP57" s="468"/>
      <c r="SAQ57" s="468"/>
      <c r="SAR57" s="468"/>
      <c r="SAS57" s="468"/>
      <c r="SAT57" s="468"/>
      <c r="SAU57" s="468"/>
      <c r="SAV57" s="468"/>
      <c r="SAW57" s="468"/>
      <c r="SAX57" s="468"/>
      <c r="SAY57" s="468"/>
      <c r="SAZ57" s="468"/>
      <c r="SBA57" s="468"/>
      <c r="SBB57" s="468"/>
      <c r="SBC57" s="468"/>
      <c r="SBD57" s="468"/>
      <c r="SBE57" s="468"/>
      <c r="SBF57" s="468"/>
      <c r="SBG57" s="468"/>
      <c r="SBH57" s="468"/>
      <c r="SBI57" s="468"/>
      <c r="SBJ57" s="468"/>
      <c r="SBK57" s="468"/>
      <c r="SBL57" s="468"/>
      <c r="SBM57" s="468"/>
      <c r="SBN57" s="468"/>
      <c r="SBO57" s="468"/>
      <c r="SBP57" s="468"/>
      <c r="SBQ57" s="468"/>
      <c r="SBR57" s="468"/>
      <c r="SBS57" s="468"/>
      <c r="SBT57" s="468"/>
      <c r="SBU57" s="468"/>
      <c r="SBV57" s="468"/>
      <c r="SBW57" s="468"/>
      <c r="SBX57" s="468"/>
      <c r="SBY57" s="468"/>
      <c r="SBZ57" s="468"/>
      <c r="SCA57" s="468"/>
      <c r="SCB57" s="468"/>
      <c r="SCC57" s="468"/>
      <c r="SCD57" s="468"/>
      <c r="SCE57" s="468"/>
      <c r="SCF57" s="468"/>
      <c r="SCG57" s="468"/>
      <c r="SCH57" s="468"/>
      <c r="SCI57" s="468"/>
      <c r="SCJ57" s="468"/>
      <c r="SCK57" s="468"/>
      <c r="SCL57" s="468"/>
      <c r="SCM57" s="468"/>
      <c r="SCN57" s="468"/>
      <c r="SCO57" s="468"/>
      <c r="SCP57" s="468"/>
      <c r="SCQ57" s="468"/>
      <c r="SCR57" s="468"/>
      <c r="SCS57" s="468"/>
      <c r="SCT57" s="468"/>
      <c r="SCU57" s="468"/>
      <c r="SCV57" s="468"/>
      <c r="SCW57" s="468"/>
      <c r="SCX57" s="468"/>
      <c r="SCY57" s="468"/>
      <c r="SCZ57" s="468"/>
      <c r="SDA57" s="468"/>
      <c r="SDB57" s="468"/>
      <c r="SDC57" s="468"/>
      <c r="SDD57" s="468"/>
      <c r="SDE57" s="468"/>
      <c r="SDF57" s="468"/>
      <c r="SDG57" s="468"/>
      <c r="SDH57" s="468"/>
      <c r="SDI57" s="468"/>
      <c r="SDJ57" s="468"/>
      <c r="SDK57" s="468"/>
      <c r="SDL57" s="468"/>
      <c r="SDM57" s="468"/>
      <c r="SDN57" s="468"/>
      <c r="SDO57" s="468"/>
      <c r="SDP57" s="468"/>
      <c r="SDQ57" s="468"/>
      <c r="SDR57" s="468"/>
      <c r="SDS57" s="468"/>
      <c r="SDT57" s="468"/>
      <c r="SDU57" s="468"/>
      <c r="SDV57" s="468"/>
      <c r="SDW57" s="468"/>
      <c r="SDX57" s="468"/>
      <c r="SDY57" s="468"/>
      <c r="SDZ57" s="468"/>
      <c r="SEA57" s="468"/>
      <c r="SEB57" s="468"/>
      <c r="SEC57" s="468"/>
      <c r="SED57" s="468"/>
      <c r="SEE57" s="468"/>
      <c r="SEF57" s="468"/>
      <c r="SEG57" s="468"/>
      <c r="SEH57" s="468"/>
      <c r="SEI57" s="468"/>
      <c r="SEJ57" s="468"/>
      <c r="SEK57" s="468"/>
      <c r="SEL57" s="468"/>
      <c r="SEM57" s="468"/>
      <c r="SEN57" s="468"/>
      <c r="SEO57" s="468"/>
      <c r="SEP57" s="468"/>
      <c r="SEQ57" s="468"/>
      <c r="SER57" s="468"/>
      <c r="SES57" s="468"/>
      <c r="SET57" s="468"/>
      <c r="SEU57" s="468"/>
      <c r="SEV57" s="468"/>
      <c r="SEW57" s="468"/>
      <c r="SEX57" s="468"/>
      <c r="SEY57" s="468"/>
      <c r="SEZ57" s="468"/>
      <c r="SFA57" s="468"/>
      <c r="SFB57" s="468"/>
      <c r="SFC57" s="468"/>
      <c r="SFD57" s="468"/>
      <c r="SFE57" s="468"/>
      <c r="SFF57" s="468"/>
      <c r="SFG57" s="468"/>
      <c r="SFH57" s="468"/>
      <c r="SFI57" s="468"/>
      <c r="SFJ57" s="468"/>
      <c r="SFK57" s="468"/>
      <c r="SFL57" s="468"/>
      <c r="SFM57" s="468"/>
      <c r="SFN57" s="468"/>
      <c r="SFO57" s="468"/>
      <c r="SFP57" s="468"/>
      <c r="SFQ57" s="468"/>
      <c r="SFR57" s="468"/>
      <c r="SFS57" s="468"/>
      <c r="SFT57" s="468"/>
      <c r="SFU57" s="468"/>
      <c r="SFV57" s="468"/>
      <c r="SFW57" s="468"/>
      <c r="SFX57" s="468"/>
      <c r="SFY57" s="468"/>
      <c r="SFZ57" s="468"/>
      <c r="SGA57" s="468"/>
      <c r="SGB57" s="468"/>
      <c r="SGC57" s="468"/>
      <c r="SGD57" s="468"/>
      <c r="SGE57" s="468"/>
      <c r="SGF57" s="468"/>
      <c r="SGG57" s="468"/>
      <c r="SGH57" s="468"/>
      <c r="SGI57" s="468"/>
      <c r="SGJ57" s="468"/>
      <c r="SGK57" s="468"/>
      <c r="SGL57" s="468"/>
      <c r="SGM57" s="468"/>
      <c r="SGN57" s="468"/>
      <c r="SGO57" s="468"/>
      <c r="SGP57" s="468"/>
      <c r="SGQ57" s="468"/>
      <c r="SGR57" s="468"/>
      <c r="SGS57" s="468"/>
      <c r="SGT57" s="468"/>
      <c r="SGU57" s="468"/>
      <c r="SGV57" s="468"/>
      <c r="SGW57" s="468"/>
      <c r="SGX57" s="468"/>
      <c r="SGY57" s="468"/>
      <c r="SGZ57" s="468"/>
      <c r="SHA57" s="468"/>
      <c r="SHB57" s="468"/>
      <c r="SHC57" s="468"/>
      <c r="SHD57" s="468"/>
      <c r="SHE57" s="468"/>
      <c r="SHF57" s="468"/>
      <c r="SHG57" s="468"/>
      <c r="SHH57" s="468"/>
      <c r="SHI57" s="468"/>
      <c r="SHJ57" s="468"/>
      <c r="SHK57" s="468"/>
      <c r="SHL57" s="468"/>
      <c r="SHM57" s="468"/>
      <c r="SHN57" s="468"/>
      <c r="SHO57" s="468"/>
      <c r="SHP57" s="468"/>
      <c r="SHQ57" s="468"/>
      <c r="SHR57" s="468"/>
      <c r="SHS57" s="468"/>
      <c r="SHT57" s="468"/>
      <c r="SHU57" s="468"/>
      <c r="SHV57" s="468"/>
      <c r="SHW57" s="468"/>
      <c r="SHX57" s="468"/>
      <c r="SHY57" s="468"/>
      <c r="SHZ57" s="468"/>
      <c r="SIA57" s="468"/>
      <c r="SIB57" s="468"/>
      <c r="SIC57" s="468"/>
      <c r="SID57" s="468"/>
      <c r="SIE57" s="468"/>
      <c r="SIF57" s="468"/>
      <c r="SIG57" s="468"/>
      <c r="SIH57" s="468"/>
      <c r="SII57" s="468"/>
      <c r="SIJ57" s="468"/>
      <c r="SIK57" s="468"/>
      <c r="SIL57" s="468"/>
      <c r="SIM57" s="468"/>
      <c r="SIN57" s="468"/>
      <c r="SIO57" s="468"/>
      <c r="SIP57" s="468"/>
      <c r="SIQ57" s="468"/>
      <c r="SIR57" s="468"/>
      <c r="SIS57" s="468"/>
      <c r="SIT57" s="468"/>
      <c r="SIU57" s="468"/>
      <c r="SIV57" s="468"/>
      <c r="SIW57" s="468"/>
      <c r="SIX57" s="468"/>
      <c r="SIY57" s="468"/>
      <c r="SIZ57" s="468"/>
      <c r="SJA57" s="468"/>
      <c r="SJB57" s="468"/>
      <c r="SJC57" s="468"/>
      <c r="SJD57" s="468"/>
      <c r="SJE57" s="468"/>
      <c r="SJF57" s="468"/>
      <c r="SJG57" s="468"/>
      <c r="SJH57" s="468"/>
      <c r="SJI57" s="468"/>
      <c r="SJJ57" s="468"/>
      <c r="SJK57" s="468"/>
      <c r="SJL57" s="468"/>
      <c r="SJM57" s="468"/>
      <c r="SJN57" s="468"/>
      <c r="SJO57" s="468"/>
      <c r="SJP57" s="468"/>
      <c r="SJQ57" s="468"/>
      <c r="SJR57" s="468"/>
      <c r="SJS57" s="468"/>
      <c r="SJT57" s="468"/>
      <c r="SJU57" s="468"/>
      <c r="SJV57" s="468"/>
      <c r="SJW57" s="468"/>
      <c r="SJX57" s="468"/>
      <c r="SJY57" s="468"/>
      <c r="SJZ57" s="468"/>
      <c r="SKA57" s="468"/>
      <c r="SKB57" s="468"/>
      <c r="SKC57" s="468"/>
      <c r="SKD57" s="468"/>
      <c r="SKE57" s="468"/>
      <c r="SKF57" s="468"/>
      <c r="SKG57" s="468"/>
      <c r="SKH57" s="468"/>
      <c r="SKI57" s="468"/>
      <c r="SKJ57" s="468"/>
      <c r="SKK57" s="468"/>
      <c r="SKL57" s="468"/>
      <c r="SKM57" s="468"/>
      <c r="SKN57" s="468"/>
      <c r="SKO57" s="468"/>
      <c r="SKP57" s="468"/>
      <c r="SKQ57" s="468"/>
      <c r="SKR57" s="468"/>
      <c r="SKS57" s="468"/>
      <c r="SKT57" s="468"/>
      <c r="SKU57" s="468"/>
      <c r="SKV57" s="468"/>
      <c r="SKW57" s="468"/>
      <c r="SKX57" s="468"/>
      <c r="SKY57" s="468"/>
      <c r="SKZ57" s="468"/>
      <c r="SLA57" s="468"/>
      <c r="SLB57" s="468"/>
      <c r="SLC57" s="468"/>
      <c r="SLD57" s="468"/>
      <c r="SLE57" s="468"/>
      <c r="SLF57" s="468"/>
      <c r="SLG57" s="468"/>
      <c r="SLH57" s="468"/>
      <c r="SLI57" s="468"/>
      <c r="SLJ57" s="468"/>
      <c r="SLK57" s="468"/>
      <c r="SLL57" s="468"/>
      <c r="SLM57" s="468"/>
      <c r="SLN57" s="468"/>
      <c r="SLO57" s="468"/>
      <c r="SLP57" s="468"/>
      <c r="SLQ57" s="468"/>
      <c r="SLR57" s="468"/>
      <c r="SLS57" s="468"/>
      <c r="SLT57" s="468"/>
      <c r="SLU57" s="468"/>
      <c r="SLV57" s="468"/>
      <c r="SLW57" s="468"/>
      <c r="SLX57" s="468"/>
      <c r="SLY57" s="468"/>
      <c r="SLZ57" s="468"/>
      <c r="SMA57" s="468"/>
      <c r="SMB57" s="468"/>
      <c r="SMC57" s="468"/>
      <c r="SMD57" s="468"/>
      <c r="SME57" s="468"/>
      <c r="SMF57" s="468"/>
      <c r="SMG57" s="468"/>
      <c r="SMH57" s="468"/>
      <c r="SMI57" s="468"/>
      <c r="SMJ57" s="468"/>
      <c r="SMK57" s="468"/>
      <c r="SML57" s="468"/>
      <c r="SMM57" s="468"/>
      <c r="SMN57" s="468"/>
      <c r="SMO57" s="468"/>
      <c r="SMP57" s="468"/>
      <c r="SMQ57" s="468"/>
      <c r="SMR57" s="468"/>
      <c r="SMS57" s="468"/>
      <c r="SMT57" s="468"/>
      <c r="SMU57" s="468"/>
      <c r="SMV57" s="468"/>
      <c r="SMW57" s="468"/>
      <c r="SMX57" s="468"/>
      <c r="SMY57" s="468"/>
      <c r="SMZ57" s="468"/>
      <c r="SNA57" s="468"/>
      <c r="SNB57" s="468"/>
      <c r="SNC57" s="468"/>
      <c r="SND57" s="468"/>
      <c r="SNE57" s="468"/>
      <c r="SNF57" s="468"/>
      <c r="SNG57" s="468"/>
      <c r="SNH57" s="468"/>
      <c r="SNI57" s="468"/>
      <c r="SNJ57" s="468"/>
      <c r="SNK57" s="468"/>
      <c r="SNL57" s="468"/>
      <c r="SNM57" s="468"/>
      <c r="SNN57" s="468"/>
      <c r="SNO57" s="468"/>
      <c r="SNP57" s="468"/>
      <c r="SNQ57" s="468"/>
      <c r="SNR57" s="468"/>
      <c r="SNS57" s="468"/>
      <c r="SNT57" s="468"/>
      <c r="SNU57" s="468"/>
      <c r="SNV57" s="468"/>
      <c r="SNW57" s="468"/>
      <c r="SNX57" s="468"/>
      <c r="SNY57" s="468"/>
      <c r="SNZ57" s="468"/>
      <c r="SOA57" s="468"/>
      <c r="SOB57" s="468"/>
      <c r="SOC57" s="468"/>
      <c r="SOD57" s="468"/>
      <c r="SOE57" s="468"/>
      <c r="SOF57" s="468"/>
      <c r="SOG57" s="468"/>
      <c r="SOH57" s="468"/>
      <c r="SOI57" s="468"/>
      <c r="SOJ57" s="468"/>
      <c r="SOK57" s="468"/>
      <c r="SOL57" s="468"/>
      <c r="SOM57" s="468"/>
      <c r="SON57" s="468"/>
      <c r="SOO57" s="468"/>
      <c r="SOP57" s="468"/>
      <c r="SOQ57" s="468"/>
      <c r="SOR57" s="468"/>
      <c r="SOS57" s="468"/>
      <c r="SOT57" s="468"/>
      <c r="SOU57" s="468"/>
      <c r="SOV57" s="468"/>
      <c r="SOW57" s="468"/>
      <c r="SOX57" s="468"/>
      <c r="SOY57" s="468"/>
      <c r="SOZ57" s="468"/>
      <c r="SPA57" s="468"/>
      <c r="SPB57" s="468"/>
      <c r="SPC57" s="468"/>
      <c r="SPD57" s="468"/>
      <c r="SPE57" s="468"/>
      <c r="SPF57" s="468"/>
      <c r="SPG57" s="468"/>
      <c r="SPH57" s="468"/>
      <c r="SPI57" s="468"/>
      <c r="SPJ57" s="468"/>
      <c r="SPK57" s="468"/>
      <c r="SPL57" s="468"/>
      <c r="SPM57" s="468"/>
      <c r="SPN57" s="468"/>
      <c r="SPO57" s="468"/>
      <c r="SPP57" s="468"/>
      <c r="SPQ57" s="468"/>
      <c r="SPR57" s="468"/>
      <c r="SPS57" s="468"/>
      <c r="SPT57" s="468"/>
      <c r="SPU57" s="468"/>
      <c r="SPV57" s="468"/>
      <c r="SPW57" s="468"/>
      <c r="SPX57" s="468"/>
      <c r="SPY57" s="468"/>
      <c r="SPZ57" s="468"/>
      <c r="SQA57" s="468"/>
      <c r="SQB57" s="468"/>
      <c r="SQC57" s="468"/>
      <c r="SQD57" s="468"/>
      <c r="SQE57" s="468"/>
      <c r="SQF57" s="468"/>
      <c r="SQG57" s="468"/>
      <c r="SQH57" s="468"/>
      <c r="SQI57" s="468"/>
      <c r="SQJ57" s="468"/>
      <c r="SQK57" s="468"/>
      <c r="SQL57" s="468"/>
      <c r="SQM57" s="468"/>
      <c r="SQN57" s="468"/>
      <c r="SQO57" s="468"/>
      <c r="SQP57" s="468"/>
      <c r="SQQ57" s="468"/>
      <c r="SQR57" s="468"/>
      <c r="SQS57" s="468"/>
      <c r="SQT57" s="468"/>
      <c r="SQU57" s="468"/>
      <c r="SQV57" s="468"/>
      <c r="SQW57" s="468"/>
      <c r="SQX57" s="468"/>
      <c r="SQY57" s="468"/>
      <c r="SQZ57" s="468"/>
      <c r="SRA57" s="468"/>
      <c r="SRB57" s="468"/>
      <c r="SRC57" s="468"/>
      <c r="SRD57" s="468"/>
      <c r="SRE57" s="468"/>
      <c r="SRF57" s="468"/>
      <c r="SRG57" s="468"/>
      <c r="SRH57" s="468"/>
      <c r="SRI57" s="468"/>
      <c r="SRJ57" s="468"/>
      <c r="SRK57" s="468"/>
      <c r="SRL57" s="468"/>
      <c r="SRM57" s="468"/>
      <c r="SRN57" s="468"/>
      <c r="SRO57" s="468"/>
      <c r="SRP57" s="468"/>
      <c r="SRQ57" s="468"/>
      <c r="SRR57" s="468"/>
      <c r="SRS57" s="468"/>
      <c r="SRT57" s="468"/>
      <c r="SRU57" s="468"/>
      <c r="SRV57" s="468"/>
      <c r="SRW57" s="468"/>
      <c r="SRX57" s="468"/>
      <c r="SRY57" s="468"/>
      <c r="SRZ57" s="468"/>
      <c r="SSA57" s="468"/>
      <c r="SSB57" s="468"/>
      <c r="SSC57" s="468"/>
      <c r="SSD57" s="468"/>
      <c r="SSE57" s="468"/>
      <c r="SSF57" s="468"/>
      <c r="SSG57" s="468"/>
      <c r="SSH57" s="468"/>
      <c r="SSI57" s="468"/>
      <c r="SSJ57" s="468"/>
      <c r="SSK57" s="468"/>
      <c r="SSL57" s="468"/>
      <c r="SSM57" s="468"/>
      <c r="SSN57" s="468"/>
      <c r="SSO57" s="468"/>
      <c r="SSP57" s="468"/>
      <c r="SSQ57" s="468"/>
      <c r="SSR57" s="468"/>
      <c r="SSS57" s="468"/>
      <c r="SST57" s="468"/>
      <c r="SSU57" s="468"/>
      <c r="SSV57" s="468"/>
      <c r="SSW57" s="468"/>
      <c r="SSX57" s="468"/>
      <c r="SSY57" s="468"/>
      <c r="SSZ57" s="468"/>
      <c r="STA57" s="468"/>
      <c r="STB57" s="468"/>
      <c r="STC57" s="468"/>
      <c r="STD57" s="468"/>
      <c r="STE57" s="468"/>
      <c r="STF57" s="468"/>
      <c r="STG57" s="468"/>
      <c r="STH57" s="468"/>
      <c r="STI57" s="468"/>
      <c r="STJ57" s="468"/>
      <c r="STK57" s="468"/>
      <c r="STL57" s="468"/>
      <c r="STM57" s="468"/>
      <c r="STN57" s="468"/>
      <c r="STO57" s="468"/>
      <c r="STP57" s="468"/>
      <c r="STQ57" s="468"/>
      <c r="STR57" s="468"/>
      <c r="STS57" s="468"/>
      <c r="STT57" s="468"/>
      <c r="STU57" s="468"/>
      <c r="STV57" s="468"/>
      <c r="STW57" s="468"/>
      <c r="STX57" s="468"/>
      <c r="STY57" s="468"/>
      <c r="STZ57" s="468"/>
      <c r="SUA57" s="468"/>
      <c r="SUB57" s="468"/>
      <c r="SUC57" s="468"/>
      <c r="SUD57" s="468"/>
      <c r="SUE57" s="468"/>
      <c r="SUF57" s="468"/>
      <c r="SUG57" s="468"/>
      <c r="SUH57" s="468"/>
      <c r="SUI57" s="468"/>
      <c r="SUJ57" s="468"/>
      <c r="SUK57" s="468"/>
      <c r="SUL57" s="468"/>
      <c r="SUM57" s="468"/>
      <c r="SUN57" s="468"/>
      <c r="SUO57" s="468"/>
      <c r="SUP57" s="468"/>
      <c r="SUQ57" s="468"/>
      <c r="SUR57" s="468"/>
      <c r="SUS57" s="468"/>
      <c r="SUT57" s="468"/>
      <c r="SUU57" s="468"/>
      <c r="SUV57" s="468"/>
      <c r="SUW57" s="468"/>
      <c r="SUX57" s="468"/>
      <c r="SUY57" s="468"/>
      <c r="SUZ57" s="468"/>
      <c r="SVA57" s="468"/>
      <c r="SVB57" s="468"/>
      <c r="SVC57" s="468"/>
      <c r="SVD57" s="468"/>
      <c r="SVE57" s="468"/>
      <c r="SVF57" s="468"/>
      <c r="SVG57" s="468"/>
      <c r="SVH57" s="468"/>
      <c r="SVI57" s="468"/>
      <c r="SVJ57" s="468"/>
      <c r="SVK57" s="468"/>
      <c r="SVL57" s="468"/>
      <c r="SVM57" s="468"/>
      <c r="SVN57" s="468"/>
      <c r="SVO57" s="468"/>
      <c r="SVP57" s="468"/>
      <c r="SVQ57" s="468"/>
      <c r="SVR57" s="468"/>
      <c r="SVS57" s="468"/>
      <c r="SVT57" s="468"/>
      <c r="SVU57" s="468"/>
      <c r="SVV57" s="468"/>
      <c r="SVW57" s="468"/>
      <c r="SVX57" s="468"/>
      <c r="SVY57" s="468"/>
      <c r="SVZ57" s="468"/>
      <c r="SWA57" s="468"/>
      <c r="SWB57" s="468"/>
      <c r="SWC57" s="468"/>
      <c r="SWD57" s="468"/>
      <c r="SWE57" s="468"/>
      <c r="SWF57" s="468"/>
      <c r="SWG57" s="468"/>
      <c r="SWH57" s="468"/>
      <c r="SWI57" s="468"/>
      <c r="SWJ57" s="468"/>
      <c r="SWK57" s="468"/>
      <c r="SWL57" s="468"/>
      <c r="SWM57" s="468"/>
      <c r="SWN57" s="468"/>
      <c r="SWO57" s="468"/>
      <c r="SWP57" s="468"/>
      <c r="SWQ57" s="468"/>
      <c r="SWR57" s="468"/>
      <c r="SWS57" s="468"/>
      <c r="SWT57" s="468"/>
      <c r="SWU57" s="468"/>
      <c r="SWV57" s="468"/>
      <c r="SWW57" s="468"/>
      <c r="SWX57" s="468"/>
      <c r="SWY57" s="468"/>
      <c r="SWZ57" s="468"/>
      <c r="SXA57" s="468"/>
      <c r="SXB57" s="468"/>
      <c r="SXC57" s="468"/>
      <c r="SXD57" s="468"/>
      <c r="SXE57" s="468"/>
      <c r="SXF57" s="468"/>
      <c r="SXG57" s="468"/>
      <c r="SXH57" s="468"/>
      <c r="SXI57" s="468"/>
      <c r="SXJ57" s="468"/>
      <c r="SXK57" s="468"/>
      <c r="SXL57" s="468"/>
      <c r="SXM57" s="468"/>
      <c r="SXN57" s="468"/>
      <c r="SXO57" s="468"/>
      <c r="SXP57" s="468"/>
      <c r="SXQ57" s="468"/>
      <c r="SXR57" s="468"/>
      <c r="SXS57" s="468"/>
      <c r="SXT57" s="468"/>
      <c r="SXU57" s="468"/>
      <c r="SXV57" s="468"/>
      <c r="SXW57" s="468"/>
      <c r="SXX57" s="468"/>
      <c r="SXY57" s="468"/>
      <c r="SXZ57" s="468"/>
      <c r="SYA57" s="468"/>
      <c r="SYB57" s="468"/>
      <c r="SYC57" s="468"/>
      <c r="SYD57" s="468"/>
      <c r="SYE57" s="468"/>
      <c r="SYF57" s="468"/>
      <c r="SYG57" s="468"/>
      <c r="SYH57" s="468"/>
      <c r="SYI57" s="468"/>
      <c r="SYJ57" s="468"/>
      <c r="SYK57" s="468"/>
      <c r="SYL57" s="468"/>
      <c r="SYM57" s="468"/>
      <c r="SYN57" s="468"/>
      <c r="SYO57" s="468"/>
      <c r="SYP57" s="468"/>
      <c r="SYQ57" s="468"/>
      <c r="SYR57" s="468"/>
      <c r="SYS57" s="468"/>
      <c r="SYT57" s="468"/>
      <c r="SYU57" s="468"/>
      <c r="SYV57" s="468"/>
      <c r="SYW57" s="468"/>
      <c r="SYX57" s="468"/>
      <c r="SYY57" s="468"/>
      <c r="SYZ57" s="468"/>
      <c r="SZA57" s="468"/>
      <c r="SZB57" s="468"/>
      <c r="SZC57" s="468"/>
      <c r="SZD57" s="468"/>
      <c r="SZE57" s="468"/>
      <c r="SZF57" s="468"/>
      <c r="SZG57" s="468"/>
      <c r="SZH57" s="468"/>
      <c r="SZI57" s="468"/>
      <c r="SZJ57" s="468"/>
      <c r="SZK57" s="468"/>
      <c r="SZL57" s="468"/>
      <c r="SZM57" s="468"/>
      <c r="SZN57" s="468"/>
      <c r="SZO57" s="468"/>
      <c r="SZP57" s="468"/>
      <c r="SZQ57" s="468"/>
      <c r="SZR57" s="468"/>
      <c r="SZS57" s="468"/>
      <c r="SZT57" s="468"/>
      <c r="SZU57" s="468"/>
      <c r="SZV57" s="468"/>
      <c r="SZW57" s="468"/>
      <c r="SZX57" s="468"/>
      <c r="SZY57" s="468"/>
      <c r="SZZ57" s="468"/>
      <c r="TAA57" s="468"/>
      <c r="TAB57" s="468"/>
      <c r="TAC57" s="468"/>
      <c r="TAD57" s="468"/>
      <c r="TAE57" s="468"/>
      <c r="TAF57" s="468"/>
      <c r="TAG57" s="468"/>
      <c r="TAH57" s="468"/>
      <c r="TAI57" s="468"/>
      <c r="TAJ57" s="468"/>
      <c r="TAK57" s="468"/>
      <c r="TAL57" s="468"/>
      <c r="TAM57" s="468"/>
      <c r="TAN57" s="468"/>
      <c r="TAO57" s="468"/>
      <c r="TAP57" s="468"/>
      <c r="TAQ57" s="468"/>
      <c r="TAR57" s="468"/>
      <c r="TAS57" s="468"/>
      <c r="TAT57" s="468"/>
      <c r="TAU57" s="468"/>
      <c r="TAV57" s="468"/>
      <c r="TAW57" s="468"/>
      <c r="TAX57" s="468"/>
      <c r="TAY57" s="468"/>
      <c r="TAZ57" s="468"/>
      <c r="TBA57" s="468"/>
      <c r="TBB57" s="468"/>
      <c r="TBC57" s="468"/>
      <c r="TBD57" s="468"/>
      <c r="TBE57" s="468"/>
      <c r="TBF57" s="468"/>
      <c r="TBG57" s="468"/>
      <c r="TBH57" s="468"/>
      <c r="TBI57" s="468"/>
      <c r="TBJ57" s="468"/>
      <c r="TBK57" s="468"/>
      <c r="TBL57" s="468"/>
      <c r="TBM57" s="468"/>
      <c r="TBN57" s="468"/>
      <c r="TBO57" s="468"/>
      <c r="TBP57" s="468"/>
      <c r="TBQ57" s="468"/>
      <c r="TBR57" s="468"/>
      <c r="TBS57" s="468"/>
      <c r="TBT57" s="468"/>
      <c r="TBU57" s="468"/>
      <c r="TBV57" s="468"/>
      <c r="TBW57" s="468"/>
      <c r="TBX57" s="468"/>
      <c r="TBY57" s="468"/>
      <c r="TBZ57" s="468"/>
      <c r="TCA57" s="468"/>
      <c r="TCB57" s="468"/>
      <c r="TCC57" s="468"/>
      <c r="TCD57" s="468"/>
      <c r="TCE57" s="468"/>
      <c r="TCF57" s="468"/>
      <c r="TCG57" s="468"/>
      <c r="TCH57" s="468"/>
      <c r="TCI57" s="468"/>
      <c r="TCJ57" s="468"/>
      <c r="TCK57" s="468"/>
      <c r="TCL57" s="468"/>
      <c r="TCM57" s="468"/>
      <c r="TCN57" s="468"/>
      <c r="TCO57" s="468"/>
      <c r="TCP57" s="468"/>
      <c r="TCQ57" s="468"/>
      <c r="TCR57" s="468"/>
      <c r="TCS57" s="468"/>
      <c r="TCT57" s="468"/>
      <c r="TCU57" s="468"/>
      <c r="TCV57" s="468"/>
      <c r="TCW57" s="468"/>
      <c r="TCX57" s="468"/>
      <c r="TCY57" s="468"/>
      <c r="TCZ57" s="468"/>
      <c r="TDA57" s="468"/>
      <c r="TDB57" s="468"/>
      <c r="TDC57" s="468"/>
      <c r="TDD57" s="468"/>
      <c r="TDE57" s="468"/>
      <c r="TDF57" s="468"/>
      <c r="TDG57" s="468"/>
      <c r="TDH57" s="468"/>
      <c r="TDI57" s="468"/>
      <c r="TDJ57" s="468"/>
      <c r="TDK57" s="468"/>
      <c r="TDL57" s="468"/>
      <c r="TDM57" s="468"/>
      <c r="TDN57" s="468"/>
      <c r="TDO57" s="468"/>
      <c r="TDP57" s="468"/>
      <c r="TDQ57" s="468"/>
      <c r="TDR57" s="468"/>
      <c r="TDS57" s="468"/>
      <c r="TDT57" s="468"/>
      <c r="TDU57" s="468"/>
      <c r="TDV57" s="468"/>
      <c r="TDW57" s="468"/>
      <c r="TDX57" s="468"/>
      <c r="TDY57" s="468"/>
      <c r="TDZ57" s="468"/>
      <c r="TEA57" s="468"/>
      <c r="TEB57" s="468"/>
      <c r="TEC57" s="468"/>
      <c r="TED57" s="468"/>
      <c r="TEE57" s="468"/>
      <c r="TEF57" s="468"/>
      <c r="TEG57" s="468"/>
      <c r="TEH57" s="468"/>
      <c r="TEI57" s="468"/>
      <c r="TEJ57" s="468"/>
      <c r="TEK57" s="468"/>
      <c r="TEL57" s="468"/>
      <c r="TEM57" s="468"/>
      <c r="TEN57" s="468"/>
      <c r="TEO57" s="468"/>
      <c r="TEP57" s="468"/>
      <c r="TEQ57" s="468"/>
      <c r="TER57" s="468"/>
      <c r="TES57" s="468"/>
      <c r="TET57" s="468"/>
      <c r="TEU57" s="468"/>
      <c r="TEV57" s="468"/>
      <c r="TEW57" s="468"/>
      <c r="TEX57" s="468"/>
      <c r="TEY57" s="468"/>
      <c r="TEZ57" s="468"/>
      <c r="TFA57" s="468"/>
      <c r="TFB57" s="468"/>
      <c r="TFC57" s="468"/>
      <c r="TFD57" s="468"/>
      <c r="TFE57" s="468"/>
      <c r="TFF57" s="468"/>
      <c r="TFG57" s="468"/>
      <c r="TFH57" s="468"/>
      <c r="TFI57" s="468"/>
      <c r="TFJ57" s="468"/>
      <c r="TFK57" s="468"/>
      <c r="TFL57" s="468"/>
      <c r="TFM57" s="468"/>
      <c r="TFN57" s="468"/>
      <c r="TFO57" s="468"/>
      <c r="TFP57" s="468"/>
      <c r="TFQ57" s="468"/>
      <c r="TFR57" s="468"/>
      <c r="TFS57" s="468"/>
      <c r="TFT57" s="468"/>
      <c r="TFU57" s="468"/>
      <c r="TFV57" s="468"/>
      <c r="TFW57" s="468"/>
      <c r="TFX57" s="468"/>
      <c r="TFY57" s="468"/>
      <c r="TFZ57" s="468"/>
      <c r="TGA57" s="468"/>
      <c r="TGB57" s="468"/>
      <c r="TGC57" s="468"/>
      <c r="TGD57" s="468"/>
      <c r="TGE57" s="468"/>
      <c r="TGF57" s="468"/>
      <c r="TGG57" s="468"/>
      <c r="TGH57" s="468"/>
      <c r="TGI57" s="468"/>
      <c r="TGJ57" s="468"/>
      <c r="TGK57" s="468"/>
      <c r="TGL57" s="468"/>
      <c r="TGM57" s="468"/>
      <c r="TGN57" s="468"/>
      <c r="TGO57" s="468"/>
      <c r="TGP57" s="468"/>
      <c r="TGQ57" s="468"/>
      <c r="TGR57" s="468"/>
      <c r="TGS57" s="468"/>
      <c r="TGT57" s="468"/>
      <c r="TGU57" s="468"/>
      <c r="TGV57" s="468"/>
      <c r="TGW57" s="468"/>
      <c r="TGX57" s="468"/>
      <c r="TGY57" s="468"/>
      <c r="TGZ57" s="468"/>
      <c r="THA57" s="468"/>
      <c r="THB57" s="468"/>
      <c r="THC57" s="468"/>
      <c r="THD57" s="468"/>
      <c r="THE57" s="468"/>
      <c r="THF57" s="468"/>
      <c r="THG57" s="468"/>
      <c r="THH57" s="468"/>
      <c r="THI57" s="468"/>
      <c r="THJ57" s="468"/>
      <c r="THK57" s="468"/>
      <c r="THL57" s="468"/>
      <c r="THM57" s="468"/>
      <c r="THN57" s="468"/>
      <c r="THO57" s="468"/>
      <c r="THP57" s="468"/>
      <c r="THQ57" s="468"/>
      <c r="THR57" s="468"/>
      <c r="THS57" s="468"/>
      <c r="THT57" s="468"/>
      <c r="THU57" s="468"/>
      <c r="THV57" s="468"/>
      <c r="THW57" s="468"/>
      <c r="THX57" s="468"/>
      <c r="THY57" s="468"/>
      <c r="THZ57" s="468"/>
      <c r="TIA57" s="468"/>
      <c r="TIB57" s="468"/>
      <c r="TIC57" s="468"/>
      <c r="TID57" s="468"/>
      <c r="TIE57" s="468"/>
      <c r="TIF57" s="468"/>
      <c r="TIG57" s="468"/>
      <c r="TIH57" s="468"/>
      <c r="TII57" s="468"/>
      <c r="TIJ57" s="468"/>
      <c r="TIK57" s="468"/>
      <c r="TIL57" s="468"/>
      <c r="TIM57" s="468"/>
      <c r="TIN57" s="468"/>
      <c r="TIO57" s="468"/>
      <c r="TIP57" s="468"/>
      <c r="TIQ57" s="468"/>
      <c r="TIR57" s="468"/>
      <c r="TIS57" s="468"/>
      <c r="TIT57" s="468"/>
      <c r="TIU57" s="468"/>
      <c r="TIV57" s="468"/>
      <c r="TIW57" s="468"/>
      <c r="TIX57" s="468"/>
      <c r="TIY57" s="468"/>
      <c r="TIZ57" s="468"/>
      <c r="TJA57" s="468"/>
      <c r="TJB57" s="468"/>
      <c r="TJC57" s="468"/>
      <c r="TJD57" s="468"/>
      <c r="TJE57" s="468"/>
      <c r="TJF57" s="468"/>
      <c r="TJG57" s="468"/>
      <c r="TJH57" s="468"/>
      <c r="TJI57" s="468"/>
      <c r="TJJ57" s="468"/>
      <c r="TJK57" s="468"/>
      <c r="TJL57" s="468"/>
      <c r="TJM57" s="468"/>
      <c r="TJN57" s="468"/>
      <c r="TJO57" s="468"/>
      <c r="TJP57" s="468"/>
      <c r="TJQ57" s="468"/>
      <c r="TJR57" s="468"/>
      <c r="TJS57" s="468"/>
      <c r="TJT57" s="468"/>
      <c r="TJU57" s="468"/>
      <c r="TJV57" s="468"/>
      <c r="TJW57" s="468"/>
      <c r="TJX57" s="468"/>
      <c r="TJY57" s="468"/>
      <c r="TJZ57" s="468"/>
      <c r="TKA57" s="468"/>
      <c r="TKB57" s="468"/>
      <c r="TKC57" s="468"/>
      <c r="TKD57" s="468"/>
      <c r="TKE57" s="468"/>
      <c r="TKF57" s="468"/>
      <c r="TKG57" s="468"/>
      <c r="TKH57" s="468"/>
      <c r="TKI57" s="468"/>
      <c r="TKJ57" s="468"/>
      <c r="TKK57" s="468"/>
      <c r="TKL57" s="468"/>
      <c r="TKM57" s="468"/>
      <c r="TKN57" s="468"/>
      <c r="TKO57" s="468"/>
      <c r="TKP57" s="468"/>
      <c r="TKQ57" s="468"/>
      <c r="TKR57" s="468"/>
      <c r="TKS57" s="468"/>
      <c r="TKT57" s="468"/>
      <c r="TKU57" s="468"/>
      <c r="TKV57" s="468"/>
      <c r="TKW57" s="468"/>
      <c r="TKX57" s="468"/>
      <c r="TKY57" s="468"/>
      <c r="TKZ57" s="468"/>
      <c r="TLA57" s="468"/>
      <c r="TLB57" s="468"/>
      <c r="TLC57" s="468"/>
      <c r="TLD57" s="468"/>
      <c r="TLE57" s="468"/>
      <c r="TLF57" s="468"/>
      <c r="TLG57" s="468"/>
      <c r="TLH57" s="468"/>
      <c r="TLI57" s="468"/>
      <c r="TLJ57" s="468"/>
      <c r="TLK57" s="468"/>
      <c r="TLL57" s="468"/>
      <c r="TLM57" s="468"/>
      <c r="TLN57" s="468"/>
      <c r="TLO57" s="468"/>
      <c r="TLP57" s="468"/>
      <c r="TLQ57" s="468"/>
      <c r="TLR57" s="468"/>
      <c r="TLS57" s="468"/>
      <c r="TLT57" s="468"/>
      <c r="TLU57" s="468"/>
      <c r="TLV57" s="468"/>
      <c r="TLW57" s="468"/>
      <c r="TLX57" s="468"/>
      <c r="TLY57" s="468"/>
      <c r="TLZ57" s="468"/>
      <c r="TMA57" s="468"/>
      <c r="TMB57" s="468"/>
      <c r="TMC57" s="468"/>
      <c r="TMD57" s="468"/>
      <c r="TME57" s="468"/>
      <c r="TMF57" s="468"/>
      <c r="TMG57" s="468"/>
      <c r="TMH57" s="468"/>
      <c r="TMI57" s="468"/>
      <c r="TMJ57" s="468"/>
      <c r="TMK57" s="468"/>
      <c r="TML57" s="468"/>
      <c r="TMM57" s="468"/>
      <c r="TMN57" s="468"/>
      <c r="TMO57" s="468"/>
      <c r="TMP57" s="468"/>
      <c r="TMQ57" s="468"/>
      <c r="TMR57" s="468"/>
      <c r="TMS57" s="468"/>
      <c r="TMT57" s="468"/>
      <c r="TMU57" s="468"/>
      <c r="TMV57" s="468"/>
      <c r="TMW57" s="468"/>
      <c r="TMX57" s="468"/>
      <c r="TMY57" s="468"/>
      <c r="TMZ57" s="468"/>
      <c r="TNA57" s="468"/>
      <c r="TNB57" s="468"/>
      <c r="TNC57" s="468"/>
      <c r="TND57" s="468"/>
      <c r="TNE57" s="468"/>
      <c r="TNF57" s="468"/>
      <c r="TNG57" s="468"/>
      <c r="TNH57" s="468"/>
      <c r="TNI57" s="468"/>
      <c r="TNJ57" s="468"/>
      <c r="TNK57" s="468"/>
      <c r="TNL57" s="468"/>
      <c r="TNM57" s="468"/>
      <c r="TNN57" s="468"/>
      <c r="TNO57" s="468"/>
      <c r="TNP57" s="468"/>
      <c r="TNQ57" s="468"/>
      <c r="TNR57" s="468"/>
      <c r="TNS57" s="468"/>
      <c r="TNT57" s="468"/>
      <c r="TNU57" s="468"/>
      <c r="TNV57" s="468"/>
      <c r="TNW57" s="468"/>
      <c r="TNX57" s="468"/>
      <c r="TNY57" s="468"/>
      <c r="TNZ57" s="468"/>
      <c r="TOA57" s="468"/>
      <c r="TOB57" s="468"/>
      <c r="TOC57" s="468"/>
      <c r="TOD57" s="468"/>
      <c r="TOE57" s="468"/>
      <c r="TOF57" s="468"/>
      <c r="TOG57" s="468"/>
      <c r="TOH57" s="468"/>
      <c r="TOI57" s="468"/>
      <c r="TOJ57" s="468"/>
      <c r="TOK57" s="468"/>
      <c r="TOL57" s="468"/>
      <c r="TOM57" s="468"/>
      <c r="TON57" s="468"/>
      <c r="TOO57" s="468"/>
      <c r="TOP57" s="468"/>
      <c r="TOQ57" s="468"/>
      <c r="TOR57" s="468"/>
      <c r="TOS57" s="468"/>
      <c r="TOT57" s="468"/>
      <c r="TOU57" s="468"/>
      <c r="TOV57" s="468"/>
      <c r="TOW57" s="468"/>
      <c r="TOX57" s="468"/>
      <c r="TOY57" s="468"/>
      <c r="TOZ57" s="468"/>
      <c r="TPA57" s="468"/>
      <c r="TPB57" s="468"/>
      <c r="TPC57" s="468"/>
      <c r="TPD57" s="468"/>
      <c r="TPE57" s="468"/>
      <c r="TPF57" s="468"/>
      <c r="TPG57" s="468"/>
      <c r="TPH57" s="468"/>
      <c r="TPI57" s="468"/>
      <c r="TPJ57" s="468"/>
      <c r="TPK57" s="468"/>
      <c r="TPL57" s="468"/>
      <c r="TPM57" s="468"/>
      <c r="TPN57" s="468"/>
      <c r="TPO57" s="468"/>
      <c r="TPP57" s="468"/>
      <c r="TPQ57" s="468"/>
      <c r="TPR57" s="468"/>
      <c r="TPS57" s="468"/>
      <c r="TPT57" s="468"/>
      <c r="TPU57" s="468"/>
      <c r="TPV57" s="468"/>
      <c r="TPW57" s="468"/>
      <c r="TPX57" s="468"/>
      <c r="TPY57" s="468"/>
      <c r="TPZ57" s="468"/>
      <c r="TQA57" s="468"/>
      <c r="TQB57" s="468"/>
      <c r="TQC57" s="468"/>
      <c r="TQD57" s="468"/>
      <c r="TQE57" s="468"/>
      <c r="TQF57" s="468"/>
      <c r="TQG57" s="468"/>
      <c r="TQH57" s="468"/>
      <c r="TQI57" s="468"/>
      <c r="TQJ57" s="468"/>
      <c r="TQK57" s="468"/>
      <c r="TQL57" s="468"/>
      <c r="TQM57" s="468"/>
      <c r="TQN57" s="468"/>
      <c r="TQO57" s="468"/>
      <c r="TQP57" s="468"/>
      <c r="TQQ57" s="468"/>
      <c r="TQR57" s="468"/>
      <c r="TQS57" s="468"/>
      <c r="TQT57" s="468"/>
      <c r="TQU57" s="468"/>
      <c r="TQV57" s="468"/>
      <c r="TQW57" s="468"/>
      <c r="TQX57" s="468"/>
      <c r="TQY57" s="468"/>
      <c r="TQZ57" s="468"/>
      <c r="TRA57" s="468"/>
      <c r="TRB57" s="468"/>
      <c r="TRC57" s="468"/>
      <c r="TRD57" s="468"/>
      <c r="TRE57" s="468"/>
      <c r="TRF57" s="468"/>
      <c r="TRG57" s="468"/>
      <c r="TRH57" s="468"/>
      <c r="TRI57" s="468"/>
      <c r="TRJ57" s="468"/>
      <c r="TRK57" s="468"/>
      <c r="TRL57" s="468"/>
      <c r="TRM57" s="468"/>
      <c r="TRN57" s="468"/>
      <c r="TRO57" s="468"/>
      <c r="TRP57" s="468"/>
      <c r="TRQ57" s="468"/>
      <c r="TRR57" s="468"/>
      <c r="TRS57" s="468"/>
      <c r="TRT57" s="468"/>
      <c r="TRU57" s="468"/>
      <c r="TRV57" s="468"/>
      <c r="TRW57" s="468"/>
      <c r="TRX57" s="468"/>
      <c r="TRY57" s="468"/>
      <c r="TRZ57" s="468"/>
      <c r="TSA57" s="468"/>
      <c r="TSB57" s="468"/>
      <c r="TSC57" s="468"/>
      <c r="TSD57" s="468"/>
      <c r="TSE57" s="468"/>
      <c r="TSF57" s="468"/>
      <c r="TSG57" s="468"/>
      <c r="TSH57" s="468"/>
      <c r="TSI57" s="468"/>
      <c r="TSJ57" s="468"/>
      <c r="TSK57" s="468"/>
      <c r="TSL57" s="468"/>
      <c r="TSM57" s="468"/>
      <c r="TSN57" s="468"/>
      <c r="TSO57" s="468"/>
      <c r="TSP57" s="468"/>
      <c r="TSQ57" s="468"/>
      <c r="TSR57" s="468"/>
      <c r="TSS57" s="468"/>
      <c r="TST57" s="468"/>
      <c r="TSU57" s="468"/>
      <c r="TSV57" s="468"/>
      <c r="TSW57" s="468"/>
      <c r="TSX57" s="468"/>
      <c r="TSY57" s="468"/>
      <c r="TSZ57" s="468"/>
      <c r="TTA57" s="468"/>
      <c r="TTB57" s="468"/>
      <c r="TTC57" s="468"/>
      <c r="TTD57" s="468"/>
      <c r="TTE57" s="468"/>
      <c r="TTF57" s="468"/>
      <c r="TTG57" s="468"/>
      <c r="TTH57" s="468"/>
      <c r="TTI57" s="468"/>
      <c r="TTJ57" s="468"/>
      <c r="TTK57" s="468"/>
      <c r="TTL57" s="468"/>
      <c r="TTM57" s="468"/>
      <c r="TTN57" s="468"/>
      <c r="TTO57" s="468"/>
      <c r="TTP57" s="468"/>
      <c r="TTQ57" s="468"/>
      <c r="TTR57" s="468"/>
      <c r="TTS57" s="468"/>
      <c r="TTT57" s="468"/>
      <c r="TTU57" s="468"/>
      <c r="TTV57" s="468"/>
      <c r="TTW57" s="468"/>
      <c r="TTX57" s="468"/>
      <c r="TTY57" s="468"/>
      <c r="TTZ57" s="468"/>
      <c r="TUA57" s="468"/>
      <c r="TUB57" s="468"/>
      <c r="TUC57" s="468"/>
      <c r="TUD57" s="468"/>
      <c r="TUE57" s="468"/>
      <c r="TUF57" s="468"/>
      <c r="TUG57" s="468"/>
      <c r="TUH57" s="468"/>
      <c r="TUI57" s="468"/>
      <c r="TUJ57" s="468"/>
      <c r="TUK57" s="468"/>
      <c r="TUL57" s="468"/>
      <c r="TUM57" s="468"/>
      <c r="TUN57" s="468"/>
      <c r="TUO57" s="468"/>
      <c r="TUP57" s="468"/>
      <c r="TUQ57" s="468"/>
      <c r="TUR57" s="468"/>
      <c r="TUS57" s="468"/>
      <c r="TUT57" s="468"/>
      <c r="TUU57" s="468"/>
      <c r="TUV57" s="468"/>
      <c r="TUW57" s="468"/>
      <c r="TUX57" s="468"/>
      <c r="TUY57" s="468"/>
      <c r="TUZ57" s="468"/>
      <c r="TVA57" s="468"/>
      <c r="TVB57" s="468"/>
      <c r="TVC57" s="468"/>
      <c r="TVD57" s="468"/>
      <c r="TVE57" s="468"/>
      <c r="TVF57" s="468"/>
      <c r="TVG57" s="468"/>
      <c r="TVH57" s="468"/>
      <c r="TVI57" s="468"/>
      <c r="TVJ57" s="468"/>
      <c r="TVK57" s="468"/>
      <c r="TVL57" s="468"/>
      <c r="TVM57" s="468"/>
      <c r="TVN57" s="468"/>
      <c r="TVO57" s="468"/>
      <c r="TVP57" s="468"/>
      <c r="TVQ57" s="468"/>
      <c r="TVR57" s="468"/>
      <c r="TVS57" s="468"/>
      <c r="TVT57" s="468"/>
      <c r="TVU57" s="468"/>
      <c r="TVV57" s="468"/>
      <c r="TVW57" s="468"/>
      <c r="TVX57" s="468"/>
      <c r="TVY57" s="468"/>
      <c r="TVZ57" s="468"/>
      <c r="TWA57" s="468"/>
      <c r="TWB57" s="468"/>
      <c r="TWC57" s="468"/>
      <c r="TWD57" s="468"/>
      <c r="TWE57" s="468"/>
      <c r="TWF57" s="468"/>
      <c r="TWG57" s="468"/>
      <c r="TWH57" s="468"/>
      <c r="TWI57" s="468"/>
      <c r="TWJ57" s="468"/>
      <c r="TWK57" s="468"/>
      <c r="TWL57" s="468"/>
      <c r="TWM57" s="468"/>
      <c r="TWN57" s="468"/>
      <c r="TWO57" s="468"/>
      <c r="TWP57" s="468"/>
      <c r="TWQ57" s="468"/>
      <c r="TWR57" s="468"/>
      <c r="TWS57" s="468"/>
      <c r="TWT57" s="468"/>
      <c r="TWU57" s="468"/>
      <c r="TWV57" s="468"/>
      <c r="TWW57" s="468"/>
      <c r="TWX57" s="468"/>
      <c r="TWY57" s="468"/>
      <c r="TWZ57" s="468"/>
      <c r="TXA57" s="468"/>
      <c r="TXB57" s="468"/>
      <c r="TXC57" s="468"/>
      <c r="TXD57" s="468"/>
      <c r="TXE57" s="468"/>
      <c r="TXF57" s="468"/>
      <c r="TXG57" s="468"/>
      <c r="TXH57" s="468"/>
      <c r="TXI57" s="468"/>
      <c r="TXJ57" s="468"/>
      <c r="TXK57" s="468"/>
      <c r="TXL57" s="468"/>
      <c r="TXM57" s="468"/>
      <c r="TXN57" s="468"/>
      <c r="TXO57" s="468"/>
      <c r="TXP57" s="468"/>
      <c r="TXQ57" s="468"/>
      <c r="TXR57" s="468"/>
      <c r="TXS57" s="468"/>
      <c r="TXT57" s="468"/>
      <c r="TXU57" s="468"/>
      <c r="TXV57" s="468"/>
      <c r="TXW57" s="468"/>
      <c r="TXX57" s="468"/>
      <c r="TXY57" s="468"/>
      <c r="TXZ57" s="468"/>
      <c r="TYA57" s="468"/>
      <c r="TYB57" s="468"/>
      <c r="TYC57" s="468"/>
      <c r="TYD57" s="468"/>
      <c r="TYE57" s="468"/>
      <c r="TYF57" s="468"/>
      <c r="TYG57" s="468"/>
      <c r="TYH57" s="468"/>
      <c r="TYI57" s="468"/>
      <c r="TYJ57" s="468"/>
      <c r="TYK57" s="468"/>
      <c r="TYL57" s="468"/>
      <c r="TYM57" s="468"/>
      <c r="TYN57" s="468"/>
      <c r="TYO57" s="468"/>
      <c r="TYP57" s="468"/>
      <c r="TYQ57" s="468"/>
      <c r="TYR57" s="468"/>
      <c r="TYS57" s="468"/>
      <c r="TYT57" s="468"/>
      <c r="TYU57" s="468"/>
      <c r="TYV57" s="468"/>
      <c r="TYW57" s="468"/>
      <c r="TYX57" s="468"/>
      <c r="TYY57" s="468"/>
      <c r="TYZ57" s="468"/>
      <c r="TZA57" s="468"/>
      <c r="TZB57" s="468"/>
      <c r="TZC57" s="468"/>
      <c r="TZD57" s="468"/>
      <c r="TZE57" s="468"/>
      <c r="TZF57" s="468"/>
      <c r="TZG57" s="468"/>
      <c r="TZH57" s="468"/>
      <c r="TZI57" s="468"/>
      <c r="TZJ57" s="468"/>
      <c r="TZK57" s="468"/>
      <c r="TZL57" s="468"/>
      <c r="TZM57" s="468"/>
      <c r="TZN57" s="468"/>
      <c r="TZO57" s="468"/>
      <c r="TZP57" s="468"/>
      <c r="TZQ57" s="468"/>
      <c r="TZR57" s="468"/>
      <c r="TZS57" s="468"/>
      <c r="TZT57" s="468"/>
      <c r="TZU57" s="468"/>
      <c r="TZV57" s="468"/>
      <c r="TZW57" s="468"/>
      <c r="TZX57" s="468"/>
      <c r="TZY57" s="468"/>
      <c r="TZZ57" s="468"/>
      <c r="UAA57" s="468"/>
      <c r="UAB57" s="468"/>
      <c r="UAC57" s="468"/>
      <c r="UAD57" s="468"/>
      <c r="UAE57" s="468"/>
      <c r="UAF57" s="468"/>
      <c r="UAG57" s="468"/>
      <c r="UAH57" s="468"/>
      <c r="UAI57" s="468"/>
      <c r="UAJ57" s="468"/>
      <c r="UAK57" s="468"/>
      <c r="UAL57" s="468"/>
      <c r="UAM57" s="468"/>
      <c r="UAN57" s="468"/>
      <c r="UAO57" s="468"/>
      <c r="UAP57" s="468"/>
      <c r="UAQ57" s="468"/>
      <c r="UAR57" s="468"/>
      <c r="UAS57" s="468"/>
      <c r="UAT57" s="468"/>
      <c r="UAU57" s="468"/>
      <c r="UAV57" s="468"/>
      <c r="UAW57" s="468"/>
      <c r="UAX57" s="468"/>
      <c r="UAY57" s="468"/>
      <c r="UAZ57" s="468"/>
      <c r="UBA57" s="468"/>
      <c r="UBB57" s="468"/>
      <c r="UBC57" s="468"/>
      <c r="UBD57" s="468"/>
      <c r="UBE57" s="468"/>
      <c r="UBF57" s="468"/>
      <c r="UBG57" s="468"/>
      <c r="UBH57" s="468"/>
      <c r="UBI57" s="468"/>
      <c r="UBJ57" s="468"/>
      <c r="UBK57" s="468"/>
      <c r="UBL57" s="468"/>
      <c r="UBM57" s="468"/>
      <c r="UBN57" s="468"/>
      <c r="UBO57" s="468"/>
      <c r="UBP57" s="468"/>
      <c r="UBQ57" s="468"/>
      <c r="UBR57" s="468"/>
      <c r="UBS57" s="468"/>
      <c r="UBT57" s="468"/>
      <c r="UBU57" s="468"/>
      <c r="UBV57" s="468"/>
      <c r="UBW57" s="468"/>
      <c r="UBX57" s="468"/>
      <c r="UBY57" s="468"/>
      <c r="UBZ57" s="468"/>
      <c r="UCA57" s="468"/>
      <c r="UCB57" s="468"/>
      <c r="UCC57" s="468"/>
      <c r="UCD57" s="468"/>
      <c r="UCE57" s="468"/>
      <c r="UCF57" s="468"/>
      <c r="UCG57" s="468"/>
      <c r="UCH57" s="468"/>
      <c r="UCI57" s="468"/>
      <c r="UCJ57" s="468"/>
      <c r="UCK57" s="468"/>
      <c r="UCL57" s="468"/>
      <c r="UCM57" s="468"/>
      <c r="UCN57" s="468"/>
      <c r="UCO57" s="468"/>
      <c r="UCP57" s="468"/>
      <c r="UCQ57" s="468"/>
      <c r="UCR57" s="468"/>
      <c r="UCS57" s="468"/>
      <c r="UCT57" s="468"/>
      <c r="UCU57" s="468"/>
      <c r="UCV57" s="468"/>
      <c r="UCW57" s="468"/>
      <c r="UCX57" s="468"/>
      <c r="UCY57" s="468"/>
      <c r="UCZ57" s="468"/>
      <c r="UDA57" s="468"/>
      <c r="UDB57" s="468"/>
      <c r="UDC57" s="468"/>
      <c r="UDD57" s="468"/>
      <c r="UDE57" s="468"/>
      <c r="UDF57" s="468"/>
      <c r="UDG57" s="468"/>
      <c r="UDH57" s="468"/>
      <c r="UDI57" s="468"/>
      <c r="UDJ57" s="468"/>
      <c r="UDK57" s="468"/>
      <c r="UDL57" s="468"/>
      <c r="UDM57" s="468"/>
      <c r="UDN57" s="468"/>
      <c r="UDO57" s="468"/>
      <c r="UDP57" s="468"/>
      <c r="UDQ57" s="468"/>
      <c r="UDR57" s="468"/>
      <c r="UDS57" s="468"/>
      <c r="UDT57" s="468"/>
      <c r="UDU57" s="468"/>
      <c r="UDV57" s="468"/>
      <c r="UDW57" s="468"/>
      <c r="UDX57" s="468"/>
      <c r="UDY57" s="468"/>
      <c r="UDZ57" s="468"/>
      <c r="UEA57" s="468"/>
      <c r="UEB57" s="468"/>
      <c r="UEC57" s="468"/>
      <c r="UED57" s="468"/>
      <c r="UEE57" s="468"/>
      <c r="UEF57" s="468"/>
      <c r="UEG57" s="468"/>
      <c r="UEH57" s="468"/>
      <c r="UEI57" s="468"/>
      <c r="UEJ57" s="468"/>
      <c r="UEK57" s="468"/>
      <c r="UEL57" s="468"/>
      <c r="UEM57" s="468"/>
      <c r="UEN57" s="468"/>
      <c r="UEO57" s="468"/>
      <c r="UEP57" s="468"/>
      <c r="UEQ57" s="468"/>
      <c r="UER57" s="468"/>
      <c r="UES57" s="468"/>
      <c r="UET57" s="468"/>
      <c r="UEU57" s="468"/>
      <c r="UEV57" s="468"/>
      <c r="UEW57" s="468"/>
      <c r="UEX57" s="468"/>
      <c r="UEY57" s="468"/>
      <c r="UEZ57" s="468"/>
      <c r="UFA57" s="468"/>
      <c r="UFB57" s="468"/>
      <c r="UFC57" s="468"/>
      <c r="UFD57" s="468"/>
      <c r="UFE57" s="468"/>
      <c r="UFF57" s="468"/>
      <c r="UFG57" s="468"/>
      <c r="UFH57" s="468"/>
      <c r="UFI57" s="468"/>
      <c r="UFJ57" s="468"/>
      <c r="UFK57" s="468"/>
      <c r="UFL57" s="468"/>
      <c r="UFM57" s="468"/>
      <c r="UFN57" s="468"/>
      <c r="UFO57" s="468"/>
      <c r="UFP57" s="468"/>
      <c r="UFQ57" s="468"/>
      <c r="UFR57" s="468"/>
      <c r="UFS57" s="468"/>
      <c r="UFT57" s="468"/>
      <c r="UFU57" s="468"/>
      <c r="UFV57" s="468"/>
      <c r="UFW57" s="468"/>
      <c r="UFX57" s="468"/>
      <c r="UFY57" s="468"/>
      <c r="UFZ57" s="468"/>
      <c r="UGA57" s="468"/>
      <c r="UGB57" s="468"/>
      <c r="UGC57" s="468"/>
      <c r="UGD57" s="468"/>
      <c r="UGE57" s="468"/>
      <c r="UGF57" s="468"/>
      <c r="UGG57" s="468"/>
      <c r="UGH57" s="468"/>
      <c r="UGI57" s="468"/>
      <c r="UGJ57" s="468"/>
      <c r="UGK57" s="468"/>
      <c r="UGL57" s="468"/>
      <c r="UGM57" s="468"/>
      <c r="UGN57" s="468"/>
      <c r="UGO57" s="468"/>
      <c r="UGP57" s="468"/>
      <c r="UGQ57" s="468"/>
      <c r="UGR57" s="468"/>
      <c r="UGS57" s="468"/>
      <c r="UGT57" s="468"/>
      <c r="UGU57" s="468"/>
      <c r="UGV57" s="468"/>
      <c r="UGW57" s="468"/>
      <c r="UGX57" s="468"/>
      <c r="UGY57" s="468"/>
      <c r="UGZ57" s="468"/>
      <c r="UHA57" s="468"/>
      <c r="UHB57" s="468"/>
      <c r="UHC57" s="468"/>
      <c r="UHD57" s="468"/>
      <c r="UHE57" s="468"/>
      <c r="UHF57" s="468"/>
      <c r="UHG57" s="468"/>
      <c r="UHH57" s="468"/>
      <c r="UHI57" s="468"/>
      <c r="UHJ57" s="468"/>
      <c r="UHK57" s="468"/>
      <c r="UHL57" s="468"/>
      <c r="UHM57" s="468"/>
      <c r="UHN57" s="468"/>
      <c r="UHO57" s="468"/>
      <c r="UHP57" s="468"/>
      <c r="UHQ57" s="468"/>
      <c r="UHR57" s="468"/>
      <c r="UHS57" s="468"/>
      <c r="UHT57" s="468"/>
      <c r="UHU57" s="468"/>
      <c r="UHV57" s="468"/>
      <c r="UHW57" s="468"/>
      <c r="UHX57" s="468"/>
      <c r="UHY57" s="468"/>
      <c r="UHZ57" s="468"/>
      <c r="UIA57" s="468"/>
      <c r="UIB57" s="468"/>
      <c r="UIC57" s="468"/>
      <c r="UID57" s="468"/>
      <c r="UIE57" s="468"/>
      <c r="UIF57" s="468"/>
      <c r="UIG57" s="468"/>
      <c r="UIH57" s="468"/>
      <c r="UII57" s="468"/>
      <c r="UIJ57" s="468"/>
      <c r="UIK57" s="468"/>
      <c r="UIL57" s="468"/>
      <c r="UIM57" s="468"/>
      <c r="UIN57" s="468"/>
      <c r="UIO57" s="468"/>
      <c r="UIP57" s="468"/>
      <c r="UIQ57" s="468"/>
      <c r="UIR57" s="468"/>
      <c r="UIS57" s="468"/>
      <c r="UIT57" s="468"/>
      <c r="UIU57" s="468"/>
      <c r="UIV57" s="468"/>
      <c r="UIW57" s="468"/>
      <c r="UIX57" s="468"/>
      <c r="UIY57" s="468"/>
      <c r="UIZ57" s="468"/>
      <c r="UJA57" s="468"/>
      <c r="UJB57" s="468"/>
      <c r="UJC57" s="468"/>
      <c r="UJD57" s="468"/>
      <c r="UJE57" s="468"/>
      <c r="UJF57" s="468"/>
      <c r="UJG57" s="468"/>
      <c r="UJH57" s="468"/>
      <c r="UJI57" s="468"/>
      <c r="UJJ57" s="468"/>
      <c r="UJK57" s="468"/>
      <c r="UJL57" s="468"/>
      <c r="UJM57" s="468"/>
      <c r="UJN57" s="468"/>
      <c r="UJO57" s="468"/>
      <c r="UJP57" s="468"/>
      <c r="UJQ57" s="468"/>
      <c r="UJR57" s="468"/>
      <c r="UJS57" s="468"/>
      <c r="UJT57" s="468"/>
      <c r="UJU57" s="468"/>
      <c r="UJV57" s="468"/>
      <c r="UJW57" s="468"/>
      <c r="UJX57" s="468"/>
      <c r="UJY57" s="468"/>
      <c r="UJZ57" s="468"/>
      <c r="UKA57" s="468"/>
      <c r="UKB57" s="468"/>
      <c r="UKC57" s="468"/>
      <c r="UKD57" s="468"/>
      <c r="UKE57" s="468"/>
      <c r="UKF57" s="468"/>
      <c r="UKG57" s="468"/>
      <c r="UKH57" s="468"/>
      <c r="UKI57" s="468"/>
      <c r="UKJ57" s="468"/>
      <c r="UKK57" s="468"/>
      <c r="UKL57" s="468"/>
      <c r="UKM57" s="468"/>
      <c r="UKN57" s="468"/>
      <c r="UKO57" s="468"/>
      <c r="UKP57" s="468"/>
      <c r="UKQ57" s="468"/>
      <c r="UKR57" s="468"/>
      <c r="UKS57" s="468"/>
      <c r="UKT57" s="468"/>
      <c r="UKU57" s="468"/>
      <c r="UKV57" s="468"/>
      <c r="UKW57" s="468"/>
      <c r="UKX57" s="468"/>
      <c r="UKY57" s="468"/>
      <c r="UKZ57" s="468"/>
      <c r="ULA57" s="468"/>
      <c r="ULB57" s="468"/>
      <c r="ULC57" s="468"/>
      <c r="ULD57" s="468"/>
      <c r="ULE57" s="468"/>
      <c r="ULF57" s="468"/>
      <c r="ULG57" s="468"/>
      <c r="ULH57" s="468"/>
      <c r="ULI57" s="468"/>
      <c r="ULJ57" s="468"/>
      <c r="ULK57" s="468"/>
      <c r="ULL57" s="468"/>
      <c r="ULM57" s="468"/>
      <c r="ULN57" s="468"/>
      <c r="ULO57" s="468"/>
      <c r="ULP57" s="468"/>
      <c r="ULQ57" s="468"/>
      <c r="ULR57" s="468"/>
      <c r="ULS57" s="468"/>
      <c r="ULT57" s="468"/>
      <c r="ULU57" s="468"/>
      <c r="ULV57" s="468"/>
      <c r="ULW57" s="468"/>
      <c r="ULX57" s="468"/>
      <c r="ULY57" s="468"/>
      <c r="ULZ57" s="468"/>
      <c r="UMA57" s="468"/>
      <c r="UMB57" s="468"/>
      <c r="UMC57" s="468"/>
      <c r="UMD57" s="468"/>
      <c r="UME57" s="468"/>
      <c r="UMF57" s="468"/>
      <c r="UMG57" s="468"/>
      <c r="UMH57" s="468"/>
      <c r="UMI57" s="468"/>
      <c r="UMJ57" s="468"/>
      <c r="UMK57" s="468"/>
      <c r="UML57" s="468"/>
      <c r="UMM57" s="468"/>
      <c r="UMN57" s="468"/>
      <c r="UMO57" s="468"/>
      <c r="UMP57" s="468"/>
      <c r="UMQ57" s="468"/>
      <c r="UMR57" s="468"/>
      <c r="UMS57" s="468"/>
      <c r="UMT57" s="468"/>
      <c r="UMU57" s="468"/>
      <c r="UMV57" s="468"/>
      <c r="UMW57" s="468"/>
      <c r="UMX57" s="468"/>
      <c r="UMY57" s="468"/>
      <c r="UMZ57" s="468"/>
      <c r="UNA57" s="468"/>
      <c r="UNB57" s="468"/>
      <c r="UNC57" s="468"/>
      <c r="UND57" s="468"/>
      <c r="UNE57" s="468"/>
      <c r="UNF57" s="468"/>
      <c r="UNG57" s="468"/>
      <c r="UNH57" s="468"/>
      <c r="UNI57" s="468"/>
      <c r="UNJ57" s="468"/>
      <c r="UNK57" s="468"/>
      <c r="UNL57" s="468"/>
      <c r="UNM57" s="468"/>
      <c r="UNN57" s="468"/>
      <c r="UNO57" s="468"/>
      <c r="UNP57" s="468"/>
      <c r="UNQ57" s="468"/>
      <c r="UNR57" s="468"/>
      <c r="UNS57" s="468"/>
      <c r="UNT57" s="468"/>
      <c r="UNU57" s="468"/>
      <c r="UNV57" s="468"/>
      <c r="UNW57" s="468"/>
      <c r="UNX57" s="468"/>
      <c r="UNY57" s="468"/>
      <c r="UNZ57" s="468"/>
      <c r="UOA57" s="468"/>
      <c r="UOB57" s="468"/>
      <c r="UOC57" s="468"/>
      <c r="UOD57" s="468"/>
      <c r="UOE57" s="468"/>
      <c r="UOF57" s="468"/>
      <c r="UOG57" s="468"/>
      <c r="UOH57" s="468"/>
      <c r="UOI57" s="468"/>
      <c r="UOJ57" s="468"/>
      <c r="UOK57" s="468"/>
      <c r="UOL57" s="468"/>
      <c r="UOM57" s="468"/>
      <c r="UON57" s="468"/>
      <c r="UOO57" s="468"/>
      <c r="UOP57" s="468"/>
      <c r="UOQ57" s="468"/>
      <c r="UOR57" s="468"/>
      <c r="UOS57" s="468"/>
      <c r="UOT57" s="468"/>
      <c r="UOU57" s="468"/>
      <c r="UOV57" s="468"/>
      <c r="UOW57" s="468"/>
      <c r="UOX57" s="468"/>
      <c r="UOY57" s="468"/>
      <c r="UOZ57" s="468"/>
      <c r="UPA57" s="468"/>
      <c r="UPB57" s="468"/>
      <c r="UPC57" s="468"/>
      <c r="UPD57" s="468"/>
      <c r="UPE57" s="468"/>
      <c r="UPF57" s="468"/>
      <c r="UPG57" s="468"/>
      <c r="UPH57" s="468"/>
      <c r="UPI57" s="468"/>
      <c r="UPJ57" s="468"/>
      <c r="UPK57" s="468"/>
      <c r="UPL57" s="468"/>
      <c r="UPM57" s="468"/>
      <c r="UPN57" s="468"/>
      <c r="UPO57" s="468"/>
      <c r="UPP57" s="468"/>
      <c r="UPQ57" s="468"/>
      <c r="UPR57" s="468"/>
      <c r="UPS57" s="468"/>
      <c r="UPT57" s="468"/>
      <c r="UPU57" s="468"/>
      <c r="UPV57" s="468"/>
      <c r="UPW57" s="468"/>
      <c r="UPX57" s="468"/>
      <c r="UPY57" s="468"/>
      <c r="UPZ57" s="468"/>
      <c r="UQA57" s="468"/>
      <c r="UQB57" s="468"/>
      <c r="UQC57" s="468"/>
      <c r="UQD57" s="468"/>
      <c r="UQE57" s="468"/>
      <c r="UQF57" s="468"/>
      <c r="UQG57" s="468"/>
      <c r="UQH57" s="468"/>
      <c r="UQI57" s="468"/>
      <c r="UQJ57" s="468"/>
      <c r="UQK57" s="468"/>
      <c r="UQL57" s="468"/>
      <c r="UQM57" s="468"/>
      <c r="UQN57" s="468"/>
      <c r="UQO57" s="468"/>
      <c r="UQP57" s="468"/>
      <c r="UQQ57" s="468"/>
      <c r="UQR57" s="468"/>
      <c r="UQS57" s="468"/>
      <c r="UQT57" s="468"/>
      <c r="UQU57" s="468"/>
      <c r="UQV57" s="468"/>
      <c r="UQW57" s="468"/>
      <c r="UQX57" s="468"/>
      <c r="UQY57" s="468"/>
      <c r="UQZ57" s="468"/>
      <c r="URA57" s="468"/>
      <c r="URB57" s="468"/>
      <c r="URC57" s="468"/>
      <c r="URD57" s="468"/>
      <c r="URE57" s="468"/>
      <c r="URF57" s="468"/>
      <c r="URG57" s="468"/>
      <c r="URH57" s="468"/>
      <c r="URI57" s="468"/>
      <c r="URJ57" s="468"/>
      <c r="URK57" s="468"/>
      <c r="URL57" s="468"/>
      <c r="URM57" s="468"/>
      <c r="URN57" s="468"/>
      <c r="URO57" s="468"/>
      <c r="URP57" s="468"/>
      <c r="URQ57" s="468"/>
      <c r="URR57" s="468"/>
      <c r="URS57" s="468"/>
      <c r="URT57" s="468"/>
      <c r="URU57" s="468"/>
      <c r="URV57" s="468"/>
      <c r="URW57" s="468"/>
      <c r="URX57" s="468"/>
      <c r="URY57" s="468"/>
      <c r="URZ57" s="468"/>
      <c r="USA57" s="468"/>
      <c r="USB57" s="468"/>
      <c r="USC57" s="468"/>
      <c r="USD57" s="468"/>
      <c r="USE57" s="468"/>
      <c r="USF57" s="468"/>
      <c r="USG57" s="468"/>
      <c r="USH57" s="468"/>
      <c r="USI57" s="468"/>
      <c r="USJ57" s="468"/>
      <c r="USK57" s="468"/>
      <c r="USL57" s="468"/>
      <c r="USM57" s="468"/>
      <c r="USN57" s="468"/>
      <c r="USO57" s="468"/>
      <c r="USP57" s="468"/>
      <c r="USQ57" s="468"/>
      <c r="USR57" s="468"/>
      <c r="USS57" s="468"/>
      <c r="UST57" s="468"/>
      <c r="USU57" s="468"/>
      <c r="USV57" s="468"/>
      <c r="USW57" s="468"/>
      <c r="USX57" s="468"/>
      <c r="USY57" s="468"/>
      <c r="USZ57" s="468"/>
      <c r="UTA57" s="468"/>
      <c r="UTB57" s="468"/>
      <c r="UTC57" s="468"/>
      <c r="UTD57" s="468"/>
      <c r="UTE57" s="468"/>
      <c r="UTF57" s="468"/>
      <c r="UTG57" s="468"/>
      <c r="UTH57" s="468"/>
      <c r="UTI57" s="468"/>
      <c r="UTJ57" s="468"/>
      <c r="UTK57" s="468"/>
      <c r="UTL57" s="468"/>
      <c r="UTM57" s="468"/>
      <c r="UTN57" s="468"/>
      <c r="UTO57" s="468"/>
      <c r="UTP57" s="468"/>
      <c r="UTQ57" s="468"/>
      <c r="UTR57" s="468"/>
      <c r="UTS57" s="468"/>
      <c r="UTT57" s="468"/>
      <c r="UTU57" s="468"/>
      <c r="UTV57" s="468"/>
      <c r="UTW57" s="468"/>
      <c r="UTX57" s="468"/>
      <c r="UTY57" s="468"/>
      <c r="UTZ57" s="468"/>
      <c r="UUA57" s="468"/>
      <c r="UUB57" s="468"/>
      <c r="UUC57" s="468"/>
      <c r="UUD57" s="468"/>
      <c r="UUE57" s="468"/>
      <c r="UUF57" s="468"/>
      <c r="UUG57" s="468"/>
      <c r="UUH57" s="468"/>
      <c r="UUI57" s="468"/>
      <c r="UUJ57" s="468"/>
      <c r="UUK57" s="468"/>
      <c r="UUL57" s="468"/>
      <c r="UUM57" s="468"/>
      <c r="UUN57" s="468"/>
      <c r="UUO57" s="468"/>
      <c r="UUP57" s="468"/>
      <c r="UUQ57" s="468"/>
      <c r="UUR57" s="468"/>
      <c r="UUS57" s="468"/>
      <c r="UUT57" s="468"/>
      <c r="UUU57" s="468"/>
      <c r="UUV57" s="468"/>
      <c r="UUW57" s="468"/>
      <c r="UUX57" s="468"/>
      <c r="UUY57" s="468"/>
      <c r="UUZ57" s="468"/>
      <c r="UVA57" s="468"/>
      <c r="UVB57" s="468"/>
      <c r="UVC57" s="468"/>
      <c r="UVD57" s="468"/>
      <c r="UVE57" s="468"/>
      <c r="UVF57" s="468"/>
      <c r="UVG57" s="468"/>
      <c r="UVH57" s="468"/>
      <c r="UVI57" s="468"/>
      <c r="UVJ57" s="468"/>
      <c r="UVK57" s="468"/>
      <c r="UVL57" s="468"/>
      <c r="UVM57" s="468"/>
      <c r="UVN57" s="468"/>
      <c r="UVO57" s="468"/>
      <c r="UVP57" s="468"/>
      <c r="UVQ57" s="468"/>
      <c r="UVR57" s="468"/>
      <c r="UVS57" s="468"/>
      <c r="UVT57" s="468"/>
      <c r="UVU57" s="468"/>
      <c r="UVV57" s="468"/>
      <c r="UVW57" s="468"/>
      <c r="UVX57" s="468"/>
      <c r="UVY57" s="468"/>
      <c r="UVZ57" s="468"/>
      <c r="UWA57" s="468"/>
      <c r="UWB57" s="468"/>
      <c r="UWC57" s="468"/>
      <c r="UWD57" s="468"/>
      <c r="UWE57" s="468"/>
      <c r="UWF57" s="468"/>
      <c r="UWG57" s="468"/>
      <c r="UWH57" s="468"/>
      <c r="UWI57" s="468"/>
      <c r="UWJ57" s="468"/>
      <c r="UWK57" s="468"/>
      <c r="UWL57" s="468"/>
      <c r="UWM57" s="468"/>
      <c r="UWN57" s="468"/>
      <c r="UWO57" s="468"/>
      <c r="UWP57" s="468"/>
      <c r="UWQ57" s="468"/>
      <c r="UWR57" s="468"/>
      <c r="UWS57" s="468"/>
      <c r="UWT57" s="468"/>
      <c r="UWU57" s="468"/>
      <c r="UWV57" s="468"/>
      <c r="UWW57" s="468"/>
      <c r="UWX57" s="468"/>
      <c r="UWY57" s="468"/>
      <c r="UWZ57" s="468"/>
      <c r="UXA57" s="468"/>
      <c r="UXB57" s="468"/>
      <c r="UXC57" s="468"/>
      <c r="UXD57" s="468"/>
      <c r="UXE57" s="468"/>
      <c r="UXF57" s="468"/>
      <c r="UXG57" s="468"/>
      <c r="UXH57" s="468"/>
      <c r="UXI57" s="468"/>
      <c r="UXJ57" s="468"/>
      <c r="UXK57" s="468"/>
      <c r="UXL57" s="468"/>
      <c r="UXM57" s="468"/>
      <c r="UXN57" s="468"/>
      <c r="UXO57" s="468"/>
      <c r="UXP57" s="468"/>
      <c r="UXQ57" s="468"/>
      <c r="UXR57" s="468"/>
      <c r="UXS57" s="468"/>
      <c r="UXT57" s="468"/>
      <c r="UXU57" s="468"/>
      <c r="UXV57" s="468"/>
      <c r="UXW57" s="468"/>
      <c r="UXX57" s="468"/>
      <c r="UXY57" s="468"/>
      <c r="UXZ57" s="468"/>
      <c r="UYA57" s="468"/>
      <c r="UYB57" s="468"/>
      <c r="UYC57" s="468"/>
      <c r="UYD57" s="468"/>
      <c r="UYE57" s="468"/>
      <c r="UYF57" s="468"/>
      <c r="UYG57" s="468"/>
      <c r="UYH57" s="468"/>
      <c r="UYI57" s="468"/>
      <c r="UYJ57" s="468"/>
      <c r="UYK57" s="468"/>
      <c r="UYL57" s="468"/>
      <c r="UYM57" s="468"/>
      <c r="UYN57" s="468"/>
      <c r="UYO57" s="468"/>
      <c r="UYP57" s="468"/>
      <c r="UYQ57" s="468"/>
      <c r="UYR57" s="468"/>
      <c r="UYS57" s="468"/>
      <c r="UYT57" s="468"/>
      <c r="UYU57" s="468"/>
      <c r="UYV57" s="468"/>
      <c r="UYW57" s="468"/>
      <c r="UYX57" s="468"/>
      <c r="UYY57" s="468"/>
      <c r="UYZ57" s="468"/>
      <c r="UZA57" s="468"/>
      <c r="UZB57" s="468"/>
      <c r="UZC57" s="468"/>
      <c r="UZD57" s="468"/>
      <c r="UZE57" s="468"/>
      <c r="UZF57" s="468"/>
      <c r="UZG57" s="468"/>
      <c r="UZH57" s="468"/>
      <c r="UZI57" s="468"/>
      <c r="UZJ57" s="468"/>
      <c r="UZK57" s="468"/>
      <c r="UZL57" s="468"/>
      <c r="UZM57" s="468"/>
      <c r="UZN57" s="468"/>
      <c r="UZO57" s="468"/>
      <c r="UZP57" s="468"/>
      <c r="UZQ57" s="468"/>
      <c r="UZR57" s="468"/>
      <c r="UZS57" s="468"/>
      <c r="UZT57" s="468"/>
      <c r="UZU57" s="468"/>
      <c r="UZV57" s="468"/>
      <c r="UZW57" s="468"/>
      <c r="UZX57" s="468"/>
      <c r="UZY57" s="468"/>
      <c r="UZZ57" s="468"/>
      <c r="VAA57" s="468"/>
      <c r="VAB57" s="468"/>
      <c r="VAC57" s="468"/>
      <c r="VAD57" s="468"/>
      <c r="VAE57" s="468"/>
      <c r="VAF57" s="468"/>
      <c r="VAG57" s="468"/>
      <c r="VAH57" s="468"/>
      <c r="VAI57" s="468"/>
      <c r="VAJ57" s="468"/>
      <c r="VAK57" s="468"/>
      <c r="VAL57" s="468"/>
      <c r="VAM57" s="468"/>
      <c r="VAN57" s="468"/>
      <c r="VAO57" s="468"/>
      <c r="VAP57" s="468"/>
      <c r="VAQ57" s="468"/>
      <c r="VAR57" s="468"/>
      <c r="VAS57" s="468"/>
      <c r="VAT57" s="468"/>
      <c r="VAU57" s="468"/>
      <c r="VAV57" s="468"/>
      <c r="VAW57" s="468"/>
      <c r="VAX57" s="468"/>
      <c r="VAY57" s="468"/>
      <c r="VAZ57" s="468"/>
      <c r="VBA57" s="468"/>
      <c r="VBB57" s="468"/>
      <c r="VBC57" s="468"/>
      <c r="VBD57" s="468"/>
      <c r="VBE57" s="468"/>
      <c r="VBF57" s="468"/>
      <c r="VBG57" s="468"/>
      <c r="VBH57" s="468"/>
      <c r="VBI57" s="468"/>
      <c r="VBJ57" s="468"/>
      <c r="VBK57" s="468"/>
      <c r="VBL57" s="468"/>
      <c r="VBM57" s="468"/>
      <c r="VBN57" s="468"/>
      <c r="VBO57" s="468"/>
      <c r="VBP57" s="468"/>
      <c r="VBQ57" s="468"/>
      <c r="VBR57" s="468"/>
      <c r="VBS57" s="468"/>
      <c r="VBT57" s="468"/>
      <c r="VBU57" s="468"/>
      <c r="VBV57" s="468"/>
      <c r="VBW57" s="468"/>
      <c r="VBX57" s="468"/>
      <c r="VBY57" s="468"/>
      <c r="VBZ57" s="468"/>
      <c r="VCA57" s="468"/>
      <c r="VCB57" s="468"/>
      <c r="VCC57" s="468"/>
      <c r="VCD57" s="468"/>
      <c r="VCE57" s="468"/>
      <c r="VCF57" s="468"/>
      <c r="VCG57" s="468"/>
      <c r="VCH57" s="468"/>
      <c r="VCI57" s="468"/>
      <c r="VCJ57" s="468"/>
      <c r="VCK57" s="468"/>
      <c r="VCL57" s="468"/>
      <c r="VCM57" s="468"/>
      <c r="VCN57" s="468"/>
      <c r="VCO57" s="468"/>
      <c r="VCP57" s="468"/>
      <c r="VCQ57" s="468"/>
      <c r="VCR57" s="468"/>
      <c r="VCS57" s="468"/>
      <c r="VCT57" s="468"/>
      <c r="VCU57" s="468"/>
      <c r="VCV57" s="468"/>
      <c r="VCW57" s="468"/>
      <c r="VCX57" s="468"/>
      <c r="VCY57" s="468"/>
      <c r="VCZ57" s="468"/>
      <c r="VDA57" s="468"/>
      <c r="VDB57" s="468"/>
      <c r="VDC57" s="468"/>
      <c r="VDD57" s="468"/>
      <c r="VDE57" s="468"/>
      <c r="VDF57" s="468"/>
      <c r="VDG57" s="468"/>
      <c r="VDH57" s="468"/>
      <c r="VDI57" s="468"/>
      <c r="VDJ57" s="468"/>
      <c r="VDK57" s="468"/>
      <c r="VDL57" s="468"/>
      <c r="VDM57" s="468"/>
      <c r="VDN57" s="468"/>
      <c r="VDO57" s="468"/>
      <c r="VDP57" s="468"/>
      <c r="VDQ57" s="468"/>
      <c r="VDR57" s="468"/>
      <c r="VDS57" s="468"/>
      <c r="VDT57" s="468"/>
      <c r="VDU57" s="468"/>
      <c r="VDV57" s="468"/>
      <c r="VDW57" s="468"/>
      <c r="VDX57" s="468"/>
      <c r="VDY57" s="468"/>
      <c r="VDZ57" s="468"/>
      <c r="VEA57" s="468"/>
      <c r="VEB57" s="468"/>
      <c r="VEC57" s="468"/>
      <c r="VED57" s="468"/>
      <c r="VEE57" s="468"/>
      <c r="VEF57" s="468"/>
      <c r="VEG57" s="468"/>
      <c r="VEH57" s="468"/>
      <c r="VEI57" s="468"/>
      <c r="VEJ57" s="468"/>
      <c r="VEK57" s="468"/>
      <c r="VEL57" s="468"/>
      <c r="VEM57" s="468"/>
      <c r="VEN57" s="468"/>
      <c r="VEO57" s="468"/>
      <c r="VEP57" s="468"/>
      <c r="VEQ57" s="468"/>
      <c r="VER57" s="468"/>
      <c r="VES57" s="468"/>
      <c r="VET57" s="468"/>
      <c r="VEU57" s="468"/>
      <c r="VEV57" s="468"/>
      <c r="VEW57" s="468"/>
      <c r="VEX57" s="468"/>
      <c r="VEY57" s="468"/>
      <c r="VEZ57" s="468"/>
      <c r="VFA57" s="468"/>
      <c r="VFB57" s="468"/>
      <c r="VFC57" s="468"/>
      <c r="VFD57" s="468"/>
      <c r="VFE57" s="468"/>
      <c r="VFF57" s="468"/>
      <c r="VFG57" s="468"/>
      <c r="VFH57" s="468"/>
      <c r="VFI57" s="468"/>
      <c r="VFJ57" s="468"/>
      <c r="VFK57" s="468"/>
      <c r="VFL57" s="468"/>
      <c r="VFM57" s="468"/>
      <c r="VFN57" s="468"/>
      <c r="VFO57" s="468"/>
      <c r="VFP57" s="468"/>
      <c r="VFQ57" s="468"/>
      <c r="VFR57" s="468"/>
      <c r="VFS57" s="468"/>
      <c r="VFT57" s="468"/>
      <c r="VFU57" s="468"/>
      <c r="VFV57" s="468"/>
      <c r="VFW57" s="468"/>
      <c r="VFX57" s="468"/>
      <c r="VFY57" s="468"/>
      <c r="VFZ57" s="468"/>
      <c r="VGA57" s="468"/>
      <c r="VGB57" s="468"/>
      <c r="VGC57" s="468"/>
      <c r="VGD57" s="468"/>
      <c r="VGE57" s="468"/>
      <c r="VGF57" s="468"/>
      <c r="VGG57" s="468"/>
      <c r="VGH57" s="468"/>
      <c r="VGI57" s="468"/>
      <c r="VGJ57" s="468"/>
      <c r="VGK57" s="468"/>
      <c r="VGL57" s="468"/>
      <c r="VGM57" s="468"/>
      <c r="VGN57" s="468"/>
      <c r="VGO57" s="468"/>
      <c r="VGP57" s="468"/>
      <c r="VGQ57" s="468"/>
      <c r="VGR57" s="468"/>
      <c r="VGS57" s="468"/>
      <c r="VGT57" s="468"/>
      <c r="VGU57" s="468"/>
      <c r="VGV57" s="468"/>
      <c r="VGW57" s="468"/>
      <c r="VGX57" s="468"/>
      <c r="VGY57" s="468"/>
      <c r="VGZ57" s="468"/>
      <c r="VHA57" s="468"/>
      <c r="VHB57" s="468"/>
      <c r="VHC57" s="468"/>
      <c r="VHD57" s="468"/>
      <c r="VHE57" s="468"/>
      <c r="VHF57" s="468"/>
      <c r="VHG57" s="468"/>
      <c r="VHH57" s="468"/>
      <c r="VHI57" s="468"/>
      <c r="VHJ57" s="468"/>
      <c r="VHK57" s="468"/>
      <c r="VHL57" s="468"/>
      <c r="VHM57" s="468"/>
      <c r="VHN57" s="468"/>
      <c r="VHO57" s="468"/>
      <c r="VHP57" s="468"/>
      <c r="VHQ57" s="468"/>
      <c r="VHR57" s="468"/>
      <c r="VHS57" s="468"/>
      <c r="VHT57" s="468"/>
      <c r="VHU57" s="468"/>
      <c r="VHV57" s="468"/>
      <c r="VHW57" s="468"/>
      <c r="VHX57" s="468"/>
      <c r="VHY57" s="468"/>
      <c r="VHZ57" s="468"/>
      <c r="VIA57" s="468"/>
      <c r="VIB57" s="468"/>
      <c r="VIC57" s="468"/>
      <c r="VID57" s="468"/>
      <c r="VIE57" s="468"/>
      <c r="VIF57" s="468"/>
      <c r="VIG57" s="468"/>
      <c r="VIH57" s="468"/>
      <c r="VII57" s="468"/>
      <c r="VIJ57" s="468"/>
      <c r="VIK57" s="468"/>
      <c r="VIL57" s="468"/>
      <c r="VIM57" s="468"/>
      <c r="VIN57" s="468"/>
      <c r="VIO57" s="468"/>
      <c r="VIP57" s="468"/>
      <c r="VIQ57" s="468"/>
      <c r="VIR57" s="468"/>
      <c r="VIS57" s="468"/>
      <c r="VIT57" s="468"/>
      <c r="VIU57" s="468"/>
      <c r="VIV57" s="468"/>
      <c r="VIW57" s="468"/>
      <c r="VIX57" s="468"/>
      <c r="VIY57" s="468"/>
      <c r="VIZ57" s="468"/>
      <c r="VJA57" s="468"/>
      <c r="VJB57" s="468"/>
      <c r="VJC57" s="468"/>
      <c r="VJD57" s="468"/>
      <c r="VJE57" s="468"/>
      <c r="VJF57" s="468"/>
      <c r="VJG57" s="468"/>
      <c r="VJH57" s="468"/>
      <c r="VJI57" s="468"/>
      <c r="VJJ57" s="468"/>
      <c r="VJK57" s="468"/>
      <c r="VJL57" s="468"/>
      <c r="VJM57" s="468"/>
      <c r="VJN57" s="468"/>
      <c r="VJO57" s="468"/>
      <c r="VJP57" s="468"/>
      <c r="VJQ57" s="468"/>
      <c r="VJR57" s="468"/>
      <c r="VJS57" s="468"/>
      <c r="VJT57" s="468"/>
      <c r="VJU57" s="468"/>
      <c r="VJV57" s="468"/>
      <c r="VJW57" s="468"/>
      <c r="VJX57" s="468"/>
      <c r="VJY57" s="468"/>
      <c r="VJZ57" s="468"/>
      <c r="VKA57" s="468"/>
      <c r="VKB57" s="468"/>
      <c r="VKC57" s="468"/>
      <c r="VKD57" s="468"/>
      <c r="VKE57" s="468"/>
      <c r="VKF57" s="468"/>
      <c r="VKG57" s="468"/>
      <c r="VKH57" s="468"/>
      <c r="VKI57" s="468"/>
      <c r="VKJ57" s="468"/>
      <c r="VKK57" s="468"/>
      <c r="VKL57" s="468"/>
      <c r="VKM57" s="468"/>
      <c r="VKN57" s="468"/>
      <c r="VKO57" s="468"/>
      <c r="VKP57" s="468"/>
      <c r="VKQ57" s="468"/>
      <c r="VKR57" s="468"/>
      <c r="VKS57" s="468"/>
      <c r="VKT57" s="468"/>
      <c r="VKU57" s="468"/>
      <c r="VKV57" s="468"/>
      <c r="VKW57" s="468"/>
      <c r="VKX57" s="468"/>
      <c r="VKY57" s="468"/>
      <c r="VKZ57" s="468"/>
      <c r="VLA57" s="468"/>
      <c r="VLB57" s="468"/>
      <c r="VLC57" s="468"/>
      <c r="VLD57" s="468"/>
      <c r="VLE57" s="468"/>
      <c r="VLF57" s="468"/>
      <c r="VLG57" s="468"/>
      <c r="VLH57" s="468"/>
      <c r="VLI57" s="468"/>
      <c r="VLJ57" s="468"/>
      <c r="VLK57" s="468"/>
      <c r="VLL57" s="468"/>
      <c r="VLM57" s="468"/>
      <c r="VLN57" s="468"/>
      <c r="VLO57" s="468"/>
      <c r="VLP57" s="468"/>
      <c r="VLQ57" s="468"/>
      <c r="VLR57" s="468"/>
      <c r="VLS57" s="468"/>
      <c r="VLT57" s="468"/>
      <c r="VLU57" s="468"/>
      <c r="VLV57" s="468"/>
      <c r="VLW57" s="468"/>
      <c r="VLX57" s="468"/>
      <c r="VLY57" s="468"/>
      <c r="VLZ57" s="468"/>
      <c r="VMA57" s="468"/>
      <c r="VMB57" s="468"/>
      <c r="VMC57" s="468"/>
      <c r="VMD57" s="468"/>
      <c r="VME57" s="468"/>
      <c r="VMF57" s="468"/>
      <c r="VMG57" s="468"/>
      <c r="VMH57" s="468"/>
      <c r="VMI57" s="468"/>
      <c r="VMJ57" s="468"/>
      <c r="VMK57" s="468"/>
      <c r="VML57" s="468"/>
      <c r="VMM57" s="468"/>
      <c r="VMN57" s="468"/>
      <c r="VMO57" s="468"/>
      <c r="VMP57" s="468"/>
      <c r="VMQ57" s="468"/>
      <c r="VMR57" s="468"/>
      <c r="VMS57" s="468"/>
      <c r="VMT57" s="468"/>
      <c r="VMU57" s="468"/>
      <c r="VMV57" s="468"/>
      <c r="VMW57" s="468"/>
      <c r="VMX57" s="468"/>
      <c r="VMY57" s="468"/>
      <c r="VMZ57" s="468"/>
      <c r="VNA57" s="468"/>
      <c r="VNB57" s="468"/>
      <c r="VNC57" s="468"/>
      <c r="VND57" s="468"/>
      <c r="VNE57" s="468"/>
      <c r="VNF57" s="468"/>
      <c r="VNG57" s="468"/>
      <c r="VNH57" s="468"/>
      <c r="VNI57" s="468"/>
      <c r="VNJ57" s="468"/>
      <c r="VNK57" s="468"/>
      <c r="VNL57" s="468"/>
      <c r="VNM57" s="468"/>
      <c r="VNN57" s="468"/>
      <c r="VNO57" s="468"/>
      <c r="VNP57" s="468"/>
      <c r="VNQ57" s="468"/>
      <c r="VNR57" s="468"/>
      <c r="VNS57" s="468"/>
      <c r="VNT57" s="468"/>
      <c r="VNU57" s="468"/>
      <c r="VNV57" s="468"/>
      <c r="VNW57" s="468"/>
      <c r="VNX57" s="468"/>
      <c r="VNY57" s="468"/>
      <c r="VNZ57" s="468"/>
      <c r="VOA57" s="468"/>
      <c r="VOB57" s="468"/>
      <c r="VOC57" s="468"/>
      <c r="VOD57" s="468"/>
      <c r="VOE57" s="468"/>
      <c r="VOF57" s="468"/>
      <c r="VOG57" s="468"/>
      <c r="VOH57" s="468"/>
      <c r="VOI57" s="468"/>
      <c r="VOJ57" s="468"/>
      <c r="VOK57" s="468"/>
      <c r="VOL57" s="468"/>
      <c r="VOM57" s="468"/>
      <c r="VON57" s="468"/>
      <c r="VOO57" s="468"/>
      <c r="VOP57" s="468"/>
      <c r="VOQ57" s="468"/>
      <c r="VOR57" s="468"/>
      <c r="VOS57" s="468"/>
      <c r="VOT57" s="468"/>
      <c r="VOU57" s="468"/>
      <c r="VOV57" s="468"/>
      <c r="VOW57" s="468"/>
      <c r="VOX57" s="468"/>
      <c r="VOY57" s="468"/>
      <c r="VOZ57" s="468"/>
      <c r="VPA57" s="468"/>
      <c r="VPB57" s="468"/>
      <c r="VPC57" s="468"/>
      <c r="VPD57" s="468"/>
      <c r="VPE57" s="468"/>
      <c r="VPF57" s="468"/>
      <c r="VPG57" s="468"/>
      <c r="VPH57" s="468"/>
      <c r="VPI57" s="468"/>
      <c r="VPJ57" s="468"/>
      <c r="VPK57" s="468"/>
      <c r="VPL57" s="468"/>
      <c r="VPM57" s="468"/>
      <c r="VPN57" s="468"/>
      <c r="VPO57" s="468"/>
      <c r="VPP57" s="468"/>
      <c r="VPQ57" s="468"/>
      <c r="VPR57" s="468"/>
      <c r="VPS57" s="468"/>
      <c r="VPT57" s="468"/>
      <c r="VPU57" s="468"/>
      <c r="VPV57" s="468"/>
      <c r="VPW57" s="468"/>
      <c r="VPX57" s="468"/>
      <c r="VPY57" s="468"/>
      <c r="VPZ57" s="468"/>
      <c r="VQA57" s="468"/>
      <c r="VQB57" s="468"/>
      <c r="VQC57" s="468"/>
      <c r="VQD57" s="468"/>
      <c r="VQE57" s="468"/>
      <c r="VQF57" s="468"/>
      <c r="VQG57" s="468"/>
      <c r="VQH57" s="468"/>
      <c r="VQI57" s="468"/>
      <c r="VQJ57" s="468"/>
      <c r="VQK57" s="468"/>
      <c r="VQL57" s="468"/>
      <c r="VQM57" s="468"/>
      <c r="VQN57" s="468"/>
      <c r="VQO57" s="468"/>
      <c r="VQP57" s="468"/>
      <c r="VQQ57" s="468"/>
      <c r="VQR57" s="468"/>
      <c r="VQS57" s="468"/>
      <c r="VQT57" s="468"/>
      <c r="VQU57" s="468"/>
      <c r="VQV57" s="468"/>
      <c r="VQW57" s="468"/>
      <c r="VQX57" s="468"/>
      <c r="VQY57" s="468"/>
      <c r="VQZ57" s="468"/>
      <c r="VRA57" s="468"/>
      <c r="VRB57" s="468"/>
      <c r="VRC57" s="468"/>
      <c r="VRD57" s="468"/>
      <c r="VRE57" s="468"/>
      <c r="VRF57" s="468"/>
      <c r="VRG57" s="468"/>
      <c r="VRH57" s="468"/>
      <c r="VRI57" s="468"/>
      <c r="VRJ57" s="468"/>
      <c r="VRK57" s="468"/>
      <c r="VRL57" s="468"/>
      <c r="VRM57" s="468"/>
      <c r="VRN57" s="468"/>
      <c r="VRO57" s="468"/>
      <c r="VRP57" s="468"/>
      <c r="VRQ57" s="468"/>
      <c r="VRR57" s="468"/>
      <c r="VRS57" s="468"/>
      <c r="VRT57" s="468"/>
      <c r="VRU57" s="468"/>
      <c r="VRV57" s="468"/>
      <c r="VRW57" s="468"/>
      <c r="VRX57" s="468"/>
      <c r="VRY57" s="468"/>
      <c r="VRZ57" s="468"/>
      <c r="VSA57" s="468"/>
      <c r="VSB57" s="468"/>
      <c r="VSC57" s="468"/>
      <c r="VSD57" s="468"/>
      <c r="VSE57" s="468"/>
      <c r="VSF57" s="468"/>
      <c r="VSG57" s="468"/>
      <c r="VSH57" s="468"/>
      <c r="VSI57" s="468"/>
      <c r="VSJ57" s="468"/>
      <c r="VSK57" s="468"/>
      <c r="VSL57" s="468"/>
      <c r="VSM57" s="468"/>
      <c r="VSN57" s="468"/>
      <c r="VSO57" s="468"/>
      <c r="VSP57" s="468"/>
      <c r="VSQ57" s="468"/>
      <c r="VSR57" s="468"/>
      <c r="VSS57" s="468"/>
      <c r="VST57" s="468"/>
      <c r="VSU57" s="468"/>
      <c r="VSV57" s="468"/>
      <c r="VSW57" s="468"/>
      <c r="VSX57" s="468"/>
      <c r="VSY57" s="468"/>
      <c r="VSZ57" s="468"/>
      <c r="VTA57" s="468"/>
      <c r="VTB57" s="468"/>
      <c r="VTC57" s="468"/>
      <c r="VTD57" s="468"/>
      <c r="VTE57" s="468"/>
      <c r="VTF57" s="468"/>
      <c r="VTG57" s="468"/>
      <c r="VTH57" s="468"/>
      <c r="VTI57" s="468"/>
      <c r="VTJ57" s="468"/>
      <c r="VTK57" s="468"/>
      <c r="VTL57" s="468"/>
      <c r="VTM57" s="468"/>
      <c r="VTN57" s="468"/>
      <c r="VTO57" s="468"/>
      <c r="VTP57" s="468"/>
      <c r="VTQ57" s="468"/>
      <c r="VTR57" s="468"/>
      <c r="VTS57" s="468"/>
      <c r="VTT57" s="468"/>
      <c r="VTU57" s="468"/>
      <c r="VTV57" s="468"/>
      <c r="VTW57" s="468"/>
      <c r="VTX57" s="468"/>
      <c r="VTY57" s="468"/>
      <c r="VTZ57" s="468"/>
      <c r="VUA57" s="468"/>
      <c r="VUB57" s="468"/>
      <c r="VUC57" s="468"/>
      <c r="VUD57" s="468"/>
      <c r="VUE57" s="468"/>
      <c r="VUF57" s="468"/>
      <c r="VUG57" s="468"/>
      <c r="VUH57" s="468"/>
      <c r="VUI57" s="468"/>
      <c r="VUJ57" s="468"/>
      <c r="VUK57" s="468"/>
      <c r="VUL57" s="468"/>
      <c r="VUM57" s="468"/>
      <c r="VUN57" s="468"/>
      <c r="VUO57" s="468"/>
      <c r="VUP57" s="468"/>
      <c r="VUQ57" s="468"/>
      <c r="VUR57" s="468"/>
      <c r="VUS57" s="468"/>
      <c r="VUT57" s="468"/>
      <c r="VUU57" s="468"/>
      <c r="VUV57" s="468"/>
      <c r="VUW57" s="468"/>
      <c r="VUX57" s="468"/>
      <c r="VUY57" s="468"/>
      <c r="VUZ57" s="468"/>
      <c r="VVA57" s="468"/>
      <c r="VVB57" s="468"/>
      <c r="VVC57" s="468"/>
      <c r="VVD57" s="468"/>
      <c r="VVE57" s="468"/>
      <c r="VVF57" s="468"/>
      <c r="VVG57" s="468"/>
      <c r="VVH57" s="468"/>
      <c r="VVI57" s="468"/>
      <c r="VVJ57" s="468"/>
      <c r="VVK57" s="468"/>
      <c r="VVL57" s="468"/>
      <c r="VVM57" s="468"/>
      <c r="VVN57" s="468"/>
      <c r="VVO57" s="468"/>
      <c r="VVP57" s="468"/>
      <c r="VVQ57" s="468"/>
      <c r="VVR57" s="468"/>
      <c r="VVS57" s="468"/>
      <c r="VVT57" s="468"/>
      <c r="VVU57" s="468"/>
      <c r="VVV57" s="468"/>
      <c r="VVW57" s="468"/>
      <c r="VVX57" s="468"/>
      <c r="VVY57" s="468"/>
      <c r="VVZ57" s="468"/>
      <c r="VWA57" s="468"/>
      <c r="VWB57" s="468"/>
      <c r="VWC57" s="468"/>
      <c r="VWD57" s="468"/>
      <c r="VWE57" s="468"/>
      <c r="VWF57" s="468"/>
      <c r="VWG57" s="468"/>
      <c r="VWH57" s="468"/>
      <c r="VWI57" s="468"/>
      <c r="VWJ57" s="468"/>
      <c r="VWK57" s="468"/>
      <c r="VWL57" s="468"/>
      <c r="VWM57" s="468"/>
      <c r="VWN57" s="468"/>
      <c r="VWO57" s="468"/>
      <c r="VWP57" s="468"/>
      <c r="VWQ57" s="468"/>
      <c r="VWR57" s="468"/>
      <c r="VWS57" s="468"/>
      <c r="VWT57" s="468"/>
      <c r="VWU57" s="468"/>
      <c r="VWV57" s="468"/>
      <c r="VWW57" s="468"/>
      <c r="VWX57" s="468"/>
      <c r="VWY57" s="468"/>
      <c r="VWZ57" s="468"/>
      <c r="VXA57" s="468"/>
      <c r="VXB57" s="468"/>
      <c r="VXC57" s="468"/>
      <c r="VXD57" s="468"/>
      <c r="VXE57" s="468"/>
      <c r="VXF57" s="468"/>
      <c r="VXG57" s="468"/>
      <c r="VXH57" s="468"/>
      <c r="VXI57" s="468"/>
      <c r="VXJ57" s="468"/>
      <c r="VXK57" s="468"/>
      <c r="VXL57" s="468"/>
      <c r="VXM57" s="468"/>
      <c r="VXN57" s="468"/>
      <c r="VXO57" s="468"/>
      <c r="VXP57" s="468"/>
      <c r="VXQ57" s="468"/>
      <c r="VXR57" s="468"/>
      <c r="VXS57" s="468"/>
      <c r="VXT57" s="468"/>
      <c r="VXU57" s="468"/>
      <c r="VXV57" s="468"/>
      <c r="VXW57" s="468"/>
      <c r="VXX57" s="468"/>
      <c r="VXY57" s="468"/>
      <c r="VXZ57" s="468"/>
      <c r="VYA57" s="468"/>
      <c r="VYB57" s="468"/>
      <c r="VYC57" s="468"/>
      <c r="VYD57" s="468"/>
      <c r="VYE57" s="468"/>
      <c r="VYF57" s="468"/>
      <c r="VYG57" s="468"/>
      <c r="VYH57" s="468"/>
      <c r="VYI57" s="468"/>
      <c r="VYJ57" s="468"/>
      <c r="VYK57" s="468"/>
      <c r="VYL57" s="468"/>
      <c r="VYM57" s="468"/>
      <c r="VYN57" s="468"/>
      <c r="VYO57" s="468"/>
      <c r="VYP57" s="468"/>
      <c r="VYQ57" s="468"/>
      <c r="VYR57" s="468"/>
      <c r="VYS57" s="468"/>
      <c r="VYT57" s="468"/>
      <c r="VYU57" s="468"/>
      <c r="VYV57" s="468"/>
      <c r="VYW57" s="468"/>
      <c r="VYX57" s="468"/>
      <c r="VYY57" s="468"/>
      <c r="VYZ57" s="468"/>
      <c r="VZA57" s="468"/>
      <c r="VZB57" s="468"/>
      <c r="VZC57" s="468"/>
      <c r="VZD57" s="468"/>
      <c r="VZE57" s="468"/>
      <c r="VZF57" s="468"/>
      <c r="VZG57" s="468"/>
      <c r="VZH57" s="468"/>
      <c r="VZI57" s="468"/>
      <c r="VZJ57" s="468"/>
      <c r="VZK57" s="468"/>
      <c r="VZL57" s="468"/>
      <c r="VZM57" s="468"/>
      <c r="VZN57" s="468"/>
      <c r="VZO57" s="468"/>
      <c r="VZP57" s="468"/>
      <c r="VZQ57" s="468"/>
      <c r="VZR57" s="468"/>
      <c r="VZS57" s="468"/>
      <c r="VZT57" s="468"/>
      <c r="VZU57" s="468"/>
      <c r="VZV57" s="468"/>
      <c r="VZW57" s="468"/>
      <c r="VZX57" s="468"/>
      <c r="VZY57" s="468"/>
      <c r="VZZ57" s="468"/>
      <c r="WAA57" s="468"/>
      <c r="WAB57" s="468"/>
      <c r="WAC57" s="468"/>
      <c r="WAD57" s="468"/>
      <c r="WAE57" s="468"/>
      <c r="WAF57" s="468"/>
      <c r="WAG57" s="468"/>
      <c r="WAH57" s="468"/>
      <c r="WAI57" s="468"/>
      <c r="WAJ57" s="468"/>
      <c r="WAK57" s="468"/>
      <c r="WAL57" s="468"/>
      <c r="WAM57" s="468"/>
      <c r="WAN57" s="468"/>
      <c r="WAO57" s="468"/>
      <c r="WAP57" s="468"/>
      <c r="WAQ57" s="468"/>
      <c r="WAR57" s="468"/>
      <c r="WAS57" s="468"/>
      <c r="WAT57" s="468"/>
      <c r="WAU57" s="468"/>
      <c r="WAV57" s="468"/>
      <c r="WAW57" s="468"/>
      <c r="WAX57" s="468"/>
      <c r="WAY57" s="468"/>
      <c r="WAZ57" s="468"/>
      <c r="WBA57" s="468"/>
      <c r="WBB57" s="468"/>
      <c r="WBC57" s="468"/>
      <c r="WBD57" s="468"/>
      <c r="WBE57" s="468"/>
      <c r="WBF57" s="468"/>
      <c r="WBG57" s="468"/>
      <c r="WBH57" s="468"/>
      <c r="WBI57" s="468"/>
      <c r="WBJ57" s="468"/>
      <c r="WBK57" s="468"/>
      <c r="WBL57" s="468"/>
      <c r="WBM57" s="468"/>
      <c r="WBN57" s="468"/>
      <c r="WBO57" s="468"/>
      <c r="WBP57" s="468"/>
      <c r="WBQ57" s="468"/>
      <c r="WBR57" s="468"/>
      <c r="WBS57" s="468"/>
      <c r="WBT57" s="468"/>
      <c r="WBU57" s="468"/>
      <c r="WBV57" s="468"/>
      <c r="WBW57" s="468"/>
      <c r="WBX57" s="468"/>
      <c r="WBY57" s="468"/>
      <c r="WBZ57" s="468"/>
      <c r="WCA57" s="468"/>
      <c r="WCB57" s="468"/>
      <c r="WCC57" s="468"/>
      <c r="WCD57" s="468"/>
      <c r="WCE57" s="468"/>
      <c r="WCF57" s="468"/>
      <c r="WCG57" s="468"/>
      <c r="WCH57" s="468"/>
      <c r="WCI57" s="468"/>
      <c r="WCJ57" s="468"/>
      <c r="WCK57" s="468"/>
      <c r="WCL57" s="468"/>
      <c r="WCM57" s="468"/>
      <c r="WCN57" s="468"/>
      <c r="WCO57" s="468"/>
      <c r="WCP57" s="468"/>
      <c r="WCQ57" s="468"/>
      <c r="WCR57" s="468"/>
      <c r="WCS57" s="468"/>
      <c r="WCT57" s="468"/>
      <c r="WCU57" s="468"/>
      <c r="WCV57" s="468"/>
      <c r="WCW57" s="468"/>
      <c r="WCX57" s="468"/>
      <c r="WCY57" s="468"/>
      <c r="WCZ57" s="468"/>
      <c r="WDA57" s="468"/>
      <c r="WDB57" s="468"/>
      <c r="WDC57" s="468"/>
      <c r="WDD57" s="468"/>
      <c r="WDE57" s="468"/>
      <c r="WDF57" s="468"/>
      <c r="WDG57" s="468"/>
      <c r="WDH57" s="468"/>
      <c r="WDI57" s="468"/>
      <c r="WDJ57" s="468"/>
      <c r="WDK57" s="468"/>
      <c r="WDL57" s="468"/>
      <c r="WDM57" s="468"/>
      <c r="WDN57" s="468"/>
      <c r="WDO57" s="468"/>
      <c r="WDP57" s="468"/>
      <c r="WDQ57" s="468"/>
      <c r="WDR57" s="468"/>
      <c r="WDS57" s="468"/>
      <c r="WDT57" s="468"/>
      <c r="WDU57" s="468"/>
      <c r="WDV57" s="468"/>
      <c r="WDW57" s="468"/>
      <c r="WDX57" s="468"/>
      <c r="WDY57" s="468"/>
      <c r="WDZ57" s="468"/>
      <c r="WEA57" s="468"/>
      <c r="WEB57" s="468"/>
      <c r="WEC57" s="468"/>
      <c r="WED57" s="468"/>
      <c r="WEE57" s="468"/>
      <c r="WEF57" s="468"/>
      <c r="WEG57" s="468"/>
      <c r="WEH57" s="468"/>
      <c r="WEI57" s="468"/>
      <c r="WEJ57" s="468"/>
      <c r="WEK57" s="468"/>
      <c r="WEL57" s="468"/>
      <c r="WEM57" s="468"/>
      <c r="WEN57" s="468"/>
      <c r="WEO57" s="468"/>
      <c r="WEP57" s="468"/>
      <c r="WEQ57" s="468"/>
      <c r="WER57" s="468"/>
      <c r="WES57" s="468"/>
      <c r="WET57" s="468"/>
      <c r="WEU57" s="468"/>
      <c r="WEV57" s="468"/>
      <c r="WEW57" s="468"/>
      <c r="WEX57" s="468"/>
      <c r="WEY57" s="468"/>
      <c r="WEZ57" s="468"/>
      <c r="WFA57" s="468"/>
      <c r="WFB57" s="468"/>
      <c r="WFC57" s="468"/>
      <c r="WFD57" s="468"/>
      <c r="WFE57" s="468"/>
      <c r="WFF57" s="468"/>
      <c r="WFG57" s="468"/>
      <c r="WFH57" s="468"/>
      <c r="WFI57" s="468"/>
      <c r="WFJ57" s="468"/>
      <c r="WFK57" s="468"/>
      <c r="WFL57" s="468"/>
      <c r="WFM57" s="468"/>
      <c r="WFN57" s="468"/>
      <c r="WFO57" s="468"/>
      <c r="WFP57" s="468"/>
      <c r="WFQ57" s="468"/>
      <c r="WFR57" s="468"/>
      <c r="WFS57" s="468"/>
      <c r="WFT57" s="468"/>
      <c r="WFU57" s="468"/>
      <c r="WFV57" s="468"/>
      <c r="WFW57" s="468"/>
      <c r="WFX57" s="468"/>
      <c r="WFY57" s="468"/>
      <c r="WFZ57" s="468"/>
      <c r="WGA57" s="468"/>
      <c r="WGB57" s="468"/>
      <c r="WGC57" s="468"/>
      <c r="WGD57" s="468"/>
      <c r="WGE57" s="468"/>
      <c r="WGF57" s="468"/>
      <c r="WGG57" s="468"/>
      <c r="WGH57" s="468"/>
      <c r="WGI57" s="468"/>
      <c r="WGJ57" s="468"/>
      <c r="WGK57" s="468"/>
      <c r="WGL57" s="468"/>
      <c r="WGM57" s="468"/>
      <c r="WGN57" s="468"/>
      <c r="WGO57" s="468"/>
      <c r="WGP57" s="468"/>
      <c r="WGQ57" s="468"/>
      <c r="WGR57" s="468"/>
      <c r="WGS57" s="468"/>
      <c r="WGT57" s="468"/>
      <c r="WGU57" s="468"/>
      <c r="WGV57" s="468"/>
      <c r="WGW57" s="468"/>
      <c r="WGX57" s="468"/>
      <c r="WGY57" s="468"/>
      <c r="WGZ57" s="468"/>
      <c r="WHA57" s="468"/>
      <c r="WHB57" s="468"/>
      <c r="WHC57" s="468"/>
      <c r="WHD57" s="468"/>
      <c r="WHE57" s="468"/>
      <c r="WHF57" s="468"/>
      <c r="WHG57" s="468"/>
      <c r="WHH57" s="468"/>
      <c r="WHI57" s="468"/>
      <c r="WHJ57" s="468"/>
      <c r="WHK57" s="468"/>
      <c r="WHL57" s="468"/>
      <c r="WHM57" s="468"/>
      <c r="WHN57" s="468"/>
      <c r="WHO57" s="468"/>
      <c r="WHP57" s="468"/>
      <c r="WHQ57" s="468"/>
      <c r="WHR57" s="468"/>
      <c r="WHS57" s="468"/>
      <c r="WHT57" s="468"/>
      <c r="WHU57" s="468"/>
      <c r="WHV57" s="468"/>
      <c r="WHW57" s="468"/>
      <c r="WHX57" s="468"/>
      <c r="WHY57" s="468"/>
      <c r="WHZ57" s="468"/>
      <c r="WIA57" s="468"/>
      <c r="WIB57" s="468"/>
      <c r="WIC57" s="468"/>
      <c r="WID57" s="468"/>
      <c r="WIE57" s="468"/>
      <c r="WIF57" s="468"/>
      <c r="WIG57" s="468"/>
      <c r="WIH57" s="468"/>
      <c r="WII57" s="468"/>
      <c r="WIJ57" s="468"/>
      <c r="WIK57" s="468"/>
      <c r="WIL57" s="468"/>
      <c r="WIM57" s="468"/>
      <c r="WIN57" s="468"/>
      <c r="WIO57" s="468"/>
      <c r="WIP57" s="468"/>
      <c r="WIQ57" s="468"/>
      <c r="WIR57" s="468"/>
      <c r="WIS57" s="468"/>
      <c r="WIT57" s="468"/>
      <c r="WIU57" s="468"/>
      <c r="WIV57" s="468"/>
      <c r="WIW57" s="468"/>
      <c r="WIX57" s="468"/>
      <c r="WIY57" s="468"/>
      <c r="WIZ57" s="468"/>
      <c r="WJA57" s="468"/>
      <c r="WJB57" s="468"/>
      <c r="WJC57" s="468"/>
      <c r="WJD57" s="468"/>
      <c r="WJE57" s="468"/>
      <c r="WJF57" s="468"/>
      <c r="WJG57" s="468"/>
      <c r="WJH57" s="468"/>
      <c r="WJI57" s="468"/>
      <c r="WJJ57" s="468"/>
      <c r="WJK57" s="468"/>
      <c r="WJL57" s="468"/>
      <c r="WJM57" s="468"/>
      <c r="WJN57" s="468"/>
      <c r="WJO57" s="468"/>
      <c r="WJP57" s="468"/>
      <c r="WJQ57" s="468"/>
      <c r="WJR57" s="468"/>
      <c r="WJS57" s="468"/>
      <c r="WJT57" s="468"/>
      <c r="WJU57" s="468"/>
      <c r="WJV57" s="468"/>
      <c r="WJW57" s="468"/>
      <c r="WJX57" s="468"/>
      <c r="WJY57" s="468"/>
      <c r="WJZ57" s="468"/>
      <c r="WKA57" s="468"/>
      <c r="WKB57" s="468"/>
      <c r="WKC57" s="468"/>
      <c r="WKD57" s="468"/>
      <c r="WKE57" s="468"/>
      <c r="WKF57" s="468"/>
      <c r="WKG57" s="468"/>
      <c r="WKH57" s="468"/>
      <c r="WKI57" s="468"/>
      <c r="WKJ57" s="468"/>
      <c r="WKK57" s="468"/>
      <c r="WKL57" s="468"/>
      <c r="WKM57" s="468"/>
      <c r="WKN57" s="468"/>
      <c r="WKO57" s="468"/>
      <c r="WKP57" s="468"/>
      <c r="WKQ57" s="468"/>
      <c r="WKR57" s="468"/>
      <c r="WKS57" s="468"/>
      <c r="WKT57" s="468"/>
      <c r="WKU57" s="468"/>
      <c r="WKV57" s="468"/>
      <c r="WKW57" s="468"/>
      <c r="WKX57" s="468"/>
      <c r="WKY57" s="468"/>
      <c r="WKZ57" s="468"/>
      <c r="WLA57" s="468"/>
      <c r="WLB57" s="468"/>
      <c r="WLC57" s="468"/>
      <c r="WLD57" s="468"/>
      <c r="WLE57" s="468"/>
      <c r="WLF57" s="468"/>
      <c r="WLG57" s="468"/>
      <c r="WLH57" s="468"/>
      <c r="WLI57" s="468"/>
      <c r="WLJ57" s="468"/>
      <c r="WLK57" s="468"/>
      <c r="WLL57" s="468"/>
      <c r="WLM57" s="468"/>
      <c r="WLN57" s="468"/>
      <c r="WLO57" s="468"/>
      <c r="WLP57" s="468"/>
      <c r="WLQ57" s="468"/>
      <c r="WLR57" s="468"/>
      <c r="WLS57" s="468"/>
      <c r="WLT57" s="468"/>
      <c r="WLU57" s="468"/>
      <c r="WLV57" s="468"/>
      <c r="WLW57" s="468"/>
      <c r="WLX57" s="468"/>
      <c r="WLY57" s="468"/>
      <c r="WLZ57" s="468"/>
      <c r="WMA57" s="468"/>
      <c r="WMB57" s="468"/>
      <c r="WMC57" s="468"/>
      <c r="WMD57" s="468"/>
      <c r="WME57" s="468"/>
      <c r="WMF57" s="468"/>
      <c r="WMG57" s="468"/>
      <c r="WMH57" s="468"/>
      <c r="WMI57" s="468"/>
      <c r="WMJ57" s="468"/>
      <c r="WMK57" s="468"/>
      <c r="WML57" s="468"/>
      <c r="WMM57" s="468"/>
      <c r="WMN57" s="468"/>
      <c r="WMO57" s="468"/>
      <c r="WMP57" s="468"/>
      <c r="WMQ57" s="468"/>
      <c r="WMR57" s="468"/>
      <c r="WMS57" s="468"/>
      <c r="WMT57" s="468"/>
      <c r="WMU57" s="468"/>
      <c r="WMV57" s="468"/>
      <c r="WMW57" s="468"/>
      <c r="WMX57" s="468"/>
      <c r="WMY57" s="468"/>
      <c r="WMZ57" s="468"/>
      <c r="WNA57" s="468"/>
      <c r="WNB57" s="468"/>
      <c r="WNC57" s="468"/>
      <c r="WND57" s="468"/>
      <c r="WNE57" s="468"/>
      <c r="WNF57" s="468"/>
      <c r="WNG57" s="468"/>
      <c r="WNH57" s="468"/>
      <c r="WNI57" s="468"/>
      <c r="WNJ57" s="468"/>
      <c r="WNK57" s="468"/>
      <c r="WNL57" s="468"/>
      <c r="WNM57" s="468"/>
      <c r="WNN57" s="468"/>
      <c r="WNO57" s="468"/>
      <c r="WNP57" s="468"/>
      <c r="WNQ57" s="468"/>
      <c r="WNR57" s="468"/>
      <c r="WNS57" s="468"/>
      <c r="WNT57" s="468"/>
      <c r="WNU57" s="468"/>
      <c r="WNV57" s="468"/>
      <c r="WNW57" s="468"/>
      <c r="WNX57" s="468"/>
      <c r="WNY57" s="468"/>
      <c r="WNZ57" s="468"/>
      <c r="WOA57" s="468"/>
      <c r="WOB57" s="468"/>
      <c r="WOC57" s="468"/>
      <c r="WOD57" s="468"/>
      <c r="WOE57" s="468"/>
      <c r="WOF57" s="468"/>
      <c r="WOG57" s="468"/>
      <c r="WOH57" s="468"/>
      <c r="WOI57" s="468"/>
      <c r="WOJ57" s="468"/>
      <c r="WOK57" s="468"/>
      <c r="WOL57" s="468"/>
      <c r="WOM57" s="468"/>
      <c r="WON57" s="468"/>
      <c r="WOO57" s="468"/>
      <c r="WOP57" s="468"/>
      <c r="WOQ57" s="468"/>
      <c r="WOR57" s="468"/>
      <c r="WOS57" s="468"/>
      <c r="WOT57" s="468"/>
      <c r="WOU57" s="468"/>
      <c r="WOV57" s="468"/>
      <c r="WOW57" s="468"/>
      <c r="WOX57" s="468"/>
      <c r="WOY57" s="468"/>
      <c r="WOZ57" s="468"/>
      <c r="WPA57" s="468"/>
      <c r="WPB57" s="468"/>
      <c r="WPC57" s="468"/>
      <c r="WPD57" s="468"/>
      <c r="WPE57" s="468"/>
      <c r="WPF57" s="468"/>
      <c r="WPG57" s="468"/>
      <c r="WPH57" s="468"/>
      <c r="WPI57" s="468"/>
      <c r="WPJ57" s="468"/>
      <c r="WPK57" s="468"/>
      <c r="WPL57" s="468"/>
      <c r="WPM57" s="468"/>
      <c r="WPN57" s="468"/>
      <c r="WPO57" s="468"/>
      <c r="WPP57" s="468"/>
      <c r="WPQ57" s="468"/>
      <c r="WPR57" s="468"/>
      <c r="WPS57" s="468"/>
      <c r="WPT57" s="468"/>
      <c r="WPU57" s="468"/>
      <c r="WPV57" s="468"/>
      <c r="WPW57" s="468"/>
      <c r="WPX57" s="468"/>
      <c r="WPY57" s="468"/>
      <c r="WPZ57" s="468"/>
      <c r="WQA57" s="468"/>
      <c r="WQB57" s="468"/>
      <c r="WQC57" s="468"/>
      <c r="WQD57" s="468"/>
      <c r="WQE57" s="468"/>
      <c r="WQF57" s="468"/>
      <c r="WQG57" s="468"/>
      <c r="WQH57" s="468"/>
      <c r="WQI57" s="468"/>
      <c r="WQJ57" s="468"/>
      <c r="WQK57" s="468"/>
      <c r="WQL57" s="468"/>
      <c r="WQM57" s="468"/>
      <c r="WQN57" s="468"/>
      <c r="WQO57" s="468"/>
      <c r="WQP57" s="468"/>
      <c r="WQQ57" s="468"/>
      <c r="WQR57" s="468"/>
      <c r="WQS57" s="468"/>
      <c r="WQT57" s="468"/>
      <c r="WQU57" s="468"/>
      <c r="WQV57" s="468"/>
      <c r="WQW57" s="468"/>
      <c r="WQX57" s="468"/>
      <c r="WQY57" s="468"/>
      <c r="WQZ57" s="468"/>
      <c r="WRA57" s="468"/>
      <c r="WRB57" s="468"/>
      <c r="WRC57" s="468"/>
      <c r="WRD57" s="468"/>
      <c r="WRE57" s="468"/>
      <c r="WRF57" s="468"/>
      <c r="WRG57" s="468"/>
      <c r="WRH57" s="468"/>
      <c r="WRI57" s="468"/>
      <c r="WRJ57" s="468"/>
      <c r="WRK57" s="468"/>
      <c r="WRL57" s="468"/>
      <c r="WRM57" s="468"/>
      <c r="WRN57" s="468"/>
      <c r="WRO57" s="468"/>
      <c r="WRP57" s="468"/>
      <c r="WRQ57" s="468"/>
      <c r="WRR57" s="468"/>
      <c r="WRS57" s="468"/>
      <c r="WRT57" s="468"/>
      <c r="WRU57" s="468"/>
      <c r="WRV57" s="468"/>
      <c r="WRW57" s="468"/>
      <c r="WRX57" s="468"/>
      <c r="WRY57" s="468"/>
      <c r="WRZ57" s="468"/>
      <c r="WSA57" s="468"/>
      <c r="WSB57" s="468"/>
      <c r="WSC57" s="468"/>
      <c r="WSD57" s="468"/>
      <c r="WSE57" s="468"/>
      <c r="WSF57" s="468"/>
      <c r="WSG57" s="468"/>
      <c r="WSH57" s="468"/>
      <c r="WSI57" s="468"/>
      <c r="WSJ57" s="468"/>
      <c r="WSK57" s="468"/>
      <c r="WSL57" s="468"/>
      <c r="WSM57" s="468"/>
      <c r="WSN57" s="468"/>
      <c r="WSO57" s="468"/>
      <c r="WSP57" s="468"/>
      <c r="WSQ57" s="468"/>
      <c r="WSR57" s="468"/>
      <c r="WSS57" s="468"/>
      <c r="WST57" s="468"/>
      <c r="WSU57" s="468"/>
      <c r="WSV57" s="468"/>
      <c r="WSW57" s="468"/>
      <c r="WSX57" s="468"/>
      <c r="WSY57" s="468"/>
      <c r="WSZ57" s="468"/>
      <c r="WTA57" s="468"/>
      <c r="WTB57" s="468"/>
      <c r="WTC57" s="468"/>
      <c r="WTD57" s="468"/>
      <c r="WTE57" s="468"/>
      <c r="WTF57" s="468"/>
      <c r="WTG57" s="468"/>
      <c r="WTH57" s="468"/>
      <c r="WTI57" s="468"/>
      <c r="WTJ57" s="468"/>
      <c r="WTK57" s="468"/>
      <c r="WTL57" s="468"/>
      <c r="WTM57" s="468"/>
      <c r="WTN57" s="468"/>
      <c r="WTO57" s="468"/>
      <c r="WTP57" s="468"/>
      <c r="WTQ57" s="468"/>
      <c r="WTR57" s="468"/>
      <c r="WTS57" s="468"/>
      <c r="WTT57" s="468"/>
      <c r="WTU57" s="468"/>
      <c r="WTV57" s="468"/>
      <c r="WTW57" s="468"/>
      <c r="WTX57" s="468"/>
      <c r="WTY57" s="468"/>
      <c r="WTZ57" s="468"/>
      <c r="WUA57" s="468"/>
      <c r="WUB57" s="468"/>
      <c r="WUC57" s="468"/>
      <c r="WUD57" s="468"/>
      <c r="WUE57" s="468"/>
      <c r="WUF57" s="468"/>
      <c r="WUG57" s="468"/>
      <c r="WUH57" s="468"/>
      <c r="WUI57" s="468"/>
      <c r="WUJ57" s="468"/>
      <c r="WUK57" s="468"/>
      <c r="WUL57" s="468"/>
      <c r="WUM57" s="468"/>
      <c r="WUN57" s="468"/>
      <c r="WUO57" s="468"/>
      <c r="WUP57" s="468"/>
      <c r="WUQ57" s="468"/>
      <c r="WUR57" s="468"/>
      <c r="WUS57" s="468"/>
      <c r="WUT57" s="468"/>
      <c r="WUU57" s="468"/>
      <c r="WUV57" s="468"/>
      <c r="WUW57" s="468"/>
      <c r="WUX57" s="468"/>
      <c r="WUY57" s="468"/>
      <c r="WUZ57" s="468"/>
      <c r="WVA57" s="468"/>
      <c r="WVB57" s="468"/>
      <c r="WVC57" s="468"/>
      <c r="WVD57" s="468"/>
      <c r="WVE57" s="468"/>
      <c r="WVF57" s="468"/>
      <c r="WVG57" s="468"/>
      <c r="WVH57" s="468"/>
      <c r="WVI57" s="468"/>
      <c r="WVJ57" s="468"/>
      <c r="WVK57" s="468"/>
      <c r="WVL57" s="468"/>
      <c r="WVM57" s="468"/>
      <c r="WVN57" s="468"/>
      <c r="WVO57" s="468"/>
      <c r="WVP57" s="468"/>
      <c r="WVQ57" s="468"/>
      <c r="WVR57" s="468"/>
      <c r="WVS57" s="468"/>
      <c r="WVT57" s="468"/>
      <c r="WVU57" s="468"/>
      <c r="WVV57" s="468"/>
      <c r="WVW57" s="468"/>
      <c r="WVX57" s="468"/>
      <c r="WVY57" s="468"/>
      <c r="WVZ57" s="468"/>
      <c r="WWA57" s="468"/>
      <c r="WWB57" s="468"/>
      <c r="WWC57" s="468"/>
      <c r="WWD57" s="468"/>
      <c r="WWE57" s="468"/>
      <c r="WWF57" s="468"/>
      <c r="WWG57" s="468"/>
      <c r="WWH57" s="468"/>
      <c r="WWI57" s="468"/>
      <c r="WWJ57" s="468"/>
      <c r="WWK57" s="468"/>
      <c r="WWL57" s="468"/>
      <c r="WWM57" s="468"/>
      <c r="WWN57" s="468"/>
      <c r="WWO57" s="468"/>
      <c r="WWP57" s="468"/>
      <c r="WWQ57" s="468"/>
      <c r="WWR57" s="468"/>
      <c r="WWS57" s="468"/>
      <c r="WWT57" s="468"/>
      <c r="WWU57" s="468"/>
      <c r="WWV57" s="468"/>
      <c r="WWW57" s="468"/>
      <c r="WWX57" s="468"/>
      <c r="WWY57" s="468"/>
      <c r="WWZ57" s="468"/>
      <c r="WXA57" s="468"/>
      <c r="WXB57" s="468"/>
      <c r="WXC57" s="468"/>
      <c r="WXD57" s="468"/>
      <c r="WXE57" s="468"/>
      <c r="WXF57" s="468"/>
      <c r="WXG57" s="468"/>
      <c r="WXH57" s="468"/>
      <c r="WXI57" s="468"/>
      <c r="WXJ57" s="468"/>
      <c r="WXK57" s="468"/>
      <c r="WXL57" s="468"/>
      <c r="WXM57" s="468"/>
      <c r="WXN57" s="468"/>
      <c r="WXO57" s="468"/>
      <c r="WXP57" s="468"/>
      <c r="WXQ57" s="468"/>
      <c r="WXR57" s="468"/>
      <c r="WXS57" s="468"/>
      <c r="WXT57" s="468"/>
      <c r="WXU57" s="468"/>
      <c r="WXV57" s="468"/>
      <c r="WXW57" s="468"/>
      <c r="WXX57" s="468"/>
      <c r="WXY57" s="468"/>
      <c r="WXZ57" s="468"/>
      <c r="WYA57" s="468"/>
      <c r="WYB57" s="468"/>
      <c r="WYC57" s="468"/>
      <c r="WYD57" s="468"/>
      <c r="WYE57" s="468"/>
      <c r="WYF57" s="468"/>
      <c r="WYG57" s="468"/>
      <c r="WYH57" s="468"/>
      <c r="WYI57" s="468"/>
      <c r="WYJ57" s="468"/>
      <c r="WYK57" s="468"/>
      <c r="WYL57" s="468"/>
      <c r="WYM57" s="468"/>
      <c r="WYN57" s="468"/>
      <c r="WYO57" s="468"/>
      <c r="WYP57" s="468"/>
      <c r="WYQ57" s="468"/>
      <c r="WYR57" s="468"/>
      <c r="WYS57" s="468"/>
      <c r="WYT57" s="468"/>
      <c r="WYU57" s="468"/>
      <c r="WYV57" s="468"/>
      <c r="WYW57" s="468"/>
      <c r="WYX57" s="468"/>
      <c r="WYY57" s="468"/>
      <c r="WYZ57" s="468"/>
      <c r="WZA57" s="468"/>
      <c r="WZB57" s="468"/>
      <c r="WZC57" s="468"/>
      <c r="WZD57" s="468"/>
      <c r="WZE57" s="468"/>
      <c r="WZF57" s="468"/>
      <c r="WZG57" s="468"/>
      <c r="WZH57" s="468"/>
      <c r="WZI57" s="468"/>
      <c r="WZJ57" s="468"/>
      <c r="WZK57" s="468"/>
      <c r="WZL57" s="468"/>
      <c r="WZM57" s="468"/>
      <c r="WZN57" s="468"/>
      <c r="WZO57" s="468"/>
      <c r="WZP57" s="468"/>
      <c r="WZQ57" s="468"/>
      <c r="WZR57" s="468"/>
      <c r="WZS57" s="468"/>
      <c r="WZT57" s="468"/>
      <c r="WZU57" s="468"/>
      <c r="WZV57" s="468"/>
      <c r="WZW57" s="468"/>
      <c r="WZX57" s="468"/>
      <c r="WZY57" s="468"/>
      <c r="WZZ57" s="468"/>
      <c r="XAA57" s="468"/>
      <c r="XAB57" s="468"/>
      <c r="XAC57" s="468"/>
      <c r="XAD57" s="468"/>
      <c r="XAE57" s="468"/>
      <c r="XAF57" s="468"/>
      <c r="XAG57" s="468"/>
      <c r="XAH57" s="468"/>
      <c r="XAI57" s="468"/>
      <c r="XAJ57" s="468"/>
      <c r="XAK57" s="468"/>
      <c r="XAL57" s="468"/>
      <c r="XAM57" s="468"/>
      <c r="XAN57" s="468"/>
      <c r="XAO57" s="468"/>
      <c r="XAP57" s="468"/>
      <c r="XAQ57" s="468"/>
      <c r="XAR57" s="468"/>
      <c r="XAS57" s="468"/>
      <c r="XAT57" s="468"/>
      <c r="XAU57" s="468"/>
      <c r="XAV57" s="468"/>
      <c r="XAW57" s="468"/>
      <c r="XAX57" s="468"/>
      <c r="XAY57" s="468"/>
      <c r="XAZ57" s="468"/>
      <c r="XBA57" s="468"/>
      <c r="XBB57" s="468"/>
      <c r="XBC57" s="468"/>
      <c r="XBD57" s="468"/>
      <c r="XBE57" s="468"/>
      <c r="XBF57" s="468"/>
      <c r="XBG57" s="468"/>
      <c r="XBH57" s="468"/>
      <c r="XBI57" s="468"/>
      <c r="XBJ57" s="468"/>
      <c r="XBK57" s="468"/>
      <c r="XBL57" s="468"/>
      <c r="XBM57" s="468"/>
      <c r="XBN57" s="468"/>
      <c r="XBO57" s="468"/>
      <c r="XBP57" s="468"/>
      <c r="XBQ57" s="468"/>
      <c r="XBR57" s="468"/>
      <c r="XBS57" s="468"/>
      <c r="XBT57" s="468"/>
      <c r="XBU57" s="468"/>
      <c r="XBV57" s="468"/>
      <c r="XBW57" s="468"/>
      <c r="XBX57" s="468"/>
      <c r="XBY57" s="468"/>
      <c r="XBZ57" s="468"/>
      <c r="XCA57" s="468"/>
      <c r="XCB57" s="468"/>
      <c r="XCC57" s="468"/>
      <c r="XCD57" s="468"/>
      <c r="XCE57" s="468"/>
      <c r="XCF57" s="468"/>
      <c r="XCG57" s="468"/>
      <c r="XCH57" s="468"/>
      <c r="XCI57" s="468"/>
      <c r="XCJ57" s="468"/>
      <c r="XCK57" s="468"/>
      <c r="XCL57" s="468"/>
      <c r="XCM57" s="468"/>
      <c r="XCN57" s="468"/>
      <c r="XCO57" s="468"/>
      <c r="XCP57" s="468"/>
      <c r="XCQ57" s="468"/>
      <c r="XCR57" s="468"/>
      <c r="XCS57" s="468"/>
      <c r="XCT57" s="468"/>
      <c r="XCU57" s="468"/>
      <c r="XCV57" s="468"/>
      <c r="XCW57" s="468"/>
      <c r="XCX57" s="468"/>
      <c r="XCY57" s="468"/>
      <c r="XCZ57" s="468"/>
      <c r="XDA57" s="468"/>
      <c r="XDB57" s="468"/>
      <c r="XDC57" s="468"/>
      <c r="XDD57" s="468"/>
      <c r="XDE57" s="468"/>
      <c r="XDF57" s="468"/>
      <c r="XDG57" s="468"/>
      <c r="XDH57" s="468"/>
    </row>
    <row r="58" spans="1:16336" ht="31.5" x14ac:dyDescent="0.25">
      <c r="A58" s="631" t="s">
        <v>813</v>
      </c>
      <c r="B58" s="468">
        <v>75241</v>
      </c>
      <c r="C58" s="470" t="s">
        <v>956</v>
      </c>
      <c r="D58" s="647">
        <v>4512941507</v>
      </c>
      <c r="E58" s="481">
        <v>46155</v>
      </c>
      <c r="F58" s="637" t="s">
        <v>957</v>
      </c>
      <c r="G58" s="468" t="s">
        <v>831</v>
      </c>
      <c r="H58" s="468" t="s">
        <v>832</v>
      </c>
      <c r="I58" s="468" t="s">
        <v>818</v>
      </c>
      <c r="J58" s="468" t="s">
        <v>343</v>
      </c>
      <c r="K58" s="473">
        <v>138284.62</v>
      </c>
      <c r="L58" s="468">
        <v>20742.7</v>
      </c>
      <c r="M58" s="472">
        <f t="shared" si="14"/>
        <v>117541.92</v>
      </c>
      <c r="N58" s="473">
        <f t="shared" si="15"/>
        <v>21157.545599999998</v>
      </c>
      <c r="O58" s="473">
        <f t="shared" si="16"/>
        <v>138699.4656</v>
      </c>
      <c r="P58" s="473">
        <f t="shared" si="17"/>
        <v>138699.4656</v>
      </c>
      <c r="Q58" s="468" t="s">
        <v>944</v>
      </c>
      <c r="R58" s="468"/>
      <c r="S58" s="468" t="s">
        <v>948</v>
      </c>
      <c r="T58" s="468"/>
      <c r="U58" s="468"/>
      <c r="V58" s="468"/>
      <c r="W58" s="468"/>
      <c r="X58" s="468"/>
      <c r="Y58" s="468"/>
      <c r="Z58" s="468"/>
      <c r="AA58" s="468"/>
      <c r="AB58" s="468"/>
      <c r="AC58" s="468"/>
      <c r="AD58" s="468"/>
      <c r="AE58" s="468"/>
      <c r="AF58" s="468"/>
      <c r="AG58" s="468"/>
      <c r="AH58" s="468"/>
      <c r="AI58" s="468"/>
      <c r="AJ58" s="468"/>
      <c r="AK58" s="468"/>
      <c r="AL58" s="468"/>
      <c r="AM58" s="468"/>
      <c r="AN58" s="468"/>
      <c r="AO58" s="468"/>
      <c r="AP58" s="468"/>
      <c r="AQ58" s="468"/>
      <c r="AR58" s="468"/>
      <c r="AS58" s="468"/>
      <c r="AT58" s="468"/>
      <c r="AU58" s="468"/>
      <c r="AV58" s="468"/>
      <c r="AW58" s="468"/>
      <c r="AX58" s="468"/>
      <c r="AY58" s="468"/>
      <c r="AZ58" s="468"/>
      <c r="BA58" s="468"/>
      <c r="BB58" s="468"/>
      <c r="BC58" s="468"/>
      <c r="BD58" s="468"/>
      <c r="BE58" s="468"/>
      <c r="BF58" s="468"/>
      <c r="BG58" s="468"/>
      <c r="BH58" s="468"/>
      <c r="BI58" s="468"/>
      <c r="BJ58" s="468"/>
      <c r="BK58" s="468"/>
      <c r="BL58" s="468"/>
      <c r="BM58" s="468"/>
      <c r="BN58" s="468"/>
      <c r="BO58" s="468"/>
      <c r="BP58" s="468"/>
      <c r="BQ58" s="468"/>
      <c r="BR58" s="468"/>
      <c r="BS58" s="468"/>
      <c r="BT58" s="468"/>
      <c r="BU58" s="468"/>
      <c r="BV58" s="468"/>
      <c r="BW58" s="468"/>
      <c r="BX58" s="468"/>
      <c r="BY58" s="468"/>
      <c r="BZ58" s="468"/>
      <c r="CA58" s="468"/>
      <c r="CB58" s="468"/>
      <c r="CC58" s="468"/>
      <c r="CD58" s="468"/>
      <c r="CE58" s="468"/>
      <c r="CF58" s="468"/>
      <c r="CG58" s="468"/>
      <c r="CH58" s="468"/>
      <c r="CI58" s="468"/>
      <c r="CJ58" s="468"/>
      <c r="CK58" s="468"/>
      <c r="CL58" s="468"/>
      <c r="CM58" s="468"/>
      <c r="CN58" s="468"/>
      <c r="CO58" s="468"/>
      <c r="CP58" s="468"/>
      <c r="CQ58" s="468"/>
      <c r="CR58" s="468"/>
      <c r="CS58" s="468"/>
      <c r="CT58" s="468"/>
      <c r="CU58" s="468"/>
      <c r="CV58" s="468"/>
      <c r="CW58" s="468"/>
      <c r="CX58" s="468"/>
      <c r="CY58" s="468"/>
      <c r="CZ58" s="468"/>
      <c r="DA58" s="468"/>
      <c r="DB58" s="468"/>
      <c r="DC58" s="468"/>
      <c r="DD58" s="468"/>
      <c r="DE58" s="468"/>
      <c r="DF58" s="468"/>
      <c r="DG58" s="468"/>
      <c r="DH58" s="468"/>
      <c r="DI58" s="468"/>
      <c r="DJ58" s="468"/>
      <c r="DK58" s="468"/>
      <c r="DL58" s="468"/>
      <c r="DM58" s="468"/>
      <c r="DN58" s="468"/>
      <c r="DO58" s="468"/>
      <c r="DP58" s="468"/>
      <c r="DQ58" s="468"/>
      <c r="DR58" s="468"/>
      <c r="DS58" s="468"/>
      <c r="DT58" s="468"/>
      <c r="DU58" s="468"/>
      <c r="DV58" s="468"/>
      <c r="DW58" s="468"/>
      <c r="DX58" s="468"/>
      <c r="DY58" s="468"/>
      <c r="DZ58" s="468"/>
      <c r="EA58" s="468"/>
      <c r="EB58" s="468"/>
      <c r="EC58" s="468"/>
      <c r="ED58" s="468"/>
      <c r="EE58" s="468"/>
      <c r="EF58" s="468"/>
      <c r="EG58" s="468"/>
      <c r="EH58" s="468"/>
      <c r="EI58" s="468"/>
      <c r="EJ58" s="468"/>
      <c r="EK58" s="468"/>
      <c r="EL58" s="468"/>
      <c r="EM58" s="468"/>
      <c r="EN58" s="468"/>
      <c r="EO58" s="468"/>
      <c r="EP58" s="468"/>
      <c r="EQ58" s="468"/>
      <c r="ER58" s="468"/>
      <c r="ES58" s="468"/>
      <c r="ET58" s="468"/>
      <c r="EU58" s="468"/>
      <c r="EV58" s="468"/>
      <c r="EW58" s="468"/>
      <c r="EX58" s="468"/>
      <c r="EY58" s="468"/>
      <c r="EZ58" s="468"/>
      <c r="FA58" s="468"/>
      <c r="FB58" s="468"/>
      <c r="FC58" s="468"/>
      <c r="FD58" s="468"/>
      <c r="FE58" s="468"/>
      <c r="FF58" s="468"/>
      <c r="FG58" s="468"/>
      <c r="FH58" s="468"/>
      <c r="FI58" s="468"/>
      <c r="FJ58" s="468"/>
      <c r="FK58" s="468"/>
      <c r="FL58" s="468"/>
      <c r="FM58" s="468"/>
      <c r="FN58" s="468"/>
      <c r="FO58" s="468"/>
      <c r="FP58" s="468"/>
      <c r="FQ58" s="468"/>
      <c r="FR58" s="468"/>
      <c r="FS58" s="468"/>
      <c r="FT58" s="468"/>
      <c r="FU58" s="468"/>
      <c r="FV58" s="468"/>
      <c r="FW58" s="468"/>
      <c r="FX58" s="468"/>
      <c r="FY58" s="468"/>
      <c r="FZ58" s="468"/>
      <c r="GA58" s="468"/>
      <c r="GB58" s="468"/>
      <c r="GC58" s="468"/>
      <c r="GD58" s="468"/>
      <c r="GE58" s="468"/>
      <c r="GF58" s="468"/>
      <c r="GG58" s="468"/>
      <c r="GH58" s="468"/>
      <c r="GI58" s="468"/>
      <c r="GJ58" s="468"/>
      <c r="GK58" s="468"/>
      <c r="GL58" s="468"/>
      <c r="GM58" s="468"/>
      <c r="GN58" s="468"/>
      <c r="GO58" s="468"/>
      <c r="GP58" s="468"/>
      <c r="GQ58" s="468"/>
      <c r="GR58" s="468"/>
      <c r="GS58" s="468"/>
      <c r="GT58" s="468"/>
      <c r="GU58" s="468"/>
      <c r="GV58" s="468"/>
      <c r="GW58" s="468"/>
      <c r="GX58" s="468"/>
      <c r="GY58" s="468"/>
      <c r="GZ58" s="468"/>
      <c r="HA58" s="468"/>
      <c r="HB58" s="468"/>
      <c r="HC58" s="468"/>
      <c r="HD58" s="468"/>
      <c r="HE58" s="468"/>
      <c r="HF58" s="468"/>
      <c r="HG58" s="468"/>
      <c r="HH58" s="468"/>
      <c r="HI58" s="468"/>
      <c r="HJ58" s="468"/>
      <c r="HK58" s="468"/>
      <c r="HL58" s="468"/>
      <c r="HM58" s="468"/>
      <c r="HN58" s="468"/>
      <c r="HO58" s="468"/>
      <c r="HP58" s="468"/>
      <c r="HQ58" s="468"/>
      <c r="HR58" s="468"/>
      <c r="HS58" s="468"/>
      <c r="HT58" s="468"/>
      <c r="HU58" s="468"/>
      <c r="HV58" s="468"/>
      <c r="HW58" s="468"/>
      <c r="HX58" s="468"/>
      <c r="HY58" s="468"/>
      <c r="HZ58" s="468"/>
      <c r="IA58" s="468"/>
      <c r="IB58" s="468"/>
      <c r="IC58" s="468"/>
      <c r="ID58" s="468"/>
      <c r="IE58" s="468"/>
      <c r="IF58" s="468"/>
      <c r="IG58" s="468"/>
      <c r="IH58" s="468"/>
      <c r="II58" s="468"/>
      <c r="IJ58" s="468"/>
      <c r="IK58" s="468"/>
      <c r="IL58" s="468"/>
      <c r="IM58" s="468"/>
      <c r="IN58" s="468"/>
      <c r="IO58" s="468"/>
      <c r="IP58" s="468"/>
      <c r="IQ58" s="468"/>
      <c r="IR58" s="468"/>
      <c r="IS58" s="468"/>
      <c r="IT58" s="468"/>
      <c r="IU58" s="468"/>
      <c r="IV58" s="468"/>
      <c r="IW58" s="468"/>
      <c r="IX58" s="468"/>
      <c r="IY58" s="468"/>
      <c r="IZ58" s="468"/>
      <c r="JA58" s="468"/>
      <c r="JB58" s="468"/>
      <c r="JC58" s="468"/>
      <c r="JD58" s="468"/>
      <c r="JE58" s="468"/>
      <c r="JF58" s="468"/>
      <c r="JG58" s="468"/>
      <c r="JH58" s="468"/>
      <c r="JI58" s="468"/>
      <c r="JJ58" s="468"/>
      <c r="JK58" s="468"/>
      <c r="JL58" s="468"/>
      <c r="JM58" s="468"/>
      <c r="JN58" s="468"/>
      <c r="JO58" s="468"/>
      <c r="JP58" s="468"/>
      <c r="JQ58" s="468"/>
      <c r="JR58" s="468"/>
      <c r="JS58" s="468"/>
      <c r="JT58" s="468"/>
      <c r="JU58" s="468"/>
      <c r="JV58" s="468"/>
      <c r="JW58" s="468"/>
      <c r="JX58" s="468"/>
      <c r="JY58" s="468"/>
      <c r="JZ58" s="468"/>
      <c r="KA58" s="468"/>
      <c r="KB58" s="468"/>
      <c r="KC58" s="468"/>
      <c r="KD58" s="468"/>
      <c r="KE58" s="468"/>
      <c r="KF58" s="468"/>
      <c r="KG58" s="468"/>
      <c r="KH58" s="468"/>
      <c r="KI58" s="468"/>
      <c r="KJ58" s="468"/>
      <c r="KK58" s="468"/>
      <c r="KL58" s="468"/>
      <c r="KM58" s="468"/>
      <c r="KN58" s="468"/>
      <c r="KO58" s="468"/>
      <c r="KP58" s="468"/>
      <c r="KQ58" s="468"/>
      <c r="KR58" s="468"/>
      <c r="KS58" s="468"/>
      <c r="KT58" s="468"/>
      <c r="KU58" s="468"/>
      <c r="KV58" s="468"/>
      <c r="KW58" s="468"/>
      <c r="KX58" s="468"/>
      <c r="KY58" s="468"/>
      <c r="KZ58" s="468"/>
      <c r="LA58" s="468"/>
      <c r="LB58" s="468"/>
      <c r="LC58" s="468"/>
      <c r="LD58" s="468"/>
      <c r="LE58" s="468"/>
      <c r="LF58" s="468"/>
      <c r="LG58" s="468"/>
      <c r="LH58" s="468"/>
      <c r="LI58" s="468"/>
      <c r="LJ58" s="468"/>
      <c r="LK58" s="468"/>
      <c r="LL58" s="468"/>
      <c r="LM58" s="468"/>
      <c r="LN58" s="468"/>
      <c r="LO58" s="468"/>
      <c r="LP58" s="468"/>
      <c r="LQ58" s="468"/>
      <c r="LR58" s="468"/>
      <c r="LS58" s="468"/>
      <c r="LT58" s="468"/>
      <c r="LU58" s="468"/>
      <c r="LV58" s="468"/>
      <c r="LW58" s="468"/>
      <c r="LX58" s="468"/>
      <c r="LY58" s="468"/>
      <c r="LZ58" s="468"/>
      <c r="MA58" s="468"/>
      <c r="MB58" s="468"/>
      <c r="MC58" s="468"/>
      <c r="MD58" s="468"/>
      <c r="ME58" s="468"/>
      <c r="MF58" s="468"/>
      <c r="MG58" s="468"/>
      <c r="MH58" s="468"/>
      <c r="MI58" s="468"/>
      <c r="MJ58" s="468"/>
      <c r="MK58" s="468"/>
      <c r="ML58" s="468"/>
      <c r="MM58" s="468"/>
      <c r="MN58" s="468"/>
      <c r="MO58" s="468"/>
      <c r="MP58" s="468"/>
      <c r="MQ58" s="468"/>
      <c r="MR58" s="468"/>
      <c r="MS58" s="468"/>
      <c r="MT58" s="468"/>
      <c r="MU58" s="468"/>
      <c r="MV58" s="468"/>
      <c r="MW58" s="468"/>
      <c r="MX58" s="468"/>
      <c r="MY58" s="468"/>
      <c r="MZ58" s="468"/>
      <c r="NA58" s="468"/>
      <c r="NB58" s="468"/>
      <c r="NC58" s="468"/>
      <c r="ND58" s="468"/>
      <c r="NE58" s="468"/>
      <c r="NF58" s="468"/>
      <c r="NG58" s="468"/>
      <c r="NH58" s="468"/>
      <c r="NI58" s="468"/>
      <c r="NJ58" s="468"/>
      <c r="NK58" s="468"/>
      <c r="NL58" s="468"/>
      <c r="NM58" s="468"/>
      <c r="NN58" s="468"/>
      <c r="NO58" s="468"/>
      <c r="NP58" s="468"/>
      <c r="NQ58" s="468"/>
      <c r="NR58" s="468"/>
      <c r="NS58" s="468"/>
      <c r="NT58" s="468"/>
      <c r="NU58" s="468"/>
      <c r="NV58" s="468"/>
      <c r="NW58" s="468"/>
      <c r="NX58" s="468"/>
      <c r="NY58" s="468"/>
      <c r="NZ58" s="468"/>
      <c r="OA58" s="468"/>
      <c r="OB58" s="468"/>
      <c r="OC58" s="468"/>
      <c r="OD58" s="468"/>
      <c r="OE58" s="468"/>
      <c r="OF58" s="468"/>
      <c r="OG58" s="468"/>
      <c r="OH58" s="468"/>
      <c r="OI58" s="468"/>
      <c r="OJ58" s="468"/>
      <c r="OK58" s="468"/>
      <c r="OL58" s="468"/>
      <c r="OM58" s="468"/>
      <c r="ON58" s="468"/>
      <c r="OO58" s="468"/>
      <c r="OP58" s="468"/>
      <c r="OQ58" s="468"/>
      <c r="OR58" s="468"/>
      <c r="OS58" s="468"/>
      <c r="OT58" s="468"/>
      <c r="OU58" s="468"/>
      <c r="OV58" s="468"/>
      <c r="OW58" s="468"/>
      <c r="OX58" s="468"/>
      <c r="OY58" s="468"/>
      <c r="OZ58" s="468"/>
      <c r="PA58" s="468"/>
      <c r="PB58" s="468"/>
      <c r="PC58" s="468"/>
      <c r="PD58" s="468"/>
      <c r="PE58" s="468"/>
      <c r="PF58" s="468"/>
      <c r="PG58" s="468"/>
      <c r="PH58" s="468"/>
      <c r="PI58" s="468"/>
      <c r="PJ58" s="468"/>
      <c r="PK58" s="468"/>
      <c r="PL58" s="468"/>
      <c r="PM58" s="468"/>
      <c r="PN58" s="468"/>
      <c r="PO58" s="468"/>
      <c r="PP58" s="468"/>
      <c r="PQ58" s="468"/>
      <c r="PR58" s="468"/>
      <c r="PS58" s="468"/>
      <c r="PT58" s="468"/>
      <c r="PU58" s="468"/>
      <c r="PV58" s="468"/>
      <c r="PW58" s="468"/>
      <c r="PX58" s="468"/>
      <c r="PY58" s="468"/>
      <c r="PZ58" s="468"/>
      <c r="QA58" s="468"/>
      <c r="QB58" s="468"/>
      <c r="QC58" s="468"/>
      <c r="QD58" s="468"/>
      <c r="QE58" s="468"/>
      <c r="QF58" s="468"/>
      <c r="QG58" s="468"/>
      <c r="QH58" s="468"/>
      <c r="QI58" s="468"/>
      <c r="QJ58" s="468"/>
      <c r="QK58" s="468"/>
      <c r="QL58" s="468"/>
      <c r="QM58" s="468"/>
      <c r="QN58" s="468"/>
      <c r="QO58" s="468"/>
      <c r="QP58" s="468"/>
      <c r="QQ58" s="468"/>
      <c r="QR58" s="468"/>
      <c r="QS58" s="468"/>
      <c r="QT58" s="468"/>
      <c r="QU58" s="468"/>
      <c r="QV58" s="468"/>
      <c r="QW58" s="468"/>
      <c r="QX58" s="468"/>
      <c r="QY58" s="468"/>
      <c r="QZ58" s="468"/>
      <c r="RA58" s="468"/>
      <c r="RB58" s="468"/>
      <c r="RC58" s="468"/>
      <c r="RD58" s="468"/>
      <c r="RE58" s="468"/>
      <c r="RF58" s="468"/>
      <c r="RG58" s="468"/>
      <c r="RH58" s="468"/>
      <c r="RI58" s="468"/>
      <c r="RJ58" s="468"/>
      <c r="RK58" s="468"/>
      <c r="RL58" s="468"/>
      <c r="RM58" s="468"/>
      <c r="RN58" s="468"/>
      <c r="RO58" s="468"/>
      <c r="RP58" s="468"/>
      <c r="RQ58" s="468"/>
      <c r="RR58" s="468"/>
      <c r="RS58" s="468"/>
      <c r="RT58" s="468"/>
      <c r="RU58" s="468"/>
      <c r="RV58" s="468"/>
      <c r="RW58" s="468"/>
      <c r="RX58" s="468"/>
      <c r="RY58" s="468"/>
      <c r="RZ58" s="468"/>
      <c r="SA58" s="468"/>
      <c r="SB58" s="468"/>
      <c r="SC58" s="468"/>
      <c r="SD58" s="468"/>
      <c r="SE58" s="468"/>
      <c r="SF58" s="468"/>
      <c r="SG58" s="468"/>
      <c r="SH58" s="468"/>
      <c r="SI58" s="468"/>
      <c r="SJ58" s="468"/>
      <c r="SK58" s="468"/>
      <c r="SL58" s="468"/>
      <c r="SM58" s="468"/>
      <c r="SN58" s="468"/>
      <c r="SO58" s="468"/>
      <c r="SP58" s="468"/>
      <c r="SQ58" s="468"/>
      <c r="SR58" s="468"/>
      <c r="SS58" s="468"/>
      <c r="ST58" s="468"/>
      <c r="SU58" s="468"/>
      <c r="SV58" s="468"/>
      <c r="SW58" s="468"/>
      <c r="SX58" s="468"/>
      <c r="SY58" s="468"/>
      <c r="SZ58" s="468"/>
      <c r="TA58" s="468"/>
      <c r="TB58" s="468"/>
      <c r="TC58" s="468"/>
      <c r="TD58" s="468"/>
      <c r="TE58" s="468"/>
      <c r="TF58" s="468"/>
      <c r="TG58" s="468"/>
      <c r="TH58" s="468"/>
      <c r="TI58" s="468"/>
      <c r="TJ58" s="468"/>
      <c r="TK58" s="468"/>
      <c r="TL58" s="468"/>
      <c r="TM58" s="468"/>
      <c r="TN58" s="468"/>
      <c r="TO58" s="468"/>
      <c r="TP58" s="468"/>
      <c r="TQ58" s="468"/>
      <c r="TR58" s="468"/>
      <c r="TS58" s="468"/>
      <c r="TT58" s="468"/>
      <c r="TU58" s="468"/>
      <c r="TV58" s="468"/>
      <c r="TW58" s="468"/>
      <c r="TX58" s="468"/>
      <c r="TY58" s="468"/>
      <c r="TZ58" s="468"/>
      <c r="UA58" s="468"/>
      <c r="UB58" s="468"/>
      <c r="UC58" s="468"/>
      <c r="UD58" s="468"/>
      <c r="UE58" s="468"/>
      <c r="UF58" s="468"/>
      <c r="UG58" s="468"/>
      <c r="UH58" s="468"/>
      <c r="UI58" s="468"/>
      <c r="UJ58" s="468"/>
      <c r="UK58" s="468"/>
      <c r="UL58" s="468"/>
      <c r="UM58" s="468"/>
      <c r="UN58" s="468"/>
      <c r="UO58" s="468"/>
      <c r="UP58" s="468"/>
      <c r="UQ58" s="468"/>
      <c r="UR58" s="468"/>
      <c r="US58" s="468"/>
      <c r="UT58" s="468"/>
      <c r="UU58" s="468"/>
      <c r="UV58" s="468"/>
      <c r="UW58" s="468"/>
      <c r="UX58" s="468"/>
      <c r="UY58" s="468"/>
      <c r="UZ58" s="468"/>
      <c r="VA58" s="468"/>
      <c r="VB58" s="468"/>
      <c r="VC58" s="468"/>
      <c r="VD58" s="468"/>
      <c r="VE58" s="468"/>
      <c r="VF58" s="468"/>
      <c r="VG58" s="468"/>
      <c r="VH58" s="468"/>
      <c r="VI58" s="468"/>
      <c r="VJ58" s="468"/>
      <c r="VK58" s="468"/>
      <c r="VL58" s="468"/>
      <c r="VM58" s="468"/>
      <c r="VN58" s="468"/>
      <c r="VO58" s="468"/>
      <c r="VP58" s="468"/>
      <c r="VQ58" s="468"/>
      <c r="VR58" s="468"/>
      <c r="VS58" s="468"/>
      <c r="VT58" s="468"/>
      <c r="VU58" s="468"/>
      <c r="VV58" s="468"/>
      <c r="VW58" s="468"/>
      <c r="VX58" s="468"/>
      <c r="VY58" s="468"/>
      <c r="VZ58" s="468"/>
      <c r="WA58" s="468"/>
      <c r="WB58" s="468"/>
      <c r="WC58" s="468"/>
      <c r="WD58" s="468"/>
      <c r="WE58" s="468"/>
      <c r="WF58" s="468"/>
      <c r="WG58" s="468"/>
      <c r="WH58" s="468"/>
      <c r="WI58" s="468"/>
      <c r="WJ58" s="468"/>
      <c r="WK58" s="468"/>
      <c r="WL58" s="468"/>
      <c r="WM58" s="468"/>
      <c r="WN58" s="468"/>
      <c r="WO58" s="468"/>
      <c r="WP58" s="468"/>
      <c r="WQ58" s="468"/>
      <c r="WR58" s="468"/>
      <c r="WS58" s="468"/>
      <c r="WT58" s="468"/>
      <c r="WU58" s="468"/>
      <c r="WV58" s="468"/>
      <c r="WW58" s="468"/>
      <c r="WX58" s="468"/>
      <c r="WY58" s="468"/>
      <c r="WZ58" s="468"/>
      <c r="XA58" s="468"/>
      <c r="XB58" s="468"/>
      <c r="XC58" s="468"/>
      <c r="XD58" s="468"/>
      <c r="XE58" s="468"/>
      <c r="XF58" s="468"/>
      <c r="XG58" s="468"/>
      <c r="XH58" s="468"/>
      <c r="XI58" s="468"/>
      <c r="XJ58" s="468"/>
      <c r="XK58" s="468"/>
      <c r="XL58" s="468"/>
      <c r="XM58" s="468"/>
      <c r="XN58" s="468"/>
      <c r="XO58" s="468"/>
      <c r="XP58" s="468"/>
      <c r="XQ58" s="468"/>
      <c r="XR58" s="468"/>
      <c r="XS58" s="468"/>
      <c r="XT58" s="468"/>
      <c r="XU58" s="468"/>
      <c r="XV58" s="468"/>
      <c r="XW58" s="468"/>
      <c r="XX58" s="468"/>
      <c r="XY58" s="468"/>
      <c r="XZ58" s="468"/>
      <c r="YA58" s="468"/>
      <c r="YB58" s="468"/>
      <c r="YC58" s="468"/>
      <c r="YD58" s="468"/>
      <c r="YE58" s="468"/>
      <c r="YF58" s="468"/>
      <c r="YG58" s="468"/>
      <c r="YH58" s="468"/>
      <c r="YI58" s="468"/>
      <c r="YJ58" s="468"/>
      <c r="YK58" s="468"/>
      <c r="YL58" s="468"/>
      <c r="YM58" s="468"/>
      <c r="YN58" s="468"/>
      <c r="YO58" s="468"/>
      <c r="YP58" s="468"/>
      <c r="YQ58" s="468"/>
      <c r="YR58" s="468"/>
      <c r="YS58" s="468"/>
      <c r="YT58" s="468"/>
      <c r="YU58" s="468"/>
      <c r="YV58" s="468"/>
      <c r="YW58" s="468"/>
      <c r="YX58" s="468"/>
      <c r="YY58" s="468"/>
      <c r="YZ58" s="468"/>
      <c r="ZA58" s="468"/>
      <c r="ZB58" s="468"/>
      <c r="ZC58" s="468"/>
      <c r="ZD58" s="468"/>
      <c r="ZE58" s="468"/>
      <c r="ZF58" s="468"/>
      <c r="ZG58" s="468"/>
      <c r="ZH58" s="468"/>
      <c r="ZI58" s="468"/>
      <c r="ZJ58" s="468"/>
      <c r="ZK58" s="468"/>
      <c r="ZL58" s="468"/>
      <c r="ZM58" s="468"/>
      <c r="ZN58" s="468"/>
      <c r="ZO58" s="468"/>
      <c r="ZP58" s="468"/>
      <c r="ZQ58" s="468"/>
      <c r="ZR58" s="468"/>
      <c r="ZS58" s="468"/>
      <c r="ZT58" s="468"/>
      <c r="ZU58" s="468"/>
      <c r="ZV58" s="468"/>
      <c r="ZW58" s="468"/>
      <c r="ZX58" s="468"/>
      <c r="ZY58" s="468"/>
      <c r="ZZ58" s="468"/>
      <c r="AAA58" s="468"/>
      <c r="AAB58" s="468"/>
      <c r="AAC58" s="468"/>
      <c r="AAD58" s="468"/>
      <c r="AAE58" s="468"/>
      <c r="AAF58" s="468"/>
      <c r="AAG58" s="468"/>
      <c r="AAH58" s="468"/>
      <c r="AAI58" s="468"/>
      <c r="AAJ58" s="468"/>
      <c r="AAK58" s="468"/>
      <c r="AAL58" s="468"/>
      <c r="AAM58" s="468"/>
      <c r="AAN58" s="468"/>
      <c r="AAO58" s="468"/>
      <c r="AAP58" s="468"/>
      <c r="AAQ58" s="468"/>
      <c r="AAR58" s="468"/>
      <c r="AAS58" s="468"/>
      <c r="AAT58" s="468"/>
      <c r="AAU58" s="468"/>
      <c r="AAV58" s="468"/>
      <c r="AAW58" s="468"/>
      <c r="AAX58" s="468"/>
      <c r="AAY58" s="468"/>
      <c r="AAZ58" s="468"/>
      <c r="ABA58" s="468"/>
      <c r="ABB58" s="468"/>
      <c r="ABC58" s="468"/>
      <c r="ABD58" s="468"/>
      <c r="ABE58" s="468"/>
      <c r="ABF58" s="468"/>
      <c r="ABG58" s="468"/>
      <c r="ABH58" s="468"/>
      <c r="ABI58" s="468"/>
      <c r="ABJ58" s="468"/>
      <c r="ABK58" s="468"/>
      <c r="ABL58" s="468"/>
      <c r="ABM58" s="468"/>
      <c r="ABN58" s="468"/>
      <c r="ABO58" s="468"/>
      <c r="ABP58" s="468"/>
      <c r="ABQ58" s="468"/>
      <c r="ABR58" s="468"/>
      <c r="ABS58" s="468"/>
      <c r="ABT58" s="468"/>
      <c r="ABU58" s="468"/>
      <c r="ABV58" s="468"/>
      <c r="ABW58" s="468"/>
      <c r="ABX58" s="468"/>
      <c r="ABY58" s="468"/>
      <c r="ABZ58" s="468"/>
      <c r="ACA58" s="468"/>
      <c r="ACB58" s="468"/>
      <c r="ACC58" s="468"/>
      <c r="ACD58" s="468"/>
      <c r="ACE58" s="468"/>
      <c r="ACF58" s="468"/>
      <c r="ACG58" s="468"/>
      <c r="ACH58" s="468"/>
      <c r="ACI58" s="468"/>
      <c r="ACJ58" s="468"/>
      <c r="ACK58" s="468"/>
      <c r="ACL58" s="468"/>
      <c r="ACM58" s="468"/>
      <c r="ACN58" s="468"/>
      <c r="ACO58" s="468"/>
      <c r="ACP58" s="468"/>
      <c r="ACQ58" s="468"/>
      <c r="ACR58" s="468"/>
      <c r="ACS58" s="468"/>
      <c r="ACT58" s="468"/>
      <c r="ACU58" s="468"/>
      <c r="ACV58" s="468"/>
      <c r="ACW58" s="468"/>
      <c r="ACX58" s="468"/>
      <c r="ACY58" s="468"/>
      <c r="ACZ58" s="468"/>
      <c r="ADA58" s="468"/>
      <c r="ADB58" s="468"/>
      <c r="ADC58" s="468"/>
      <c r="ADD58" s="468"/>
      <c r="ADE58" s="468"/>
      <c r="ADF58" s="468"/>
      <c r="ADG58" s="468"/>
      <c r="ADH58" s="468"/>
      <c r="ADI58" s="468"/>
      <c r="ADJ58" s="468"/>
      <c r="ADK58" s="468"/>
      <c r="ADL58" s="468"/>
      <c r="ADM58" s="468"/>
      <c r="ADN58" s="468"/>
      <c r="ADO58" s="468"/>
      <c r="ADP58" s="468"/>
      <c r="ADQ58" s="468"/>
      <c r="ADR58" s="468"/>
      <c r="ADS58" s="468"/>
      <c r="ADT58" s="468"/>
      <c r="ADU58" s="468"/>
      <c r="ADV58" s="468"/>
      <c r="ADW58" s="468"/>
      <c r="ADX58" s="468"/>
      <c r="ADY58" s="468"/>
      <c r="ADZ58" s="468"/>
      <c r="AEA58" s="468"/>
      <c r="AEB58" s="468"/>
      <c r="AEC58" s="468"/>
      <c r="AED58" s="468"/>
      <c r="AEE58" s="468"/>
      <c r="AEF58" s="468"/>
      <c r="AEG58" s="468"/>
      <c r="AEH58" s="468"/>
      <c r="AEI58" s="468"/>
      <c r="AEJ58" s="468"/>
      <c r="AEK58" s="468"/>
      <c r="AEL58" s="468"/>
      <c r="AEM58" s="468"/>
      <c r="AEN58" s="468"/>
      <c r="AEO58" s="468"/>
      <c r="AEP58" s="468"/>
      <c r="AEQ58" s="468"/>
      <c r="AER58" s="468"/>
      <c r="AES58" s="468"/>
      <c r="AET58" s="468"/>
      <c r="AEU58" s="468"/>
      <c r="AEV58" s="468"/>
      <c r="AEW58" s="468"/>
      <c r="AEX58" s="468"/>
      <c r="AEY58" s="468"/>
      <c r="AEZ58" s="468"/>
      <c r="AFA58" s="468"/>
      <c r="AFB58" s="468"/>
      <c r="AFC58" s="468"/>
      <c r="AFD58" s="468"/>
      <c r="AFE58" s="468"/>
      <c r="AFF58" s="468"/>
      <c r="AFG58" s="468"/>
      <c r="AFH58" s="468"/>
      <c r="AFI58" s="468"/>
      <c r="AFJ58" s="468"/>
      <c r="AFK58" s="468"/>
      <c r="AFL58" s="468"/>
      <c r="AFM58" s="468"/>
      <c r="AFN58" s="468"/>
      <c r="AFO58" s="468"/>
      <c r="AFP58" s="468"/>
      <c r="AFQ58" s="468"/>
      <c r="AFR58" s="468"/>
      <c r="AFS58" s="468"/>
      <c r="AFT58" s="468"/>
      <c r="AFU58" s="468"/>
      <c r="AFV58" s="468"/>
      <c r="AFW58" s="468"/>
      <c r="AFX58" s="468"/>
      <c r="AFY58" s="468"/>
      <c r="AFZ58" s="468"/>
      <c r="AGA58" s="468"/>
      <c r="AGB58" s="468"/>
      <c r="AGC58" s="468"/>
      <c r="AGD58" s="468"/>
      <c r="AGE58" s="468"/>
      <c r="AGF58" s="468"/>
      <c r="AGG58" s="468"/>
      <c r="AGH58" s="468"/>
      <c r="AGI58" s="468"/>
      <c r="AGJ58" s="468"/>
      <c r="AGK58" s="468"/>
      <c r="AGL58" s="468"/>
      <c r="AGM58" s="468"/>
      <c r="AGN58" s="468"/>
      <c r="AGO58" s="468"/>
      <c r="AGP58" s="468"/>
      <c r="AGQ58" s="468"/>
      <c r="AGR58" s="468"/>
      <c r="AGS58" s="468"/>
      <c r="AGT58" s="468"/>
      <c r="AGU58" s="468"/>
      <c r="AGV58" s="468"/>
      <c r="AGW58" s="468"/>
      <c r="AGX58" s="468"/>
      <c r="AGY58" s="468"/>
      <c r="AGZ58" s="468"/>
      <c r="AHA58" s="468"/>
      <c r="AHB58" s="468"/>
      <c r="AHC58" s="468"/>
      <c r="AHD58" s="468"/>
      <c r="AHE58" s="468"/>
      <c r="AHF58" s="468"/>
      <c r="AHG58" s="468"/>
      <c r="AHH58" s="468"/>
      <c r="AHI58" s="468"/>
      <c r="AHJ58" s="468"/>
      <c r="AHK58" s="468"/>
      <c r="AHL58" s="468"/>
      <c r="AHM58" s="468"/>
      <c r="AHN58" s="468"/>
      <c r="AHO58" s="468"/>
      <c r="AHP58" s="468"/>
      <c r="AHQ58" s="468"/>
      <c r="AHR58" s="468"/>
      <c r="AHS58" s="468"/>
      <c r="AHT58" s="468"/>
      <c r="AHU58" s="468"/>
      <c r="AHV58" s="468"/>
      <c r="AHW58" s="468"/>
      <c r="AHX58" s="468"/>
      <c r="AHY58" s="468"/>
      <c r="AHZ58" s="468"/>
      <c r="AIA58" s="468"/>
      <c r="AIB58" s="468"/>
      <c r="AIC58" s="468"/>
      <c r="AID58" s="468"/>
      <c r="AIE58" s="468"/>
      <c r="AIF58" s="468"/>
      <c r="AIG58" s="468"/>
      <c r="AIH58" s="468"/>
      <c r="AII58" s="468"/>
      <c r="AIJ58" s="468"/>
      <c r="AIK58" s="468"/>
      <c r="AIL58" s="468"/>
      <c r="AIM58" s="468"/>
      <c r="AIN58" s="468"/>
      <c r="AIO58" s="468"/>
      <c r="AIP58" s="468"/>
      <c r="AIQ58" s="468"/>
      <c r="AIR58" s="468"/>
      <c r="AIS58" s="468"/>
      <c r="AIT58" s="468"/>
      <c r="AIU58" s="468"/>
      <c r="AIV58" s="468"/>
      <c r="AIW58" s="468"/>
      <c r="AIX58" s="468"/>
      <c r="AIY58" s="468"/>
      <c r="AIZ58" s="468"/>
      <c r="AJA58" s="468"/>
      <c r="AJB58" s="468"/>
      <c r="AJC58" s="468"/>
      <c r="AJD58" s="468"/>
      <c r="AJE58" s="468"/>
      <c r="AJF58" s="468"/>
      <c r="AJG58" s="468"/>
      <c r="AJH58" s="468"/>
      <c r="AJI58" s="468"/>
      <c r="AJJ58" s="468"/>
      <c r="AJK58" s="468"/>
      <c r="AJL58" s="468"/>
      <c r="AJM58" s="468"/>
      <c r="AJN58" s="468"/>
      <c r="AJO58" s="468"/>
      <c r="AJP58" s="468"/>
      <c r="AJQ58" s="468"/>
      <c r="AJR58" s="468"/>
      <c r="AJS58" s="468"/>
      <c r="AJT58" s="468"/>
      <c r="AJU58" s="468"/>
      <c r="AJV58" s="468"/>
      <c r="AJW58" s="468"/>
      <c r="AJX58" s="468"/>
      <c r="AJY58" s="468"/>
      <c r="AJZ58" s="468"/>
      <c r="AKA58" s="468"/>
      <c r="AKB58" s="468"/>
      <c r="AKC58" s="468"/>
      <c r="AKD58" s="468"/>
      <c r="AKE58" s="468"/>
      <c r="AKF58" s="468"/>
      <c r="AKG58" s="468"/>
      <c r="AKH58" s="468"/>
      <c r="AKI58" s="468"/>
      <c r="AKJ58" s="468"/>
      <c r="AKK58" s="468"/>
      <c r="AKL58" s="468"/>
      <c r="AKM58" s="468"/>
      <c r="AKN58" s="468"/>
      <c r="AKO58" s="468"/>
      <c r="AKP58" s="468"/>
      <c r="AKQ58" s="468"/>
      <c r="AKR58" s="468"/>
      <c r="AKS58" s="468"/>
      <c r="AKT58" s="468"/>
      <c r="AKU58" s="468"/>
      <c r="AKV58" s="468"/>
      <c r="AKW58" s="468"/>
      <c r="AKX58" s="468"/>
      <c r="AKY58" s="468"/>
      <c r="AKZ58" s="468"/>
      <c r="ALA58" s="468"/>
      <c r="ALB58" s="468"/>
      <c r="ALC58" s="468"/>
      <c r="ALD58" s="468"/>
      <c r="ALE58" s="468"/>
      <c r="ALF58" s="468"/>
      <c r="ALG58" s="468"/>
      <c r="ALH58" s="468"/>
      <c r="ALI58" s="468"/>
      <c r="ALJ58" s="468"/>
      <c r="ALK58" s="468"/>
      <c r="ALL58" s="468"/>
      <c r="ALM58" s="468"/>
      <c r="ALN58" s="468"/>
      <c r="ALO58" s="468"/>
      <c r="ALP58" s="468"/>
      <c r="ALQ58" s="468"/>
      <c r="ALR58" s="468"/>
      <c r="ALS58" s="468"/>
      <c r="ALT58" s="468"/>
      <c r="ALU58" s="468"/>
      <c r="ALV58" s="468"/>
      <c r="ALW58" s="468"/>
      <c r="ALX58" s="468"/>
      <c r="ALY58" s="468"/>
      <c r="ALZ58" s="468"/>
      <c r="AMA58" s="468"/>
      <c r="AMB58" s="468"/>
      <c r="AMC58" s="468"/>
      <c r="AMD58" s="468"/>
      <c r="AME58" s="468"/>
      <c r="AMF58" s="468"/>
      <c r="AMG58" s="468"/>
      <c r="AMH58" s="468"/>
      <c r="AMI58" s="468"/>
      <c r="AMJ58" s="468"/>
      <c r="AMK58" s="468"/>
      <c r="AML58" s="468"/>
      <c r="AMM58" s="468"/>
      <c r="AMN58" s="468"/>
      <c r="AMO58" s="468"/>
      <c r="AMP58" s="468"/>
      <c r="AMQ58" s="468"/>
      <c r="AMR58" s="468"/>
      <c r="AMS58" s="468"/>
      <c r="AMT58" s="468"/>
      <c r="AMU58" s="468"/>
      <c r="AMV58" s="468"/>
      <c r="AMW58" s="468"/>
      <c r="AMX58" s="468"/>
      <c r="AMY58" s="468"/>
      <c r="AMZ58" s="468"/>
      <c r="ANA58" s="468"/>
      <c r="ANB58" s="468"/>
      <c r="ANC58" s="468"/>
      <c r="AND58" s="468"/>
      <c r="ANE58" s="468"/>
      <c r="ANF58" s="468"/>
      <c r="ANG58" s="468"/>
      <c r="ANH58" s="468"/>
      <c r="ANI58" s="468"/>
      <c r="ANJ58" s="468"/>
      <c r="ANK58" s="468"/>
      <c r="ANL58" s="468"/>
      <c r="ANM58" s="468"/>
      <c r="ANN58" s="468"/>
      <c r="ANO58" s="468"/>
      <c r="ANP58" s="468"/>
      <c r="ANQ58" s="468"/>
      <c r="ANR58" s="468"/>
      <c r="ANS58" s="468"/>
      <c r="ANT58" s="468"/>
      <c r="ANU58" s="468"/>
      <c r="ANV58" s="468"/>
      <c r="ANW58" s="468"/>
      <c r="ANX58" s="468"/>
      <c r="ANY58" s="468"/>
      <c r="ANZ58" s="468"/>
      <c r="AOA58" s="468"/>
      <c r="AOB58" s="468"/>
      <c r="AOC58" s="468"/>
      <c r="AOD58" s="468"/>
      <c r="AOE58" s="468"/>
      <c r="AOF58" s="468"/>
      <c r="AOG58" s="468"/>
      <c r="AOH58" s="468"/>
      <c r="AOI58" s="468"/>
      <c r="AOJ58" s="468"/>
      <c r="AOK58" s="468"/>
      <c r="AOL58" s="468"/>
      <c r="AOM58" s="468"/>
      <c r="AON58" s="468"/>
      <c r="AOO58" s="468"/>
      <c r="AOP58" s="468"/>
      <c r="AOQ58" s="468"/>
      <c r="AOR58" s="468"/>
      <c r="AOS58" s="468"/>
      <c r="AOT58" s="468"/>
      <c r="AOU58" s="468"/>
      <c r="AOV58" s="468"/>
      <c r="AOW58" s="468"/>
      <c r="AOX58" s="468"/>
      <c r="AOY58" s="468"/>
      <c r="AOZ58" s="468"/>
      <c r="APA58" s="468"/>
      <c r="APB58" s="468"/>
      <c r="APC58" s="468"/>
      <c r="APD58" s="468"/>
      <c r="APE58" s="468"/>
      <c r="APF58" s="468"/>
      <c r="APG58" s="468"/>
      <c r="APH58" s="468"/>
      <c r="API58" s="468"/>
      <c r="APJ58" s="468"/>
      <c r="APK58" s="468"/>
      <c r="APL58" s="468"/>
      <c r="APM58" s="468"/>
      <c r="APN58" s="468"/>
      <c r="APO58" s="468"/>
      <c r="APP58" s="468"/>
      <c r="APQ58" s="468"/>
      <c r="APR58" s="468"/>
      <c r="APS58" s="468"/>
      <c r="APT58" s="468"/>
      <c r="APU58" s="468"/>
      <c r="APV58" s="468"/>
      <c r="APW58" s="468"/>
      <c r="APX58" s="468"/>
      <c r="APY58" s="468"/>
      <c r="APZ58" s="468"/>
      <c r="AQA58" s="468"/>
      <c r="AQB58" s="468"/>
      <c r="AQC58" s="468"/>
      <c r="AQD58" s="468"/>
      <c r="AQE58" s="468"/>
      <c r="AQF58" s="468"/>
      <c r="AQG58" s="468"/>
      <c r="AQH58" s="468"/>
      <c r="AQI58" s="468"/>
      <c r="AQJ58" s="468"/>
      <c r="AQK58" s="468"/>
      <c r="AQL58" s="468"/>
      <c r="AQM58" s="468"/>
      <c r="AQN58" s="468"/>
      <c r="AQO58" s="468"/>
      <c r="AQP58" s="468"/>
      <c r="AQQ58" s="468"/>
      <c r="AQR58" s="468"/>
      <c r="AQS58" s="468"/>
      <c r="AQT58" s="468"/>
      <c r="AQU58" s="468"/>
      <c r="AQV58" s="468"/>
      <c r="AQW58" s="468"/>
      <c r="AQX58" s="468"/>
      <c r="AQY58" s="468"/>
      <c r="AQZ58" s="468"/>
      <c r="ARA58" s="468"/>
      <c r="ARB58" s="468"/>
      <c r="ARC58" s="468"/>
      <c r="ARD58" s="468"/>
      <c r="ARE58" s="468"/>
      <c r="ARF58" s="468"/>
      <c r="ARG58" s="468"/>
      <c r="ARH58" s="468"/>
      <c r="ARI58" s="468"/>
      <c r="ARJ58" s="468"/>
      <c r="ARK58" s="468"/>
      <c r="ARL58" s="468"/>
      <c r="ARM58" s="468"/>
      <c r="ARN58" s="468"/>
      <c r="ARO58" s="468"/>
      <c r="ARP58" s="468"/>
      <c r="ARQ58" s="468"/>
      <c r="ARR58" s="468"/>
      <c r="ARS58" s="468"/>
      <c r="ART58" s="468"/>
      <c r="ARU58" s="468"/>
      <c r="ARV58" s="468"/>
      <c r="ARW58" s="468"/>
      <c r="ARX58" s="468"/>
      <c r="ARY58" s="468"/>
      <c r="ARZ58" s="468"/>
      <c r="ASA58" s="468"/>
      <c r="ASB58" s="468"/>
      <c r="ASC58" s="468"/>
      <c r="ASD58" s="468"/>
      <c r="ASE58" s="468"/>
      <c r="ASF58" s="468"/>
      <c r="ASG58" s="468"/>
      <c r="ASH58" s="468"/>
      <c r="ASI58" s="468"/>
      <c r="ASJ58" s="468"/>
      <c r="ASK58" s="468"/>
      <c r="ASL58" s="468"/>
      <c r="ASM58" s="468"/>
      <c r="ASN58" s="468"/>
      <c r="ASO58" s="468"/>
      <c r="ASP58" s="468"/>
      <c r="ASQ58" s="468"/>
      <c r="ASR58" s="468"/>
      <c r="ASS58" s="468"/>
      <c r="AST58" s="468"/>
      <c r="ASU58" s="468"/>
      <c r="ASV58" s="468"/>
      <c r="ASW58" s="468"/>
      <c r="ASX58" s="468"/>
      <c r="ASY58" s="468"/>
      <c r="ASZ58" s="468"/>
      <c r="ATA58" s="468"/>
      <c r="ATB58" s="468"/>
      <c r="ATC58" s="468"/>
      <c r="ATD58" s="468"/>
      <c r="ATE58" s="468"/>
      <c r="ATF58" s="468"/>
      <c r="ATG58" s="468"/>
      <c r="ATH58" s="468"/>
      <c r="ATI58" s="468"/>
      <c r="ATJ58" s="468"/>
      <c r="ATK58" s="468"/>
      <c r="ATL58" s="468"/>
      <c r="ATM58" s="468"/>
      <c r="ATN58" s="468"/>
      <c r="ATO58" s="468"/>
      <c r="ATP58" s="468"/>
      <c r="ATQ58" s="468"/>
      <c r="ATR58" s="468"/>
      <c r="ATS58" s="468"/>
      <c r="ATT58" s="468"/>
      <c r="ATU58" s="468"/>
      <c r="ATV58" s="468"/>
      <c r="ATW58" s="468"/>
      <c r="ATX58" s="468"/>
      <c r="ATY58" s="468"/>
      <c r="ATZ58" s="468"/>
      <c r="AUA58" s="468"/>
      <c r="AUB58" s="468"/>
      <c r="AUC58" s="468"/>
      <c r="AUD58" s="468"/>
      <c r="AUE58" s="468"/>
      <c r="AUF58" s="468"/>
      <c r="AUG58" s="468"/>
      <c r="AUH58" s="468"/>
      <c r="AUI58" s="468"/>
      <c r="AUJ58" s="468"/>
      <c r="AUK58" s="468"/>
      <c r="AUL58" s="468"/>
      <c r="AUM58" s="468"/>
      <c r="AUN58" s="468"/>
      <c r="AUO58" s="468"/>
      <c r="AUP58" s="468"/>
      <c r="AUQ58" s="468"/>
      <c r="AUR58" s="468"/>
      <c r="AUS58" s="468"/>
      <c r="AUT58" s="468"/>
      <c r="AUU58" s="468"/>
      <c r="AUV58" s="468"/>
      <c r="AUW58" s="468"/>
      <c r="AUX58" s="468"/>
      <c r="AUY58" s="468"/>
      <c r="AUZ58" s="468"/>
      <c r="AVA58" s="468"/>
      <c r="AVB58" s="468"/>
      <c r="AVC58" s="468"/>
      <c r="AVD58" s="468"/>
      <c r="AVE58" s="468"/>
      <c r="AVF58" s="468"/>
      <c r="AVG58" s="468"/>
      <c r="AVH58" s="468"/>
      <c r="AVI58" s="468"/>
      <c r="AVJ58" s="468"/>
      <c r="AVK58" s="468"/>
      <c r="AVL58" s="468"/>
      <c r="AVM58" s="468"/>
      <c r="AVN58" s="468"/>
      <c r="AVO58" s="468"/>
      <c r="AVP58" s="468"/>
      <c r="AVQ58" s="468"/>
      <c r="AVR58" s="468"/>
      <c r="AVS58" s="468"/>
      <c r="AVT58" s="468"/>
      <c r="AVU58" s="468"/>
      <c r="AVV58" s="468"/>
      <c r="AVW58" s="468"/>
      <c r="AVX58" s="468"/>
      <c r="AVY58" s="468"/>
      <c r="AVZ58" s="468"/>
      <c r="AWA58" s="468"/>
      <c r="AWB58" s="468"/>
      <c r="AWC58" s="468"/>
      <c r="AWD58" s="468"/>
      <c r="AWE58" s="468"/>
      <c r="AWF58" s="468"/>
      <c r="AWG58" s="468"/>
      <c r="AWH58" s="468"/>
      <c r="AWI58" s="468"/>
      <c r="AWJ58" s="468"/>
      <c r="AWK58" s="468"/>
      <c r="AWL58" s="468"/>
      <c r="AWM58" s="468"/>
      <c r="AWN58" s="468"/>
      <c r="AWO58" s="468"/>
      <c r="AWP58" s="468"/>
      <c r="AWQ58" s="468"/>
      <c r="AWR58" s="468"/>
      <c r="AWS58" s="468"/>
      <c r="AWT58" s="468"/>
      <c r="AWU58" s="468"/>
      <c r="AWV58" s="468"/>
      <c r="AWW58" s="468"/>
      <c r="AWX58" s="468"/>
      <c r="AWY58" s="468"/>
      <c r="AWZ58" s="468"/>
      <c r="AXA58" s="468"/>
      <c r="AXB58" s="468"/>
      <c r="AXC58" s="468"/>
      <c r="AXD58" s="468"/>
      <c r="AXE58" s="468"/>
      <c r="AXF58" s="468"/>
      <c r="AXG58" s="468"/>
      <c r="AXH58" s="468"/>
      <c r="AXI58" s="468"/>
      <c r="AXJ58" s="468"/>
      <c r="AXK58" s="468"/>
      <c r="AXL58" s="468"/>
      <c r="AXM58" s="468"/>
      <c r="AXN58" s="468"/>
      <c r="AXO58" s="468"/>
      <c r="AXP58" s="468"/>
      <c r="AXQ58" s="468"/>
      <c r="AXR58" s="468"/>
      <c r="AXS58" s="468"/>
      <c r="AXT58" s="468"/>
      <c r="AXU58" s="468"/>
      <c r="AXV58" s="468"/>
      <c r="AXW58" s="468"/>
      <c r="AXX58" s="468"/>
      <c r="AXY58" s="468"/>
      <c r="AXZ58" s="468"/>
      <c r="AYA58" s="468"/>
      <c r="AYB58" s="468"/>
      <c r="AYC58" s="468"/>
      <c r="AYD58" s="468"/>
      <c r="AYE58" s="468"/>
      <c r="AYF58" s="468"/>
      <c r="AYG58" s="468"/>
      <c r="AYH58" s="468"/>
      <c r="AYI58" s="468"/>
      <c r="AYJ58" s="468"/>
      <c r="AYK58" s="468"/>
      <c r="AYL58" s="468"/>
      <c r="AYM58" s="468"/>
      <c r="AYN58" s="468"/>
      <c r="AYO58" s="468"/>
      <c r="AYP58" s="468"/>
      <c r="AYQ58" s="468"/>
      <c r="AYR58" s="468"/>
      <c r="AYS58" s="468"/>
      <c r="AYT58" s="468"/>
      <c r="AYU58" s="468"/>
      <c r="AYV58" s="468"/>
      <c r="AYW58" s="468"/>
      <c r="AYX58" s="468"/>
      <c r="AYY58" s="468"/>
      <c r="AYZ58" s="468"/>
      <c r="AZA58" s="468"/>
      <c r="AZB58" s="468"/>
      <c r="AZC58" s="468"/>
      <c r="AZD58" s="468"/>
      <c r="AZE58" s="468"/>
      <c r="AZF58" s="468"/>
      <c r="AZG58" s="468"/>
      <c r="AZH58" s="468"/>
      <c r="AZI58" s="468"/>
      <c r="AZJ58" s="468"/>
      <c r="AZK58" s="468"/>
      <c r="AZL58" s="468"/>
      <c r="AZM58" s="468"/>
      <c r="AZN58" s="468"/>
      <c r="AZO58" s="468"/>
      <c r="AZP58" s="468"/>
      <c r="AZQ58" s="468"/>
      <c r="AZR58" s="468"/>
      <c r="AZS58" s="468"/>
      <c r="AZT58" s="468"/>
      <c r="AZU58" s="468"/>
      <c r="AZV58" s="468"/>
      <c r="AZW58" s="468"/>
      <c r="AZX58" s="468"/>
      <c r="AZY58" s="468"/>
      <c r="AZZ58" s="468"/>
      <c r="BAA58" s="468"/>
      <c r="BAB58" s="468"/>
      <c r="BAC58" s="468"/>
      <c r="BAD58" s="468"/>
      <c r="BAE58" s="468"/>
      <c r="BAF58" s="468"/>
      <c r="BAG58" s="468"/>
      <c r="BAH58" s="468"/>
      <c r="BAI58" s="468"/>
      <c r="BAJ58" s="468"/>
      <c r="BAK58" s="468"/>
      <c r="BAL58" s="468"/>
      <c r="BAM58" s="468"/>
      <c r="BAN58" s="468"/>
      <c r="BAO58" s="468"/>
      <c r="BAP58" s="468"/>
      <c r="BAQ58" s="468"/>
      <c r="BAR58" s="468"/>
      <c r="BAS58" s="468"/>
      <c r="BAT58" s="468"/>
      <c r="BAU58" s="468"/>
      <c r="BAV58" s="468"/>
      <c r="BAW58" s="468"/>
      <c r="BAX58" s="468"/>
      <c r="BAY58" s="468"/>
      <c r="BAZ58" s="468"/>
      <c r="BBA58" s="468"/>
      <c r="BBB58" s="468"/>
      <c r="BBC58" s="468"/>
      <c r="BBD58" s="468"/>
      <c r="BBE58" s="468"/>
      <c r="BBF58" s="468"/>
      <c r="BBG58" s="468"/>
      <c r="BBH58" s="468"/>
      <c r="BBI58" s="468"/>
      <c r="BBJ58" s="468"/>
      <c r="BBK58" s="468"/>
      <c r="BBL58" s="468"/>
      <c r="BBM58" s="468"/>
      <c r="BBN58" s="468"/>
      <c r="BBO58" s="468"/>
      <c r="BBP58" s="468"/>
      <c r="BBQ58" s="468"/>
      <c r="BBR58" s="468"/>
      <c r="BBS58" s="468"/>
      <c r="BBT58" s="468"/>
      <c r="BBU58" s="468"/>
      <c r="BBV58" s="468"/>
      <c r="BBW58" s="468"/>
      <c r="BBX58" s="468"/>
      <c r="BBY58" s="468"/>
      <c r="BBZ58" s="468"/>
      <c r="BCA58" s="468"/>
      <c r="BCB58" s="468"/>
      <c r="BCC58" s="468"/>
      <c r="BCD58" s="468"/>
      <c r="BCE58" s="468"/>
      <c r="BCF58" s="468"/>
      <c r="BCG58" s="468"/>
      <c r="BCH58" s="468"/>
      <c r="BCI58" s="468"/>
      <c r="BCJ58" s="468"/>
      <c r="BCK58" s="468"/>
      <c r="BCL58" s="468"/>
      <c r="BCM58" s="468"/>
      <c r="BCN58" s="468"/>
      <c r="BCO58" s="468"/>
      <c r="BCP58" s="468"/>
      <c r="BCQ58" s="468"/>
      <c r="BCR58" s="468"/>
      <c r="BCS58" s="468"/>
      <c r="BCT58" s="468"/>
      <c r="BCU58" s="468"/>
      <c r="BCV58" s="468"/>
      <c r="BCW58" s="468"/>
      <c r="BCX58" s="468"/>
      <c r="BCY58" s="468"/>
      <c r="BCZ58" s="468"/>
      <c r="BDA58" s="468"/>
      <c r="BDB58" s="468"/>
      <c r="BDC58" s="468"/>
      <c r="BDD58" s="468"/>
      <c r="BDE58" s="468"/>
      <c r="BDF58" s="468"/>
      <c r="BDG58" s="468"/>
      <c r="BDH58" s="468"/>
      <c r="BDI58" s="468"/>
      <c r="BDJ58" s="468"/>
      <c r="BDK58" s="468"/>
      <c r="BDL58" s="468"/>
      <c r="BDM58" s="468"/>
      <c r="BDN58" s="468"/>
      <c r="BDO58" s="468"/>
      <c r="BDP58" s="468"/>
      <c r="BDQ58" s="468"/>
      <c r="BDR58" s="468"/>
      <c r="BDS58" s="468"/>
      <c r="BDT58" s="468"/>
      <c r="BDU58" s="468"/>
      <c r="BDV58" s="468"/>
      <c r="BDW58" s="468"/>
      <c r="BDX58" s="468"/>
      <c r="BDY58" s="468"/>
      <c r="BDZ58" s="468"/>
      <c r="BEA58" s="468"/>
      <c r="BEB58" s="468"/>
      <c r="BEC58" s="468"/>
      <c r="BED58" s="468"/>
      <c r="BEE58" s="468"/>
      <c r="BEF58" s="468"/>
      <c r="BEG58" s="468"/>
      <c r="BEH58" s="468"/>
      <c r="BEI58" s="468"/>
      <c r="BEJ58" s="468"/>
      <c r="BEK58" s="468"/>
      <c r="BEL58" s="468"/>
      <c r="BEM58" s="468"/>
      <c r="BEN58" s="468"/>
      <c r="BEO58" s="468"/>
      <c r="BEP58" s="468"/>
      <c r="BEQ58" s="468"/>
      <c r="BER58" s="468"/>
      <c r="BES58" s="468"/>
      <c r="BET58" s="468"/>
      <c r="BEU58" s="468"/>
      <c r="BEV58" s="468"/>
      <c r="BEW58" s="468"/>
      <c r="BEX58" s="468"/>
      <c r="BEY58" s="468"/>
      <c r="BEZ58" s="468"/>
      <c r="BFA58" s="468"/>
      <c r="BFB58" s="468"/>
      <c r="BFC58" s="468"/>
      <c r="BFD58" s="468"/>
      <c r="BFE58" s="468"/>
      <c r="BFF58" s="468"/>
      <c r="BFG58" s="468"/>
      <c r="BFH58" s="468"/>
      <c r="BFI58" s="468"/>
      <c r="BFJ58" s="468"/>
      <c r="BFK58" s="468"/>
      <c r="BFL58" s="468"/>
      <c r="BFM58" s="468"/>
      <c r="BFN58" s="468"/>
      <c r="BFO58" s="468"/>
      <c r="BFP58" s="468"/>
      <c r="BFQ58" s="468"/>
      <c r="BFR58" s="468"/>
      <c r="BFS58" s="468"/>
      <c r="BFT58" s="468"/>
      <c r="BFU58" s="468"/>
      <c r="BFV58" s="468"/>
      <c r="BFW58" s="468"/>
      <c r="BFX58" s="468"/>
      <c r="BFY58" s="468"/>
      <c r="BFZ58" s="468"/>
      <c r="BGA58" s="468"/>
      <c r="BGB58" s="468"/>
      <c r="BGC58" s="468"/>
      <c r="BGD58" s="468"/>
      <c r="BGE58" s="468"/>
      <c r="BGF58" s="468"/>
      <c r="BGG58" s="468"/>
      <c r="BGH58" s="468"/>
      <c r="BGI58" s="468"/>
      <c r="BGJ58" s="468"/>
      <c r="BGK58" s="468"/>
      <c r="BGL58" s="468"/>
      <c r="BGM58" s="468"/>
      <c r="BGN58" s="468"/>
      <c r="BGO58" s="468"/>
      <c r="BGP58" s="468"/>
      <c r="BGQ58" s="468"/>
      <c r="BGR58" s="468"/>
      <c r="BGS58" s="468"/>
      <c r="BGT58" s="468"/>
      <c r="BGU58" s="468"/>
      <c r="BGV58" s="468"/>
      <c r="BGW58" s="468"/>
      <c r="BGX58" s="468"/>
      <c r="BGY58" s="468"/>
      <c r="BGZ58" s="468"/>
      <c r="BHA58" s="468"/>
      <c r="BHB58" s="468"/>
      <c r="BHC58" s="468"/>
      <c r="BHD58" s="468"/>
      <c r="BHE58" s="468"/>
      <c r="BHF58" s="468"/>
      <c r="BHG58" s="468"/>
      <c r="BHH58" s="468"/>
      <c r="BHI58" s="468"/>
      <c r="BHJ58" s="468"/>
      <c r="BHK58" s="468"/>
      <c r="BHL58" s="468"/>
      <c r="BHM58" s="468"/>
      <c r="BHN58" s="468"/>
      <c r="BHO58" s="468"/>
      <c r="BHP58" s="468"/>
      <c r="BHQ58" s="468"/>
      <c r="BHR58" s="468"/>
      <c r="BHS58" s="468"/>
      <c r="BHT58" s="468"/>
      <c r="BHU58" s="468"/>
      <c r="BHV58" s="468"/>
      <c r="BHW58" s="468"/>
      <c r="BHX58" s="468"/>
      <c r="BHY58" s="468"/>
      <c r="BHZ58" s="468"/>
      <c r="BIA58" s="468"/>
      <c r="BIB58" s="468"/>
      <c r="BIC58" s="468"/>
      <c r="BID58" s="468"/>
      <c r="BIE58" s="468"/>
      <c r="BIF58" s="468"/>
      <c r="BIG58" s="468"/>
      <c r="BIH58" s="468"/>
      <c r="BII58" s="468"/>
      <c r="BIJ58" s="468"/>
      <c r="BIK58" s="468"/>
      <c r="BIL58" s="468"/>
      <c r="BIM58" s="468"/>
      <c r="BIN58" s="468"/>
      <c r="BIO58" s="468"/>
      <c r="BIP58" s="468"/>
      <c r="BIQ58" s="468"/>
      <c r="BIR58" s="468"/>
      <c r="BIS58" s="468"/>
      <c r="BIT58" s="468"/>
      <c r="BIU58" s="468"/>
      <c r="BIV58" s="468"/>
      <c r="BIW58" s="468"/>
      <c r="BIX58" s="468"/>
      <c r="BIY58" s="468"/>
      <c r="BIZ58" s="468"/>
      <c r="BJA58" s="468"/>
      <c r="BJB58" s="468"/>
      <c r="BJC58" s="468"/>
      <c r="BJD58" s="468"/>
      <c r="BJE58" s="468"/>
      <c r="BJF58" s="468"/>
      <c r="BJG58" s="468"/>
      <c r="BJH58" s="468"/>
      <c r="BJI58" s="468"/>
      <c r="BJJ58" s="468"/>
      <c r="BJK58" s="468"/>
      <c r="BJL58" s="468"/>
      <c r="BJM58" s="468"/>
      <c r="BJN58" s="468"/>
      <c r="BJO58" s="468"/>
      <c r="BJP58" s="468"/>
      <c r="BJQ58" s="468"/>
      <c r="BJR58" s="468"/>
      <c r="BJS58" s="468"/>
      <c r="BJT58" s="468"/>
      <c r="BJU58" s="468"/>
      <c r="BJV58" s="468"/>
      <c r="BJW58" s="468"/>
      <c r="BJX58" s="468"/>
      <c r="BJY58" s="468"/>
      <c r="BJZ58" s="468"/>
      <c r="BKA58" s="468"/>
      <c r="BKB58" s="468"/>
      <c r="BKC58" s="468"/>
      <c r="BKD58" s="468"/>
      <c r="BKE58" s="468"/>
      <c r="BKF58" s="468"/>
      <c r="BKG58" s="468"/>
      <c r="BKH58" s="468"/>
      <c r="BKI58" s="468"/>
      <c r="BKJ58" s="468"/>
      <c r="BKK58" s="468"/>
      <c r="BKL58" s="468"/>
      <c r="BKM58" s="468"/>
      <c r="BKN58" s="468"/>
      <c r="BKO58" s="468"/>
      <c r="BKP58" s="468"/>
      <c r="BKQ58" s="468"/>
      <c r="BKR58" s="468"/>
      <c r="BKS58" s="468"/>
      <c r="BKT58" s="468"/>
      <c r="BKU58" s="468"/>
      <c r="BKV58" s="468"/>
      <c r="BKW58" s="468"/>
      <c r="BKX58" s="468"/>
      <c r="BKY58" s="468"/>
      <c r="BKZ58" s="468"/>
      <c r="BLA58" s="468"/>
      <c r="BLB58" s="468"/>
      <c r="BLC58" s="468"/>
      <c r="BLD58" s="468"/>
      <c r="BLE58" s="468"/>
      <c r="BLF58" s="468"/>
      <c r="BLG58" s="468"/>
      <c r="BLH58" s="468"/>
      <c r="BLI58" s="468"/>
      <c r="BLJ58" s="468"/>
      <c r="BLK58" s="468"/>
      <c r="BLL58" s="468"/>
      <c r="BLM58" s="468"/>
      <c r="BLN58" s="468"/>
      <c r="BLO58" s="468"/>
      <c r="BLP58" s="468"/>
      <c r="BLQ58" s="468"/>
      <c r="BLR58" s="468"/>
      <c r="BLS58" s="468"/>
      <c r="BLT58" s="468"/>
      <c r="BLU58" s="468"/>
      <c r="BLV58" s="468"/>
      <c r="BLW58" s="468"/>
      <c r="BLX58" s="468"/>
      <c r="BLY58" s="468"/>
      <c r="BLZ58" s="468"/>
      <c r="BMA58" s="468"/>
      <c r="BMB58" s="468"/>
      <c r="BMC58" s="468"/>
      <c r="BMD58" s="468"/>
      <c r="BME58" s="468"/>
      <c r="BMF58" s="468"/>
      <c r="BMG58" s="468"/>
      <c r="BMH58" s="468"/>
      <c r="BMI58" s="468"/>
      <c r="BMJ58" s="468"/>
      <c r="BMK58" s="468"/>
      <c r="BML58" s="468"/>
      <c r="BMM58" s="468"/>
      <c r="BMN58" s="468"/>
      <c r="BMO58" s="468"/>
      <c r="BMP58" s="468"/>
      <c r="BMQ58" s="468"/>
      <c r="BMR58" s="468"/>
      <c r="BMS58" s="468"/>
      <c r="BMT58" s="468"/>
      <c r="BMU58" s="468"/>
      <c r="BMV58" s="468"/>
      <c r="BMW58" s="468"/>
      <c r="BMX58" s="468"/>
      <c r="BMY58" s="468"/>
      <c r="BMZ58" s="468"/>
      <c r="BNA58" s="468"/>
      <c r="BNB58" s="468"/>
      <c r="BNC58" s="468"/>
      <c r="BND58" s="468"/>
      <c r="BNE58" s="468"/>
      <c r="BNF58" s="468"/>
      <c r="BNG58" s="468"/>
      <c r="BNH58" s="468"/>
      <c r="BNI58" s="468"/>
      <c r="BNJ58" s="468"/>
      <c r="BNK58" s="468"/>
      <c r="BNL58" s="468"/>
      <c r="BNM58" s="468"/>
      <c r="BNN58" s="468"/>
      <c r="BNO58" s="468"/>
      <c r="BNP58" s="468"/>
      <c r="BNQ58" s="468"/>
      <c r="BNR58" s="468"/>
      <c r="BNS58" s="468"/>
      <c r="BNT58" s="468"/>
      <c r="BNU58" s="468"/>
      <c r="BNV58" s="468"/>
      <c r="BNW58" s="468"/>
      <c r="BNX58" s="468"/>
      <c r="BNY58" s="468"/>
      <c r="BNZ58" s="468"/>
      <c r="BOA58" s="468"/>
      <c r="BOB58" s="468"/>
      <c r="BOC58" s="468"/>
      <c r="BOD58" s="468"/>
      <c r="BOE58" s="468"/>
      <c r="BOF58" s="468"/>
      <c r="BOG58" s="468"/>
      <c r="BOH58" s="468"/>
      <c r="BOI58" s="468"/>
      <c r="BOJ58" s="468"/>
      <c r="BOK58" s="468"/>
      <c r="BOL58" s="468"/>
      <c r="BOM58" s="468"/>
      <c r="BON58" s="468"/>
      <c r="BOO58" s="468"/>
      <c r="BOP58" s="468"/>
      <c r="BOQ58" s="468"/>
      <c r="BOR58" s="468"/>
      <c r="BOS58" s="468"/>
      <c r="BOT58" s="468"/>
      <c r="BOU58" s="468"/>
      <c r="BOV58" s="468"/>
      <c r="BOW58" s="468"/>
      <c r="BOX58" s="468"/>
      <c r="BOY58" s="468"/>
      <c r="BOZ58" s="468"/>
      <c r="BPA58" s="468"/>
      <c r="BPB58" s="468"/>
      <c r="BPC58" s="468"/>
      <c r="BPD58" s="468"/>
      <c r="BPE58" s="468"/>
      <c r="BPF58" s="468"/>
      <c r="BPG58" s="468"/>
      <c r="BPH58" s="468"/>
      <c r="BPI58" s="468"/>
      <c r="BPJ58" s="468"/>
      <c r="BPK58" s="468"/>
      <c r="BPL58" s="468"/>
      <c r="BPM58" s="468"/>
      <c r="BPN58" s="468"/>
      <c r="BPO58" s="468"/>
      <c r="BPP58" s="468"/>
      <c r="BPQ58" s="468"/>
      <c r="BPR58" s="468"/>
      <c r="BPS58" s="468"/>
      <c r="BPT58" s="468"/>
      <c r="BPU58" s="468"/>
      <c r="BPV58" s="468"/>
      <c r="BPW58" s="468"/>
      <c r="BPX58" s="468"/>
      <c r="BPY58" s="468"/>
      <c r="BPZ58" s="468"/>
      <c r="BQA58" s="468"/>
      <c r="BQB58" s="468"/>
      <c r="BQC58" s="468"/>
      <c r="BQD58" s="468"/>
      <c r="BQE58" s="468"/>
      <c r="BQF58" s="468"/>
      <c r="BQG58" s="468"/>
      <c r="BQH58" s="468"/>
      <c r="BQI58" s="468"/>
      <c r="BQJ58" s="468"/>
      <c r="BQK58" s="468"/>
      <c r="BQL58" s="468"/>
      <c r="BQM58" s="468"/>
      <c r="BQN58" s="468"/>
      <c r="BQO58" s="468"/>
      <c r="BQP58" s="468"/>
      <c r="BQQ58" s="468"/>
      <c r="BQR58" s="468"/>
      <c r="BQS58" s="468"/>
      <c r="BQT58" s="468"/>
      <c r="BQU58" s="468"/>
      <c r="BQV58" s="468"/>
      <c r="BQW58" s="468"/>
      <c r="BQX58" s="468"/>
      <c r="BQY58" s="468"/>
      <c r="BQZ58" s="468"/>
      <c r="BRA58" s="468"/>
      <c r="BRB58" s="468"/>
      <c r="BRC58" s="468"/>
      <c r="BRD58" s="468"/>
      <c r="BRE58" s="468"/>
      <c r="BRF58" s="468"/>
      <c r="BRG58" s="468"/>
      <c r="BRH58" s="468"/>
      <c r="BRI58" s="468"/>
      <c r="BRJ58" s="468"/>
      <c r="BRK58" s="468"/>
      <c r="BRL58" s="468"/>
      <c r="BRM58" s="468"/>
      <c r="BRN58" s="468"/>
      <c r="BRO58" s="468"/>
      <c r="BRP58" s="468"/>
      <c r="BRQ58" s="468"/>
      <c r="BRR58" s="468"/>
      <c r="BRS58" s="468"/>
      <c r="BRT58" s="468"/>
      <c r="BRU58" s="468"/>
      <c r="BRV58" s="468"/>
      <c r="BRW58" s="468"/>
      <c r="BRX58" s="468"/>
      <c r="BRY58" s="468"/>
      <c r="BRZ58" s="468"/>
      <c r="BSA58" s="468"/>
      <c r="BSB58" s="468"/>
      <c r="BSC58" s="468"/>
      <c r="BSD58" s="468"/>
      <c r="BSE58" s="468"/>
      <c r="BSF58" s="468"/>
      <c r="BSG58" s="468"/>
      <c r="BSH58" s="468"/>
      <c r="BSI58" s="468"/>
      <c r="BSJ58" s="468"/>
      <c r="BSK58" s="468"/>
      <c r="BSL58" s="468"/>
      <c r="BSM58" s="468"/>
      <c r="BSN58" s="468"/>
      <c r="BSO58" s="468"/>
      <c r="BSP58" s="468"/>
      <c r="BSQ58" s="468"/>
      <c r="BSR58" s="468"/>
      <c r="BSS58" s="468"/>
      <c r="BST58" s="468"/>
      <c r="BSU58" s="468"/>
      <c r="BSV58" s="468"/>
      <c r="BSW58" s="468"/>
      <c r="BSX58" s="468"/>
      <c r="BSY58" s="468"/>
      <c r="BSZ58" s="468"/>
      <c r="BTA58" s="468"/>
      <c r="BTB58" s="468"/>
      <c r="BTC58" s="468"/>
      <c r="BTD58" s="468"/>
      <c r="BTE58" s="468"/>
      <c r="BTF58" s="468"/>
      <c r="BTG58" s="468"/>
      <c r="BTH58" s="468"/>
      <c r="BTI58" s="468"/>
      <c r="BTJ58" s="468"/>
      <c r="BTK58" s="468"/>
      <c r="BTL58" s="468"/>
      <c r="BTM58" s="468"/>
      <c r="BTN58" s="468"/>
      <c r="BTO58" s="468"/>
      <c r="BTP58" s="468"/>
      <c r="BTQ58" s="468"/>
      <c r="BTR58" s="468"/>
      <c r="BTS58" s="468"/>
      <c r="BTT58" s="468"/>
      <c r="BTU58" s="468"/>
      <c r="BTV58" s="468"/>
      <c r="BTW58" s="468"/>
      <c r="BTX58" s="468"/>
      <c r="BTY58" s="468"/>
      <c r="BTZ58" s="468"/>
      <c r="BUA58" s="468"/>
      <c r="BUB58" s="468"/>
      <c r="BUC58" s="468"/>
      <c r="BUD58" s="468"/>
      <c r="BUE58" s="468"/>
      <c r="BUF58" s="468"/>
      <c r="BUG58" s="468"/>
      <c r="BUH58" s="468"/>
      <c r="BUI58" s="468"/>
      <c r="BUJ58" s="468"/>
      <c r="BUK58" s="468"/>
      <c r="BUL58" s="468"/>
      <c r="BUM58" s="468"/>
      <c r="BUN58" s="468"/>
      <c r="BUO58" s="468"/>
      <c r="BUP58" s="468"/>
      <c r="BUQ58" s="468"/>
      <c r="BUR58" s="468"/>
      <c r="BUS58" s="468"/>
      <c r="BUT58" s="468"/>
      <c r="BUU58" s="468"/>
      <c r="BUV58" s="468"/>
      <c r="BUW58" s="468"/>
      <c r="BUX58" s="468"/>
      <c r="BUY58" s="468"/>
      <c r="BUZ58" s="468"/>
      <c r="BVA58" s="468"/>
      <c r="BVB58" s="468"/>
      <c r="BVC58" s="468"/>
      <c r="BVD58" s="468"/>
      <c r="BVE58" s="468"/>
      <c r="BVF58" s="468"/>
      <c r="BVG58" s="468"/>
      <c r="BVH58" s="468"/>
      <c r="BVI58" s="468"/>
      <c r="BVJ58" s="468"/>
      <c r="BVK58" s="468"/>
      <c r="BVL58" s="468"/>
      <c r="BVM58" s="468"/>
      <c r="BVN58" s="468"/>
      <c r="BVO58" s="468"/>
      <c r="BVP58" s="468"/>
      <c r="BVQ58" s="468"/>
      <c r="BVR58" s="468"/>
      <c r="BVS58" s="468"/>
      <c r="BVT58" s="468"/>
      <c r="BVU58" s="468"/>
      <c r="BVV58" s="468"/>
      <c r="BVW58" s="468"/>
      <c r="BVX58" s="468"/>
      <c r="BVY58" s="468"/>
      <c r="BVZ58" s="468"/>
      <c r="BWA58" s="468"/>
      <c r="BWB58" s="468"/>
      <c r="BWC58" s="468"/>
      <c r="BWD58" s="468"/>
      <c r="BWE58" s="468"/>
      <c r="BWF58" s="468"/>
      <c r="BWG58" s="468"/>
      <c r="BWH58" s="468"/>
      <c r="BWI58" s="468"/>
      <c r="BWJ58" s="468"/>
      <c r="BWK58" s="468"/>
      <c r="BWL58" s="468"/>
      <c r="BWM58" s="468"/>
      <c r="BWN58" s="468"/>
      <c r="BWO58" s="468"/>
      <c r="BWP58" s="468"/>
      <c r="BWQ58" s="468"/>
      <c r="BWR58" s="468"/>
      <c r="BWS58" s="468"/>
      <c r="BWT58" s="468"/>
      <c r="BWU58" s="468"/>
      <c r="BWV58" s="468"/>
      <c r="BWW58" s="468"/>
      <c r="BWX58" s="468"/>
      <c r="BWY58" s="468"/>
      <c r="BWZ58" s="468"/>
      <c r="BXA58" s="468"/>
      <c r="BXB58" s="468"/>
      <c r="BXC58" s="468"/>
      <c r="BXD58" s="468"/>
      <c r="BXE58" s="468"/>
      <c r="BXF58" s="468"/>
      <c r="BXG58" s="468"/>
      <c r="BXH58" s="468"/>
      <c r="BXI58" s="468"/>
      <c r="BXJ58" s="468"/>
      <c r="BXK58" s="468"/>
      <c r="BXL58" s="468"/>
      <c r="BXM58" s="468"/>
      <c r="BXN58" s="468"/>
      <c r="BXO58" s="468"/>
      <c r="BXP58" s="468"/>
      <c r="BXQ58" s="468"/>
      <c r="BXR58" s="468"/>
      <c r="BXS58" s="468"/>
      <c r="BXT58" s="468"/>
      <c r="BXU58" s="468"/>
      <c r="BXV58" s="468"/>
      <c r="BXW58" s="468"/>
      <c r="BXX58" s="468"/>
      <c r="BXY58" s="468"/>
      <c r="BXZ58" s="468"/>
      <c r="BYA58" s="468"/>
      <c r="BYB58" s="468"/>
      <c r="BYC58" s="468"/>
      <c r="BYD58" s="468"/>
      <c r="BYE58" s="468"/>
      <c r="BYF58" s="468"/>
      <c r="BYG58" s="468"/>
      <c r="BYH58" s="468"/>
      <c r="BYI58" s="468"/>
      <c r="BYJ58" s="468"/>
      <c r="BYK58" s="468"/>
      <c r="BYL58" s="468"/>
      <c r="BYM58" s="468"/>
      <c r="BYN58" s="468"/>
      <c r="BYO58" s="468"/>
      <c r="BYP58" s="468"/>
      <c r="BYQ58" s="468"/>
      <c r="BYR58" s="468"/>
      <c r="BYS58" s="468"/>
      <c r="BYT58" s="468"/>
      <c r="BYU58" s="468"/>
      <c r="BYV58" s="468"/>
      <c r="BYW58" s="468"/>
      <c r="BYX58" s="468"/>
      <c r="BYY58" s="468"/>
      <c r="BYZ58" s="468"/>
      <c r="BZA58" s="468"/>
      <c r="BZB58" s="468"/>
      <c r="BZC58" s="468"/>
      <c r="BZD58" s="468"/>
      <c r="BZE58" s="468"/>
      <c r="BZF58" s="468"/>
      <c r="BZG58" s="468"/>
      <c r="BZH58" s="468"/>
      <c r="BZI58" s="468"/>
      <c r="BZJ58" s="468"/>
      <c r="BZK58" s="468"/>
      <c r="BZL58" s="468"/>
      <c r="BZM58" s="468"/>
      <c r="BZN58" s="468"/>
      <c r="BZO58" s="468"/>
      <c r="BZP58" s="468"/>
      <c r="BZQ58" s="468"/>
      <c r="BZR58" s="468"/>
      <c r="BZS58" s="468"/>
      <c r="BZT58" s="468"/>
      <c r="BZU58" s="468"/>
      <c r="BZV58" s="468"/>
      <c r="BZW58" s="468"/>
      <c r="BZX58" s="468"/>
      <c r="BZY58" s="468"/>
      <c r="BZZ58" s="468"/>
      <c r="CAA58" s="468"/>
      <c r="CAB58" s="468"/>
      <c r="CAC58" s="468"/>
      <c r="CAD58" s="468"/>
      <c r="CAE58" s="468"/>
      <c r="CAF58" s="468"/>
      <c r="CAG58" s="468"/>
      <c r="CAH58" s="468"/>
      <c r="CAI58" s="468"/>
      <c r="CAJ58" s="468"/>
      <c r="CAK58" s="468"/>
      <c r="CAL58" s="468"/>
      <c r="CAM58" s="468"/>
      <c r="CAN58" s="468"/>
      <c r="CAO58" s="468"/>
      <c r="CAP58" s="468"/>
      <c r="CAQ58" s="468"/>
      <c r="CAR58" s="468"/>
      <c r="CAS58" s="468"/>
      <c r="CAT58" s="468"/>
      <c r="CAU58" s="468"/>
      <c r="CAV58" s="468"/>
      <c r="CAW58" s="468"/>
      <c r="CAX58" s="468"/>
      <c r="CAY58" s="468"/>
      <c r="CAZ58" s="468"/>
      <c r="CBA58" s="468"/>
      <c r="CBB58" s="468"/>
      <c r="CBC58" s="468"/>
      <c r="CBD58" s="468"/>
      <c r="CBE58" s="468"/>
      <c r="CBF58" s="468"/>
      <c r="CBG58" s="468"/>
      <c r="CBH58" s="468"/>
      <c r="CBI58" s="468"/>
      <c r="CBJ58" s="468"/>
      <c r="CBK58" s="468"/>
      <c r="CBL58" s="468"/>
      <c r="CBM58" s="468"/>
      <c r="CBN58" s="468"/>
      <c r="CBO58" s="468"/>
      <c r="CBP58" s="468"/>
      <c r="CBQ58" s="468"/>
      <c r="CBR58" s="468"/>
      <c r="CBS58" s="468"/>
      <c r="CBT58" s="468"/>
      <c r="CBU58" s="468"/>
      <c r="CBV58" s="468"/>
      <c r="CBW58" s="468"/>
      <c r="CBX58" s="468"/>
      <c r="CBY58" s="468"/>
      <c r="CBZ58" s="468"/>
      <c r="CCA58" s="468"/>
      <c r="CCB58" s="468"/>
      <c r="CCC58" s="468"/>
      <c r="CCD58" s="468"/>
      <c r="CCE58" s="468"/>
      <c r="CCF58" s="468"/>
      <c r="CCG58" s="468"/>
      <c r="CCH58" s="468"/>
      <c r="CCI58" s="468"/>
      <c r="CCJ58" s="468"/>
      <c r="CCK58" s="468"/>
      <c r="CCL58" s="468"/>
      <c r="CCM58" s="468"/>
      <c r="CCN58" s="468"/>
      <c r="CCO58" s="468"/>
      <c r="CCP58" s="468"/>
      <c r="CCQ58" s="468"/>
      <c r="CCR58" s="468"/>
      <c r="CCS58" s="468"/>
      <c r="CCT58" s="468"/>
      <c r="CCU58" s="468"/>
      <c r="CCV58" s="468"/>
      <c r="CCW58" s="468"/>
      <c r="CCX58" s="468"/>
      <c r="CCY58" s="468"/>
      <c r="CCZ58" s="468"/>
      <c r="CDA58" s="468"/>
      <c r="CDB58" s="468"/>
      <c r="CDC58" s="468"/>
      <c r="CDD58" s="468"/>
      <c r="CDE58" s="468"/>
      <c r="CDF58" s="468"/>
      <c r="CDG58" s="468"/>
      <c r="CDH58" s="468"/>
      <c r="CDI58" s="468"/>
      <c r="CDJ58" s="468"/>
      <c r="CDK58" s="468"/>
      <c r="CDL58" s="468"/>
      <c r="CDM58" s="468"/>
      <c r="CDN58" s="468"/>
      <c r="CDO58" s="468"/>
      <c r="CDP58" s="468"/>
      <c r="CDQ58" s="468"/>
      <c r="CDR58" s="468"/>
      <c r="CDS58" s="468"/>
      <c r="CDT58" s="468"/>
      <c r="CDU58" s="468"/>
      <c r="CDV58" s="468"/>
      <c r="CDW58" s="468"/>
      <c r="CDX58" s="468"/>
      <c r="CDY58" s="468"/>
      <c r="CDZ58" s="468"/>
      <c r="CEA58" s="468"/>
      <c r="CEB58" s="468"/>
      <c r="CEC58" s="468"/>
      <c r="CED58" s="468"/>
      <c r="CEE58" s="468"/>
      <c r="CEF58" s="468"/>
      <c r="CEG58" s="468"/>
      <c r="CEH58" s="468"/>
      <c r="CEI58" s="468"/>
      <c r="CEJ58" s="468"/>
      <c r="CEK58" s="468"/>
      <c r="CEL58" s="468"/>
      <c r="CEM58" s="468"/>
      <c r="CEN58" s="468"/>
      <c r="CEO58" s="468"/>
      <c r="CEP58" s="468"/>
      <c r="CEQ58" s="468"/>
      <c r="CER58" s="468"/>
      <c r="CES58" s="468"/>
      <c r="CET58" s="468"/>
      <c r="CEU58" s="468"/>
      <c r="CEV58" s="468"/>
      <c r="CEW58" s="468"/>
      <c r="CEX58" s="468"/>
      <c r="CEY58" s="468"/>
      <c r="CEZ58" s="468"/>
      <c r="CFA58" s="468"/>
      <c r="CFB58" s="468"/>
      <c r="CFC58" s="468"/>
      <c r="CFD58" s="468"/>
      <c r="CFE58" s="468"/>
      <c r="CFF58" s="468"/>
      <c r="CFG58" s="468"/>
      <c r="CFH58" s="468"/>
      <c r="CFI58" s="468"/>
      <c r="CFJ58" s="468"/>
      <c r="CFK58" s="468"/>
      <c r="CFL58" s="468"/>
      <c r="CFM58" s="468"/>
      <c r="CFN58" s="468"/>
      <c r="CFO58" s="468"/>
      <c r="CFP58" s="468"/>
      <c r="CFQ58" s="468"/>
      <c r="CFR58" s="468"/>
      <c r="CFS58" s="468"/>
      <c r="CFT58" s="468"/>
      <c r="CFU58" s="468"/>
      <c r="CFV58" s="468"/>
      <c r="CFW58" s="468"/>
      <c r="CFX58" s="468"/>
      <c r="CFY58" s="468"/>
      <c r="CFZ58" s="468"/>
      <c r="CGA58" s="468"/>
      <c r="CGB58" s="468"/>
      <c r="CGC58" s="468"/>
      <c r="CGD58" s="468"/>
      <c r="CGE58" s="468"/>
      <c r="CGF58" s="468"/>
      <c r="CGG58" s="468"/>
      <c r="CGH58" s="468"/>
      <c r="CGI58" s="468"/>
      <c r="CGJ58" s="468"/>
      <c r="CGK58" s="468"/>
      <c r="CGL58" s="468"/>
      <c r="CGM58" s="468"/>
      <c r="CGN58" s="468"/>
      <c r="CGO58" s="468"/>
      <c r="CGP58" s="468"/>
      <c r="CGQ58" s="468"/>
      <c r="CGR58" s="468"/>
      <c r="CGS58" s="468"/>
      <c r="CGT58" s="468"/>
      <c r="CGU58" s="468"/>
      <c r="CGV58" s="468"/>
      <c r="CGW58" s="468"/>
      <c r="CGX58" s="468"/>
      <c r="CGY58" s="468"/>
      <c r="CGZ58" s="468"/>
      <c r="CHA58" s="468"/>
      <c r="CHB58" s="468"/>
      <c r="CHC58" s="468"/>
      <c r="CHD58" s="468"/>
      <c r="CHE58" s="468"/>
      <c r="CHF58" s="468"/>
      <c r="CHG58" s="468"/>
      <c r="CHH58" s="468"/>
      <c r="CHI58" s="468"/>
      <c r="CHJ58" s="468"/>
      <c r="CHK58" s="468"/>
      <c r="CHL58" s="468"/>
      <c r="CHM58" s="468"/>
      <c r="CHN58" s="468"/>
      <c r="CHO58" s="468"/>
      <c r="CHP58" s="468"/>
      <c r="CHQ58" s="468"/>
      <c r="CHR58" s="468"/>
      <c r="CHS58" s="468"/>
      <c r="CHT58" s="468"/>
      <c r="CHU58" s="468"/>
      <c r="CHV58" s="468"/>
      <c r="CHW58" s="468"/>
      <c r="CHX58" s="468"/>
      <c r="CHY58" s="468"/>
      <c r="CHZ58" s="468"/>
      <c r="CIA58" s="468"/>
      <c r="CIB58" s="468"/>
      <c r="CIC58" s="468"/>
      <c r="CID58" s="468"/>
      <c r="CIE58" s="468"/>
      <c r="CIF58" s="468"/>
      <c r="CIG58" s="468"/>
      <c r="CIH58" s="468"/>
      <c r="CII58" s="468"/>
      <c r="CIJ58" s="468"/>
      <c r="CIK58" s="468"/>
      <c r="CIL58" s="468"/>
      <c r="CIM58" s="468"/>
      <c r="CIN58" s="468"/>
      <c r="CIO58" s="468"/>
      <c r="CIP58" s="468"/>
      <c r="CIQ58" s="468"/>
      <c r="CIR58" s="468"/>
      <c r="CIS58" s="468"/>
      <c r="CIT58" s="468"/>
      <c r="CIU58" s="468"/>
      <c r="CIV58" s="468"/>
      <c r="CIW58" s="468"/>
      <c r="CIX58" s="468"/>
      <c r="CIY58" s="468"/>
      <c r="CIZ58" s="468"/>
      <c r="CJA58" s="468"/>
      <c r="CJB58" s="468"/>
      <c r="CJC58" s="468"/>
      <c r="CJD58" s="468"/>
      <c r="CJE58" s="468"/>
      <c r="CJF58" s="468"/>
      <c r="CJG58" s="468"/>
      <c r="CJH58" s="468"/>
      <c r="CJI58" s="468"/>
      <c r="CJJ58" s="468"/>
      <c r="CJK58" s="468"/>
      <c r="CJL58" s="468"/>
      <c r="CJM58" s="468"/>
      <c r="CJN58" s="468"/>
      <c r="CJO58" s="468"/>
      <c r="CJP58" s="468"/>
      <c r="CJQ58" s="468"/>
      <c r="CJR58" s="468"/>
      <c r="CJS58" s="468"/>
      <c r="CJT58" s="468"/>
      <c r="CJU58" s="468"/>
      <c r="CJV58" s="468"/>
      <c r="CJW58" s="468"/>
      <c r="CJX58" s="468"/>
      <c r="CJY58" s="468"/>
      <c r="CJZ58" s="468"/>
      <c r="CKA58" s="468"/>
      <c r="CKB58" s="468"/>
      <c r="CKC58" s="468"/>
      <c r="CKD58" s="468"/>
      <c r="CKE58" s="468"/>
      <c r="CKF58" s="468"/>
      <c r="CKG58" s="468"/>
      <c r="CKH58" s="468"/>
      <c r="CKI58" s="468"/>
      <c r="CKJ58" s="468"/>
      <c r="CKK58" s="468"/>
      <c r="CKL58" s="468"/>
      <c r="CKM58" s="468"/>
      <c r="CKN58" s="468"/>
      <c r="CKO58" s="468"/>
      <c r="CKP58" s="468"/>
      <c r="CKQ58" s="468"/>
      <c r="CKR58" s="468"/>
      <c r="CKS58" s="468"/>
      <c r="CKT58" s="468"/>
      <c r="CKU58" s="468"/>
      <c r="CKV58" s="468"/>
      <c r="CKW58" s="468"/>
      <c r="CKX58" s="468"/>
      <c r="CKY58" s="468"/>
      <c r="CKZ58" s="468"/>
      <c r="CLA58" s="468"/>
      <c r="CLB58" s="468"/>
      <c r="CLC58" s="468"/>
      <c r="CLD58" s="468"/>
      <c r="CLE58" s="468"/>
      <c r="CLF58" s="468"/>
      <c r="CLG58" s="468"/>
      <c r="CLH58" s="468"/>
      <c r="CLI58" s="468"/>
      <c r="CLJ58" s="468"/>
      <c r="CLK58" s="468"/>
      <c r="CLL58" s="468"/>
      <c r="CLM58" s="468"/>
      <c r="CLN58" s="468"/>
      <c r="CLO58" s="468"/>
      <c r="CLP58" s="468"/>
      <c r="CLQ58" s="468"/>
      <c r="CLR58" s="468"/>
      <c r="CLS58" s="468"/>
      <c r="CLT58" s="468"/>
      <c r="CLU58" s="468"/>
      <c r="CLV58" s="468"/>
      <c r="CLW58" s="468"/>
      <c r="CLX58" s="468"/>
      <c r="CLY58" s="468"/>
      <c r="CLZ58" s="468"/>
      <c r="CMA58" s="468"/>
      <c r="CMB58" s="468"/>
      <c r="CMC58" s="468"/>
      <c r="CMD58" s="468"/>
      <c r="CME58" s="468"/>
      <c r="CMF58" s="468"/>
      <c r="CMG58" s="468"/>
      <c r="CMH58" s="468"/>
      <c r="CMI58" s="468"/>
      <c r="CMJ58" s="468"/>
      <c r="CMK58" s="468"/>
      <c r="CML58" s="468"/>
      <c r="CMM58" s="468"/>
      <c r="CMN58" s="468"/>
      <c r="CMO58" s="468"/>
      <c r="CMP58" s="468"/>
      <c r="CMQ58" s="468"/>
      <c r="CMR58" s="468"/>
      <c r="CMS58" s="468"/>
      <c r="CMT58" s="468"/>
      <c r="CMU58" s="468"/>
      <c r="CMV58" s="468"/>
      <c r="CMW58" s="468"/>
      <c r="CMX58" s="468"/>
      <c r="CMY58" s="468"/>
      <c r="CMZ58" s="468"/>
      <c r="CNA58" s="468"/>
      <c r="CNB58" s="468"/>
      <c r="CNC58" s="468"/>
      <c r="CND58" s="468"/>
      <c r="CNE58" s="468"/>
      <c r="CNF58" s="468"/>
      <c r="CNG58" s="468"/>
      <c r="CNH58" s="468"/>
      <c r="CNI58" s="468"/>
      <c r="CNJ58" s="468"/>
      <c r="CNK58" s="468"/>
      <c r="CNL58" s="468"/>
      <c r="CNM58" s="468"/>
      <c r="CNN58" s="468"/>
      <c r="CNO58" s="468"/>
      <c r="CNP58" s="468"/>
      <c r="CNQ58" s="468"/>
      <c r="CNR58" s="468"/>
      <c r="CNS58" s="468"/>
      <c r="CNT58" s="468"/>
      <c r="CNU58" s="468"/>
      <c r="CNV58" s="468"/>
      <c r="CNW58" s="468"/>
      <c r="CNX58" s="468"/>
      <c r="CNY58" s="468"/>
      <c r="CNZ58" s="468"/>
      <c r="COA58" s="468"/>
      <c r="COB58" s="468"/>
      <c r="COC58" s="468"/>
      <c r="COD58" s="468"/>
      <c r="COE58" s="468"/>
      <c r="COF58" s="468"/>
      <c r="COG58" s="468"/>
      <c r="COH58" s="468"/>
      <c r="COI58" s="468"/>
      <c r="COJ58" s="468"/>
      <c r="COK58" s="468"/>
      <c r="COL58" s="468"/>
      <c r="COM58" s="468"/>
      <c r="CON58" s="468"/>
      <c r="COO58" s="468"/>
      <c r="COP58" s="468"/>
      <c r="COQ58" s="468"/>
      <c r="COR58" s="468"/>
      <c r="COS58" s="468"/>
      <c r="COT58" s="468"/>
      <c r="COU58" s="468"/>
      <c r="COV58" s="468"/>
      <c r="COW58" s="468"/>
      <c r="COX58" s="468"/>
      <c r="COY58" s="468"/>
      <c r="COZ58" s="468"/>
      <c r="CPA58" s="468"/>
      <c r="CPB58" s="468"/>
      <c r="CPC58" s="468"/>
      <c r="CPD58" s="468"/>
      <c r="CPE58" s="468"/>
      <c r="CPF58" s="468"/>
      <c r="CPG58" s="468"/>
      <c r="CPH58" s="468"/>
      <c r="CPI58" s="468"/>
      <c r="CPJ58" s="468"/>
      <c r="CPK58" s="468"/>
      <c r="CPL58" s="468"/>
      <c r="CPM58" s="468"/>
      <c r="CPN58" s="468"/>
      <c r="CPO58" s="468"/>
      <c r="CPP58" s="468"/>
      <c r="CPQ58" s="468"/>
      <c r="CPR58" s="468"/>
      <c r="CPS58" s="468"/>
      <c r="CPT58" s="468"/>
      <c r="CPU58" s="468"/>
      <c r="CPV58" s="468"/>
      <c r="CPW58" s="468"/>
      <c r="CPX58" s="468"/>
      <c r="CPY58" s="468"/>
      <c r="CPZ58" s="468"/>
      <c r="CQA58" s="468"/>
      <c r="CQB58" s="468"/>
      <c r="CQC58" s="468"/>
      <c r="CQD58" s="468"/>
      <c r="CQE58" s="468"/>
      <c r="CQF58" s="468"/>
      <c r="CQG58" s="468"/>
      <c r="CQH58" s="468"/>
      <c r="CQI58" s="468"/>
      <c r="CQJ58" s="468"/>
      <c r="CQK58" s="468"/>
      <c r="CQL58" s="468"/>
      <c r="CQM58" s="468"/>
      <c r="CQN58" s="468"/>
      <c r="CQO58" s="468"/>
      <c r="CQP58" s="468"/>
      <c r="CQQ58" s="468"/>
      <c r="CQR58" s="468"/>
      <c r="CQS58" s="468"/>
      <c r="CQT58" s="468"/>
      <c r="CQU58" s="468"/>
      <c r="CQV58" s="468"/>
      <c r="CQW58" s="468"/>
      <c r="CQX58" s="468"/>
      <c r="CQY58" s="468"/>
      <c r="CQZ58" s="468"/>
      <c r="CRA58" s="468"/>
      <c r="CRB58" s="468"/>
      <c r="CRC58" s="468"/>
      <c r="CRD58" s="468"/>
      <c r="CRE58" s="468"/>
      <c r="CRF58" s="468"/>
      <c r="CRG58" s="468"/>
      <c r="CRH58" s="468"/>
      <c r="CRI58" s="468"/>
      <c r="CRJ58" s="468"/>
      <c r="CRK58" s="468"/>
      <c r="CRL58" s="468"/>
      <c r="CRM58" s="468"/>
      <c r="CRN58" s="468"/>
      <c r="CRO58" s="468"/>
      <c r="CRP58" s="468"/>
      <c r="CRQ58" s="468"/>
      <c r="CRR58" s="468"/>
      <c r="CRS58" s="468"/>
      <c r="CRT58" s="468"/>
      <c r="CRU58" s="468"/>
      <c r="CRV58" s="468"/>
      <c r="CRW58" s="468"/>
      <c r="CRX58" s="468"/>
      <c r="CRY58" s="468"/>
      <c r="CRZ58" s="468"/>
      <c r="CSA58" s="468"/>
      <c r="CSB58" s="468"/>
      <c r="CSC58" s="468"/>
      <c r="CSD58" s="468"/>
      <c r="CSE58" s="468"/>
      <c r="CSF58" s="468"/>
      <c r="CSG58" s="468"/>
      <c r="CSH58" s="468"/>
      <c r="CSI58" s="468"/>
      <c r="CSJ58" s="468"/>
      <c r="CSK58" s="468"/>
      <c r="CSL58" s="468"/>
      <c r="CSM58" s="468"/>
      <c r="CSN58" s="468"/>
      <c r="CSO58" s="468"/>
      <c r="CSP58" s="468"/>
      <c r="CSQ58" s="468"/>
      <c r="CSR58" s="468"/>
      <c r="CSS58" s="468"/>
      <c r="CST58" s="468"/>
      <c r="CSU58" s="468"/>
      <c r="CSV58" s="468"/>
      <c r="CSW58" s="468"/>
      <c r="CSX58" s="468"/>
      <c r="CSY58" s="468"/>
      <c r="CSZ58" s="468"/>
      <c r="CTA58" s="468"/>
      <c r="CTB58" s="468"/>
      <c r="CTC58" s="468"/>
      <c r="CTD58" s="468"/>
      <c r="CTE58" s="468"/>
      <c r="CTF58" s="468"/>
      <c r="CTG58" s="468"/>
      <c r="CTH58" s="468"/>
      <c r="CTI58" s="468"/>
      <c r="CTJ58" s="468"/>
      <c r="CTK58" s="468"/>
      <c r="CTL58" s="468"/>
      <c r="CTM58" s="468"/>
      <c r="CTN58" s="468"/>
      <c r="CTO58" s="468"/>
      <c r="CTP58" s="468"/>
      <c r="CTQ58" s="468"/>
      <c r="CTR58" s="468"/>
      <c r="CTS58" s="468"/>
      <c r="CTT58" s="468"/>
      <c r="CTU58" s="468"/>
      <c r="CTV58" s="468"/>
      <c r="CTW58" s="468"/>
      <c r="CTX58" s="468"/>
      <c r="CTY58" s="468"/>
      <c r="CTZ58" s="468"/>
      <c r="CUA58" s="468"/>
      <c r="CUB58" s="468"/>
      <c r="CUC58" s="468"/>
      <c r="CUD58" s="468"/>
      <c r="CUE58" s="468"/>
      <c r="CUF58" s="468"/>
      <c r="CUG58" s="468"/>
      <c r="CUH58" s="468"/>
      <c r="CUI58" s="468"/>
      <c r="CUJ58" s="468"/>
      <c r="CUK58" s="468"/>
      <c r="CUL58" s="468"/>
      <c r="CUM58" s="468"/>
      <c r="CUN58" s="468"/>
      <c r="CUO58" s="468"/>
      <c r="CUP58" s="468"/>
      <c r="CUQ58" s="468"/>
      <c r="CUR58" s="468"/>
      <c r="CUS58" s="468"/>
      <c r="CUT58" s="468"/>
      <c r="CUU58" s="468"/>
      <c r="CUV58" s="468"/>
      <c r="CUW58" s="468"/>
      <c r="CUX58" s="468"/>
      <c r="CUY58" s="468"/>
      <c r="CUZ58" s="468"/>
      <c r="CVA58" s="468"/>
      <c r="CVB58" s="468"/>
      <c r="CVC58" s="468"/>
      <c r="CVD58" s="468"/>
      <c r="CVE58" s="468"/>
      <c r="CVF58" s="468"/>
      <c r="CVG58" s="468"/>
      <c r="CVH58" s="468"/>
      <c r="CVI58" s="468"/>
      <c r="CVJ58" s="468"/>
      <c r="CVK58" s="468"/>
      <c r="CVL58" s="468"/>
      <c r="CVM58" s="468"/>
      <c r="CVN58" s="468"/>
      <c r="CVO58" s="468"/>
      <c r="CVP58" s="468"/>
      <c r="CVQ58" s="468"/>
      <c r="CVR58" s="468"/>
      <c r="CVS58" s="468"/>
      <c r="CVT58" s="468"/>
      <c r="CVU58" s="468"/>
      <c r="CVV58" s="468"/>
      <c r="CVW58" s="468"/>
      <c r="CVX58" s="468"/>
      <c r="CVY58" s="468"/>
      <c r="CVZ58" s="468"/>
      <c r="CWA58" s="468"/>
      <c r="CWB58" s="468"/>
      <c r="CWC58" s="468"/>
      <c r="CWD58" s="468"/>
      <c r="CWE58" s="468"/>
      <c r="CWF58" s="468"/>
      <c r="CWG58" s="468"/>
      <c r="CWH58" s="468"/>
      <c r="CWI58" s="468"/>
      <c r="CWJ58" s="468"/>
      <c r="CWK58" s="468"/>
      <c r="CWL58" s="468"/>
      <c r="CWM58" s="468"/>
      <c r="CWN58" s="468"/>
      <c r="CWO58" s="468"/>
      <c r="CWP58" s="468"/>
      <c r="CWQ58" s="468"/>
      <c r="CWR58" s="468"/>
      <c r="CWS58" s="468"/>
      <c r="CWT58" s="468"/>
      <c r="CWU58" s="468"/>
      <c r="CWV58" s="468"/>
      <c r="CWW58" s="468"/>
      <c r="CWX58" s="468"/>
      <c r="CWY58" s="468"/>
      <c r="CWZ58" s="468"/>
      <c r="CXA58" s="468"/>
      <c r="CXB58" s="468"/>
      <c r="CXC58" s="468"/>
      <c r="CXD58" s="468"/>
      <c r="CXE58" s="468"/>
      <c r="CXF58" s="468"/>
      <c r="CXG58" s="468"/>
      <c r="CXH58" s="468"/>
      <c r="CXI58" s="468"/>
      <c r="CXJ58" s="468"/>
      <c r="CXK58" s="468"/>
      <c r="CXL58" s="468"/>
      <c r="CXM58" s="468"/>
      <c r="CXN58" s="468"/>
      <c r="CXO58" s="468"/>
      <c r="CXP58" s="468"/>
      <c r="CXQ58" s="468"/>
      <c r="CXR58" s="468"/>
      <c r="CXS58" s="468"/>
      <c r="CXT58" s="468"/>
      <c r="CXU58" s="468"/>
      <c r="CXV58" s="468"/>
      <c r="CXW58" s="468"/>
      <c r="CXX58" s="468"/>
      <c r="CXY58" s="468"/>
      <c r="CXZ58" s="468"/>
      <c r="CYA58" s="468"/>
      <c r="CYB58" s="468"/>
      <c r="CYC58" s="468"/>
      <c r="CYD58" s="468"/>
      <c r="CYE58" s="468"/>
      <c r="CYF58" s="468"/>
      <c r="CYG58" s="468"/>
      <c r="CYH58" s="468"/>
      <c r="CYI58" s="468"/>
      <c r="CYJ58" s="468"/>
      <c r="CYK58" s="468"/>
      <c r="CYL58" s="468"/>
      <c r="CYM58" s="468"/>
      <c r="CYN58" s="468"/>
      <c r="CYO58" s="468"/>
      <c r="CYP58" s="468"/>
      <c r="CYQ58" s="468"/>
      <c r="CYR58" s="468"/>
      <c r="CYS58" s="468"/>
      <c r="CYT58" s="468"/>
      <c r="CYU58" s="468"/>
      <c r="CYV58" s="468"/>
      <c r="CYW58" s="468"/>
      <c r="CYX58" s="468"/>
      <c r="CYY58" s="468"/>
      <c r="CYZ58" s="468"/>
      <c r="CZA58" s="468"/>
      <c r="CZB58" s="468"/>
      <c r="CZC58" s="468"/>
      <c r="CZD58" s="468"/>
      <c r="CZE58" s="468"/>
      <c r="CZF58" s="468"/>
      <c r="CZG58" s="468"/>
      <c r="CZH58" s="468"/>
      <c r="CZI58" s="468"/>
      <c r="CZJ58" s="468"/>
      <c r="CZK58" s="468"/>
      <c r="CZL58" s="468"/>
      <c r="CZM58" s="468"/>
      <c r="CZN58" s="468"/>
      <c r="CZO58" s="468"/>
      <c r="CZP58" s="468"/>
      <c r="CZQ58" s="468"/>
      <c r="CZR58" s="468"/>
      <c r="CZS58" s="468"/>
      <c r="CZT58" s="468"/>
      <c r="CZU58" s="468"/>
      <c r="CZV58" s="468"/>
      <c r="CZW58" s="468"/>
      <c r="CZX58" s="468"/>
      <c r="CZY58" s="468"/>
      <c r="CZZ58" s="468"/>
      <c r="DAA58" s="468"/>
      <c r="DAB58" s="468"/>
      <c r="DAC58" s="468"/>
      <c r="DAD58" s="468"/>
      <c r="DAE58" s="468"/>
      <c r="DAF58" s="468"/>
      <c r="DAG58" s="468"/>
      <c r="DAH58" s="468"/>
      <c r="DAI58" s="468"/>
      <c r="DAJ58" s="468"/>
      <c r="DAK58" s="468"/>
      <c r="DAL58" s="468"/>
      <c r="DAM58" s="468"/>
      <c r="DAN58" s="468"/>
      <c r="DAO58" s="468"/>
      <c r="DAP58" s="468"/>
      <c r="DAQ58" s="468"/>
      <c r="DAR58" s="468"/>
      <c r="DAS58" s="468"/>
      <c r="DAT58" s="468"/>
      <c r="DAU58" s="468"/>
      <c r="DAV58" s="468"/>
      <c r="DAW58" s="468"/>
      <c r="DAX58" s="468"/>
      <c r="DAY58" s="468"/>
      <c r="DAZ58" s="468"/>
      <c r="DBA58" s="468"/>
      <c r="DBB58" s="468"/>
      <c r="DBC58" s="468"/>
      <c r="DBD58" s="468"/>
      <c r="DBE58" s="468"/>
      <c r="DBF58" s="468"/>
      <c r="DBG58" s="468"/>
      <c r="DBH58" s="468"/>
      <c r="DBI58" s="468"/>
      <c r="DBJ58" s="468"/>
      <c r="DBK58" s="468"/>
      <c r="DBL58" s="468"/>
      <c r="DBM58" s="468"/>
      <c r="DBN58" s="468"/>
      <c r="DBO58" s="468"/>
      <c r="DBP58" s="468"/>
      <c r="DBQ58" s="468"/>
      <c r="DBR58" s="468"/>
      <c r="DBS58" s="468"/>
      <c r="DBT58" s="468"/>
      <c r="DBU58" s="468"/>
      <c r="DBV58" s="468"/>
      <c r="DBW58" s="468"/>
      <c r="DBX58" s="468"/>
      <c r="DBY58" s="468"/>
      <c r="DBZ58" s="468"/>
      <c r="DCA58" s="468"/>
      <c r="DCB58" s="468"/>
      <c r="DCC58" s="468"/>
      <c r="DCD58" s="468"/>
      <c r="DCE58" s="468"/>
      <c r="DCF58" s="468"/>
      <c r="DCG58" s="468"/>
      <c r="DCH58" s="468"/>
      <c r="DCI58" s="468"/>
      <c r="DCJ58" s="468"/>
      <c r="DCK58" s="468"/>
      <c r="DCL58" s="468"/>
      <c r="DCM58" s="468"/>
      <c r="DCN58" s="468"/>
      <c r="DCO58" s="468"/>
      <c r="DCP58" s="468"/>
      <c r="DCQ58" s="468"/>
      <c r="DCR58" s="468"/>
      <c r="DCS58" s="468"/>
      <c r="DCT58" s="468"/>
      <c r="DCU58" s="468"/>
      <c r="DCV58" s="468"/>
      <c r="DCW58" s="468"/>
      <c r="DCX58" s="468"/>
      <c r="DCY58" s="468"/>
      <c r="DCZ58" s="468"/>
      <c r="DDA58" s="468"/>
      <c r="DDB58" s="468"/>
      <c r="DDC58" s="468"/>
      <c r="DDD58" s="468"/>
      <c r="DDE58" s="468"/>
      <c r="DDF58" s="468"/>
      <c r="DDG58" s="468"/>
      <c r="DDH58" s="468"/>
      <c r="DDI58" s="468"/>
      <c r="DDJ58" s="468"/>
      <c r="DDK58" s="468"/>
      <c r="DDL58" s="468"/>
      <c r="DDM58" s="468"/>
      <c r="DDN58" s="468"/>
      <c r="DDO58" s="468"/>
      <c r="DDP58" s="468"/>
      <c r="DDQ58" s="468"/>
      <c r="DDR58" s="468"/>
      <c r="DDS58" s="468"/>
      <c r="DDT58" s="468"/>
      <c r="DDU58" s="468"/>
      <c r="DDV58" s="468"/>
      <c r="DDW58" s="468"/>
      <c r="DDX58" s="468"/>
      <c r="DDY58" s="468"/>
      <c r="DDZ58" s="468"/>
      <c r="DEA58" s="468"/>
      <c r="DEB58" s="468"/>
      <c r="DEC58" s="468"/>
      <c r="DED58" s="468"/>
      <c r="DEE58" s="468"/>
      <c r="DEF58" s="468"/>
      <c r="DEG58" s="468"/>
      <c r="DEH58" s="468"/>
      <c r="DEI58" s="468"/>
      <c r="DEJ58" s="468"/>
      <c r="DEK58" s="468"/>
      <c r="DEL58" s="468"/>
      <c r="DEM58" s="468"/>
      <c r="DEN58" s="468"/>
      <c r="DEO58" s="468"/>
      <c r="DEP58" s="468"/>
      <c r="DEQ58" s="468"/>
      <c r="DER58" s="468"/>
      <c r="DES58" s="468"/>
      <c r="DET58" s="468"/>
      <c r="DEU58" s="468"/>
      <c r="DEV58" s="468"/>
      <c r="DEW58" s="468"/>
      <c r="DEX58" s="468"/>
      <c r="DEY58" s="468"/>
      <c r="DEZ58" s="468"/>
      <c r="DFA58" s="468"/>
      <c r="DFB58" s="468"/>
      <c r="DFC58" s="468"/>
      <c r="DFD58" s="468"/>
      <c r="DFE58" s="468"/>
      <c r="DFF58" s="468"/>
      <c r="DFG58" s="468"/>
      <c r="DFH58" s="468"/>
      <c r="DFI58" s="468"/>
      <c r="DFJ58" s="468"/>
      <c r="DFK58" s="468"/>
      <c r="DFL58" s="468"/>
      <c r="DFM58" s="468"/>
      <c r="DFN58" s="468"/>
      <c r="DFO58" s="468"/>
      <c r="DFP58" s="468"/>
      <c r="DFQ58" s="468"/>
      <c r="DFR58" s="468"/>
      <c r="DFS58" s="468"/>
      <c r="DFT58" s="468"/>
      <c r="DFU58" s="468"/>
      <c r="DFV58" s="468"/>
      <c r="DFW58" s="468"/>
      <c r="DFX58" s="468"/>
      <c r="DFY58" s="468"/>
      <c r="DFZ58" s="468"/>
      <c r="DGA58" s="468"/>
      <c r="DGB58" s="468"/>
      <c r="DGC58" s="468"/>
      <c r="DGD58" s="468"/>
      <c r="DGE58" s="468"/>
      <c r="DGF58" s="468"/>
      <c r="DGG58" s="468"/>
      <c r="DGH58" s="468"/>
      <c r="DGI58" s="468"/>
      <c r="DGJ58" s="468"/>
      <c r="DGK58" s="468"/>
      <c r="DGL58" s="468"/>
      <c r="DGM58" s="468"/>
      <c r="DGN58" s="468"/>
      <c r="DGO58" s="468"/>
      <c r="DGP58" s="468"/>
      <c r="DGQ58" s="468"/>
      <c r="DGR58" s="468"/>
      <c r="DGS58" s="468"/>
      <c r="DGT58" s="468"/>
      <c r="DGU58" s="468"/>
      <c r="DGV58" s="468"/>
      <c r="DGW58" s="468"/>
      <c r="DGX58" s="468"/>
      <c r="DGY58" s="468"/>
      <c r="DGZ58" s="468"/>
      <c r="DHA58" s="468"/>
      <c r="DHB58" s="468"/>
      <c r="DHC58" s="468"/>
      <c r="DHD58" s="468"/>
      <c r="DHE58" s="468"/>
      <c r="DHF58" s="468"/>
      <c r="DHG58" s="468"/>
      <c r="DHH58" s="468"/>
      <c r="DHI58" s="468"/>
      <c r="DHJ58" s="468"/>
      <c r="DHK58" s="468"/>
      <c r="DHL58" s="468"/>
      <c r="DHM58" s="468"/>
      <c r="DHN58" s="468"/>
      <c r="DHO58" s="468"/>
      <c r="DHP58" s="468"/>
      <c r="DHQ58" s="468"/>
      <c r="DHR58" s="468"/>
      <c r="DHS58" s="468"/>
      <c r="DHT58" s="468"/>
      <c r="DHU58" s="468"/>
      <c r="DHV58" s="468"/>
      <c r="DHW58" s="468"/>
      <c r="DHX58" s="468"/>
      <c r="DHY58" s="468"/>
      <c r="DHZ58" s="468"/>
      <c r="DIA58" s="468"/>
      <c r="DIB58" s="468"/>
      <c r="DIC58" s="468"/>
      <c r="DID58" s="468"/>
      <c r="DIE58" s="468"/>
      <c r="DIF58" s="468"/>
      <c r="DIG58" s="468"/>
      <c r="DIH58" s="468"/>
      <c r="DII58" s="468"/>
      <c r="DIJ58" s="468"/>
      <c r="DIK58" s="468"/>
      <c r="DIL58" s="468"/>
      <c r="DIM58" s="468"/>
      <c r="DIN58" s="468"/>
      <c r="DIO58" s="468"/>
      <c r="DIP58" s="468"/>
      <c r="DIQ58" s="468"/>
      <c r="DIR58" s="468"/>
      <c r="DIS58" s="468"/>
      <c r="DIT58" s="468"/>
      <c r="DIU58" s="468"/>
      <c r="DIV58" s="468"/>
      <c r="DIW58" s="468"/>
      <c r="DIX58" s="468"/>
      <c r="DIY58" s="468"/>
      <c r="DIZ58" s="468"/>
      <c r="DJA58" s="468"/>
      <c r="DJB58" s="468"/>
      <c r="DJC58" s="468"/>
      <c r="DJD58" s="468"/>
      <c r="DJE58" s="468"/>
      <c r="DJF58" s="468"/>
      <c r="DJG58" s="468"/>
      <c r="DJH58" s="468"/>
      <c r="DJI58" s="468"/>
      <c r="DJJ58" s="468"/>
      <c r="DJK58" s="468"/>
      <c r="DJL58" s="468"/>
      <c r="DJM58" s="468"/>
      <c r="DJN58" s="468"/>
      <c r="DJO58" s="468"/>
      <c r="DJP58" s="468"/>
      <c r="DJQ58" s="468"/>
      <c r="DJR58" s="468"/>
      <c r="DJS58" s="468"/>
      <c r="DJT58" s="468"/>
      <c r="DJU58" s="468"/>
      <c r="DJV58" s="468"/>
      <c r="DJW58" s="468"/>
      <c r="DJX58" s="468"/>
      <c r="DJY58" s="468"/>
      <c r="DJZ58" s="468"/>
      <c r="DKA58" s="468"/>
      <c r="DKB58" s="468"/>
      <c r="DKC58" s="468"/>
      <c r="DKD58" s="468"/>
      <c r="DKE58" s="468"/>
      <c r="DKF58" s="468"/>
      <c r="DKG58" s="468"/>
      <c r="DKH58" s="468"/>
      <c r="DKI58" s="468"/>
      <c r="DKJ58" s="468"/>
      <c r="DKK58" s="468"/>
      <c r="DKL58" s="468"/>
      <c r="DKM58" s="468"/>
      <c r="DKN58" s="468"/>
      <c r="DKO58" s="468"/>
      <c r="DKP58" s="468"/>
      <c r="DKQ58" s="468"/>
      <c r="DKR58" s="468"/>
      <c r="DKS58" s="468"/>
      <c r="DKT58" s="468"/>
      <c r="DKU58" s="468"/>
      <c r="DKV58" s="468"/>
      <c r="DKW58" s="468"/>
      <c r="DKX58" s="468"/>
      <c r="DKY58" s="468"/>
      <c r="DKZ58" s="468"/>
      <c r="DLA58" s="468"/>
      <c r="DLB58" s="468"/>
      <c r="DLC58" s="468"/>
      <c r="DLD58" s="468"/>
      <c r="DLE58" s="468"/>
      <c r="DLF58" s="468"/>
      <c r="DLG58" s="468"/>
      <c r="DLH58" s="468"/>
      <c r="DLI58" s="468"/>
      <c r="DLJ58" s="468"/>
      <c r="DLK58" s="468"/>
      <c r="DLL58" s="468"/>
      <c r="DLM58" s="468"/>
      <c r="DLN58" s="468"/>
      <c r="DLO58" s="468"/>
      <c r="DLP58" s="468"/>
      <c r="DLQ58" s="468"/>
      <c r="DLR58" s="468"/>
      <c r="DLS58" s="468"/>
      <c r="DLT58" s="468"/>
      <c r="DLU58" s="468"/>
      <c r="DLV58" s="468"/>
      <c r="DLW58" s="468"/>
      <c r="DLX58" s="468"/>
      <c r="DLY58" s="468"/>
      <c r="DLZ58" s="468"/>
      <c r="DMA58" s="468"/>
      <c r="DMB58" s="468"/>
      <c r="DMC58" s="468"/>
      <c r="DMD58" s="468"/>
      <c r="DME58" s="468"/>
      <c r="DMF58" s="468"/>
      <c r="DMG58" s="468"/>
      <c r="DMH58" s="468"/>
      <c r="DMI58" s="468"/>
      <c r="DMJ58" s="468"/>
      <c r="DMK58" s="468"/>
      <c r="DML58" s="468"/>
      <c r="DMM58" s="468"/>
      <c r="DMN58" s="468"/>
      <c r="DMO58" s="468"/>
      <c r="DMP58" s="468"/>
      <c r="DMQ58" s="468"/>
      <c r="DMR58" s="468"/>
      <c r="DMS58" s="468"/>
      <c r="DMT58" s="468"/>
      <c r="DMU58" s="468"/>
      <c r="DMV58" s="468"/>
      <c r="DMW58" s="468"/>
      <c r="DMX58" s="468"/>
      <c r="DMY58" s="468"/>
      <c r="DMZ58" s="468"/>
      <c r="DNA58" s="468"/>
      <c r="DNB58" s="468"/>
      <c r="DNC58" s="468"/>
      <c r="DND58" s="468"/>
      <c r="DNE58" s="468"/>
      <c r="DNF58" s="468"/>
      <c r="DNG58" s="468"/>
      <c r="DNH58" s="468"/>
      <c r="DNI58" s="468"/>
      <c r="DNJ58" s="468"/>
      <c r="DNK58" s="468"/>
      <c r="DNL58" s="468"/>
      <c r="DNM58" s="468"/>
      <c r="DNN58" s="468"/>
      <c r="DNO58" s="468"/>
      <c r="DNP58" s="468"/>
      <c r="DNQ58" s="468"/>
      <c r="DNR58" s="468"/>
      <c r="DNS58" s="468"/>
      <c r="DNT58" s="468"/>
      <c r="DNU58" s="468"/>
      <c r="DNV58" s="468"/>
      <c r="DNW58" s="468"/>
      <c r="DNX58" s="468"/>
      <c r="DNY58" s="468"/>
      <c r="DNZ58" s="468"/>
      <c r="DOA58" s="468"/>
      <c r="DOB58" s="468"/>
      <c r="DOC58" s="468"/>
      <c r="DOD58" s="468"/>
      <c r="DOE58" s="468"/>
      <c r="DOF58" s="468"/>
      <c r="DOG58" s="468"/>
      <c r="DOH58" s="468"/>
      <c r="DOI58" s="468"/>
      <c r="DOJ58" s="468"/>
      <c r="DOK58" s="468"/>
      <c r="DOL58" s="468"/>
      <c r="DOM58" s="468"/>
      <c r="DON58" s="468"/>
      <c r="DOO58" s="468"/>
      <c r="DOP58" s="468"/>
      <c r="DOQ58" s="468"/>
      <c r="DOR58" s="468"/>
      <c r="DOS58" s="468"/>
      <c r="DOT58" s="468"/>
      <c r="DOU58" s="468"/>
      <c r="DOV58" s="468"/>
      <c r="DOW58" s="468"/>
      <c r="DOX58" s="468"/>
      <c r="DOY58" s="468"/>
      <c r="DOZ58" s="468"/>
      <c r="DPA58" s="468"/>
      <c r="DPB58" s="468"/>
      <c r="DPC58" s="468"/>
      <c r="DPD58" s="468"/>
      <c r="DPE58" s="468"/>
      <c r="DPF58" s="468"/>
      <c r="DPG58" s="468"/>
      <c r="DPH58" s="468"/>
      <c r="DPI58" s="468"/>
      <c r="DPJ58" s="468"/>
      <c r="DPK58" s="468"/>
      <c r="DPL58" s="468"/>
      <c r="DPM58" s="468"/>
      <c r="DPN58" s="468"/>
      <c r="DPO58" s="468"/>
      <c r="DPP58" s="468"/>
      <c r="DPQ58" s="468"/>
      <c r="DPR58" s="468"/>
      <c r="DPS58" s="468"/>
      <c r="DPT58" s="468"/>
      <c r="DPU58" s="468"/>
      <c r="DPV58" s="468"/>
      <c r="DPW58" s="468"/>
      <c r="DPX58" s="468"/>
      <c r="DPY58" s="468"/>
      <c r="DPZ58" s="468"/>
      <c r="DQA58" s="468"/>
      <c r="DQB58" s="468"/>
      <c r="DQC58" s="468"/>
      <c r="DQD58" s="468"/>
      <c r="DQE58" s="468"/>
      <c r="DQF58" s="468"/>
      <c r="DQG58" s="468"/>
      <c r="DQH58" s="468"/>
      <c r="DQI58" s="468"/>
      <c r="DQJ58" s="468"/>
      <c r="DQK58" s="468"/>
      <c r="DQL58" s="468"/>
      <c r="DQM58" s="468"/>
      <c r="DQN58" s="468"/>
      <c r="DQO58" s="468"/>
      <c r="DQP58" s="468"/>
      <c r="DQQ58" s="468"/>
      <c r="DQR58" s="468"/>
      <c r="DQS58" s="468"/>
      <c r="DQT58" s="468"/>
      <c r="DQU58" s="468"/>
      <c r="DQV58" s="468"/>
      <c r="DQW58" s="468"/>
      <c r="DQX58" s="468"/>
      <c r="DQY58" s="468"/>
      <c r="DQZ58" s="468"/>
      <c r="DRA58" s="468"/>
      <c r="DRB58" s="468"/>
      <c r="DRC58" s="468"/>
      <c r="DRD58" s="468"/>
      <c r="DRE58" s="468"/>
      <c r="DRF58" s="468"/>
      <c r="DRG58" s="468"/>
      <c r="DRH58" s="468"/>
      <c r="DRI58" s="468"/>
      <c r="DRJ58" s="468"/>
      <c r="DRK58" s="468"/>
      <c r="DRL58" s="468"/>
      <c r="DRM58" s="468"/>
      <c r="DRN58" s="468"/>
      <c r="DRO58" s="468"/>
      <c r="DRP58" s="468"/>
      <c r="DRQ58" s="468"/>
      <c r="DRR58" s="468"/>
      <c r="DRS58" s="468"/>
      <c r="DRT58" s="468"/>
      <c r="DRU58" s="468"/>
      <c r="DRV58" s="468"/>
      <c r="DRW58" s="468"/>
      <c r="DRX58" s="468"/>
      <c r="DRY58" s="468"/>
      <c r="DRZ58" s="468"/>
      <c r="DSA58" s="468"/>
      <c r="DSB58" s="468"/>
      <c r="DSC58" s="468"/>
      <c r="DSD58" s="468"/>
      <c r="DSE58" s="468"/>
      <c r="DSF58" s="468"/>
      <c r="DSG58" s="468"/>
      <c r="DSH58" s="468"/>
      <c r="DSI58" s="468"/>
      <c r="DSJ58" s="468"/>
      <c r="DSK58" s="468"/>
      <c r="DSL58" s="468"/>
      <c r="DSM58" s="468"/>
      <c r="DSN58" s="468"/>
      <c r="DSO58" s="468"/>
      <c r="DSP58" s="468"/>
      <c r="DSQ58" s="468"/>
      <c r="DSR58" s="468"/>
      <c r="DSS58" s="468"/>
      <c r="DST58" s="468"/>
      <c r="DSU58" s="468"/>
      <c r="DSV58" s="468"/>
      <c r="DSW58" s="468"/>
      <c r="DSX58" s="468"/>
      <c r="DSY58" s="468"/>
      <c r="DSZ58" s="468"/>
      <c r="DTA58" s="468"/>
      <c r="DTB58" s="468"/>
      <c r="DTC58" s="468"/>
      <c r="DTD58" s="468"/>
      <c r="DTE58" s="468"/>
      <c r="DTF58" s="468"/>
      <c r="DTG58" s="468"/>
      <c r="DTH58" s="468"/>
      <c r="DTI58" s="468"/>
      <c r="DTJ58" s="468"/>
      <c r="DTK58" s="468"/>
      <c r="DTL58" s="468"/>
      <c r="DTM58" s="468"/>
      <c r="DTN58" s="468"/>
      <c r="DTO58" s="468"/>
      <c r="DTP58" s="468"/>
      <c r="DTQ58" s="468"/>
      <c r="DTR58" s="468"/>
      <c r="DTS58" s="468"/>
      <c r="DTT58" s="468"/>
      <c r="DTU58" s="468"/>
      <c r="DTV58" s="468"/>
      <c r="DTW58" s="468"/>
      <c r="DTX58" s="468"/>
      <c r="DTY58" s="468"/>
      <c r="DTZ58" s="468"/>
      <c r="DUA58" s="468"/>
      <c r="DUB58" s="468"/>
      <c r="DUC58" s="468"/>
      <c r="DUD58" s="468"/>
      <c r="DUE58" s="468"/>
      <c r="DUF58" s="468"/>
      <c r="DUG58" s="468"/>
      <c r="DUH58" s="468"/>
      <c r="DUI58" s="468"/>
      <c r="DUJ58" s="468"/>
      <c r="DUK58" s="468"/>
      <c r="DUL58" s="468"/>
      <c r="DUM58" s="468"/>
      <c r="DUN58" s="468"/>
      <c r="DUO58" s="468"/>
      <c r="DUP58" s="468"/>
      <c r="DUQ58" s="468"/>
      <c r="DUR58" s="468"/>
      <c r="DUS58" s="468"/>
      <c r="DUT58" s="468"/>
      <c r="DUU58" s="468"/>
      <c r="DUV58" s="468"/>
      <c r="DUW58" s="468"/>
      <c r="DUX58" s="468"/>
      <c r="DUY58" s="468"/>
      <c r="DUZ58" s="468"/>
      <c r="DVA58" s="468"/>
      <c r="DVB58" s="468"/>
      <c r="DVC58" s="468"/>
      <c r="DVD58" s="468"/>
      <c r="DVE58" s="468"/>
      <c r="DVF58" s="468"/>
      <c r="DVG58" s="468"/>
      <c r="DVH58" s="468"/>
      <c r="DVI58" s="468"/>
      <c r="DVJ58" s="468"/>
      <c r="DVK58" s="468"/>
      <c r="DVL58" s="468"/>
      <c r="DVM58" s="468"/>
      <c r="DVN58" s="468"/>
      <c r="DVO58" s="468"/>
      <c r="DVP58" s="468"/>
      <c r="DVQ58" s="468"/>
      <c r="DVR58" s="468"/>
      <c r="DVS58" s="468"/>
      <c r="DVT58" s="468"/>
      <c r="DVU58" s="468"/>
      <c r="DVV58" s="468"/>
      <c r="DVW58" s="468"/>
      <c r="DVX58" s="468"/>
      <c r="DVY58" s="468"/>
      <c r="DVZ58" s="468"/>
      <c r="DWA58" s="468"/>
      <c r="DWB58" s="468"/>
      <c r="DWC58" s="468"/>
      <c r="DWD58" s="468"/>
      <c r="DWE58" s="468"/>
      <c r="DWF58" s="468"/>
      <c r="DWG58" s="468"/>
      <c r="DWH58" s="468"/>
      <c r="DWI58" s="468"/>
      <c r="DWJ58" s="468"/>
      <c r="DWK58" s="468"/>
      <c r="DWL58" s="468"/>
      <c r="DWM58" s="468"/>
      <c r="DWN58" s="468"/>
      <c r="DWO58" s="468"/>
      <c r="DWP58" s="468"/>
      <c r="DWQ58" s="468"/>
      <c r="DWR58" s="468"/>
      <c r="DWS58" s="468"/>
      <c r="DWT58" s="468"/>
      <c r="DWU58" s="468"/>
      <c r="DWV58" s="468"/>
      <c r="DWW58" s="468"/>
      <c r="DWX58" s="468"/>
      <c r="DWY58" s="468"/>
      <c r="DWZ58" s="468"/>
      <c r="DXA58" s="468"/>
      <c r="DXB58" s="468"/>
      <c r="DXC58" s="468"/>
      <c r="DXD58" s="468"/>
      <c r="DXE58" s="468"/>
      <c r="DXF58" s="468"/>
      <c r="DXG58" s="468"/>
      <c r="DXH58" s="468"/>
      <c r="DXI58" s="468"/>
      <c r="DXJ58" s="468"/>
      <c r="DXK58" s="468"/>
      <c r="DXL58" s="468"/>
      <c r="DXM58" s="468"/>
      <c r="DXN58" s="468"/>
      <c r="DXO58" s="468"/>
      <c r="DXP58" s="468"/>
      <c r="DXQ58" s="468"/>
      <c r="DXR58" s="468"/>
      <c r="DXS58" s="468"/>
      <c r="DXT58" s="468"/>
      <c r="DXU58" s="468"/>
      <c r="DXV58" s="468"/>
      <c r="DXW58" s="468"/>
      <c r="DXX58" s="468"/>
      <c r="DXY58" s="468"/>
      <c r="DXZ58" s="468"/>
      <c r="DYA58" s="468"/>
      <c r="DYB58" s="468"/>
      <c r="DYC58" s="468"/>
      <c r="DYD58" s="468"/>
      <c r="DYE58" s="468"/>
      <c r="DYF58" s="468"/>
      <c r="DYG58" s="468"/>
      <c r="DYH58" s="468"/>
      <c r="DYI58" s="468"/>
      <c r="DYJ58" s="468"/>
      <c r="DYK58" s="468"/>
      <c r="DYL58" s="468"/>
      <c r="DYM58" s="468"/>
      <c r="DYN58" s="468"/>
      <c r="DYO58" s="468"/>
      <c r="DYP58" s="468"/>
      <c r="DYQ58" s="468"/>
      <c r="DYR58" s="468"/>
      <c r="DYS58" s="468"/>
      <c r="DYT58" s="468"/>
      <c r="DYU58" s="468"/>
      <c r="DYV58" s="468"/>
      <c r="DYW58" s="468"/>
      <c r="DYX58" s="468"/>
      <c r="DYY58" s="468"/>
      <c r="DYZ58" s="468"/>
      <c r="DZA58" s="468"/>
      <c r="DZB58" s="468"/>
      <c r="DZC58" s="468"/>
      <c r="DZD58" s="468"/>
      <c r="DZE58" s="468"/>
      <c r="DZF58" s="468"/>
      <c r="DZG58" s="468"/>
      <c r="DZH58" s="468"/>
      <c r="DZI58" s="468"/>
      <c r="DZJ58" s="468"/>
      <c r="DZK58" s="468"/>
      <c r="DZL58" s="468"/>
      <c r="DZM58" s="468"/>
      <c r="DZN58" s="468"/>
      <c r="DZO58" s="468"/>
      <c r="DZP58" s="468"/>
      <c r="DZQ58" s="468"/>
      <c r="DZR58" s="468"/>
      <c r="DZS58" s="468"/>
      <c r="DZT58" s="468"/>
      <c r="DZU58" s="468"/>
      <c r="DZV58" s="468"/>
      <c r="DZW58" s="468"/>
      <c r="DZX58" s="468"/>
      <c r="DZY58" s="468"/>
      <c r="DZZ58" s="468"/>
      <c r="EAA58" s="468"/>
      <c r="EAB58" s="468"/>
      <c r="EAC58" s="468"/>
      <c r="EAD58" s="468"/>
      <c r="EAE58" s="468"/>
      <c r="EAF58" s="468"/>
      <c r="EAG58" s="468"/>
      <c r="EAH58" s="468"/>
      <c r="EAI58" s="468"/>
      <c r="EAJ58" s="468"/>
      <c r="EAK58" s="468"/>
      <c r="EAL58" s="468"/>
      <c r="EAM58" s="468"/>
      <c r="EAN58" s="468"/>
      <c r="EAO58" s="468"/>
      <c r="EAP58" s="468"/>
      <c r="EAQ58" s="468"/>
      <c r="EAR58" s="468"/>
      <c r="EAS58" s="468"/>
      <c r="EAT58" s="468"/>
      <c r="EAU58" s="468"/>
      <c r="EAV58" s="468"/>
      <c r="EAW58" s="468"/>
      <c r="EAX58" s="468"/>
      <c r="EAY58" s="468"/>
      <c r="EAZ58" s="468"/>
      <c r="EBA58" s="468"/>
      <c r="EBB58" s="468"/>
      <c r="EBC58" s="468"/>
      <c r="EBD58" s="468"/>
      <c r="EBE58" s="468"/>
      <c r="EBF58" s="468"/>
      <c r="EBG58" s="468"/>
      <c r="EBH58" s="468"/>
      <c r="EBI58" s="468"/>
      <c r="EBJ58" s="468"/>
      <c r="EBK58" s="468"/>
      <c r="EBL58" s="468"/>
      <c r="EBM58" s="468"/>
      <c r="EBN58" s="468"/>
      <c r="EBO58" s="468"/>
      <c r="EBP58" s="468"/>
      <c r="EBQ58" s="468"/>
      <c r="EBR58" s="468"/>
      <c r="EBS58" s="468"/>
      <c r="EBT58" s="468"/>
      <c r="EBU58" s="468"/>
      <c r="EBV58" s="468"/>
      <c r="EBW58" s="468"/>
      <c r="EBX58" s="468"/>
      <c r="EBY58" s="468"/>
      <c r="EBZ58" s="468"/>
      <c r="ECA58" s="468"/>
      <c r="ECB58" s="468"/>
      <c r="ECC58" s="468"/>
      <c r="ECD58" s="468"/>
      <c r="ECE58" s="468"/>
      <c r="ECF58" s="468"/>
      <c r="ECG58" s="468"/>
      <c r="ECH58" s="468"/>
      <c r="ECI58" s="468"/>
      <c r="ECJ58" s="468"/>
      <c r="ECK58" s="468"/>
      <c r="ECL58" s="468"/>
      <c r="ECM58" s="468"/>
      <c r="ECN58" s="468"/>
      <c r="ECO58" s="468"/>
      <c r="ECP58" s="468"/>
      <c r="ECQ58" s="468"/>
      <c r="ECR58" s="468"/>
      <c r="ECS58" s="468"/>
      <c r="ECT58" s="468"/>
      <c r="ECU58" s="468"/>
      <c r="ECV58" s="468"/>
      <c r="ECW58" s="468"/>
      <c r="ECX58" s="468"/>
      <c r="ECY58" s="468"/>
      <c r="ECZ58" s="468"/>
      <c r="EDA58" s="468"/>
      <c r="EDB58" s="468"/>
      <c r="EDC58" s="468"/>
      <c r="EDD58" s="468"/>
      <c r="EDE58" s="468"/>
      <c r="EDF58" s="468"/>
      <c r="EDG58" s="468"/>
      <c r="EDH58" s="468"/>
      <c r="EDI58" s="468"/>
      <c r="EDJ58" s="468"/>
      <c r="EDK58" s="468"/>
      <c r="EDL58" s="468"/>
      <c r="EDM58" s="468"/>
      <c r="EDN58" s="468"/>
      <c r="EDO58" s="468"/>
      <c r="EDP58" s="468"/>
      <c r="EDQ58" s="468"/>
      <c r="EDR58" s="468"/>
      <c r="EDS58" s="468"/>
      <c r="EDT58" s="468"/>
      <c r="EDU58" s="468"/>
      <c r="EDV58" s="468"/>
      <c r="EDW58" s="468"/>
      <c r="EDX58" s="468"/>
      <c r="EDY58" s="468"/>
      <c r="EDZ58" s="468"/>
      <c r="EEA58" s="468"/>
      <c r="EEB58" s="468"/>
      <c r="EEC58" s="468"/>
      <c r="EED58" s="468"/>
      <c r="EEE58" s="468"/>
      <c r="EEF58" s="468"/>
      <c r="EEG58" s="468"/>
      <c r="EEH58" s="468"/>
      <c r="EEI58" s="468"/>
      <c r="EEJ58" s="468"/>
      <c r="EEK58" s="468"/>
      <c r="EEL58" s="468"/>
      <c r="EEM58" s="468"/>
      <c r="EEN58" s="468"/>
      <c r="EEO58" s="468"/>
      <c r="EEP58" s="468"/>
      <c r="EEQ58" s="468"/>
      <c r="EER58" s="468"/>
      <c r="EES58" s="468"/>
      <c r="EET58" s="468"/>
      <c r="EEU58" s="468"/>
      <c r="EEV58" s="468"/>
      <c r="EEW58" s="468"/>
      <c r="EEX58" s="468"/>
      <c r="EEY58" s="468"/>
      <c r="EEZ58" s="468"/>
      <c r="EFA58" s="468"/>
      <c r="EFB58" s="468"/>
      <c r="EFC58" s="468"/>
      <c r="EFD58" s="468"/>
      <c r="EFE58" s="468"/>
      <c r="EFF58" s="468"/>
      <c r="EFG58" s="468"/>
      <c r="EFH58" s="468"/>
      <c r="EFI58" s="468"/>
      <c r="EFJ58" s="468"/>
      <c r="EFK58" s="468"/>
      <c r="EFL58" s="468"/>
      <c r="EFM58" s="468"/>
      <c r="EFN58" s="468"/>
      <c r="EFO58" s="468"/>
      <c r="EFP58" s="468"/>
      <c r="EFQ58" s="468"/>
      <c r="EFR58" s="468"/>
      <c r="EFS58" s="468"/>
      <c r="EFT58" s="468"/>
      <c r="EFU58" s="468"/>
      <c r="EFV58" s="468"/>
      <c r="EFW58" s="468"/>
      <c r="EFX58" s="468"/>
      <c r="EFY58" s="468"/>
      <c r="EFZ58" s="468"/>
      <c r="EGA58" s="468"/>
      <c r="EGB58" s="468"/>
      <c r="EGC58" s="468"/>
      <c r="EGD58" s="468"/>
      <c r="EGE58" s="468"/>
      <c r="EGF58" s="468"/>
      <c r="EGG58" s="468"/>
      <c r="EGH58" s="468"/>
      <c r="EGI58" s="468"/>
      <c r="EGJ58" s="468"/>
      <c r="EGK58" s="468"/>
      <c r="EGL58" s="468"/>
      <c r="EGM58" s="468"/>
      <c r="EGN58" s="468"/>
      <c r="EGO58" s="468"/>
      <c r="EGP58" s="468"/>
      <c r="EGQ58" s="468"/>
      <c r="EGR58" s="468"/>
      <c r="EGS58" s="468"/>
      <c r="EGT58" s="468"/>
      <c r="EGU58" s="468"/>
      <c r="EGV58" s="468"/>
      <c r="EGW58" s="468"/>
      <c r="EGX58" s="468"/>
      <c r="EGY58" s="468"/>
      <c r="EGZ58" s="468"/>
      <c r="EHA58" s="468"/>
      <c r="EHB58" s="468"/>
      <c r="EHC58" s="468"/>
      <c r="EHD58" s="468"/>
      <c r="EHE58" s="468"/>
      <c r="EHF58" s="468"/>
      <c r="EHG58" s="468"/>
      <c r="EHH58" s="468"/>
      <c r="EHI58" s="468"/>
      <c r="EHJ58" s="468"/>
      <c r="EHK58" s="468"/>
      <c r="EHL58" s="468"/>
      <c r="EHM58" s="468"/>
      <c r="EHN58" s="468"/>
      <c r="EHO58" s="468"/>
      <c r="EHP58" s="468"/>
      <c r="EHQ58" s="468"/>
      <c r="EHR58" s="468"/>
      <c r="EHS58" s="468"/>
      <c r="EHT58" s="468"/>
      <c r="EHU58" s="468"/>
      <c r="EHV58" s="468"/>
      <c r="EHW58" s="468"/>
      <c r="EHX58" s="468"/>
      <c r="EHY58" s="468"/>
      <c r="EHZ58" s="468"/>
      <c r="EIA58" s="468"/>
      <c r="EIB58" s="468"/>
      <c r="EIC58" s="468"/>
      <c r="EID58" s="468"/>
      <c r="EIE58" s="468"/>
      <c r="EIF58" s="468"/>
      <c r="EIG58" s="468"/>
      <c r="EIH58" s="468"/>
      <c r="EII58" s="468"/>
      <c r="EIJ58" s="468"/>
      <c r="EIK58" s="468"/>
      <c r="EIL58" s="468"/>
      <c r="EIM58" s="468"/>
      <c r="EIN58" s="468"/>
      <c r="EIO58" s="468"/>
      <c r="EIP58" s="468"/>
      <c r="EIQ58" s="468"/>
      <c r="EIR58" s="468"/>
      <c r="EIS58" s="468"/>
      <c r="EIT58" s="468"/>
      <c r="EIU58" s="468"/>
      <c r="EIV58" s="468"/>
      <c r="EIW58" s="468"/>
      <c r="EIX58" s="468"/>
      <c r="EIY58" s="468"/>
      <c r="EIZ58" s="468"/>
      <c r="EJA58" s="468"/>
      <c r="EJB58" s="468"/>
      <c r="EJC58" s="468"/>
      <c r="EJD58" s="468"/>
      <c r="EJE58" s="468"/>
      <c r="EJF58" s="468"/>
      <c r="EJG58" s="468"/>
      <c r="EJH58" s="468"/>
      <c r="EJI58" s="468"/>
      <c r="EJJ58" s="468"/>
      <c r="EJK58" s="468"/>
      <c r="EJL58" s="468"/>
      <c r="EJM58" s="468"/>
      <c r="EJN58" s="468"/>
      <c r="EJO58" s="468"/>
      <c r="EJP58" s="468"/>
      <c r="EJQ58" s="468"/>
      <c r="EJR58" s="468"/>
      <c r="EJS58" s="468"/>
      <c r="EJT58" s="468"/>
      <c r="EJU58" s="468"/>
      <c r="EJV58" s="468"/>
      <c r="EJW58" s="468"/>
      <c r="EJX58" s="468"/>
      <c r="EJY58" s="468"/>
      <c r="EJZ58" s="468"/>
      <c r="EKA58" s="468"/>
      <c r="EKB58" s="468"/>
      <c r="EKC58" s="468"/>
      <c r="EKD58" s="468"/>
      <c r="EKE58" s="468"/>
      <c r="EKF58" s="468"/>
      <c r="EKG58" s="468"/>
      <c r="EKH58" s="468"/>
      <c r="EKI58" s="468"/>
      <c r="EKJ58" s="468"/>
      <c r="EKK58" s="468"/>
      <c r="EKL58" s="468"/>
      <c r="EKM58" s="468"/>
      <c r="EKN58" s="468"/>
      <c r="EKO58" s="468"/>
      <c r="EKP58" s="468"/>
      <c r="EKQ58" s="468"/>
      <c r="EKR58" s="468"/>
      <c r="EKS58" s="468"/>
      <c r="EKT58" s="468"/>
      <c r="EKU58" s="468"/>
      <c r="EKV58" s="468"/>
      <c r="EKW58" s="468"/>
      <c r="EKX58" s="468"/>
      <c r="EKY58" s="468"/>
      <c r="EKZ58" s="468"/>
      <c r="ELA58" s="468"/>
      <c r="ELB58" s="468"/>
      <c r="ELC58" s="468"/>
      <c r="ELD58" s="468"/>
      <c r="ELE58" s="468"/>
      <c r="ELF58" s="468"/>
      <c r="ELG58" s="468"/>
      <c r="ELH58" s="468"/>
      <c r="ELI58" s="468"/>
      <c r="ELJ58" s="468"/>
      <c r="ELK58" s="468"/>
      <c r="ELL58" s="468"/>
      <c r="ELM58" s="468"/>
      <c r="ELN58" s="468"/>
      <c r="ELO58" s="468"/>
      <c r="ELP58" s="468"/>
      <c r="ELQ58" s="468"/>
      <c r="ELR58" s="468"/>
      <c r="ELS58" s="468"/>
      <c r="ELT58" s="468"/>
      <c r="ELU58" s="468"/>
      <c r="ELV58" s="468"/>
      <c r="ELW58" s="468"/>
      <c r="ELX58" s="468"/>
      <c r="ELY58" s="468"/>
      <c r="ELZ58" s="468"/>
      <c r="EMA58" s="468"/>
      <c r="EMB58" s="468"/>
      <c r="EMC58" s="468"/>
      <c r="EMD58" s="468"/>
      <c r="EME58" s="468"/>
      <c r="EMF58" s="468"/>
      <c r="EMG58" s="468"/>
      <c r="EMH58" s="468"/>
      <c r="EMI58" s="468"/>
      <c r="EMJ58" s="468"/>
      <c r="EMK58" s="468"/>
      <c r="EML58" s="468"/>
      <c r="EMM58" s="468"/>
      <c r="EMN58" s="468"/>
      <c r="EMO58" s="468"/>
      <c r="EMP58" s="468"/>
      <c r="EMQ58" s="468"/>
      <c r="EMR58" s="468"/>
      <c r="EMS58" s="468"/>
      <c r="EMT58" s="468"/>
      <c r="EMU58" s="468"/>
      <c r="EMV58" s="468"/>
      <c r="EMW58" s="468"/>
      <c r="EMX58" s="468"/>
      <c r="EMY58" s="468"/>
      <c r="EMZ58" s="468"/>
      <c r="ENA58" s="468"/>
      <c r="ENB58" s="468"/>
      <c r="ENC58" s="468"/>
      <c r="END58" s="468"/>
      <c r="ENE58" s="468"/>
      <c r="ENF58" s="468"/>
      <c r="ENG58" s="468"/>
      <c r="ENH58" s="468"/>
      <c r="ENI58" s="468"/>
      <c r="ENJ58" s="468"/>
      <c r="ENK58" s="468"/>
      <c r="ENL58" s="468"/>
      <c r="ENM58" s="468"/>
      <c r="ENN58" s="468"/>
      <c r="ENO58" s="468"/>
      <c r="ENP58" s="468"/>
      <c r="ENQ58" s="468"/>
      <c r="ENR58" s="468"/>
      <c r="ENS58" s="468"/>
      <c r="ENT58" s="468"/>
      <c r="ENU58" s="468"/>
      <c r="ENV58" s="468"/>
      <c r="ENW58" s="468"/>
      <c r="ENX58" s="468"/>
      <c r="ENY58" s="468"/>
      <c r="ENZ58" s="468"/>
      <c r="EOA58" s="468"/>
      <c r="EOB58" s="468"/>
      <c r="EOC58" s="468"/>
      <c r="EOD58" s="468"/>
      <c r="EOE58" s="468"/>
      <c r="EOF58" s="468"/>
      <c r="EOG58" s="468"/>
      <c r="EOH58" s="468"/>
      <c r="EOI58" s="468"/>
      <c r="EOJ58" s="468"/>
      <c r="EOK58" s="468"/>
      <c r="EOL58" s="468"/>
      <c r="EOM58" s="468"/>
      <c r="EON58" s="468"/>
      <c r="EOO58" s="468"/>
      <c r="EOP58" s="468"/>
      <c r="EOQ58" s="468"/>
      <c r="EOR58" s="468"/>
      <c r="EOS58" s="468"/>
      <c r="EOT58" s="468"/>
      <c r="EOU58" s="468"/>
      <c r="EOV58" s="468"/>
      <c r="EOW58" s="468"/>
      <c r="EOX58" s="468"/>
      <c r="EOY58" s="468"/>
      <c r="EOZ58" s="468"/>
      <c r="EPA58" s="468"/>
      <c r="EPB58" s="468"/>
      <c r="EPC58" s="468"/>
      <c r="EPD58" s="468"/>
      <c r="EPE58" s="468"/>
      <c r="EPF58" s="468"/>
      <c r="EPG58" s="468"/>
      <c r="EPH58" s="468"/>
      <c r="EPI58" s="468"/>
      <c r="EPJ58" s="468"/>
      <c r="EPK58" s="468"/>
      <c r="EPL58" s="468"/>
      <c r="EPM58" s="468"/>
      <c r="EPN58" s="468"/>
      <c r="EPO58" s="468"/>
      <c r="EPP58" s="468"/>
      <c r="EPQ58" s="468"/>
      <c r="EPR58" s="468"/>
      <c r="EPS58" s="468"/>
      <c r="EPT58" s="468"/>
      <c r="EPU58" s="468"/>
      <c r="EPV58" s="468"/>
      <c r="EPW58" s="468"/>
      <c r="EPX58" s="468"/>
      <c r="EPY58" s="468"/>
      <c r="EPZ58" s="468"/>
      <c r="EQA58" s="468"/>
      <c r="EQB58" s="468"/>
      <c r="EQC58" s="468"/>
      <c r="EQD58" s="468"/>
      <c r="EQE58" s="468"/>
      <c r="EQF58" s="468"/>
      <c r="EQG58" s="468"/>
      <c r="EQH58" s="468"/>
      <c r="EQI58" s="468"/>
      <c r="EQJ58" s="468"/>
      <c r="EQK58" s="468"/>
      <c r="EQL58" s="468"/>
      <c r="EQM58" s="468"/>
      <c r="EQN58" s="468"/>
      <c r="EQO58" s="468"/>
      <c r="EQP58" s="468"/>
      <c r="EQQ58" s="468"/>
      <c r="EQR58" s="468"/>
      <c r="EQS58" s="468"/>
      <c r="EQT58" s="468"/>
      <c r="EQU58" s="468"/>
      <c r="EQV58" s="468"/>
      <c r="EQW58" s="468"/>
      <c r="EQX58" s="468"/>
      <c r="EQY58" s="468"/>
      <c r="EQZ58" s="468"/>
      <c r="ERA58" s="468"/>
      <c r="ERB58" s="468"/>
      <c r="ERC58" s="468"/>
      <c r="ERD58" s="468"/>
      <c r="ERE58" s="468"/>
      <c r="ERF58" s="468"/>
      <c r="ERG58" s="468"/>
      <c r="ERH58" s="468"/>
      <c r="ERI58" s="468"/>
      <c r="ERJ58" s="468"/>
      <c r="ERK58" s="468"/>
      <c r="ERL58" s="468"/>
      <c r="ERM58" s="468"/>
      <c r="ERN58" s="468"/>
      <c r="ERO58" s="468"/>
      <c r="ERP58" s="468"/>
      <c r="ERQ58" s="468"/>
      <c r="ERR58" s="468"/>
      <c r="ERS58" s="468"/>
      <c r="ERT58" s="468"/>
      <c r="ERU58" s="468"/>
      <c r="ERV58" s="468"/>
      <c r="ERW58" s="468"/>
      <c r="ERX58" s="468"/>
      <c r="ERY58" s="468"/>
      <c r="ERZ58" s="468"/>
      <c r="ESA58" s="468"/>
      <c r="ESB58" s="468"/>
      <c r="ESC58" s="468"/>
      <c r="ESD58" s="468"/>
      <c r="ESE58" s="468"/>
      <c r="ESF58" s="468"/>
      <c r="ESG58" s="468"/>
      <c r="ESH58" s="468"/>
      <c r="ESI58" s="468"/>
      <c r="ESJ58" s="468"/>
      <c r="ESK58" s="468"/>
      <c r="ESL58" s="468"/>
      <c r="ESM58" s="468"/>
      <c r="ESN58" s="468"/>
      <c r="ESO58" s="468"/>
      <c r="ESP58" s="468"/>
      <c r="ESQ58" s="468"/>
      <c r="ESR58" s="468"/>
      <c r="ESS58" s="468"/>
      <c r="EST58" s="468"/>
      <c r="ESU58" s="468"/>
      <c r="ESV58" s="468"/>
      <c r="ESW58" s="468"/>
      <c r="ESX58" s="468"/>
      <c r="ESY58" s="468"/>
      <c r="ESZ58" s="468"/>
      <c r="ETA58" s="468"/>
      <c r="ETB58" s="468"/>
      <c r="ETC58" s="468"/>
      <c r="ETD58" s="468"/>
      <c r="ETE58" s="468"/>
      <c r="ETF58" s="468"/>
      <c r="ETG58" s="468"/>
      <c r="ETH58" s="468"/>
      <c r="ETI58" s="468"/>
      <c r="ETJ58" s="468"/>
      <c r="ETK58" s="468"/>
      <c r="ETL58" s="468"/>
      <c r="ETM58" s="468"/>
      <c r="ETN58" s="468"/>
      <c r="ETO58" s="468"/>
      <c r="ETP58" s="468"/>
      <c r="ETQ58" s="468"/>
      <c r="ETR58" s="468"/>
      <c r="ETS58" s="468"/>
      <c r="ETT58" s="468"/>
      <c r="ETU58" s="468"/>
      <c r="ETV58" s="468"/>
      <c r="ETW58" s="468"/>
      <c r="ETX58" s="468"/>
      <c r="ETY58" s="468"/>
      <c r="ETZ58" s="468"/>
      <c r="EUA58" s="468"/>
      <c r="EUB58" s="468"/>
      <c r="EUC58" s="468"/>
      <c r="EUD58" s="468"/>
      <c r="EUE58" s="468"/>
      <c r="EUF58" s="468"/>
      <c r="EUG58" s="468"/>
      <c r="EUH58" s="468"/>
      <c r="EUI58" s="468"/>
      <c r="EUJ58" s="468"/>
      <c r="EUK58" s="468"/>
      <c r="EUL58" s="468"/>
      <c r="EUM58" s="468"/>
      <c r="EUN58" s="468"/>
      <c r="EUO58" s="468"/>
      <c r="EUP58" s="468"/>
      <c r="EUQ58" s="468"/>
      <c r="EUR58" s="468"/>
      <c r="EUS58" s="468"/>
      <c r="EUT58" s="468"/>
      <c r="EUU58" s="468"/>
      <c r="EUV58" s="468"/>
      <c r="EUW58" s="468"/>
      <c r="EUX58" s="468"/>
      <c r="EUY58" s="468"/>
      <c r="EUZ58" s="468"/>
      <c r="EVA58" s="468"/>
      <c r="EVB58" s="468"/>
      <c r="EVC58" s="468"/>
      <c r="EVD58" s="468"/>
      <c r="EVE58" s="468"/>
      <c r="EVF58" s="468"/>
      <c r="EVG58" s="468"/>
      <c r="EVH58" s="468"/>
      <c r="EVI58" s="468"/>
      <c r="EVJ58" s="468"/>
      <c r="EVK58" s="468"/>
      <c r="EVL58" s="468"/>
      <c r="EVM58" s="468"/>
      <c r="EVN58" s="468"/>
      <c r="EVO58" s="468"/>
      <c r="EVP58" s="468"/>
      <c r="EVQ58" s="468"/>
      <c r="EVR58" s="468"/>
      <c r="EVS58" s="468"/>
      <c r="EVT58" s="468"/>
      <c r="EVU58" s="468"/>
      <c r="EVV58" s="468"/>
      <c r="EVW58" s="468"/>
      <c r="EVX58" s="468"/>
      <c r="EVY58" s="468"/>
      <c r="EVZ58" s="468"/>
      <c r="EWA58" s="468"/>
      <c r="EWB58" s="468"/>
      <c r="EWC58" s="468"/>
      <c r="EWD58" s="468"/>
      <c r="EWE58" s="468"/>
      <c r="EWF58" s="468"/>
      <c r="EWG58" s="468"/>
      <c r="EWH58" s="468"/>
      <c r="EWI58" s="468"/>
      <c r="EWJ58" s="468"/>
      <c r="EWK58" s="468"/>
      <c r="EWL58" s="468"/>
      <c r="EWM58" s="468"/>
      <c r="EWN58" s="468"/>
      <c r="EWO58" s="468"/>
      <c r="EWP58" s="468"/>
      <c r="EWQ58" s="468"/>
      <c r="EWR58" s="468"/>
      <c r="EWS58" s="468"/>
      <c r="EWT58" s="468"/>
      <c r="EWU58" s="468"/>
      <c r="EWV58" s="468"/>
      <c r="EWW58" s="468"/>
      <c r="EWX58" s="468"/>
      <c r="EWY58" s="468"/>
      <c r="EWZ58" s="468"/>
      <c r="EXA58" s="468"/>
      <c r="EXB58" s="468"/>
      <c r="EXC58" s="468"/>
      <c r="EXD58" s="468"/>
      <c r="EXE58" s="468"/>
      <c r="EXF58" s="468"/>
      <c r="EXG58" s="468"/>
      <c r="EXH58" s="468"/>
      <c r="EXI58" s="468"/>
      <c r="EXJ58" s="468"/>
      <c r="EXK58" s="468"/>
      <c r="EXL58" s="468"/>
      <c r="EXM58" s="468"/>
      <c r="EXN58" s="468"/>
      <c r="EXO58" s="468"/>
      <c r="EXP58" s="468"/>
      <c r="EXQ58" s="468"/>
      <c r="EXR58" s="468"/>
      <c r="EXS58" s="468"/>
      <c r="EXT58" s="468"/>
      <c r="EXU58" s="468"/>
      <c r="EXV58" s="468"/>
      <c r="EXW58" s="468"/>
      <c r="EXX58" s="468"/>
      <c r="EXY58" s="468"/>
      <c r="EXZ58" s="468"/>
      <c r="EYA58" s="468"/>
      <c r="EYB58" s="468"/>
      <c r="EYC58" s="468"/>
      <c r="EYD58" s="468"/>
      <c r="EYE58" s="468"/>
      <c r="EYF58" s="468"/>
      <c r="EYG58" s="468"/>
      <c r="EYH58" s="468"/>
      <c r="EYI58" s="468"/>
      <c r="EYJ58" s="468"/>
      <c r="EYK58" s="468"/>
      <c r="EYL58" s="468"/>
      <c r="EYM58" s="468"/>
      <c r="EYN58" s="468"/>
      <c r="EYO58" s="468"/>
      <c r="EYP58" s="468"/>
      <c r="EYQ58" s="468"/>
      <c r="EYR58" s="468"/>
      <c r="EYS58" s="468"/>
      <c r="EYT58" s="468"/>
      <c r="EYU58" s="468"/>
      <c r="EYV58" s="468"/>
      <c r="EYW58" s="468"/>
      <c r="EYX58" s="468"/>
      <c r="EYY58" s="468"/>
      <c r="EYZ58" s="468"/>
      <c r="EZA58" s="468"/>
      <c r="EZB58" s="468"/>
      <c r="EZC58" s="468"/>
      <c r="EZD58" s="468"/>
      <c r="EZE58" s="468"/>
      <c r="EZF58" s="468"/>
      <c r="EZG58" s="468"/>
      <c r="EZH58" s="468"/>
      <c r="EZI58" s="468"/>
      <c r="EZJ58" s="468"/>
      <c r="EZK58" s="468"/>
      <c r="EZL58" s="468"/>
      <c r="EZM58" s="468"/>
      <c r="EZN58" s="468"/>
      <c r="EZO58" s="468"/>
      <c r="EZP58" s="468"/>
      <c r="EZQ58" s="468"/>
      <c r="EZR58" s="468"/>
      <c r="EZS58" s="468"/>
      <c r="EZT58" s="468"/>
      <c r="EZU58" s="468"/>
      <c r="EZV58" s="468"/>
      <c r="EZW58" s="468"/>
      <c r="EZX58" s="468"/>
      <c r="EZY58" s="468"/>
      <c r="EZZ58" s="468"/>
      <c r="FAA58" s="468"/>
      <c r="FAB58" s="468"/>
      <c r="FAC58" s="468"/>
      <c r="FAD58" s="468"/>
      <c r="FAE58" s="468"/>
      <c r="FAF58" s="468"/>
      <c r="FAG58" s="468"/>
      <c r="FAH58" s="468"/>
      <c r="FAI58" s="468"/>
      <c r="FAJ58" s="468"/>
      <c r="FAK58" s="468"/>
      <c r="FAL58" s="468"/>
      <c r="FAM58" s="468"/>
      <c r="FAN58" s="468"/>
      <c r="FAO58" s="468"/>
      <c r="FAP58" s="468"/>
      <c r="FAQ58" s="468"/>
      <c r="FAR58" s="468"/>
      <c r="FAS58" s="468"/>
      <c r="FAT58" s="468"/>
      <c r="FAU58" s="468"/>
      <c r="FAV58" s="468"/>
      <c r="FAW58" s="468"/>
      <c r="FAX58" s="468"/>
      <c r="FAY58" s="468"/>
      <c r="FAZ58" s="468"/>
      <c r="FBA58" s="468"/>
      <c r="FBB58" s="468"/>
      <c r="FBC58" s="468"/>
      <c r="FBD58" s="468"/>
      <c r="FBE58" s="468"/>
      <c r="FBF58" s="468"/>
      <c r="FBG58" s="468"/>
      <c r="FBH58" s="468"/>
      <c r="FBI58" s="468"/>
      <c r="FBJ58" s="468"/>
      <c r="FBK58" s="468"/>
      <c r="FBL58" s="468"/>
      <c r="FBM58" s="468"/>
      <c r="FBN58" s="468"/>
      <c r="FBO58" s="468"/>
      <c r="FBP58" s="468"/>
      <c r="FBQ58" s="468"/>
      <c r="FBR58" s="468"/>
      <c r="FBS58" s="468"/>
      <c r="FBT58" s="468"/>
      <c r="FBU58" s="468"/>
      <c r="FBV58" s="468"/>
      <c r="FBW58" s="468"/>
      <c r="FBX58" s="468"/>
      <c r="FBY58" s="468"/>
      <c r="FBZ58" s="468"/>
      <c r="FCA58" s="468"/>
      <c r="FCB58" s="468"/>
      <c r="FCC58" s="468"/>
      <c r="FCD58" s="468"/>
      <c r="FCE58" s="468"/>
      <c r="FCF58" s="468"/>
      <c r="FCG58" s="468"/>
      <c r="FCH58" s="468"/>
      <c r="FCI58" s="468"/>
      <c r="FCJ58" s="468"/>
      <c r="FCK58" s="468"/>
      <c r="FCL58" s="468"/>
      <c r="FCM58" s="468"/>
      <c r="FCN58" s="468"/>
      <c r="FCO58" s="468"/>
      <c r="FCP58" s="468"/>
      <c r="FCQ58" s="468"/>
      <c r="FCR58" s="468"/>
      <c r="FCS58" s="468"/>
      <c r="FCT58" s="468"/>
      <c r="FCU58" s="468"/>
      <c r="FCV58" s="468"/>
      <c r="FCW58" s="468"/>
      <c r="FCX58" s="468"/>
      <c r="FCY58" s="468"/>
      <c r="FCZ58" s="468"/>
      <c r="FDA58" s="468"/>
      <c r="FDB58" s="468"/>
      <c r="FDC58" s="468"/>
      <c r="FDD58" s="468"/>
      <c r="FDE58" s="468"/>
      <c r="FDF58" s="468"/>
      <c r="FDG58" s="468"/>
      <c r="FDH58" s="468"/>
      <c r="FDI58" s="468"/>
      <c r="FDJ58" s="468"/>
      <c r="FDK58" s="468"/>
      <c r="FDL58" s="468"/>
      <c r="FDM58" s="468"/>
      <c r="FDN58" s="468"/>
      <c r="FDO58" s="468"/>
      <c r="FDP58" s="468"/>
      <c r="FDQ58" s="468"/>
      <c r="FDR58" s="468"/>
      <c r="FDS58" s="468"/>
      <c r="FDT58" s="468"/>
      <c r="FDU58" s="468"/>
      <c r="FDV58" s="468"/>
      <c r="FDW58" s="468"/>
      <c r="FDX58" s="468"/>
      <c r="FDY58" s="468"/>
      <c r="FDZ58" s="468"/>
      <c r="FEA58" s="468"/>
      <c r="FEB58" s="468"/>
      <c r="FEC58" s="468"/>
      <c r="FED58" s="468"/>
      <c r="FEE58" s="468"/>
      <c r="FEF58" s="468"/>
      <c r="FEG58" s="468"/>
      <c r="FEH58" s="468"/>
      <c r="FEI58" s="468"/>
      <c r="FEJ58" s="468"/>
      <c r="FEK58" s="468"/>
      <c r="FEL58" s="468"/>
      <c r="FEM58" s="468"/>
      <c r="FEN58" s="468"/>
      <c r="FEO58" s="468"/>
      <c r="FEP58" s="468"/>
      <c r="FEQ58" s="468"/>
      <c r="FER58" s="468"/>
      <c r="FES58" s="468"/>
      <c r="FET58" s="468"/>
      <c r="FEU58" s="468"/>
      <c r="FEV58" s="468"/>
      <c r="FEW58" s="468"/>
      <c r="FEX58" s="468"/>
      <c r="FEY58" s="468"/>
      <c r="FEZ58" s="468"/>
      <c r="FFA58" s="468"/>
      <c r="FFB58" s="468"/>
      <c r="FFC58" s="468"/>
      <c r="FFD58" s="468"/>
      <c r="FFE58" s="468"/>
      <c r="FFF58" s="468"/>
      <c r="FFG58" s="468"/>
      <c r="FFH58" s="468"/>
      <c r="FFI58" s="468"/>
      <c r="FFJ58" s="468"/>
      <c r="FFK58" s="468"/>
      <c r="FFL58" s="468"/>
      <c r="FFM58" s="468"/>
      <c r="FFN58" s="468"/>
      <c r="FFO58" s="468"/>
      <c r="FFP58" s="468"/>
      <c r="FFQ58" s="468"/>
      <c r="FFR58" s="468"/>
      <c r="FFS58" s="468"/>
      <c r="FFT58" s="468"/>
      <c r="FFU58" s="468"/>
      <c r="FFV58" s="468"/>
      <c r="FFW58" s="468"/>
      <c r="FFX58" s="468"/>
      <c r="FFY58" s="468"/>
      <c r="FFZ58" s="468"/>
      <c r="FGA58" s="468"/>
      <c r="FGB58" s="468"/>
      <c r="FGC58" s="468"/>
      <c r="FGD58" s="468"/>
      <c r="FGE58" s="468"/>
      <c r="FGF58" s="468"/>
      <c r="FGG58" s="468"/>
      <c r="FGH58" s="468"/>
      <c r="FGI58" s="468"/>
      <c r="FGJ58" s="468"/>
      <c r="FGK58" s="468"/>
      <c r="FGL58" s="468"/>
      <c r="FGM58" s="468"/>
      <c r="FGN58" s="468"/>
      <c r="FGO58" s="468"/>
      <c r="FGP58" s="468"/>
      <c r="FGQ58" s="468"/>
      <c r="FGR58" s="468"/>
      <c r="FGS58" s="468"/>
      <c r="FGT58" s="468"/>
      <c r="FGU58" s="468"/>
      <c r="FGV58" s="468"/>
      <c r="FGW58" s="468"/>
      <c r="FGX58" s="468"/>
      <c r="FGY58" s="468"/>
      <c r="FGZ58" s="468"/>
      <c r="FHA58" s="468"/>
      <c r="FHB58" s="468"/>
      <c r="FHC58" s="468"/>
      <c r="FHD58" s="468"/>
      <c r="FHE58" s="468"/>
      <c r="FHF58" s="468"/>
      <c r="FHG58" s="468"/>
      <c r="FHH58" s="468"/>
      <c r="FHI58" s="468"/>
      <c r="FHJ58" s="468"/>
      <c r="FHK58" s="468"/>
      <c r="FHL58" s="468"/>
      <c r="FHM58" s="468"/>
      <c r="FHN58" s="468"/>
      <c r="FHO58" s="468"/>
      <c r="FHP58" s="468"/>
      <c r="FHQ58" s="468"/>
      <c r="FHR58" s="468"/>
      <c r="FHS58" s="468"/>
      <c r="FHT58" s="468"/>
      <c r="FHU58" s="468"/>
      <c r="FHV58" s="468"/>
      <c r="FHW58" s="468"/>
      <c r="FHX58" s="468"/>
      <c r="FHY58" s="468"/>
      <c r="FHZ58" s="468"/>
      <c r="FIA58" s="468"/>
      <c r="FIB58" s="468"/>
      <c r="FIC58" s="468"/>
      <c r="FID58" s="468"/>
      <c r="FIE58" s="468"/>
      <c r="FIF58" s="468"/>
      <c r="FIG58" s="468"/>
      <c r="FIH58" s="468"/>
      <c r="FII58" s="468"/>
      <c r="FIJ58" s="468"/>
      <c r="FIK58" s="468"/>
      <c r="FIL58" s="468"/>
      <c r="FIM58" s="468"/>
      <c r="FIN58" s="468"/>
      <c r="FIO58" s="468"/>
      <c r="FIP58" s="468"/>
      <c r="FIQ58" s="468"/>
      <c r="FIR58" s="468"/>
      <c r="FIS58" s="468"/>
      <c r="FIT58" s="468"/>
      <c r="FIU58" s="468"/>
      <c r="FIV58" s="468"/>
      <c r="FIW58" s="468"/>
      <c r="FIX58" s="468"/>
      <c r="FIY58" s="468"/>
      <c r="FIZ58" s="468"/>
      <c r="FJA58" s="468"/>
      <c r="FJB58" s="468"/>
      <c r="FJC58" s="468"/>
      <c r="FJD58" s="468"/>
      <c r="FJE58" s="468"/>
      <c r="FJF58" s="468"/>
      <c r="FJG58" s="468"/>
      <c r="FJH58" s="468"/>
      <c r="FJI58" s="468"/>
      <c r="FJJ58" s="468"/>
      <c r="FJK58" s="468"/>
      <c r="FJL58" s="468"/>
      <c r="FJM58" s="468"/>
      <c r="FJN58" s="468"/>
      <c r="FJO58" s="468"/>
      <c r="FJP58" s="468"/>
      <c r="FJQ58" s="468"/>
      <c r="FJR58" s="468"/>
      <c r="FJS58" s="468"/>
      <c r="FJT58" s="468"/>
      <c r="FJU58" s="468"/>
      <c r="FJV58" s="468"/>
      <c r="FJW58" s="468"/>
      <c r="FJX58" s="468"/>
      <c r="FJY58" s="468"/>
      <c r="FJZ58" s="468"/>
      <c r="FKA58" s="468"/>
      <c r="FKB58" s="468"/>
      <c r="FKC58" s="468"/>
      <c r="FKD58" s="468"/>
      <c r="FKE58" s="468"/>
      <c r="FKF58" s="468"/>
      <c r="FKG58" s="468"/>
      <c r="FKH58" s="468"/>
      <c r="FKI58" s="468"/>
      <c r="FKJ58" s="468"/>
      <c r="FKK58" s="468"/>
      <c r="FKL58" s="468"/>
      <c r="FKM58" s="468"/>
      <c r="FKN58" s="468"/>
      <c r="FKO58" s="468"/>
      <c r="FKP58" s="468"/>
      <c r="FKQ58" s="468"/>
      <c r="FKR58" s="468"/>
      <c r="FKS58" s="468"/>
      <c r="FKT58" s="468"/>
      <c r="FKU58" s="468"/>
      <c r="FKV58" s="468"/>
      <c r="FKW58" s="468"/>
      <c r="FKX58" s="468"/>
      <c r="FKY58" s="468"/>
      <c r="FKZ58" s="468"/>
      <c r="FLA58" s="468"/>
      <c r="FLB58" s="468"/>
      <c r="FLC58" s="468"/>
      <c r="FLD58" s="468"/>
      <c r="FLE58" s="468"/>
      <c r="FLF58" s="468"/>
      <c r="FLG58" s="468"/>
      <c r="FLH58" s="468"/>
      <c r="FLI58" s="468"/>
      <c r="FLJ58" s="468"/>
      <c r="FLK58" s="468"/>
      <c r="FLL58" s="468"/>
      <c r="FLM58" s="468"/>
      <c r="FLN58" s="468"/>
      <c r="FLO58" s="468"/>
      <c r="FLP58" s="468"/>
      <c r="FLQ58" s="468"/>
      <c r="FLR58" s="468"/>
      <c r="FLS58" s="468"/>
      <c r="FLT58" s="468"/>
      <c r="FLU58" s="468"/>
      <c r="FLV58" s="468"/>
      <c r="FLW58" s="468"/>
      <c r="FLX58" s="468"/>
      <c r="FLY58" s="468"/>
      <c r="FLZ58" s="468"/>
      <c r="FMA58" s="468"/>
      <c r="FMB58" s="468"/>
      <c r="FMC58" s="468"/>
      <c r="FMD58" s="468"/>
      <c r="FME58" s="468"/>
      <c r="FMF58" s="468"/>
      <c r="FMG58" s="468"/>
      <c r="FMH58" s="468"/>
      <c r="FMI58" s="468"/>
      <c r="FMJ58" s="468"/>
      <c r="FMK58" s="468"/>
      <c r="FML58" s="468"/>
      <c r="FMM58" s="468"/>
      <c r="FMN58" s="468"/>
      <c r="FMO58" s="468"/>
      <c r="FMP58" s="468"/>
      <c r="FMQ58" s="468"/>
      <c r="FMR58" s="468"/>
      <c r="FMS58" s="468"/>
      <c r="FMT58" s="468"/>
      <c r="FMU58" s="468"/>
      <c r="FMV58" s="468"/>
      <c r="FMW58" s="468"/>
      <c r="FMX58" s="468"/>
      <c r="FMY58" s="468"/>
      <c r="FMZ58" s="468"/>
      <c r="FNA58" s="468"/>
      <c r="FNB58" s="468"/>
      <c r="FNC58" s="468"/>
      <c r="FND58" s="468"/>
      <c r="FNE58" s="468"/>
      <c r="FNF58" s="468"/>
      <c r="FNG58" s="468"/>
      <c r="FNH58" s="468"/>
      <c r="FNI58" s="468"/>
      <c r="FNJ58" s="468"/>
      <c r="FNK58" s="468"/>
      <c r="FNL58" s="468"/>
      <c r="FNM58" s="468"/>
      <c r="FNN58" s="468"/>
      <c r="FNO58" s="468"/>
      <c r="FNP58" s="468"/>
      <c r="FNQ58" s="468"/>
      <c r="FNR58" s="468"/>
      <c r="FNS58" s="468"/>
      <c r="FNT58" s="468"/>
      <c r="FNU58" s="468"/>
      <c r="FNV58" s="468"/>
      <c r="FNW58" s="468"/>
      <c r="FNX58" s="468"/>
      <c r="FNY58" s="468"/>
      <c r="FNZ58" s="468"/>
      <c r="FOA58" s="468"/>
      <c r="FOB58" s="468"/>
      <c r="FOC58" s="468"/>
      <c r="FOD58" s="468"/>
      <c r="FOE58" s="468"/>
      <c r="FOF58" s="468"/>
      <c r="FOG58" s="468"/>
      <c r="FOH58" s="468"/>
      <c r="FOI58" s="468"/>
      <c r="FOJ58" s="468"/>
      <c r="FOK58" s="468"/>
      <c r="FOL58" s="468"/>
      <c r="FOM58" s="468"/>
      <c r="FON58" s="468"/>
      <c r="FOO58" s="468"/>
      <c r="FOP58" s="468"/>
      <c r="FOQ58" s="468"/>
      <c r="FOR58" s="468"/>
      <c r="FOS58" s="468"/>
      <c r="FOT58" s="468"/>
      <c r="FOU58" s="468"/>
      <c r="FOV58" s="468"/>
      <c r="FOW58" s="468"/>
      <c r="FOX58" s="468"/>
      <c r="FOY58" s="468"/>
      <c r="FOZ58" s="468"/>
      <c r="FPA58" s="468"/>
      <c r="FPB58" s="468"/>
      <c r="FPC58" s="468"/>
      <c r="FPD58" s="468"/>
      <c r="FPE58" s="468"/>
      <c r="FPF58" s="468"/>
      <c r="FPG58" s="468"/>
      <c r="FPH58" s="468"/>
      <c r="FPI58" s="468"/>
      <c r="FPJ58" s="468"/>
      <c r="FPK58" s="468"/>
      <c r="FPL58" s="468"/>
      <c r="FPM58" s="468"/>
      <c r="FPN58" s="468"/>
      <c r="FPO58" s="468"/>
      <c r="FPP58" s="468"/>
      <c r="FPQ58" s="468"/>
      <c r="FPR58" s="468"/>
      <c r="FPS58" s="468"/>
      <c r="FPT58" s="468"/>
      <c r="FPU58" s="468"/>
      <c r="FPV58" s="468"/>
      <c r="FPW58" s="468"/>
      <c r="FPX58" s="468"/>
      <c r="FPY58" s="468"/>
      <c r="FPZ58" s="468"/>
      <c r="FQA58" s="468"/>
      <c r="FQB58" s="468"/>
      <c r="FQC58" s="468"/>
      <c r="FQD58" s="468"/>
      <c r="FQE58" s="468"/>
      <c r="FQF58" s="468"/>
      <c r="FQG58" s="468"/>
      <c r="FQH58" s="468"/>
      <c r="FQI58" s="468"/>
      <c r="FQJ58" s="468"/>
      <c r="FQK58" s="468"/>
      <c r="FQL58" s="468"/>
      <c r="FQM58" s="468"/>
      <c r="FQN58" s="468"/>
      <c r="FQO58" s="468"/>
      <c r="FQP58" s="468"/>
      <c r="FQQ58" s="468"/>
      <c r="FQR58" s="468"/>
      <c r="FQS58" s="468"/>
      <c r="FQT58" s="468"/>
      <c r="FQU58" s="468"/>
      <c r="FQV58" s="468"/>
      <c r="FQW58" s="468"/>
      <c r="FQX58" s="468"/>
      <c r="FQY58" s="468"/>
      <c r="FQZ58" s="468"/>
      <c r="FRA58" s="468"/>
      <c r="FRB58" s="468"/>
      <c r="FRC58" s="468"/>
      <c r="FRD58" s="468"/>
      <c r="FRE58" s="468"/>
      <c r="FRF58" s="468"/>
      <c r="FRG58" s="468"/>
      <c r="FRH58" s="468"/>
      <c r="FRI58" s="468"/>
      <c r="FRJ58" s="468"/>
      <c r="FRK58" s="468"/>
      <c r="FRL58" s="468"/>
      <c r="FRM58" s="468"/>
      <c r="FRN58" s="468"/>
      <c r="FRO58" s="468"/>
      <c r="FRP58" s="468"/>
      <c r="FRQ58" s="468"/>
      <c r="FRR58" s="468"/>
      <c r="FRS58" s="468"/>
      <c r="FRT58" s="468"/>
      <c r="FRU58" s="468"/>
      <c r="FRV58" s="468"/>
      <c r="FRW58" s="468"/>
      <c r="FRX58" s="468"/>
      <c r="FRY58" s="468"/>
      <c r="FRZ58" s="468"/>
      <c r="FSA58" s="468"/>
      <c r="FSB58" s="468"/>
      <c r="FSC58" s="468"/>
      <c r="FSD58" s="468"/>
      <c r="FSE58" s="468"/>
      <c r="FSF58" s="468"/>
      <c r="FSG58" s="468"/>
      <c r="FSH58" s="468"/>
      <c r="FSI58" s="468"/>
      <c r="FSJ58" s="468"/>
      <c r="FSK58" s="468"/>
      <c r="FSL58" s="468"/>
      <c r="FSM58" s="468"/>
      <c r="FSN58" s="468"/>
      <c r="FSO58" s="468"/>
      <c r="FSP58" s="468"/>
      <c r="FSQ58" s="468"/>
      <c r="FSR58" s="468"/>
      <c r="FSS58" s="468"/>
      <c r="FST58" s="468"/>
      <c r="FSU58" s="468"/>
      <c r="FSV58" s="468"/>
      <c r="FSW58" s="468"/>
      <c r="FSX58" s="468"/>
      <c r="FSY58" s="468"/>
      <c r="FSZ58" s="468"/>
      <c r="FTA58" s="468"/>
      <c r="FTB58" s="468"/>
      <c r="FTC58" s="468"/>
      <c r="FTD58" s="468"/>
      <c r="FTE58" s="468"/>
      <c r="FTF58" s="468"/>
      <c r="FTG58" s="468"/>
      <c r="FTH58" s="468"/>
      <c r="FTI58" s="468"/>
      <c r="FTJ58" s="468"/>
      <c r="FTK58" s="468"/>
      <c r="FTL58" s="468"/>
      <c r="FTM58" s="468"/>
      <c r="FTN58" s="468"/>
      <c r="FTO58" s="468"/>
      <c r="FTP58" s="468"/>
      <c r="FTQ58" s="468"/>
      <c r="FTR58" s="468"/>
      <c r="FTS58" s="468"/>
      <c r="FTT58" s="468"/>
      <c r="FTU58" s="468"/>
      <c r="FTV58" s="468"/>
      <c r="FTW58" s="468"/>
      <c r="FTX58" s="468"/>
      <c r="FTY58" s="468"/>
      <c r="FTZ58" s="468"/>
      <c r="FUA58" s="468"/>
      <c r="FUB58" s="468"/>
      <c r="FUC58" s="468"/>
      <c r="FUD58" s="468"/>
      <c r="FUE58" s="468"/>
      <c r="FUF58" s="468"/>
      <c r="FUG58" s="468"/>
      <c r="FUH58" s="468"/>
      <c r="FUI58" s="468"/>
      <c r="FUJ58" s="468"/>
      <c r="FUK58" s="468"/>
      <c r="FUL58" s="468"/>
      <c r="FUM58" s="468"/>
      <c r="FUN58" s="468"/>
      <c r="FUO58" s="468"/>
      <c r="FUP58" s="468"/>
      <c r="FUQ58" s="468"/>
      <c r="FUR58" s="468"/>
      <c r="FUS58" s="468"/>
      <c r="FUT58" s="468"/>
      <c r="FUU58" s="468"/>
      <c r="FUV58" s="468"/>
      <c r="FUW58" s="468"/>
      <c r="FUX58" s="468"/>
      <c r="FUY58" s="468"/>
      <c r="FUZ58" s="468"/>
      <c r="FVA58" s="468"/>
      <c r="FVB58" s="468"/>
      <c r="FVC58" s="468"/>
      <c r="FVD58" s="468"/>
      <c r="FVE58" s="468"/>
      <c r="FVF58" s="468"/>
      <c r="FVG58" s="468"/>
      <c r="FVH58" s="468"/>
      <c r="FVI58" s="468"/>
      <c r="FVJ58" s="468"/>
      <c r="FVK58" s="468"/>
      <c r="FVL58" s="468"/>
      <c r="FVM58" s="468"/>
      <c r="FVN58" s="468"/>
      <c r="FVO58" s="468"/>
      <c r="FVP58" s="468"/>
      <c r="FVQ58" s="468"/>
      <c r="FVR58" s="468"/>
      <c r="FVS58" s="468"/>
      <c r="FVT58" s="468"/>
      <c r="FVU58" s="468"/>
      <c r="FVV58" s="468"/>
      <c r="FVW58" s="468"/>
      <c r="FVX58" s="468"/>
      <c r="FVY58" s="468"/>
      <c r="FVZ58" s="468"/>
      <c r="FWA58" s="468"/>
      <c r="FWB58" s="468"/>
      <c r="FWC58" s="468"/>
      <c r="FWD58" s="468"/>
      <c r="FWE58" s="468"/>
      <c r="FWF58" s="468"/>
      <c r="FWG58" s="468"/>
      <c r="FWH58" s="468"/>
      <c r="FWI58" s="468"/>
      <c r="FWJ58" s="468"/>
      <c r="FWK58" s="468"/>
      <c r="FWL58" s="468"/>
      <c r="FWM58" s="468"/>
      <c r="FWN58" s="468"/>
      <c r="FWO58" s="468"/>
      <c r="FWP58" s="468"/>
      <c r="FWQ58" s="468"/>
      <c r="FWR58" s="468"/>
      <c r="FWS58" s="468"/>
      <c r="FWT58" s="468"/>
      <c r="FWU58" s="468"/>
      <c r="FWV58" s="468"/>
      <c r="FWW58" s="468"/>
      <c r="FWX58" s="468"/>
      <c r="FWY58" s="468"/>
      <c r="FWZ58" s="468"/>
      <c r="FXA58" s="468"/>
      <c r="FXB58" s="468"/>
      <c r="FXC58" s="468"/>
      <c r="FXD58" s="468"/>
      <c r="FXE58" s="468"/>
      <c r="FXF58" s="468"/>
      <c r="FXG58" s="468"/>
      <c r="FXH58" s="468"/>
      <c r="FXI58" s="468"/>
      <c r="FXJ58" s="468"/>
      <c r="FXK58" s="468"/>
      <c r="FXL58" s="468"/>
      <c r="FXM58" s="468"/>
      <c r="FXN58" s="468"/>
      <c r="FXO58" s="468"/>
      <c r="FXP58" s="468"/>
      <c r="FXQ58" s="468"/>
      <c r="FXR58" s="468"/>
      <c r="FXS58" s="468"/>
      <c r="FXT58" s="468"/>
      <c r="FXU58" s="468"/>
      <c r="FXV58" s="468"/>
      <c r="FXW58" s="468"/>
      <c r="FXX58" s="468"/>
      <c r="FXY58" s="468"/>
      <c r="FXZ58" s="468"/>
      <c r="FYA58" s="468"/>
      <c r="FYB58" s="468"/>
      <c r="FYC58" s="468"/>
      <c r="FYD58" s="468"/>
      <c r="FYE58" s="468"/>
      <c r="FYF58" s="468"/>
      <c r="FYG58" s="468"/>
      <c r="FYH58" s="468"/>
      <c r="FYI58" s="468"/>
      <c r="FYJ58" s="468"/>
      <c r="FYK58" s="468"/>
      <c r="FYL58" s="468"/>
      <c r="FYM58" s="468"/>
      <c r="FYN58" s="468"/>
      <c r="FYO58" s="468"/>
      <c r="FYP58" s="468"/>
      <c r="FYQ58" s="468"/>
      <c r="FYR58" s="468"/>
      <c r="FYS58" s="468"/>
      <c r="FYT58" s="468"/>
      <c r="FYU58" s="468"/>
      <c r="FYV58" s="468"/>
      <c r="FYW58" s="468"/>
      <c r="FYX58" s="468"/>
      <c r="FYY58" s="468"/>
      <c r="FYZ58" s="468"/>
      <c r="FZA58" s="468"/>
      <c r="FZB58" s="468"/>
      <c r="FZC58" s="468"/>
      <c r="FZD58" s="468"/>
      <c r="FZE58" s="468"/>
      <c r="FZF58" s="468"/>
      <c r="FZG58" s="468"/>
      <c r="FZH58" s="468"/>
      <c r="FZI58" s="468"/>
      <c r="FZJ58" s="468"/>
      <c r="FZK58" s="468"/>
      <c r="FZL58" s="468"/>
      <c r="FZM58" s="468"/>
      <c r="FZN58" s="468"/>
      <c r="FZO58" s="468"/>
      <c r="FZP58" s="468"/>
      <c r="FZQ58" s="468"/>
      <c r="FZR58" s="468"/>
      <c r="FZS58" s="468"/>
      <c r="FZT58" s="468"/>
      <c r="FZU58" s="468"/>
      <c r="FZV58" s="468"/>
      <c r="FZW58" s="468"/>
      <c r="FZX58" s="468"/>
      <c r="FZY58" s="468"/>
      <c r="FZZ58" s="468"/>
      <c r="GAA58" s="468"/>
      <c r="GAB58" s="468"/>
      <c r="GAC58" s="468"/>
      <c r="GAD58" s="468"/>
      <c r="GAE58" s="468"/>
      <c r="GAF58" s="468"/>
      <c r="GAG58" s="468"/>
      <c r="GAH58" s="468"/>
      <c r="GAI58" s="468"/>
      <c r="GAJ58" s="468"/>
      <c r="GAK58" s="468"/>
      <c r="GAL58" s="468"/>
      <c r="GAM58" s="468"/>
      <c r="GAN58" s="468"/>
      <c r="GAO58" s="468"/>
      <c r="GAP58" s="468"/>
      <c r="GAQ58" s="468"/>
      <c r="GAR58" s="468"/>
      <c r="GAS58" s="468"/>
      <c r="GAT58" s="468"/>
      <c r="GAU58" s="468"/>
      <c r="GAV58" s="468"/>
      <c r="GAW58" s="468"/>
      <c r="GAX58" s="468"/>
      <c r="GAY58" s="468"/>
      <c r="GAZ58" s="468"/>
      <c r="GBA58" s="468"/>
      <c r="GBB58" s="468"/>
      <c r="GBC58" s="468"/>
      <c r="GBD58" s="468"/>
      <c r="GBE58" s="468"/>
      <c r="GBF58" s="468"/>
      <c r="GBG58" s="468"/>
      <c r="GBH58" s="468"/>
      <c r="GBI58" s="468"/>
      <c r="GBJ58" s="468"/>
      <c r="GBK58" s="468"/>
      <c r="GBL58" s="468"/>
      <c r="GBM58" s="468"/>
      <c r="GBN58" s="468"/>
      <c r="GBO58" s="468"/>
      <c r="GBP58" s="468"/>
      <c r="GBQ58" s="468"/>
      <c r="GBR58" s="468"/>
      <c r="GBS58" s="468"/>
      <c r="GBT58" s="468"/>
      <c r="GBU58" s="468"/>
      <c r="GBV58" s="468"/>
      <c r="GBW58" s="468"/>
      <c r="GBX58" s="468"/>
      <c r="GBY58" s="468"/>
      <c r="GBZ58" s="468"/>
      <c r="GCA58" s="468"/>
      <c r="GCB58" s="468"/>
      <c r="GCC58" s="468"/>
      <c r="GCD58" s="468"/>
      <c r="GCE58" s="468"/>
      <c r="GCF58" s="468"/>
      <c r="GCG58" s="468"/>
      <c r="GCH58" s="468"/>
      <c r="GCI58" s="468"/>
      <c r="GCJ58" s="468"/>
      <c r="GCK58" s="468"/>
      <c r="GCL58" s="468"/>
      <c r="GCM58" s="468"/>
      <c r="GCN58" s="468"/>
      <c r="GCO58" s="468"/>
      <c r="GCP58" s="468"/>
      <c r="GCQ58" s="468"/>
      <c r="GCR58" s="468"/>
      <c r="GCS58" s="468"/>
      <c r="GCT58" s="468"/>
      <c r="GCU58" s="468"/>
      <c r="GCV58" s="468"/>
      <c r="GCW58" s="468"/>
      <c r="GCX58" s="468"/>
      <c r="GCY58" s="468"/>
      <c r="GCZ58" s="468"/>
      <c r="GDA58" s="468"/>
      <c r="GDB58" s="468"/>
      <c r="GDC58" s="468"/>
      <c r="GDD58" s="468"/>
      <c r="GDE58" s="468"/>
      <c r="GDF58" s="468"/>
      <c r="GDG58" s="468"/>
      <c r="GDH58" s="468"/>
      <c r="GDI58" s="468"/>
      <c r="GDJ58" s="468"/>
      <c r="GDK58" s="468"/>
      <c r="GDL58" s="468"/>
      <c r="GDM58" s="468"/>
      <c r="GDN58" s="468"/>
      <c r="GDO58" s="468"/>
      <c r="GDP58" s="468"/>
      <c r="GDQ58" s="468"/>
      <c r="GDR58" s="468"/>
      <c r="GDS58" s="468"/>
      <c r="GDT58" s="468"/>
      <c r="GDU58" s="468"/>
      <c r="GDV58" s="468"/>
      <c r="GDW58" s="468"/>
      <c r="GDX58" s="468"/>
      <c r="GDY58" s="468"/>
      <c r="GDZ58" s="468"/>
      <c r="GEA58" s="468"/>
      <c r="GEB58" s="468"/>
      <c r="GEC58" s="468"/>
      <c r="GED58" s="468"/>
      <c r="GEE58" s="468"/>
      <c r="GEF58" s="468"/>
      <c r="GEG58" s="468"/>
      <c r="GEH58" s="468"/>
      <c r="GEI58" s="468"/>
      <c r="GEJ58" s="468"/>
      <c r="GEK58" s="468"/>
      <c r="GEL58" s="468"/>
      <c r="GEM58" s="468"/>
      <c r="GEN58" s="468"/>
      <c r="GEO58" s="468"/>
      <c r="GEP58" s="468"/>
      <c r="GEQ58" s="468"/>
      <c r="GER58" s="468"/>
      <c r="GES58" s="468"/>
      <c r="GET58" s="468"/>
      <c r="GEU58" s="468"/>
      <c r="GEV58" s="468"/>
      <c r="GEW58" s="468"/>
      <c r="GEX58" s="468"/>
      <c r="GEY58" s="468"/>
      <c r="GEZ58" s="468"/>
      <c r="GFA58" s="468"/>
      <c r="GFB58" s="468"/>
      <c r="GFC58" s="468"/>
      <c r="GFD58" s="468"/>
      <c r="GFE58" s="468"/>
      <c r="GFF58" s="468"/>
      <c r="GFG58" s="468"/>
      <c r="GFH58" s="468"/>
      <c r="GFI58" s="468"/>
      <c r="GFJ58" s="468"/>
      <c r="GFK58" s="468"/>
      <c r="GFL58" s="468"/>
      <c r="GFM58" s="468"/>
      <c r="GFN58" s="468"/>
      <c r="GFO58" s="468"/>
      <c r="GFP58" s="468"/>
      <c r="GFQ58" s="468"/>
      <c r="GFR58" s="468"/>
      <c r="GFS58" s="468"/>
      <c r="GFT58" s="468"/>
      <c r="GFU58" s="468"/>
      <c r="GFV58" s="468"/>
      <c r="GFW58" s="468"/>
      <c r="GFX58" s="468"/>
      <c r="GFY58" s="468"/>
      <c r="GFZ58" s="468"/>
      <c r="GGA58" s="468"/>
      <c r="GGB58" s="468"/>
      <c r="GGC58" s="468"/>
      <c r="GGD58" s="468"/>
      <c r="GGE58" s="468"/>
      <c r="GGF58" s="468"/>
      <c r="GGG58" s="468"/>
      <c r="GGH58" s="468"/>
      <c r="GGI58" s="468"/>
      <c r="GGJ58" s="468"/>
      <c r="GGK58" s="468"/>
      <c r="GGL58" s="468"/>
      <c r="GGM58" s="468"/>
      <c r="GGN58" s="468"/>
      <c r="GGO58" s="468"/>
      <c r="GGP58" s="468"/>
      <c r="GGQ58" s="468"/>
      <c r="GGR58" s="468"/>
      <c r="GGS58" s="468"/>
      <c r="GGT58" s="468"/>
      <c r="GGU58" s="468"/>
      <c r="GGV58" s="468"/>
      <c r="GGW58" s="468"/>
      <c r="GGX58" s="468"/>
      <c r="GGY58" s="468"/>
      <c r="GGZ58" s="468"/>
      <c r="GHA58" s="468"/>
      <c r="GHB58" s="468"/>
      <c r="GHC58" s="468"/>
      <c r="GHD58" s="468"/>
      <c r="GHE58" s="468"/>
      <c r="GHF58" s="468"/>
      <c r="GHG58" s="468"/>
      <c r="GHH58" s="468"/>
      <c r="GHI58" s="468"/>
      <c r="GHJ58" s="468"/>
      <c r="GHK58" s="468"/>
      <c r="GHL58" s="468"/>
      <c r="GHM58" s="468"/>
      <c r="GHN58" s="468"/>
      <c r="GHO58" s="468"/>
      <c r="GHP58" s="468"/>
      <c r="GHQ58" s="468"/>
      <c r="GHR58" s="468"/>
      <c r="GHS58" s="468"/>
      <c r="GHT58" s="468"/>
      <c r="GHU58" s="468"/>
      <c r="GHV58" s="468"/>
      <c r="GHW58" s="468"/>
      <c r="GHX58" s="468"/>
      <c r="GHY58" s="468"/>
      <c r="GHZ58" s="468"/>
      <c r="GIA58" s="468"/>
      <c r="GIB58" s="468"/>
      <c r="GIC58" s="468"/>
      <c r="GID58" s="468"/>
      <c r="GIE58" s="468"/>
      <c r="GIF58" s="468"/>
      <c r="GIG58" s="468"/>
      <c r="GIH58" s="468"/>
      <c r="GII58" s="468"/>
      <c r="GIJ58" s="468"/>
      <c r="GIK58" s="468"/>
      <c r="GIL58" s="468"/>
      <c r="GIM58" s="468"/>
      <c r="GIN58" s="468"/>
      <c r="GIO58" s="468"/>
      <c r="GIP58" s="468"/>
      <c r="GIQ58" s="468"/>
      <c r="GIR58" s="468"/>
      <c r="GIS58" s="468"/>
      <c r="GIT58" s="468"/>
      <c r="GIU58" s="468"/>
      <c r="GIV58" s="468"/>
      <c r="GIW58" s="468"/>
      <c r="GIX58" s="468"/>
      <c r="GIY58" s="468"/>
      <c r="GIZ58" s="468"/>
      <c r="GJA58" s="468"/>
      <c r="GJB58" s="468"/>
      <c r="GJC58" s="468"/>
      <c r="GJD58" s="468"/>
      <c r="GJE58" s="468"/>
      <c r="GJF58" s="468"/>
      <c r="GJG58" s="468"/>
      <c r="GJH58" s="468"/>
      <c r="GJI58" s="468"/>
      <c r="GJJ58" s="468"/>
      <c r="GJK58" s="468"/>
      <c r="GJL58" s="468"/>
      <c r="GJM58" s="468"/>
      <c r="GJN58" s="468"/>
      <c r="GJO58" s="468"/>
      <c r="GJP58" s="468"/>
      <c r="GJQ58" s="468"/>
      <c r="GJR58" s="468"/>
      <c r="GJS58" s="468"/>
      <c r="GJT58" s="468"/>
      <c r="GJU58" s="468"/>
      <c r="GJV58" s="468"/>
      <c r="GJW58" s="468"/>
      <c r="GJX58" s="468"/>
      <c r="GJY58" s="468"/>
      <c r="GJZ58" s="468"/>
      <c r="GKA58" s="468"/>
      <c r="GKB58" s="468"/>
      <c r="GKC58" s="468"/>
      <c r="GKD58" s="468"/>
      <c r="GKE58" s="468"/>
      <c r="GKF58" s="468"/>
      <c r="GKG58" s="468"/>
      <c r="GKH58" s="468"/>
      <c r="GKI58" s="468"/>
      <c r="GKJ58" s="468"/>
      <c r="GKK58" s="468"/>
      <c r="GKL58" s="468"/>
      <c r="GKM58" s="468"/>
      <c r="GKN58" s="468"/>
      <c r="GKO58" s="468"/>
      <c r="GKP58" s="468"/>
      <c r="GKQ58" s="468"/>
      <c r="GKR58" s="468"/>
      <c r="GKS58" s="468"/>
      <c r="GKT58" s="468"/>
      <c r="GKU58" s="468"/>
      <c r="GKV58" s="468"/>
      <c r="GKW58" s="468"/>
      <c r="GKX58" s="468"/>
      <c r="GKY58" s="468"/>
      <c r="GKZ58" s="468"/>
      <c r="GLA58" s="468"/>
      <c r="GLB58" s="468"/>
      <c r="GLC58" s="468"/>
      <c r="GLD58" s="468"/>
      <c r="GLE58" s="468"/>
      <c r="GLF58" s="468"/>
      <c r="GLG58" s="468"/>
      <c r="GLH58" s="468"/>
      <c r="GLI58" s="468"/>
      <c r="GLJ58" s="468"/>
      <c r="GLK58" s="468"/>
      <c r="GLL58" s="468"/>
      <c r="GLM58" s="468"/>
      <c r="GLN58" s="468"/>
      <c r="GLO58" s="468"/>
      <c r="GLP58" s="468"/>
      <c r="GLQ58" s="468"/>
      <c r="GLR58" s="468"/>
      <c r="GLS58" s="468"/>
      <c r="GLT58" s="468"/>
      <c r="GLU58" s="468"/>
      <c r="GLV58" s="468"/>
      <c r="GLW58" s="468"/>
      <c r="GLX58" s="468"/>
      <c r="GLY58" s="468"/>
      <c r="GLZ58" s="468"/>
      <c r="GMA58" s="468"/>
      <c r="GMB58" s="468"/>
      <c r="GMC58" s="468"/>
      <c r="GMD58" s="468"/>
      <c r="GME58" s="468"/>
      <c r="GMF58" s="468"/>
      <c r="GMG58" s="468"/>
      <c r="GMH58" s="468"/>
      <c r="GMI58" s="468"/>
      <c r="GMJ58" s="468"/>
      <c r="GMK58" s="468"/>
      <c r="GML58" s="468"/>
      <c r="GMM58" s="468"/>
      <c r="GMN58" s="468"/>
      <c r="GMO58" s="468"/>
      <c r="GMP58" s="468"/>
      <c r="GMQ58" s="468"/>
      <c r="GMR58" s="468"/>
      <c r="GMS58" s="468"/>
      <c r="GMT58" s="468"/>
      <c r="GMU58" s="468"/>
      <c r="GMV58" s="468"/>
      <c r="GMW58" s="468"/>
      <c r="GMX58" s="468"/>
      <c r="GMY58" s="468"/>
      <c r="GMZ58" s="468"/>
      <c r="GNA58" s="468"/>
      <c r="GNB58" s="468"/>
      <c r="GNC58" s="468"/>
      <c r="GND58" s="468"/>
      <c r="GNE58" s="468"/>
      <c r="GNF58" s="468"/>
      <c r="GNG58" s="468"/>
      <c r="GNH58" s="468"/>
      <c r="GNI58" s="468"/>
      <c r="GNJ58" s="468"/>
      <c r="GNK58" s="468"/>
      <c r="GNL58" s="468"/>
      <c r="GNM58" s="468"/>
      <c r="GNN58" s="468"/>
      <c r="GNO58" s="468"/>
      <c r="GNP58" s="468"/>
      <c r="GNQ58" s="468"/>
      <c r="GNR58" s="468"/>
      <c r="GNS58" s="468"/>
      <c r="GNT58" s="468"/>
      <c r="GNU58" s="468"/>
      <c r="GNV58" s="468"/>
      <c r="GNW58" s="468"/>
      <c r="GNX58" s="468"/>
      <c r="GNY58" s="468"/>
      <c r="GNZ58" s="468"/>
      <c r="GOA58" s="468"/>
      <c r="GOB58" s="468"/>
      <c r="GOC58" s="468"/>
      <c r="GOD58" s="468"/>
      <c r="GOE58" s="468"/>
      <c r="GOF58" s="468"/>
      <c r="GOG58" s="468"/>
      <c r="GOH58" s="468"/>
      <c r="GOI58" s="468"/>
      <c r="GOJ58" s="468"/>
      <c r="GOK58" s="468"/>
      <c r="GOL58" s="468"/>
      <c r="GOM58" s="468"/>
      <c r="GON58" s="468"/>
      <c r="GOO58" s="468"/>
      <c r="GOP58" s="468"/>
      <c r="GOQ58" s="468"/>
      <c r="GOR58" s="468"/>
      <c r="GOS58" s="468"/>
      <c r="GOT58" s="468"/>
      <c r="GOU58" s="468"/>
      <c r="GOV58" s="468"/>
      <c r="GOW58" s="468"/>
      <c r="GOX58" s="468"/>
      <c r="GOY58" s="468"/>
      <c r="GOZ58" s="468"/>
      <c r="GPA58" s="468"/>
      <c r="GPB58" s="468"/>
      <c r="GPC58" s="468"/>
      <c r="GPD58" s="468"/>
      <c r="GPE58" s="468"/>
      <c r="GPF58" s="468"/>
      <c r="GPG58" s="468"/>
      <c r="GPH58" s="468"/>
      <c r="GPI58" s="468"/>
      <c r="GPJ58" s="468"/>
      <c r="GPK58" s="468"/>
      <c r="GPL58" s="468"/>
      <c r="GPM58" s="468"/>
      <c r="GPN58" s="468"/>
      <c r="GPO58" s="468"/>
      <c r="GPP58" s="468"/>
      <c r="GPQ58" s="468"/>
      <c r="GPR58" s="468"/>
      <c r="GPS58" s="468"/>
      <c r="GPT58" s="468"/>
      <c r="GPU58" s="468"/>
      <c r="GPV58" s="468"/>
      <c r="GPW58" s="468"/>
      <c r="GPX58" s="468"/>
      <c r="GPY58" s="468"/>
      <c r="GPZ58" s="468"/>
      <c r="GQA58" s="468"/>
      <c r="GQB58" s="468"/>
      <c r="GQC58" s="468"/>
      <c r="GQD58" s="468"/>
      <c r="GQE58" s="468"/>
      <c r="GQF58" s="468"/>
      <c r="GQG58" s="468"/>
      <c r="GQH58" s="468"/>
      <c r="GQI58" s="468"/>
      <c r="GQJ58" s="468"/>
      <c r="GQK58" s="468"/>
      <c r="GQL58" s="468"/>
      <c r="GQM58" s="468"/>
      <c r="GQN58" s="468"/>
      <c r="GQO58" s="468"/>
      <c r="GQP58" s="468"/>
      <c r="GQQ58" s="468"/>
      <c r="GQR58" s="468"/>
      <c r="GQS58" s="468"/>
      <c r="GQT58" s="468"/>
      <c r="GQU58" s="468"/>
      <c r="GQV58" s="468"/>
      <c r="GQW58" s="468"/>
      <c r="GQX58" s="468"/>
      <c r="GQY58" s="468"/>
      <c r="GQZ58" s="468"/>
      <c r="GRA58" s="468"/>
      <c r="GRB58" s="468"/>
      <c r="GRC58" s="468"/>
      <c r="GRD58" s="468"/>
      <c r="GRE58" s="468"/>
      <c r="GRF58" s="468"/>
      <c r="GRG58" s="468"/>
      <c r="GRH58" s="468"/>
      <c r="GRI58" s="468"/>
      <c r="GRJ58" s="468"/>
      <c r="GRK58" s="468"/>
      <c r="GRL58" s="468"/>
      <c r="GRM58" s="468"/>
      <c r="GRN58" s="468"/>
      <c r="GRO58" s="468"/>
      <c r="GRP58" s="468"/>
      <c r="GRQ58" s="468"/>
      <c r="GRR58" s="468"/>
      <c r="GRS58" s="468"/>
      <c r="GRT58" s="468"/>
      <c r="GRU58" s="468"/>
      <c r="GRV58" s="468"/>
      <c r="GRW58" s="468"/>
      <c r="GRX58" s="468"/>
      <c r="GRY58" s="468"/>
      <c r="GRZ58" s="468"/>
      <c r="GSA58" s="468"/>
      <c r="GSB58" s="468"/>
      <c r="GSC58" s="468"/>
      <c r="GSD58" s="468"/>
      <c r="GSE58" s="468"/>
      <c r="GSF58" s="468"/>
      <c r="GSG58" s="468"/>
      <c r="GSH58" s="468"/>
      <c r="GSI58" s="468"/>
      <c r="GSJ58" s="468"/>
      <c r="GSK58" s="468"/>
      <c r="GSL58" s="468"/>
      <c r="GSM58" s="468"/>
      <c r="GSN58" s="468"/>
      <c r="GSO58" s="468"/>
      <c r="GSP58" s="468"/>
      <c r="GSQ58" s="468"/>
      <c r="GSR58" s="468"/>
      <c r="GSS58" s="468"/>
      <c r="GST58" s="468"/>
      <c r="GSU58" s="468"/>
      <c r="GSV58" s="468"/>
      <c r="GSW58" s="468"/>
      <c r="GSX58" s="468"/>
      <c r="GSY58" s="468"/>
      <c r="GSZ58" s="468"/>
      <c r="GTA58" s="468"/>
      <c r="GTB58" s="468"/>
      <c r="GTC58" s="468"/>
      <c r="GTD58" s="468"/>
      <c r="GTE58" s="468"/>
      <c r="GTF58" s="468"/>
      <c r="GTG58" s="468"/>
      <c r="GTH58" s="468"/>
      <c r="GTI58" s="468"/>
      <c r="GTJ58" s="468"/>
      <c r="GTK58" s="468"/>
      <c r="GTL58" s="468"/>
      <c r="GTM58" s="468"/>
      <c r="GTN58" s="468"/>
      <c r="GTO58" s="468"/>
      <c r="GTP58" s="468"/>
      <c r="GTQ58" s="468"/>
      <c r="GTR58" s="468"/>
      <c r="GTS58" s="468"/>
      <c r="GTT58" s="468"/>
      <c r="GTU58" s="468"/>
      <c r="GTV58" s="468"/>
      <c r="GTW58" s="468"/>
      <c r="GTX58" s="468"/>
      <c r="GTY58" s="468"/>
      <c r="GTZ58" s="468"/>
      <c r="GUA58" s="468"/>
      <c r="GUB58" s="468"/>
      <c r="GUC58" s="468"/>
      <c r="GUD58" s="468"/>
      <c r="GUE58" s="468"/>
      <c r="GUF58" s="468"/>
      <c r="GUG58" s="468"/>
      <c r="GUH58" s="468"/>
      <c r="GUI58" s="468"/>
      <c r="GUJ58" s="468"/>
      <c r="GUK58" s="468"/>
      <c r="GUL58" s="468"/>
      <c r="GUM58" s="468"/>
      <c r="GUN58" s="468"/>
      <c r="GUO58" s="468"/>
      <c r="GUP58" s="468"/>
      <c r="GUQ58" s="468"/>
      <c r="GUR58" s="468"/>
      <c r="GUS58" s="468"/>
      <c r="GUT58" s="468"/>
      <c r="GUU58" s="468"/>
      <c r="GUV58" s="468"/>
      <c r="GUW58" s="468"/>
      <c r="GUX58" s="468"/>
      <c r="GUY58" s="468"/>
      <c r="GUZ58" s="468"/>
      <c r="GVA58" s="468"/>
      <c r="GVB58" s="468"/>
      <c r="GVC58" s="468"/>
      <c r="GVD58" s="468"/>
      <c r="GVE58" s="468"/>
      <c r="GVF58" s="468"/>
      <c r="GVG58" s="468"/>
      <c r="GVH58" s="468"/>
      <c r="GVI58" s="468"/>
      <c r="GVJ58" s="468"/>
      <c r="GVK58" s="468"/>
      <c r="GVL58" s="468"/>
      <c r="GVM58" s="468"/>
      <c r="GVN58" s="468"/>
      <c r="GVO58" s="468"/>
      <c r="GVP58" s="468"/>
      <c r="GVQ58" s="468"/>
      <c r="GVR58" s="468"/>
      <c r="GVS58" s="468"/>
      <c r="GVT58" s="468"/>
      <c r="GVU58" s="468"/>
      <c r="GVV58" s="468"/>
      <c r="GVW58" s="468"/>
      <c r="GVX58" s="468"/>
      <c r="GVY58" s="468"/>
      <c r="GVZ58" s="468"/>
      <c r="GWA58" s="468"/>
      <c r="GWB58" s="468"/>
      <c r="GWC58" s="468"/>
      <c r="GWD58" s="468"/>
      <c r="GWE58" s="468"/>
      <c r="GWF58" s="468"/>
      <c r="GWG58" s="468"/>
      <c r="GWH58" s="468"/>
      <c r="GWI58" s="468"/>
      <c r="GWJ58" s="468"/>
      <c r="GWK58" s="468"/>
      <c r="GWL58" s="468"/>
      <c r="GWM58" s="468"/>
      <c r="GWN58" s="468"/>
      <c r="GWO58" s="468"/>
      <c r="GWP58" s="468"/>
      <c r="GWQ58" s="468"/>
      <c r="GWR58" s="468"/>
      <c r="GWS58" s="468"/>
      <c r="GWT58" s="468"/>
      <c r="GWU58" s="468"/>
      <c r="GWV58" s="468"/>
      <c r="GWW58" s="468"/>
      <c r="GWX58" s="468"/>
      <c r="GWY58" s="468"/>
      <c r="GWZ58" s="468"/>
      <c r="GXA58" s="468"/>
      <c r="GXB58" s="468"/>
      <c r="GXC58" s="468"/>
      <c r="GXD58" s="468"/>
      <c r="GXE58" s="468"/>
      <c r="GXF58" s="468"/>
      <c r="GXG58" s="468"/>
      <c r="GXH58" s="468"/>
      <c r="GXI58" s="468"/>
      <c r="GXJ58" s="468"/>
      <c r="GXK58" s="468"/>
      <c r="GXL58" s="468"/>
      <c r="GXM58" s="468"/>
      <c r="GXN58" s="468"/>
      <c r="GXO58" s="468"/>
      <c r="GXP58" s="468"/>
      <c r="GXQ58" s="468"/>
      <c r="GXR58" s="468"/>
      <c r="GXS58" s="468"/>
      <c r="GXT58" s="468"/>
      <c r="GXU58" s="468"/>
      <c r="GXV58" s="468"/>
      <c r="GXW58" s="468"/>
      <c r="GXX58" s="468"/>
      <c r="GXY58" s="468"/>
      <c r="GXZ58" s="468"/>
      <c r="GYA58" s="468"/>
      <c r="GYB58" s="468"/>
      <c r="GYC58" s="468"/>
      <c r="GYD58" s="468"/>
      <c r="GYE58" s="468"/>
      <c r="GYF58" s="468"/>
      <c r="GYG58" s="468"/>
      <c r="GYH58" s="468"/>
      <c r="GYI58" s="468"/>
      <c r="GYJ58" s="468"/>
      <c r="GYK58" s="468"/>
      <c r="GYL58" s="468"/>
      <c r="GYM58" s="468"/>
      <c r="GYN58" s="468"/>
      <c r="GYO58" s="468"/>
      <c r="GYP58" s="468"/>
      <c r="GYQ58" s="468"/>
      <c r="GYR58" s="468"/>
      <c r="GYS58" s="468"/>
      <c r="GYT58" s="468"/>
      <c r="GYU58" s="468"/>
      <c r="GYV58" s="468"/>
      <c r="GYW58" s="468"/>
      <c r="GYX58" s="468"/>
      <c r="GYY58" s="468"/>
      <c r="GYZ58" s="468"/>
      <c r="GZA58" s="468"/>
      <c r="GZB58" s="468"/>
      <c r="GZC58" s="468"/>
      <c r="GZD58" s="468"/>
      <c r="GZE58" s="468"/>
      <c r="GZF58" s="468"/>
      <c r="GZG58" s="468"/>
      <c r="GZH58" s="468"/>
      <c r="GZI58" s="468"/>
      <c r="GZJ58" s="468"/>
      <c r="GZK58" s="468"/>
      <c r="GZL58" s="468"/>
      <c r="GZM58" s="468"/>
      <c r="GZN58" s="468"/>
      <c r="GZO58" s="468"/>
      <c r="GZP58" s="468"/>
      <c r="GZQ58" s="468"/>
      <c r="GZR58" s="468"/>
      <c r="GZS58" s="468"/>
      <c r="GZT58" s="468"/>
      <c r="GZU58" s="468"/>
      <c r="GZV58" s="468"/>
      <c r="GZW58" s="468"/>
      <c r="GZX58" s="468"/>
      <c r="GZY58" s="468"/>
      <c r="GZZ58" s="468"/>
      <c r="HAA58" s="468"/>
      <c r="HAB58" s="468"/>
      <c r="HAC58" s="468"/>
      <c r="HAD58" s="468"/>
      <c r="HAE58" s="468"/>
      <c r="HAF58" s="468"/>
      <c r="HAG58" s="468"/>
      <c r="HAH58" s="468"/>
      <c r="HAI58" s="468"/>
      <c r="HAJ58" s="468"/>
      <c r="HAK58" s="468"/>
      <c r="HAL58" s="468"/>
      <c r="HAM58" s="468"/>
      <c r="HAN58" s="468"/>
      <c r="HAO58" s="468"/>
      <c r="HAP58" s="468"/>
      <c r="HAQ58" s="468"/>
      <c r="HAR58" s="468"/>
      <c r="HAS58" s="468"/>
      <c r="HAT58" s="468"/>
      <c r="HAU58" s="468"/>
      <c r="HAV58" s="468"/>
      <c r="HAW58" s="468"/>
      <c r="HAX58" s="468"/>
      <c r="HAY58" s="468"/>
      <c r="HAZ58" s="468"/>
      <c r="HBA58" s="468"/>
      <c r="HBB58" s="468"/>
      <c r="HBC58" s="468"/>
      <c r="HBD58" s="468"/>
      <c r="HBE58" s="468"/>
      <c r="HBF58" s="468"/>
      <c r="HBG58" s="468"/>
      <c r="HBH58" s="468"/>
      <c r="HBI58" s="468"/>
      <c r="HBJ58" s="468"/>
      <c r="HBK58" s="468"/>
      <c r="HBL58" s="468"/>
      <c r="HBM58" s="468"/>
      <c r="HBN58" s="468"/>
      <c r="HBO58" s="468"/>
      <c r="HBP58" s="468"/>
      <c r="HBQ58" s="468"/>
      <c r="HBR58" s="468"/>
      <c r="HBS58" s="468"/>
      <c r="HBT58" s="468"/>
      <c r="HBU58" s="468"/>
      <c r="HBV58" s="468"/>
      <c r="HBW58" s="468"/>
      <c r="HBX58" s="468"/>
      <c r="HBY58" s="468"/>
      <c r="HBZ58" s="468"/>
      <c r="HCA58" s="468"/>
      <c r="HCB58" s="468"/>
      <c r="HCC58" s="468"/>
      <c r="HCD58" s="468"/>
      <c r="HCE58" s="468"/>
      <c r="HCF58" s="468"/>
      <c r="HCG58" s="468"/>
      <c r="HCH58" s="468"/>
      <c r="HCI58" s="468"/>
      <c r="HCJ58" s="468"/>
      <c r="HCK58" s="468"/>
      <c r="HCL58" s="468"/>
      <c r="HCM58" s="468"/>
      <c r="HCN58" s="468"/>
      <c r="HCO58" s="468"/>
      <c r="HCP58" s="468"/>
      <c r="HCQ58" s="468"/>
      <c r="HCR58" s="468"/>
      <c r="HCS58" s="468"/>
      <c r="HCT58" s="468"/>
      <c r="HCU58" s="468"/>
      <c r="HCV58" s="468"/>
      <c r="HCW58" s="468"/>
      <c r="HCX58" s="468"/>
      <c r="HCY58" s="468"/>
      <c r="HCZ58" s="468"/>
      <c r="HDA58" s="468"/>
      <c r="HDB58" s="468"/>
      <c r="HDC58" s="468"/>
      <c r="HDD58" s="468"/>
      <c r="HDE58" s="468"/>
      <c r="HDF58" s="468"/>
      <c r="HDG58" s="468"/>
      <c r="HDH58" s="468"/>
      <c r="HDI58" s="468"/>
      <c r="HDJ58" s="468"/>
      <c r="HDK58" s="468"/>
      <c r="HDL58" s="468"/>
      <c r="HDM58" s="468"/>
      <c r="HDN58" s="468"/>
      <c r="HDO58" s="468"/>
      <c r="HDP58" s="468"/>
      <c r="HDQ58" s="468"/>
      <c r="HDR58" s="468"/>
      <c r="HDS58" s="468"/>
      <c r="HDT58" s="468"/>
      <c r="HDU58" s="468"/>
      <c r="HDV58" s="468"/>
      <c r="HDW58" s="468"/>
      <c r="HDX58" s="468"/>
      <c r="HDY58" s="468"/>
      <c r="HDZ58" s="468"/>
      <c r="HEA58" s="468"/>
      <c r="HEB58" s="468"/>
      <c r="HEC58" s="468"/>
      <c r="HED58" s="468"/>
      <c r="HEE58" s="468"/>
      <c r="HEF58" s="468"/>
      <c r="HEG58" s="468"/>
      <c r="HEH58" s="468"/>
      <c r="HEI58" s="468"/>
      <c r="HEJ58" s="468"/>
      <c r="HEK58" s="468"/>
      <c r="HEL58" s="468"/>
      <c r="HEM58" s="468"/>
      <c r="HEN58" s="468"/>
      <c r="HEO58" s="468"/>
      <c r="HEP58" s="468"/>
      <c r="HEQ58" s="468"/>
      <c r="HER58" s="468"/>
      <c r="HES58" s="468"/>
      <c r="HET58" s="468"/>
      <c r="HEU58" s="468"/>
      <c r="HEV58" s="468"/>
      <c r="HEW58" s="468"/>
      <c r="HEX58" s="468"/>
      <c r="HEY58" s="468"/>
      <c r="HEZ58" s="468"/>
      <c r="HFA58" s="468"/>
      <c r="HFB58" s="468"/>
      <c r="HFC58" s="468"/>
      <c r="HFD58" s="468"/>
      <c r="HFE58" s="468"/>
      <c r="HFF58" s="468"/>
      <c r="HFG58" s="468"/>
      <c r="HFH58" s="468"/>
      <c r="HFI58" s="468"/>
      <c r="HFJ58" s="468"/>
      <c r="HFK58" s="468"/>
      <c r="HFL58" s="468"/>
      <c r="HFM58" s="468"/>
      <c r="HFN58" s="468"/>
      <c r="HFO58" s="468"/>
      <c r="HFP58" s="468"/>
      <c r="HFQ58" s="468"/>
      <c r="HFR58" s="468"/>
      <c r="HFS58" s="468"/>
      <c r="HFT58" s="468"/>
      <c r="HFU58" s="468"/>
      <c r="HFV58" s="468"/>
      <c r="HFW58" s="468"/>
      <c r="HFX58" s="468"/>
      <c r="HFY58" s="468"/>
      <c r="HFZ58" s="468"/>
      <c r="HGA58" s="468"/>
      <c r="HGB58" s="468"/>
      <c r="HGC58" s="468"/>
      <c r="HGD58" s="468"/>
      <c r="HGE58" s="468"/>
      <c r="HGF58" s="468"/>
      <c r="HGG58" s="468"/>
      <c r="HGH58" s="468"/>
      <c r="HGI58" s="468"/>
      <c r="HGJ58" s="468"/>
      <c r="HGK58" s="468"/>
      <c r="HGL58" s="468"/>
      <c r="HGM58" s="468"/>
      <c r="HGN58" s="468"/>
      <c r="HGO58" s="468"/>
      <c r="HGP58" s="468"/>
      <c r="HGQ58" s="468"/>
      <c r="HGR58" s="468"/>
      <c r="HGS58" s="468"/>
      <c r="HGT58" s="468"/>
      <c r="HGU58" s="468"/>
      <c r="HGV58" s="468"/>
      <c r="HGW58" s="468"/>
      <c r="HGX58" s="468"/>
      <c r="HGY58" s="468"/>
      <c r="HGZ58" s="468"/>
      <c r="HHA58" s="468"/>
      <c r="HHB58" s="468"/>
      <c r="HHC58" s="468"/>
      <c r="HHD58" s="468"/>
      <c r="HHE58" s="468"/>
      <c r="HHF58" s="468"/>
      <c r="HHG58" s="468"/>
      <c r="HHH58" s="468"/>
      <c r="HHI58" s="468"/>
      <c r="HHJ58" s="468"/>
      <c r="HHK58" s="468"/>
      <c r="HHL58" s="468"/>
      <c r="HHM58" s="468"/>
      <c r="HHN58" s="468"/>
      <c r="HHO58" s="468"/>
      <c r="HHP58" s="468"/>
      <c r="HHQ58" s="468"/>
      <c r="HHR58" s="468"/>
      <c r="HHS58" s="468"/>
      <c r="HHT58" s="468"/>
      <c r="HHU58" s="468"/>
      <c r="HHV58" s="468"/>
      <c r="HHW58" s="468"/>
      <c r="HHX58" s="468"/>
      <c r="HHY58" s="468"/>
      <c r="HHZ58" s="468"/>
      <c r="HIA58" s="468"/>
      <c r="HIB58" s="468"/>
      <c r="HIC58" s="468"/>
      <c r="HID58" s="468"/>
      <c r="HIE58" s="468"/>
      <c r="HIF58" s="468"/>
      <c r="HIG58" s="468"/>
      <c r="HIH58" s="468"/>
      <c r="HII58" s="468"/>
      <c r="HIJ58" s="468"/>
      <c r="HIK58" s="468"/>
      <c r="HIL58" s="468"/>
      <c r="HIM58" s="468"/>
      <c r="HIN58" s="468"/>
      <c r="HIO58" s="468"/>
      <c r="HIP58" s="468"/>
      <c r="HIQ58" s="468"/>
      <c r="HIR58" s="468"/>
      <c r="HIS58" s="468"/>
      <c r="HIT58" s="468"/>
      <c r="HIU58" s="468"/>
      <c r="HIV58" s="468"/>
      <c r="HIW58" s="468"/>
      <c r="HIX58" s="468"/>
      <c r="HIY58" s="468"/>
      <c r="HIZ58" s="468"/>
      <c r="HJA58" s="468"/>
      <c r="HJB58" s="468"/>
      <c r="HJC58" s="468"/>
      <c r="HJD58" s="468"/>
      <c r="HJE58" s="468"/>
      <c r="HJF58" s="468"/>
      <c r="HJG58" s="468"/>
      <c r="HJH58" s="468"/>
      <c r="HJI58" s="468"/>
      <c r="HJJ58" s="468"/>
      <c r="HJK58" s="468"/>
      <c r="HJL58" s="468"/>
      <c r="HJM58" s="468"/>
      <c r="HJN58" s="468"/>
      <c r="HJO58" s="468"/>
      <c r="HJP58" s="468"/>
      <c r="HJQ58" s="468"/>
      <c r="HJR58" s="468"/>
      <c r="HJS58" s="468"/>
      <c r="HJT58" s="468"/>
      <c r="HJU58" s="468"/>
      <c r="HJV58" s="468"/>
      <c r="HJW58" s="468"/>
      <c r="HJX58" s="468"/>
      <c r="HJY58" s="468"/>
      <c r="HJZ58" s="468"/>
      <c r="HKA58" s="468"/>
      <c r="HKB58" s="468"/>
      <c r="HKC58" s="468"/>
      <c r="HKD58" s="468"/>
      <c r="HKE58" s="468"/>
      <c r="HKF58" s="468"/>
      <c r="HKG58" s="468"/>
      <c r="HKH58" s="468"/>
      <c r="HKI58" s="468"/>
      <c r="HKJ58" s="468"/>
      <c r="HKK58" s="468"/>
      <c r="HKL58" s="468"/>
      <c r="HKM58" s="468"/>
      <c r="HKN58" s="468"/>
      <c r="HKO58" s="468"/>
      <c r="HKP58" s="468"/>
      <c r="HKQ58" s="468"/>
      <c r="HKR58" s="468"/>
      <c r="HKS58" s="468"/>
      <c r="HKT58" s="468"/>
      <c r="HKU58" s="468"/>
      <c r="HKV58" s="468"/>
      <c r="HKW58" s="468"/>
      <c r="HKX58" s="468"/>
      <c r="HKY58" s="468"/>
      <c r="HKZ58" s="468"/>
      <c r="HLA58" s="468"/>
      <c r="HLB58" s="468"/>
      <c r="HLC58" s="468"/>
      <c r="HLD58" s="468"/>
      <c r="HLE58" s="468"/>
      <c r="HLF58" s="468"/>
      <c r="HLG58" s="468"/>
      <c r="HLH58" s="468"/>
      <c r="HLI58" s="468"/>
      <c r="HLJ58" s="468"/>
      <c r="HLK58" s="468"/>
      <c r="HLL58" s="468"/>
      <c r="HLM58" s="468"/>
      <c r="HLN58" s="468"/>
      <c r="HLO58" s="468"/>
      <c r="HLP58" s="468"/>
      <c r="HLQ58" s="468"/>
      <c r="HLR58" s="468"/>
      <c r="HLS58" s="468"/>
      <c r="HLT58" s="468"/>
      <c r="HLU58" s="468"/>
      <c r="HLV58" s="468"/>
      <c r="HLW58" s="468"/>
      <c r="HLX58" s="468"/>
      <c r="HLY58" s="468"/>
      <c r="HLZ58" s="468"/>
      <c r="HMA58" s="468"/>
      <c r="HMB58" s="468"/>
      <c r="HMC58" s="468"/>
      <c r="HMD58" s="468"/>
      <c r="HME58" s="468"/>
      <c r="HMF58" s="468"/>
      <c r="HMG58" s="468"/>
      <c r="HMH58" s="468"/>
      <c r="HMI58" s="468"/>
      <c r="HMJ58" s="468"/>
      <c r="HMK58" s="468"/>
      <c r="HML58" s="468"/>
      <c r="HMM58" s="468"/>
      <c r="HMN58" s="468"/>
      <c r="HMO58" s="468"/>
      <c r="HMP58" s="468"/>
      <c r="HMQ58" s="468"/>
      <c r="HMR58" s="468"/>
      <c r="HMS58" s="468"/>
      <c r="HMT58" s="468"/>
      <c r="HMU58" s="468"/>
      <c r="HMV58" s="468"/>
      <c r="HMW58" s="468"/>
      <c r="HMX58" s="468"/>
      <c r="HMY58" s="468"/>
      <c r="HMZ58" s="468"/>
      <c r="HNA58" s="468"/>
      <c r="HNB58" s="468"/>
      <c r="HNC58" s="468"/>
      <c r="HND58" s="468"/>
      <c r="HNE58" s="468"/>
      <c r="HNF58" s="468"/>
      <c r="HNG58" s="468"/>
      <c r="HNH58" s="468"/>
      <c r="HNI58" s="468"/>
      <c r="HNJ58" s="468"/>
      <c r="HNK58" s="468"/>
      <c r="HNL58" s="468"/>
      <c r="HNM58" s="468"/>
      <c r="HNN58" s="468"/>
      <c r="HNO58" s="468"/>
      <c r="HNP58" s="468"/>
      <c r="HNQ58" s="468"/>
      <c r="HNR58" s="468"/>
      <c r="HNS58" s="468"/>
      <c r="HNT58" s="468"/>
      <c r="HNU58" s="468"/>
      <c r="HNV58" s="468"/>
      <c r="HNW58" s="468"/>
      <c r="HNX58" s="468"/>
      <c r="HNY58" s="468"/>
      <c r="HNZ58" s="468"/>
      <c r="HOA58" s="468"/>
      <c r="HOB58" s="468"/>
      <c r="HOC58" s="468"/>
      <c r="HOD58" s="468"/>
      <c r="HOE58" s="468"/>
      <c r="HOF58" s="468"/>
      <c r="HOG58" s="468"/>
      <c r="HOH58" s="468"/>
      <c r="HOI58" s="468"/>
      <c r="HOJ58" s="468"/>
      <c r="HOK58" s="468"/>
      <c r="HOL58" s="468"/>
      <c r="HOM58" s="468"/>
      <c r="HON58" s="468"/>
      <c r="HOO58" s="468"/>
      <c r="HOP58" s="468"/>
      <c r="HOQ58" s="468"/>
      <c r="HOR58" s="468"/>
      <c r="HOS58" s="468"/>
      <c r="HOT58" s="468"/>
      <c r="HOU58" s="468"/>
      <c r="HOV58" s="468"/>
      <c r="HOW58" s="468"/>
      <c r="HOX58" s="468"/>
      <c r="HOY58" s="468"/>
      <c r="HOZ58" s="468"/>
      <c r="HPA58" s="468"/>
      <c r="HPB58" s="468"/>
      <c r="HPC58" s="468"/>
      <c r="HPD58" s="468"/>
      <c r="HPE58" s="468"/>
      <c r="HPF58" s="468"/>
      <c r="HPG58" s="468"/>
      <c r="HPH58" s="468"/>
      <c r="HPI58" s="468"/>
      <c r="HPJ58" s="468"/>
      <c r="HPK58" s="468"/>
      <c r="HPL58" s="468"/>
      <c r="HPM58" s="468"/>
      <c r="HPN58" s="468"/>
      <c r="HPO58" s="468"/>
      <c r="HPP58" s="468"/>
      <c r="HPQ58" s="468"/>
      <c r="HPR58" s="468"/>
      <c r="HPS58" s="468"/>
      <c r="HPT58" s="468"/>
      <c r="HPU58" s="468"/>
      <c r="HPV58" s="468"/>
      <c r="HPW58" s="468"/>
      <c r="HPX58" s="468"/>
      <c r="HPY58" s="468"/>
      <c r="HPZ58" s="468"/>
      <c r="HQA58" s="468"/>
      <c r="HQB58" s="468"/>
      <c r="HQC58" s="468"/>
      <c r="HQD58" s="468"/>
      <c r="HQE58" s="468"/>
      <c r="HQF58" s="468"/>
      <c r="HQG58" s="468"/>
      <c r="HQH58" s="468"/>
      <c r="HQI58" s="468"/>
      <c r="HQJ58" s="468"/>
      <c r="HQK58" s="468"/>
      <c r="HQL58" s="468"/>
      <c r="HQM58" s="468"/>
      <c r="HQN58" s="468"/>
      <c r="HQO58" s="468"/>
      <c r="HQP58" s="468"/>
      <c r="HQQ58" s="468"/>
      <c r="HQR58" s="468"/>
      <c r="HQS58" s="468"/>
      <c r="HQT58" s="468"/>
      <c r="HQU58" s="468"/>
      <c r="HQV58" s="468"/>
      <c r="HQW58" s="468"/>
      <c r="HQX58" s="468"/>
      <c r="HQY58" s="468"/>
      <c r="HQZ58" s="468"/>
      <c r="HRA58" s="468"/>
      <c r="HRB58" s="468"/>
      <c r="HRC58" s="468"/>
      <c r="HRD58" s="468"/>
      <c r="HRE58" s="468"/>
      <c r="HRF58" s="468"/>
      <c r="HRG58" s="468"/>
      <c r="HRH58" s="468"/>
      <c r="HRI58" s="468"/>
      <c r="HRJ58" s="468"/>
      <c r="HRK58" s="468"/>
      <c r="HRL58" s="468"/>
      <c r="HRM58" s="468"/>
      <c r="HRN58" s="468"/>
      <c r="HRO58" s="468"/>
      <c r="HRP58" s="468"/>
      <c r="HRQ58" s="468"/>
      <c r="HRR58" s="468"/>
      <c r="HRS58" s="468"/>
      <c r="HRT58" s="468"/>
      <c r="HRU58" s="468"/>
      <c r="HRV58" s="468"/>
      <c r="HRW58" s="468"/>
      <c r="HRX58" s="468"/>
      <c r="HRY58" s="468"/>
      <c r="HRZ58" s="468"/>
      <c r="HSA58" s="468"/>
      <c r="HSB58" s="468"/>
      <c r="HSC58" s="468"/>
      <c r="HSD58" s="468"/>
      <c r="HSE58" s="468"/>
      <c r="HSF58" s="468"/>
      <c r="HSG58" s="468"/>
      <c r="HSH58" s="468"/>
      <c r="HSI58" s="468"/>
      <c r="HSJ58" s="468"/>
      <c r="HSK58" s="468"/>
      <c r="HSL58" s="468"/>
      <c r="HSM58" s="468"/>
      <c r="HSN58" s="468"/>
      <c r="HSO58" s="468"/>
      <c r="HSP58" s="468"/>
      <c r="HSQ58" s="468"/>
      <c r="HSR58" s="468"/>
      <c r="HSS58" s="468"/>
      <c r="HST58" s="468"/>
      <c r="HSU58" s="468"/>
      <c r="HSV58" s="468"/>
      <c r="HSW58" s="468"/>
      <c r="HSX58" s="468"/>
      <c r="HSY58" s="468"/>
      <c r="HSZ58" s="468"/>
      <c r="HTA58" s="468"/>
      <c r="HTB58" s="468"/>
      <c r="HTC58" s="468"/>
      <c r="HTD58" s="468"/>
      <c r="HTE58" s="468"/>
      <c r="HTF58" s="468"/>
      <c r="HTG58" s="468"/>
      <c r="HTH58" s="468"/>
      <c r="HTI58" s="468"/>
      <c r="HTJ58" s="468"/>
      <c r="HTK58" s="468"/>
      <c r="HTL58" s="468"/>
      <c r="HTM58" s="468"/>
      <c r="HTN58" s="468"/>
      <c r="HTO58" s="468"/>
      <c r="HTP58" s="468"/>
      <c r="HTQ58" s="468"/>
      <c r="HTR58" s="468"/>
      <c r="HTS58" s="468"/>
      <c r="HTT58" s="468"/>
      <c r="HTU58" s="468"/>
      <c r="HTV58" s="468"/>
      <c r="HTW58" s="468"/>
      <c r="HTX58" s="468"/>
      <c r="HTY58" s="468"/>
      <c r="HTZ58" s="468"/>
      <c r="HUA58" s="468"/>
      <c r="HUB58" s="468"/>
      <c r="HUC58" s="468"/>
      <c r="HUD58" s="468"/>
      <c r="HUE58" s="468"/>
      <c r="HUF58" s="468"/>
      <c r="HUG58" s="468"/>
      <c r="HUH58" s="468"/>
      <c r="HUI58" s="468"/>
      <c r="HUJ58" s="468"/>
      <c r="HUK58" s="468"/>
      <c r="HUL58" s="468"/>
      <c r="HUM58" s="468"/>
      <c r="HUN58" s="468"/>
      <c r="HUO58" s="468"/>
      <c r="HUP58" s="468"/>
      <c r="HUQ58" s="468"/>
      <c r="HUR58" s="468"/>
      <c r="HUS58" s="468"/>
      <c r="HUT58" s="468"/>
      <c r="HUU58" s="468"/>
      <c r="HUV58" s="468"/>
      <c r="HUW58" s="468"/>
      <c r="HUX58" s="468"/>
      <c r="HUY58" s="468"/>
      <c r="HUZ58" s="468"/>
      <c r="HVA58" s="468"/>
      <c r="HVB58" s="468"/>
      <c r="HVC58" s="468"/>
      <c r="HVD58" s="468"/>
      <c r="HVE58" s="468"/>
      <c r="HVF58" s="468"/>
      <c r="HVG58" s="468"/>
      <c r="HVH58" s="468"/>
      <c r="HVI58" s="468"/>
      <c r="HVJ58" s="468"/>
      <c r="HVK58" s="468"/>
      <c r="HVL58" s="468"/>
      <c r="HVM58" s="468"/>
      <c r="HVN58" s="468"/>
      <c r="HVO58" s="468"/>
      <c r="HVP58" s="468"/>
      <c r="HVQ58" s="468"/>
      <c r="HVR58" s="468"/>
      <c r="HVS58" s="468"/>
      <c r="HVT58" s="468"/>
      <c r="HVU58" s="468"/>
      <c r="HVV58" s="468"/>
      <c r="HVW58" s="468"/>
      <c r="HVX58" s="468"/>
      <c r="HVY58" s="468"/>
      <c r="HVZ58" s="468"/>
      <c r="HWA58" s="468"/>
      <c r="HWB58" s="468"/>
      <c r="HWC58" s="468"/>
      <c r="HWD58" s="468"/>
      <c r="HWE58" s="468"/>
      <c r="HWF58" s="468"/>
      <c r="HWG58" s="468"/>
      <c r="HWH58" s="468"/>
      <c r="HWI58" s="468"/>
      <c r="HWJ58" s="468"/>
      <c r="HWK58" s="468"/>
      <c r="HWL58" s="468"/>
      <c r="HWM58" s="468"/>
      <c r="HWN58" s="468"/>
      <c r="HWO58" s="468"/>
      <c r="HWP58" s="468"/>
      <c r="HWQ58" s="468"/>
      <c r="HWR58" s="468"/>
      <c r="HWS58" s="468"/>
      <c r="HWT58" s="468"/>
      <c r="HWU58" s="468"/>
      <c r="HWV58" s="468"/>
      <c r="HWW58" s="468"/>
      <c r="HWX58" s="468"/>
      <c r="HWY58" s="468"/>
      <c r="HWZ58" s="468"/>
      <c r="HXA58" s="468"/>
      <c r="HXB58" s="468"/>
      <c r="HXC58" s="468"/>
      <c r="HXD58" s="468"/>
      <c r="HXE58" s="468"/>
      <c r="HXF58" s="468"/>
      <c r="HXG58" s="468"/>
      <c r="HXH58" s="468"/>
      <c r="HXI58" s="468"/>
      <c r="HXJ58" s="468"/>
      <c r="HXK58" s="468"/>
      <c r="HXL58" s="468"/>
      <c r="HXM58" s="468"/>
      <c r="HXN58" s="468"/>
      <c r="HXO58" s="468"/>
      <c r="HXP58" s="468"/>
      <c r="HXQ58" s="468"/>
      <c r="HXR58" s="468"/>
      <c r="HXS58" s="468"/>
      <c r="HXT58" s="468"/>
      <c r="HXU58" s="468"/>
      <c r="HXV58" s="468"/>
      <c r="HXW58" s="468"/>
      <c r="HXX58" s="468"/>
      <c r="HXY58" s="468"/>
      <c r="HXZ58" s="468"/>
      <c r="HYA58" s="468"/>
      <c r="HYB58" s="468"/>
      <c r="HYC58" s="468"/>
      <c r="HYD58" s="468"/>
      <c r="HYE58" s="468"/>
      <c r="HYF58" s="468"/>
      <c r="HYG58" s="468"/>
      <c r="HYH58" s="468"/>
      <c r="HYI58" s="468"/>
      <c r="HYJ58" s="468"/>
      <c r="HYK58" s="468"/>
      <c r="HYL58" s="468"/>
      <c r="HYM58" s="468"/>
      <c r="HYN58" s="468"/>
      <c r="HYO58" s="468"/>
      <c r="HYP58" s="468"/>
      <c r="HYQ58" s="468"/>
      <c r="HYR58" s="468"/>
      <c r="HYS58" s="468"/>
      <c r="HYT58" s="468"/>
      <c r="HYU58" s="468"/>
      <c r="HYV58" s="468"/>
      <c r="HYW58" s="468"/>
      <c r="HYX58" s="468"/>
      <c r="HYY58" s="468"/>
      <c r="HYZ58" s="468"/>
      <c r="HZA58" s="468"/>
      <c r="HZB58" s="468"/>
      <c r="HZC58" s="468"/>
      <c r="HZD58" s="468"/>
      <c r="HZE58" s="468"/>
      <c r="HZF58" s="468"/>
      <c r="HZG58" s="468"/>
      <c r="HZH58" s="468"/>
      <c r="HZI58" s="468"/>
      <c r="HZJ58" s="468"/>
      <c r="HZK58" s="468"/>
      <c r="HZL58" s="468"/>
      <c r="HZM58" s="468"/>
      <c r="HZN58" s="468"/>
      <c r="HZO58" s="468"/>
      <c r="HZP58" s="468"/>
      <c r="HZQ58" s="468"/>
      <c r="HZR58" s="468"/>
      <c r="HZS58" s="468"/>
      <c r="HZT58" s="468"/>
      <c r="HZU58" s="468"/>
      <c r="HZV58" s="468"/>
      <c r="HZW58" s="468"/>
      <c r="HZX58" s="468"/>
      <c r="HZY58" s="468"/>
      <c r="HZZ58" s="468"/>
      <c r="IAA58" s="468"/>
      <c r="IAB58" s="468"/>
      <c r="IAC58" s="468"/>
      <c r="IAD58" s="468"/>
      <c r="IAE58" s="468"/>
      <c r="IAF58" s="468"/>
      <c r="IAG58" s="468"/>
      <c r="IAH58" s="468"/>
      <c r="IAI58" s="468"/>
      <c r="IAJ58" s="468"/>
      <c r="IAK58" s="468"/>
      <c r="IAL58" s="468"/>
      <c r="IAM58" s="468"/>
      <c r="IAN58" s="468"/>
      <c r="IAO58" s="468"/>
      <c r="IAP58" s="468"/>
      <c r="IAQ58" s="468"/>
      <c r="IAR58" s="468"/>
      <c r="IAS58" s="468"/>
      <c r="IAT58" s="468"/>
      <c r="IAU58" s="468"/>
      <c r="IAV58" s="468"/>
      <c r="IAW58" s="468"/>
      <c r="IAX58" s="468"/>
      <c r="IAY58" s="468"/>
      <c r="IAZ58" s="468"/>
      <c r="IBA58" s="468"/>
      <c r="IBB58" s="468"/>
      <c r="IBC58" s="468"/>
      <c r="IBD58" s="468"/>
      <c r="IBE58" s="468"/>
      <c r="IBF58" s="468"/>
      <c r="IBG58" s="468"/>
      <c r="IBH58" s="468"/>
      <c r="IBI58" s="468"/>
      <c r="IBJ58" s="468"/>
      <c r="IBK58" s="468"/>
      <c r="IBL58" s="468"/>
      <c r="IBM58" s="468"/>
      <c r="IBN58" s="468"/>
      <c r="IBO58" s="468"/>
      <c r="IBP58" s="468"/>
      <c r="IBQ58" s="468"/>
      <c r="IBR58" s="468"/>
      <c r="IBS58" s="468"/>
      <c r="IBT58" s="468"/>
      <c r="IBU58" s="468"/>
      <c r="IBV58" s="468"/>
      <c r="IBW58" s="468"/>
      <c r="IBX58" s="468"/>
      <c r="IBY58" s="468"/>
      <c r="IBZ58" s="468"/>
      <c r="ICA58" s="468"/>
      <c r="ICB58" s="468"/>
      <c r="ICC58" s="468"/>
      <c r="ICD58" s="468"/>
      <c r="ICE58" s="468"/>
      <c r="ICF58" s="468"/>
      <c r="ICG58" s="468"/>
      <c r="ICH58" s="468"/>
      <c r="ICI58" s="468"/>
      <c r="ICJ58" s="468"/>
      <c r="ICK58" s="468"/>
      <c r="ICL58" s="468"/>
      <c r="ICM58" s="468"/>
      <c r="ICN58" s="468"/>
      <c r="ICO58" s="468"/>
      <c r="ICP58" s="468"/>
      <c r="ICQ58" s="468"/>
      <c r="ICR58" s="468"/>
      <c r="ICS58" s="468"/>
      <c r="ICT58" s="468"/>
      <c r="ICU58" s="468"/>
      <c r="ICV58" s="468"/>
      <c r="ICW58" s="468"/>
      <c r="ICX58" s="468"/>
      <c r="ICY58" s="468"/>
      <c r="ICZ58" s="468"/>
      <c r="IDA58" s="468"/>
      <c r="IDB58" s="468"/>
      <c r="IDC58" s="468"/>
      <c r="IDD58" s="468"/>
      <c r="IDE58" s="468"/>
      <c r="IDF58" s="468"/>
      <c r="IDG58" s="468"/>
      <c r="IDH58" s="468"/>
      <c r="IDI58" s="468"/>
      <c r="IDJ58" s="468"/>
      <c r="IDK58" s="468"/>
      <c r="IDL58" s="468"/>
      <c r="IDM58" s="468"/>
      <c r="IDN58" s="468"/>
      <c r="IDO58" s="468"/>
      <c r="IDP58" s="468"/>
      <c r="IDQ58" s="468"/>
      <c r="IDR58" s="468"/>
      <c r="IDS58" s="468"/>
      <c r="IDT58" s="468"/>
      <c r="IDU58" s="468"/>
      <c r="IDV58" s="468"/>
      <c r="IDW58" s="468"/>
      <c r="IDX58" s="468"/>
      <c r="IDY58" s="468"/>
      <c r="IDZ58" s="468"/>
      <c r="IEA58" s="468"/>
      <c r="IEB58" s="468"/>
      <c r="IEC58" s="468"/>
      <c r="IED58" s="468"/>
      <c r="IEE58" s="468"/>
      <c r="IEF58" s="468"/>
      <c r="IEG58" s="468"/>
      <c r="IEH58" s="468"/>
      <c r="IEI58" s="468"/>
      <c r="IEJ58" s="468"/>
      <c r="IEK58" s="468"/>
      <c r="IEL58" s="468"/>
      <c r="IEM58" s="468"/>
      <c r="IEN58" s="468"/>
      <c r="IEO58" s="468"/>
      <c r="IEP58" s="468"/>
      <c r="IEQ58" s="468"/>
      <c r="IER58" s="468"/>
      <c r="IES58" s="468"/>
      <c r="IET58" s="468"/>
      <c r="IEU58" s="468"/>
      <c r="IEV58" s="468"/>
      <c r="IEW58" s="468"/>
      <c r="IEX58" s="468"/>
      <c r="IEY58" s="468"/>
      <c r="IEZ58" s="468"/>
      <c r="IFA58" s="468"/>
      <c r="IFB58" s="468"/>
      <c r="IFC58" s="468"/>
      <c r="IFD58" s="468"/>
      <c r="IFE58" s="468"/>
      <c r="IFF58" s="468"/>
      <c r="IFG58" s="468"/>
      <c r="IFH58" s="468"/>
      <c r="IFI58" s="468"/>
      <c r="IFJ58" s="468"/>
      <c r="IFK58" s="468"/>
      <c r="IFL58" s="468"/>
      <c r="IFM58" s="468"/>
      <c r="IFN58" s="468"/>
      <c r="IFO58" s="468"/>
      <c r="IFP58" s="468"/>
      <c r="IFQ58" s="468"/>
      <c r="IFR58" s="468"/>
      <c r="IFS58" s="468"/>
      <c r="IFT58" s="468"/>
      <c r="IFU58" s="468"/>
      <c r="IFV58" s="468"/>
      <c r="IFW58" s="468"/>
      <c r="IFX58" s="468"/>
      <c r="IFY58" s="468"/>
      <c r="IFZ58" s="468"/>
      <c r="IGA58" s="468"/>
      <c r="IGB58" s="468"/>
      <c r="IGC58" s="468"/>
      <c r="IGD58" s="468"/>
      <c r="IGE58" s="468"/>
      <c r="IGF58" s="468"/>
      <c r="IGG58" s="468"/>
      <c r="IGH58" s="468"/>
      <c r="IGI58" s="468"/>
      <c r="IGJ58" s="468"/>
      <c r="IGK58" s="468"/>
      <c r="IGL58" s="468"/>
      <c r="IGM58" s="468"/>
      <c r="IGN58" s="468"/>
      <c r="IGO58" s="468"/>
      <c r="IGP58" s="468"/>
      <c r="IGQ58" s="468"/>
      <c r="IGR58" s="468"/>
      <c r="IGS58" s="468"/>
      <c r="IGT58" s="468"/>
      <c r="IGU58" s="468"/>
      <c r="IGV58" s="468"/>
      <c r="IGW58" s="468"/>
      <c r="IGX58" s="468"/>
      <c r="IGY58" s="468"/>
      <c r="IGZ58" s="468"/>
      <c r="IHA58" s="468"/>
      <c r="IHB58" s="468"/>
      <c r="IHC58" s="468"/>
      <c r="IHD58" s="468"/>
      <c r="IHE58" s="468"/>
      <c r="IHF58" s="468"/>
      <c r="IHG58" s="468"/>
      <c r="IHH58" s="468"/>
      <c r="IHI58" s="468"/>
      <c r="IHJ58" s="468"/>
      <c r="IHK58" s="468"/>
      <c r="IHL58" s="468"/>
      <c r="IHM58" s="468"/>
      <c r="IHN58" s="468"/>
      <c r="IHO58" s="468"/>
      <c r="IHP58" s="468"/>
      <c r="IHQ58" s="468"/>
      <c r="IHR58" s="468"/>
      <c r="IHS58" s="468"/>
      <c r="IHT58" s="468"/>
      <c r="IHU58" s="468"/>
      <c r="IHV58" s="468"/>
      <c r="IHW58" s="468"/>
      <c r="IHX58" s="468"/>
      <c r="IHY58" s="468"/>
      <c r="IHZ58" s="468"/>
      <c r="IIA58" s="468"/>
      <c r="IIB58" s="468"/>
      <c r="IIC58" s="468"/>
      <c r="IID58" s="468"/>
      <c r="IIE58" s="468"/>
      <c r="IIF58" s="468"/>
      <c r="IIG58" s="468"/>
      <c r="IIH58" s="468"/>
      <c r="III58" s="468"/>
      <c r="IIJ58" s="468"/>
      <c r="IIK58" s="468"/>
      <c r="IIL58" s="468"/>
      <c r="IIM58" s="468"/>
      <c r="IIN58" s="468"/>
      <c r="IIO58" s="468"/>
      <c r="IIP58" s="468"/>
      <c r="IIQ58" s="468"/>
      <c r="IIR58" s="468"/>
      <c r="IIS58" s="468"/>
      <c r="IIT58" s="468"/>
      <c r="IIU58" s="468"/>
      <c r="IIV58" s="468"/>
      <c r="IIW58" s="468"/>
      <c r="IIX58" s="468"/>
      <c r="IIY58" s="468"/>
      <c r="IIZ58" s="468"/>
      <c r="IJA58" s="468"/>
      <c r="IJB58" s="468"/>
      <c r="IJC58" s="468"/>
      <c r="IJD58" s="468"/>
      <c r="IJE58" s="468"/>
      <c r="IJF58" s="468"/>
      <c r="IJG58" s="468"/>
      <c r="IJH58" s="468"/>
      <c r="IJI58" s="468"/>
      <c r="IJJ58" s="468"/>
      <c r="IJK58" s="468"/>
      <c r="IJL58" s="468"/>
      <c r="IJM58" s="468"/>
      <c r="IJN58" s="468"/>
      <c r="IJO58" s="468"/>
      <c r="IJP58" s="468"/>
      <c r="IJQ58" s="468"/>
      <c r="IJR58" s="468"/>
      <c r="IJS58" s="468"/>
      <c r="IJT58" s="468"/>
      <c r="IJU58" s="468"/>
      <c r="IJV58" s="468"/>
      <c r="IJW58" s="468"/>
      <c r="IJX58" s="468"/>
      <c r="IJY58" s="468"/>
      <c r="IJZ58" s="468"/>
      <c r="IKA58" s="468"/>
      <c r="IKB58" s="468"/>
      <c r="IKC58" s="468"/>
      <c r="IKD58" s="468"/>
      <c r="IKE58" s="468"/>
      <c r="IKF58" s="468"/>
      <c r="IKG58" s="468"/>
      <c r="IKH58" s="468"/>
      <c r="IKI58" s="468"/>
      <c r="IKJ58" s="468"/>
      <c r="IKK58" s="468"/>
      <c r="IKL58" s="468"/>
      <c r="IKM58" s="468"/>
      <c r="IKN58" s="468"/>
      <c r="IKO58" s="468"/>
      <c r="IKP58" s="468"/>
      <c r="IKQ58" s="468"/>
      <c r="IKR58" s="468"/>
      <c r="IKS58" s="468"/>
      <c r="IKT58" s="468"/>
      <c r="IKU58" s="468"/>
      <c r="IKV58" s="468"/>
      <c r="IKW58" s="468"/>
      <c r="IKX58" s="468"/>
      <c r="IKY58" s="468"/>
      <c r="IKZ58" s="468"/>
      <c r="ILA58" s="468"/>
      <c r="ILB58" s="468"/>
      <c r="ILC58" s="468"/>
      <c r="ILD58" s="468"/>
      <c r="ILE58" s="468"/>
      <c r="ILF58" s="468"/>
      <c r="ILG58" s="468"/>
      <c r="ILH58" s="468"/>
      <c r="ILI58" s="468"/>
      <c r="ILJ58" s="468"/>
      <c r="ILK58" s="468"/>
      <c r="ILL58" s="468"/>
      <c r="ILM58" s="468"/>
      <c r="ILN58" s="468"/>
      <c r="ILO58" s="468"/>
      <c r="ILP58" s="468"/>
      <c r="ILQ58" s="468"/>
      <c r="ILR58" s="468"/>
      <c r="ILS58" s="468"/>
      <c r="ILT58" s="468"/>
      <c r="ILU58" s="468"/>
      <c r="ILV58" s="468"/>
      <c r="ILW58" s="468"/>
      <c r="ILX58" s="468"/>
      <c r="ILY58" s="468"/>
      <c r="ILZ58" s="468"/>
      <c r="IMA58" s="468"/>
      <c r="IMB58" s="468"/>
      <c r="IMC58" s="468"/>
      <c r="IMD58" s="468"/>
      <c r="IME58" s="468"/>
      <c r="IMF58" s="468"/>
      <c r="IMG58" s="468"/>
      <c r="IMH58" s="468"/>
      <c r="IMI58" s="468"/>
      <c r="IMJ58" s="468"/>
      <c r="IMK58" s="468"/>
      <c r="IML58" s="468"/>
      <c r="IMM58" s="468"/>
      <c r="IMN58" s="468"/>
      <c r="IMO58" s="468"/>
      <c r="IMP58" s="468"/>
      <c r="IMQ58" s="468"/>
      <c r="IMR58" s="468"/>
      <c r="IMS58" s="468"/>
      <c r="IMT58" s="468"/>
      <c r="IMU58" s="468"/>
      <c r="IMV58" s="468"/>
      <c r="IMW58" s="468"/>
      <c r="IMX58" s="468"/>
      <c r="IMY58" s="468"/>
      <c r="IMZ58" s="468"/>
      <c r="INA58" s="468"/>
      <c r="INB58" s="468"/>
      <c r="INC58" s="468"/>
      <c r="IND58" s="468"/>
      <c r="INE58" s="468"/>
      <c r="INF58" s="468"/>
      <c r="ING58" s="468"/>
      <c r="INH58" s="468"/>
      <c r="INI58" s="468"/>
      <c r="INJ58" s="468"/>
      <c r="INK58" s="468"/>
      <c r="INL58" s="468"/>
      <c r="INM58" s="468"/>
      <c r="INN58" s="468"/>
      <c r="INO58" s="468"/>
      <c r="INP58" s="468"/>
      <c r="INQ58" s="468"/>
      <c r="INR58" s="468"/>
      <c r="INS58" s="468"/>
      <c r="INT58" s="468"/>
      <c r="INU58" s="468"/>
      <c r="INV58" s="468"/>
      <c r="INW58" s="468"/>
      <c r="INX58" s="468"/>
      <c r="INY58" s="468"/>
      <c r="INZ58" s="468"/>
      <c r="IOA58" s="468"/>
      <c r="IOB58" s="468"/>
      <c r="IOC58" s="468"/>
      <c r="IOD58" s="468"/>
      <c r="IOE58" s="468"/>
      <c r="IOF58" s="468"/>
      <c r="IOG58" s="468"/>
      <c r="IOH58" s="468"/>
      <c r="IOI58" s="468"/>
      <c r="IOJ58" s="468"/>
      <c r="IOK58" s="468"/>
      <c r="IOL58" s="468"/>
      <c r="IOM58" s="468"/>
      <c r="ION58" s="468"/>
      <c r="IOO58" s="468"/>
      <c r="IOP58" s="468"/>
      <c r="IOQ58" s="468"/>
      <c r="IOR58" s="468"/>
      <c r="IOS58" s="468"/>
      <c r="IOT58" s="468"/>
      <c r="IOU58" s="468"/>
      <c r="IOV58" s="468"/>
      <c r="IOW58" s="468"/>
      <c r="IOX58" s="468"/>
      <c r="IOY58" s="468"/>
      <c r="IOZ58" s="468"/>
      <c r="IPA58" s="468"/>
      <c r="IPB58" s="468"/>
      <c r="IPC58" s="468"/>
      <c r="IPD58" s="468"/>
      <c r="IPE58" s="468"/>
      <c r="IPF58" s="468"/>
      <c r="IPG58" s="468"/>
      <c r="IPH58" s="468"/>
      <c r="IPI58" s="468"/>
      <c r="IPJ58" s="468"/>
      <c r="IPK58" s="468"/>
      <c r="IPL58" s="468"/>
      <c r="IPM58" s="468"/>
      <c r="IPN58" s="468"/>
      <c r="IPO58" s="468"/>
      <c r="IPP58" s="468"/>
      <c r="IPQ58" s="468"/>
      <c r="IPR58" s="468"/>
      <c r="IPS58" s="468"/>
      <c r="IPT58" s="468"/>
      <c r="IPU58" s="468"/>
      <c r="IPV58" s="468"/>
      <c r="IPW58" s="468"/>
      <c r="IPX58" s="468"/>
      <c r="IPY58" s="468"/>
      <c r="IPZ58" s="468"/>
      <c r="IQA58" s="468"/>
      <c r="IQB58" s="468"/>
      <c r="IQC58" s="468"/>
      <c r="IQD58" s="468"/>
      <c r="IQE58" s="468"/>
      <c r="IQF58" s="468"/>
      <c r="IQG58" s="468"/>
      <c r="IQH58" s="468"/>
      <c r="IQI58" s="468"/>
      <c r="IQJ58" s="468"/>
      <c r="IQK58" s="468"/>
      <c r="IQL58" s="468"/>
      <c r="IQM58" s="468"/>
      <c r="IQN58" s="468"/>
      <c r="IQO58" s="468"/>
      <c r="IQP58" s="468"/>
      <c r="IQQ58" s="468"/>
      <c r="IQR58" s="468"/>
      <c r="IQS58" s="468"/>
      <c r="IQT58" s="468"/>
      <c r="IQU58" s="468"/>
      <c r="IQV58" s="468"/>
      <c r="IQW58" s="468"/>
      <c r="IQX58" s="468"/>
      <c r="IQY58" s="468"/>
      <c r="IQZ58" s="468"/>
      <c r="IRA58" s="468"/>
      <c r="IRB58" s="468"/>
      <c r="IRC58" s="468"/>
      <c r="IRD58" s="468"/>
      <c r="IRE58" s="468"/>
      <c r="IRF58" s="468"/>
      <c r="IRG58" s="468"/>
      <c r="IRH58" s="468"/>
      <c r="IRI58" s="468"/>
      <c r="IRJ58" s="468"/>
      <c r="IRK58" s="468"/>
      <c r="IRL58" s="468"/>
      <c r="IRM58" s="468"/>
      <c r="IRN58" s="468"/>
      <c r="IRO58" s="468"/>
      <c r="IRP58" s="468"/>
      <c r="IRQ58" s="468"/>
      <c r="IRR58" s="468"/>
      <c r="IRS58" s="468"/>
      <c r="IRT58" s="468"/>
      <c r="IRU58" s="468"/>
      <c r="IRV58" s="468"/>
      <c r="IRW58" s="468"/>
      <c r="IRX58" s="468"/>
      <c r="IRY58" s="468"/>
      <c r="IRZ58" s="468"/>
      <c r="ISA58" s="468"/>
      <c r="ISB58" s="468"/>
      <c r="ISC58" s="468"/>
      <c r="ISD58" s="468"/>
      <c r="ISE58" s="468"/>
      <c r="ISF58" s="468"/>
      <c r="ISG58" s="468"/>
      <c r="ISH58" s="468"/>
      <c r="ISI58" s="468"/>
      <c r="ISJ58" s="468"/>
      <c r="ISK58" s="468"/>
      <c r="ISL58" s="468"/>
      <c r="ISM58" s="468"/>
      <c r="ISN58" s="468"/>
      <c r="ISO58" s="468"/>
      <c r="ISP58" s="468"/>
      <c r="ISQ58" s="468"/>
      <c r="ISR58" s="468"/>
      <c r="ISS58" s="468"/>
      <c r="IST58" s="468"/>
      <c r="ISU58" s="468"/>
      <c r="ISV58" s="468"/>
      <c r="ISW58" s="468"/>
      <c r="ISX58" s="468"/>
      <c r="ISY58" s="468"/>
      <c r="ISZ58" s="468"/>
      <c r="ITA58" s="468"/>
      <c r="ITB58" s="468"/>
      <c r="ITC58" s="468"/>
      <c r="ITD58" s="468"/>
      <c r="ITE58" s="468"/>
      <c r="ITF58" s="468"/>
      <c r="ITG58" s="468"/>
      <c r="ITH58" s="468"/>
      <c r="ITI58" s="468"/>
      <c r="ITJ58" s="468"/>
      <c r="ITK58" s="468"/>
      <c r="ITL58" s="468"/>
      <c r="ITM58" s="468"/>
      <c r="ITN58" s="468"/>
      <c r="ITO58" s="468"/>
      <c r="ITP58" s="468"/>
      <c r="ITQ58" s="468"/>
      <c r="ITR58" s="468"/>
      <c r="ITS58" s="468"/>
      <c r="ITT58" s="468"/>
      <c r="ITU58" s="468"/>
      <c r="ITV58" s="468"/>
      <c r="ITW58" s="468"/>
      <c r="ITX58" s="468"/>
      <c r="ITY58" s="468"/>
      <c r="ITZ58" s="468"/>
      <c r="IUA58" s="468"/>
      <c r="IUB58" s="468"/>
      <c r="IUC58" s="468"/>
      <c r="IUD58" s="468"/>
      <c r="IUE58" s="468"/>
      <c r="IUF58" s="468"/>
      <c r="IUG58" s="468"/>
      <c r="IUH58" s="468"/>
      <c r="IUI58" s="468"/>
      <c r="IUJ58" s="468"/>
      <c r="IUK58" s="468"/>
      <c r="IUL58" s="468"/>
      <c r="IUM58" s="468"/>
      <c r="IUN58" s="468"/>
      <c r="IUO58" s="468"/>
      <c r="IUP58" s="468"/>
      <c r="IUQ58" s="468"/>
      <c r="IUR58" s="468"/>
      <c r="IUS58" s="468"/>
      <c r="IUT58" s="468"/>
      <c r="IUU58" s="468"/>
      <c r="IUV58" s="468"/>
      <c r="IUW58" s="468"/>
      <c r="IUX58" s="468"/>
      <c r="IUY58" s="468"/>
      <c r="IUZ58" s="468"/>
      <c r="IVA58" s="468"/>
      <c r="IVB58" s="468"/>
      <c r="IVC58" s="468"/>
      <c r="IVD58" s="468"/>
      <c r="IVE58" s="468"/>
      <c r="IVF58" s="468"/>
      <c r="IVG58" s="468"/>
      <c r="IVH58" s="468"/>
      <c r="IVI58" s="468"/>
      <c r="IVJ58" s="468"/>
      <c r="IVK58" s="468"/>
      <c r="IVL58" s="468"/>
      <c r="IVM58" s="468"/>
      <c r="IVN58" s="468"/>
      <c r="IVO58" s="468"/>
      <c r="IVP58" s="468"/>
      <c r="IVQ58" s="468"/>
      <c r="IVR58" s="468"/>
      <c r="IVS58" s="468"/>
      <c r="IVT58" s="468"/>
      <c r="IVU58" s="468"/>
      <c r="IVV58" s="468"/>
      <c r="IVW58" s="468"/>
      <c r="IVX58" s="468"/>
      <c r="IVY58" s="468"/>
      <c r="IVZ58" s="468"/>
      <c r="IWA58" s="468"/>
      <c r="IWB58" s="468"/>
      <c r="IWC58" s="468"/>
      <c r="IWD58" s="468"/>
      <c r="IWE58" s="468"/>
      <c r="IWF58" s="468"/>
      <c r="IWG58" s="468"/>
      <c r="IWH58" s="468"/>
      <c r="IWI58" s="468"/>
      <c r="IWJ58" s="468"/>
      <c r="IWK58" s="468"/>
      <c r="IWL58" s="468"/>
      <c r="IWM58" s="468"/>
      <c r="IWN58" s="468"/>
      <c r="IWO58" s="468"/>
      <c r="IWP58" s="468"/>
      <c r="IWQ58" s="468"/>
      <c r="IWR58" s="468"/>
      <c r="IWS58" s="468"/>
      <c r="IWT58" s="468"/>
      <c r="IWU58" s="468"/>
      <c r="IWV58" s="468"/>
      <c r="IWW58" s="468"/>
      <c r="IWX58" s="468"/>
      <c r="IWY58" s="468"/>
      <c r="IWZ58" s="468"/>
      <c r="IXA58" s="468"/>
      <c r="IXB58" s="468"/>
      <c r="IXC58" s="468"/>
      <c r="IXD58" s="468"/>
      <c r="IXE58" s="468"/>
      <c r="IXF58" s="468"/>
      <c r="IXG58" s="468"/>
      <c r="IXH58" s="468"/>
      <c r="IXI58" s="468"/>
      <c r="IXJ58" s="468"/>
      <c r="IXK58" s="468"/>
      <c r="IXL58" s="468"/>
      <c r="IXM58" s="468"/>
      <c r="IXN58" s="468"/>
      <c r="IXO58" s="468"/>
      <c r="IXP58" s="468"/>
      <c r="IXQ58" s="468"/>
      <c r="IXR58" s="468"/>
      <c r="IXS58" s="468"/>
      <c r="IXT58" s="468"/>
      <c r="IXU58" s="468"/>
      <c r="IXV58" s="468"/>
      <c r="IXW58" s="468"/>
      <c r="IXX58" s="468"/>
      <c r="IXY58" s="468"/>
      <c r="IXZ58" s="468"/>
      <c r="IYA58" s="468"/>
      <c r="IYB58" s="468"/>
      <c r="IYC58" s="468"/>
      <c r="IYD58" s="468"/>
      <c r="IYE58" s="468"/>
      <c r="IYF58" s="468"/>
      <c r="IYG58" s="468"/>
      <c r="IYH58" s="468"/>
      <c r="IYI58" s="468"/>
      <c r="IYJ58" s="468"/>
      <c r="IYK58" s="468"/>
      <c r="IYL58" s="468"/>
      <c r="IYM58" s="468"/>
      <c r="IYN58" s="468"/>
      <c r="IYO58" s="468"/>
      <c r="IYP58" s="468"/>
      <c r="IYQ58" s="468"/>
      <c r="IYR58" s="468"/>
      <c r="IYS58" s="468"/>
      <c r="IYT58" s="468"/>
      <c r="IYU58" s="468"/>
      <c r="IYV58" s="468"/>
      <c r="IYW58" s="468"/>
      <c r="IYX58" s="468"/>
      <c r="IYY58" s="468"/>
      <c r="IYZ58" s="468"/>
      <c r="IZA58" s="468"/>
      <c r="IZB58" s="468"/>
      <c r="IZC58" s="468"/>
      <c r="IZD58" s="468"/>
      <c r="IZE58" s="468"/>
      <c r="IZF58" s="468"/>
      <c r="IZG58" s="468"/>
      <c r="IZH58" s="468"/>
      <c r="IZI58" s="468"/>
      <c r="IZJ58" s="468"/>
      <c r="IZK58" s="468"/>
      <c r="IZL58" s="468"/>
      <c r="IZM58" s="468"/>
      <c r="IZN58" s="468"/>
      <c r="IZO58" s="468"/>
      <c r="IZP58" s="468"/>
      <c r="IZQ58" s="468"/>
      <c r="IZR58" s="468"/>
      <c r="IZS58" s="468"/>
      <c r="IZT58" s="468"/>
      <c r="IZU58" s="468"/>
      <c r="IZV58" s="468"/>
      <c r="IZW58" s="468"/>
      <c r="IZX58" s="468"/>
      <c r="IZY58" s="468"/>
      <c r="IZZ58" s="468"/>
      <c r="JAA58" s="468"/>
      <c r="JAB58" s="468"/>
      <c r="JAC58" s="468"/>
      <c r="JAD58" s="468"/>
      <c r="JAE58" s="468"/>
      <c r="JAF58" s="468"/>
      <c r="JAG58" s="468"/>
      <c r="JAH58" s="468"/>
      <c r="JAI58" s="468"/>
      <c r="JAJ58" s="468"/>
      <c r="JAK58" s="468"/>
      <c r="JAL58" s="468"/>
      <c r="JAM58" s="468"/>
      <c r="JAN58" s="468"/>
      <c r="JAO58" s="468"/>
      <c r="JAP58" s="468"/>
      <c r="JAQ58" s="468"/>
      <c r="JAR58" s="468"/>
      <c r="JAS58" s="468"/>
      <c r="JAT58" s="468"/>
      <c r="JAU58" s="468"/>
      <c r="JAV58" s="468"/>
      <c r="JAW58" s="468"/>
      <c r="JAX58" s="468"/>
      <c r="JAY58" s="468"/>
      <c r="JAZ58" s="468"/>
      <c r="JBA58" s="468"/>
      <c r="JBB58" s="468"/>
      <c r="JBC58" s="468"/>
      <c r="JBD58" s="468"/>
      <c r="JBE58" s="468"/>
      <c r="JBF58" s="468"/>
      <c r="JBG58" s="468"/>
      <c r="JBH58" s="468"/>
      <c r="JBI58" s="468"/>
      <c r="JBJ58" s="468"/>
      <c r="JBK58" s="468"/>
      <c r="JBL58" s="468"/>
      <c r="JBM58" s="468"/>
      <c r="JBN58" s="468"/>
      <c r="JBO58" s="468"/>
      <c r="JBP58" s="468"/>
      <c r="JBQ58" s="468"/>
      <c r="JBR58" s="468"/>
      <c r="JBS58" s="468"/>
      <c r="JBT58" s="468"/>
      <c r="JBU58" s="468"/>
      <c r="JBV58" s="468"/>
      <c r="JBW58" s="468"/>
      <c r="JBX58" s="468"/>
      <c r="JBY58" s="468"/>
      <c r="JBZ58" s="468"/>
      <c r="JCA58" s="468"/>
      <c r="JCB58" s="468"/>
      <c r="JCC58" s="468"/>
      <c r="JCD58" s="468"/>
      <c r="JCE58" s="468"/>
      <c r="JCF58" s="468"/>
      <c r="JCG58" s="468"/>
      <c r="JCH58" s="468"/>
      <c r="JCI58" s="468"/>
      <c r="JCJ58" s="468"/>
      <c r="JCK58" s="468"/>
      <c r="JCL58" s="468"/>
      <c r="JCM58" s="468"/>
      <c r="JCN58" s="468"/>
      <c r="JCO58" s="468"/>
      <c r="JCP58" s="468"/>
      <c r="JCQ58" s="468"/>
      <c r="JCR58" s="468"/>
      <c r="JCS58" s="468"/>
      <c r="JCT58" s="468"/>
      <c r="JCU58" s="468"/>
      <c r="JCV58" s="468"/>
      <c r="JCW58" s="468"/>
      <c r="JCX58" s="468"/>
      <c r="JCY58" s="468"/>
      <c r="JCZ58" s="468"/>
      <c r="JDA58" s="468"/>
      <c r="JDB58" s="468"/>
      <c r="JDC58" s="468"/>
      <c r="JDD58" s="468"/>
      <c r="JDE58" s="468"/>
      <c r="JDF58" s="468"/>
      <c r="JDG58" s="468"/>
      <c r="JDH58" s="468"/>
      <c r="JDI58" s="468"/>
      <c r="JDJ58" s="468"/>
      <c r="JDK58" s="468"/>
      <c r="JDL58" s="468"/>
      <c r="JDM58" s="468"/>
      <c r="JDN58" s="468"/>
      <c r="JDO58" s="468"/>
      <c r="JDP58" s="468"/>
      <c r="JDQ58" s="468"/>
      <c r="JDR58" s="468"/>
      <c r="JDS58" s="468"/>
      <c r="JDT58" s="468"/>
      <c r="JDU58" s="468"/>
      <c r="JDV58" s="468"/>
      <c r="JDW58" s="468"/>
      <c r="JDX58" s="468"/>
      <c r="JDY58" s="468"/>
      <c r="JDZ58" s="468"/>
      <c r="JEA58" s="468"/>
      <c r="JEB58" s="468"/>
      <c r="JEC58" s="468"/>
      <c r="JED58" s="468"/>
      <c r="JEE58" s="468"/>
      <c r="JEF58" s="468"/>
      <c r="JEG58" s="468"/>
      <c r="JEH58" s="468"/>
      <c r="JEI58" s="468"/>
      <c r="JEJ58" s="468"/>
      <c r="JEK58" s="468"/>
      <c r="JEL58" s="468"/>
      <c r="JEM58" s="468"/>
      <c r="JEN58" s="468"/>
      <c r="JEO58" s="468"/>
      <c r="JEP58" s="468"/>
      <c r="JEQ58" s="468"/>
      <c r="JER58" s="468"/>
      <c r="JES58" s="468"/>
      <c r="JET58" s="468"/>
      <c r="JEU58" s="468"/>
      <c r="JEV58" s="468"/>
      <c r="JEW58" s="468"/>
      <c r="JEX58" s="468"/>
      <c r="JEY58" s="468"/>
      <c r="JEZ58" s="468"/>
      <c r="JFA58" s="468"/>
      <c r="JFB58" s="468"/>
      <c r="JFC58" s="468"/>
      <c r="JFD58" s="468"/>
      <c r="JFE58" s="468"/>
      <c r="JFF58" s="468"/>
      <c r="JFG58" s="468"/>
      <c r="JFH58" s="468"/>
      <c r="JFI58" s="468"/>
      <c r="JFJ58" s="468"/>
      <c r="JFK58" s="468"/>
      <c r="JFL58" s="468"/>
      <c r="JFM58" s="468"/>
      <c r="JFN58" s="468"/>
      <c r="JFO58" s="468"/>
      <c r="JFP58" s="468"/>
      <c r="JFQ58" s="468"/>
      <c r="JFR58" s="468"/>
      <c r="JFS58" s="468"/>
      <c r="JFT58" s="468"/>
      <c r="JFU58" s="468"/>
      <c r="JFV58" s="468"/>
      <c r="JFW58" s="468"/>
      <c r="JFX58" s="468"/>
      <c r="JFY58" s="468"/>
      <c r="JFZ58" s="468"/>
      <c r="JGA58" s="468"/>
      <c r="JGB58" s="468"/>
      <c r="JGC58" s="468"/>
      <c r="JGD58" s="468"/>
      <c r="JGE58" s="468"/>
      <c r="JGF58" s="468"/>
      <c r="JGG58" s="468"/>
      <c r="JGH58" s="468"/>
      <c r="JGI58" s="468"/>
      <c r="JGJ58" s="468"/>
      <c r="JGK58" s="468"/>
      <c r="JGL58" s="468"/>
      <c r="JGM58" s="468"/>
      <c r="JGN58" s="468"/>
      <c r="JGO58" s="468"/>
      <c r="JGP58" s="468"/>
      <c r="JGQ58" s="468"/>
      <c r="JGR58" s="468"/>
      <c r="JGS58" s="468"/>
      <c r="JGT58" s="468"/>
      <c r="JGU58" s="468"/>
      <c r="JGV58" s="468"/>
      <c r="JGW58" s="468"/>
      <c r="JGX58" s="468"/>
      <c r="JGY58" s="468"/>
      <c r="JGZ58" s="468"/>
      <c r="JHA58" s="468"/>
      <c r="JHB58" s="468"/>
      <c r="JHC58" s="468"/>
      <c r="JHD58" s="468"/>
      <c r="JHE58" s="468"/>
      <c r="JHF58" s="468"/>
      <c r="JHG58" s="468"/>
      <c r="JHH58" s="468"/>
      <c r="JHI58" s="468"/>
      <c r="JHJ58" s="468"/>
      <c r="JHK58" s="468"/>
      <c r="JHL58" s="468"/>
      <c r="JHM58" s="468"/>
      <c r="JHN58" s="468"/>
      <c r="JHO58" s="468"/>
      <c r="JHP58" s="468"/>
      <c r="JHQ58" s="468"/>
      <c r="JHR58" s="468"/>
      <c r="JHS58" s="468"/>
      <c r="JHT58" s="468"/>
      <c r="JHU58" s="468"/>
      <c r="JHV58" s="468"/>
      <c r="JHW58" s="468"/>
      <c r="JHX58" s="468"/>
      <c r="JHY58" s="468"/>
      <c r="JHZ58" s="468"/>
      <c r="JIA58" s="468"/>
      <c r="JIB58" s="468"/>
      <c r="JIC58" s="468"/>
      <c r="JID58" s="468"/>
      <c r="JIE58" s="468"/>
      <c r="JIF58" s="468"/>
      <c r="JIG58" s="468"/>
      <c r="JIH58" s="468"/>
      <c r="JII58" s="468"/>
      <c r="JIJ58" s="468"/>
      <c r="JIK58" s="468"/>
      <c r="JIL58" s="468"/>
      <c r="JIM58" s="468"/>
      <c r="JIN58" s="468"/>
      <c r="JIO58" s="468"/>
      <c r="JIP58" s="468"/>
      <c r="JIQ58" s="468"/>
      <c r="JIR58" s="468"/>
      <c r="JIS58" s="468"/>
      <c r="JIT58" s="468"/>
      <c r="JIU58" s="468"/>
      <c r="JIV58" s="468"/>
      <c r="JIW58" s="468"/>
      <c r="JIX58" s="468"/>
      <c r="JIY58" s="468"/>
      <c r="JIZ58" s="468"/>
      <c r="JJA58" s="468"/>
      <c r="JJB58" s="468"/>
      <c r="JJC58" s="468"/>
      <c r="JJD58" s="468"/>
      <c r="JJE58" s="468"/>
      <c r="JJF58" s="468"/>
      <c r="JJG58" s="468"/>
      <c r="JJH58" s="468"/>
      <c r="JJI58" s="468"/>
      <c r="JJJ58" s="468"/>
      <c r="JJK58" s="468"/>
      <c r="JJL58" s="468"/>
      <c r="JJM58" s="468"/>
      <c r="JJN58" s="468"/>
      <c r="JJO58" s="468"/>
      <c r="JJP58" s="468"/>
      <c r="JJQ58" s="468"/>
      <c r="JJR58" s="468"/>
      <c r="JJS58" s="468"/>
      <c r="JJT58" s="468"/>
      <c r="JJU58" s="468"/>
      <c r="JJV58" s="468"/>
      <c r="JJW58" s="468"/>
      <c r="JJX58" s="468"/>
      <c r="JJY58" s="468"/>
      <c r="JJZ58" s="468"/>
      <c r="JKA58" s="468"/>
      <c r="JKB58" s="468"/>
      <c r="JKC58" s="468"/>
      <c r="JKD58" s="468"/>
      <c r="JKE58" s="468"/>
      <c r="JKF58" s="468"/>
      <c r="JKG58" s="468"/>
      <c r="JKH58" s="468"/>
      <c r="JKI58" s="468"/>
      <c r="JKJ58" s="468"/>
      <c r="JKK58" s="468"/>
      <c r="JKL58" s="468"/>
      <c r="JKM58" s="468"/>
      <c r="JKN58" s="468"/>
      <c r="JKO58" s="468"/>
      <c r="JKP58" s="468"/>
      <c r="JKQ58" s="468"/>
      <c r="JKR58" s="468"/>
      <c r="JKS58" s="468"/>
      <c r="JKT58" s="468"/>
      <c r="JKU58" s="468"/>
      <c r="JKV58" s="468"/>
      <c r="JKW58" s="468"/>
      <c r="JKX58" s="468"/>
      <c r="JKY58" s="468"/>
      <c r="JKZ58" s="468"/>
      <c r="JLA58" s="468"/>
      <c r="JLB58" s="468"/>
      <c r="JLC58" s="468"/>
      <c r="JLD58" s="468"/>
      <c r="JLE58" s="468"/>
      <c r="JLF58" s="468"/>
      <c r="JLG58" s="468"/>
      <c r="JLH58" s="468"/>
      <c r="JLI58" s="468"/>
      <c r="JLJ58" s="468"/>
      <c r="JLK58" s="468"/>
      <c r="JLL58" s="468"/>
      <c r="JLM58" s="468"/>
      <c r="JLN58" s="468"/>
      <c r="JLO58" s="468"/>
      <c r="JLP58" s="468"/>
      <c r="JLQ58" s="468"/>
      <c r="JLR58" s="468"/>
      <c r="JLS58" s="468"/>
      <c r="JLT58" s="468"/>
      <c r="JLU58" s="468"/>
      <c r="JLV58" s="468"/>
      <c r="JLW58" s="468"/>
      <c r="JLX58" s="468"/>
      <c r="JLY58" s="468"/>
      <c r="JLZ58" s="468"/>
      <c r="JMA58" s="468"/>
      <c r="JMB58" s="468"/>
      <c r="JMC58" s="468"/>
      <c r="JMD58" s="468"/>
      <c r="JME58" s="468"/>
      <c r="JMF58" s="468"/>
      <c r="JMG58" s="468"/>
      <c r="JMH58" s="468"/>
      <c r="JMI58" s="468"/>
      <c r="JMJ58" s="468"/>
      <c r="JMK58" s="468"/>
      <c r="JML58" s="468"/>
      <c r="JMM58" s="468"/>
      <c r="JMN58" s="468"/>
      <c r="JMO58" s="468"/>
      <c r="JMP58" s="468"/>
      <c r="JMQ58" s="468"/>
      <c r="JMR58" s="468"/>
      <c r="JMS58" s="468"/>
      <c r="JMT58" s="468"/>
      <c r="JMU58" s="468"/>
      <c r="JMV58" s="468"/>
      <c r="JMW58" s="468"/>
      <c r="JMX58" s="468"/>
      <c r="JMY58" s="468"/>
      <c r="JMZ58" s="468"/>
      <c r="JNA58" s="468"/>
      <c r="JNB58" s="468"/>
      <c r="JNC58" s="468"/>
      <c r="JND58" s="468"/>
      <c r="JNE58" s="468"/>
      <c r="JNF58" s="468"/>
      <c r="JNG58" s="468"/>
      <c r="JNH58" s="468"/>
      <c r="JNI58" s="468"/>
      <c r="JNJ58" s="468"/>
      <c r="JNK58" s="468"/>
      <c r="JNL58" s="468"/>
      <c r="JNM58" s="468"/>
      <c r="JNN58" s="468"/>
      <c r="JNO58" s="468"/>
      <c r="JNP58" s="468"/>
      <c r="JNQ58" s="468"/>
      <c r="JNR58" s="468"/>
      <c r="JNS58" s="468"/>
      <c r="JNT58" s="468"/>
      <c r="JNU58" s="468"/>
      <c r="JNV58" s="468"/>
      <c r="JNW58" s="468"/>
      <c r="JNX58" s="468"/>
      <c r="JNY58" s="468"/>
      <c r="JNZ58" s="468"/>
      <c r="JOA58" s="468"/>
      <c r="JOB58" s="468"/>
      <c r="JOC58" s="468"/>
      <c r="JOD58" s="468"/>
      <c r="JOE58" s="468"/>
      <c r="JOF58" s="468"/>
      <c r="JOG58" s="468"/>
      <c r="JOH58" s="468"/>
      <c r="JOI58" s="468"/>
      <c r="JOJ58" s="468"/>
      <c r="JOK58" s="468"/>
      <c r="JOL58" s="468"/>
      <c r="JOM58" s="468"/>
      <c r="JON58" s="468"/>
      <c r="JOO58" s="468"/>
      <c r="JOP58" s="468"/>
      <c r="JOQ58" s="468"/>
      <c r="JOR58" s="468"/>
      <c r="JOS58" s="468"/>
      <c r="JOT58" s="468"/>
      <c r="JOU58" s="468"/>
      <c r="JOV58" s="468"/>
      <c r="JOW58" s="468"/>
      <c r="JOX58" s="468"/>
      <c r="JOY58" s="468"/>
      <c r="JOZ58" s="468"/>
      <c r="JPA58" s="468"/>
      <c r="JPB58" s="468"/>
      <c r="JPC58" s="468"/>
      <c r="JPD58" s="468"/>
      <c r="JPE58" s="468"/>
      <c r="JPF58" s="468"/>
      <c r="JPG58" s="468"/>
      <c r="JPH58" s="468"/>
      <c r="JPI58" s="468"/>
      <c r="JPJ58" s="468"/>
      <c r="JPK58" s="468"/>
      <c r="JPL58" s="468"/>
      <c r="JPM58" s="468"/>
      <c r="JPN58" s="468"/>
      <c r="JPO58" s="468"/>
      <c r="JPP58" s="468"/>
      <c r="JPQ58" s="468"/>
      <c r="JPR58" s="468"/>
      <c r="JPS58" s="468"/>
      <c r="JPT58" s="468"/>
      <c r="JPU58" s="468"/>
      <c r="JPV58" s="468"/>
      <c r="JPW58" s="468"/>
      <c r="JPX58" s="468"/>
      <c r="JPY58" s="468"/>
      <c r="JPZ58" s="468"/>
      <c r="JQA58" s="468"/>
      <c r="JQB58" s="468"/>
      <c r="JQC58" s="468"/>
      <c r="JQD58" s="468"/>
      <c r="JQE58" s="468"/>
      <c r="JQF58" s="468"/>
      <c r="JQG58" s="468"/>
      <c r="JQH58" s="468"/>
      <c r="JQI58" s="468"/>
      <c r="JQJ58" s="468"/>
      <c r="JQK58" s="468"/>
      <c r="JQL58" s="468"/>
      <c r="JQM58" s="468"/>
      <c r="JQN58" s="468"/>
      <c r="JQO58" s="468"/>
      <c r="JQP58" s="468"/>
      <c r="JQQ58" s="468"/>
      <c r="JQR58" s="468"/>
      <c r="JQS58" s="468"/>
      <c r="JQT58" s="468"/>
      <c r="JQU58" s="468"/>
      <c r="JQV58" s="468"/>
      <c r="JQW58" s="468"/>
      <c r="JQX58" s="468"/>
      <c r="JQY58" s="468"/>
      <c r="JQZ58" s="468"/>
      <c r="JRA58" s="468"/>
      <c r="JRB58" s="468"/>
      <c r="JRC58" s="468"/>
      <c r="JRD58" s="468"/>
      <c r="JRE58" s="468"/>
      <c r="JRF58" s="468"/>
      <c r="JRG58" s="468"/>
      <c r="JRH58" s="468"/>
      <c r="JRI58" s="468"/>
      <c r="JRJ58" s="468"/>
      <c r="JRK58" s="468"/>
      <c r="JRL58" s="468"/>
      <c r="JRM58" s="468"/>
      <c r="JRN58" s="468"/>
      <c r="JRO58" s="468"/>
      <c r="JRP58" s="468"/>
      <c r="JRQ58" s="468"/>
      <c r="JRR58" s="468"/>
      <c r="JRS58" s="468"/>
      <c r="JRT58" s="468"/>
      <c r="JRU58" s="468"/>
      <c r="JRV58" s="468"/>
      <c r="JRW58" s="468"/>
      <c r="JRX58" s="468"/>
      <c r="JRY58" s="468"/>
      <c r="JRZ58" s="468"/>
      <c r="JSA58" s="468"/>
      <c r="JSB58" s="468"/>
      <c r="JSC58" s="468"/>
      <c r="JSD58" s="468"/>
      <c r="JSE58" s="468"/>
      <c r="JSF58" s="468"/>
      <c r="JSG58" s="468"/>
      <c r="JSH58" s="468"/>
      <c r="JSI58" s="468"/>
      <c r="JSJ58" s="468"/>
      <c r="JSK58" s="468"/>
      <c r="JSL58" s="468"/>
      <c r="JSM58" s="468"/>
      <c r="JSN58" s="468"/>
      <c r="JSO58" s="468"/>
      <c r="JSP58" s="468"/>
      <c r="JSQ58" s="468"/>
      <c r="JSR58" s="468"/>
      <c r="JSS58" s="468"/>
      <c r="JST58" s="468"/>
      <c r="JSU58" s="468"/>
      <c r="JSV58" s="468"/>
      <c r="JSW58" s="468"/>
      <c r="JSX58" s="468"/>
      <c r="JSY58" s="468"/>
      <c r="JSZ58" s="468"/>
      <c r="JTA58" s="468"/>
      <c r="JTB58" s="468"/>
      <c r="JTC58" s="468"/>
      <c r="JTD58" s="468"/>
      <c r="JTE58" s="468"/>
      <c r="JTF58" s="468"/>
      <c r="JTG58" s="468"/>
      <c r="JTH58" s="468"/>
      <c r="JTI58" s="468"/>
      <c r="JTJ58" s="468"/>
      <c r="JTK58" s="468"/>
      <c r="JTL58" s="468"/>
      <c r="JTM58" s="468"/>
      <c r="JTN58" s="468"/>
      <c r="JTO58" s="468"/>
      <c r="JTP58" s="468"/>
      <c r="JTQ58" s="468"/>
      <c r="JTR58" s="468"/>
      <c r="JTS58" s="468"/>
      <c r="JTT58" s="468"/>
      <c r="JTU58" s="468"/>
      <c r="JTV58" s="468"/>
      <c r="JTW58" s="468"/>
      <c r="JTX58" s="468"/>
      <c r="JTY58" s="468"/>
      <c r="JTZ58" s="468"/>
      <c r="JUA58" s="468"/>
      <c r="JUB58" s="468"/>
      <c r="JUC58" s="468"/>
      <c r="JUD58" s="468"/>
      <c r="JUE58" s="468"/>
      <c r="JUF58" s="468"/>
      <c r="JUG58" s="468"/>
      <c r="JUH58" s="468"/>
      <c r="JUI58" s="468"/>
      <c r="JUJ58" s="468"/>
      <c r="JUK58" s="468"/>
      <c r="JUL58" s="468"/>
      <c r="JUM58" s="468"/>
      <c r="JUN58" s="468"/>
      <c r="JUO58" s="468"/>
      <c r="JUP58" s="468"/>
      <c r="JUQ58" s="468"/>
      <c r="JUR58" s="468"/>
      <c r="JUS58" s="468"/>
      <c r="JUT58" s="468"/>
      <c r="JUU58" s="468"/>
      <c r="JUV58" s="468"/>
      <c r="JUW58" s="468"/>
      <c r="JUX58" s="468"/>
      <c r="JUY58" s="468"/>
      <c r="JUZ58" s="468"/>
      <c r="JVA58" s="468"/>
      <c r="JVB58" s="468"/>
      <c r="JVC58" s="468"/>
      <c r="JVD58" s="468"/>
      <c r="JVE58" s="468"/>
      <c r="JVF58" s="468"/>
      <c r="JVG58" s="468"/>
      <c r="JVH58" s="468"/>
      <c r="JVI58" s="468"/>
      <c r="JVJ58" s="468"/>
      <c r="JVK58" s="468"/>
      <c r="JVL58" s="468"/>
      <c r="JVM58" s="468"/>
      <c r="JVN58" s="468"/>
      <c r="JVO58" s="468"/>
      <c r="JVP58" s="468"/>
      <c r="JVQ58" s="468"/>
      <c r="JVR58" s="468"/>
      <c r="JVS58" s="468"/>
      <c r="JVT58" s="468"/>
      <c r="JVU58" s="468"/>
      <c r="JVV58" s="468"/>
      <c r="JVW58" s="468"/>
      <c r="JVX58" s="468"/>
      <c r="JVY58" s="468"/>
      <c r="JVZ58" s="468"/>
      <c r="JWA58" s="468"/>
      <c r="JWB58" s="468"/>
      <c r="JWC58" s="468"/>
      <c r="JWD58" s="468"/>
      <c r="JWE58" s="468"/>
      <c r="JWF58" s="468"/>
      <c r="JWG58" s="468"/>
      <c r="JWH58" s="468"/>
      <c r="JWI58" s="468"/>
      <c r="JWJ58" s="468"/>
      <c r="JWK58" s="468"/>
      <c r="JWL58" s="468"/>
      <c r="JWM58" s="468"/>
      <c r="JWN58" s="468"/>
      <c r="JWO58" s="468"/>
      <c r="JWP58" s="468"/>
      <c r="JWQ58" s="468"/>
      <c r="JWR58" s="468"/>
      <c r="JWS58" s="468"/>
      <c r="JWT58" s="468"/>
      <c r="JWU58" s="468"/>
      <c r="JWV58" s="468"/>
      <c r="JWW58" s="468"/>
      <c r="JWX58" s="468"/>
      <c r="JWY58" s="468"/>
      <c r="JWZ58" s="468"/>
      <c r="JXA58" s="468"/>
      <c r="JXB58" s="468"/>
      <c r="JXC58" s="468"/>
      <c r="JXD58" s="468"/>
      <c r="JXE58" s="468"/>
      <c r="JXF58" s="468"/>
      <c r="JXG58" s="468"/>
      <c r="JXH58" s="468"/>
      <c r="JXI58" s="468"/>
      <c r="JXJ58" s="468"/>
      <c r="JXK58" s="468"/>
      <c r="JXL58" s="468"/>
      <c r="JXM58" s="468"/>
      <c r="JXN58" s="468"/>
      <c r="JXO58" s="468"/>
      <c r="JXP58" s="468"/>
      <c r="JXQ58" s="468"/>
      <c r="JXR58" s="468"/>
      <c r="JXS58" s="468"/>
      <c r="JXT58" s="468"/>
      <c r="JXU58" s="468"/>
      <c r="JXV58" s="468"/>
      <c r="JXW58" s="468"/>
      <c r="JXX58" s="468"/>
      <c r="JXY58" s="468"/>
      <c r="JXZ58" s="468"/>
      <c r="JYA58" s="468"/>
      <c r="JYB58" s="468"/>
      <c r="JYC58" s="468"/>
      <c r="JYD58" s="468"/>
      <c r="JYE58" s="468"/>
      <c r="JYF58" s="468"/>
      <c r="JYG58" s="468"/>
      <c r="JYH58" s="468"/>
      <c r="JYI58" s="468"/>
      <c r="JYJ58" s="468"/>
      <c r="JYK58" s="468"/>
      <c r="JYL58" s="468"/>
      <c r="JYM58" s="468"/>
      <c r="JYN58" s="468"/>
      <c r="JYO58" s="468"/>
      <c r="JYP58" s="468"/>
      <c r="JYQ58" s="468"/>
      <c r="JYR58" s="468"/>
      <c r="JYS58" s="468"/>
      <c r="JYT58" s="468"/>
      <c r="JYU58" s="468"/>
      <c r="JYV58" s="468"/>
      <c r="JYW58" s="468"/>
      <c r="JYX58" s="468"/>
      <c r="JYY58" s="468"/>
      <c r="JYZ58" s="468"/>
      <c r="JZA58" s="468"/>
      <c r="JZB58" s="468"/>
      <c r="JZC58" s="468"/>
      <c r="JZD58" s="468"/>
      <c r="JZE58" s="468"/>
      <c r="JZF58" s="468"/>
      <c r="JZG58" s="468"/>
      <c r="JZH58" s="468"/>
      <c r="JZI58" s="468"/>
      <c r="JZJ58" s="468"/>
      <c r="JZK58" s="468"/>
      <c r="JZL58" s="468"/>
      <c r="JZM58" s="468"/>
      <c r="JZN58" s="468"/>
      <c r="JZO58" s="468"/>
      <c r="JZP58" s="468"/>
      <c r="JZQ58" s="468"/>
      <c r="JZR58" s="468"/>
      <c r="JZS58" s="468"/>
      <c r="JZT58" s="468"/>
      <c r="JZU58" s="468"/>
      <c r="JZV58" s="468"/>
      <c r="JZW58" s="468"/>
      <c r="JZX58" s="468"/>
      <c r="JZY58" s="468"/>
      <c r="JZZ58" s="468"/>
      <c r="KAA58" s="468"/>
      <c r="KAB58" s="468"/>
      <c r="KAC58" s="468"/>
      <c r="KAD58" s="468"/>
      <c r="KAE58" s="468"/>
      <c r="KAF58" s="468"/>
      <c r="KAG58" s="468"/>
      <c r="KAH58" s="468"/>
      <c r="KAI58" s="468"/>
      <c r="KAJ58" s="468"/>
      <c r="KAK58" s="468"/>
      <c r="KAL58" s="468"/>
      <c r="KAM58" s="468"/>
      <c r="KAN58" s="468"/>
      <c r="KAO58" s="468"/>
      <c r="KAP58" s="468"/>
      <c r="KAQ58" s="468"/>
      <c r="KAR58" s="468"/>
      <c r="KAS58" s="468"/>
      <c r="KAT58" s="468"/>
      <c r="KAU58" s="468"/>
      <c r="KAV58" s="468"/>
      <c r="KAW58" s="468"/>
      <c r="KAX58" s="468"/>
      <c r="KAY58" s="468"/>
      <c r="KAZ58" s="468"/>
      <c r="KBA58" s="468"/>
      <c r="KBB58" s="468"/>
      <c r="KBC58" s="468"/>
      <c r="KBD58" s="468"/>
      <c r="KBE58" s="468"/>
      <c r="KBF58" s="468"/>
      <c r="KBG58" s="468"/>
      <c r="KBH58" s="468"/>
      <c r="KBI58" s="468"/>
      <c r="KBJ58" s="468"/>
      <c r="KBK58" s="468"/>
      <c r="KBL58" s="468"/>
      <c r="KBM58" s="468"/>
      <c r="KBN58" s="468"/>
      <c r="KBO58" s="468"/>
      <c r="KBP58" s="468"/>
      <c r="KBQ58" s="468"/>
      <c r="KBR58" s="468"/>
      <c r="KBS58" s="468"/>
      <c r="KBT58" s="468"/>
      <c r="KBU58" s="468"/>
      <c r="KBV58" s="468"/>
      <c r="KBW58" s="468"/>
      <c r="KBX58" s="468"/>
      <c r="KBY58" s="468"/>
      <c r="KBZ58" s="468"/>
      <c r="KCA58" s="468"/>
      <c r="KCB58" s="468"/>
      <c r="KCC58" s="468"/>
      <c r="KCD58" s="468"/>
      <c r="KCE58" s="468"/>
      <c r="KCF58" s="468"/>
      <c r="KCG58" s="468"/>
      <c r="KCH58" s="468"/>
      <c r="KCI58" s="468"/>
      <c r="KCJ58" s="468"/>
      <c r="KCK58" s="468"/>
      <c r="KCL58" s="468"/>
      <c r="KCM58" s="468"/>
      <c r="KCN58" s="468"/>
      <c r="KCO58" s="468"/>
      <c r="KCP58" s="468"/>
      <c r="KCQ58" s="468"/>
      <c r="KCR58" s="468"/>
      <c r="KCS58" s="468"/>
      <c r="KCT58" s="468"/>
      <c r="KCU58" s="468"/>
      <c r="KCV58" s="468"/>
      <c r="KCW58" s="468"/>
      <c r="KCX58" s="468"/>
      <c r="KCY58" s="468"/>
      <c r="KCZ58" s="468"/>
      <c r="KDA58" s="468"/>
      <c r="KDB58" s="468"/>
      <c r="KDC58" s="468"/>
      <c r="KDD58" s="468"/>
      <c r="KDE58" s="468"/>
      <c r="KDF58" s="468"/>
      <c r="KDG58" s="468"/>
      <c r="KDH58" s="468"/>
      <c r="KDI58" s="468"/>
      <c r="KDJ58" s="468"/>
      <c r="KDK58" s="468"/>
      <c r="KDL58" s="468"/>
      <c r="KDM58" s="468"/>
      <c r="KDN58" s="468"/>
      <c r="KDO58" s="468"/>
      <c r="KDP58" s="468"/>
      <c r="KDQ58" s="468"/>
      <c r="KDR58" s="468"/>
      <c r="KDS58" s="468"/>
      <c r="KDT58" s="468"/>
      <c r="KDU58" s="468"/>
      <c r="KDV58" s="468"/>
      <c r="KDW58" s="468"/>
      <c r="KDX58" s="468"/>
      <c r="KDY58" s="468"/>
      <c r="KDZ58" s="468"/>
      <c r="KEA58" s="468"/>
      <c r="KEB58" s="468"/>
      <c r="KEC58" s="468"/>
      <c r="KED58" s="468"/>
      <c r="KEE58" s="468"/>
      <c r="KEF58" s="468"/>
      <c r="KEG58" s="468"/>
      <c r="KEH58" s="468"/>
      <c r="KEI58" s="468"/>
      <c r="KEJ58" s="468"/>
      <c r="KEK58" s="468"/>
      <c r="KEL58" s="468"/>
      <c r="KEM58" s="468"/>
      <c r="KEN58" s="468"/>
      <c r="KEO58" s="468"/>
      <c r="KEP58" s="468"/>
      <c r="KEQ58" s="468"/>
      <c r="KER58" s="468"/>
      <c r="KES58" s="468"/>
      <c r="KET58" s="468"/>
      <c r="KEU58" s="468"/>
      <c r="KEV58" s="468"/>
      <c r="KEW58" s="468"/>
      <c r="KEX58" s="468"/>
      <c r="KEY58" s="468"/>
      <c r="KEZ58" s="468"/>
      <c r="KFA58" s="468"/>
      <c r="KFB58" s="468"/>
      <c r="KFC58" s="468"/>
      <c r="KFD58" s="468"/>
      <c r="KFE58" s="468"/>
      <c r="KFF58" s="468"/>
      <c r="KFG58" s="468"/>
      <c r="KFH58" s="468"/>
      <c r="KFI58" s="468"/>
      <c r="KFJ58" s="468"/>
      <c r="KFK58" s="468"/>
      <c r="KFL58" s="468"/>
      <c r="KFM58" s="468"/>
      <c r="KFN58" s="468"/>
      <c r="KFO58" s="468"/>
      <c r="KFP58" s="468"/>
      <c r="KFQ58" s="468"/>
      <c r="KFR58" s="468"/>
      <c r="KFS58" s="468"/>
      <c r="KFT58" s="468"/>
      <c r="KFU58" s="468"/>
      <c r="KFV58" s="468"/>
      <c r="KFW58" s="468"/>
      <c r="KFX58" s="468"/>
      <c r="KFY58" s="468"/>
      <c r="KFZ58" s="468"/>
      <c r="KGA58" s="468"/>
      <c r="KGB58" s="468"/>
      <c r="KGC58" s="468"/>
      <c r="KGD58" s="468"/>
      <c r="KGE58" s="468"/>
      <c r="KGF58" s="468"/>
      <c r="KGG58" s="468"/>
      <c r="KGH58" s="468"/>
      <c r="KGI58" s="468"/>
      <c r="KGJ58" s="468"/>
      <c r="KGK58" s="468"/>
      <c r="KGL58" s="468"/>
      <c r="KGM58" s="468"/>
      <c r="KGN58" s="468"/>
      <c r="KGO58" s="468"/>
      <c r="KGP58" s="468"/>
      <c r="KGQ58" s="468"/>
      <c r="KGR58" s="468"/>
      <c r="KGS58" s="468"/>
      <c r="KGT58" s="468"/>
      <c r="KGU58" s="468"/>
      <c r="KGV58" s="468"/>
      <c r="KGW58" s="468"/>
      <c r="KGX58" s="468"/>
      <c r="KGY58" s="468"/>
      <c r="KGZ58" s="468"/>
      <c r="KHA58" s="468"/>
      <c r="KHB58" s="468"/>
      <c r="KHC58" s="468"/>
      <c r="KHD58" s="468"/>
      <c r="KHE58" s="468"/>
      <c r="KHF58" s="468"/>
      <c r="KHG58" s="468"/>
      <c r="KHH58" s="468"/>
      <c r="KHI58" s="468"/>
      <c r="KHJ58" s="468"/>
      <c r="KHK58" s="468"/>
      <c r="KHL58" s="468"/>
      <c r="KHM58" s="468"/>
      <c r="KHN58" s="468"/>
      <c r="KHO58" s="468"/>
      <c r="KHP58" s="468"/>
      <c r="KHQ58" s="468"/>
      <c r="KHR58" s="468"/>
      <c r="KHS58" s="468"/>
      <c r="KHT58" s="468"/>
      <c r="KHU58" s="468"/>
      <c r="KHV58" s="468"/>
      <c r="KHW58" s="468"/>
      <c r="KHX58" s="468"/>
      <c r="KHY58" s="468"/>
      <c r="KHZ58" s="468"/>
      <c r="KIA58" s="468"/>
      <c r="KIB58" s="468"/>
      <c r="KIC58" s="468"/>
      <c r="KID58" s="468"/>
      <c r="KIE58" s="468"/>
      <c r="KIF58" s="468"/>
      <c r="KIG58" s="468"/>
      <c r="KIH58" s="468"/>
      <c r="KII58" s="468"/>
      <c r="KIJ58" s="468"/>
      <c r="KIK58" s="468"/>
      <c r="KIL58" s="468"/>
      <c r="KIM58" s="468"/>
      <c r="KIN58" s="468"/>
      <c r="KIO58" s="468"/>
      <c r="KIP58" s="468"/>
      <c r="KIQ58" s="468"/>
      <c r="KIR58" s="468"/>
      <c r="KIS58" s="468"/>
      <c r="KIT58" s="468"/>
      <c r="KIU58" s="468"/>
      <c r="KIV58" s="468"/>
      <c r="KIW58" s="468"/>
      <c r="KIX58" s="468"/>
      <c r="KIY58" s="468"/>
      <c r="KIZ58" s="468"/>
      <c r="KJA58" s="468"/>
      <c r="KJB58" s="468"/>
      <c r="KJC58" s="468"/>
      <c r="KJD58" s="468"/>
      <c r="KJE58" s="468"/>
      <c r="KJF58" s="468"/>
      <c r="KJG58" s="468"/>
      <c r="KJH58" s="468"/>
      <c r="KJI58" s="468"/>
      <c r="KJJ58" s="468"/>
      <c r="KJK58" s="468"/>
      <c r="KJL58" s="468"/>
      <c r="KJM58" s="468"/>
      <c r="KJN58" s="468"/>
      <c r="KJO58" s="468"/>
      <c r="KJP58" s="468"/>
      <c r="KJQ58" s="468"/>
      <c r="KJR58" s="468"/>
      <c r="KJS58" s="468"/>
      <c r="KJT58" s="468"/>
      <c r="KJU58" s="468"/>
      <c r="KJV58" s="468"/>
      <c r="KJW58" s="468"/>
      <c r="KJX58" s="468"/>
      <c r="KJY58" s="468"/>
      <c r="KJZ58" s="468"/>
      <c r="KKA58" s="468"/>
      <c r="KKB58" s="468"/>
      <c r="KKC58" s="468"/>
      <c r="KKD58" s="468"/>
      <c r="KKE58" s="468"/>
      <c r="KKF58" s="468"/>
      <c r="KKG58" s="468"/>
      <c r="KKH58" s="468"/>
      <c r="KKI58" s="468"/>
      <c r="KKJ58" s="468"/>
      <c r="KKK58" s="468"/>
      <c r="KKL58" s="468"/>
      <c r="KKM58" s="468"/>
      <c r="KKN58" s="468"/>
      <c r="KKO58" s="468"/>
      <c r="KKP58" s="468"/>
      <c r="KKQ58" s="468"/>
      <c r="KKR58" s="468"/>
      <c r="KKS58" s="468"/>
      <c r="KKT58" s="468"/>
      <c r="KKU58" s="468"/>
      <c r="KKV58" s="468"/>
      <c r="KKW58" s="468"/>
      <c r="KKX58" s="468"/>
      <c r="KKY58" s="468"/>
      <c r="KKZ58" s="468"/>
      <c r="KLA58" s="468"/>
      <c r="KLB58" s="468"/>
      <c r="KLC58" s="468"/>
      <c r="KLD58" s="468"/>
      <c r="KLE58" s="468"/>
      <c r="KLF58" s="468"/>
      <c r="KLG58" s="468"/>
      <c r="KLH58" s="468"/>
      <c r="KLI58" s="468"/>
      <c r="KLJ58" s="468"/>
      <c r="KLK58" s="468"/>
      <c r="KLL58" s="468"/>
      <c r="KLM58" s="468"/>
      <c r="KLN58" s="468"/>
      <c r="KLO58" s="468"/>
      <c r="KLP58" s="468"/>
      <c r="KLQ58" s="468"/>
      <c r="KLR58" s="468"/>
      <c r="KLS58" s="468"/>
      <c r="KLT58" s="468"/>
      <c r="KLU58" s="468"/>
      <c r="KLV58" s="468"/>
      <c r="KLW58" s="468"/>
      <c r="KLX58" s="468"/>
      <c r="KLY58" s="468"/>
      <c r="KLZ58" s="468"/>
      <c r="KMA58" s="468"/>
      <c r="KMB58" s="468"/>
      <c r="KMC58" s="468"/>
      <c r="KMD58" s="468"/>
      <c r="KME58" s="468"/>
      <c r="KMF58" s="468"/>
      <c r="KMG58" s="468"/>
      <c r="KMH58" s="468"/>
      <c r="KMI58" s="468"/>
      <c r="KMJ58" s="468"/>
      <c r="KMK58" s="468"/>
      <c r="KML58" s="468"/>
      <c r="KMM58" s="468"/>
      <c r="KMN58" s="468"/>
      <c r="KMO58" s="468"/>
      <c r="KMP58" s="468"/>
      <c r="KMQ58" s="468"/>
      <c r="KMR58" s="468"/>
      <c r="KMS58" s="468"/>
      <c r="KMT58" s="468"/>
      <c r="KMU58" s="468"/>
      <c r="KMV58" s="468"/>
      <c r="KMW58" s="468"/>
      <c r="KMX58" s="468"/>
      <c r="KMY58" s="468"/>
      <c r="KMZ58" s="468"/>
      <c r="KNA58" s="468"/>
      <c r="KNB58" s="468"/>
      <c r="KNC58" s="468"/>
      <c r="KND58" s="468"/>
      <c r="KNE58" s="468"/>
      <c r="KNF58" s="468"/>
      <c r="KNG58" s="468"/>
      <c r="KNH58" s="468"/>
      <c r="KNI58" s="468"/>
      <c r="KNJ58" s="468"/>
      <c r="KNK58" s="468"/>
      <c r="KNL58" s="468"/>
      <c r="KNM58" s="468"/>
      <c r="KNN58" s="468"/>
      <c r="KNO58" s="468"/>
      <c r="KNP58" s="468"/>
      <c r="KNQ58" s="468"/>
      <c r="KNR58" s="468"/>
      <c r="KNS58" s="468"/>
      <c r="KNT58" s="468"/>
      <c r="KNU58" s="468"/>
      <c r="KNV58" s="468"/>
      <c r="KNW58" s="468"/>
      <c r="KNX58" s="468"/>
      <c r="KNY58" s="468"/>
      <c r="KNZ58" s="468"/>
      <c r="KOA58" s="468"/>
      <c r="KOB58" s="468"/>
      <c r="KOC58" s="468"/>
      <c r="KOD58" s="468"/>
      <c r="KOE58" s="468"/>
      <c r="KOF58" s="468"/>
      <c r="KOG58" s="468"/>
      <c r="KOH58" s="468"/>
      <c r="KOI58" s="468"/>
      <c r="KOJ58" s="468"/>
      <c r="KOK58" s="468"/>
      <c r="KOL58" s="468"/>
      <c r="KOM58" s="468"/>
      <c r="KON58" s="468"/>
      <c r="KOO58" s="468"/>
      <c r="KOP58" s="468"/>
      <c r="KOQ58" s="468"/>
      <c r="KOR58" s="468"/>
      <c r="KOS58" s="468"/>
      <c r="KOT58" s="468"/>
      <c r="KOU58" s="468"/>
      <c r="KOV58" s="468"/>
      <c r="KOW58" s="468"/>
      <c r="KOX58" s="468"/>
      <c r="KOY58" s="468"/>
      <c r="KOZ58" s="468"/>
      <c r="KPA58" s="468"/>
      <c r="KPB58" s="468"/>
      <c r="KPC58" s="468"/>
      <c r="KPD58" s="468"/>
      <c r="KPE58" s="468"/>
      <c r="KPF58" s="468"/>
      <c r="KPG58" s="468"/>
      <c r="KPH58" s="468"/>
      <c r="KPI58" s="468"/>
      <c r="KPJ58" s="468"/>
      <c r="KPK58" s="468"/>
      <c r="KPL58" s="468"/>
      <c r="KPM58" s="468"/>
      <c r="KPN58" s="468"/>
      <c r="KPO58" s="468"/>
      <c r="KPP58" s="468"/>
      <c r="KPQ58" s="468"/>
      <c r="KPR58" s="468"/>
      <c r="KPS58" s="468"/>
      <c r="KPT58" s="468"/>
      <c r="KPU58" s="468"/>
      <c r="KPV58" s="468"/>
      <c r="KPW58" s="468"/>
      <c r="KPX58" s="468"/>
      <c r="KPY58" s="468"/>
      <c r="KPZ58" s="468"/>
      <c r="KQA58" s="468"/>
      <c r="KQB58" s="468"/>
      <c r="KQC58" s="468"/>
      <c r="KQD58" s="468"/>
      <c r="KQE58" s="468"/>
      <c r="KQF58" s="468"/>
      <c r="KQG58" s="468"/>
      <c r="KQH58" s="468"/>
      <c r="KQI58" s="468"/>
      <c r="KQJ58" s="468"/>
      <c r="KQK58" s="468"/>
      <c r="KQL58" s="468"/>
      <c r="KQM58" s="468"/>
      <c r="KQN58" s="468"/>
      <c r="KQO58" s="468"/>
      <c r="KQP58" s="468"/>
      <c r="KQQ58" s="468"/>
      <c r="KQR58" s="468"/>
      <c r="KQS58" s="468"/>
      <c r="KQT58" s="468"/>
      <c r="KQU58" s="468"/>
      <c r="KQV58" s="468"/>
      <c r="KQW58" s="468"/>
      <c r="KQX58" s="468"/>
      <c r="KQY58" s="468"/>
      <c r="KQZ58" s="468"/>
      <c r="KRA58" s="468"/>
      <c r="KRB58" s="468"/>
      <c r="KRC58" s="468"/>
      <c r="KRD58" s="468"/>
      <c r="KRE58" s="468"/>
      <c r="KRF58" s="468"/>
      <c r="KRG58" s="468"/>
      <c r="KRH58" s="468"/>
      <c r="KRI58" s="468"/>
      <c r="KRJ58" s="468"/>
      <c r="KRK58" s="468"/>
      <c r="KRL58" s="468"/>
      <c r="KRM58" s="468"/>
      <c r="KRN58" s="468"/>
      <c r="KRO58" s="468"/>
      <c r="KRP58" s="468"/>
      <c r="KRQ58" s="468"/>
      <c r="KRR58" s="468"/>
      <c r="KRS58" s="468"/>
      <c r="KRT58" s="468"/>
      <c r="KRU58" s="468"/>
      <c r="KRV58" s="468"/>
      <c r="KRW58" s="468"/>
      <c r="KRX58" s="468"/>
      <c r="KRY58" s="468"/>
      <c r="KRZ58" s="468"/>
      <c r="KSA58" s="468"/>
      <c r="KSB58" s="468"/>
      <c r="KSC58" s="468"/>
      <c r="KSD58" s="468"/>
      <c r="KSE58" s="468"/>
      <c r="KSF58" s="468"/>
      <c r="KSG58" s="468"/>
      <c r="KSH58" s="468"/>
      <c r="KSI58" s="468"/>
      <c r="KSJ58" s="468"/>
      <c r="KSK58" s="468"/>
      <c r="KSL58" s="468"/>
      <c r="KSM58" s="468"/>
      <c r="KSN58" s="468"/>
      <c r="KSO58" s="468"/>
      <c r="KSP58" s="468"/>
      <c r="KSQ58" s="468"/>
      <c r="KSR58" s="468"/>
      <c r="KSS58" s="468"/>
      <c r="KST58" s="468"/>
      <c r="KSU58" s="468"/>
      <c r="KSV58" s="468"/>
      <c r="KSW58" s="468"/>
      <c r="KSX58" s="468"/>
      <c r="KSY58" s="468"/>
      <c r="KSZ58" s="468"/>
      <c r="KTA58" s="468"/>
      <c r="KTB58" s="468"/>
      <c r="KTC58" s="468"/>
      <c r="KTD58" s="468"/>
      <c r="KTE58" s="468"/>
      <c r="KTF58" s="468"/>
      <c r="KTG58" s="468"/>
      <c r="KTH58" s="468"/>
      <c r="KTI58" s="468"/>
      <c r="KTJ58" s="468"/>
      <c r="KTK58" s="468"/>
      <c r="KTL58" s="468"/>
      <c r="KTM58" s="468"/>
      <c r="KTN58" s="468"/>
      <c r="KTO58" s="468"/>
      <c r="KTP58" s="468"/>
      <c r="KTQ58" s="468"/>
      <c r="KTR58" s="468"/>
      <c r="KTS58" s="468"/>
      <c r="KTT58" s="468"/>
      <c r="KTU58" s="468"/>
      <c r="KTV58" s="468"/>
      <c r="KTW58" s="468"/>
      <c r="KTX58" s="468"/>
      <c r="KTY58" s="468"/>
      <c r="KTZ58" s="468"/>
      <c r="KUA58" s="468"/>
      <c r="KUB58" s="468"/>
      <c r="KUC58" s="468"/>
      <c r="KUD58" s="468"/>
      <c r="KUE58" s="468"/>
      <c r="KUF58" s="468"/>
      <c r="KUG58" s="468"/>
      <c r="KUH58" s="468"/>
      <c r="KUI58" s="468"/>
      <c r="KUJ58" s="468"/>
      <c r="KUK58" s="468"/>
      <c r="KUL58" s="468"/>
      <c r="KUM58" s="468"/>
      <c r="KUN58" s="468"/>
      <c r="KUO58" s="468"/>
      <c r="KUP58" s="468"/>
      <c r="KUQ58" s="468"/>
      <c r="KUR58" s="468"/>
      <c r="KUS58" s="468"/>
      <c r="KUT58" s="468"/>
      <c r="KUU58" s="468"/>
      <c r="KUV58" s="468"/>
      <c r="KUW58" s="468"/>
      <c r="KUX58" s="468"/>
      <c r="KUY58" s="468"/>
      <c r="KUZ58" s="468"/>
      <c r="KVA58" s="468"/>
      <c r="KVB58" s="468"/>
      <c r="KVC58" s="468"/>
      <c r="KVD58" s="468"/>
      <c r="KVE58" s="468"/>
      <c r="KVF58" s="468"/>
      <c r="KVG58" s="468"/>
      <c r="KVH58" s="468"/>
      <c r="KVI58" s="468"/>
      <c r="KVJ58" s="468"/>
      <c r="KVK58" s="468"/>
      <c r="KVL58" s="468"/>
      <c r="KVM58" s="468"/>
      <c r="KVN58" s="468"/>
      <c r="KVO58" s="468"/>
      <c r="KVP58" s="468"/>
      <c r="KVQ58" s="468"/>
      <c r="KVR58" s="468"/>
      <c r="KVS58" s="468"/>
      <c r="KVT58" s="468"/>
      <c r="KVU58" s="468"/>
      <c r="KVV58" s="468"/>
      <c r="KVW58" s="468"/>
      <c r="KVX58" s="468"/>
      <c r="KVY58" s="468"/>
      <c r="KVZ58" s="468"/>
      <c r="KWA58" s="468"/>
      <c r="KWB58" s="468"/>
      <c r="KWC58" s="468"/>
      <c r="KWD58" s="468"/>
      <c r="KWE58" s="468"/>
      <c r="KWF58" s="468"/>
      <c r="KWG58" s="468"/>
      <c r="KWH58" s="468"/>
      <c r="KWI58" s="468"/>
      <c r="KWJ58" s="468"/>
      <c r="KWK58" s="468"/>
      <c r="KWL58" s="468"/>
      <c r="KWM58" s="468"/>
      <c r="KWN58" s="468"/>
      <c r="KWO58" s="468"/>
      <c r="KWP58" s="468"/>
      <c r="KWQ58" s="468"/>
      <c r="KWR58" s="468"/>
      <c r="KWS58" s="468"/>
      <c r="KWT58" s="468"/>
      <c r="KWU58" s="468"/>
      <c r="KWV58" s="468"/>
      <c r="KWW58" s="468"/>
      <c r="KWX58" s="468"/>
      <c r="KWY58" s="468"/>
      <c r="KWZ58" s="468"/>
      <c r="KXA58" s="468"/>
      <c r="KXB58" s="468"/>
      <c r="KXC58" s="468"/>
      <c r="KXD58" s="468"/>
      <c r="KXE58" s="468"/>
      <c r="KXF58" s="468"/>
      <c r="KXG58" s="468"/>
      <c r="KXH58" s="468"/>
      <c r="KXI58" s="468"/>
      <c r="KXJ58" s="468"/>
      <c r="KXK58" s="468"/>
      <c r="KXL58" s="468"/>
      <c r="KXM58" s="468"/>
      <c r="KXN58" s="468"/>
      <c r="KXO58" s="468"/>
      <c r="KXP58" s="468"/>
      <c r="KXQ58" s="468"/>
      <c r="KXR58" s="468"/>
      <c r="KXS58" s="468"/>
      <c r="KXT58" s="468"/>
      <c r="KXU58" s="468"/>
      <c r="KXV58" s="468"/>
      <c r="KXW58" s="468"/>
      <c r="KXX58" s="468"/>
      <c r="KXY58" s="468"/>
      <c r="KXZ58" s="468"/>
      <c r="KYA58" s="468"/>
      <c r="KYB58" s="468"/>
      <c r="KYC58" s="468"/>
      <c r="KYD58" s="468"/>
      <c r="KYE58" s="468"/>
      <c r="KYF58" s="468"/>
      <c r="KYG58" s="468"/>
      <c r="KYH58" s="468"/>
      <c r="KYI58" s="468"/>
      <c r="KYJ58" s="468"/>
      <c r="KYK58" s="468"/>
      <c r="KYL58" s="468"/>
      <c r="KYM58" s="468"/>
      <c r="KYN58" s="468"/>
      <c r="KYO58" s="468"/>
      <c r="KYP58" s="468"/>
      <c r="KYQ58" s="468"/>
      <c r="KYR58" s="468"/>
      <c r="KYS58" s="468"/>
      <c r="KYT58" s="468"/>
      <c r="KYU58" s="468"/>
      <c r="KYV58" s="468"/>
      <c r="KYW58" s="468"/>
      <c r="KYX58" s="468"/>
      <c r="KYY58" s="468"/>
      <c r="KYZ58" s="468"/>
      <c r="KZA58" s="468"/>
      <c r="KZB58" s="468"/>
      <c r="KZC58" s="468"/>
      <c r="KZD58" s="468"/>
      <c r="KZE58" s="468"/>
      <c r="KZF58" s="468"/>
      <c r="KZG58" s="468"/>
      <c r="KZH58" s="468"/>
      <c r="KZI58" s="468"/>
      <c r="KZJ58" s="468"/>
      <c r="KZK58" s="468"/>
      <c r="KZL58" s="468"/>
      <c r="KZM58" s="468"/>
      <c r="KZN58" s="468"/>
      <c r="KZO58" s="468"/>
      <c r="KZP58" s="468"/>
      <c r="KZQ58" s="468"/>
      <c r="KZR58" s="468"/>
      <c r="KZS58" s="468"/>
      <c r="KZT58" s="468"/>
      <c r="KZU58" s="468"/>
      <c r="KZV58" s="468"/>
      <c r="KZW58" s="468"/>
      <c r="KZX58" s="468"/>
      <c r="KZY58" s="468"/>
      <c r="KZZ58" s="468"/>
      <c r="LAA58" s="468"/>
      <c r="LAB58" s="468"/>
      <c r="LAC58" s="468"/>
      <c r="LAD58" s="468"/>
      <c r="LAE58" s="468"/>
      <c r="LAF58" s="468"/>
      <c r="LAG58" s="468"/>
      <c r="LAH58" s="468"/>
      <c r="LAI58" s="468"/>
      <c r="LAJ58" s="468"/>
      <c r="LAK58" s="468"/>
      <c r="LAL58" s="468"/>
      <c r="LAM58" s="468"/>
      <c r="LAN58" s="468"/>
      <c r="LAO58" s="468"/>
      <c r="LAP58" s="468"/>
      <c r="LAQ58" s="468"/>
      <c r="LAR58" s="468"/>
      <c r="LAS58" s="468"/>
      <c r="LAT58" s="468"/>
      <c r="LAU58" s="468"/>
      <c r="LAV58" s="468"/>
      <c r="LAW58" s="468"/>
      <c r="LAX58" s="468"/>
      <c r="LAY58" s="468"/>
      <c r="LAZ58" s="468"/>
      <c r="LBA58" s="468"/>
      <c r="LBB58" s="468"/>
      <c r="LBC58" s="468"/>
      <c r="LBD58" s="468"/>
      <c r="LBE58" s="468"/>
      <c r="LBF58" s="468"/>
      <c r="LBG58" s="468"/>
      <c r="LBH58" s="468"/>
      <c r="LBI58" s="468"/>
      <c r="LBJ58" s="468"/>
      <c r="LBK58" s="468"/>
      <c r="LBL58" s="468"/>
      <c r="LBM58" s="468"/>
      <c r="LBN58" s="468"/>
      <c r="LBO58" s="468"/>
      <c r="LBP58" s="468"/>
      <c r="LBQ58" s="468"/>
      <c r="LBR58" s="468"/>
      <c r="LBS58" s="468"/>
      <c r="LBT58" s="468"/>
      <c r="LBU58" s="468"/>
      <c r="LBV58" s="468"/>
      <c r="LBW58" s="468"/>
      <c r="LBX58" s="468"/>
      <c r="LBY58" s="468"/>
      <c r="LBZ58" s="468"/>
      <c r="LCA58" s="468"/>
      <c r="LCB58" s="468"/>
      <c r="LCC58" s="468"/>
      <c r="LCD58" s="468"/>
      <c r="LCE58" s="468"/>
      <c r="LCF58" s="468"/>
      <c r="LCG58" s="468"/>
      <c r="LCH58" s="468"/>
      <c r="LCI58" s="468"/>
      <c r="LCJ58" s="468"/>
      <c r="LCK58" s="468"/>
      <c r="LCL58" s="468"/>
      <c r="LCM58" s="468"/>
      <c r="LCN58" s="468"/>
      <c r="LCO58" s="468"/>
      <c r="LCP58" s="468"/>
      <c r="LCQ58" s="468"/>
      <c r="LCR58" s="468"/>
      <c r="LCS58" s="468"/>
      <c r="LCT58" s="468"/>
      <c r="LCU58" s="468"/>
      <c r="LCV58" s="468"/>
      <c r="LCW58" s="468"/>
      <c r="LCX58" s="468"/>
      <c r="LCY58" s="468"/>
      <c r="LCZ58" s="468"/>
      <c r="LDA58" s="468"/>
      <c r="LDB58" s="468"/>
      <c r="LDC58" s="468"/>
      <c r="LDD58" s="468"/>
      <c r="LDE58" s="468"/>
      <c r="LDF58" s="468"/>
      <c r="LDG58" s="468"/>
      <c r="LDH58" s="468"/>
      <c r="LDI58" s="468"/>
      <c r="LDJ58" s="468"/>
      <c r="LDK58" s="468"/>
      <c r="LDL58" s="468"/>
      <c r="LDM58" s="468"/>
      <c r="LDN58" s="468"/>
      <c r="LDO58" s="468"/>
      <c r="LDP58" s="468"/>
      <c r="LDQ58" s="468"/>
      <c r="LDR58" s="468"/>
      <c r="LDS58" s="468"/>
      <c r="LDT58" s="468"/>
      <c r="LDU58" s="468"/>
      <c r="LDV58" s="468"/>
      <c r="LDW58" s="468"/>
      <c r="LDX58" s="468"/>
      <c r="LDY58" s="468"/>
      <c r="LDZ58" s="468"/>
      <c r="LEA58" s="468"/>
      <c r="LEB58" s="468"/>
      <c r="LEC58" s="468"/>
      <c r="LED58" s="468"/>
      <c r="LEE58" s="468"/>
      <c r="LEF58" s="468"/>
      <c r="LEG58" s="468"/>
      <c r="LEH58" s="468"/>
      <c r="LEI58" s="468"/>
      <c r="LEJ58" s="468"/>
      <c r="LEK58" s="468"/>
      <c r="LEL58" s="468"/>
      <c r="LEM58" s="468"/>
      <c r="LEN58" s="468"/>
      <c r="LEO58" s="468"/>
      <c r="LEP58" s="468"/>
      <c r="LEQ58" s="468"/>
      <c r="LER58" s="468"/>
      <c r="LES58" s="468"/>
      <c r="LET58" s="468"/>
      <c r="LEU58" s="468"/>
      <c r="LEV58" s="468"/>
      <c r="LEW58" s="468"/>
      <c r="LEX58" s="468"/>
      <c r="LEY58" s="468"/>
      <c r="LEZ58" s="468"/>
      <c r="LFA58" s="468"/>
      <c r="LFB58" s="468"/>
      <c r="LFC58" s="468"/>
      <c r="LFD58" s="468"/>
      <c r="LFE58" s="468"/>
      <c r="LFF58" s="468"/>
      <c r="LFG58" s="468"/>
      <c r="LFH58" s="468"/>
      <c r="LFI58" s="468"/>
      <c r="LFJ58" s="468"/>
      <c r="LFK58" s="468"/>
      <c r="LFL58" s="468"/>
      <c r="LFM58" s="468"/>
      <c r="LFN58" s="468"/>
      <c r="LFO58" s="468"/>
      <c r="LFP58" s="468"/>
      <c r="LFQ58" s="468"/>
      <c r="LFR58" s="468"/>
      <c r="LFS58" s="468"/>
      <c r="LFT58" s="468"/>
      <c r="LFU58" s="468"/>
      <c r="LFV58" s="468"/>
      <c r="LFW58" s="468"/>
      <c r="LFX58" s="468"/>
      <c r="LFY58" s="468"/>
      <c r="LFZ58" s="468"/>
      <c r="LGA58" s="468"/>
      <c r="LGB58" s="468"/>
      <c r="LGC58" s="468"/>
      <c r="LGD58" s="468"/>
      <c r="LGE58" s="468"/>
      <c r="LGF58" s="468"/>
      <c r="LGG58" s="468"/>
      <c r="LGH58" s="468"/>
      <c r="LGI58" s="468"/>
      <c r="LGJ58" s="468"/>
      <c r="LGK58" s="468"/>
      <c r="LGL58" s="468"/>
      <c r="LGM58" s="468"/>
      <c r="LGN58" s="468"/>
      <c r="LGO58" s="468"/>
      <c r="LGP58" s="468"/>
      <c r="LGQ58" s="468"/>
      <c r="LGR58" s="468"/>
      <c r="LGS58" s="468"/>
      <c r="LGT58" s="468"/>
      <c r="LGU58" s="468"/>
      <c r="LGV58" s="468"/>
      <c r="LGW58" s="468"/>
      <c r="LGX58" s="468"/>
      <c r="LGY58" s="468"/>
      <c r="LGZ58" s="468"/>
      <c r="LHA58" s="468"/>
      <c r="LHB58" s="468"/>
      <c r="LHC58" s="468"/>
      <c r="LHD58" s="468"/>
      <c r="LHE58" s="468"/>
      <c r="LHF58" s="468"/>
      <c r="LHG58" s="468"/>
      <c r="LHH58" s="468"/>
      <c r="LHI58" s="468"/>
      <c r="LHJ58" s="468"/>
      <c r="LHK58" s="468"/>
      <c r="LHL58" s="468"/>
      <c r="LHM58" s="468"/>
      <c r="LHN58" s="468"/>
      <c r="LHO58" s="468"/>
      <c r="LHP58" s="468"/>
      <c r="LHQ58" s="468"/>
      <c r="LHR58" s="468"/>
      <c r="LHS58" s="468"/>
      <c r="LHT58" s="468"/>
      <c r="LHU58" s="468"/>
      <c r="LHV58" s="468"/>
      <c r="LHW58" s="468"/>
      <c r="LHX58" s="468"/>
      <c r="LHY58" s="468"/>
      <c r="LHZ58" s="468"/>
      <c r="LIA58" s="468"/>
      <c r="LIB58" s="468"/>
      <c r="LIC58" s="468"/>
      <c r="LID58" s="468"/>
      <c r="LIE58" s="468"/>
      <c r="LIF58" s="468"/>
      <c r="LIG58" s="468"/>
      <c r="LIH58" s="468"/>
      <c r="LII58" s="468"/>
      <c r="LIJ58" s="468"/>
      <c r="LIK58" s="468"/>
      <c r="LIL58" s="468"/>
      <c r="LIM58" s="468"/>
      <c r="LIN58" s="468"/>
      <c r="LIO58" s="468"/>
      <c r="LIP58" s="468"/>
      <c r="LIQ58" s="468"/>
      <c r="LIR58" s="468"/>
      <c r="LIS58" s="468"/>
      <c r="LIT58" s="468"/>
      <c r="LIU58" s="468"/>
      <c r="LIV58" s="468"/>
      <c r="LIW58" s="468"/>
      <c r="LIX58" s="468"/>
      <c r="LIY58" s="468"/>
      <c r="LIZ58" s="468"/>
      <c r="LJA58" s="468"/>
      <c r="LJB58" s="468"/>
      <c r="LJC58" s="468"/>
      <c r="LJD58" s="468"/>
      <c r="LJE58" s="468"/>
      <c r="LJF58" s="468"/>
      <c r="LJG58" s="468"/>
      <c r="LJH58" s="468"/>
      <c r="LJI58" s="468"/>
      <c r="LJJ58" s="468"/>
      <c r="LJK58" s="468"/>
      <c r="LJL58" s="468"/>
      <c r="LJM58" s="468"/>
      <c r="LJN58" s="468"/>
      <c r="LJO58" s="468"/>
      <c r="LJP58" s="468"/>
      <c r="LJQ58" s="468"/>
      <c r="LJR58" s="468"/>
      <c r="LJS58" s="468"/>
      <c r="LJT58" s="468"/>
      <c r="LJU58" s="468"/>
      <c r="LJV58" s="468"/>
      <c r="LJW58" s="468"/>
      <c r="LJX58" s="468"/>
      <c r="LJY58" s="468"/>
      <c r="LJZ58" s="468"/>
      <c r="LKA58" s="468"/>
      <c r="LKB58" s="468"/>
      <c r="LKC58" s="468"/>
      <c r="LKD58" s="468"/>
      <c r="LKE58" s="468"/>
      <c r="LKF58" s="468"/>
      <c r="LKG58" s="468"/>
      <c r="LKH58" s="468"/>
      <c r="LKI58" s="468"/>
      <c r="LKJ58" s="468"/>
      <c r="LKK58" s="468"/>
      <c r="LKL58" s="468"/>
      <c r="LKM58" s="468"/>
      <c r="LKN58" s="468"/>
      <c r="LKO58" s="468"/>
      <c r="LKP58" s="468"/>
      <c r="LKQ58" s="468"/>
      <c r="LKR58" s="468"/>
      <c r="LKS58" s="468"/>
      <c r="LKT58" s="468"/>
      <c r="LKU58" s="468"/>
      <c r="LKV58" s="468"/>
      <c r="LKW58" s="468"/>
      <c r="LKX58" s="468"/>
      <c r="LKY58" s="468"/>
      <c r="LKZ58" s="468"/>
      <c r="LLA58" s="468"/>
      <c r="LLB58" s="468"/>
      <c r="LLC58" s="468"/>
      <c r="LLD58" s="468"/>
      <c r="LLE58" s="468"/>
      <c r="LLF58" s="468"/>
      <c r="LLG58" s="468"/>
      <c r="LLH58" s="468"/>
      <c r="LLI58" s="468"/>
      <c r="LLJ58" s="468"/>
      <c r="LLK58" s="468"/>
      <c r="LLL58" s="468"/>
      <c r="LLM58" s="468"/>
      <c r="LLN58" s="468"/>
      <c r="LLO58" s="468"/>
      <c r="LLP58" s="468"/>
      <c r="LLQ58" s="468"/>
      <c r="LLR58" s="468"/>
      <c r="LLS58" s="468"/>
      <c r="LLT58" s="468"/>
      <c r="LLU58" s="468"/>
      <c r="LLV58" s="468"/>
      <c r="LLW58" s="468"/>
      <c r="LLX58" s="468"/>
      <c r="LLY58" s="468"/>
      <c r="LLZ58" s="468"/>
      <c r="LMA58" s="468"/>
      <c r="LMB58" s="468"/>
      <c r="LMC58" s="468"/>
      <c r="LMD58" s="468"/>
      <c r="LME58" s="468"/>
      <c r="LMF58" s="468"/>
      <c r="LMG58" s="468"/>
      <c r="LMH58" s="468"/>
      <c r="LMI58" s="468"/>
      <c r="LMJ58" s="468"/>
      <c r="LMK58" s="468"/>
      <c r="LML58" s="468"/>
      <c r="LMM58" s="468"/>
      <c r="LMN58" s="468"/>
      <c r="LMO58" s="468"/>
      <c r="LMP58" s="468"/>
      <c r="LMQ58" s="468"/>
      <c r="LMR58" s="468"/>
      <c r="LMS58" s="468"/>
      <c r="LMT58" s="468"/>
      <c r="LMU58" s="468"/>
      <c r="LMV58" s="468"/>
      <c r="LMW58" s="468"/>
      <c r="LMX58" s="468"/>
      <c r="LMY58" s="468"/>
      <c r="LMZ58" s="468"/>
      <c r="LNA58" s="468"/>
      <c r="LNB58" s="468"/>
      <c r="LNC58" s="468"/>
      <c r="LND58" s="468"/>
      <c r="LNE58" s="468"/>
      <c r="LNF58" s="468"/>
      <c r="LNG58" s="468"/>
      <c r="LNH58" s="468"/>
      <c r="LNI58" s="468"/>
      <c r="LNJ58" s="468"/>
      <c r="LNK58" s="468"/>
      <c r="LNL58" s="468"/>
      <c r="LNM58" s="468"/>
      <c r="LNN58" s="468"/>
      <c r="LNO58" s="468"/>
      <c r="LNP58" s="468"/>
      <c r="LNQ58" s="468"/>
      <c r="LNR58" s="468"/>
      <c r="LNS58" s="468"/>
      <c r="LNT58" s="468"/>
      <c r="LNU58" s="468"/>
      <c r="LNV58" s="468"/>
      <c r="LNW58" s="468"/>
      <c r="LNX58" s="468"/>
      <c r="LNY58" s="468"/>
      <c r="LNZ58" s="468"/>
      <c r="LOA58" s="468"/>
      <c r="LOB58" s="468"/>
      <c r="LOC58" s="468"/>
      <c r="LOD58" s="468"/>
      <c r="LOE58" s="468"/>
      <c r="LOF58" s="468"/>
      <c r="LOG58" s="468"/>
      <c r="LOH58" s="468"/>
      <c r="LOI58" s="468"/>
      <c r="LOJ58" s="468"/>
      <c r="LOK58" s="468"/>
      <c r="LOL58" s="468"/>
      <c r="LOM58" s="468"/>
      <c r="LON58" s="468"/>
      <c r="LOO58" s="468"/>
      <c r="LOP58" s="468"/>
      <c r="LOQ58" s="468"/>
      <c r="LOR58" s="468"/>
      <c r="LOS58" s="468"/>
      <c r="LOT58" s="468"/>
      <c r="LOU58" s="468"/>
      <c r="LOV58" s="468"/>
      <c r="LOW58" s="468"/>
      <c r="LOX58" s="468"/>
      <c r="LOY58" s="468"/>
      <c r="LOZ58" s="468"/>
      <c r="LPA58" s="468"/>
      <c r="LPB58" s="468"/>
      <c r="LPC58" s="468"/>
      <c r="LPD58" s="468"/>
      <c r="LPE58" s="468"/>
      <c r="LPF58" s="468"/>
      <c r="LPG58" s="468"/>
      <c r="LPH58" s="468"/>
      <c r="LPI58" s="468"/>
      <c r="LPJ58" s="468"/>
      <c r="LPK58" s="468"/>
      <c r="LPL58" s="468"/>
      <c r="LPM58" s="468"/>
      <c r="LPN58" s="468"/>
      <c r="LPO58" s="468"/>
      <c r="LPP58" s="468"/>
      <c r="LPQ58" s="468"/>
      <c r="LPR58" s="468"/>
      <c r="LPS58" s="468"/>
      <c r="LPT58" s="468"/>
      <c r="LPU58" s="468"/>
      <c r="LPV58" s="468"/>
      <c r="LPW58" s="468"/>
      <c r="LPX58" s="468"/>
      <c r="LPY58" s="468"/>
      <c r="LPZ58" s="468"/>
      <c r="LQA58" s="468"/>
      <c r="LQB58" s="468"/>
      <c r="LQC58" s="468"/>
      <c r="LQD58" s="468"/>
      <c r="LQE58" s="468"/>
      <c r="LQF58" s="468"/>
      <c r="LQG58" s="468"/>
      <c r="LQH58" s="468"/>
      <c r="LQI58" s="468"/>
      <c r="LQJ58" s="468"/>
      <c r="LQK58" s="468"/>
      <c r="LQL58" s="468"/>
      <c r="LQM58" s="468"/>
      <c r="LQN58" s="468"/>
      <c r="LQO58" s="468"/>
      <c r="LQP58" s="468"/>
      <c r="LQQ58" s="468"/>
      <c r="LQR58" s="468"/>
      <c r="LQS58" s="468"/>
      <c r="LQT58" s="468"/>
      <c r="LQU58" s="468"/>
      <c r="LQV58" s="468"/>
      <c r="LQW58" s="468"/>
      <c r="LQX58" s="468"/>
      <c r="LQY58" s="468"/>
      <c r="LQZ58" s="468"/>
      <c r="LRA58" s="468"/>
      <c r="LRB58" s="468"/>
      <c r="LRC58" s="468"/>
      <c r="LRD58" s="468"/>
      <c r="LRE58" s="468"/>
      <c r="LRF58" s="468"/>
      <c r="LRG58" s="468"/>
      <c r="LRH58" s="468"/>
      <c r="LRI58" s="468"/>
      <c r="LRJ58" s="468"/>
      <c r="LRK58" s="468"/>
      <c r="LRL58" s="468"/>
      <c r="LRM58" s="468"/>
      <c r="LRN58" s="468"/>
      <c r="LRO58" s="468"/>
      <c r="LRP58" s="468"/>
      <c r="LRQ58" s="468"/>
      <c r="LRR58" s="468"/>
      <c r="LRS58" s="468"/>
      <c r="LRT58" s="468"/>
      <c r="LRU58" s="468"/>
      <c r="LRV58" s="468"/>
      <c r="LRW58" s="468"/>
      <c r="LRX58" s="468"/>
      <c r="LRY58" s="468"/>
      <c r="LRZ58" s="468"/>
      <c r="LSA58" s="468"/>
      <c r="LSB58" s="468"/>
      <c r="LSC58" s="468"/>
      <c r="LSD58" s="468"/>
      <c r="LSE58" s="468"/>
      <c r="LSF58" s="468"/>
      <c r="LSG58" s="468"/>
      <c r="LSH58" s="468"/>
      <c r="LSI58" s="468"/>
      <c r="LSJ58" s="468"/>
      <c r="LSK58" s="468"/>
      <c r="LSL58" s="468"/>
      <c r="LSM58" s="468"/>
      <c r="LSN58" s="468"/>
      <c r="LSO58" s="468"/>
      <c r="LSP58" s="468"/>
      <c r="LSQ58" s="468"/>
      <c r="LSR58" s="468"/>
      <c r="LSS58" s="468"/>
      <c r="LST58" s="468"/>
      <c r="LSU58" s="468"/>
      <c r="LSV58" s="468"/>
      <c r="LSW58" s="468"/>
      <c r="LSX58" s="468"/>
      <c r="LSY58" s="468"/>
      <c r="LSZ58" s="468"/>
      <c r="LTA58" s="468"/>
      <c r="LTB58" s="468"/>
      <c r="LTC58" s="468"/>
      <c r="LTD58" s="468"/>
      <c r="LTE58" s="468"/>
      <c r="LTF58" s="468"/>
      <c r="LTG58" s="468"/>
      <c r="LTH58" s="468"/>
      <c r="LTI58" s="468"/>
      <c r="LTJ58" s="468"/>
      <c r="LTK58" s="468"/>
      <c r="LTL58" s="468"/>
      <c r="LTM58" s="468"/>
      <c r="LTN58" s="468"/>
      <c r="LTO58" s="468"/>
      <c r="LTP58" s="468"/>
      <c r="LTQ58" s="468"/>
      <c r="LTR58" s="468"/>
      <c r="LTS58" s="468"/>
      <c r="LTT58" s="468"/>
      <c r="LTU58" s="468"/>
      <c r="LTV58" s="468"/>
      <c r="LTW58" s="468"/>
      <c r="LTX58" s="468"/>
      <c r="LTY58" s="468"/>
      <c r="LTZ58" s="468"/>
      <c r="LUA58" s="468"/>
      <c r="LUB58" s="468"/>
      <c r="LUC58" s="468"/>
      <c r="LUD58" s="468"/>
      <c r="LUE58" s="468"/>
      <c r="LUF58" s="468"/>
      <c r="LUG58" s="468"/>
      <c r="LUH58" s="468"/>
      <c r="LUI58" s="468"/>
      <c r="LUJ58" s="468"/>
      <c r="LUK58" s="468"/>
      <c r="LUL58" s="468"/>
      <c r="LUM58" s="468"/>
      <c r="LUN58" s="468"/>
      <c r="LUO58" s="468"/>
      <c r="LUP58" s="468"/>
      <c r="LUQ58" s="468"/>
      <c r="LUR58" s="468"/>
      <c r="LUS58" s="468"/>
      <c r="LUT58" s="468"/>
      <c r="LUU58" s="468"/>
      <c r="LUV58" s="468"/>
      <c r="LUW58" s="468"/>
      <c r="LUX58" s="468"/>
      <c r="LUY58" s="468"/>
      <c r="LUZ58" s="468"/>
      <c r="LVA58" s="468"/>
      <c r="LVB58" s="468"/>
      <c r="LVC58" s="468"/>
      <c r="LVD58" s="468"/>
      <c r="LVE58" s="468"/>
      <c r="LVF58" s="468"/>
      <c r="LVG58" s="468"/>
      <c r="LVH58" s="468"/>
      <c r="LVI58" s="468"/>
      <c r="LVJ58" s="468"/>
      <c r="LVK58" s="468"/>
      <c r="LVL58" s="468"/>
      <c r="LVM58" s="468"/>
      <c r="LVN58" s="468"/>
      <c r="LVO58" s="468"/>
      <c r="LVP58" s="468"/>
      <c r="LVQ58" s="468"/>
      <c r="LVR58" s="468"/>
      <c r="LVS58" s="468"/>
      <c r="LVT58" s="468"/>
      <c r="LVU58" s="468"/>
      <c r="LVV58" s="468"/>
      <c r="LVW58" s="468"/>
      <c r="LVX58" s="468"/>
      <c r="LVY58" s="468"/>
      <c r="LVZ58" s="468"/>
      <c r="LWA58" s="468"/>
      <c r="LWB58" s="468"/>
      <c r="LWC58" s="468"/>
      <c r="LWD58" s="468"/>
      <c r="LWE58" s="468"/>
      <c r="LWF58" s="468"/>
      <c r="LWG58" s="468"/>
      <c r="LWH58" s="468"/>
      <c r="LWI58" s="468"/>
      <c r="LWJ58" s="468"/>
      <c r="LWK58" s="468"/>
      <c r="LWL58" s="468"/>
      <c r="LWM58" s="468"/>
      <c r="LWN58" s="468"/>
      <c r="LWO58" s="468"/>
      <c r="LWP58" s="468"/>
      <c r="LWQ58" s="468"/>
      <c r="LWR58" s="468"/>
      <c r="LWS58" s="468"/>
      <c r="LWT58" s="468"/>
      <c r="LWU58" s="468"/>
      <c r="LWV58" s="468"/>
      <c r="LWW58" s="468"/>
      <c r="LWX58" s="468"/>
      <c r="LWY58" s="468"/>
      <c r="LWZ58" s="468"/>
      <c r="LXA58" s="468"/>
      <c r="LXB58" s="468"/>
      <c r="LXC58" s="468"/>
      <c r="LXD58" s="468"/>
      <c r="LXE58" s="468"/>
      <c r="LXF58" s="468"/>
      <c r="LXG58" s="468"/>
      <c r="LXH58" s="468"/>
      <c r="LXI58" s="468"/>
      <c r="LXJ58" s="468"/>
      <c r="LXK58" s="468"/>
      <c r="LXL58" s="468"/>
      <c r="LXM58" s="468"/>
      <c r="LXN58" s="468"/>
      <c r="LXO58" s="468"/>
      <c r="LXP58" s="468"/>
      <c r="LXQ58" s="468"/>
      <c r="LXR58" s="468"/>
      <c r="LXS58" s="468"/>
      <c r="LXT58" s="468"/>
      <c r="LXU58" s="468"/>
      <c r="LXV58" s="468"/>
      <c r="LXW58" s="468"/>
      <c r="LXX58" s="468"/>
      <c r="LXY58" s="468"/>
      <c r="LXZ58" s="468"/>
      <c r="LYA58" s="468"/>
      <c r="LYB58" s="468"/>
      <c r="LYC58" s="468"/>
      <c r="LYD58" s="468"/>
      <c r="LYE58" s="468"/>
      <c r="LYF58" s="468"/>
      <c r="LYG58" s="468"/>
      <c r="LYH58" s="468"/>
      <c r="LYI58" s="468"/>
      <c r="LYJ58" s="468"/>
      <c r="LYK58" s="468"/>
      <c r="LYL58" s="468"/>
      <c r="LYM58" s="468"/>
      <c r="LYN58" s="468"/>
      <c r="LYO58" s="468"/>
      <c r="LYP58" s="468"/>
      <c r="LYQ58" s="468"/>
      <c r="LYR58" s="468"/>
      <c r="LYS58" s="468"/>
      <c r="LYT58" s="468"/>
      <c r="LYU58" s="468"/>
      <c r="LYV58" s="468"/>
      <c r="LYW58" s="468"/>
      <c r="LYX58" s="468"/>
      <c r="LYY58" s="468"/>
      <c r="LYZ58" s="468"/>
      <c r="LZA58" s="468"/>
      <c r="LZB58" s="468"/>
      <c r="LZC58" s="468"/>
      <c r="LZD58" s="468"/>
      <c r="LZE58" s="468"/>
      <c r="LZF58" s="468"/>
      <c r="LZG58" s="468"/>
      <c r="LZH58" s="468"/>
      <c r="LZI58" s="468"/>
      <c r="LZJ58" s="468"/>
      <c r="LZK58" s="468"/>
      <c r="LZL58" s="468"/>
      <c r="LZM58" s="468"/>
      <c r="LZN58" s="468"/>
      <c r="LZO58" s="468"/>
      <c r="LZP58" s="468"/>
      <c r="LZQ58" s="468"/>
      <c r="LZR58" s="468"/>
      <c r="LZS58" s="468"/>
      <c r="LZT58" s="468"/>
      <c r="LZU58" s="468"/>
      <c r="LZV58" s="468"/>
      <c r="LZW58" s="468"/>
      <c r="LZX58" s="468"/>
      <c r="LZY58" s="468"/>
      <c r="LZZ58" s="468"/>
      <c r="MAA58" s="468"/>
      <c r="MAB58" s="468"/>
      <c r="MAC58" s="468"/>
      <c r="MAD58" s="468"/>
      <c r="MAE58" s="468"/>
      <c r="MAF58" s="468"/>
      <c r="MAG58" s="468"/>
      <c r="MAH58" s="468"/>
      <c r="MAI58" s="468"/>
      <c r="MAJ58" s="468"/>
      <c r="MAK58" s="468"/>
      <c r="MAL58" s="468"/>
      <c r="MAM58" s="468"/>
      <c r="MAN58" s="468"/>
      <c r="MAO58" s="468"/>
      <c r="MAP58" s="468"/>
      <c r="MAQ58" s="468"/>
      <c r="MAR58" s="468"/>
      <c r="MAS58" s="468"/>
      <c r="MAT58" s="468"/>
      <c r="MAU58" s="468"/>
      <c r="MAV58" s="468"/>
      <c r="MAW58" s="468"/>
      <c r="MAX58" s="468"/>
      <c r="MAY58" s="468"/>
      <c r="MAZ58" s="468"/>
      <c r="MBA58" s="468"/>
      <c r="MBB58" s="468"/>
      <c r="MBC58" s="468"/>
      <c r="MBD58" s="468"/>
      <c r="MBE58" s="468"/>
      <c r="MBF58" s="468"/>
      <c r="MBG58" s="468"/>
      <c r="MBH58" s="468"/>
      <c r="MBI58" s="468"/>
      <c r="MBJ58" s="468"/>
      <c r="MBK58" s="468"/>
      <c r="MBL58" s="468"/>
      <c r="MBM58" s="468"/>
      <c r="MBN58" s="468"/>
      <c r="MBO58" s="468"/>
      <c r="MBP58" s="468"/>
      <c r="MBQ58" s="468"/>
      <c r="MBR58" s="468"/>
      <c r="MBS58" s="468"/>
      <c r="MBT58" s="468"/>
      <c r="MBU58" s="468"/>
      <c r="MBV58" s="468"/>
      <c r="MBW58" s="468"/>
      <c r="MBX58" s="468"/>
      <c r="MBY58" s="468"/>
      <c r="MBZ58" s="468"/>
      <c r="MCA58" s="468"/>
      <c r="MCB58" s="468"/>
      <c r="MCC58" s="468"/>
      <c r="MCD58" s="468"/>
      <c r="MCE58" s="468"/>
      <c r="MCF58" s="468"/>
      <c r="MCG58" s="468"/>
      <c r="MCH58" s="468"/>
      <c r="MCI58" s="468"/>
      <c r="MCJ58" s="468"/>
      <c r="MCK58" s="468"/>
      <c r="MCL58" s="468"/>
      <c r="MCM58" s="468"/>
      <c r="MCN58" s="468"/>
      <c r="MCO58" s="468"/>
      <c r="MCP58" s="468"/>
      <c r="MCQ58" s="468"/>
      <c r="MCR58" s="468"/>
      <c r="MCS58" s="468"/>
      <c r="MCT58" s="468"/>
      <c r="MCU58" s="468"/>
      <c r="MCV58" s="468"/>
      <c r="MCW58" s="468"/>
      <c r="MCX58" s="468"/>
      <c r="MCY58" s="468"/>
      <c r="MCZ58" s="468"/>
      <c r="MDA58" s="468"/>
      <c r="MDB58" s="468"/>
      <c r="MDC58" s="468"/>
      <c r="MDD58" s="468"/>
      <c r="MDE58" s="468"/>
      <c r="MDF58" s="468"/>
      <c r="MDG58" s="468"/>
      <c r="MDH58" s="468"/>
      <c r="MDI58" s="468"/>
      <c r="MDJ58" s="468"/>
      <c r="MDK58" s="468"/>
      <c r="MDL58" s="468"/>
      <c r="MDM58" s="468"/>
      <c r="MDN58" s="468"/>
      <c r="MDO58" s="468"/>
      <c r="MDP58" s="468"/>
      <c r="MDQ58" s="468"/>
      <c r="MDR58" s="468"/>
      <c r="MDS58" s="468"/>
      <c r="MDT58" s="468"/>
      <c r="MDU58" s="468"/>
      <c r="MDV58" s="468"/>
      <c r="MDW58" s="468"/>
      <c r="MDX58" s="468"/>
      <c r="MDY58" s="468"/>
      <c r="MDZ58" s="468"/>
      <c r="MEA58" s="468"/>
      <c r="MEB58" s="468"/>
      <c r="MEC58" s="468"/>
      <c r="MED58" s="468"/>
      <c r="MEE58" s="468"/>
      <c r="MEF58" s="468"/>
      <c r="MEG58" s="468"/>
      <c r="MEH58" s="468"/>
      <c r="MEI58" s="468"/>
      <c r="MEJ58" s="468"/>
      <c r="MEK58" s="468"/>
      <c r="MEL58" s="468"/>
      <c r="MEM58" s="468"/>
      <c r="MEN58" s="468"/>
      <c r="MEO58" s="468"/>
      <c r="MEP58" s="468"/>
      <c r="MEQ58" s="468"/>
      <c r="MER58" s="468"/>
      <c r="MES58" s="468"/>
      <c r="MET58" s="468"/>
      <c r="MEU58" s="468"/>
      <c r="MEV58" s="468"/>
      <c r="MEW58" s="468"/>
      <c r="MEX58" s="468"/>
      <c r="MEY58" s="468"/>
      <c r="MEZ58" s="468"/>
      <c r="MFA58" s="468"/>
      <c r="MFB58" s="468"/>
      <c r="MFC58" s="468"/>
      <c r="MFD58" s="468"/>
      <c r="MFE58" s="468"/>
      <c r="MFF58" s="468"/>
      <c r="MFG58" s="468"/>
      <c r="MFH58" s="468"/>
      <c r="MFI58" s="468"/>
      <c r="MFJ58" s="468"/>
      <c r="MFK58" s="468"/>
      <c r="MFL58" s="468"/>
      <c r="MFM58" s="468"/>
      <c r="MFN58" s="468"/>
      <c r="MFO58" s="468"/>
      <c r="MFP58" s="468"/>
      <c r="MFQ58" s="468"/>
      <c r="MFR58" s="468"/>
      <c r="MFS58" s="468"/>
      <c r="MFT58" s="468"/>
      <c r="MFU58" s="468"/>
      <c r="MFV58" s="468"/>
      <c r="MFW58" s="468"/>
      <c r="MFX58" s="468"/>
      <c r="MFY58" s="468"/>
      <c r="MFZ58" s="468"/>
      <c r="MGA58" s="468"/>
      <c r="MGB58" s="468"/>
      <c r="MGC58" s="468"/>
      <c r="MGD58" s="468"/>
      <c r="MGE58" s="468"/>
      <c r="MGF58" s="468"/>
      <c r="MGG58" s="468"/>
      <c r="MGH58" s="468"/>
      <c r="MGI58" s="468"/>
      <c r="MGJ58" s="468"/>
      <c r="MGK58" s="468"/>
      <c r="MGL58" s="468"/>
      <c r="MGM58" s="468"/>
      <c r="MGN58" s="468"/>
      <c r="MGO58" s="468"/>
      <c r="MGP58" s="468"/>
      <c r="MGQ58" s="468"/>
      <c r="MGR58" s="468"/>
      <c r="MGS58" s="468"/>
      <c r="MGT58" s="468"/>
      <c r="MGU58" s="468"/>
      <c r="MGV58" s="468"/>
      <c r="MGW58" s="468"/>
      <c r="MGX58" s="468"/>
      <c r="MGY58" s="468"/>
      <c r="MGZ58" s="468"/>
      <c r="MHA58" s="468"/>
      <c r="MHB58" s="468"/>
      <c r="MHC58" s="468"/>
      <c r="MHD58" s="468"/>
      <c r="MHE58" s="468"/>
      <c r="MHF58" s="468"/>
      <c r="MHG58" s="468"/>
      <c r="MHH58" s="468"/>
      <c r="MHI58" s="468"/>
      <c r="MHJ58" s="468"/>
      <c r="MHK58" s="468"/>
      <c r="MHL58" s="468"/>
      <c r="MHM58" s="468"/>
      <c r="MHN58" s="468"/>
      <c r="MHO58" s="468"/>
      <c r="MHP58" s="468"/>
      <c r="MHQ58" s="468"/>
      <c r="MHR58" s="468"/>
      <c r="MHS58" s="468"/>
      <c r="MHT58" s="468"/>
      <c r="MHU58" s="468"/>
      <c r="MHV58" s="468"/>
      <c r="MHW58" s="468"/>
      <c r="MHX58" s="468"/>
      <c r="MHY58" s="468"/>
      <c r="MHZ58" s="468"/>
      <c r="MIA58" s="468"/>
      <c r="MIB58" s="468"/>
      <c r="MIC58" s="468"/>
      <c r="MID58" s="468"/>
      <c r="MIE58" s="468"/>
      <c r="MIF58" s="468"/>
      <c r="MIG58" s="468"/>
      <c r="MIH58" s="468"/>
      <c r="MII58" s="468"/>
      <c r="MIJ58" s="468"/>
      <c r="MIK58" s="468"/>
      <c r="MIL58" s="468"/>
      <c r="MIM58" s="468"/>
      <c r="MIN58" s="468"/>
      <c r="MIO58" s="468"/>
      <c r="MIP58" s="468"/>
      <c r="MIQ58" s="468"/>
      <c r="MIR58" s="468"/>
      <c r="MIS58" s="468"/>
      <c r="MIT58" s="468"/>
      <c r="MIU58" s="468"/>
      <c r="MIV58" s="468"/>
      <c r="MIW58" s="468"/>
      <c r="MIX58" s="468"/>
      <c r="MIY58" s="468"/>
      <c r="MIZ58" s="468"/>
      <c r="MJA58" s="468"/>
      <c r="MJB58" s="468"/>
      <c r="MJC58" s="468"/>
      <c r="MJD58" s="468"/>
      <c r="MJE58" s="468"/>
      <c r="MJF58" s="468"/>
      <c r="MJG58" s="468"/>
      <c r="MJH58" s="468"/>
      <c r="MJI58" s="468"/>
      <c r="MJJ58" s="468"/>
      <c r="MJK58" s="468"/>
      <c r="MJL58" s="468"/>
      <c r="MJM58" s="468"/>
      <c r="MJN58" s="468"/>
      <c r="MJO58" s="468"/>
      <c r="MJP58" s="468"/>
      <c r="MJQ58" s="468"/>
      <c r="MJR58" s="468"/>
      <c r="MJS58" s="468"/>
      <c r="MJT58" s="468"/>
      <c r="MJU58" s="468"/>
      <c r="MJV58" s="468"/>
      <c r="MJW58" s="468"/>
      <c r="MJX58" s="468"/>
      <c r="MJY58" s="468"/>
      <c r="MJZ58" s="468"/>
      <c r="MKA58" s="468"/>
      <c r="MKB58" s="468"/>
      <c r="MKC58" s="468"/>
      <c r="MKD58" s="468"/>
      <c r="MKE58" s="468"/>
      <c r="MKF58" s="468"/>
      <c r="MKG58" s="468"/>
      <c r="MKH58" s="468"/>
      <c r="MKI58" s="468"/>
      <c r="MKJ58" s="468"/>
      <c r="MKK58" s="468"/>
      <c r="MKL58" s="468"/>
      <c r="MKM58" s="468"/>
      <c r="MKN58" s="468"/>
      <c r="MKO58" s="468"/>
      <c r="MKP58" s="468"/>
      <c r="MKQ58" s="468"/>
      <c r="MKR58" s="468"/>
      <c r="MKS58" s="468"/>
      <c r="MKT58" s="468"/>
      <c r="MKU58" s="468"/>
      <c r="MKV58" s="468"/>
      <c r="MKW58" s="468"/>
      <c r="MKX58" s="468"/>
      <c r="MKY58" s="468"/>
      <c r="MKZ58" s="468"/>
      <c r="MLA58" s="468"/>
      <c r="MLB58" s="468"/>
      <c r="MLC58" s="468"/>
      <c r="MLD58" s="468"/>
      <c r="MLE58" s="468"/>
      <c r="MLF58" s="468"/>
      <c r="MLG58" s="468"/>
      <c r="MLH58" s="468"/>
      <c r="MLI58" s="468"/>
      <c r="MLJ58" s="468"/>
      <c r="MLK58" s="468"/>
      <c r="MLL58" s="468"/>
      <c r="MLM58" s="468"/>
      <c r="MLN58" s="468"/>
      <c r="MLO58" s="468"/>
      <c r="MLP58" s="468"/>
      <c r="MLQ58" s="468"/>
      <c r="MLR58" s="468"/>
      <c r="MLS58" s="468"/>
      <c r="MLT58" s="468"/>
      <c r="MLU58" s="468"/>
      <c r="MLV58" s="468"/>
      <c r="MLW58" s="468"/>
      <c r="MLX58" s="468"/>
      <c r="MLY58" s="468"/>
      <c r="MLZ58" s="468"/>
      <c r="MMA58" s="468"/>
      <c r="MMB58" s="468"/>
      <c r="MMC58" s="468"/>
      <c r="MMD58" s="468"/>
      <c r="MME58" s="468"/>
      <c r="MMF58" s="468"/>
      <c r="MMG58" s="468"/>
      <c r="MMH58" s="468"/>
      <c r="MMI58" s="468"/>
      <c r="MMJ58" s="468"/>
      <c r="MMK58" s="468"/>
      <c r="MML58" s="468"/>
      <c r="MMM58" s="468"/>
      <c r="MMN58" s="468"/>
      <c r="MMO58" s="468"/>
      <c r="MMP58" s="468"/>
      <c r="MMQ58" s="468"/>
      <c r="MMR58" s="468"/>
      <c r="MMS58" s="468"/>
      <c r="MMT58" s="468"/>
      <c r="MMU58" s="468"/>
      <c r="MMV58" s="468"/>
      <c r="MMW58" s="468"/>
      <c r="MMX58" s="468"/>
      <c r="MMY58" s="468"/>
      <c r="MMZ58" s="468"/>
      <c r="MNA58" s="468"/>
      <c r="MNB58" s="468"/>
      <c r="MNC58" s="468"/>
      <c r="MND58" s="468"/>
      <c r="MNE58" s="468"/>
      <c r="MNF58" s="468"/>
      <c r="MNG58" s="468"/>
      <c r="MNH58" s="468"/>
      <c r="MNI58" s="468"/>
      <c r="MNJ58" s="468"/>
      <c r="MNK58" s="468"/>
      <c r="MNL58" s="468"/>
      <c r="MNM58" s="468"/>
      <c r="MNN58" s="468"/>
      <c r="MNO58" s="468"/>
      <c r="MNP58" s="468"/>
      <c r="MNQ58" s="468"/>
      <c r="MNR58" s="468"/>
      <c r="MNS58" s="468"/>
      <c r="MNT58" s="468"/>
      <c r="MNU58" s="468"/>
      <c r="MNV58" s="468"/>
      <c r="MNW58" s="468"/>
      <c r="MNX58" s="468"/>
      <c r="MNY58" s="468"/>
      <c r="MNZ58" s="468"/>
      <c r="MOA58" s="468"/>
      <c r="MOB58" s="468"/>
      <c r="MOC58" s="468"/>
      <c r="MOD58" s="468"/>
      <c r="MOE58" s="468"/>
      <c r="MOF58" s="468"/>
      <c r="MOG58" s="468"/>
      <c r="MOH58" s="468"/>
      <c r="MOI58" s="468"/>
      <c r="MOJ58" s="468"/>
      <c r="MOK58" s="468"/>
      <c r="MOL58" s="468"/>
      <c r="MOM58" s="468"/>
      <c r="MON58" s="468"/>
      <c r="MOO58" s="468"/>
      <c r="MOP58" s="468"/>
      <c r="MOQ58" s="468"/>
      <c r="MOR58" s="468"/>
      <c r="MOS58" s="468"/>
      <c r="MOT58" s="468"/>
      <c r="MOU58" s="468"/>
      <c r="MOV58" s="468"/>
      <c r="MOW58" s="468"/>
      <c r="MOX58" s="468"/>
      <c r="MOY58" s="468"/>
      <c r="MOZ58" s="468"/>
      <c r="MPA58" s="468"/>
      <c r="MPB58" s="468"/>
      <c r="MPC58" s="468"/>
      <c r="MPD58" s="468"/>
      <c r="MPE58" s="468"/>
      <c r="MPF58" s="468"/>
      <c r="MPG58" s="468"/>
      <c r="MPH58" s="468"/>
      <c r="MPI58" s="468"/>
      <c r="MPJ58" s="468"/>
      <c r="MPK58" s="468"/>
      <c r="MPL58" s="468"/>
      <c r="MPM58" s="468"/>
      <c r="MPN58" s="468"/>
      <c r="MPO58" s="468"/>
      <c r="MPP58" s="468"/>
      <c r="MPQ58" s="468"/>
      <c r="MPR58" s="468"/>
      <c r="MPS58" s="468"/>
      <c r="MPT58" s="468"/>
      <c r="MPU58" s="468"/>
      <c r="MPV58" s="468"/>
      <c r="MPW58" s="468"/>
      <c r="MPX58" s="468"/>
      <c r="MPY58" s="468"/>
      <c r="MPZ58" s="468"/>
      <c r="MQA58" s="468"/>
      <c r="MQB58" s="468"/>
      <c r="MQC58" s="468"/>
      <c r="MQD58" s="468"/>
      <c r="MQE58" s="468"/>
      <c r="MQF58" s="468"/>
      <c r="MQG58" s="468"/>
      <c r="MQH58" s="468"/>
      <c r="MQI58" s="468"/>
      <c r="MQJ58" s="468"/>
      <c r="MQK58" s="468"/>
      <c r="MQL58" s="468"/>
      <c r="MQM58" s="468"/>
      <c r="MQN58" s="468"/>
      <c r="MQO58" s="468"/>
      <c r="MQP58" s="468"/>
      <c r="MQQ58" s="468"/>
      <c r="MQR58" s="468"/>
      <c r="MQS58" s="468"/>
      <c r="MQT58" s="468"/>
      <c r="MQU58" s="468"/>
      <c r="MQV58" s="468"/>
      <c r="MQW58" s="468"/>
      <c r="MQX58" s="468"/>
      <c r="MQY58" s="468"/>
      <c r="MQZ58" s="468"/>
      <c r="MRA58" s="468"/>
      <c r="MRB58" s="468"/>
      <c r="MRC58" s="468"/>
      <c r="MRD58" s="468"/>
      <c r="MRE58" s="468"/>
      <c r="MRF58" s="468"/>
      <c r="MRG58" s="468"/>
      <c r="MRH58" s="468"/>
      <c r="MRI58" s="468"/>
      <c r="MRJ58" s="468"/>
      <c r="MRK58" s="468"/>
      <c r="MRL58" s="468"/>
      <c r="MRM58" s="468"/>
      <c r="MRN58" s="468"/>
      <c r="MRO58" s="468"/>
      <c r="MRP58" s="468"/>
      <c r="MRQ58" s="468"/>
      <c r="MRR58" s="468"/>
      <c r="MRS58" s="468"/>
      <c r="MRT58" s="468"/>
      <c r="MRU58" s="468"/>
      <c r="MRV58" s="468"/>
      <c r="MRW58" s="468"/>
      <c r="MRX58" s="468"/>
      <c r="MRY58" s="468"/>
      <c r="MRZ58" s="468"/>
      <c r="MSA58" s="468"/>
      <c r="MSB58" s="468"/>
      <c r="MSC58" s="468"/>
      <c r="MSD58" s="468"/>
      <c r="MSE58" s="468"/>
      <c r="MSF58" s="468"/>
      <c r="MSG58" s="468"/>
      <c r="MSH58" s="468"/>
      <c r="MSI58" s="468"/>
      <c r="MSJ58" s="468"/>
      <c r="MSK58" s="468"/>
      <c r="MSL58" s="468"/>
      <c r="MSM58" s="468"/>
      <c r="MSN58" s="468"/>
      <c r="MSO58" s="468"/>
      <c r="MSP58" s="468"/>
      <c r="MSQ58" s="468"/>
      <c r="MSR58" s="468"/>
      <c r="MSS58" s="468"/>
      <c r="MST58" s="468"/>
      <c r="MSU58" s="468"/>
      <c r="MSV58" s="468"/>
      <c r="MSW58" s="468"/>
      <c r="MSX58" s="468"/>
      <c r="MSY58" s="468"/>
      <c r="MSZ58" s="468"/>
      <c r="MTA58" s="468"/>
      <c r="MTB58" s="468"/>
      <c r="MTC58" s="468"/>
      <c r="MTD58" s="468"/>
      <c r="MTE58" s="468"/>
      <c r="MTF58" s="468"/>
      <c r="MTG58" s="468"/>
      <c r="MTH58" s="468"/>
      <c r="MTI58" s="468"/>
      <c r="MTJ58" s="468"/>
      <c r="MTK58" s="468"/>
      <c r="MTL58" s="468"/>
      <c r="MTM58" s="468"/>
      <c r="MTN58" s="468"/>
      <c r="MTO58" s="468"/>
      <c r="MTP58" s="468"/>
      <c r="MTQ58" s="468"/>
      <c r="MTR58" s="468"/>
      <c r="MTS58" s="468"/>
      <c r="MTT58" s="468"/>
      <c r="MTU58" s="468"/>
      <c r="MTV58" s="468"/>
      <c r="MTW58" s="468"/>
      <c r="MTX58" s="468"/>
      <c r="MTY58" s="468"/>
      <c r="MTZ58" s="468"/>
      <c r="MUA58" s="468"/>
      <c r="MUB58" s="468"/>
      <c r="MUC58" s="468"/>
      <c r="MUD58" s="468"/>
      <c r="MUE58" s="468"/>
      <c r="MUF58" s="468"/>
      <c r="MUG58" s="468"/>
      <c r="MUH58" s="468"/>
      <c r="MUI58" s="468"/>
      <c r="MUJ58" s="468"/>
      <c r="MUK58" s="468"/>
      <c r="MUL58" s="468"/>
      <c r="MUM58" s="468"/>
      <c r="MUN58" s="468"/>
      <c r="MUO58" s="468"/>
      <c r="MUP58" s="468"/>
      <c r="MUQ58" s="468"/>
      <c r="MUR58" s="468"/>
      <c r="MUS58" s="468"/>
      <c r="MUT58" s="468"/>
      <c r="MUU58" s="468"/>
      <c r="MUV58" s="468"/>
      <c r="MUW58" s="468"/>
      <c r="MUX58" s="468"/>
      <c r="MUY58" s="468"/>
      <c r="MUZ58" s="468"/>
      <c r="MVA58" s="468"/>
      <c r="MVB58" s="468"/>
      <c r="MVC58" s="468"/>
      <c r="MVD58" s="468"/>
      <c r="MVE58" s="468"/>
      <c r="MVF58" s="468"/>
      <c r="MVG58" s="468"/>
      <c r="MVH58" s="468"/>
      <c r="MVI58" s="468"/>
      <c r="MVJ58" s="468"/>
      <c r="MVK58" s="468"/>
      <c r="MVL58" s="468"/>
      <c r="MVM58" s="468"/>
      <c r="MVN58" s="468"/>
      <c r="MVO58" s="468"/>
      <c r="MVP58" s="468"/>
      <c r="MVQ58" s="468"/>
      <c r="MVR58" s="468"/>
      <c r="MVS58" s="468"/>
      <c r="MVT58" s="468"/>
      <c r="MVU58" s="468"/>
      <c r="MVV58" s="468"/>
      <c r="MVW58" s="468"/>
      <c r="MVX58" s="468"/>
      <c r="MVY58" s="468"/>
      <c r="MVZ58" s="468"/>
      <c r="MWA58" s="468"/>
      <c r="MWB58" s="468"/>
      <c r="MWC58" s="468"/>
      <c r="MWD58" s="468"/>
      <c r="MWE58" s="468"/>
      <c r="MWF58" s="468"/>
      <c r="MWG58" s="468"/>
      <c r="MWH58" s="468"/>
      <c r="MWI58" s="468"/>
      <c r="MWJ58" s="468"/>
      <c r="MWK58" s="468"/>
      <c r="MWL58" s="468"/>
      <c r="MWM58" s="468"/>
      <c r="MWN58" s="468"/>
      <c r="MWO58" s="468"/>
      <c r="MWP58" s="468"/>
      <c r="MWQ58" s="468"/>
      <c r="MWR58" s="468"/>
      <c r="MWS58" s="468"/>
      <c r="MWT58" s="468"/>
      <c r="MWU58" s="468"/>
      <c r="MWV58" s="468"/>
      <c r="MWW58" s="468"/>
      <c r="MWX58" s="468"/>
      <c r="MWY58" s="468"/>
      <c r="MWZ58" s="468"/>
      <c r="MXA58" s="468"/>
      <c r="MXB58" s="468"/>
      <c r="MXC58" s="468"/>
      <c r="MXD58" s="468"/>
      <c r="MXE58" s="468"/>
      <c r="MXF58" s="468"/>
      <c r="MXG58" s="468"/>
      <c r="MXH58" s="468"/>
      <c r="MXI58" s="468"/>
      <c r="MXJ58" s="468"/>
      <c r="MXK58" s="468"/>
      <c r="MXL58" s="468"/>
      <c r="MXM58" s="468"/>
      <c r="MXN58" s="468"/>
      <c r="MXO58" s="468"/>
      <c r="MXP58" s="468"/>
      <c r="MXQ58" s="468"/>
      <c r="MXR58" s="468"/>
      <c r="MXS58" s="468"/>
      <c r="MXT58" s="468"/>
      <c r="MXU58" s="468"/>
      <c r="MXV58" s="468"/>
      <c r="MXW58" s="468"/>
      <c r="MXX58" s="468"/>
      <c r="MXY58" s="468"/>
      <c r="MXZ58" s="468"/>
      <c r="MYA58" s="468"/>
      <c r="MYB58" s="468"/>
      <c r="MYC58" s="468"/>
      <c r="MYD58" s="468"/>
      <c r="MYE58" s="468"/>
      <c r="MYF58" s="468"/>
      <c r="MYG58" s="468"/>
      <c r="MYH58" s="468"/>
      <c r="MYI58" s="468"/>
      <c r="MYJ58" s="468"/>
      <c r="MYK58" s="468"/>
      <c r="MYL58" s="468"/>
      <c r="MYM58" s="468"/>
      <c r="MYN58" s="468"/>
      <c r="MYO58" s="468"/>
      <c r="MYP58" s="468"/>
      <c r="MYQ58" s="468"/>
      <c r="MYR58" s="468"/>
      <c r="MYS58" s="468"/>
      <c r="MYT58" s="468"/>
      <c r="MYU58" s="468"/>
      <c r="MYV58" s="468"/>
      <c r="MYW58" s="468"/>
      <c r="MYX58" s="468"/>
      <c r="MYY58" s="468"/>
      <c r="MYZ58" s="468"/>
      <c r="MZA58" s="468"/>
      <c r="MZB58" s="468"/>
      <c r="MZC58" s="468"/>
      <c r="MZD58" s="468"/>
      <c r="MZE58" s="468"/>
      <c r="MZF58" s="468"/>
      <c r="MZG58" s="468"/>
      <c r="MZH58" s="468"/>
      <c r="MZI58" s="468"/>
      <c r="MZJ58" s="468"/>
      <c r="MZK58" s="468"/>
      <c r="MZL58" s="468"/>
      <c r="MZM58" s="468"/>
      <c r="MZN58" s="468"/>
      <c r="MZO58" s="468"/>
      <c r="MZP58" s="468"/>
      <c r="MZQ58" s="468"/>
      <c r="MZR58" s="468"/>
      <c r="MZS58" s="468"/>
      <c r="MZT58" s="468"/>
      <c r="MZU58" s="468"/>
      <c r="MZV58" s="468"/>
      <c r="MZW58" s="468"/>
      <c r="MZX58" s="468"/>
      <c r="MZY58" s="468"/>
      <c r="MZZ58" s="468"/>
      <c r="NAA58" s="468"/>
      <c r="NAB58" s="468"/>
      <c r="NAC58" s="468"/>
      <c r="NAD58" s="468"/>
      <c r="NAE58" s="468"/>
      <c r="NAF58" s="468"/>
      <c r="NAG58" s="468"/>
      <c r="NAH58" s="468"/>
      <c r="NAI58" s="468"/>
      <c r="NAJ58" s="468"/>
      <c r="NAK58" s="468"/>
      <c r="NAL58" s="468"/>
      <c r="NAM58" s="468"/>
      <c r="NAN58" s="468"/>
      <c r="NAO58" s="468"/>
      <c r="NAP58" s="468"/>
      <c r="NAQ58" s="468"/>
      <c r="NAR58" s="468"/>
      <c r="NAS58" s="468"/>
      <c r="NAT58" s="468"/>
      <c r="NAU58" s="468"/>
      <c r="NAV58" s="468"/>
      <c r="NAW58" s="468"/>
      <c r="NAX58" s="468"/>
      <c r="NAY58" s="468"/>
      <c r="NAZ58" s="468"/>
      <c r="NBA58" s="468"/>
      <c r="NBB58" s="468"/>
      <c r="NBC58" s="468"/>
      <c r="NBD58" s="468"/>
      <c r="NBE58" s="468"/>
      <c r="NBF58" s="468"/>
      <c r="NBG58" s="468"/>
      <c r="NBH58" s="468"/>
      <c r="NBI58" s="468"/>
      <c r="NBJ58" s="468"/>
      <c r="NBK58" s="468"/>
      <c r="NBL58" s="468"/>
      <c r="NBM58" s="468"/>
      <c r="NBN58" s="468"/>
      <c r="NBO58" s="468"/>
      <c r="NBP58" s="468"/>
      <c r="NBQ58" s="468"/>
      <c r="NBR58" s="468"/>
      <c r="NBS58" s="468"/>
      <c r="NBT58" s="468"/>
      <c r="NBU58" s="468"/>
      <c r="NBV58" s="468"/>
      <c r="NBW58" s="468"/>
      <c r="NBX58" s="468"/>
      <c r="NBY58" s="468"/>
      <c r="NBZ58" s="468"/>
      <c r="NCA58" s="468"/>
      <c r="NCB58" s="468"/>
      <c r="NCC58" s="468"/>
      <c r="NCD58" s="468"/>
      <c r="NCE58" s="468"/>
      <c r="NCF58" s="468"/>
      <c r="NCG58" s="468"/>
      <c r="NCH58" s="468"/>
      <c r="NCI58" s="468"/>
      <c r="NCJ58" s="468"/>
      <c r="NCK58" s="468"/>
      <c r="NCL58" s="468"/>
      <c r="NCM58" s="468"/>
      <c r="NCN58" s="468"/>
      <c r="NCO58" s="468"/>
      <c r="NCP58" s="468"/>
      <c r="NCQ58" s="468"/>
      <c r="NCR58" s="468"/>
      <c r="NCS58" s="468"/>
      <c r="NCT58" s="468"/>
      <c r="NCU58" s="468"/>
      <c r="NCV58" s="468"/>
      <c r="NCW58" s="468"/>
      <c r="NCX58" s="468"/>
      <c r="NCY58" s="468"/>
      <c r="NCZ58" s="468"/>
      <c r="NDA58" s="468"/>
      <c r="NDB58" s="468"/>
      <c r="NDC58" s="468"/>
      <c r="NDD58" s="468"/>
      <c r="NDE58" s="468"/>
      <c r="NDF58" s="468"/>
      <c r="NDG58" s="468"/>
      <c r="NDH58" s="468"/>
      <c r="NDI58" s="468"/>
      <c r="NDJ58" s="468"/>
      <c r="NDK58" s="468"/>
      <c r="NDL58" s="468"/>
      <c r="NDM58" s="468"/>
      <c r="NDN58" s="468"/>
      <c r="NDO58" s="468"/>
      <c r="NDP58" s="468"/>
      <c r="NDQ58" s="468"/>
      <c r="NDR58" s="468"/>
      <c r="NDS58" s="468"/>
      <c r="NDT58" s="468"/>
      <c r="NDU58" s="468"/>
      <c r="NDV58" s="468"/>
      <c r="NDW58" s="468"/>
      <c r="NDX58" s="468"/>
      <c r="NDY58" s="468"/>
      <c r="NDZ58" s="468"/>
      <c r="NEA58" s="468"/>
      <c r="NEB58" s="468"/>
      <c r="NEC58" s="468"/>
      <c r="NED58" s="468"/>
      <c r="NEE58" s="468"/>
      <c r="NEF58" s="468"/>
      <c r="NEG58" s="468"/>
      <c r="NEH58" s="468"/>
      <c r="NEI58" s="468"/>
      <c r="NEJ58" s="468"/>
      <c r="NEK58" s="468"/>
      <c r="NEL58" s="468"/>
      <c r="NEM58" s="468"/>
      <c r="NEN58" s="468"/>
      <c r="NEO58" s="468"/>
      <c r="NEP58" s="468"/>
      <c r="NEQ58" s="468"/>
      <c r="NER58" s="468"/>
      <c r="NES58" s="468"/>
      <c r="NET58" s="468"/>
      <c r="NEU58" s="468"/>
      <c r="NEV58" s="468"/>
      <c r="NEW58" s="468"/>
      <c r="NEX58" s="468"/>
      <c r="NEY58" s="468"/>
      <c r="NEZ58" s="468"/>
      <c r="NFA58" s="468"/>
      <c r="NFB58" s="468"/>
      <c r="NFC58" s="468"/>
      <c r="NFD58" s="468"/>
      <c r="NFE58" s="468"/>
      <c r="NFF58" s="468"/>
      <c r="NFG58" s="468"/>
      <c r="NFH58" s="468"/>
      <c r="NFI58" s="468"/>
      <c r="NFJ58" s="468"/>
      <c r="NFK58" s="468"/>
      <c r="NFL58" s="468"/>
      <c r="NFM58" s="468"/>
      <c r="NFN58" s="468"/>
      <c r="NFO58" s="468"/>
      <c r="NFP58" s="468"/>
      <c r="NFQ58" s="468"/>
      <c r="NFR58" s="468"/>
      <c r="NFS58" s="468"/>
      <c r="NFT58" s="468"/>
      <c r="NFU58" s="468"/>
      <c r="NFV58" s="468"/>
      <c r="NFW58" s="468"/>
      <c r="NFX58" s="468"/>
      <c r="NFY58" s="468"/>
      <c r="NFZ58" s="468"/>
      <c r="NGA58" s="468"/>
      <c r="NGB58" s="468"/>
      <c r="NGC58" s="468"/>
      <c r="NGD58" s="468"/>
      <c r="NGE58" s="468"/>
      <c r="NGF58" s="468"/>
      <c r="NGG58" s="468"/>
      <c r="NGH58" s="468"/>
      <c r="NGI58" s="468"/>
      <c r="NGJ58" s="468"/>
      <c r="NGK58" s="468"/>
      <c r="NGL58" s="468"/>
      <c r="NGM58" s="468"/>
      <c r="NGN58" s="468"/>
      <c r="NGO58" s="468"/>
      <c r="NGP58" s="468"/>
      <c r="NGQ58" s="468"/>
      <c r="NGR58" s="468"/>
      <c r="NGS58" s="468"/>
      <c r="NGT58" s="468"/>
      <c r="NGU58" s="468"/>
      <c r="NGV58" s="468"/>
      <c r="NGW58" s="468"/>
      <c r="NGX58" s="468"/>
      <c r="NGY58" s="468"/>
      <c r="NGZ58" s="468"/>
      <c r="NHA58" s="468"/>
      <c r="NHB58" s="468"/>
      <c r="NHC58" s="468"/>
      <c r="NHD58" s="468"/>
      <c r="NHE58" s="468"/>
      <c r="NHF58" s="468"/>
      <c r="NHG58" s="468"/>
      <c r="NHH58" s="468"/>
      <c r="NHI58" s="468"/>
      <c r="NHJ58" s="468"/>
      <c r="NHK58" s="468"/>
      <c r="NHL58" s="468"/>
      <c r="NHM58" s="468"/>
      <c r="NHN58" s="468"/>
      <c r="NHO58" s="468"/>
      <c r="NHP58" s="468"/>
      <c r="NHQ58" s="468"/>
      <c r="NHR58" s="468"/>
      <c r="NHS58" s="468"/>
      <c r="NHT58" s="468"/>
      <c r="NHU58" s="468"/>
      <c r="NHV58" s="468"/>
      <c r="NHW58" s="468"/>
      <c r="NHX58" s="468"/>
      <c r="NHY58" s="468"/>
      <c r="NHZ58" s="468"/>
      <c r="NIA58" s="468"/>
      <c r="NIB58" s="468"/>
      <c r="NIC58" s="468"/>
      <c r="NID58" s="468"/>
      <c r="NIE58" s="468"/>
      <c r="NIF58" s="468"/>
      <c r="NIG58" s="468"/>
      <c r="NIH58" s="468"/>
      <c r="NII58" s="468"/>
      <c r="NIJ58" s="468"/>
      <c r="NIK58" s="468"/>
      <c r="NIL58" s="468"/>
      <c r="NIM58" s="468"/>
      <c r="NIN58" s="468"/>
      <c r="NIO58" s="468"/>
      <c r="NIP58" s="468"/>
      <c r="NIQ58" s="468"/>
      <c r="NIR58" s="468"/>
      <c r="NIS58" s="468"/>
      <c r="NIT58" s="468"/>
      <c r="NIU58" s="468"/>
      <c r="NIV58" s="468"/>
      <c r="NIW58" s="468"/>
      <c r="NIX58" s="468"/>
      <c r="NIY58" s="468"/>
      <c r="NIZ58" s="468"/>
      <c r="NJA58" s="468"/>
      <c r="NJB58" s="468"/>
      <c r="NJC58" s="468"/>
      <c r="NJD58" s="468"/>
      <c r="NJE58" s="468"/>
      <c r="NJF58" s="468"/>
      <c r="NJG58" s="468"/>
      <c r="NJH58" s="468"/>
      <c r="NJI58" s="468"/>
      <c r="NJJ58" s="468"/>
      <c r="NJK58" s="468"/>
      <c r="NJL58" s="468"/>
      <c r="NJM58" s="468"/>
      <c r="NJN58" s="468"/>
      <c r="NJO58" s="468"/>
      <c r="NJP58" s="468"/>
      <c r="NJQ58" s="468"/>
      <c r="NJR58" s="468"/>
      <c r="NJS58" s="468"/>
      <c r="NJT58" s="468"/>
      <c r="NJU58" s="468"/>
      <c r="NJV58" s="468"/>
      <c r="NJW58" s="468"/>
      <c r="NJX58" s="468"/>
      <c r="NJY58" s="468"/>
      <c r="NJZ58" s="468"/>
      <c r="NKA58" s="468"/>
      <c r="NKB58" s="468"/>
      <c r="NKC58" s="468"/>
      <c r="NKD58" s="468"/>
      <c r="NKE58" s="468"/>
      <c r="NKF58" s="468"/>
      <c r="NKG58" s="468"/>
      <c r="NKH58" s="468"/>
      <c r="NKI58" s="468"/>
      <c r="NKJ58" s="468"/>
      <c r="NKK58" s="468"/>
      <c r="NKL58" s="468"/>
      <c r="NKM58" s="468"/>
      <c r="NKN58" s="468"/>
      <c r="NKO58" s="468"/>
      <c r="NKP58" s="468"/>
      <c r="NKQ58" s="468"/>
      <c r="NKR58" s="468"/>
      <c r="NKS58" s="468"/>
      <c r="NKT58" s="468"/>
      <c r="NKU58" s="468"/>
      <c r="NKV58" s="468"/>
      <c r="NKW58" s="468"/>
      <c r="NKX58" s="468"/>
      <c r="NKY58" s="468"/>
      <c r="NKZ58" s="468"/>
      <c r="NLA58" s="468"/>
      <c r="NLB58" s="468"/>
      <c r="NLC58" s="468"/>
      <c r="NLD58" s="468"/>
      <c r="NLE58" s="468"/>
      <c r="NLF58" s="468"/>
      <c r="NLG58" s="468"/>
      <c r="NLH58" s="468"/>
      <c r="NLI58" s="468"/>
      <c r="NLJ58" s="468"/>
      <c r="NLK58" s="468"/>
      <c r="NLL58" s="468"/>
      <c r="NLM58" s="468"/>
      <c r="NLN58" s="468"/>
      <c r="NLO58" s="468"/>
      <c r="NLP58" s="468"/>
      <c r="NLQ58" s="468"/>
      <c r="NLR58" s="468"/>
      <c r="NLS58" s="468"/>
      <c r="NLT58" s="468"/>
      <c r="NLU58" s="468"/>
      <c r="NLV58" s="468"/>
      <c r="NLW58" s="468"/>
      <c r="NLX58" s="468"/>
      <c r="NLY58" s="468"/>
      <c r="NLZ58" s="468"/>
      <c r="NMA58" s="468"/>
      <c r="NMB58" s="468"/>
      <c r="NMC58" s="468"/>
      <c r="NMD58" s="468"/>
      <c r="NME58" s="468"/>
      <c r="NMF58" s="468"/>
      <c r="NMG58" s="468"/>
      <c r="NMH58" s="468"/>
      <c r="NMI58" s="468"/>
      <c r="NMJ58" s="468"/>
      <c r="NMK58" s="468"/>
      <c r="NML58" s="468"/>
      <c r="NMM58" s="468"/>
      <c r="NMN58" s="468"/>
      <c r="NMO58" s="468"/>
      <c r="NMP58" s="468"/>
      <c r="NMQ58" s="468"/>
      <c r="NMR58" s="468"/>
      <c r="NMS58" s="468"/>
      <c r="NMT58" s="468"/>
      <c r="NMU58" s="468"/>
      <c r="NMV58" s="468"/>
      <c r="NMW58" s="468"/>
      <c r="NMX58" s="468"/>
      <c r="NMY58" s="468"/>
      <c r="NMZ58" s="468"/>
      <c r="NNA58" s="468"/>
      <c r="NNB58" s="468"/>
      <c r="NNC58" s="468"/>
      <c r="NND58" s="468"/>
      <c r="NNE58" s="468"/>
      <c r="NNF58" s="468"/>
      <c r="NNG58" s="468"/>
      <c r="NNH58" s="468"/>
      <c r="NNI58" s="468"/>
      <c r="NNJ58" s="468"/>
      <c r="NNK58" s="468"/>
      <c r="NNL58" s="468"/>
      <c r="NNM58" s="468"/>
      <c r="NNN58" s="468"/>
      <c r="NNO58" s="468"/>
      <c r="NNP58" s="468"/>
      <c r="NNQ58" s="468"/>
      <c r="NNR58" s="468"/>
      <c r="NNS58" s="468"/>
      <c r="NNT58" s="468"/>
      <c r="NNU58" s="468"/>
      <c r="NNV58" s="468"/>
      <c r="NNW58" s="468"/>
      <c r="NNX58" s="468"/>
      <c r="NNY58" s="468"/>
      <c r="NNZ58" s="468"/>
      <c r="NOA58" s="468"/>
      <c r="NOB58" s="468"/>
      <c r="NOC58" s="468"/>
      <c r="NOD58" s="468"/>
      <c r="NOE58" s="468"/>
      <c r="NOF58" s="468"/>
      <c r="NOG58" s="468"/>
      <c r="NOH58" s="468"/>
      <c r="NOI58" s="468"/>
      <c r="NOJ58" s="468"/>
      <c r="NOK58" s="468"/>
      <c r="NOL58" s="468"/>
      <c r="NOM58" s="468"/>
      <c r="NON58" s="468"/>
      <c r="NOO58" s="468"/>
      <c r="NOP58" s="468"/>
      <c r="NOQ58" s="468"/>
      <c r="NOR58" s="468"/>
      <c r="NOS58" s="468"/>
      <c r="NOT58" s="468"/>
      <c r="NOU58" s="468"/>
      <c r="NOV58" s="468"/>
      <c r="NOW58" s="468"/>
      <c r="NOX58" s="468"/>
      <c r="NOY58" s="468"/>
      <c r="NOZ58" s="468"/>
      <c r="NPA58" s="468"/>
      <c r="NPB58" s="468"/>
      <c r="NPC58" s="468"/>
      <c r="NPD58" s="468"/>
      <c r="NPE58" s="468"/>
      <c r="NPF58" s="468"/>
      <c r="NPG58" s="468"/>
      <c r="NPH58" s="468"/>
      <c r="NPI58" s="468"/>
      <c r="NPJ58" s="468"/>
      <c r="NPK58" s="468"/>
      <c r="NPL58" s="468"/>
      <c r="NPM58" s="468"/>
      <c r="NPN58" s="468"/>
      <c r="NPO58" s="468"/>
      <c r="NPP58" s="468"/>
      <c r="NPQ58" s="468"/>
      <c r="NPR58" s="468"/>
      <c r="NPS58" s="468"/>
      <c r="NPT58" s="468"/>
      <c r="NPU58" s="468"/>
      <c r="NPV58" s="468"/>
      <c r="NPW58" s="468"/>
      <c r="NPX58" s="468"/>
      <c r="NPY58" s="468"/>
      <c r="NPZ58" s="468"/>
      <c r="NQA58" s="468"/>
      <c r="NQB58" s="468"/>
      <c r="NQC58" s="468"/>
      <c r="NQD58" s="468"/>
      <c r="NQE58" s="468"/>
      <c r="NQF58" s="468"/>
      <c r="NQG58" s="468"/>
      <c r="NQH58" s="468"/>
      <c r="NQI58" s="468"/>
      <c r="NQJ58" s="468"/>
      <c r="NQK58" s="468"/>
      <c r="NQL58" s="468"/>
      <c r="NQM58" s="468"/>
      <c r="NQN58" s="468"/>
      <c r="NQO58" s="468"/>
      <c r="NQP58" s="468"/>
      <c r="NQQ58" s="468"/>
      <c r="NQR58" s="468"/>
      <c r="NQS58" s="468"/>
      <c r="NQT58" s="468"/>
      <c r="NQU58" s="468"/>
      <c r="NQV58" s="468"/>
      <c r="NQW58" s="468"/>
      <c r="NQX58" s="468"/>
      <c r="NQY58" s="468"/>
      <c r="NQZ58" s="468"/>
      <c r="NRA58" s="468"/>
      <c r="NRB58" s="468"/>
      <c r="NRC58" s="468"/>
      <c r="NRD58" s="468"/>
      <c r="NRE58" s="468"/>
      <c r="NRF58" s="468"/>
      <c r="NRG58" s="468"/>
      <c r="NRH58" s="468"/>
      <c r="NRI58" s="468"/>
      <c r="NRJ58" s="468"/>
      <c r="NRK58" s="468"/>
      <c r="NRL58" s="468"/>
      <c r="NRM58" s="468"/>
      <c r="NRN58" s="468"/>
      <c r="NRO58" s="468"/>
      <c r="NRP58" s="468"/>
      <c r="NRQ58" s="468"/>
      <c r="NRR58" s="468"/>
      <c r="NRS58" s="468"/>
      <c r="NRT58" s="468"/>
      <c r="NRU58" s="468"/>
      <c r="NRV58" s="468"/>
      <c r="NRW58" s="468"/>
      <c r="NRX58" s="468"/>
      <c r="NRY58" s="468"/>
      <c r="NRZ58" s="468"/>
      <c r="NSA58" s="468"/>
      <c r="NSB58" s="468"/>
      <c r="NSC58" s="468"/>
      <c r="NSD58" s="468"/>
      <c r="NSE58" s="468"/>
      <c r="NSF58" s="468"/>
      <c r="NSG58" s="468"/>
      <c r="NSH58" s="468"/>
      <c r="NSI58" s="468"/>
      <c r="NSJ58" s="468"/>
      <c r="NSK58" s="468"/>
      <c r="NSL58" s="468"/>
      <c r="NSM58" s="468"/>
      <c r="NSN58" s="468"/>
      <c r="NSO58" s="468"/>
      <c r="NSP58" s="468"/>
      <c r="NSQ58" s="468"/>
      <c r="NSR58" s="468"/>
      <c r="NSS58" s="468"/>
      <c r="NST58" s="468"/>
      <c r="NSU58" s="468"/>
      <c r="NSV58" s="468"/>
      <c r="NSW58" s="468"/>
      <c r="NSX58" s="468"/>
      <c r="NSY58" s="468"/>
      <c r="NSZ58" s="468"/>
      <c r="NTA58" s="468"/>
      <c r="NTB58" s="468"/>
      <c r="NTC58" s="468"/>
      <c r="NTD58" s="468"/>
      <c r="NTE58" s="468"/>
      <c r="NTF58" s="468"/>
      <c r="NTG58" s="468"/>
      <c r="NTH58" s="468"/>
      <c r="NTI58" s="468"/>
      <c r="NTJ58" s="468"/>
      <c r="NTK58" s="468"/>
      <c r="NTL58" s="468"/>
      <c r="NTM58" s="468"/>
      <c r="NTN58" s="468"/>
      <c r="NTO58" s="468"/>
      <c r="NTP58" s="468"/>
      <c r="NTQ58" s="468"/>
      <c r="NTR58" s="468"/>
      <c r="NTS58" s="468"/>
      <c r="NTT58" s="468"/>
      <c r="NTU58" s="468"/>
      <c r="NTV58" s="468"/>
      <c r="NTW58" s="468"/>
      <c r="NTX58" s="468"/>
      <c r="NTY58" s="468"/>
      <c r="NTZ58" s="468"/>
      <c r="NUA58" s="468"/>
      <c r="NUB58" s="468"/>
      <c r="NUC58" s="468"/>
      <c r="NUD58" s="468"/>
      <c r="NUE58" s="468"/>
      <c r="NUF58" s="468"/>
      <c r="NUG58" s="468"/>
      <c r="NUH58" s="468"/>
      <c r="NUI58" s="468"/>
      <c r="NUJ58" s="468"/>
      <c r="NUK58" s="468"/>
      <c r="NUL58" s="468"/>
      <c r="NUM58" s="468"/>
      <c r="NUN58" s="468"/>
      <c r="NUO58" s="468"/>
      <c r="NUP58" s="468"/>
      <c r="NUQ58" s="468"/>
      <c r="NUR58" s="468"/>
      <c r="NUS58" s="468"/>
      <c r="NUT58" s="468"/>
      <c r="NUU58" s="468"/>
      <c r="NUV58" s="468"/>
      <c r="NUW58" s="468"/>
      <c r="NUX58" s="468"/>
      <c r="NUY58" s="468"/>
      <c r="NUZ58" s="468"/>
      <c r="NVA58" s="468"/>
      <c r="NVB58" s="468"/>
      <c r="NVC58" s="468"/>
      <c r="NVD58" s="468"/>
      <c r="NVE58" s="468"/>
      <c r="NVF58" s="468"/>
      <c r="NVG58" s="468"/>
      <c r="NVH58" s="468"/>
      <c r="NVI58" s="468"/>
      <c r="NVJ58" s="468"/>
      <c r="NVK58" s="468"/>
      <c r="NVL58" s="468"/>
      <c r="NVM58" s="468"/>
      <c r="NVN58" s="468"/>
      <c r="NVO58" s="468"/>
      <c r="NVP58" s="468"/>
      <c r="NVQ58" s="468"/>
      <c r="NVR58" s="468"/>
      <c r="NVS58" s="468"/>
      <c r="NVT58" s="468"/>
      <c r="NVU58" s="468"/>
      <c r="NVV58" s="468"/>
      <c r="NVW58" s="468"/>
      <c r="NVX58" s="468"/>
      <c r="NVY58" s="468"/>
      <c r="NVZ58" s="468"/>
      <c r="NWA58" s="468"/>
      <c r="NWB58" s="468"/>
      <c r="NWC58" s="468"/>
      <c r="NWD58" s="468"/>
      <c r="NWE58" s="468"/>
      <c r="NWF58" s="468"/>
      <c r="NWG58" s="468"/>
      <c r="NWH58" s="468"/>
      <c r="NWI58" s="468"/>
      <c r="NWJ58" s="468"/>
      <c r="NWK58" s="468"/>
      <c r="NWL58" s="468"/>
      <c r="NWM58" s="468"/>
      <c r="NWN58" s="468"/>
      <c r="NWO58" s="468"/>
      <c r="NWP58" s="468"/>
      <c r="NWQ58" s="468"/>
      <c r="NWR58" s="468"/>
      <c r="NWS58" s="468"/>
      <c r="NWT58" s="468"/>
      <c r="NWU58" s="468"/>
      <c r="NWV58" s="468"/>
      <c r="NWW58" s="468"/>
      <c r="NWX58" s="468"/>
      <c r="NWY58" s="468"/>
      <c r="NWZ58" s="468"/>
      <c r="NXA58" s="468"/>
      <c r="NXB58" s="468"/>
      <c r="NXC58" s="468"/>
      <c r="NXD58" s="468"/>
      <c r="NXE58" s="468"/>
      <c r="NXF58" s="468"/>
      <c r="NXG58" s="468"/>
      <c r="NXH58" s="468"/>
      <c r="NXI58" s="468"/>
      <c r="NXJ58" s="468"/>
      <c r="NXK58" s="468"/>
      <c r="NXL58" s="468"/>
      <c r="NXM58" s="468"/>
      <c r="NXN58" s="468"/>
      <c r="NXO58" s="468"/>
      <c r="NXP58" s="468"/>
      <c r="NXQ58" s="468"/>
      <c r="NXR58" s="468"/>
      <c r="NXS58" s="468"/>
      <c r="NXT58" s="468"/>
      <c r="NXU58" s="468"/>
      <c r="NXV58" s="468"/>
      <c r="NXW58" s="468"/>
      <c r="NXX58" s="468"/>
      <c r="NXY58" s="468"/>
      <c r="NXZ58" s="468"/>
      <c r="NYA58" s="468"/>
      <c r="NYB58" s="468"/>
      <c r="NYC58" s="468"/>
      <c r="NYD58" s="468"/>
      <c r="NYE58" s="468"/>
      <c r="NYF58" s="468"/>
      <c r="NYG58" s="468"/>
      <c r="NYH58" s="468"/>
      <c r="NYI58" s="468"/>
      <c r="NYJ58" s="468"/>
      <c r="NYK58" s="468"/>
      <c r="NYL58" s="468"/>
      <c r="NYM58" s="468"/>
      <c r="NYN58" s="468"/>
      <c r="NYO58" s="468"/>
      <c r="NYP58" s="468"/>
      <c r="NYQ58" s="468"/>
      <c r="NYR58" s="468"/>
      <c r="NYS58" s="468"/>
      <c r="NYT58" s="468"/>
      <c r="NYU58" s="468"/>
      <c r="NYV58" s="468"/>
      <c r="NYW58" s="468"/>
      <c r="NYX58" s="468"/>
      <c r="NYY58" s="468"/>
      <c r="NYZ58" s="468"/>
      <c r="NZA58" s="468"/>
      <c r="NZB58" s="468"/>
      <c r="NZC58" s="468"/>
      <c r="NZD58" s="468"/>
      <c r="NZE58" s="468"/>
      <c r="NZF58" s="468"/>
      <c r="NZG58" s="468"/>
      <c r="NZH58" s="468"/>
      <c r="NZI58" s="468"/>
      <c r="NZJ58" s="468"/>
      <c r="NZK58" s="468"/>
      <c r="NZL58" s="468"/>
      <c r="NZM58" s="468"/>
      <c r="NZN58" s="468"/>
      <c r="NZO58" s="468"/>
      <c r="NZP58" s="468"/>
      <c r="NZQ58" s="468"/>
      <c r="NZR58" s="468"/>
      <c r="NZS58" s="468"/>
      <c r="NZT58" s="468"/>
      <c r="NZU58" s="468"/>
      <c r="NZV58" s="468"/>
      <c r="NZW58" s="468"/>
      <c r="NZX58" s="468"/>
      <c r="NZY58" s="468"/>
      <c r="NZZ58" s="468"/>
      <c r="OAA58" s="468"/>
      <c r="OAB58" s="468"/>
      <c r="OAC58" s="468"/>
      <c r="OAD58" s="468"/>
      <c r="OAE58" s="468"/>
      <c r="OAF58" s="468"/>
      <c r="OAG58" s="468"/>
      <c r="OAH58" s="468"/>
      <c r="OAI58" s="468"/>
      <c r="OAJ58" s="468"/>
      <c r="OAK58" s="468"/>
      <c r="OAL58" s="468"/>
      <c r="OAM58" s="468"/>
      <c r="OAN58" s="468"/>
      <c r="OAO58" s="468"/>
      <c r="OAP58" s="468"/>
      <c r="OAQ58" s="468"/>
      <c r="OAR58" s="468"/>
      <c r="OAS58" s="468"/>
      <c r="OAT58" s="468"/>
      <c r="OAU58" s="468"/>
      <c r="OAV58" s="468"/>
      <c r="OAW58" s="468"/>
      <c r="OAX58" s="468"/>
      <c r="OAY58" s="468"/>
      <c r="OAZ58" s="468"/>
      <c r="OBA58" s="468"/>
      <c r="OBB58" s="468"/>
      <c r="OBC58" s="468"/>
      <c r="OBD58" s="468"/>
      <c r="OBE58" s="468"/>
      <c r="OBF58" s="468"/>
      <c r="OBG58" s="468"/>
      <c r="OBH58" s="468"/>
      <c r="OBI58" s="468"/>
      <c r="OBJ58" s="468"/>
      <c r="OBK58" s="468"/>
      <c r="OBL58" s="468"/>
      <c r="OBM58" s="468"/>
      <c r="OBN58" s="468"/>
      <c r="OBO58" s="468"/>
      <c r="OBP58" s="468"/>
      <c r="OBQ58" s="468"/>
      <c r="OBR58" s="468"/>
      <c r="OBS58" s="468"/>
      <c r="OBT58" s="468"/>
      <c r="OBU58" s="468"/>
      <c r="OBV58" s="468"/>
      <c r="OBW58" s="468"/>
      <c r="OBX58" s="468"/>
      <c r="OBY58" s="468"/>
      <c r="OBZ58" s="468"/>
      <c r="OCA58" s="468"/>
      <c r="OCB58" s="468"/>
      <c r="OCC58" s="468"/>
      <c r="OCD58" s="468"/>
      <c r="OCE58" s="468"/>
      <c r="OCF58" s="468"/>
      <c r="OCG58" s="468"/>
      <c r="OCH58" s="468"/>
      <c r="OCI58" s="468"/>
      <c r="OCJ58" s="468"/>
      <c r="OCK58" s="468"/>
      <c r="OCL58" s="468"/>
      <c r="OCM58" s="468"/>
      <c r="OCN58" s="468"/>
      <c r="OCO58" s="468"/>
      <c r="OCP58" s="468"/>
      <c r="OCQ58" s="468"/>
      <c r="OCR58" s="468"/>
      <c r="OCS58" s="468"/>
      <c r="OCT58" s="468"/>
      <c r="OCU58" s="468"/>
      <c r="OCV58" s="468"/>
      <c r="OCW58" s="468"/>
      <c r="OCX58" s="468"/>
      <c r="OCY58" s="468"/>
      <c r="OCZ58" s="468"/>
      <c r="ODA58" s="468"/>
      <c r="ODB58" s="468"/>
      <c r="ODC58" s="468"/>
      <c r="ODD58" s="468"/>
      <c r="ODE58" s="468"/>
      <c r="ODF58" s="468"/>
      <c r="ODG58" s="468"/>
      <c r="ODH58" s="468"/>
      <c r="ODI58" s="468"/>
      <c r="ODJ58" s="468"/>
      <c r="ODK58" s="468"/>
      <c r="ODL58" s="468"/>
      <c r="ODM58" s="468"/>
      <c r="ODN58" s="468"/>
      <c r="ODO58" s="468"/>
      <c r="ODP58" s="468"/>
      <c r="ODQ58" s="468"/>
      <c r="ODR58" s="468"/>
      <c r="ODS58" s="468"/>
      <c r="ODT58" s="468"/>
      <c r="ODU58" s="468"/>
      <c r="ODV58" s="468"/>
      <c r="ODW58" s="468"/>
      <c r="ODX58" s="468"/>
      <c r="ODY58" s="468"/>
      <c r="ODZ58" s="468"/>
      <c r="OEA58" s="468"/>
      <c r="OEB58" s="468"/>
      <c r="OEC58" s="468"/>
      <c r="OED58" s="468"/>
      <c r="OEE58" s="468"/>
      <c r="OEF58" s="468"/>
      <c r="OEG58" s="468"/>
      <c r="OEH58" s="468"/>
      <c r="OEI58" s="468"/>
      <c r="OEJ58" s="468"/>
      <c r="OEK58" s="468"/>
      <c r="OEL58" s="468"/>
      <c r="OEM58" s="468"/>
      <c r="OEN58" s="468"/>
      <c r="OEO58" s="468"/>
      <c r="OEP58" s="468"/>
      <c r="OEQ58" s="468"/>
      <c r="OER58" s="468"/>
      <c r="OES58" s="468"/>
      <c r="OET58" s="468"/>
      <c r="OEU58" s="468"/>
      <c r="OEV58" s="468"/>
      <c r="OEW58" s="468"/>
      <c r="OEX58" s="468"/>
      <c r="OEY58" s="468"/>
      <c r="OEZ58" s="468"/>
      <c r="OFA58" s="468"/>
      <c r="OFB58" s="468"/>
      <c r="OFC58" s="468"/>
      <c r="OFD58" s="468"/>
      <c r="OFE58" s="468"/>
      <c r="OFF58" s="468"/>
      <c r="OFG58" s="468"/>
      <c r="OFH58" s="468"/>
      <c r="OFI58" s="468"/>
      <c r="OFJ58" s="468"/>
      <c r="OFK58" s="468"/>
      <c r="OFL58" s="468"/>
      <c r="OFM58" s="468"/>
      <c r="OFN58" s="468"/>
      <c r="OFO58" s="468"/>
      <c r="OFP58" s="468"/>
      <c r="OFQ58" s="468"/>
      <c r="OFR58" s="468"/>
      <c r="OFS58" s="468"/>
      <c r="OFT58" s="468"/>
      <c r="OFU58" s="468"/>
      <c r="OFV58" s="468"/>
      <c r="OFW58" s="468"/>
      <c r="OFX58" s="468"/>
      <c r="OFY58" s="468"/>
      <c r="OFZ58" s="468"/>
      <c r="OGA58" s="468"/>
      <c r="OGB58" s="468"/>
      <c r="OGC58" s="468"/>
      <c r="OGD58" s="468"/>
      <c r="OGE58" s="468"/>
      <c r="OGF58" s="468"/>
      <c r="OGG58" s="468"/>
      <c r="OGH58" s="468"/>
      <c r="OGI58" s="468"/>
      <c r="OGJ58" s="468"/>
      <c r="OGK58" s="468"/>
      <c r="OGL58" s="468"/>
      <c r="OGM58" s="468"/>
      <c r="OGN58" s="468"/>
      <c r="OGO58" s="468"/>
      <c r="OGP58" s="468"/>
      <c r="OGQ58" s="468"/>
      <c r="OGR58" s="468"/>
      <c r="OGS58" s="468"/>
      <c r="OGT58" s="468"/>
      <c r="OGU58" s="468"/>
      <c r="OGV58" s="468"/>
      <c r="OGW58" s="468"/>
      <c r="OGX58" s="468"/>
      <c r="OGY58" s="468"/>
      <c r="OGZ58" s="468"/>
      <c r="OHA58" s="468"/>
      <c r="OHB58" s="468"/>
      <c r="OHC58" s="468"/>
      <c r="OHD58" s="468"/>
      <c r="OHE58" s="468"/>
      <c r="OHF58" s="468"/>
      <c r="OHG58" s="468"/>
      <c r="OHH58" s="468"/>
      <c r="OHI58" s="468"/>
      <c r="OHJ58" s="468"/>
      <c r="OHK58" s="468"/>
      <c r="OHL58" s="468"/>
      <c r="OHM58" s="468"/>
      <c r="OHN58" s="468"/>
      <c r="OHO58" s="468"/>
      <c r="OHP58" s="468"/>
      <c r="OHQ58" s="468"/>
      <c r="OHR58" s="468"/>
      <c r="OHS58" s="468"/>
      <c r="OHT58" s="468"/>
      <c r="OHU58" s="468"/>
      <c r="OHV58" s="468"/>
      <c r="OHW58" s="468"/>
      <c r="OHX58" s="468"/>
      <c r="OHY58" s="468"/>
      <c r="OHZ58" s="468"/>
      <c r="OIA58" s="468"/>
      <c r="OIB58" s="468"/>
      <c r="OIC58" s="468"/>
      <c r="OID58" s="468"/>
      <c r="OIE58" s="468"/>
      <c r="OIF58" s="468"/>
      <c r="OIG58" s="468"/>
      <c r="OIH58" s="468"/>
      <c r="OII58" s="468"/>
      <c r="OIJ58" s="468"/>
      <c r="OIK58" s="468"/>
      <c r="OIL58" s="468"/>
      <c r="OIM58" s="468"/>
      <c r="OIN58" s="468"/>
      <c r="OIO58" s="468"/>
      <c r="OIP58" s="468"/>
      <c r="OIQ58" s="468"/>
      <c r="OIR58" s="468"/>
      <c r="OIS58" s="468"/>
      <c r="OIT58" s="468"/>
      <c r="OIU58" s="468"/>
      <c r="OIV58" s="468"/>
      <c r="OIW58" s="468"/>
      <c r="OIX58" s="468"/>
      <c r="OIY58" s="468"/>
      <c r="OIZ58" s="468"/>
      <c r="OJA58" s="468"/>
      <c r="OJB58" s="468"/>
      <c r="OJC58" s="468"/>
      <c r="OJD58" s="468"/>
      <c r="OJE58" s="468"/>
      <c r="OJF58" s="468"/>
      <c r="OJG58" s="468"/>
      <c r="OJH58" s="468"/>
      <c r="OJI58" s="468"/>
      <c r="OJJ58" s="468"/>
      <c r="OJK58" s="468"/>
      <c r="OJL58" s="468"/>
      <c r="OJM58" s="468"/>
      <c r="OJN58" s="468"/>
      <c r="OJO58" s="468"/>
      <c r="OJP58" s="468"/>
      <c r="OJQ58" s="468"/>
      <c r="OJR58" s="468"/>
      <c r="OJS58" s="468"/>
      <c r="OJT58" s="468"/>
      <c r="OJU58" s="468"/>
      <c r="OJV58" s="468"/>
      <c r="OJW58" s="468"/>
      <c r="OJX58" s="468"/>
      <c r="OJY58" s="468"/>
      <c r="OJZ58" s="468"/>
      <c r="OKA58" s="468"/>
      <c r="OKB58" s="468"/>
      <c r="OKC58" s="468"/>
      <c r="OKD58" s="468"/>
      <c r="OKE58" s="468"/>
      <c r="OKF58" s="468"/>
      <c r="OKG58" s="468"/>
      <c r="OKH58" s="468"/>
      <c r="OKI58" s="468"/>
      <c r="OKJ58" s="468"/>
      <c r="OKK58" s="468"/>
      <c r="OKL58" s="468"/>
      <c r="OKM58" s="468"/>
      <c r="OKN58" s="468"/>
      <c r="OKO58" s="468"/>
      <c r="OKP58" s="468"/>
      <c r="OKQ58" s="468"/>
      <c r="OKR58" s="468"/>
      <c r="OKS58" s="468"/>
      <c r="OKT58" s="468"/>
      <c r="OKU58" s="468"/>
      <c r="OKV58" s="468"/>
      <c r="OKW58" s="468"/>
      <c r="OKX58" s="468"/>
      <c r="OKY58" s="468"/>
      <c r="OKZ58" s="468"/>
      <c r="OLA58" s="468"/>
      <c r="OLB58" s="468"/>
      <c r="OLC58" s="468"/>
      <c r="OLD58" s="468"/>
      <c r="OLE58" s="468"/>
      <c r="OLF58" s="468"/>
      <c r="OLG58" s="468"/>
      <c r="OLH58" s="468"/>
      <c r="OLI58" s="468"/>
      <c r="OLJ58" s="468"/>
      <c r="OLK58" s="468"/>
      <c r="OLL58" s="468"/>
      <c r="OLM58" s="468"/>
      <c r="OLN58" s="468"/>
      <c r="OLO58" s="468"/>
      <c r="OLP58" s="468"/>
      <c r="OLQ58" s="468"/>
      <c r="OLR58" s="468"/>
      <c r="OLS58" s="468"/>
      <c r="OLT58" s="468"/>
      <c r="OLU58" s="468"/>
      <c r="OLV58" s="468"/>
      <c r="OLW58" s="468"/>
      <c r="OLX58" s="468"/>
      <c r="OLY58" s="468"/>
      <c r="OLZ58" s="468"/>
      <c r="OMA58" s="468"/>
      <c r="OMB58" s="468"/>
      <c r="OMC58" s="468"/>
      <c r="OMD58" s="468"/>
      <c r="OME58" s="468"/>
      <c r="OMF58" s="468"/>
      <c r="OMG58" s="468"/>
      <c r="OMH58" s="468"/>
      <c r="OMI58" s="468"/>
      <c r="OMJ58" s="468"/>
      <c r="OMK58" s="468"/>
      <c r="OML58" s="468"/>
      <c r="OMM58" s="468"/>
      <c r="OMN58" s="468"/>
      <c r="OMO58" s="468"/>
      <c r="OMP58" s="468"/>
      <c r="OMQ58" s="468"/>
      <c r="OMR58" s="468"/>
      <c r="OMS58" s="468"/>
      <c r="OMT58" s="468"/>
      <c r="OMU58" s="468"/>
      <c r="OMV58" s="468"/>
      <c r="OMW58" s="468"/>
      <c r="OMX58" s="468"/>
      <c r="OMY58" s="468"/>
      <c r="OMZ58" s="468"/>
      <c r="ONA58" s="468"/>
      <c r="ONB58" s="468"/>
      <c r="ONC58" s="468"/>
      <c r="OND58" s="468"/>
      <c r="ONE58" s="468"/>
      <c r="ONF58" s="468"/>
      <c r="ONG58" s="468"/>
      <c r="ONH58" s="468"/>
      <c r="ONI58" s="468"/>
      <c r="ONJ58" s="468"/>
      <c r="ONK58" s="468"/>
      <c r="ONL58" s="468"/>
      <c r="ONM58" s="468"/>
      <c r="ONN58" s="468"/>
      <c r="ONO58" s="468"/>
      <c r="ONP58" s="468"/>
      <c r="ONQ58" s="468"/>
      <c r="ONR58" s="468"/>
      <c r="ONS58" s="468"/>
      <c r="ONT58" s="468"/>
      <c r="ONU58" s="468"/>
      <c r="ONV58" s="468"/>
      <c r="ONW58" s="468"/>
      <c r="ONX58" s="468"/>
      <c r="ONY58" s="468"/>
      <c r="ONZ58" s="468"/>
      <c r="OOA58" s="468"/>
      <c r="OOB58" s="468"/>
      <c r="OOC58" s="468"/>
      <c r="OOD58" s="468"/>
      <c r="OOE58" s="468"/>
      <c r="OOF58" s="468"/>
      <c r="OOG58" s="468"/>
      <c r="OOH58" s="468"/>
      <c r="OOI58" s="468"/>
      <c r="OOJ58" s="468"/>
      <c r="OOK58" s="468"/>
      <c r="OOL58" s="468"/>
      <c r="OOM58" s="468"/>
      <c r="OON58" s="468"/>
      <c r="OOO58" s="468"/>
      <c r="OOP58" s="468"/>
      <c r="OOQ58" s="468"/>
      <c r="OOR58" s="468"/>
      <c r="OOS58" s="468"/>
      <c r="OOT58" s="468"/>
      <c r="OOU58" s="468"/>
      <c r="OOV58" s="468"/>
      <c r="OOW58" s="468"/>
      <c r="OOX58" s="468"/>
      <c r="OOY58" s="468"/>
      <c r="OOZ58" s="468"/>
      <c r="OPA58" s="468"/>
      <c r="OPB58" s="468"/>
      <c r="OPC58" s="468"/>
      <c r="OPD58" s="468"/>
      <c r="OPE58" s="468"/>
      <c r="OPF58" s="468"/>
      <c r="OPG58" s="468"/>
      <c r="OPH58" s="468"/>
      <c r="OPI58" s="468"/>
      <c r="OPJ58" s="468"/>
      <c r="OPK58" s="468"/>
      <c r="OPL58" s="468"/>
      <c r="OPM58" s="468"/>
      <c r="OPN58" s="468"/>
      <c r="OPO58" s="468"/>
      <c r="OPP58" s="468"/>
      <c r="OPQ58" s="468"/>
      <c r="OPR58" s="468"/>
      <c r="OPS58" s="468"/>
      <c r="OPT58" s="468"/>
      <c r="OPU58" s="468"/>
      <c r="OPV58" s="468"/>
      <c r="OPW58" s="468"/>
      <c r="OPX58" s="468"/>
      <c r="OPY58" s="468"/>
      <c r="OPZ58" s="468"/>
      <c r="OQA58" s="468"/>
      <c r="OQB58" s="468"/>
      <c r="OQC58" s="468"/>
      <c r="OQD58" s="468"/>
      <c r="OQE58" s="468"/>
      <c r="OQF58" s="468"/>
      <c r="OQG58" s="468"/>
      <c r="OQH58" s="468"/>
      <c r="OQI58" s="468"/>
      <c r="OQJ58" s="468"/>
      <c r="OQK58" s="468"/>
      <c r="OQL58" s="468"/>
      <c r="OQM58" s="468"/>
      <c r="OQN58" s="468"/>
      <c r="OQO58" s="468"/>
      <c r="OQP58" s="468"/>
      <c r="OQQ58" s="468"/>
      <c r="OQR58" s="468"/>
      <c r="OQS58" s="468"/>
      <c r="OQT58" s="468"/>
      <c r="OQU58" s="468"/>
      <c r="OQV58" s="468"/>
      <c r="OQW58" s="468"/>
      <c r="OQX58" s="468"/>
      <c r="OQY58" s="468"/>
      <c r="OQZ58" s="468"/>
      <c r="ORA58" s="468"/>
      <c r="ORB58" s="468"/>
      <c r="ORC58" s="468"/>
      <c r="ORD58" s="468"/>
      <c r="ORE58" s="468"/>
      <c r="ORF58" s="468"/>
      <c r="ORG58" s="468"/>
      <c r="ORH58" s="468"/>
      <c r="ORI58" s="468"/>
      <c r="ORJ58" s="468"/>
      <c r="ORK58" s="468"/>
      <c r="ORL58" s="468"/>
      <c r="ORM58" s="468"/>
      <c r="ORN58" s="468"/>
      <c r="ORO58" s="468"/>
      <c r="ORP58" s="468"/>
      <c r="ORQ58" s="468"/>
      <c r="ORR58" s="468"/>
      <c r="ORS58" s="468"/>
      <c r="ORT58" s="468"/>
      <c r="ORU58" s="468"/>
      <c r="ORV58" s="468"/>
      <c r="ORW58" s="468"/>
      <c r="ORX58" s="468"/>
      <c r="ORY58" s="468"/>
      <c r="ORZ58" s="468"/>
      <c r="OSA58" s="468"/>
      <c r="OSB58" s="468"/>
      <c r="OSC58" s="468"/>
      <c r="OSD58" s="468"/>
      <c r="OSE58" s="468"/>
      <c r="OSF58" s="468"/>
      <c r="OSG58" s="468"/>
      <c r="OSH58" s="468"/>
      <c r="OSI58" s="468"/>
      <c r="OSJ58" s="468"/>
      <c r="OSK58" s="468"/>
      <c r="OSL58" s="468"/>
      <c r="OSM58" s="468"/>
      <c r="OSN58" s="468"/>
      <c r="OSO58" s="468"/>
      <c r="OSP58" s="468"/>
      <c r="OSQ58" s="468"/>
      <c r="OSR58" s="468"/>
      <c r="OSS58" s="468"/>
      <c r="OST58" s="468"/>
      <c r="OSU58" s="468"/>
      <c r="OSV58" s="468"/>
      <c r="OSW58" s="468"/>
      <c r="OSX58" s="468"/>
      <c r="OSY58" s="468"/>
      <c r="OSZ58" s="468"/>
      <c r="OTA58" s="468"/>
      <c r="OTB58" s="468"/>
      <c r="OTC58" s="468"/>
      <c r="OTD58" s="468"/>
      <c r="OTE58" s="468"/>
      <c r="OTF58" s="468"/>
      <c r="OTG58" s="468"/>
      <c r="OTH58" s="468"/>
      <c r="OTI58" s="468"/>
      <c r="OTJ58" s="468"/>
      <c r="OTK58" s="468"/>
      <c r="OTL58" s="468"/>
      <c r="OTM58" s="468"/>
      <c r="OTN58" s="468"/>
      <c r="OTO58" s="468"/>
      <c r="OTP58" s="468"/>
      <c r="OTQ58" s="468"/>
      <c r="OTR58" s="468"/>
      <c r="OTS58" s="468"/>
      <c r="OTT58" s="468"/>
      <c r="OTU58" s="468"/>
      <c r="OTV58" s="468"/>
      <c r="OTW58" s="468"/>
      <c r="OTX58" s="468"/>
      <c r="OTY58" s="468"/>
      <c r="OTZ58" s="468"/>
      <c r="OUA58" s="468"/>
      <c r="OUB58" s="468"/>
      <c r="OUC58" s="468"/>
      <c r="OUD58" s="468"/>
      <c r="OUE58" s="468"/>
      <c r="OUF58" s="468"/>
      <c r="OUG58" s="468"/>
      <c r="OUH58" s="468"/>
      <c r="OUI58" s="468"/>
      <c r="OUJ58" s="468"/>
      <c r="OUK58" s="468"/>
      <c r="OUL58" s="468"/>
      <c r="OUM58" s="468"/>
      <c r="OUN58" s="468"/>
      <c r="OUO58" s="468"/>
      <c r="OUP58" s="468"/>
      <c r="OUQ58" s="468"/>
      <c r="OUR58" s="468"/>
      <c r="OUS58" s="468"/>
      <c r="OUT58" s="468"/>
      <c r="OUU58" s="468"/>
      <c r="OUV58" s="468"/>
      <c r="OUW58" s="468"/>
      <c r="OUX58" s="468"/>
      <c r="OUY58" s="468"/>
      <c r="OUZ58" s="468"/>
      <c r="OVA58" s="468"/>
      <c r="OVB58" s="468"/>
      <c r="OVC58" s="468"/>
      <c r="OVD58" s="468"/>
      <c r="OVE58" s="468"/>
      <c r="OVF58" s="468"/>
      <c r="OVG58" s="468"/>
      <c r="OVH58" s="468"/>
      <c r="OVI58" s="468"/>
      <c r="OVJ58" s="468"/>
      <c r="OVK58" s="468"/>
      <c r="OVL58" s="468"/>
      <c r="OVM58" s="468"/>
      <c r="OVN58" s="468"/>
      <c r="OVO58" s="468"/>
      <c r="OVP58" s="468"/>
      <c r="OVQ58" s="468"/>
      <c r="OVR58" s="468"/>
      <c r="OVS58" s="468"/>
      <c r="OVT58" s="468"/>
      <c r="OVU58" s="468"/>
      <c r="OVV58" s="468"/>
      <c r="OVW58" s="468"/>
      <c r="OVX58" s="468"/>
      <c r="OVY58" s="468"/>
      <c r="OVZ58" s="468"/>
      <c r="OWA58" s="468"/>
      <c r="OWB58" s="468"/>
      <c r="OWC58" s="468"/>
      <c r="OWD58" s="468"/>
      <c r="OWE58" s="468"/>
      <c r="OWF58" s="468"/>
      <c r="OWG58" s="468"/>
      <c r="OWH58" s="468"/>
      <c r="OWI58" s="468"/>
      <c r="OWJ58" s="468"/>
      <c r="OWK58" s="468"/>
      <c r="OWL58" s="468"/>
      <c r="OWM58" s="468"/>
      <c r="OWN58" s="468"/>
      <c r="OWO58" s="468"/>
      <c r="OWP58" s="468"/>
      <c r="OWQ58" s="468"/>
      <c r="OWR58" s="468"/>
      <c r="OWS58" s="468"/>
      <c r="OWT58" s="468"/>
      <c r="OWU58" s="468"/>
      <c r="OWV58" s="468"/>
      <c r="OWW58" s="468"/>
      <c r="OWX58" s="468"/>
      <c r="OWY58" s="468"/>
      <c r="OWZ58" s="468"/>
      <c r="OXA58" s="468"/>
      <c r="OXB58" s="468"/>
      <c r="OXC58" s="468"/>
      <c r="OXD58" s="468"/>
      <c r="OXE58" s="468"/>
      <c r="OXF58" s="468"/>
      <c r="OXG58" s="468"/>
      <c r="OXH58" s="468"/>
      <c r="OXI58" s="468"/>
      <c r="OXJ58" s="468"/>
      <c r="OXK58" s="468"/>
      <c r="OXL58" s="468"/>
      <c r="OXM58" s="468"/>
      <c r="OXN58" s="468"/>
      <c r="OXO58" s="468"/>
      <c r="OXP58" s="468"/>
      <c r="OXQ58" s="468"/>
      <c r="OXR58" s="468"/>
      <c r="OXS58" s="468"/>
      <c r="OXT58" s="468"/>
      <c r="OXU58" s="468"/>
      <c r="OXV58" s="468"/>
      <c r="OXW58" s="468"/>
      <c r="OXX58" s="468"/>
      <c r="OXY58" s="468"/>
      <c r="OXZ58" s="468"/>
      <c r="OYA58" s="468"/>
      <c r="OYB58" s="468"/>
      <c r="OYC58" s="468"/>
      <c r="OYD58" s="468"/>
      <c r="OYE58" s="468"/>
      <c r="OYF58" s="468"/>
      <c r="OYG58" s="468"/>
      <c r="OYH58" s="468"/>
      <c r="OYI58" s="468"/>
      <c r="OYJ58" s="468"/>
      <c r="OYK58" s="468"/>
      <c r="OYL58" s="468"/>
      <c r="OYM58" s="468"/>
      <c r="OYN58" s="468"/>
      <c r="OYO58" s="468"/>
      <c r="OYP58" s="468"/>
      <c r="OYQ58" s="468"/>
      <c r="OYR58" s="468"/>
      <c r="OYS58" s="468"/>
      <c r="OYT58" s="468"/>
      <c r="OYU58" s="468"/>
      <c r="OYV58" s="468"/>
      <c r="OYW58" s="468"/>
      <c r="OYX58" s="468"/>
      <c r="OYY58" s="468"/>
      <c r="OYZ58" s="468"/>
      <c r="OZA58" s="468"/>
      <c r="OZB58" s="468"/>
      <c r="OZC58" s="468"/>
      <c r="OZD58" s="468"/>
      <c r="OZE58" s="468"/>
      <c r="OZF58" s="468"/>
      <c r="OZG58" s="468"/>
      <c r="OZH58" s="468"/>
      <c r="OZI58" s="468"/>
      <c r="OZJ58" s="468"/>
      <c r="OZK58" s="468"/>
      <c r="OZL58" s="468"/>
      <c r="OZM58" s="468"/>
      <c r="OZN58" s="468"/>
      <c r="OZO58" s="468"/>
      <c r="OZP58" s="468"/>
      <c r="OZQ58" s="468"/>
      <c r="OZR58" s="468"/>
      <c r="OZS58" s="468"/>
      <c r="OZT58" s="468"/>
      <c r="OZU58" s="468"/>
      <c r="OZV58" s="468"/>
      <c r="OZW58" s="468"/>
      <c r="OZX58" s="468"/>
      <c r="OZY58" s="468"/>
      <c r="OZZ58" s="468"/>
      <c r="PAA58" s="468"/>
      <c r="PAB58" s="468"/>
      <c r="PAC58" s="468"/>
      <c r="PAD58" s="468"/>
      <c r="PAE58" s="468"/>
      <c r="PAF58" s="468"/>
      <c r="PAG58" s="468"/>
      <c r="PAH58" s="468"/>
      <c r="PAI58" s="468"/>
      <c r="PAJ58" s="468"/>
      <c r="PAK58" s="468"/>
      <c r="PAL58" s="468"/>
      <c r="PAM58" s="468"/>
      <c r="PAN58" s="468"/>
      <c r="PAO58" s="468"/>
      <c r="PAP58" s="468"/>
      <c r="PAQ58" s="468"/>
      <c r="PAR58" s="468"/>
      <c r="PAS58" s="468"/>
      <c r="PAT58" s="468"/>
      <c r="PAU58" s="468"/>
      <c r="PAV58" s="468"/>
      <c r="PAW58" s="468"/>
      <c r="PAX58" s="468"/>
      <c r="PAY58" s="468"/>
      <c r="PAZ58" s="468"/>
      <c r="PBA58" s="468"/>
      <c r="PBB58" s="468"/>
      <c r="PBC58" s="468"/>
      <c r="PBD58" s="468"/>
      <c r="PBE58" s="468"/>
      <c r="PBF58" s="468"/>
      <c r="PBG58" s="468"/>
      <c r="PBH58" s="468"/>
      <c r="PBI58" s="468"/>
      <c r="PBJ58" s="468"/>
      <c r="PBK58" s="468"/>
      <c r="PBL58" s="468"/>
      <c r="PBM58" s="468"/>
      <c r="PBN58" s="468"/>
      <c r="PBO58" s="468"/>
      <c r="PBP58" s="468"/>
      <c r="PBQ58" s="468"/>
      <c r="PBR58" s="468"/>
      <c r="PBS58" s="468"/>
      <c r="PBT58" s="468"/>
      <c r="PBU58" s="468"/>
      <c r="PBV58" s="468"/>
      <c r="PBW58" s="468"/>
      <c r="PBX58" s="468"/>
      <c r="PBY58" s="468"/>
      <c r="PBZ58" s="468"/>
      <c r="PCA58" s="468"/>
      <c r="PCB58" s="468"/>
      <c r="PCC58" s="468"/>
      <c r="PCD58" s="468"/>
      <c r="PCE58" s="468"/>
      <c r="PCF58" s="468"/>
      <c r="PCG58" s="468"/>
      <c r="PCH58" s="468"/>
      <c r="PCI58" s="468"/>
      <c r="PCJ58" s="468"/>
      <c r="PCK58" s="468"/>
      <c r="PCL58" s="468"/>
      <c r="PCM58" s="468"/>
      <c r="PCN58" s="468"/>
      <c r="PCO58" s="468"/>
      <c r="PCP58" s="468"/>
      <c r="PCQ58" s="468"/>
      <c r="PCR58" s="468"/>
      <c r="PCS58" s="468"/>
      <c r="PCT58" s="468"/>
      <c r="PCU58" s="468"/>
      <c r="PCV58" s="468"/>
      <c r="PCW58" s="468"/>
      <c r="PCX58" s="468"/>
      <c r="PCY58" s="468"/>
      <c r="PCZ58" s="468"/>
      <c r="PDA58" s="468"/>
      <c r="PDB58" s="468"/>
      <c r="PDC58" s="468"/>
      <c r="PDD58" s="468"/>
      <c r="PDE58" s="468"/>
      <c r="PDF58" s="468"/>
      <c r="PDG58" s="468"/>
      <c r="PDH58" s="468"/>
      <c r="PDI58" s="468"/>
      <c r="PDJ58" s="468"/>
      <c r="PDK58" s="468"/>
      <c r="PDL58" s="468"/>
      <c r="PDM58" s="468"/>
      <c r="PDN58" s="468"/>
      <c r="PDO58" s="468"/>
      <c r="PDP58" s="468"/>
      <c r="PDQ58" s="468"/>
      <c r="PDR58" s="468"/>
      <c r="PDS58" s="468"/>
      <c r="PDT58" s="468"/>
      <c r="PDU58" s="468"/>
      <c r="PDV58" s="468"/>
      <c r="PDW58" s="468"/>
      <c r="PDX58" s="468"/>
      <c r="PDY58" s="468"/>
      <c r="PDZ58" s="468"/>
      <c r="PEA58" s="468"/>
      <c r="PEB58" s="468"/>
      <c r="PEC58" s="468"/>
      <c r="PED58" s="468"/>
      <c r="PEE58" s="468"/>
      <c r="PEF58" s="468"/>
      <c r="PEG58" s="468"/>
      <c r="PEH58" s="468"/>
      <c r="PEI58" s="468"/>
      <c r="PEJ58" s="468"/>
      <c r="PEK58" s="468"/>
      <c r="PEL58" s="468"/>
      <c r="PEM58" s="468"/>
      <c r="PEN58" s="468"/>
      <c r="PEO58" s="468"/>
      <c r="PEP58" s="468"/>
      <c r="PEQ58" s="468"/>
      <c r="PER58" s="468"/>
      <c r="PES58" s="468"/>
      <c r="PET58" s="468"/>
      <c r="PEU58" s="468"/>
      <c r="PEV58" s="468"/>
      <c r="PEW58" s="468"/>
      <c r="PEX58" s="468"/>
      <c r="PEY58" s="468"/>
      <c r="PEZ58" s="468"/>
      <c r="PFA58" s="468"/>
      <c r="PFB58" s="468"/>
      <c r="PFC58" s="468"/>
      <c r="PFD58" s="468"/>
      <c r="PFE58" s="468"/>
      <c r="PFF58" s="468"/>
      <c r="PFG58" s="468"/>
      <c r="PFH58" s="468"/>
      <c r="PFI58" s="468"/>
      <c r="PFJ58" s="468"/>
      <c r="PFK58" s="468"/>
      <c r="PFL58" s="468"/>
      <c r="PFM58" s="468"/>
      <c r="PFN58" s="468"/>
      <c r="PFO58" s="468"/>
      <c r="PFP58" s="468"/>
      <c r="PFQ58" s="468"/>
      <c r="PFR58" s="468"/>
      <c r="PFS58" s="468"/>
      <c r="PFT58" s="468"/>
      <c r="PFU58" s="468"/>
      <c r="PFV58" s="468"/>
      <c r="PFW58" s="468"/>
      <c r="PFX58" s="468"/>
      <c r="PFY58" s="468"/>
      <c r="PFZ58" s="468"/>
      <c r="PGA58" s="468"/>
      <c r="PGB58" s="468"/>
      <c r="PGC58" s="468"/>
      <c r="PGD58" s="468"/>
      <c r="PGE58" s="468"/>
      <c r="PGF58" s="468"/>
      <c r="PGG58" s="468"/>
      <c r="PGH58" s="468"/>
      <c r="PGI58" s="468"/>
      <c r="PGJ58" s="468"/>
      <c r="PGK58" s="468"/>
      <c r="PGL58" s="468"/>
      <c r="PGM58" s="468"/>
      <c r="PGN58" s="468"/>
      <c r="PGO58" s="468"/>
      <c r="PGP58" s="468"/>
      <c r="PGQ58" s="468"/>
      <c r="PGR58" s="468"/>
      <c r="PGS58" s="468"/>
      <c r="PGT58" s="468"/>
      <c r="PGU58" s="468"/>
      <c r="PGV58" s="468"/>
      <c r="PGW58" s="468"/>
      <c r="PGX58" s="468"/>
      <c r="PGY58" s="468"/>
      <c r="PGZ58" s="468"/>
      <c r="PHA58" s="468"/>
      <c r="PHB58" s="468"/>
      <c r="PHC58" s="468"/>
      <c r="PHD58" s="468"/>
      <c r="PHE58" s="468"/>
      <c r="PHF58" s="468"/>
      <c r="PHG58" s="468"/>
      <c r="PHH58" s="468"/>
      <c r="PHI58" s="468"/>
      <c r="PHJ58" s="468"/>
      <c r="PHK58" s="468"/>
      <c r="PHL58" s="468"/>
      <c r="PHM58" s="468"/>
      <c r="PHN58" s="468"/>
      <c r="PHO58" s="468"/>
      <c r="PHP58" s="468"/>
      <c r="PHQ58" s="468"/>
      <c r="PHR58" s="468"/>
      <c r="PHS58" s="468"/>
      <c r="PHT58" s="468"/>
      <c r="PHU58" s="468"/>
      <c r="PHV58" s="468"/>
      <c r="PHW58" s="468"/>
      <c r="PHX58" s="468"/>
      <c r="PHY58" s="468"/>
      <c r="PHZ58" s="468"/>
      <c r="PIA58" s="468"/>
      <c r="PIB58" s="468"/>
      <c r="PIC58" s="468"/>
      <c r="PID58" s="468"/>
      <c r="PIE58" s="468"/>
      <c r="PIF58" s="468"/>
      <c r="PIG58" s="468"/>
      <c r="PIH58" s="468"/>
      <c r="PII58" s="468"/>
      <c r="PIJ58" s="468"/>
      <c r="PIK58" s="468"/>
      <c r="PIL58" s="468"/>
      <c r="PIM58" s="468"/>
      <c r="PIN58" s="468"/>
      <c r="PIO58" s="468"/>
      <c r="PIP58" s="468"/>
      <c r="PIQ58" s="468"/>
      <c r="PIR58" s="468"/>
      <c r="PIS58" s="468"/>
      <c r="PIT58" s="468"/>
      <c r="PIU58" s="468"/>
      <c r="PIV58" s="468"/>
      <c r="PIW58" s="468"/>
      <c r="PIX58" s="468"/>
      <c r="PIY58" s="468"/>
      <c r="PIZ58" s="468"/>
      <c r="PJA58" s="468"/>
      <c r="PJB58" s="468"/>
      <c r="PJC58" s="468"/>
      <c r="PJD58" s="468"/>
      <c r="PJE58" s="468"/>
      <c r="PJF58" s="468"/>
      <c r="PJG58" s="468"/>
      <c r="PJH58" s="468"/>
      <c r="PJI58" s="468"/>
      <c r="PJJ58" s="468"/>
      <c r="PJK58" s="468"/>
      <c r="PJL58" s="468"/>
      <c r="PJM58" s="468"/>
      <c r="PJN58" s="468"/>
      <c r="PJO58" s="468"/>
      <c r="PJP58" s="468"/>
      <c r="PJQ58" s="468"/>
      <c r="PJR58" s="468"/>
      <c r="PJS58" s="468"/>
      <c r="PJT58" s="468"/>
      <c r="PJU58" s="468"/>
      <c r="PJV58" s="468"/>
      <c r="PJW58" s="468"/>
      <c r="PJX58" s="468"/>
      <c r="PJY58" s="468"/>
      <c r="PJZ58" s="468"/>
      <c r="PKA58" s="468"/>
      <c r="PKB58" s="468"/>
      <c r="PKC58" s="468"/>
      <c r="PKD58" s="468"/>
      <c r="PKE58" s="468"/>
      <c r="PKF58" s="468"/>
      <c r="PKG58" s="468"/>
      <c r="PKH58" s="468"/>
      <c r="PKI58" s="468"/>
      <c r="PKJ58" s="468"/>
      <c r="PKK58" s="468"/>
      <c r="PKL58" s="468"/>
      <c r="PKM58" s="468"/>
      <c r="PKN58" s="468"/>
      <c r="PKO58" s="468"/>
      <c r="PKP58" s="468"/>
      <c r="PKQ58" s="468"/>
      <c r="PKR58" s="468"/>
      <c r="PKS58" s="468"/>
      <c r="PKT58" s="468"/>
      <c r="PKU58" s="468"/>
      <c r="PKV58" s="468"/>
      <c r="PKW58" s="468"/>
      <c r="PKX58" s="468"/>
      <c r="PKY58" s="468"/>
      <c r="PKZ58" s="468"/>
      <c r="PLA58" s="468"/>
      <c r="PLB58" s="468"/>
      <c r="PLC58" s="468"/>
      <c r="PLD58" s="468"/>
      <c r="PLE58" s="468"/>
      <c r="PLF58" s="468"/>
      <c r="PLG58" s="468"/>
      <c r="PLH58" s="468"/>
      <c r="PLI58" s="468"/>
      <c r="PLJ58" s="468"/>
      <c r="PLK58" s="468"/>
      <c r="PLL58" s="468"/>
      <c r="PLM58" s="468"/>
      <c r="PLN58" s="468"/>
      <c r="PLO58" s="468"/>
      <c r="PLP58" s="468"/>
      <c r="PLQ58" s="468"/>
      <c r="PLR58" s="468"/>
      <c r="PLS58" s="468"/>
      <c r="PLT58" s="468"/>
      <c r="PLU58" s="468"/>
      <c r="PLV58" s="468"/>
      <c r="PLW58" s="468"/>
      <c r="PLX58" s="468"/>
      <c r="PLY58" s="468"/>
      <c r="PLZ58" s="468"/>
      <c r="PMA58" s="468"/>
      <c r="PMB58" s="468"/>
      <c r="PMC58" s="468"/>
      <c r="PMD58" s="468"/>
      <c r="PME58" s="468"/>
      <c r="PMF58" s="468"/>
      <c r="PMG58" s="468"/>
      <c r="PMH58" s="468"/>
      <c r="PMI58" s="468"/>
      <c r="PMJ58" s="468"/>
      <c r="PMK58" s="468"/>
      <c r="PML58" s="468"/>
      <c r="PMM58" s="468"/>
      <c r="PMN58" s="468"/>
      <c r="PMO58" s="468"/>
      <c r="PMP58" s="468"/>
      <c r="PMQ58" s="468"/>
      <c r="PMR58" s="468"/>
      <c r="PMS58" s="468"/>
      <c r="PMT58" s="468"/>
      <c r="PMU58" s="468"/>
      <c r="PMV58" s="468"/>
      <c r="PMW58" s="468"/>
      <c r="PMX58" s="468"/>
      <c r="PMY58" s="468"/>
      <c r="PMZ58" s="468"/>
      <c r="PNA58" s="468"/>
      <c r="PNB58" s="468"/>
      <c r="PNC58" s="468"/>
      <c r="PND58" s="468"/>
      <c r="PNE58" s="468"/>
      <c r="PNF58" s="468"/>
      <c r="PNG58" s="468"/>
      <c r="PNH58" s="468"/>
      <c r="PNI58" s="468"/>
      <c r="PNJ58" s="468"/>
      <c r="PNK58" s="468"/>
      <c r="PNL58" s="468"/>
      <c r="PNM58" s="468"/>
      <c r="PNN58" s="468"/>
      <c r="PNO58" s="468"/>
      <c r="PNP58" s="468"/>
      <c r="PNQ58" s="468"/>
      <c r="PNR58" s="468"/>
      <c r="PNS58" s="468"/>
      <c r="PNT58" s="468"/>
      <c r="PNU58" s="468"/>
      <c r="PNV58" s="468"/>
      <c r="PNW58" s="468"/>
      <c r="PNX58" s="468"/>
      <c r="PNY58" s="468"/>
      <c r="PNZ58" s="468"/>
      <c r="POA58" s="468"/>
      <c r="POB58" s="468"/>
      <c r="POC58" s="468"/>
      <c r="POD58" s="468"/>
      <c r="POE58" s="468"/>
      <c r="POF58" s="468"/>
      <c r="POG58" s="468"/>
      <c r="POH58" s="468"/>
      <c r="POI58" s="468"/>
      <c r="POJ58" s="468"/>
      <c r="POK58" s="468"/>
      <c r="POL58" s="468"/>
      <c r="POM58" s="468"/>
      <c r="PON58" s="468"/>
      <c r="POO58" s="468"/>
      <c r="POP58" s="468"/>
      <c r="POQ58" s="468"/>
      <c r="POR58" s="468"/>
      <c r="POS58" s="468"/>
      <c r="POT58" s="468"/>
      <c r="POU58" s="468"/>
      <c r="POV58" s="468"/>
      <c r="POW58" s="468"/>
      <c r="POX58" s="468"/>
      <c r="POY58" s="468"/>
      <c r="POZ58" s="468"/>
      <c r="PPA58" s="468"/>
      <c r="PPB58" s="468"/>
      <c r="PPC58" s="468"/>
      <c r="PPD58" s="468"/>
      <c r="PPE58" s="468"/>
      <c r="PPF58" s="468"/>
      <c r="PPG58" s="468"/>
      <c r="PPH58" s="468"/>
      <c r="PPI58" s="468"/>
      <c r="PPJ58" s="468"/>
      <c r="PPK58" s="468"/>
      <c r="PPL58" s="468"/>
      <c r="PPM58" s="468"/>
      <c r="PPN58" s="468"/>
      <c r="PPO58" s="468"/>
      <c r="PPP58" s="468"/>
      <c r="PPQ58" s="468"/>
      <c r="PPR58" s="468"/>
      <c r="PPS58" s="468"/>
      <c r="PPT58" s="468"/>
      <c r="PPU58" s="468"/>
      <c r="PPV58" s="468"/>
      <c r="PPW58" s="468"/>
      <c r="PPX58" s="468"/>
      <c r="PPY58" s="468"/>
      <c r="PPZ58" s="468"/>
      <c r="PQA58" s="468"/>
      <c r="PQB58" s="468"/>
      <c r="PQC58" s="468"/>
      <c r="PQD58" s="468"/>
      <c r="PQE58" s="468"/>
      <c r="PQF58" s="468"/>
      <c r="PQG58" s="468"/>
      <c r="PQH58" s="468"/>
      <c r="PQI58" s="468"/>
      <c r="PQJ58" s="468"/>
      <c r="PQK58" s="468"/>
      <c r="PQL58" s="468"/>
      <c r="PQM58" s="468"/>
      <c r="PQN58" s="468"/>
      <c r="PQO58" s="468"/>
      <c r="PQP58" s="468"/>
      <c r="PQQ58" s="468"/>
      <c r="PQR58" s="468"/>
      <c r="PQS58" s="468"/>
      <c r="PQT58" s="468"/>
      <c r="PQU58" s="468"/>
      <c r="PQV58" s="468"/>
      <c r="PQW58" s="468"/>
      <c r="PQX58" s="468"/>
      <c r="PQY58" s="468"/>
      <c r="PQZ58" s="468"/>
      <c r="PRA58" s="468"/>
      <c r="PRB58" s="468"/>
      <c r="PRC58" s="468"/>
      <c r="PRD58" s="468"/>
      <c r="PRE58" s="468"/>
      <c r="PRF58" s="468"/>
      <c r="PRG58" s="468"/>
      <c r="PRH58" s="468"/>
      <c r="PRI58" s="468"/>
      <c r="PRJ58" s="468"/>
      <c r="PRK58" s="468"/>
      <c r="PRL58" s="468"/>
      <c r="PRM58" s="468"/>
      <c r="PRN58" s="468"/>
      <c r="PRO58" s="468"/>
      <c r="PRP58" s="468"/>
      <c r="PRQ58" s="468"/>
      <c r="PRR58" s="468"/>
      <c r="PRS58" s="468"/>
      <c r="PRT58" s="468"/>
      <c r="PRU58" s="468"/>
      <c r="PRV58" s="468"/>
      <c r="PRW58" s="468"/>
      <c r="PRX58" s="468"/>
      <c r="PRY58" s="468"/>
      <c r="PRZ58" s="468"/>
      <c r="PSA58" s="468"/>
      <c r="PSB58" s="468"/>
      <c r="PSC58" s="468"/>
      <c r="PSD58" s="468"/>
      <c r="PSE58" s="468"/>
      <c r="PSF58" s="468"/>
      <c r="PSG58" s="468"/>
      <c r="PSH58" s="468"/>
      <c r="PSI58" s="468"/>
      <c r="PSJ58" s="468"/>
      <c r="PSK58" s="468"/>
      <c r="PSL58" s="468"/>
      <c r="PSM58" s="468"/>
      <c r="PSN58" s="468"/>
      <c r="PSO58" s="468"/>
      <c r="PSP58" s="468"/>
      <c r="PSQ58" s="468"/>
      <c r="PSR58" s="468"/>
      <c r="PSS58" s="468"/>
      <c r="PST58" s="468"/>
      <c r="PSU58" s="468"/>
      <c r="PSV58" s="468"/>
      <c r="PSW58" s="468"/>
      <c r="PSX58" s="468"/>
      <c r="PSY58" s="468"/>
      <c r="PSZ58" s="468"/>
      <c r="PTA58" s="468"/>
      <c r="PTB58" s="468"/>
      <c r="PTC58" s="468"/>
      <c r="PTD58" s="468"/>
      <c r="PTE58" s="468"/>
      <c r="PTF58" s="468"/>
      <c r="PTG58" s="468"/>
      <c r="PTH58" s="468"/>
      <c r="PTI58" s="468"/>
      <c r="PTJ58" s="468"/>
      <c r="PTK58" s="468"/>
      <c r="PTL58" s="468"/>
      <c r="PTM58" s="468"/>
      <c r="PTN58" s="468"/>
      <c r="PTO58" s="468"/>
      <c r="PTP58" s="468"/>
      <c r="PTQ58" s="468"/>
      <c r="PTR58" s="468"/>
      <c r="PTS58" s="468"/>
      <c r="PTT58" s="468"/>
      <c r="PTU58" s="468"/>
      <c r="PTV58" s="468"/>
      <c r="PTW58" s="468"/>
      <c r="PTX58" s="468"/>
      <c r="PTY58" s="468"/>
      <c r="PTZ58" s="468"/>
      <c r="PUA58" s="468"/>
      <c r="PUB58" s="468"/>
      <c r="PUC58" s="468"/>
      <c r="PUD58" s="468"/>
      <c r="PUE58" s="468"/>
      <c r="PUF58" s="468"/>
      <c r="PUG58" s="468"/>
      <c r="PUH58" s="468"/>
      <c r="PUI58" s="468"/>
      <c r="PUJ58" s="468"/>
      <c r="PUK58" s="468"/>
      <c r="PUL58" s="468"/>
      <c r="PUM58" s="468"/>
      <c r="PUN58" s="468"/>
      <c r="PUO58" s="468"/>
      <c r="PUP58" s="468"/>
      <c r="PUQ58" s="468"/>
      <c r="PUR58" s="468"/>
      <c r="PUS58" s="468"/>
      <c r="PUT58" s="468"/>
      <c r="PUU58" s="468"/>
      <c r="PUV58" s="468"/>
      <c r="PUW58" s="468"/>
      <c r="PUX58" s="468"/>
      <c r="PUY58" s="468"/>
      <c r="PUZ58" s="468"/>
      <c r="PVA58" s="468"/>
      <c r="PVB58" s="468"/>
      <c r="PVC58" s="468"/>
      <c r="PVD58" s="468"/>
      <c r="PVE58" s="468"/>
      <c r="PVF58" s="468"/>
      <c r="PVG58" s="468"/>
      <c r="PVH58" s="468"/>
      <c r="PVI58" s="468"/>
      <c r="PVJ58" s="468"/>
      <c r="PVK58" s="468"/>
      <c r="PVL58" s="468"/>
      <c r="PVM58" s="468"/>
      <c r="PVN58" s="468"/>
      <c r="PVO58" s="468"/>
      <c r="PVP58" s="468"/>
      <c r="PVQ58" s="468"/>
      <c r="PVR58" s="468"/>
      <c r="PVS58" s="468"/>
      <c r="PVT58" s="468"/>
      <c r="PVU58" s="468"/>
      <c r="PVV58" s="468"/>
      <c r="PVW58" s="468"/>
      <c r="PVX58" s="468"/>
      <c r="PVY58" s="468"/>
      <c r="PVZ58" s="468"/>
      <c r="PWA58" s="468"/>
      <c r="PWB58" s="468"/>
      <c r="PWC58" s="468"/>
      <c r="PWD58" s="468"/>
      <c r="PWE58" s="468"/>
      <c r="PWF58" s="468"/>
      <c r="PWG58" s="468"/>
      <c r="PWH58" s="468"/>
      <c r="PWI58" s="468"/>
      <c r="PWJ58" s="468"/>
      <c r="PWK58" s="468"/>
      <c r="PWL58" s="468"/>
      <c r="PWM58" s="468"/>
      <c r="PWN58" s="468"/>
      <c r="PWO58" s="468"/>
      <c r="PWP58" s="468"/>
      <c r="PWQ58" s="468"/>
      <c r="PWR58" s="468"/>
      <c r="PWS58" s="468"/>
      <c r="PWT58" s="468"/>
      <c r="PWU58" s="468"/>
      <c r="PWV58" s="468"/>
      <c r="PWW58" s="468"/>
      <c r="PWX58" s="468"/>
      <c r="PWY58" s="468"/>
      <c r="PWZ58" s="468"/>
      <c r="PXA58" s="468"/>
      <c r="PXB58" s="468"/>
      <c r="PXC58" s="468"/>
      <c r="PXD58" s="468"/>
      <c r="PXE58" s="468"/>
      <c r="PXF58" s="468"/>
      <c r="PXG58" s="468"/>
      <c r="PXH58" s="468"/>
      <c r="PXI58" s="468"/>
      <c r="PXJ58" s="468"/>
      <c r="PXK58" s="468"/>
      <c r="PXL58" s="468"/>
      <c r="PXM58" s="468"/>
      <c r="PXN58" s="468"/>
      <c r="PXO58" s="468"/>
      <c r="PXP58" s="468"/>
      <c r="PXQ58" s="468"/>
      <c r="PXR58" s="468"/>
      <c r="PXS58" s="468"/>
      <c r="PXT58" s="468"/>
      <c r="PXU58" s="468"/>
      <c r="PXV58" s="468"/>
      <c r="PXW58" s="468"/>
      <c r="PXX58" s="468"/>
      <c r="PXY58" s="468"/>
      <c r="PXZ58" s="468"/>
      <c r="PYA58" s="468"/>
      <c r="PYB58" s="468"/>
      <c r="PYC58" s="468"/>
      <c r="PYD58" s="468"/>
      <c r="PYE58" s="468"/>
      <c r="PYF58" s="468"/>
      <c r="PYG58" s="468"/>
      <c r="PYH58" s="468"/>
      <c r="PYI58" s="468"/>
      <c r="PYJ58" s="468"/>
      <c r="PYK58" s="468"/>
      <c r="PYL58" s="468"/>
      <c r="PYM58" s="468"/>
      <c r="PYN58" s="468"/>
      <c r="PYO58" s="468"/>
      <c r="PYP58" s="468"/>
      <c r="PYQ58" s="468"/>
      <c r="PYR58" s="468"/>
      <c r="PYS58" s="468"/>
      <c r="PYT58" s="468"/>
      <c r="PYU58" s="468"/>
      <c r="PYV58" s="468"/>
      <c r="PYW58" s="468"/>
      <c r="PYX58" s="468"/>
      <c r="PYY58" s="468"/>
      <c r="PYZ58" s="468"/>
      <c r="PZA58" s="468"/>
      <c r="PZB58" s="468"/>
      <c r="PZC58" s="468"/>
      <c r="PZD58" s="468"/>
      <c r="PZE58" s="468"/>
      <c r="PZF58" s="468"/>
      <c r="PZG58" s="468"/>
      <c r="PZH58" s="468"/>
      <c r="PZI58" s="468"/>
      <c r="PZJ58" s="468"/>
      <c r="PZK58" s="468"/>
      <c r="PZL58" s="468"/>
      <c r="PZM58" s="468"/>
      <c r="PZN58" s="468"/>
      <c r="PZO58" s="468"/>
      <c r="PZP58" s="468"/>
      <c r="PZQ58" s="468"/>
      <c r="PZR58" s="468"/>
      <c r="PZS58" s="468"/>
      <c r="PZT58" s="468"/>
      <c r="PZU58" s="468"/>
      <c r="PZV58" s="468"/>
      <c r="PZW58" s="468"/>
      <c r="PZX58" s="468"/>
      <c r="PZY58" s="468"/>
      <c r="PZZ58" s="468"/>
      <c r="QAA58" s="468"/>
      <c r="QAB58" s="468"/>
      <c r="QAC58" s="468"/>
      <c r="QAD58" s="468"/>
      <c r="QAE58" s="468"/>
      <c r="QAF58" s="468"/>
      <c r="QAG58" s="468"/>
      <c r="QAH58" s="468"/>
      <c r="QAI58" s="468"/>
      <c r="QAJ58" s="468"/>
      <c r="QAK58" s="468"/>
      <c r="QAL58" s="468"/>
      <c r="QAM58" s="468"/>
      <c r="QAN58" s="468"/>
      <c r="QAO58" s="468"/>
      <c r="QAP58" s="468"/>
      <c r="QAQ58" s="468"/>
      <c r="QAR58" s="468"/>
      <c r="QAS58" s="468"/>
      <c r="QAT58" s="468"/>
      <c r="QAU58" s="468"/>
      <c r="QAV58" s="468"/>
      <c r="QAW58" s="468"/>
      <c r="QAX58" s="468"/>
      <c r="QAY58" s="468"/>
      <c r="QAZ58" s="468"/>
      <c r="QBA58" s="468"/>
      <c r="QBB58" s="468"/>
      <c r="QBC58" s="468"/>
      <c r="QBD58" s="468"/>
      <c r="QBE58" s="468"/>
      <c r="QBF58" s="468"/>
      <c r="QBG58" s="468"/>
      <c r="QBH58" s="468"/>
      <c r="QBI58" s="468"/>
      <c r="QBJ58" s="468"/>
      <c r="QBK58" s="468"/>
      <c r="QBL58" s="468"/>
      <c r="QBM58" s="468"/>
      <c r="QBN58" s="468"/>
      <c r="QBO58" s="468"/>
      <c r="QBP58" s="468"/>
      <c r="QBQ58" s="468"/>
      <c r="QBR58" s="468"/>
      <c r="QBS58" s="468"/>
      <c r="QBT58" s="468"/>
      <c r="QBU58" s="468"/>
      <c r="QBV58" s="468"/>
      <c r="QBW58" s="468"/>
      <c r="QBX58" s="468"/>
      <c r="QBY58" s="468"/>
      <c r="QBZ58" s="468"/>
      <c r="QCA58" s="468"/>
      <c r="QCB58" s="468"/>
      <c r="QCC58" s="468"/>
      <c r="QCD58" s="468"/>
      <c r="QCE58" s="468"/>
      <c r="QCF58" s="468"/>
      <c r="QCG58" s="468"/>
      <c r="QCH58" s="468"/>
      <c r="QCI58" s="468"/>
      <c r="QCJ58" s="468"/>
      <c r="QCK58" s="468"/>
      <c r="QCL58" s="468"/>
      <c r="QCM58" s="468"/>
      <c r="QCN58" s="468"/>
      <c r="QCO58" s="468"/>
      <c r="QCP58" s="468"/>
      <c r="QCQ58" s="468"/>
      <c r="QCR58" s="468"/>
      <c r="QCS58" s="468"/>
      <c r="QCT58" s="468"/>
      <c r="QCU58" s="468"/>
      <c r="QCV58" s="468"/>
      <c r="QCW58" s="468"/>
      <c r="QCX58" s="468"/>
      <c r="QCY58" s="468"/>
      <c r="QCZ58" s="468"/>
      <c r="QDA58" s="468"/>
      <c r="QDB58" s="468"/>
      <c r="QDC58" s="468"/>
      <c r="QDD58" s="468"/>
      <c r="QDE58" s="468"/>
      <c r="QDF58" s="468"/>
      <c r="QDG58" s="468"/>
      <c r="QDH58" s="468"/>
      <c r="QDI58" s="468"/>
      <c r="QDJ58" s="468"/>
      <c r="QDK58" s="468"/>
      <c r="QDL58" s="468"/>
      <c r="QDM58" s="468"/>
      <c r="QDN58" s="468"/>
      <c r="QDO58" s="468"/>
      <c r="QDP58" s="468"/>
      <c r="QDQ58" s="468"/>
      <c r="QDR58" s="468"/>
      <c r="QDS58" s="468"/>
      <c r="QDT58" s="468"/>
      <c r="QDU58" s="468"/>
      <c r="QDV58" s="468"/>
      <c r="QDW58" s="468"/>
      <c r="QDX58" s="468"/>
      <c r="QDY58" s="468"/>
      <c r="QDZ58" s="468"/>
      <c r="QEA58" s="468"/>
      <c r="QEB58" s="468"/>
      <c r="QEC58" s="468"/>
      <c r="QED58" s="468"/>
      <c r="QEE58" s="468"/>
      <c r="QEF58" s="468"/>
      <c r="QEG58" s="468"/>
      <c r="QEH58" s="468"/>
      <c r="QEI58" s="468"/>
      <c r="QEJ58" s="468"/>
      <c r="QEK58" s="468"/>
      <c r="QEL58" s="468"/>
      <c r="QEM58" s="468"/>
      <c r="QEN58" s="468"/>
      <c r="QEO58" s="468"/>
      <c r="QEP58" s="468"/>
      <c r="QEQ58" s="468"/>
      <c r="QER58" s="468"/>
      <c r="QES58" s="468"/>
      <c r="QET58" s="468"/>
      <c r="QEU58" s="468"/>
      <c r="QEV58" s="468"/>
      <c r="QEW58" s="468"/>
      <c r="QEX58" s="468"/>
      <c r="QEY58" s="468"/>
      <c r="QEZ58" s="468"/>
      <c r="QFA58" s="468"/>
      <c r="QFB58" s="468"/>
      <c r="QFC58" s="468"/>
      <c r="QFD58" s="468"/>
      <c r="QFE58" s="468"/>
      <c r="QFF58" s="468"/>
      <c r="QFG58" s="468"/>
      <c r="QFH58" s="468"/>
      <c r="QFI58" s="468"/>
      <c r="QFJ58" s="468"/>
      <c r="QFK58" s="468"/>
      <c r="QFL58" s="468"/>
      <c r="QFM58" s="468"/>
      <c r="QFN58" s="468"/>
      <c r="QFO58" s="468"/>
      <c r="QFP58" s="468"/>
      <c r="QFQ58" s="468"/>
      <c r="QFR58" s="468"/>
      <c r="QFS58" s="468"/>
      <c r="QFT58" s="468"/>
      <c r="QFU58" s="468"/>
      <c r="QFV58" s="468"/>
      <c r="QFW58" s="468"/>
      <c r="QFX58" s="468"/>
      <c r="QFY58" s="468"/>
      <c r="QFZ58" s="468"/>
      <c r="QGA58" s="468"/>
      <c r="QGB58" s="468"/>
      <c r="QGC58" s="468"/>
      <c r="QGD58" s="468"/>
      <c r="QGE58" s="468"/>
      <c r="QGF58" s="468"/>
      <c r="QGG58" s="468"/>
      <c r="QGH58" s="468"/>
      <c r="QGI58" s="468"/>
      <c r="QGJ58" s="468"/>
      <c r="QGK58" s="468"/>
      <c r="QGL58" s="468"/>
      <c r="QGM58" s="468"/>
      <c r="QGN58" s="468"/>
      <c r="QGO58" s="468"/>
      <c r="QGP58" s="468"/>
      <c r="QGQ58" s="468"/>
      <c r="QGR58" s="468"/>
      <c r="QGS58" s="468"/>
      <c r="QGT58" s="468"/>
      <c r="QGU58" s="468"/>
      <c r="QGV58" s="468"/>
      <c r="QGW58" s="468"/>
      <c r="QGX58" s="468"/>
      <c r="QGY58" s="468"/>
      <c r="QGZ58" s="468"/>
      <c r="QHA58" s="468"/>
      <c r="QHB58" s="468"/>
      <c r="QHC58" s="468"/>
      <c r="QHD58" s="468"/>
      <c r="QHE58" s="468"/>
      <c r="QHF58" s="468"/>
      <c r="QHG58" s="468"/>
      <c r="QHH58" s="468"/>
      <c r="QHI58" s="468"/>
      <c r="QHJ58" s="468"/>
      <c r="QHK58" s="468"/>
      <c r="QHL58" s="468"/>
      <c r="QHM58" s="468"/>
      <c r="QHN58" s="468"/>
      <c r="QHO58" s="468"/>
      <c r="QHP58" s="468"/>
      <c r="QHQ58" s="468"/>
      <c r="QHR58" s="468"/>
      <c r="QHS58" s="468"/>
      <c r="QHT58" s="468"/>
      <c r="QHU58" s="468"/>
      <c r="QHV58" s="468"/>
      <c r="QHW58" s="468"/>
      <c r="QHX58" s="468"/>
      <c r="QHY58" s="468"/>
      <c r="QHZ58" s="468"/>
      <c r="QIA58" s="468"/>
      <c r="QIB58" s="468"/>
      <c r="QIC58" s="468"/>
      <c r="QID58" s="468"/>
      <c r="QIE58" s="468"/>
      <c r="QIF58" s="468"/>
      <c r="QIG58" s="468"/>
      <c r="QIH58" s="468"/>
      <c r="QII58" s="468"/>
      <c r="QIJ58" s="468"/>
      <c r="QIK58" s="468"/>
      <c r="QIL58" s="468"/>
      <c r="QIM58" s="468"/>
      <c r="QIN58" s="468"/>
      <c r="QIO58" s="468"/>
      <c r="QIP58" s="468"/>
      <c r="QIQ58" s="468"/>
      <c r="QIR58" s="468"/>
      <c r="QIS58" s="468"/>
      <c r="QIT58" s="468"/>
      <c r="QIU58" s="468"/>
      <c r="QIV58" s="468"/>
      <c r="QIW58" s="468"/>
      <c r="QIX58" s="468"/>
      <c r="QIY58" s="468"/>
      <c r="QIZ58" s="468"/>
      <c r="QJA58" s="468"/>
      <c r="QJB58" s="468"/>
      <c r="QJC58" s="468"/>
      <c r="QJD58" s="468"/>
      <c r="QJE58" s="468"/>
      <c r="QJF58" s="468"/>
      <c r="QJG58" s="468"/>
      <c r="QJH58" s="468"/>
      <c r="QJI58" s="468"/>
      <c r="QJJ58" s="468"/>
      <c r="QJK58" s="468"/>
      <c r="QJL58" s="468"/>
      <c r="QJM58" s="468"/>
      <c r="QJN58" s="468"/>
      <c r="QJO58" s="468"/>
      <c r="QJP58" s="468"/>
      <c r="QJQ58" s="468"/>
      <c r="QJR58" s="468"/>
      <c r="QJS58" s="468"/>
      <c r="QJT58" s="468"/>
      <c r="QJU58" s="468"/>
      <c r="QJV58" s="468"/>
      <c r="QJW58" s="468"/>
      <c r="QJX58" s="468"/>
      <c r="QJY58" s="468"/>
      <c r="QJZ58" s="468"/>
      <c r="QKA58" s="468"/>
      <c r="QKB58" s="468"/>
      <c r="QKC58" s="468"/>
      <c r="QKD58" s="468"/>
      <c r="QKE58" s="468"/>
      <c r="QKF58" s="468"/>
      <c r="QKG58" s="468"/>
      <c r="QKH58" s="468"/>
      <c r="QKI58" s="468"/>
      <c r="QKJ58" s="468"/>
      <c r="QKK58" s="468"/>
      <c r="QKL58" s="468"/>
      <c r="QKM58" s="468"/>
      <c r="QKN58" s="468"/>
      <c r="QKO58" s="468"/>
      <c r="QKP58" s="468"/>
      <c r="QKQ58" s="468"/>
      <c r="QKR58" s="468"/>
      <c r="QKS58" s="468"/>
      <c r="QKT58" s="468"/>
      <c r="QKU58" s="468"/>
      <c r="QKV58" s="468"/>
      <c r="QKW58" s="468"/>
      <c r="QKX58" s="468"/>
      <c r="QKY58" s="468"/>
      <c r="QKZ58" s="468"/>
      <c r="QLA58" s="468"/>
      <c r="QLB58" s="468"/>
      <c r="QLC58" s="468"/>
      <c r="QLD58" s="468"/>
      <c r="QLE58" s="468"/>
      <c r="QLF58" s="468"/>
      <c r="QLG58" s="468"/>
      <c r="QLH58" s="468"/>
      <c r="QLI58" s="468"/>
      <c r="QLJ58" s="468"/>
      <c r="QLK58" s="468"/>
      <c r="QLL58" s="468"/>
      <c r="QLM58" s="468"/>
      <c r="QLN58" s="468"/>
      <c r="QLO58" s="468"/>
      <c r="QLP58" s="468"/>
      <c r="QLQ58" s="468"/>
      <c r="QLR58" s="468"/>
      <c r="QLS58" s="468"/>
      <c r="QLT58" s="468"/>
      <c r="QLU58" s="468"/>
      <c r="QLV58" s="468"/>
      <c r="QLW58" s="468"/>
      <c r="QLX58" s="468"/>
      <c r="QLY58" s="468"/>
      <c r="QLZ58" s="468"/>
      <c r="QMA58" s="468"/>
      <c r="QMB58" s="468"/>
      <c r="QMC58" s="468"/>
      <c r="QMD58" s="468"/>
      <c r="QME58" s="468"/>
      <c r="QMF58" s="468"/>
      <c r="QMG58" s="468"/>
      <c r="QMH58" s="468"/>
      <c r="QMI58" s="468"/>
      <c r="QMJ58" s="468"/>
      <c r="QMK58" s="468"/>
      <c r="QML58" s="468"/>
      <c r="QMM58" s="468"/>
      <c r="QMN58" s="468"/>
      <c r="QMO58" s="468"/>
      <c r="QMP58" s="468"/>
      <c r="QMQ58" s="468"/>
      <c r="QMR58" s="468"/>
      <c r="QMS58" s="468"/>
      <c r="QMT58" s="468"/>
      <c r="QMU58" s="468"/>
      <c r="QMV58" s="468"/>
      <c r="QMW58" s="468"/>
      <c r="QMX58" s="468"/>
      <c r="QMY58" s="468"/>
      <c r="QMZ58" s="468"/>
      <c r="QNA58" s="468"/>
      <c r="QNB58" s="468"/>
      <c r="QNC58" s="468"/>
      <c r="QND58" s="468"/>
      <c r="QNE58" s="468"/>
      <c r="QNF58" s="468"/>
      <c r="QNG58" s="468"/>
      <c r="QNH58" s="468"/>
      <c r="QNI58" s="468"/>
      <c r="QNJ58" s="468"/>
      <c r="QNK58" s="468"/>
      <c r="QNL58" s="468"/>
      <c r="QNM58" s="468"/>
      <c r="QNN58" s="468"/>
      <c r="QNO58" s="468"/>
      <c r="QNP58" s="468"/>
      <c r="QNQ58" s="468"/>
      <c r="QNR58" s="468"/>
      <c r="QNS58" s="468"/>
      <c r="QNT58" s="468"/>
      <c r="QNU58" s="468"/>
      <c r="QNV58" s="468"/>
      <c r="QNW58" s="468"/>
      <c r="QNX58" s="468"/>
      <c r="QNY58" s="468"/>
      <c r="QNZ58" s="468"/>
      <c r="QOA58" s="468"/>
      <c r="QOB58" s="468"/>
      <c r="QOC58" s="468"/>
      <c r="QOD58" s="468"/>
      <c r="QOE58" s="468"/>
      <c r="QOF58" s="468"/>
      <c r="QOG58" s="468"/>
      <c r="QOH58" s="468"/>
      <c r="QOI58" s="468"/>
      <c r="QOJ58" s="468"/>
      <c r="QOK58" s="468"/>
      <c r="QOL58" s="468"/>
      <c r="QOM58" s="468"/>
      <c r="QON58" s="468"/>
      <c r="QOO58" s="468"/>
      <c r="QOP58" s="468"/>
      <c r="QOQ58" s="468"/>
      <c r="QOR58" s="468"/>
      <c r="QOS58" s="468"/>
      <c r="QOT58" s="468"/>
      <c r="QOU58" s="468"/>
      <c r="QOV58" s="468"/>
      <c r="QOW58" s="468"/>
      <c r="QOX58" s="468"/>
      <c r="QOY58" s="468"/>
      <c r="QOZ58" s="468"/>
      <c r="QPA58" s="468"/>
      <c r="QPB58" s="468"/>
      <c r="QPC58" s="468"/>
      <c r="QPD58" s="468"/>
      <c r="QPE58" s="468"/>
      <c r="QPF58" s="468"/>
      <c r="QPG58" s="468"/>
      <c r="QPH58" s="468"/>
      <c r="QPI58" s="468"/>
      <c r="QPJ58" s="468"/>
      <c r="QPK58" s="468"/>
      <c r="QPL58" s="468"/>
      <c r="QPM58" s="468"/>
      <c r="QPN58" s="468"/>
      <c r="QPO58" s="468"/>
      <c r="QPP58" s="468"/>
      <c r="QPQ58" s="468"/>
      <c r="QPR58" s="468"/>
      <c r="QPS58" s="468"/>
      <c r="QPT58" s="468"/>
      <c r="QPU58" s="468"/>
      <c r="QPV58" s="468"/>
      <c r="QPW58" s="468"/>
      <c r="QPX58" s="468"/>
      <c r="QPY58" s="468"/>
      <c r="QPZ58" s="468"/>
      <c r="QQA58" s="468"/>
      <c r="QQB58" s="468"/>
      <c r="QQC58" s="468"/>
      <c r="QQD58" s="468"/>
      <c r="QQE58" s="468"/>
      <c r="QQF58" s="468"/>
      <c r="QQG58" s="468"/>
      <c r="QQH58" s="468"/>
      <c r="QQI58" s="468"/>
      <c r="QQJ58" s="468"/>
      <c r="QQK58" s="468"/>
      <c r="QQL58" s="468"/>
      <c r="QQM58" s="468"/>
      <c r="QQN58" s="468"/>
      <c r="QQO58" s="468"/>
      <c r="QQP58" s="468"/>
      <c r="QQQ58" s="468"/>
      <c r="QQR58" s="468"/>
      <c r="QQS58" s="468"/>
      <c r="QQT58" s="468"/>
      <c r="QQU58" s="468"/>
      <c r="QQV58" s="468"/>
      <c r="QQW58" s="468"/>
      <c r="QQX58" s="468"/>
      <c r="QQY58" s="468"/>
      <c r="QQZ58" s="468"/>
      <c r="QRA58" s="468"/>
      <c r="QRB58" s="468"/>
      <c r="QRC58" s="468"/>
      <c r="QRD58" s="468"/>
      <c r="QRE58" s="468"/>
      <c r="QRF58" s="468"/>
      <c r="QRG58" s="468"/>
      <c r="QRH58" s="468"/>
      <c r="QRI58" s="468"/>
      <c r="QRJ58" s="468"/>
      <c r="QRK58" s="468"/>
      <c r="QRL58" s="468"/>
      <c r="QRM58" s="468"/>
      <c r="QRN58" s="468"/>
      <c r="QRO58" s="468"/>
      <c r="QRP58" s="468"/>
      <c r="QRQ58" s="468"/>
      <c r="QRR58" s="468"/>
      <c r="QRS58" s="468"/>
      <c r="QRT58" s="468"/>
      <c r="QRU58" s="468"/>
      <c r="QRV58" s="468"/>
      <c r="QRW58" s="468"/>
      <c r="QRX58" s="468"/>
      <c r="QRY58" s="468"/>
      <c r="QRZ58" s="468"/>
      <c r="QSA58" s="468"/>
      <c r="QSB58" s="468"/>
      <c r="QSC58" s="468"/>
      <c r="QSD58" s="468"/>
      <c r="QSE58" s="468"/>
      <c r="QSF58" s="468"/>
      <c r="QSG58" s="468"/>
      <c r="QSH58" s="468"/>
      <c r="QSI58" s="468"/>
      <c r="QSJ58" s="468"/>
      <c r="QSK58" s="468"/>
      <c r="QSL58" s="468"/>
      <c r="QSM58" s="468"/>
      <c r="QSN58" s="468"/>
      <c r="QSO58" s="468"/>
      <c r="QSP58" s="468"/>
      <c r="QSQ58" s="468"/>
      <c r="QSR58" s="468"/>
      <c r="QSS58" s="468"/>
      <c r="QST58" s="468"/>
      <c r="QSU58" s="468"/>
      <c r="QSV58" s="468"/>
      <c r="QSW58" s="468"/>
      <c r="QSX58" s="468"/>
      <c r="QSY58" s="468"/>
      <c r="QSZ58" s="468"/>
      <c r="QTA58" s="468"/>
      <c r="QTB58" s="468"/>
      <c r="QTC58" s="468"/>
      <c r="QTD58" s="468"/>
      <c r="QTE58" s="468"/>
      <c r="QTF58" s="468"/>
      <c r="QTG58" s="468"/>
      <c r="QTH58" s="468"/>
      <c r="QTI58" s="468"/>
      <c r="QTJ58" s="468"/>
      <c r="QTK58" s="468"/>
      <c r="QTL58" s="468"/>
      <c r="QTM58" s="468"/>
      <c r="QTN58" s="468"/>
      <c r="QTO58" s="468"/>
      <c r="QTP58" s="468"/>
      <c r="QTQ58" s="468"/>
      <c r="QTR58" s="468"/>
      <c r="QTS58" s="468"/>
      <c r="QTT58" s="468"/>
      <c r="QTU58" s="468"/>
      <c r="QTV58" s="468"/>
      <c r="QTW58" s="468"/>
      <c r="QTX58" s="468"/>
      <c r="QTY58" s="468"/>
      <c r="QTZ58" s="468"/>
      <c r="QUA58" s="468"/>
      <c r="QUB58" s="468"/>
      <c r="QUC58" s="468"/>
      <c r="QUD58" s="468"/>
      <c r="QUE58" s="468"/>
      <c r="QUF58" s="468"/>
      <c r="QUG58" s="468"/>
      <c r="QUH58" s="468"/>
      <c r="QUI58" s="468"/>
      <c r="QUJ58" s="468"/>
      <c r="QUK58" s="468"/>
      <c r="QUL58" s="468"/>
      <c r="QUM58" s="468"/>
      <c r="QUN58" s="468"/>
      <c r="QUO58" s="468"/>
      <c r="QUP58" s="468"/>
      <c r="QUQ58" s="468"/>
      <c r="QUR58" s="468"/>
      <c r="QUS58" s="468"/>
      <c r="QUT58" s="468"/>
      <c r="QUU58" s="468"/>
      <c r="QUV58" s="468"/>
      <c r="QUW58" s="468"/>
      <c r="QUX58" s="468"/>
      <c r="QUY58" s="468"/>
      <c r="QUZ58" s="468"/>
      <c r="QVA58" s="468"/>
      <c r="QVB58" s="468"/>
      <c r="QVC58" s="468"/>
      <c r="QVD58" s="468"/>
      <c r="QVE58" s="468"/>
      <c r="QVF58" s="468"/>
      <c r="QVG58" s="468"/>
      <c r="QVH58" s="468"/>
      <c r="QVI58" s="468"/>
      <c r="QVJ58" s="468"/>
      <c r="QVK58" s="468"/>
      <c r="QVL58" s="468"/>
      <c r="QVM58" s="468"/>
      <c r="QVN58" s="468"/>
      <c r="QVO58" s="468"/>
      <c r="QVP58" s="468"/>
      <c r="QVQ58" s="468"/>
      <c r="QVR58" s="468"/>
      <c r="QVS58" s="468"/>
      <c r="QVT58" s="468"/>
      <c r="QVU58" s="468"/>
      <c r="QVV58" s="468"/>
      <c r="QVW58" s="468"/>
      <c r="QVX58" s="468"/>
      <c r="QVY58" s="468"/>
      <c r="QVZ58" s="468"/>
      <c r="QWA58" s="468"/>
      <c r="QWB58" s="468"/>
      <c r="QWC58" s="468"/>
      <c r="QWD58" s="468"/>
      <c r="QWE58" s="468"/>
      <c r="QWF58" s="468"/>
      <c r="QWG58" s="468"/>
      <c r="QWH58" s="468"/>
      <c r="QWI58" s="468"/>
      <c r="QWJ58" s="468"/>
      <c r="QWK58" s="468"/>
      <c r="QWL58" s="468"/>
      <c r="QWM58" s="468"/>
      <c r="QWN58" s="468"/>
      <c r="QWO58" s="468"/>
      <c r="QWP58" s="468"/>
      <c r="QWQ58" s="468"/>
      <c r="QWR58" s="468"/>
      <c r="QWS58" s="468"/>
      <c r="QWT58" s="468"/>
      <c r="QWU58" s="468"/>
      <c r="QWV58" s="468"/>
      <c r="QWW58" s="468"/>
      <c r="QWX58" s="468"/>
      <c r="QWY58" s="468"/>
      <c r="QWZ58" s="468"/>
      <c r="QXA58" s="468"/>
      <c r="QXB58" s="468"/>
      <c r="QXC58" s="468"/>
      <c r="QXD58" s="468"/>
      <c r="QXE58" s="468"/>
      <c r="QXF58" s="468"/>
      <c r="QXG58" s="468"/>
      <c r="QXH58" s="468"/>
      <c r="QXI58" s="468"/>
      <c r="QXJ58" s="468"/>
      <c r="QXK58" s="468"/>
      <c r="QXL58" s="468"/>
      <c r="QXM58" s="468"/>
      <c r="QXN58" s="468"/>
      <c r="QXO58" s="468"/>
      <c r="QXP58" s="468"/>
      <c r="QXQ58" s="468"/>
      <c r="QXR58" s="468"/>
      <c r="QXS58" s="468"/>
      <c r="QXT58" s="468"/>
      <c r="QXU58" s="468"/>
      <c r="QXV58" s="468"/>
      <c r="QXW58" s="468"/>
      <c r="QXX58" s="468"/>
      <c r="QXY58" s="468"/>
      <c r="QXZ58" s="468"/>
      <c r="QYA58" s="468"/>
      <c r="QYB58" s="468"/>
      <c r="QYC58" s="468"/>
      <c r="QYD58" s="468"/>
      <c r="QYE58" s="468"/>
      <c r="QYF58" s="468"/>
      <c r="QYG58" s="468"/>
      <c r="QYH58" s="468"/>
      <c r="QYI58" s="468"/>
      <c r="QYJ58" s="468"/>
      <c r="QYK58" s="468"/>
      <c r="QYL58" s="468"/>
      <c r="QYM58" s="468"/>
      <c r="QYN58" s="468"/>
      <c r="QYO58" s="468"/>
      <c r="QYP58" s="468"/>
      <c r="QYQ58" s="468"/>
      <c r="QYR58" s="468"/>
      <c r="QYS58" s="468"/>
      <c r="QYT58" s="468"/>
      <c r="QYU58" s="468"/>
      <c r="QYV58" s="468"/>
      <c r="QYW58" s="468"/>
      <c r="QYX58" s="468"/>
      <c r="QYY58" s="468"/>
      <c r="QYZ58" s="468"/>
      <c r="QZA58" s="468"/>
      <c r="QZB58" s="468"/>
      <c r="QZC58" s="468"/>
      <c r="QZD58" s="468"/>
      <c r="QZE58" s="468"/>
      <c r="QZF58" s="468"/>
      <c r="QZG58" s="468"/>
      <c r="QZH58" s="468"/>
      <c r="QZI58" s="468"/>
      <c r="QZJ58" s="468"/>
      <c r="QZK58" s="468"/>
      <c r="QZL58" s="468"/>
      <c r="QZM58" s="468"/>
      <c r="QZN58" s="468"/>
      <c r="QZO58" s="468"/>
      <c r="QZP58" s="468"/>
      <c r="QZQ58" s="468"/>
      <c r="QZR58" s="468"/>
      <c r="QZS58" s="468"/>
      <c r="QZT58" s="468"/>
      <c r="QZU58" s="468"/>
      <c r="QZV58" s="468"/>
      <c r="QZW58" s="468"/>
      <c r="QZX58" s="468"/>
      <c r="QZY58" s="468"/>
      <c r="QZZ58" s="468"/>
      <c r="RAA58" s="468"/>
      <c r="RAB58" s="468"/>
      <c r="RAC58" s="468"/>
      <c r="RAD58" s="468"/>
      <c r="RAE58" s="468"/>
      <c r="RAF58" s="468"/>
      <c r="RAG58" s="468"/>
      <c r="RAH58" s="468"/>
      <c r="RAI58" s="468"/>
      <c r="RAJ58" s="468"/>
      <c r="RAK58" s="468"/>
      <c r="RAL58" s="468"/>
      <c r="RAM58" s="468"/>
      <c r="RAN58" s="468"/>
      <c r="RAO58" s="468"/>
      <c r="RAP58" s="468"/>
      <c r="RAQ58" s="468"/>
      <c r="RAR58" s="468"/>
      <c r="RAS58" s="468"/>
      <c r="RAT58" s="468"/>
      <c r="RAU58" s="468"/>
      <c r="RAV58" s="468"/>
      <c r="RAW58" s="468"/>
      <c r="RAX58" s="468"/>
      <c r="RAY58" s="468"/>
      <c r="RAZ58" s="468"/>
      <c r="RBA58" s="468"/>
      <c r="RBB58" s="468"/>
      <c r="RBC58" s="468"/>
      <c r="RBD58" s="468"/>
      <c r="RBE58" s="468"/>
      <c r="RBF58" s="468"/>
      <c r="RBG58" s="468"/>
      <c r="RBH58" s="468"/>
      <c r="RBI58" s="468"/>
      <c r="RBJ58" s="468"/>
      <c r="RBK58" s="468"/>
      <c r="RBL58" s="468"/>
      <c r="RBM58" s="468"/>
      <c r="RBN58" s="468"/>
      <c r="RBO58" s="468"/>
      <c r="RBP58" s="468"/>
      <c r="RBQ58" s="468"/>
      <c r="RBR58" s="468"/>
      <c r="RBS58" s="468"/>
      <c r="RBT58" s="468"/>
      <c r="RBU58" s="468"/>
      <c r="RBV58" s="468"/>
      <c r="RBW58" s="468"/>
      <c r="RBX58" s="468"/>
      <c r="RBY58" s="468"/>
      <c r="RBZ58" s="468"/>
      <c r="RCA58" s="468"/>
      <c r="RCB58" s="468"/>
      <c r="RCC58" s="468"/>
      <c r="RCD58" s="468"/>
      <c r="RCE58" s="468"/>
      <c r="RCF58" s="468"/>
      <c r="RCG58" s="468"/>
      <c r="RCH58" s="468"/>
      <c r="RCI58" s="468"/>
      <c r="RCJ58" s="468"/>
      <c r="RCK58" s="468"/>
      <c r="RCL58" s="468"/>
      <c r="RCM58" s="468"/>
      <c r="RCN58" s="468"/>
      <c r="RCO58" s="468"/>
      <c r="RCP58" s="468"/>
      <c r="RCQ58" s="468"/>
      <c r="RCR58" s="468"/>
      <c r="RCS58" s="468"/>
      <c r="RCT58" s="468"/>
      <c r="RCU58" s="468"/>
      <c r="RCV58" s="468"/>
      <c r="RCW58" s="468"/>
      <c r="RCX58" s="468"/>
      <c r="RCY58" s="468"/>
      <c r="RCZ58" s="468"/>
      <c r="RDA58" s="468"/>
      <c r="RDB58" s="468"/>
      <c r="RDC58" s="468"/>
      <c r="RDD58" s="468"/>
      <c r="RDE58" s="468"/>
      <c r="RDF58" s="468"/>
      <c r="RDG58" s="468"/>
      <c r="RDH58" s="468"/>
      <c r="RDI58" s="468"/>
      <c r="RDJ58" s="468"/>
      <c r="RDK58" s="468"/>
      <c r="RDL58" s="468"/>
      <c r="RDM58" s="468"/>
      <c r="RDN58" s="468"/>
      <c r="RDO58" s="468"/>
      <c r="RDP58" s="468"/>
      <c r="RDQ58" s="468"/>
      <c r="RDR58" s="468"/>
      <c r="RDS58" s="468"/>
      <c r="RDT58" s="468"/>
      <c r="RDU58" s="468"/>
      <c r="RDV58" s="468"/>
      <c r="RDW58" s="468"/>
      <c r="RDX58" s="468"/>
      <c r="RDY58" s="468"/>
      <c r="RDZ58" s="468"/>
      <c r="REA58" s="468"/>
      <c r="REB58" s="468"/>
      <c r="REC58" s="468"/>
      <c r="RED58" s="468"/>
      <c r="REE58" s="468"/>
      <c r="REF58" s="468"/>
      <c r="REG58" s="468"/>
      <c r="REH58" s="468"/>
      <c r="REI58" s="468"/>
      <c r="REJ58" s="468"/>
      <c r="REK58" s="468"/>
      <c r="REL58" s="468"/>
      <c r="REM58" s="468"/>
      <c r="REN58" s="468"/>
      <c r="REO58" s="468"/>
      <c r="REP58" s="468"/>
      <c r="REQ58" s="468"/>
      <c r="RER58" s="468"/>
      <c r="RES58" s="468"/>
      <c r="RET58" s="468"/>
      <c r="REU58" s="468"/>
      <c r="REV58" s="468"/>
      <c r="REW58" s="468"/>
      <c r="REX58" s="468"/>
      <c r="REY58" s="468"/>
      <c r="REZ58" s="468"/>
      <c r="RFA58" s="468"/>
      <c r="RFB58" s="468"/>
      <c r="RFC58" s="468"/>
      <c r="RFD58" s="468"/>
      <c r="RFE58" s="468"/>
      <c r="RFF58" s="468"/>
      <c r="RFG58" s="468"/>
      <c r="RFH58" s="468"/>
      <c r="RFI58" s="468"/>
      <c r="RFJ58" s="468"/>
      <c r="RFK58" s="468"/>
      <c r="RFL58" s="468"/>
      <c r="RFM58" s="468"/>
      <c r="RFN58" s="468"/>
      <c r="RFO58" s="468"/>
      <c r="RFP58" s="468"/>
      <c r="RFQ58" s="468"/>
      <c r="RFR58" s="468"/>
      <c r="RFS58" s="468"/>
      <c r="RFT58" s="468"/>
      <c r="RFU58" s="468"/>
      <c r="RFV58" s="468"/>
      <c r="RFW58" s="468"/>
      <c r="RFX58" s="468"/>
      <c r="RFY58" s="468"/>
      <c r="RFZ58" s="468"/>
      <c r="RGA58" s="468"/>
      <c r="RGB58" s="468"/>
      <c r="RGC58" s="468"/>
      <c r="RGD58" s="468"/>
      <c r="RGE58" s="468"/>
      <c r="RGF58" s="468"/>
      <c r="RGG58" s="468"/>
      <c r="RGH58" s="468"/>
      <c r="RGI58" s="468"/>
      <c r="RGJ58" s="468"/>
      <c r="RGK58" s="468"/>
      <c r="RGL58" s="468"/>
      <c r="RGM58" s="468"/>
      <c r="RGN58" s="468"/>
      <c r="RGO58" s="468"/>
      <c r="RGP58" s="468"/>
      <c r="RGQ58" s="468"/>
      <c r="RGR58" s="468"/>
      <c r="RGS58" s="468"/>
      <c r="RGT58" s="468"/>
      <c r="RGU58" s="468"/>
      <c r="RGV58" s="468"/>
      <c r="RGW58" s="468"/>
      <c r="RGX58" s="468"/>
      <c r="RGY58" s="468"/>
      <c r="RGZ58" s="468"/>
      <c r="RHA58" s="468"/>
      <c r="RHB58" s="468"/>
      <c r="RHC58" s="468"/>
      <c r="RHD58" s="468"/>
      <c r="RHE58" s="468"/>
      <c r="RHF58" s="468"/>
      <c r="RHG58" s="468"/>
      <c r="RHH58" s="468"/>
      <c r="RHI58" s="468"/>
      <c r="RHJ58" s="468"/>
      <c r="RHK58" s="468"/>
      <c r="RHL58" s="468"/>
      <c r="RHM58" s="468"/>
      <c r="RHN58" s="468"/>
      <c r="RHO58" s="468"/>
      <c r="RHP58" s="468"/>
      <c r="RHQ58" s="468"/>
      <c r="RHR58" s="468"/>
      <c r="RHS58" s="468"/>
      <c r="RHT58" s="468"/>
      <c r="RHU58" s="468"/>
      <c r="RHV58" s="468"/>
      <c r="RHW58" s="468"/>
      <c r="RHX58" s="468"/>
      <c r="RHY58" s="468"/>
      <c r="RHZ58" s="468"/>
      <c r="RIA58" s="468"/>
      <c r="RIB58" s="468"/>
      <c r="RIC58" s="468"/>
      <c r="RID58" s="468"/>
      <c r="RIE58" s="468"/>
      <c r="RIF58" s="468"/>
      <c r="RIG58" s="468"/>
      <c r="RIH58" s="468"/>
      <c r="RII58" s="468"/>
      <c r="RIJ58" s="468"/>
      <c r="RIK58" s="468"/>
      <c r="RIL58" s="468"/>
      <c r="RIM58" s="468"/>
      <c r="RIN58" s="468"/>
      <c r="RIO58" s="468"/>
      <c r="RIP58" s="468"/>
      <c r="RIQ58" s="468"/>
      <c r="RIR58" s="468"/>
      <c r="RIS58" s="468"/>
      <c r="RIT58" s="468"/>
      <c r="RIU58" s="468"/>
      <c r="RIV58" s="468"/>
      <c r="RIW58" s="468"/>
      <c r="RIX58" s="468"/>
      <c r="RIY58" s="468"/>
      <c r="RIZ58" s="468"/>
      <c r="RJA58" s="468"/>
      <c r="RJB58" s="468"/>
      <c r="RJC58" s="468"/>
      <c r="RJD58" s="468"/>
      <c r="RJE58" s="468"/>
      <c r="RJF58" s="468"/>
      <c r="RJG58" s="468"/>
      <c r="RJH58" s="468"/>
      <c r="RJI58" s="468"/>
      <c r="RJJ58" s="468"/>
      <c r="RJK58" s="468"/>
      <c r="RJL58" s="468"/>
      <c r="RJM58" s="468"/>
      <c r="RJN58" s="468"/>
      <c r="RJO58" s="468"/>
      <c r="RJP58" s="468"/>
      <c r="RJQ58" s="468"/>
      <c r="RJR58" s="468"/>
      <c r="RJS58" s="468"/>
      <c r="RJT58" s="468"/>
      <c r="RJU58" s="468"/>
      <c r="RJV58" s="468"/>
      <c r="RJW58" s="468"/>
      <c r="RJX58" s="468"/>
      <c r="RJY58" s="468"/>
      <c r="RJZ58" s="468"/>
      <c r="RKA58" s="468"/>
      <c r="RKB58" s="468"/>
      <c r="RKC58" s="468"/>
      <c r="RKD58" s="468"/>
      <c r="RKE58" s="468"/>
      <c r="RKF58" s="468"/>
      <c r="RKG58" s="468"/>
      <c r="RKH58" s="468"/>
      <c r="RKI58" s="468"/>
      <c r="RKJ58" s="468"/>
      <c r="RKK58" s="468"/>
      <c r="RKL58" s="468"/>
      <c r="RKM58" s="468"/>
      <c r="RKN58" s="468"/>
      <c r="RKO58" s="468"/>
      <c r="RKP58" s="468"/>
      <c r="RKQ58" s="468"/>
      <c r="RKR58" s="468"/>
      <c r="RKS58" s="468"/>
      <c r="RKT58" s="468"/>
      <c r="RKU58" s="468"/>
      <c r="RKV58" s="468"/>
      <c r="RKW58" s="468"/>
      <c r="RKX58" s="468"/>
      <c r="RKY58" s="468"/>
      <c r="RKZ58" s="468"/>
      <c r="RLA58" s="468"/>
      <c r="RLB58" s="468"/>
      <c r="RLC58" s="468"/>
      <c r="RLD58" s="468"/>
      <c r="RLE58" s="468"/>
      <c r="RLF58" s="468"/>
      <c r="RLG58" s="468"/>
      <c r="RLH58" s="468"/>
      <c r="RLI58" s="468"/>
      <c r="RLJ58" s="468"/>
      <c r="RLK58" s="468"/>
      <c r="RLL58" s="468"/>
      <c r="RLM58" s="468"/>
      <c r="RLN58" s="468"/>
      <c r="RLO58" s="468"/>
      <c r="RLP58" s="468"/>
      <c r="RLQ58" s="468"/>
      <c r="RLR58" s="468"/>
      <c r="RLS58" s="468"/>
      <c r="RLT58" s="468"/>
      <c r="RLU58" s="468"/>
      <c r="RLV58" s="468"/>
      <c r="RLW58" s="468"/>
      <c r="RLX58" s="468"/>
      <c r="RLY58" s="468"/>
      <c r="RLZ58" s="468"/>
      <c r="RMA58" s="468"/>
      <c r="RMB58" s="468"/>
      <c r="RMC58" s="468"/>
      <c r="RMD58" s="468"/>
      <c r="RME58" s="468"/>
      <c r="RMF58" s="468"/>
      <c r="RMG58" s="468"/>
      <c r="RMH58" s="468"/>
      <c r="RMI58" s="468"/>
      <c r="RMJ58" s="468"/>
      <c r="RMK58" s="468"/>
      <c r="RML58" s="468"/>
      <c r="RMM58" s="468"/>
      <c r="RMN58" s="468"/>
      <c r="RMO58" s="468"/>
      <c r="RMP58" s="468"/>
      <c r="RMQ58" s="468"/>
      <c r="RMR58" s="468"/>
      <c r="RMS58" s="468"/>
      <c r="RMT58" s="468"/>
      <c r="RMU58" s="468"/>
      <c r="RMV58" s="468"/>
      <c r="RMW58" s="468"/>
      <c r="RMX58" s="468"/>
      <c r="RMY58" s="468"/>
      <c r="RMZ58" s="468"/>
      <c r="RNA58" s="468"/>
      <c r="RNB58" s="468"/>
      <c r="RNC58" s="468"/>
      <c r="RND58" s="468"/>
      <c r="RNE58" s="468"/>
      <c r="RNF58" s="468"/>
      <c r="RNG58" s="468"/>
      <c r="RNH58" s="468"/>
      <c r="RNI58" s="468"/>
      <c r="RNJ58" s="468"/>
      <c r="RNK58" s="468"/>
      <c r="RNL58" s="468"/>
      <c r="RNM58" s="468"/>
      <c r="RNN58" s="468"/>
      <c r="RNO58" s="468"/>
      <c r="RNP58" s="468"/>
      <c r="RNQ58" s="468"/>
      <c r="RNR58" s="468"/>
      <c r="RNS58" s="468"/>
      <c r="RNT58" s="468"/>
      <c r="RNU58" s="468"/>
      <c r="RNV58" s="468"/>
      <c r="RNW58" s="468"/>
      <c r="RNX58" s="468"/>
      <c r="RNY58" s="468"/>
      <c r="RNZ58" s="468"/>
      <c r="ROA58" s="468"/>
      <c r="ROB58" s="468"/>
      <c r="ROC58" s="468"/>
      <c r="ROD58" s="468"/>
      <c r="ROE58" s="468"/>
      <c r="ROF58" s="468"/>
      <c r="ROG58" s="468"/>
      <c r="ROH58" s="468"/>
      <c r="ROI58" s="468"/>
      <c r="ROJ58" s="468"/>
      <c r="ROK58" s="468"/>
      <c r="ROL58" s="468"/>
      <c r="ROM58" s="468"/>
      <c r="RON58" s="468"/>
      <c r="ROO58" s="468"/>
      <c r="ROP58" s="468"/>
      <c r="ROQ58" s="468"/>
      <c r="ROR58" s="468"/>
      <c r="ROS58" s="468"/>
      <c r="ROT58" s="468"/>
      <c r="ROU58" s="468"/>
      <c r="ROV58" s="468"/>
      <c r="ROW58" s="468"/>
      <c r="ROX58" s="468"/>
      <c r="ROY58" s="468"/>
      <c r="ROZ58" s="468"/>
      <c r="RPA58" s="468"/>
      <c r="RPB58" s="468"/>
      <c r="RPC58" s="468"/>
      <c r="RPD58" s="468"/>
      <c r="RPE58" s="468"/>
      <c r="RPF58" s="468"/>
      <c r="RPG58" s="468"/>
      <c r="RPH58" s="468"/>
      <c r="RPI58" s="468"/>
      <c r="RPJ58" s="468"/>
      <c r="RPK58" s="468"/>
      <c r="RPL58" s="468"/>
      <c r="RPM58" s="468"/>
      <c r="RPN58" s="468"/>
      <c r="RPO58" s="468"/>
      <c r="RPP58" s="468"/>
      <c r="RPQ58" s="468"/>
      <c r="RPR58" s="468"/>
      <c r="RPS58" s="468"/>
      <c r="RPT58" s="468"/>
      <c r="RPU58" s="468"/>
      <c r="RPV58" s="468"/>
      <c r="RPW58" s="468"/>
      <c r="RPX58" s="468"/>
      <c r="RPY58" s="468"/>
      <c r="RPZ58" s="468"/>
      <c r="RQA58" s="468"/>
      <c r="RQB58" s="468"/>
      <c r="RQC58" s="468"/>
      <c r="RQD58" s="468"/>
      <c r="RQE58" s="468"/>
      <c r="RQF58" s="468"/>
      <c r="RQG58" s="468"/>
      <c r="RQH58" s="468"/>
      <c r="RQI58" s="468"/>
      <c r="RQJ58" s="468"/>
      <c r="RQK58" s="468"/>
      <c r="RQL58" s="468"/>
      <c r="RQM58" s="468"/>
      <c r="RQN58" s="468"/>
      <c r="RQO58" s="468"/>
      <c r="RQP58" s="468"/>
      <c r="RQQ58" s="468"/>
      <c r="RQR58" s="468"/>
      <c r="RQS58" s="468"/>
      <c r="RQT58" s="468"/>
      <c r="RQU58" s="468"/>
      <c r="RQV58" s="468"/>
      <c r="RQW58" s="468"/>
      <c r="RQX58" s="468"/>
      <c r="RQY58" s="468"/>
      <c r="RQZ58" s="468"/>
      <c r="RRA58" s="468"/>
      <c r="RRB58" s="468"/>
      <c r="RRC58" s="468"/>
      <c r="RRD58" s="468"/>
      <c r="RRE58" s="468"/>
      <c r="RRF58" s="468"/>
      <c r="RRG58" s="468"/>
      <c r="RRH58" s="468"/>
      <c r="RRI58" s="468"/>
      <c r="RRJ58" s="468"/>
      <c r="RRK58" s="468"/>
      <c r="RRL58" s="468"/>
      <c r="RRM58" s="468"/>
      <c r="RRN58" s="468"/>
      <c r="RRO58" s="468"/>
      <c r="RRP58" s="468"/>
      <c r="RRQ58" s="468"/>
      <c r="RRR58" s="468"/>
      <c r="RRS58" s="468"/>
      <c r="RRT58" s="468"/>
      <c r="RRU58" s="468"/>
      <c r="RRV58" s="468"/>
      <c r="RRW58" s="468"/>
      <c r="RRX58" s="468"/>
      <c r="RRY58" s="468"/>
      <c r="RRZ58" s="468"/>
      <c r="RSA58" s="468"/>
      <c r="RSB58" s="468"/>
      <c r="RSC58" s="468"/>
      <c r="RSD58" s="468"/>
      <c r="RSE58" s="468"/>
      <c r="RSF58" s="468"/>
      <c r="RSG58" s="468"/>
      <c r="RSH58" s="468"/>
      <c r="RSI58" s="468"/>
      <c r="RSJ58" s="468"/>
      <c r="RSK58" s="468"/>
      <c r="RSL58" s="468"/>
      <c r="RSM58" s="468"/>
      <c r="RSN58" s="468"/>
      <c r="RSO58" s="468"/>
      <c r="RSP58" s="468"/>
      <c r="RSQ58" s="468"/>
      <c r="RSR58" s="468"/>
      <c r="RSS58" s="468"/>
      <c r="RST58" s="468"/>
      <c r="RSU58" s="468"/>
      <c r="RSV58" s="468"/>
      <c r="RSW58" s="468"/>
      <c r="RSX58" s="468"/>
      <c r="RSY58" s="468"/>
      <c r="RSZ58" s="468"/>
      <c r="RTA58" s="468"/>
      <c r="RTB58" s="468"/>
      <c r="RTC58" s="468"/>
      <c r="RTD58" s="468"/>
      <c r="RTE58" s="468"/>
      <c r="RTF58" s="468"/>
      <c r="RTG58" s="468"/>
      <c r="RTH58" s="468"/>
      <c r="RTI58" s="468"/>
      <c r="RTJ58" s="468"/>
      <c r="RTK58" s="468"/>
      <c r="RTL58" s="468"/>
      <c r="RTM58" s="468"/>
      <c r="RTN58" s="468"/>
      <c r="RTO58" s="468"/>
      <c r="RTP58" s="468"/>
      <c r="RTQ58" s="468"/>
      <c r="RTR58" s="468"/>
      <c r="RTS58" s="468"/>
      <c r="RTT58" s="468"/>
      <c r="RTU58" s="468"/>
      <c r="RTV58" s="468"/>
      <c r="RTW58" s="468"/>
      <c r="RTX58" s="468"/>
      <c r="RTY58" s="468"/>
      <c r="RTZ58" s="468"/>
      <c r="RUA58" s="468"/>
      <c r="RUB58" s="468"/>
      <c r="RUC58" s="468"/>
      <c r="RUD58" s="468"/>
      <c r="RUE58" s="468"/>
      <c r="RUF58" s="468"/>
      <c r="RUG58" s="468"/>
      <c r="RUH58" s="468"/>
      <c r="RUI58" s="468"/>
      <c r="RUJ58" s="468"/>
      <c r="RUK58" s="468"/>
      <c r="RUL58" s="468"/>
      <c r="RUM58" s="468"/>
      <c r="RUN58" s="468"/>
      <c r="RUO58" s="468"/>
      <c r="RUP58" s="468"/>
      <c r="RUQ58" s="468"/>
      <c r="RUR58" s="468"/>
      <c r="RUS58" s="468"/>
      <c r="RUT58" s="468"/>
      <c r="RUU58" s="468"/>
      <c r="RUV58" s="468"/>
      <c r="RUW58" s="468"/>
      <c r="RUX58" s="468"/>
      <c r="RUY58" s="468"/>
      <c r="RUZ58" s="468"/>
      <c r="RVA58" s="468"/>
      <c r="RVB58" s="468"/>
      <c r="RVC58" s="468"/>
      <c r="RVD58" s="468"/>
      <c r="RVE58" s="468"/>
      <c r="RVF58" s="468"/>
      <c r="RVG58" s="468"/>
      <c r="RVH58" s="468"/>
      <c r="RVI58" s="468"/>
      <c r="RVJ58" s="468"/>
      <c r="RVK58" s="468"/>
      <c r="RVL58" s="468"/>
      <c r="RVM58" s="468"/>
      <c r="RVN58" s="468"/>
      <c r="RVO58" s="468"/>
      <c r="RVP58" s="468"/>
      <c r="RVQ58" s="468"/>
      <c r="RVR58" s="468"/>
      <c r="RVS58" s="468"/>
      <c r="RVT58" s="468"/>
      <c r="RVU58" s="468"/>
      <c r="RVV58" s="468"/>
      <c r="RVW58" s="468"/>
      <c r="RVX58" s="468"/>
      <c r="RVY58" s="468"/>
      <c r="RVZ58" s="468"/>
      <c r="RWA58" s="468"/>
      <c r="RWB58" s="468"/>
      <c r="RWC58" s="468"/>
      <c r="RWD58" s="468"/>
      <c r="RWE58" s="468"/>
      <c r="RWF58" s="468"/>
      <c r="RWG58" s="468"/>
      <c r="RWH58" s="468"/>
      <c r="RWI58" s="468"/>
      <c r="RWJ58" s="468"/>
      <c r="RWK58" s="468"/>
      <c r="RWL58" s="468"/>
      <c r="RWM58" s="468"/>
      <c r="RWN58" s="468"/>
      <c r="RWO58" s="468"/>
      <c r="RWP58" s="468"/>
      <c r="RWQ58" s="468"/>
      <c r="RWR58" s="468"/>
      <c r="RWS58" s="468"/>
      <c r="RWT58" s="468"/>
      <c r="RWU58" s="468"/>
      <c r="RWV58" s="468"/>
      <c r="RWW58" s="468"/>
      <c r="RWX58" s="468"/>
      <c r="RWY58" s="468"/>
      <c r="RWZ58" s="468"/>
      <c r="RXA58" s="468"/>
      <c r="RXB58" s="468"/>
      <c r="RXC58" s="468"/>
      <c r="RXD58" s="468"/>
      <c r="RXE58" s="468"/>
      <c r="RXF58" s="468"/>
      <c r="RXG58" s="468"/>
      <c r="RXH58" s="468"/>
      <c r="RXI58" s="468"/>
      <c r="RXJ58" s="468"/>
      <c r="RXK58" s="468"/>
      <c r="RXL58" s="468"/>
      <c r="RXM58" s="468"/>
      <c r="RXN58" s="468"/>
      <c r="RXO58" s="468"/>
      <c r="RXP58" s="468"/>
      <c r="RXQ58" s="468"/>
      <c r="RXR58" s="468"/>
      <c r="RXS58" s="468"/>
      <c r="RXT58" s="468"/>
      <c r="RXU58" s="468"/>
      <c r="RXV58" s="468"/>
      <c r="RXW58" s="468"/>
      <c r="RXX58" s="468"/>
      <c r="RXY58" s="468"/>
      <c r="RXZ58" s="468"/>
      <c r="RYA58" s="468"/>
      <c r="RYB58" s="468"/>
      <c r="RYC58" s="468"/>
      <c r="RYD58" s="468"/>
      <c r="RYE58" s="468"/>
      <c r="RYF58" s="468"/>
      <c r="RYG58" s="468"/>
      <c r="RYH58" s="468"/>
      <c r="RYI58" s="468"/>
      <c r="RYJ58" s="468"/>
      <c r="RYK58" s="468"/>
      <c r="RYL58" s="468"/>
      <c r="RYM58" s="468"/>
      <c r="RYN58" s="468"/>
      <c r="RYO58" s="468"/>
      <c r="RYP58" s="468"/>
      <c r="RYQ58" s="468"/>
      <c r="RYR58" s="468"/>
      <c r="RYS58" s="468"/>
      <c r="RYT58" s="468"/>
      <c r="RYU58" s="468"/>
      <c r="RYV58" s="468"/>
      <c r="RYW58" s="468"/>
      <c r="RYX58" s="468"/>
      <c r="RYY58" s="468"/>
      <c r="RYZ58" s="468"/>
      <c r="RZA58" s="468"/>
      <c r="RZB58" s="468"/>
      <c r="RZC58" s="468"/>
      <c r="RZD58" s="468"/>
      <c r="RZE58" s="468"/>
      <c r="RZF58" s="468"/>
      <c r="RZG58" s="468"/>
      <c r="RZH58" s="468"/>
      <c r="RZI58" s="468"/>
      <c r="RZJ58" s="468"/>
      <c r="RZK58" s="468"/>
      <c r="RZL58" s="468"/>
      <c r="RZM58" s="468"/>
      <c r="RZN58" s="468"/>
      <c r="RZO58" s="468"/>
      <c r="RZP58" s="468"/>
      <c r="RZQ58" s="468"/>
      <c r="RZR58" s="468"/>
      <c r="RZS58" s="468"/>
      <c r="RZT58" s="468"/>
      <c r="RZU58" s="468"/>
      <c r="RZV58" s="468"/>
      <c r="RZW58" s="468"/>
      <c r="RZX58" s="468"/>
      <c r="RZY58" s="468"/>
      <c r="RZZ58" s="468"/>
      <c r="SAA58" s="468"/>
      <c r="SAB58" s="468"/>
      <c r="SAC58" s="468"/>
      <c r="SAD58" s="468"/>
      <c r="SAE58" s="468"/>
      <c r="SAF58" s="468"/>
      <c r="SAG58" s="468"/>
      <c r="SAH58" s="468"/>
      <c r="SAI58" s="468"/>
      <c r="SAJ58" s="468"/>
      <c r="SAK58" s="468"/>
      <c r="SAL58" s="468"/>
      <c r="SAM58" s="468"/>
      <c r="SAN58" s="468"/>
      <c r="SAO58" s="468"/>
      <c r="SAP58" s="468"/>
      <c r="SAQ58" s="468"/>
      <c r="SAR58" s="468"/>
      <c r="SAS58" s="468"/>
      <c r="SAT58" s="468"/>
      <c r="SAU58" s="468"/>
      <c r="SAV58" s="468"/>
      <c r="SAW58" s="468"/>
      <c r="SAX58" s="468"/>
      <c r="SAY58" s="468"/>
      <c r="SAZ58" s="468"/>
      <c r="SBA58" s="468"/>
      <c r="SBB58" s="468"/>
      <c r="SBC58" s="468"/>
      <c r="SBD58" s="468"/>
      <c r="SBE58" s="468"/>
      <c r="SBF58" s="468"/>
      <c r="SBG58" s="468"/>
      <c r="SBH58" s="468"/>
      <c r="SBI58" s="468"/>
      <c r="SBJ58" s="468"/>
      <c r="SBK58" s="468"/>
      <c r="SBL58" s="468"/>
      <c r="SBM58" s="468"/>
      <c r="SBN58" s="468"/>
      <c r="SBO58" s="468"/>
      <c r="SBP58" s="468"/>
      <c r="SBQ58" s="468"/>
      <c r="SBR58" s="468"/>
      <c r="SBS58" s="468"/>
      <c r="SBT58" s="468"/>
      <c r="SBU58" s="468"/>
      <c r="SBV58" s="468"/>
      <c r="SBW58" s="468"/>
      <c r="SBX58" s="468"/>
      <c r="SBY58" s="468"/>
      <c r="SBZ58" s="468"/>
      <c r="SCA58" s="468"/>
      <c r="SCB58" s="468"/>
      <c r="SCC58" s="468"/>
      <c r="SCD58" s="468"/>
      <c r="SCE58" s="468"/>
      <c r="SCF58" s="468"/>
      <c r="SCG58" s="468"/>
      <c r="SCH58" s="468"/>
      <c r="SCI58" s="468"/>
      <c r="SCJ58" s="468"/>
      <c r="SCK58" s="468"/>
      <c r="SCL58" s="468"/>
      <c r="SCM58" s="468"/>
      <c r="SCN58" s="468"/>
      <c r="SCO58" s="468"/>
      <c r="SCP58" s="468"/>
      <c r="SCQ58" s="468"/>
      <c r="SCR58" s="468"/>
      <c r="SCS58" s="468"/>
      <c r="SCT58" s="468"/>
      <c r="SCU58" s="468"/>
      <c r="SCV58" s="468"/>
      <c r="SCW58" s="468"/>
      <c r="SCX58" s="468"/>
      <c r="SCY58" s="468"/>
      <c r="SCZ58" s="468"/>
      <c r="SDA58" s="468"/>
      <c r="SDB58" s="468"/>
      <c r="SDC58" s="468"/>
      <c r="SDD58" s="468"/>
      <c r="SDE58" s="468"/>
      <c r="SDF58" s="468"/>
      <c r="SDG58" s="468"/>
      <c r="SDH58" s="468"/>
      <c r="SDI58" s="468"/>
      <c r="SDJ58" s="468"/>
      <c r="SDK58" s="468"/>
      <c r="SDL58" s="468"/>
      <c r="SDM58" s="468"/>
      <c r="SDN58" s="468"/>
      <c r="SDO58" s="468"/>
      <c r="SDP58" s="468"/>
      <c r="SDQ58" s="468"/>
      <c r="SDR58" s="468"/>
      <c r="SDS58" s="468"/>
      <c r="SDT58" s="468"/>
      <c r="SDU58" s="468"/>
      <c r="SDV58" s="468"/>
      <c r="SDW58" s="468"/>
      <c r="SDX58" s="468"/>
      <c r="SDY58" s="468"/>
      <c r="SDZ58" s="468"/>
      <c r="SEA58" s="468"/>
      <c r="SEB58" s="468"/>
      <c r="SEC58" s="468"/>
      <c r="SED58" s="468"/>
      <c r="SEE58" s="468"/>
      <c r="SEF58" s="468"/>
      <c r="SEG58" s="468"/>
      <c r="SEH58" s="468"/>
      <c r="SEI58" s="468"/>
      <c r="SEJ58" s="468"/>
      <c r="SEK58" s="468"/>
      <c r="SEL58" s="468"/>
      <c r="SEM58" s="468"/>
      <c r="SEN58" s="468"/>
      <c r="SEO58" s="468"/>
      <c r="SEP58" s="468"/>
      <c r="SEQ58" s="468"/>
      <c r="SER58" s="468"/>
      <c r="SES58" s="468"/>
      <c r="SET58" s="468"/>
      <c r="SEU58" s="468"/>
      <c r="SEV58" s="468"/>
      <c r="SEW58" s="468"/>
      <c r="SEX58" s="468"/>
      <c r="SEY58" s="468"/>
      <c r="SEZ58" s="468"/>
      <c r="SFA58" s="468"/>
      <c r="SFB58" s="468"/>
      <c r="SFC58" s="468"/>
      <c r="SFD58" s="468"/>
      <c r="SFE58" s="468"/>
      <c r="SFF58" s="468"/>
      <c r="SFG58" s="468"/>
      <c r="SFH58" s="468"/>
      <c r="SFI58" s="468"/>
      <c r="SFJ58" s="468"/>
      <c r="SFK58" s="468"/>
      <c r="SFL58" s="468"/>
      <c r="SFM58" s="468"/>
      <c r="SFN58" s="468"/>
      <c r="SFO58" s="468"/>
      <c r="SFP58" s="468"/>
      <c r="SFQ58" s="468"/>
      <c r="SFR58" s="468"/>
      <c r="SFS58" s="468"/>
      <c r="SFT58" s="468"/>
      <c r="SFU58" s="468"/>
      <c r="SFV58" s="468"/>
      <c r="SFW58" s="468"/>
      <c r="SFX58" s="468"/>
      <c r="SFY58" s="468"/>
      <c r="SFZ58" s="468"/>
      <c r="SGA58" s="468"/>
      <c r="SGB58" s="468"/>
      <c r="SGC58" s="468"/>
      <c r="SGD58" s="468"/>
      <c r="SGE58" s="468"/>
      <c r="SGF58" s="468"/>
      <c r="SGG58" s="468"/>
      <c r="SGH58" s="468"/>
      <c r="SGI58" s="468"/>
      <c r="SGJ58" s="468"/>
      <c r="SGK58" s="468"/>
      <c r="SGL58" s="468"/>
      <c r="SGM58" s="468"/>
      <c r="SGN58" s="468"/>
      <c r="SGO58" s="468"/>
      <c r="SGP58" s="468"/>
      <c r="SGQ58" s="468"/>
      <c r="SGR58" s="468"/>
      <c r="SGS58" s="468"/>
      <c r="SGT58" s="468"/>
      <c r="SGU58" s="468"/>
      <c r="SGV58" s="468"/>
      <c r="SGW58" s="468"/>
      <c r="SGX58" s="468"/>
      <c r="SGY58" s="468"/>
      <c r="SGZ58" s="468"/>
      <c r="SHA58" s="468"/>
      <c r="SHB58" s="468"/>
      <c r="SHC58" s="468"/>
      <c r="SHD58" s="468"/>
      <c r="SHE58" s="468"/>
      <c r="SHF58" s="468"/>
      <c r="SHG58" s="468"/>
      <c r="SHH58" s="468"/>
      <c r="SHI58" s="468"/>
      <c r="SHJ58" s="468"/>
      <c r="SHK58" s="468"/>
      <c r="SHL58" s="468"/>
      <c r="SHM58" s="468"/>
      <c r="SHN58" s="468"/>
      <c r="SHO58" s="468"/>
      <c r="SHP58" s="468"/>
      <c r="SHQ58" s="468"/>
      <c r="SHR58" s="468"/>
      <c r="SHS58" s="468"/>
      <c r="SHT58" s="468"/>
      <c r="SHU58" s="468"/>
      <c r="SHV58" s="468"/>
      <c r="SHW58" s="468"/>
      <c r="SHX58" s="468"/>
      <c r="SHY58" s="468"/>
      <c r="SHZ58" s="468"/>
      <c r="SIA58" s="468"/>
      <c r="SIB58" s="468"/>
      <c r="SIC58" s="468"/>
      <c r="SID58" s="468"/>
      <c r="SIE58" s="468"/>
      <c r="SIF58" s="468"/>
      <c r="SIG58" s="468"/>
      <c r="SIH58" s="468"/>
      <c r="SII58" s="468"/>
      <c r="SIJ58" s="468"/>
      <c r="SIK58" s="468"/>
      <c r="SIL58" s="468"/>
      <c r="SIM58" s="468"/>
      <c r="SIN58" s="468"/>
      <c r="SIO58" s="468"/>
      <c r="SIP58" s="468"/>
      <c r="SIQ58" s="468"/>
      <c r="SIR58" s="468"/>
      <c r="SIS58" s="468"/>
      <c r="SIT58" s="468"/>
      <c r="SIU58" s="468"/>
      <c r="SIV58" s="468"/>
      <c r="SIW58" s="468"/>
      <c r="SIX58" s="468"/>
      <c r="SIY58" s="468"/>
      <c r="SIZ58" s="468"/>
      <c r="SJA58" s="468"/>
      <c r="SJB58" s="468"/>
      <c r="SJC58" s="468"/>
      <c r="SJD58" s="468"/>
      <c r="SJE58" s="468"/>
      <c r="SJF58" s="468"/>
      <c r="SJG58" s="468"/>
      <c r="SJH58" s="468"/>
      <c r="SJI58" s="468"/>
      <c r="SJJ58" s="468"/>
      <c r="SJK58" s="468"/>
      <c r="SJL58" s="468"/>
      <c r="SJM58" s="468"/>
      <c r="SJN58" s="468"/>
      <c r="SJO58" s="468"/>
      <c r="SJP58" s="468"/>
      <c r="SJQ58" s="468"/>
      <c r="SJR58" s="468"/>
      <c r="SJS58" s="468"/>
      <c r="SJT58" s="468"/>
      <c r="SJU58" s="468"/>
      <c r="SJV58" s="468"/>
      <c r="SJW58" s="468"/>
      <c r="SJX58" s="468"/>
      <c r="SJY58" s="468"/>
      <c r="SJZ58" s="468"/>
      <c r="SKA58" s="468"/>
      <c r="SKB58" s="468"/>
      <c r="SKC58" s="468"/>
      <c r="SKD58" s="468"/>
      <c r="SKE58" s="468"/>
      <c r="SKF58" s="468"/>
      <c r="SKG58" s="468"/>
      <c r="SKH58" s="468"/>
      <c r="SKI58" s="468"/>
      <c r="SKJ58" s="468"/>
      <c r="SKK58" s="468"/>
      <c r="SKL58" s="468"/>
      <c r="SKM58" s="468"/>
      <c r="SKN58" s="468"/>
      <c r="SKO58" s="468"/>
      <c r="SKP58" s="468"/>
      <c r="SKQ58" s="468"/>
      <c r="SKR58" s="468"/>
      <c r="SKS58" s="468"/>
      <c r="SKT58" s="468"/>
      <c r="SKU58" s="468"/>
      <c r="SKV58" s="468"/>
      <c r="SKW58" s="468"/>
      <c r="SKX58" s="468"/>
      <c r="SKY58" s="468"/>
      <c r="SKZ58" s="468"/>
      <c r="SLA58" s="468"/>
      <c r="SLB58" s="468"/>
      <c r="SLC58" s="468"/>
      <c r="SLD58" s="468"/>
      <c r="SLE58" s="468"/>
      <c r="SLF58" s="468"/>
      <c r="SLG58" s="468"/>
      <c r="SLH58" s="468"/>
      <c r="SLI58" s="468"/>
      <c r="SLJ58" s="468"/>
      <c r="SLK58" s="468"/>
      <c r="SLL58" s="468"/>
      <c r="SLM58" s="468"/>
      <c r="SLN58" s="468"/>
      <c r="SLO58" s="468"/>
      <c r="SLP58" s="468"/>
      <c r="SLQ58" s="468"/>
      <c r="SLR58" s="468"/>
      <c r="SLS58" s="468"/>
      <c r="SLT58" s="468"/>
      <c r="SLU58" s="468"/>
      <c r="SLV58" s="468"/>
      <c r="SLW58" s="468"/>
      <c r="SLX58" s="468"/>
      <c r="SLY58" s="468"/>
      <c r="SLZ58" s="468"/>
      <c r="SMA58" s="468"/>
      <c r="SMB58" s="468"/>
      <c r="SMC58" s="468"/>
      <c r="SMD58" s="468"/>
      <c r="SME58" s="468"/>
      <c r="SMF58" s="468"/>
      <c r="SMG58" s="468"/>
      <c r="SMH58" s="468"/>
      <c r="SMI58" s="468"/>
      <c r="SMJ58" s="468"/>
      <c r="SMK58" s="468"/>
      <c r="SML58" s="468"/>
      <c r="SMM58" s="468"/>
      <c r="SMN58" s="468"/>
      <c r="SMO58" s="468"/>
      <c r="SMP58" s="468"/>
      <c r="SMQ58" s="468"/>
      <c r="SMR58" s="468"/>
      <c r="SMS58" s="468"/>
      <c r="SMT58" s="468"/>
      <c r="SMU58" s="468"/>
      <c r="SMV58" s="468"/>
      <c r="SMW58" s="468"/>
      <c r="SMX58" s="468"/>
      <c r="SMY58" s="468"/>
      <c r="SMZ58" s="468"/>
      <c r="SNA58" s="468"/>
      <c r="SNB58" s="468"/>
      <c r="SNC58" s="468"/>
      <c r="SND58" s="468"/>
      <c r="SNE58" s="468"/>
      <c r="SNF58" s="468"/>
      <c r="SNG58" s="468"/>
      <c r="SNH58" s="468"/>
      <c r="SNI58" s="468"/>
      <c r="SNJ58" s="468"/>
      <c r="SNK58" s="468"/>
      <c r="SNL58" s="468"/>
      <c r="SNM58" s="468"/>
      <c r="SNN58" s="468"/>
      <c r="SNO58" s="468"/>
      <c r="SNP58" s="468"/>
      <c r="SNQ58" s="468"/>
      <c r="SNR58" s="468"/>
      <c r="SNS58" s="468"/>
      <c r="SNT58" s="468"/>
      <c r="SNU58" s="468"/>
      <c r="SNV58" s="468"/>
      <c r="SNW58" s="468"/>
      <c r="SNX58" s="468"/>
      <c r="SNY58" s="468"/>
      <c r="SNZ58" s="468"/>
      <c r="SOA58" s="468"/>
      <c r="SOB58" s="468"/>
      <c r="SOC58" s="468"/>
      <c r="SOD58" s="468"/>
      <c r="SOE58" s="468"/>
      <c r="SOF58" s="468"/>
      <c r="SOG58" s="468"/>
      <c r="SOH58" s="468"/>
      <c r="SOI58" s="468"/>
      <c r="SOJ58" s="468"/>
      <c r="SOK58" s="468"/>
      <c r="SOL58" s="468"/>
      <c r="SOM58" s="468"/>
      <c r="SON58" s="468"/>
      <c r="SOO58" s="468"/>
      <c r="SOP58" s="468"/>
      <c r="SOQ58" s="468"/>
      <c r="SOR58" s="468"/>
      <c r="SOS58" s="468"/>
      <c r="SOT58" s="468"/>
      <c r="SOU58" s="468"/>
      <c r="SOV58" s="468"/>
      <c r="SOW58" s="468"/>
      <c r="SOX58" s="468"/>
      <c r="SOY58" s="468"/>
      <c r="SOZ58" s="468"/>
      <c r="SPA58" s="468"/>
      <c r="SPB58" s="468"/>
      <c r="SPC58" s="468"/>
      <c r="SPD58" s="468"/>
      <c r="SPE58" s="468"/>
      <c r="SPF58" s="468"/>
      <c r="SPG58" s="468"/>
      <c r="SPH58" s="468"/>
      <c r="SPI58" s="468"/>
      <c r="SPJ58" s="468"/>
      <c r="SPK58" s="468"/>
      <c r="SPL58" s="468"/>
      <c r="SPM58" s="468"/>
      <c r="SPN58" s="468"/>
      <c r="SPO58" s="468"/>
      <c r="SPP58" s="468"/>
      <c r="SPQ58" s="468"/>
      <c r="SPR58" s="468"/>
      <c r="SPS58" s="468"/>
      <c r="SPT58" s="468"/>
      <c r="SPU58" s="468"/>
      <c r="SPV58" s="468"/>
      <c r="SPW58" s="468"/>
      <c r="SPX58" s="468"/>
      <c r="SPY58" s="468"/>
      <c r="SPZ58" s="468"/>
      <c r="SQA58" s="468"/>
      <c r="SQB58" s="468"/>
      <c r="SQC58" s="468"/>
      <c r="SQD58" s="468"/>
      <c r="SQE58" s="468"/>
      <c r="SQF58" s="468"/>
      <c r="SQG58" s="468"/>
      <c r="SQH58" s="468"/>
      <c r="SQI58" s="468"/>
      <c r="SQJ58" s="468"/>
      <c r="SQK58" s="468"/>
      <c r="SQL58" s="468"/>
      <c r="SQM58" s="468"/>
      <c r="SQN58" s="468"/>
      <c r="SQO58" s="468"/>
      <c r="SQP58" s="468"/>
      <c r="SQQ58" s="468"/>
      <c r="SQR58" s="468"/>
      <c r="SQS58" s="468"/>
      <c r="SQT58" s="468"/>
      <c r="SQU58" s="468"/>
      <c r="SQV58" s="468"/>
      <c r="SQW58" s="468"/>
      <c r="SQX58" s="468"/>
      <c r="SQY58" s="468"/>
      <c r="SQZ58" s="468"/>
      <c r="SRA58" s="468"/>
      <c r="SRB58" s="468"/>
      <c r="SRC58" s="468"/>
      <c r="SRD58" s="468"/>
      <c r="SRE58" s="468"/>
      <c r="SRF58" s="468"/>
      <c r="SRG58" s="468"/>
      <c r="SRH58" s="468"/>
      <c r="SRI58" s="468"/>
      <c r="SRJ58" s="468"/>
      <c r="SRK58" s="468"/>
      <c r="SRL58" s="468"/>
      <c r="SRM58" s="468"/>
      <c r="SRN58" s="468"/>
      <c r="SRO58" s="468"/>
      <c r="SRP58" s="468"/>
      <c r="SRQ58" s="468"/>
      <c r="SRR58" s="468"/>
      <c r="SRS58" s="468"/>
      <c r="SRT58" s="468"/>
      <c r="SRU58" s="468"/>
      <c r="SRV58" s="468"/>
      <c r="SRW58" s="468"/>
      <c r="SRX58" s="468"/>
      <c r="SRY58" s="468"/>
      <c r="SRZ58" s="468"/>
      <c r="SSA58" s="468"/>
      <c r="SSB58" s="468"/>
      <c r="SSC58" s="468"/>
      <c r="SSD58" s="468"/>
      <c r="SSE58" s="468"/>
      <c r="SSF58" s="468"/>
      <c r="SSG58" s="468"/>
      <c r="SSH58" s="468"/>
      <c r="SSI58" s="468"/>
      <c r="SSJ58" s="468"/>
      <c r="SSK58" s="468"/>
      <c r="SSL58" s="468"/>
      <c r="SSM58" s="468"/>
      <c r="SSN58" s="468"/>
      <c r="SSO58" s="468"/>
      <c r="SSP58" s="468"/>
      <c r="SSQ58" s="468"/>
      <c r="SSR58" s="468"/>
      <c r="SSS58" s="468"/>
      <c r="SST58" s="468"/>
      <c r="SSU58" s="468"/>
      <c r="SSV58" s="468"/>
      <c r="SSW58" s="468"/>
      <c r="SSX58" s="468"/>
      <c r="SSY58" s="468"/>
      <c r="SSZ58" s="468"/>
      <c r="STA58" s="468"/>
      <c r="STB58" s="468"/>
      <c r="STC58" s="468"/>
      <c r="STD58" s="468"/>
      <c r="STE58" s="468"/>
      <c r="STF58" s="468"/>
      <c r="STG58" s="468"/>
      <c r="STH58" s="468"/>
      <c r="STI58" s="468"/>
      <c r="STJ58" s="468"/>
      <c r="STK58" s="468"/>
      <c r="STL58" s="468"/>
      <c r="STM58" s="468"/>
      <c r="STN58" s="468"/>
      <c r="STO58" s="468"/>
      <c r="STP58" s="468"/>
      <c r="STQ58" s="468"/>
      <c r="STR58" s="468"/>
      <c r="STS58" s="468"/>
      <c r="STT58" s="468"/>
      <c r="STU58" s="468"/>
      <c r="STV58" s="468"/>
      <c r="STW58" s="468"/>
      <c r="STX58" s="468"/>
      <c r="STY58" s="468"/>
      <c r="STZ58" s="468"/>
      <c r="SUA58" s="468"/>
      <c r="SUB58" s="468"/>
      <c r="SUC58" s="468"/>
      <c r="SUD58" s="468"/>
      <c r="SUE58" s="468"/>
      <c r="SUF58" s="468"/>
      <c r="SUG58" s="468"/>
      <c r="SUH58" s="468"/>
      <c r="SUI58" s="468"/>
      <c r="SUJ58" s="468"/>
      <c r="SUK58" s="468"/>
      <c r="SUL58" s="468"/>
      <c r="SUM58" s="468"/>
      <c r="SUN58" s="468"/>
      <c r="SUO58" s="468"/>
      <c r="SUP58" s="468"/>
      <c r="SUQ58" s="468"/>
      <c r="SUR58" s="468"/>
      <c r="SUS58" s="468"/>
      <c r="SUT58" s="468"/>
      <c r="SUU58" s="468"/>
      <c r="SUV58" s="468"/>
      <c r="SUW58" s="468"/>
      <c r="SUX58" s="468"/>
      <c r="SUY58" s="468"/>
      <c r="SUZ58" s="468"/>
      <c r="SVA58" s="468"/>
      <c r="SVB58" s="468"/>
      <c r="SVC58" s="468"/>
      <c r="SVD58" s="468"/>
      <c r="SVE58" s="468"/>
      <c r="SVF58" s="468"/>
      <c r="SVG58" s="468"/>
      <c r="SVH58" s="468"/>
      <c r="SVI58" s="468"/>
      <c r="SVJ58" s="468"/>
      <c r="SVK58" s="468"/>
      <c r="SVL58" s="468"/>
      <c r="SVM58" s="468"/>
      <c r="SVN58" s="468"/>
      <c r="SVO58" s="468"/>
      <c r="SVP58" s="468"/>
      <c r="SVQ58" s="468"/>
      <c r="SVR58" s="468"/>
      <c r="SVS58" s="468"/>
      <c r="SVT58" s="468"/>
      <c r="SVU58" s="468"/>
      <c r="SVV58" s="468"/>
      <c r="SVW58" s="468"/>
      <c r="SVX58" s="468"/>
      <c r="SVY58" s="468"/>
      <c r="SVZ58" s="468"/>
      <c r="SWA58" s="468"/>
      <c r="SWB58" s="468"/>
      <c r="SWC58" s="468"/>
      <c r="SWD58" s="468"/>
      <c r="SWE58" s="468"/>
      <c r="SWF58" s="468"/>
      <c r="SWG58" s="468"/>
      <c r="SWH58" s="468"/>
      <c r="SWI58" s="468"/>
      <c r="SWJ58" s="468"/>
      <c r="SWK58" s="468"/>
      <c r="SWL58" s="468"/>
      <c r="SWM58" s="468"/>
      <c r="SWN58" s="468"/>
      <c r="SWO58" s="468"/>
      <c r="SWP58" s="468"/>
      <c r="SWQ58" s="468"/>
      <c r="SWR58" s="468"/>
      <c r="SWS58" s="468"/>
      <c r="SWT58" s="468"/>
      <c r="SWU58" s="468"/>
      <c r="SWV58" s="468"/>
      <c r="SWW58" s="468"/>
      <c r="SWX58" s="468"/>
      <c r="SWY58" s="468"/>
      <c r="SWZ58" s="468"/>
      <c r="SXA58" s="468"/>
      <c r="SXB58" s="468"/>
      <c r="SXC58" s="468"/>
      <c r="SXD58" s="468"/>
      <c r="SXE58" s="468"/>
      <c r="SXF58" s="468"/>
      <c r="SXG58" s="468"/>
      <c r="SXH58" s="468"/>
      <c r="SXI58" s="468"/>
      <c r="SXJ58" s="468"/>
      <c r="SXK58" s="468"/>
      <c r="SXL58" s="468"/>
      <c r="SXM58" s="468"/>
      <c r="SXN58" s="468"/>
      <c r="SXO58" s="468"/>
      <c r="SXP58" s="468"/>
      <c r="SXQ58" s="468"/>
      <c r="SXR58" s="468"/>
      <c r="SXS58" s="468"/>
      <c r="SXT58" s="468"/>
      <c r="SXU58" s="468"/>
      <c r="SXV58" s="468"/>
      <c r="SXW58" s="468"/>
      <c r="SXX58" s="468"/>
      <c r="SXY58" s="468"/>
      <c r="SXZ58" s="468"/>
      <c r="SYA58" s="468"/>
      <c r="SYB58" s="468"/>
      <c r="SYC58" s="468"/>
      <c r="SYD58" s="468"/>
      <c r="SYE58" s="468"/>
      <c r="SYF58" s="468"/>
      <c r="SYG58" s="468"/>
      <c r="SYH58" s="468"/>
      <c r="SYI58" s="468"/>
      <c r="SYJ58" s="468"/>
      <c r="SYK58" s="468"/>
      <c r="SYL58" s="468"/>
      <c r="SYM58" s="468"/>
      <c r="SYN58" s="468"/>
      <c r="SYO58" s="468"/>
      <c r="SYP58" s="468"/>
      <c r="SYQ58" s="468"/>
      <c r="SYR58" s="468"/>
      <c r="SYS58" s="468"/>
      <c r="SYT58" s="468"/>
      <c r="SYU58" s="468"/>
      <c r="SYV58" s="468"/>
      <c r="SYW58" s="468"/>
      <c r="SYX58" s="468"/>
      <c r="SYY58" s="468"/>
      <c r="SYZ58" s="468"/>
      <c r="SZA58" s="468"/>
      <c r="SZB58" s="468"/>
      <c r="SZC58" s="468"/>
      <c r="SZD58" s="468"/>
      <c r="SZE58" s="468"/>
      <c r="SZF58" s="468"/>
      <c r="SZG58" s="468"/>
      <c r="SZH58" s="468"/>
      <c r="SZI58" s="468"/>
      <c r="SZJ58" s="468"/>
      <c r="SZK58" s="468"/>
      <c r="SZL58" s="468"/>
      <c r="SZM58" s="468"/>
      <c r="SZN58" s="468"/>
      <c r="SZO58" s="468"/>
      <c r="SZP58" s="468"/>
      <c r="SZQ58" s="468"/>
      <c r="SZR58" s="468"/>
      <c r="SZS58" s="468"/>
      <c r="SZT58" s="468"/>
      <c r="SZU58" s="468"/>
      <c r="SZV58" s="468"/>
      <c r="SZW58" s="468"/>
      <c r="SZX58" s="468"/>
      <c r="SZY58" s="468"/>
      <c r="SZZ58" s="468"/>
      <c r="TAA58" s="468"/>
      <c r="TAB58" s="468"/>
      <c r="TAC58" s="468"/>
      <c r="TAD58" s="468"/>
      <c r="TAE58" s="468"/>
      <c r="TAF58" s="468"/>
      <c r="TAG58" s="468"/>
      <c r="TAH58" s="468"/>
      <c r="TAI58" s="468"/>
      <c r="TAJ58" s="468"/>
      <c r="TAK58" s="468"/>
      <c r="TAL58" s="468"/>
      <c r="TAM58" s="468"/>
      <c r="TAN58" s="468"/>
      <c r="TAO58" s="468"/>
      <c r="TAP58" s="468"/>
      <c r="TAQ58" s="468"/>
      <c r="TAR58" s="468"/>
      <c r="TAS58" s="468"/>
      <c r="TAT58" s="468"/>
      <c r="TAU58" s="468"/>
      <c r="TAV58" s="468"/>
      <c r="TAW58" s="468"/>
      <c r="TAX58" s="468"/>
      <c r="TAY58" s="468"/>
      <c r="TAZ58" s="468"/>
      <c r="TBA58" s="468"/>
      <c r="TBB58" s="468"/>
      <c r="TBC58" s="468"/>
      <c r="TBD58" s="468"/>
      <c r="TBE58" s="468"/>
      <c r="TBF58" s="468"/>
      <c r="TBG58" s="468"/>
      <c r="TBH58" s="468"/>
      <c r="TBI58" s="468"/>
      <c r="TBJ58" s="468"/>
      <c r="TBK58" s="468"/>
      <c r="TBL58" s="468"/>
      <c r="TBM58" s="468"/>
      <c r="TBN58" s="468"/>
      <c r="TBO58" s="468"/>
      <c r="TBP58" s="468"/>
      <c r="TBQ58" s="468"/>
      <c r="TBR58" s="468"/>
      <c r="TBS58" s="468"/>
      <c r="TBT58" s="468"/>
      <c r="TBU58" s="468"/>
      <c r="TBV58" s="468"/>
      <c r="TBW58" s="468"/>
      <c r="TBX58" s="468"/>
      <c r="TBY58" s="468"/>
      <c r="TBZ58" s="468"/>
      <c r="TCA58" s="468"/>
      <c r="TCB58" s="468"/>
      <c r="TCC58" s="468"/>
      <c r="TCD58" s="468"/>
      <c r="TCE58" s="468"/>
      <c r="TCF58" s="468"/>
      <c r="TCG58" s="468"/>
      <c r="TCH58" s="468"/>
      <c r="TCI58" s="468"/>
      <c r="TCJ58" s="468"/>
      <c r="TCK58" s="468"/>
      <c r="TCL58" s="468"/>
      <c r="TCM58" s="468"/>
      <c r="TCN58" s="468"/>
      <c r="TCO58" s="468"/>
      <c r="TCP58" s="468"/>
      <c r="TCQ58" s="468"/>
      <c r="TCR58" s="468"/>
      <c r="TCS58" s="468"/>
      <c r="TCT58" s="468"/>
      <c r="TCU58" s="468"/>
      <c r="TCV58" s="468"/>
      <c r="TCW58" s="468"/>
      <c r="TCX58" s="468"/>
      <c r="TCY58" s="468"/>
      <c r="TCZ58" s="468"/>
      <c r="TDA58" s="468"/>
      <c r="TDB58" s="468"/>
      <c r="TDC58" s="468"/>
      <c r="TDD58" s="468"/>
      <c r="TDE58" s="468"/>
      <c r="TDF58" s="468"/>
      <c r="TDG58" s="468"/>
      <c r="TDH58" s="468"/>
      <c r="TDI58" s="468"/>
      <c r="TDJ58" s="468"/>
      <c r="TDK58" s="468"/>
      <c r="TDL58" s="468"/>
      <c r="TDM58" s="468"/>
      <c r="TDN58" s="468"/>
      <c r="TDO58" s="468"/>
      <c r="TDP58" s="468"/>
      <c r="TDQ58" s="468"/>
      <c r="TDR58" s="468"/>
      <c r="TDS58" s="468"/>
      <c r="TDT58" s="468"/>
      <c r="TDU58" s="468"/>
      <c r="TDV58" s="468"/>
      <c r="TDW58" s="468"/>
      <c r="TDX58" s="468"/>
      <c r="TDY58" s="468"/>
      <c r="TDZ58" s="468"/>
      <c r="TEA58" s="468"/>
      <c r="TEB58" s="468"/>
      <c r="TEC58" s="468"/>
      <c r="TED58" s="468"/>
      <c r="TEE58" s="468"/>
      <c r="TEF58" s="468"/>
      <c r="TEG58" s="468"/>
      <c r="TEH58" s="468"/>
      <c r="TEI58" s="468"/>
      <c r="TEJ58" s="468"/>
      <c r="TEK58" s="468"/>
      <c r="TEL58" s="468"/>
      <c r="TEM58" s="468"/>
      <c r="TEN58" s="468"/>
      <c r="TEO58" s="468"/>
      <c r="TEP58" s="468"/>
      <c r="TEQ58" s="468"/>
      <c r="TER58" s="468"/>
      <c r="TES58" s="468"/>
      <c r="TET58" s="468"/>
      <c r="TEU58" s="468"/>
      <c r="TEV58" s="468"/>
      <c r="TEW58" s="468"/>
      <c r="TEX58" s="468"/>
      <c r="TEY58" s="468"/>
      <c r="TEZ58" s="468"/>
      <c r="TFA58" s="468"/>
      <c r="TFB58" s="468"/>
      <c r="TFC58" s="468"/>
      <c r="TFD58" s="468"/>
      <c r="TFE58" s="468"/>
      <c r="TFF58" s="468"/>
      <c r="TFG58" s="468"/>
      <c r="TFH58" s="468"/>
      <c r="TFI58" s="468"/>
      <c r="TFJ58" s="468"/>
      <c r="TFK58" s="468"/>
      <c r="TFL58" s="468"/>
      <c r="TFM58" s="468"/>
      <c r="TFN58" s="468"/>
      <c r="TFO58" s="468"/>
      <c r="TFP58" s="468"/>
      <c r="TFQ58" s="468"/>
      <c r="TFR58" s="468"/>
      <c r="TFS58" s="468"/>
      <c r="TFT58" s="468"/>
      <c r="TFU58" s="468"/>
      <c r="TFV58" s="468"/>
      <c r="TFW58" s="468"/>
      <c r="TFX58" s="468"/>
      <c r="TFY58" s="468"/>
      <c r="TFZ58" s="468"/>
      <c r="TGA58" s="468"/>
      <c r="TGB58" s="468"/>
      <c r="TGC58" s="468"/>
      <c r="TGD58" s="468"/>
      <c r="TGE58" s="468"/>
      <c r="TGF58" s="468"/>
      <c r="TGG58" s="468"/>
      <c r="TGH58" s="468"/>
      <c r="TGI58" s="468"/>
      <c r="TGJ58" s="468"/>
      <c r="TGK58" s="468"/>
      <c r="TGL58" s="468"/>
      <c r="TGM58" s="468"/>
      <c r="TGN58" s="468"/>
      <c r="TGO58" s="468"/>
      <c r="TGP58" s="468"/>
      <c r="TGQ58" s="468"/>
      <c r="TGR58" s="468"/>
      <c r="TGS58" s="468"/>
      <c r="TGT58" s="468"/>
      <c r="TGU58" s="468"/>
      <c r="TGV58" s="468"/>
      <c r="TGW58" s="468"/>
      <c r="TGX58" s="468"/>
      <c r="TGY58" s="468"/>
      <c r="TGZ58" s="468"/>
      <c r="THA58" s="468"/>
      <c r="THB58" s="468"/>
      <c r="THC58" s="468"/>
      <c r="THD58" s="468"/>
      <c r="THE58" s="468"/>
      <c r="THF58" s="468"/>
      <c r="THG58" s="468"/>
      <c r="THH58" s="468"/>
      <c r="THI58" s="468"/>
      <c r="THJ58" s="468"/>
      <c r="THK58" s="468"/>
      <c r="THL58" s="468"/>
      <c r="THM58" s="468"/>
      <c r="THN58" s="468"/>
      <c r="THO58" s="468"/>
      <c r="THP58" s="468"/>
      <c r="THQ58" s="468"/>
      <c r="THR58" s="468"/>
      <c r="THS58" s="468"/>
      <c r="THT58" s="468"/>
      <c r="THU58" s="468"/>
      <c r="THV58" s="468"/>
      <c r="THW58" s="468"/>
      <c r="THX58" s="468"/>
      <c r="THY58" s="468"/>
      <c r="THZ58" s="468"/>
      <c r="TIA58" s="468"/>
      <c r="TIB58" s="468"/>
      <c r="TIC58" s="468"/>
      <c r="TID58" s="468"/>
      <c r="TIE58" s="468"/>
      <c r="TIF58" s="468"/>
      <c r="TIG58" s="468"/>
      <c r="TIH58" s="468"/>
      <c r="TII58" s="468"/>
      <c r="TIJ58" s="468"/>
      <c r="TIK58" s="468"/>
      <c r="TIL58" s="468"/>
      <c r="TIM58" s="468"/>
      <c r="TIN58" s="468"/>
      <c r="TIO58" s="468"/>
      <c r="TIP58" s="468"/>
      <c r="TIQ58" s="468"/>
      <c r="TIR58" s="468"/>
      <c r="TIS58" s="468"/>
      <c r="TIT58" s="468"/>
      <c r="TIU58" s="468"/>
      <c r="TIV58" s="468"/>
      <c r="TIW58" s="468"/>
      <c r="TIX58" s="468"/>
      <c r="TIY58" s="468"/>
      <c r="TIZ58" s="468"/>
      <c r="TJA58" s="468"/>
      <c r="TJB58" s="468"/>
      <c r="TJC58" s="468"/>
      <c r="TJD58" s="468"/>
      <c r="TJE58" s="468"/>
      <c r="TJF58" s="468"/>
      <c r="TJG58" s="468"/>
      <c r="TJH58" s="468"/>
      <c r="TJI58" s="468"/>
      <c r="TJJ58" s="468"/>
      <c r="TJK58" s="468"/>
      <c r="TJL58" s="468"/>
      <c r="TJM58" s="468"/>
      <c r="TJN58" s="468"/>
      <c r="TJO58" s="468"/>
      <c r="TJP58" s="468"/>
      <c r="TJQ58" s="468"/>
      <c r="TJR58" s="468"/>
      <c r="TJS58" s="468"/>
      <c r="TJT58" s="468"/>
      <c r="TJU58" s="468"/>
      <c r="TJV58" s="468"/>
      <c r="TJW58" s="468"/>
      <c r="TJX58" s="468"/>
      <c r="TJY58" s="468"/>
      <c r="TJZ58" s="468"/>
      <c r="TKA58" s="468"/>
      <c r="TKB58" s="468"/>
      <c r="TKC58" s="468"/>
      <c r="TKD58" s="468"/>
      <c r="TKE58" s="468"/>
      <c r="TKF58" s="468"/>
      <c r="TKG58" s="468"/>
      <c r="TKH58" s="468"/>
      <c r="TKI58" s="468"/>
      <c r="TKJ58" s="468"/>
      <c r="TKK58" s="468"/>
      <c r="TKL58" s="468"/>
      <c r="TKM58" s="468"/>
      <c r="TKN58" s="468"/>
      <c r="TKO58" s="468"/>
      <c r="TKP58" s="468"/>
      <c r="TKQ58" s="468"/>
      <c r="TKR58" s="468"/>
      <c r="TKS58" s="468"/>
      <c r="TKT58" s="468"/>
      <c r="TKU58" s="468"/>
      <c r="TKV58" s="468"/>
      <c r="TKW58" s="468"/>
      <c r="TKX58" s="468"/>
      <c r="TKY58" s="468"/>
      <c r="TKZ58" s="468"/>
      <c r="TLA58" s="468"/>
      <c r="TLB58" s="468"/>
      <c r="TLC58" s="468"/>
      <c r="TLD58" s="468"/>
      <c r="TLE58" s="468"/>
      <c r="TLF58" s="468"/>
      <c r="TLG58" s="468"/>
      <c r="TLH58" s="468"/>
      <c r="TLI58" s="468"/>
      <c r="TLJ58" s="468"/>
      <c r="TLK58" s="468"/>
      <c r="TLL58" s="468"/>
      <c r="TLM58" s="468"/>
      <c r="TLN58" s="468"/>
      <c r="TLO58" s="468"/>
      <c r="TLP58" s="468"/>
      <c r="TLQ58" s="468"/>
      <c r="TLR58" s="468"/>
      <c r="TLS58" s="468"/>
      <c r="TLT58" s="468"/>
      <c r="TLU58" s="468"/>
      <c r="TLV58" s="468"/>
      <c r="TLW58" s="468"/>
      <c r="TLX58" s="468"/>
      <c r="TLY58" s="468"/>
      <c r="TLZ58" s="468"/>
      <c r="TMA58" s="468"/>
      <c r="TMB58" s="468"/>
      <c r="TMC58" s="468"/>
      <c r="TMD58" s="468"/>
      <c r="TME58" s="468"/>
      <c r="TMF58" s="468"/>
      <c r="TMG58" s="468"/>
      <c r="TMH58" s="468"/>
      <c r="TMI58" s="468"/>
      <c r="TMJ58" s="468"/>
      <c r="TMK58" s="468"/>
      <c r="TML58" s="468"/>
      <c r="TMM58" s="468"/>
      <c r="TMN58" s="468"/>
      <c r="TMO58" s="468"/>
      <c r="TMP58" s="468"/>
      <c r="TMQ58" s="468"/>
      <c r="TMR58" s="468"/>
      <c r="TMS58" s="468"/>
      <c r="TMT58" s="468"/>
      <c r="TMU58" s="468"/>
      <c r="TMV58" s="468"/>
      <c r="TMW58" s="468"/>
      <c r="TMX58" s="468"/>
      <c r="TMY58" s="468"/>
      <c r="TMZ58" s="468"/>
      <c r="TNA58" s="468"/>
      <c r="TNB58" s="468"/>
      <c r="TNC58" s="468"/>
      <c r="TND58" s="468"/>
      <c r="TNE58" s="468"/>
      <c r="TNF58" s="468"/>
      <c r="TNG58" s="468"/>
      <c r="TNH58" s="468"/>
      <c r="TNI58" s="468"/>
      <c r="TNJ58" s="468"/>
      <c r="TNK58" s="468"/>
      <c r="TNL58" s="468"/>
      <c r="TNM58" s="468"/>
      <c r="TNN58" s="468"/>
      <c r="TNO58" s="468"/>
      <c r="TNP58" s="468"/>
      <c r="TNQ58" s="468"/>
      <c r="TNR58" s="468"/>
      <c r="TNS58" s="468"/>
      <c r="TNT58" s="468"/>
      <c r="TNU58" s="468"/>
      <c r="TNV58" s="468"/>
      <c r="TNW58" s="468"/>
      <c r="TNX58" s="468"/>
      <c r="TNY58" s="468"/>
      <c r="TNZ58" s="468"/>
      <c r="TOA58" s="468"/>
      <c r="TOB58" s="468"/>
      <c r="TOC58" s="468"/>
      <c r="TOD58" s="468"/>
      <c r="TOE58" s="468"/>
      <c r="TOF58" s="468"/>
      <c r="TOG58" s="468"/>
      <c r="TOH58" s="468"/>
      <c r="TOI58" s="468"/>
      <c r="TOJ58" s="468"/>
      <c r="TOK58" s="468"/>
      <c r="TOL58" s="468"/>
      <c r="TOM58" s="468"/>
      <c r="TON58" s="468"/>
      <c r="TOO58" s="468"/>
      <c r="TOP58" s="468"/>
      <c r="TOQ58" s="468"/>
      <c r="TOR58" s="468"/>
      <c r="TOS58" s="468"/>
      <c r="TOT58" s="468"/>
      <c r="TOU58" s="468"/>
      <c r="TOV58" s="468"/>
      <c r="TOW58" s="468"/>
      <c r="TOX58" s="468"/>
      <c r="TOY58" s="468"/>
      <c r="TOZ58" s="468"/>
      <c r="TPA58" s="468"/>
      <c r="TPB58" s="468"/>
      <c r="TPC58" s="468"/>
      <c r="TPD58" s="468"/>
      <c r="TPE58" s="468"/>
      <c r="TPF58" s="468"/>
      <c r="TPG58" s="468"/>
      <c r="TPH58" s="468"/>
      <c r="TPI58" s="468"/>
      <c r="TPJ58" s="468"/>
      <c r="TPK58" s="468"/>
      <c r="TPL58" s="468"/>
      <c r="TPM58" s="468"/>
      <c r="TPN58" s="468"/>
      <c r="TPO58" s="468"/>
      <c r="TPP58" s="468"/>
      <c r="TPQ58" s="468"/>
      <c r="TPR58" s="468"/>
      <c r="TPS58" s="468"/>
      <c r="TPT58" s="468"/>
      <c r="TPU58" s="468"/>
      <c r="TPV58" s="468"/>
      <c r="TPW58" s="468"/>
      <c r="TPX58" s="468"/>
      <c r="TPY58" s="468"/>
      <c r="TPZ58" s="468"/>
      <c r="TQA58" s="468"/>
      <c r="TQB58" s="468"/>
      <c r="TQC58" s="468"/>
      <c r="TQD58" s="468"/>
      <c r="TQE58" s="468"/>
      <c r="TQF58" s="468"/>
      <c r="TQG58" s="468"/>
      <c r="TQH58" s="468"/>
      <c r="TQI58" s="468"/>
      <c r="TQJ58" s="468"/>
      <c r="TQK58" s="468"/>
      <c r="TQL58" s="468"/>
      <c r="TQM58" s="468"/>
      <c r="TQN58" s="468"/>
      <c r="TQO58" s="468"/>
      <c r="TQP58" s="468"/>
      <c r="TQQ58" s="468"/>
      <c r="TQR58" s="468"/>
      <c r="TQS58" s="468"/>
      <c r="TQT58" s="468"/>
      <c r="TQU58" s="468"/>
      <c r="TQV58" s="468"/>
      <c r="TQW58" s="468"/>
      <c r="TQX58" s="468"/>
      <c r="TQY58" s="468"/>
      <c r="TQZ58" s="468"/>
      <c r="TRA58" s="468"/>
      <c r="TRB58" s="468"/>
      <c r="TRC58" s="468"/>
      <c r="TRD58" s="468"/>
      <c r="TRE58" s="468"/>
      <c r="TRF58" s="468"/>
      <c r="TRG58" s="468"/>
      <c r="TRH58" s="468"/>
      <c r="TRI58" s="468"/>
      <c r="TRJ58" s="468"/>
      <c r="TRK58" s="468"/>
      <c r="TRL58" s="468"/>
      <c r="TRM58" s="468"/>
      <c r="TRN58" s="468"/>
      <c r="TRO58" s="468"/>
      <c r="TRP58" s="468"/>
      <c r="TRQ58" s="468"/>
      <c r="TRR58" s="468"/>
      <c r="TRS58" s="468"/>
      <c r="TRT58" s="468"/>
      <c r="TRU58" s="468"/>
      <c r="TRV58" s="468"/>
      <c r="TRW58" s="468"/>
      <c r="TRX58" s="468"/>
      <c r="TRY58" s="468"/>
      <c r="TRZ58" s="468"/>
      <c r="TSA58" s="468"/>
      <c r="TSB58" s="468"/>
      <c r="TSC58" s="468"/>
      <c r="TSD58" s="468"/>
      <c r="TSE58" s="468"/>
      <c r="TSF58" s="468"/>
      <c r="TSG58" s="468"/>
      <c r="TSH58" s="468"/>
      <c r="TSI58" s="468"/>
      <c r="TSJ58" s="468"/>
      <c r="TSK58" s="468"/>
      <c r="TSL58" s="468"/>
      <c r="TSM58" s="468"/>
      <c r="TSN58" s="468"/>
      <c r="TSO58" s="468"/>
      <c r="TSP58" s="468"/>
      <c r="TSQ58" s="468"/>
      <c r="TSR58" s="468"/>
      <c r="TSS58" s="468"/>
      <c r="TST58" s="468"/>
      <c r="TSU58" s="468"/>
      <c r="TSV58" s="468"/>
      <c r="TSW58" s="468"/>
      <c r="TSX58" s="468"/>
      <c r="TSY58" s="468"/>
      <c r="TSZ58" s="468"/>
      <c r="TTA58" s="468"/>
      <c r="TTB58" s="468"/>
      <c r="TTC58" s="468"/>
      <c r="TTD58" s="468"/>
      <c r="TTE58" s="468"/>
      <c r="TTF58" s="468"/>
      <c r="TTG58" s="468"/>
      <c r="TTH58" s="468"/>
      <c r="TTI58" s="468"/>
      <c r="TTJ58" s="468"/>
      <c r="TTK58" s="468"/>
      <c r="TTL58" s="468"/>
      <c r="TTM58" s="468"/>
      <c r="TTN58" s="468"/>
      <c r="TTO58" s="468"/>
      <c r="TTP58" s="468"/>
      <c r="TTQ58" s="468"/>
      <c r="TTR58" s="468"/>
      <c r="TTS58" s="468"/>
      <c r="TTT58" s="468"/>
      <c r="TTU58" s="468"/>
      <c r="TTV58" s="468"/>
      <c r="TTW58" s="468"/>
      <c r="TTX58" s="468"/>
      <c r="TTY58" s="468"/>
      <c r="TTZ58" s="468"/>
      <c r="TUA58" s="468"/>
      <c r="TUB58" s="468"/>
      <c r="TUC58" s="468"/>
      <c r="TUD58" s="468"/>
      <c r="TUE58" s="468"/>
      <c r="TUF58" s="468"/>
      <c r="TUG58" s="468"/>
      <c r="TUH58" s="468"/>
      <c r="TUI58" s="468"/>
      <c r="TUJ58" s="468"/>
      <c r="TUK58" s="468"/>
      <c r="TUL58" s="468"/>
      <c r="TUM58" s="468"/>
      <c r="TUN58" s="468"/>
      <c r="TUO58" s="468"/>
      <c r="TUP58" s="468"/>
      <c r="TUQ58" s="468"/>
      <c r="TUR58" s="468"/>
      <c r="TUS58" s="468"/>
      <c r="TUT58" s="468"/>
      <c r="TUU58" s="468"/>
      <c r="TUV58" s="468"/>
      <c r="TUW58" s="468"/>
      <c r="TUX58" s="468"/>
      <c r="TUY58" s="468"/>
      <c r="TUZ58" s="468"/>
      <c r="TVA58" s="468"/>
      <c r="TVB58" s="468"/>
      <c r="TVC58" s="468"/>
      <c r="TVD58" s="468"/>
      <c r="TVE58" s="468"/>
      <c r="TVF58" s="468"/>
      <c r="TVG58" s="468"/>
      <c r="TVH58" s="468"/>
      <c r="TVI58" s="468"/>
      <c r="TVJ58" s="468"/>
      <c r="TVK58" s="468"/>
      <c r="TVL58" s="468"/>
      <c r="TVM58" s="468"/>
      <c r="TVN58" s="468"/>
      <c r="TVO58" s="468"/>
      <c r="TVP58" s="468"/>
      <c r="TVQ58" s="468"/>
      <c r="TVR58" s="468"/>
      <c r="TVS58" s="468"/>
      <c r="TVT58" s="468"/>
      <c r="TVU58" s="468"/>
      <c r="TVV58" s="468"/>
      <c r="TVW58" s="468"/>
      <c r="TVX58" s="468"/>
      <c r="TVY58" s="468"/>
      <c r="TVZ58" s="468"/>
      <c r="TWA58" s="468"/>
      <c r="TWB58" s="468"/>
      <c r="TWC58" s="468"/>
      <c r="TWD58" s="468"/>
      <c r="TWE58" s="468"/>
      <c r="TWF58" s="468"/>
      <c r="TWG58" s="468"/>
      <c r="TWH58" s="468"/>
      <c r="TWI58" s="468"/>
      <c r="TWJ58" s="468"/>
      <c r="TWK58" s="468"/>
      <c r="TWL58" s="468"/>
      <c r="TWM58" s="468"/>
      <c r="TWN58" s="468"/>
      <c r="TWO58" s="468"/>
      <c r="TWP58" s="468"/>
      <c r="TWQ58" s="468"/>
      <c r="TWR58" s="468"/>
      <c r="TWS58" s="468"/>
      <c r="TWT58" s="468"/>
      <c r="TWU58" s="468"/>
      <c r="TWV58" s="468"/>
      <c r="TWW58" s="468"/>
      <c r="TWX58" s="468"/>
      <c r="TWY58" s="468"/>
      <c r="TWZ58" s="468"/>
      <c r="TXA58" s="468"/>
      <c r="TXB58" s="468"/>
      <c r="TXC58" s="468"/>
      <c r="TXD58" s="468"/>
      <c r="TXE58" s="468"/>
      <c r="TXF58" s="468"/>
      <c r="TXG58" s="468"/>
      <c r="TXH58" s="468"/>
      <c r="TXI58" s="468"/>
      <c r="TXJ58" s="468"/>
      <c r="TXK58" s="468"/>
      <c r="TXL58" s="468"/>
      <c r="TXM58" s="468"/>
      <c r="TXN58" s="468"/>
      <c r="TXO58" s="468"/>
      <c r="TXP58" s="468"/>
      <c r="TXQ58" s="468"/>
      <c r="TXR58" s="468"/>
      <c r="TXS58" s="468"/>
      <c r="TXT58" s="468"/>
      <c r="TXU58" s="468"/>
      <c r="TXV58" s="468"/>
      <c r="TXW58" s="468"/>
      <c r="TXX58" s="468"/>
      <c r="TXY58" s="468"/>
      <c r="TXZ58" s="468"/>
      <c r="TYA58" s="468"/>
      <c r="TYB58" s="468"/>
      <c r="TYC58" s="468"/>
      <c r="TYD58" s="468"/>
      <c r="TYE58" s="468"/>
      <c r="TYF58" s="468"/>
      <c r="TYG58" s="468"/>
      <c r="TYH58" s="468"/>
      <c r="TYI58" s="468"/>
      <c r="TYJ58" s="468"/>
      <c r="TYK58" s="468"/>
      <c r="TYL58" s="468"/>
      <c r="TYM58" s="468"/>
      <c r="TYN58" s="468"/>
      <c r="TYO58" s="468"/>
      <c r="TYP58" s="468"/>
      <c r="TYQ58" s="468"/>
      <c r="TYR58" s="468"/>
      <c r="TYS58" s="468"/>
      <c r="TYT58" s="468"/>
      <c r="TYU58" s="468"/>
      <c r="TYV58" s="468"/>
      <c r="TYW58" s="468"/>
      <c r="TYX58" s="468"/>
      <c r="TYY58" s="468"/>
      <c r="TYZ58" s="468"/>
      <c r="TZA58" s="468"/>
      <c r="TZB58" s="468"/>
      <c r="TZC58" s="468"/>
      <c r="TZD58" s="468"/>
      <c r="TZE58" s="468"/>
      <c r="TZF58" s="468"/>
      <c r="TZG58" s="468"/>
      <c r="TZH58" s="468"/>
      <c r="TZI58" s="468"/>
      <c r="TZJ58" s="468"/>
      <c r="TZK58" s="468"/>
      <c r="TZL58" s="468"/>
      <c r="TZM58" s="468"/>
      <c r="TZN58" s="468"/>
      <c r="TZO58" s="468"/>
      <c r="TZP58" s="468"/>
      <c r="TZQ58" s="468"/>
      <c r="TZR58" s="468"/>
      <c r="TZS58" s="468"/>
      <c r="TZT58" s="468"/>
      <c r="TZU58" s="468"/>
      <c r="TZV58" s="468"/>
      <c r="TZW58" s="468"/>
      <c r="TZX58" s="468"/>
      <c r="TZY58" s="468"/>
      <c r="TZZ58" s="468"/>
      <c r="UAA58" s="468"/>
      <c r="UAB58" s="468"/>
      <c r="UAC58" s="468"/>
      <c r="UAD58" s="468"/>
      <c r="UAE58" s="468"/>
      <c r="UAF58" s="468"/>
      <c r="UAG58" s="468"/>
      <c r="UAH58" s="468"/>
      <c r="UAI58" s="468"/>
      <c r="UAJ58" s="468"/>
      <c r="UAK58" s="468"/>
      <c r="UAL58" s="468"/>
      <c r="UAM58" s="468"/>
      <c r="UAN58" s="468"/>
      <c r="UAO58" s="468"/>
      <c r="UAP58" s="468"/>
      <c r="UAQ58" s="468"/>
      <c r="UAR58" s="468"/>
      <c r="UAS58" s="468"/>
      <c r="UAT58" s="468"/>
      <c r="UAU58" s="468"/>
      <c r="UAV58" s="468"/>
      <c r="UAW58" s="468"/>
      <c r="UAX58" s="468"/>
      <c r="UAY58" s="468"/>
      <c r="UAZ58" s="468"/>
      <c r="UBA58" s="468"/>
      <c r="UBB58" s="468"/>
      <c r="UBC58" s="468"/>
      <c r="UBD58" s="468"/>
      <c r="UBE58" s="468"/>
      <c r="UBF58" s="468"/>
      <c r="UBG58" s="468"/>
      <c r="UBH58" s="468"/>
      <c r="UBI58" s="468"/>
      <c r="UBJ58" s="468"/>
      <c r="UBK58" s="468"/>
      <c r="UBL58" s="468"/>
      <c r="UBM58" s="468"/>
      <c r="UBN58" s="468"/>
      <c r="UBO58" s="468"/>
      <c r="UBP58" s="468"/>
      <c r="UBQ58" s="468"/>
      <c r="UBR58" s="468"/>
      <c r="UBS58" s="468"/>
      <c r="UBT58" s="468"/>
      <c r="UBU58" s="468"/>
      <c r="UBV58" s="468"/>
      <c r="UBW58" s="468"/>
      <c r="UBX58" s="468"/>
      <c r="UBY58" s="468"/>
      <c r="UBZ58" s="468"/>
      <c r="UCA58" s="468"/>
      <c r="UCB58" s="468"/>
      <c r="UCC58" s="468"/>
      <c r="UCD58" s="468"/>
      <c r="UCE58" s="468"/>
      <c r="UCF58" s="468"/>
      <c r="UCG58" s="468"/>
      <c r="UCH58" s="468"/>
      <c r="UCI58" s="468"/>
      <c r="UCJ58" s="468"/>
      <c r="UCK58" s="468"/>
      <c r="UCL58" s="468"/>
      <c r="UCM58" s="468"/>
      <c r="UCN58" s="468"/>
      <c r="UCO58" s="468"/>
      <c r="UCP58" s="468"/>
      <c r="UCQ58" s="468"/>
      <c r="UCR58" s="468"/>
      <c r="UCS58" s="468"/>
      <c r="UCT58" s="468"/>
      <c r="UCU58" s="468"/>
      <c r="UCV58" s="468"/>
      <c r="UCW58" s="468"/>
      <c r="UCX58" s="468"/>
      <c r="UCY58" s="468"/>
      <c r="UCZ58" s="468"/>
      <c r="UDA58" s="468"/>
      <c r="UDB58" s="468"/>
      <c r="UDC58" s="468"/>
      <c r="UDD58" s="468"/>
      <c r="UDE58" s="468"/>
      <c r="UDF58" s="468"/>
      <c r="UDG58" s="468"/>
      <c r="UDH58" s="468"/>
      <c r="UDI58" s="468"/>
      <c r="UDJ58" s="468"/>
      <c r="UDK58" s="468"/>
      <c r="UDL58" s="468"/>
      <c r="UDM58" s="468"/>
      <c r="UDN58" s="468"/>
      <c r="UDO58" s="468"/>
      <c r="UDP58" s="468"/>
      <c r="UDQ58" s="468"/>
      <c r="UDR58" s="468"/>
      <c r="UDS58" s="468"/>
      <c r="UDT58" s="468"/>
      <c r="UDU58" s="468"/>
      <c r="UDV58" s="468"/>
      <c r="UDW58" s="468"/>
      <c r="UDX58" s="468"/>
      <c r="UDY58" s="468"/>
      <c r="UDZ58" s="468"/>
      <c r="UEA58" s="468"/>
      <c r="UEB58" s="468"/>
      <c r="UEC58" s="468"/>
      <c r="UED58" s="468"/>
      <c r="UEE58" s="468"/>
      <c r="UEF58" s="468"/>
      <c r="UEG58" s="468"/>
      <c r="UEH58" s="468"/>
      <c r="UEI58" s="468"/>
      <c r="UEJ58" s="468"/>
      <c r="UEK58" s="468"/>
      <c r="UEL58" s="468"/>
      <c r="UEM58" s="468"/>
      <c r="UEN58" s="468"/>
      <c r="UEO58" s="468"/>
      <c r="UEP58" s="468"/>
      <c r="UEQ58" s="468"/>
      <c r="UER58" s="468"/>
      <c r="UES58" s="468"/>
      <c r="UET58" s="468"/>
      <c r="UEU58" s="468"/>
      <c r="UEV58" s="468"/>
      <c r="UEW58" s="468"/>
      <c r="UEX58" s="468"/>
      <c r="UEY58" s="468"/>
      <c r="UEZ58" s="468"/>
      <c r="UFA58" s="468"/>
      <c r="UFB58" s="468"/>
      <c r="UFC58" s="468"/>
      <c r="UFD58" s="468"/>
      <c r="UFE58" s="468"/>
      <c r="UFF58" s="468"/>
      <c r="UFG58" s="468"/>
      <c r="UFH58" s="468"/>
      <c r="UFI58" s="468"/>
      <c r="UFJ58" s="468"/>
      <c r="UFK58" s="468"/>
      <c r="UFL58" s="468"/>
      <c r="UFM58" s="468"/>
      <c r="UFN58" s="468"/>
      <c r="UFO58" s="468"/>
      <c r="UFP58" s="468"/>
      <c r="UFQ58" s="468"/>
      <c r="UFR58" s="468"/>
      <c r="UFS58" s="468"/>
      <c r="UFT58" s="468"/>
      <c r="UFU58" s="468"/>
      <c r="UFV58" s="468"/>
      <c r="UFW58" s="468"/>
      <c r="UFX58" s="468"/>
      <c r="UFY58" s="468"/>
      <c r="UFZ58" s="468"/>
      <c r="UGA58" s="468"/>
      <c r="UGB58" s="468"/>
      <c r="UGC58" s="468"/>
      <c r="UGD58" s="468"/>
      <c r="UGE58" s="468"/>
      <c r="UGF58" s="468"/>
      <c r="UGG58" s="468"/>
      <c r="UGH58" s="468"/>
      <c r="UGI58" s="468"/>
      <c r="UGJ58" s="468"/>
      <c r="UGK58" s="468"/>
      <c r="UGL58" s="468"/>
      <c r="UGM58" s="468"/>
      <c r="UGN58" s="468"/>
      <c r="UGO58" s="468"/>
      <c r="UGP58" s="468"/>
      <c r="UGQ58" s="468"/>
      <c r="UGR58" s="468"/>
      <c r="UGS58" s="468"/>
      <c r="UGT58" s="468"/>
      <c r="UGU58" s="468"/>
      <c r="UGV58" s="468"/>
      <c r="UGW58" s="468"/>
      <c r="UGX58" s="468"/>
      <c r="UGY58" s="468"/>
      <c r="UGZ58" s="468"/>
      <c r="UHA58" s="468"/>
      <c r="UHB58" s="468"/>
      <c r="UHC58" s="468"/>
      <c r="UHD58" s="468"/>
      <c r="UHE58" s="468"/>
      <c r="UHF58" s="468"/>
      <c r="UHG58" s="468"/>
      <c r="UHH58" s="468"/>
      <c r="UHI58" s="468"/>
      <c r="UHJ58" s="468"/>
      <c r="UHK58" s="468"/>
      <c r="UHL58" s="468"/>
      <c r="UHM58" s="468"/>
      <c r="UHN58" s="468"/>
      <c r="UHO58" s="468"/>
      <c r="UHP58" s="468"/>
      <c r="UHQ58" s="468"/>
      <c r="UHR58" s="468"/>
      <c r="UHS58" s="468"/>
      <c r="UHT58" s="468"/>
      <c r="UHU58" s="468"/>
      <c r="UHV58" s="468"/>
      <c r="UHW58" s="468"/>
      <c r="UHX58" s="468"/>
      <c r="UHY58" s="468"/>
      <c r="UHZ58" s="468"/>
      <c r="UIA58" s="468"/>
      <c r="UIB58" s="468"/>
      <c r="UIC58" s="468"/>
      <c r="UID58" s="468"/>
      <c r="UIE58" s="468"/>
      <c r="UIF58" s="468"/>
      <c r="UIG58" s="468"/>
      <c r="UIH58" s="468"/>
      <c r="UII58" s="468"/>
      <c r="UIJ58" s="468"/>
      <c r="UIK58" s="468"/>
      <c r="UIL58" s="468"/>
      <c r="UIM58" s="468"/>
      <c r="UIN58" s="468"/>
      <c r="UIO58" s="468"/>
      <c r="UIP58" s="468"/>
      <c r="UIQ58" s="468"/>
      <c r="UIR58" s="468"/>
      <c r="UIS58" s="468"/>
      <c r="UIT58" s="468"/>
      <c r="UIU58" s="468"/>
      <c r="UIV58" s="468"/>
      <c r="UIW58" s="468"/>
      <c r="UIX58" s="468"/>
      <c r="UIY58" s="468"/>
      <c r="UIZ58" s="468"/>
      <c r="UJA58" s="468"/>
      <c r="UJB58" s="468"/>
      <c r="UJC58" s="468"/>
      <c r="UJD58" s="468"/>
      <c r="UJE58" s="468"/>
      <c r="UJF58" s="468"/>
      <c r="UJG58" s="468"/>
      <c r="UJH58" s="468"/>
      <c r="UJI58" s="468"/>
      <c r="UJJ58" s="468"/>
      <c r="UJK58" s="468"/>
      <c r="UJL58" s="468"/>
      <c r="UJM58" s="468"/>
      <c r="UJN58" s="468"/>
      <c r="UJO58" s="468"/>
      <c r="UJP58" s="468"/>
      <c r="UJQ58" s="468"/>
      <c r="UJR58" s="468"/>
      <c r="UJS58" s="468"/>
      <c r="UJT58" s="468"/>
      <c r="UJU58" s="468"/>
      <c r="UJV58" s="468"/>
      <c r="UJW58" s="468"/>
      <c r="UJX58" s="468"/>
      <c r="UJY58" s="468"/>
      <c r="UJZ58" s="468"/>
      <c r="UKA58" s="468"/>
      <c r="UKB58" s="468"/>
      <c r="UKC58" s="468"/>
      <c r="UKD58" s="468"/>
      <c r="UKE58" s="468"/>
      <c r="UKF58" s="468"/>
      <c r="UKG58" s="468"/>
      <c r="UKH58" s="468"/>
      <c r="UKI58" s="468"/>
      <c r="UKJ58" s="468"/>
      <c r="UKK58" s="468"/>
      <c r="UKL58" s="468"/>
      <c r="UKM58" s="468"/>
      <c r="UKN58" s="468"/>
      <c r="UKO58" s="468"/>
      <c r="UKP58" s="468"/>
      <c r="UKQ58" s="468"/>
      <c r="UKR58" s="468"/>
      <c r="UKS58" s="468"/>
      <c r="UKT58" s="468"/>
      <c r="UKU58" s="468"/>
      <c r="UKV58" s="468"/>
      <c r="UKW58" s="468"/>
      <c r="UKX58" s="468"/>
      <c r="UKY58" s="468"/>
      <c r="UKZ58" s="468"/>
      <c r="ULA58" s="468"/>
      <c r="ULB58" s="468"/>
      <c r="ULC58" s="468"/>
      <c r="ULD58" s="468"/>
      <c r="ULE58" s="468"/>
      <c r="ULF58" s="468"/>
      <c r="ULG58" s="468"/>
      <c r="ULH58" s="468"/>
      <c r="ULI58" s="468"/>
      <c r="ULJ58" s="468"/>
      <c r="ULK58" s="468"/>
      <c r="ULL58" s="468"/>
      <c r="ULM58" s="468"/>
      <c r="ULN58" s="468"/>
      <c r="ULO58" s="468"/>
      <c r="ULP58" s="468"/>
      <c r="ULQ58" s="468"/>
      <c r="ULR58" s="468"/>
      <c r="ULS58" s="468"/>
      <c r="ULT58" s="468"/>
      <c r="ULU58" s="468"/>
      <c r="ULV58" s="468"/>
      <c r="ULW58" s="468"/>
      <c r="ULX58" s="468"/>
      <c r="ULY58" s="468"/>
      <c r="ULZ58" s="468"/>
      <c r="UMA58" s="468"/>
      <c r="UMB58" s="468"/>
      <c r="UMC58" s="468"/>
      <c r="UMD58" s="468"/>
      <c r="UME58" s="468"/>
      <c r="UMF58" s="468"/>
      <c r="UMG58" s="468"/>
      <c r="UMH58" s="468"/>
      <c r="UMI58" s="468"/>
      <c r="UMJ58" s="468"/>
      <c r="UMK58" s="468"/>
      <c r="UML58" s="468"/>
      <c r="UMM58" s="468"/>
      <c r="UMN58" s="468"/>
      <c r="UMO58" s="468"/>
      <c r="UMP58" s="468"/>
      <c r="UMQ58" s="468"/>
      <c r="UMR58" s="468"/>
      <c r="UMS58" s="468"/>
      <c r="UMT58" s="468"/>
      <c r="UMU58" s="468"/>
      <c r="UMV58" s="468"/>
      <c r="UMW58" s="468"/>
      <c r="UMX58" s="468"/>
      <c r="UMY58" s="468"/>
      <c r="UMZ58" s="468"/>
      <c r="UNA58" s="468"/>
      <c r="UNB58" s="468"/>
      <c r="UNC58" s="468"/>
      <c r="UND58" s="468"/>
      <c r="UNE58" s="468"/>
      <c r="UNF58" s="468"/>
      <c r="UNG58" s="468"/>
      <c r="UNH58" s="468"/>
      <c r="UNI58" s="468"/>
      <c r="UNJ58" s="468"/>
      <c r="UNK58" s="468"/>
      <c r="UNL58" s="468"/>
      <c r="UNM58" s="468"/>
      <c r="UNN58" s="468"/>
      <c r="UNO58" s="468"/>
      <c r="UNP58" s="468"/>
      <c r="UNQ58" s="468"/>
      <c r="UNR58" s="468"/>
      <c r="UNS58" s="468"/>
      <c r="UNT58" s="468"/>
      <c r="UNU58" s="468"/>
      <c r="UNV58" s="468"/>
      <c r="UNW58" s="468"/>
      <c r="UNX58" s="468"/>
      <c r="UNY58" s="468"/>
      <c r="UNZ58" s="468"/>
      <c r="UOA58" s="468"/>
      <c r="UOB58" s="468"/>
      <c r="UOC58" s="468"/>
      <c r="UOD58" s="468"/>
      <c r="UOE58" s="468"/>
      <c r="UOF58" s="468"/>
      <c r="UOG58" s="468"/>
      <c r="UOH58" s="468"/>
      <c r="UOI58" s="468"/>
      <c r="UOJ58" s="468"/>
      <c r="UOK58" s="468"/>
      <c r="UOL58" s="468"/>
      <c r="UOM58" s="468"/>
      <c r="UON58" s="468"/>
      <c r="UOO58" s="468"/>
      <c r="UOP58" s="468"/>
      <c r="UOQ58" s="468"/>
      <c r="UOR58" s="468"/>
      <c r="UOS58" s="468"/>
      <c r="UOT58" s="468"/>
      <c r="UOU58" s="468"/>
      <c r="UOV58" s="468"/>
      <c r="UOW58" s="468"/>
      <c r="UOX58" s="468"/>
      <c r="UOY58" s="468"/>
      <c r="UOZ58" s="468"/>
      <c r="UPA58" s="468"/>
      <c r="UPB58" s="468"/>
      <c r="UPC58" s="468"/>
      <c r="UPD58" s="468"/>
      <c r="UPE58" s="468"/>
      <c r="UPF58" s="468"/>
      <c r="UPG58" s="468"/>
      <c r="UPH58" s="468"/>
      <c r="UPI58" s="468"/>
      <c r="UPJ58" s="468"/>
      <c r="UPK58" s="468"/>
      <c r="UPL58" s="468"/>
      <c r="UPM58" s="468"/>
      <c r="UPN58" s="468"/>
      <c r="UPO58" s="468"/>
      <c r="UPP58" s="468"/>
      <c r="UPQ58" s="468"/>
      <c r="UPR58" s="468"/>
      <c r="UPS58" s="468"/>
      <c r="UPT58" s="468"/>
      <c r="UPU58" s="468"/>
      <c r="UPV58" s="468"/>
      <c r="UPW58" s="468"/>
      <c r="UPX58" s="468"/>
      <c r="UPY58" s="468"/>
      <c r="UPZ58" s="468"/>
      <c r="UQA58" s="468"/>
      <c r="UQB58" s="468"/>
      <c r="UQC58" s="468"/>
      <c r="UQD58" s="468"/>
      <c r="UQE58" s="468"/>
      <c r="UQF58" s="468"/>
      <c r="UQG58" s="468"/>
      <c r="UQH58" s="468"/>
      <c r="UQI58" s="468"/>
      <c r="UQJ58" s="468"/>
      <c r="UQK58" s="468"/>
      <c r="UQL58" s="468"/>
      <c r="UQM58" s="468"/>
      <c r="UQN58" s="468"/>
      <c r="UQO58" s="468"/>
      <c r="UQP58" s="468"/>
      <c r="UQQ58" s="468"/>
      <c r="UQR58" s="468"/>
      <c r="UQS58" s="468"/>
      <c r="UQT58" s="468"/>
      <c r="UQU58" s="468"/>
      <c r="UQV58" s="468"/>
      <c r="UQW58" s="468"/>
      <c r="UQX58" s="468"/>
      <c r="UQY58" s="468"/>
      <c r="UQZ58" s="468"/>
      <c r="URA58" s="468"/>
      <c r="URB58" s="468"/>
      <c r="URC58" s="468"/>
      <c r="URD58" s="468"/>
      <c r="URE58" s="468"/>
      <c r="URF58" s="468"/>
      <c r="URG58" s="468"/>
      <c r="URH58" s="468"/>
      <c r="URI58" s="468"/>
      <c r="URJ58" s="468"/>
      <c r="URK58" s="468"/>
      <c r="URL58" s="468"/>
      <c r="URM58" s="468"/>
      <c r="URN58" s="468"/>
      <c r="URO58" s="468"/>
      <c r="URP58" s="468"/>
      <c r="URQ58" s="468"/>
      <c r="URR58" s="468"/>
      <c r="URS58" s="468"/>
      <c r="URT58" s="468"/>
      <c r="URU58" s="468"/>
      <c r="URV58" s="468"/>
      <c r="URW58" s="468"/>
      <c r="URX58" s="468"/>
      <c r="URY58" s="468"/>
      <c r="URZ58" s="468"/>
      <c r="USA58" s="468"/>
      <c r="USB58" s="468"/>
      <c r="USC58" s="468"/>
      <c r="USD58" s="468"/>
      <c r="USE58" s="468"/>
      <c r="USF58" s="468"/>
      <c r="USG58" s="468"/>
      <c r="USH58" s="468"/>
      <c r="USI58" s="468"/>
      <c r="USJ58" s="468"/>
      <c r="USK58" s="468"/>
      <c r="USL58" s="468"/>
      <c r="USM58" s="468"/>
      <c r="USN58" s="468"/>
      <c r="USO58" s="468"/>
      <c r="USP58" s="468"/>
      <c r="USQ58" s="468"/>
      <c r="USR58" s="468"/>
      <c r="USS58" s="468"/>
      <c r="UST58" s="468"/>
      <c r="USU58" s="468"/>
      <c r="USV58" s="468"/>
      <c r="USW58" s="468"/>
      <c r="USX58" s="468"/>
      <c r="USY58" s="468"/>
      <c r="USZ58" s="468"/>
      <c r="UTA58" s="468"/>
      <c r="UTB58" s="468"/>
      <c r="UTC58" s="468"/>
      <c r="UTD58" s="468"/>
      <c r="UTE58" s="468"/>
      <c r="UTF58" s="468"/>
      <c r="UTG58" s="468"/>
      <c r="UTH58" s="468"/>
      <c r="UTI58" s="468"/>
      <c r="UTJ58" s="468"/>
      <c r="UTK58" s="468"/>
      <c r="UTL58" s="468"/>
      <c r="UTM58" s="468"/>
      <c r="UTN58" s="468"/>
      <c r="UTO58" s="468"/>
      <c r="UTP58" s="468"/>
      <c r="UTQ58" s="468"/>
      <c r="UTR58" s="468"/>
      <c r="UTS58" s="468"/>
      <c r="UTT58" s="468"/>
      <c r="UTU58" s="468"/>
      <c r="UTV58" s="468"/>
      <c r="UTW58" s="468"/>
      <c r="UTX58" s="468"/>
      <c r="UTY58" s="468"/>
      <c r="UTZ58" s="468"/>
      <c r="UUA58" s="468"/>
      <c r="UUB58" s="468"/>
      <c r="UUC58" s="468"/>
      <c r="UUD58" s="468"/>
      <c r="UUE58" s="468"/>
      <c r="UUF58" s="468"/>
      <c r="UUG58" s="468"/>
      <c r="UUH58" s="468"/>
      <c r="UUI58" s="468"/>
      <c r="UUJ58" s="468"/>
      <c r="UUK58" s="468"/>
      <c r="UUL58" s="468"/>
      <c r="UUM58" s="468"/>
      <c r="UUN58" s="468"/>
      <c r="UUO58" s="468"/>
      <c r="UUP58" s="468"/>
      <c r="UUQ58" s="468"/>
      <c r="UUR58" s="468"/>
      <c r="UUS58" s="468"/>
      <c r="UUT58" s="468"/>
      <c r="UUU58" s="468"/>
      <c r="UUV58" s="468"/>
      <c r="UUW58" s="468"/>
      <c r="UUX58" s="468"/>
      <c r="UUY58" s="468"/>
      <c r="UUZ58" s="468"/>
      <c r="UVA58" s="468"/>
      <c r="UVB58" s="468"/>
      <c r="UVC58" s="468"/>
      <c r="UVD58" s="468"/>
      <c r="UVE58" s="468"/>
      <c r="UVF58" s="468"/>
      <c r="UVG58" s="468"/>
      <c r="UVH58" s="468"/>
      <c r="UVI58" s="468"/>
      <c r="UVJ58" s="468"/>
      <c r="UVK58" s="468"/>
      <c r="UVL58" s="468"/>
      <c r="UVM58" s="468"/>
      <c r="UVN58" s="468"/>
      <c r="UVO58" s="468"/>
      <c r="UVP58" s="468"/>
      <c r="UVQ58" s="468"/>
      <c r="UVR58" s="468"/>
      <c r="UVS58" s="468"/>
      <c r="UVT58" s="468"/>
      <c r="UVU58" s="468"/>
      <c r="UVV58" s="468"/>
      <c r="UVW58" s="468"/>
      <c r="UVX58" s="468"/>
      <c r="UVY58" s="468"/>
      <c r="UVZ58" s="468"/>
      <c r="UWA58" s="468"/>
      <c r="UWB58" s="468"/>
      <c r="UWC58" s="468"/>
      <c r="UWD58" s="468"/>
      <c r="UWE58" s="468"/>
      <c r="UWF58" s="468"/>
      <c r="UWG58" s="468"/>
      <c r="UWH58" s="468"/>
      <c r="UWI58" s="468"/>
      <c r="UWJ58" s="468"/>
      <c r="UWK58" s="468"/>
      <c r="UWL58" s="468"/>
      <c r="UWM58" s="468"/>
      <c r="UWN58" s="468"/>
      <c r="UWO58" s="468"/>
      <c r="UWP58" s="468"/>
      <c r="UWQ58" s="468"/>
      <c r="UWR58" s="468"/>
      <c r="UWS58" s="468"/>
      <c r="UWT58" s="468"/>
      <c r="UWU58" s="468"/>
      <c r="UWV58" s="468"/>
      <c r="UWW58" s="468"/>
      <c r="UWX58" s="468"/>
      <c r="UWY58" s="468"/>
      <c r="UWZ58" s="468"/>
      <c r="UXA58" s="468"/>
      <c r="UXB58" s="468"/>
      <c r="UXC58" s="468"/>
      <c r="UXD58" s="468"/>
      <c r="UXE58" s="468"/>
      <c r="UXF58" s="468"/>
      <c r="UXG58" s="468"/>
      <c r="UXH58" s="468"/>
      <c r="UXI58" s="468"/>
      <c r="UXJ58" s="468"/>
      <c r="UXK58" s="468"/>
      <c r="UXL58" s="468"/>
      <c r="UXM58" s="468"/>
      <c r="UXN58" s="468"/>
      <c r="UXO58" s="468"/>
      <c r="UXP58" s="468"/>
      <c r="UXQ58" s="468"/>
      <c r="UXR58" s="468"/>
      <c r="UXS58" s="468"/>
      <c r="UXT58" s="468"/>
      <c r="UXU58" s="468"/>
      <c r="UXV58" s="468"/>
      <c r="UXW58" s="468"/>
      <c r="UXX58" s="468"/>
      <c r="UXY58" s="468"/>
      <c r="UXZ58" s="468"/>
      <c r="UYA58" s="468"/>
      <c r="UYB58" s="468"/>
      <c r="UYC58" s="468"/>
      <c r="UYD58" s="468"/>
      <c r="UYE58" s="468"/>
      <c r="UYF58" s="468"/>
      <c r="UYG58" s="468"/>
      <c r="UYH58" s="468"/>
      <c r="UYI58" s="468"/>
      <c r="UYJ58" s="468"/>
      <c r="UYK58" s="468"/>
      <c r="UYL58" s="468"/>
      <c r="UYM58" s="468"/>
      <c r="UYN58" s="468"/>
      <c r="UYO58" s="468"/>
      <c r="UYP58" s="468"/>
      <c r="UYQ58" s="468"/>
      <c r="UYR58" s="468"/>
      <c r="UYS58" s="468"/>
      <c r="UYT58" s="468"/>
      <c r="UYU58" s="468"/>
      <c r="UYV58" s="468"/>
      <c r="UYW58" s="468"/>
      <c r="UYX58" s="468"/>
      <c r="UYY58" s="468"/>
      <c r="UYZ58" s="468"/>
      <c r="UZA58" s="468"/>
      <c r="UZB58" s="468"/>
      <c r="UZC58" s="468"/>
      <c r="UZD58" s="468"/>
      <c r="UZE58" s="468"/>
      <c r="UZF58" s="468"/>
      <c r="UZG58" s="468"/>
      <c r="UZH58" s="468"/>
      <c r="UZI58" s="468"/>
      <c r="UZJ58" s="468"/>
      <c r="UZK58" s="468"/>
      <c r="UZL58" s="468"/>
      <c r="UZM58" s="468"/>
      <c r="UZN58" s="468"/>
      <c r="UZO58" s="468"/>
      <c r="UZP58" s="468"/>
      <c r="UZQ58" s="468"/>
      <c r="UZR58" s="468"/>
      <c r="UZS58" s="468"/>
      <c r="UZT58" s="468"/>
      <c r="UZU58" s="468"/>
      <c r="UZV58" s="468"/>
      <c r="UZW58" s="468"/>
      <c r="UZX58" s="468"/>
      <c r="UZY58" s="468"/>
      <c r="UZZ58" s="468"/>
      <c r="VAA58" s="468"/>
      <c r="VAB58" s="468"/>
      <c r="VAC58" s="468"/>
      <c r="VAD58" s="468"/>
      <c r="VAE58" s="468"/>
      <c r="VAF58" s="468"/>
      <c r="VAG58" s="468"/>
      <c r="VAH58" s="468"/>
      <c r="VAI58" s="468"/>
      <c r="VAJ58" s="468"/>
      <c r="VAK58" s="468"/>
      <c r="VAL58" s="468"/>
      <c r="VAM58" s="468"/>
      <c r="VAN58" s="468"/>
      <c r="VAO58" s="468"/>
      <c r="VAP58" s="468"/>
      <c r="VAQ58" s="468"/>
      <c r="VAR58" s="468"/>
      <c r="VAS58" s="468"/>
      <c r="VAT58" s="468"/>
      <c r="VAU58" s="468"/>
      <c r="VAV58" s="468"/>
      <c r="VAW58" s="468"/>
      <c r="VAX58" s="468"/>
      <c r="VAY58" s="468"/>
      <c r="VAZ58" s="468"/>
      <c r="VBA58" s="468"/>
      <c r="VBB58" s="468"/>
      <c r="VBC58" s="468"/>
      <c r="VBD58" s="468"/>
      <c r="VBE58" s="468"/>
      <c r="VBF58" s="468"/>
      <c r="VBG58" s="468"/>
      <c r="VBH58" s="468"/>
      <c r="VBI58" s="468"/>
      <c r="VBJ58" s="468"/>
      <c r="VBK58" s="468"/>
      <c r="VBL58" s="468"/>
      <c r="VBM58" s="468"/>
      <c r="VBN58" s="468"/>
      <c r="VBO58" s="468"/>
      <c r="VBP58" s="468"/>
      <c r="VBQ58" s="468"/>
      <c r="VBR58" s="468"/>
      <c r="VBS58" s="468"/>
      <c r="VBT58" s="468"/>
      <c r="VBU58" s="468"/>
      <c r="VBV58" s="468"/>
      <c r="VBW58" s="468"/>
      <c r="VBX58" s="468"/>
      <c r="VBY58" s="468"/>
      <c r="VBZ58" s="468"/>
      <c r="VCA58" s="468"/>
      <c r="VCB58" s="468"/>
      <c r="VCC58" s="468"/>
      <c r="VCD58" s="468"/>
      <c r="VCE58" s="468"/>
      <c r="VCF58" s="468"/>
      <c r="VCG58" s="468"/>
      <c r="VCH58" s="468"/>
      <c r="VCI58" s="468"/>
      <c r="VCJ58" s="468"/>
      <c r="VCK58" s="468"/>
      <c r="VCL58" s="468"/>
      <c r="VCM58" s="468"/>
      <c r="VCN58" s="468"/>
      <c r="VCO58" s="468"/>
      <c r="VCP58" s="468"/>
      <c r="VCQ58" s="468"/>
      <c r="VCR58" s="468"/>
      <c r="VCS58" s="468"/>
      <c r="VCT58" s="468"/>
      <c r="VCU58" s="468"/>
      <c r="VCV58" s="468"/>
      <c r="VCW58" s="468"/>
      <c r="VCX58" s="468"/>
      <c r="VCY58" s="468"/>
      <c r="VCZ58" s="468"/>
      <c r="VDA58" s="468"/>
      <c r="VDB58" s="468"/>
      <c r="VDC58" s="468"/>
      <c r="VDD58" s="468"/>
      <c r="VDE58" s="468"/>
      <c r="VDF58" s="468"/>
      <c r="VDG58" s="468"/>
      <c r="VDH58" s="468"/>
      <c r="VDI58" s="468"/>
      <c r="VDJ58" s="468"/>
      <c r="VDK58" s="468"/>
      <c r="VDL58" s="468"/>
      <c r="VDM58" s="468"/>
      <c r="VDN58" s="468"/>
      <c r="VDO58" s="468"/>
      <c r="VDP58" s="468"/>
      <c r="VDQ58" s="468"/>
      <c r="VDR58" s="468"/>
      <c r="VDS58" s="468"/>
      <c r="VDT58" s="468"/>
      <c r="VDU58" s="468"/>
      <c r="VDV58" s="468"/>
      <c r="VDW58" s="468"/>
      <c r="VDX58" s="468"/>
      <c r="VDY58" s="468"/>
      <c r="VDZ58" s="468"/>
      <c r="VEA58" s="468"/>
      <c r="VEB58" s="468"/>
      <c r="VEC58" s="468"/>
      <c r="VED58" s="468"/>
      <c r="VEE58" s="468"/>
      <c r="VEF58" s="468"/>
      <c r="VEG58" s="468"/>
      <c r="VEH58" s="468"/>
      <c r="VEI58" s="468"/>
      <c r="VEJ58" s="468"/>
      <c r="VEK58" s="468"/>
      <c r="VEL58" s="468"/>
      <c r="VEM58" s="468"/>
      <c r="VEN58" s="468"/>
      <c r="VEO58" s="468"/>
      <c r="VEP58" s="468"/>
      <c r="VEQ58" s="468"/>
      <c r="VER58" s="468"/>
      <c r="VES58" s="468"/>
      <c r="VET58" s="468"/>
      <c r="VEU58" s="468"/>
      <c r="VEV58" s="468"/>
      <c r="VEW58" s="468"/>
      <c r="VEX58" s="468"/>
      <c r="VEY58" s="468"/>
      <c r="VEZ58" s="468"/>
      <c r="VFA58" s="468"/>
      <c r="VFB58" s="468"/>
      <c r="VFC58" s="468"/>
      <c r="VFD58" s="468"/>
      <c r="VFE58" s="468"/>
      <c r="VFF58" s="468"/>
      <c r="VFG58" s="468"/>
      <c r="VFH58" s="468"/>
      <c r="VFI58" s="468"/>
      <c r="VFJ58" s="468"/>
      <c r="VFK58" s="468"/>
      <c r="VFL58" s="468"/>
      <c r="VFM58" s="468"/>
      <c r="VFN58" s="468"/>
      <c r="VFO58" s="468"/>
      <c r="VFP58" s="468"/>
      <c r="VFQ58" s="468"/>
      <c r="VFR58" s="468"/>
      <c r="VFS58" s="468"/>
      <c r="VFT58" s="468"/>
      <c r="VFU58" s="468"/>
      <c r="VFV58" s="468"/>
      <c r="VFW58" s="468"/>
      <c r="VFX58" s="468"/>
      <c r="VFY58" s="468"/>
      <c r="VFZ58" s="468"/>
      <c r="VGA58" s="468"/>
      <c r="VGB58" s="468"/>
      <c r="VGC58" s="468"/>
      <c r="VGD58" s="468"/>
      <c r="VGE58" s="468"/>
      <c r="VGF58" s="468"/>
      <c r="VGG58" s="468"/>
      <c r="VGH58" s="468"/>
      <c r="VGI58" s="468"/>
      <c r="VGJ58" s="468"/>
      <c r="VGK58" s="468"/>
      <c r="VGL58" s="468"/>
      <c r="VGM58" s="468"/>
      <c r="VGN58" s="468"/>
      <c r="VGO58" s="468"/>
      <c r="VGP58" s="468"/>
      <c r="VGQ58" s="468"/>
      <c r="VGR58" s="468"/>
      <c r="VGS58" s="468"/>
      <c r="VGT58" s="468"/>
      <c r="VGU58" s="468"/>
      <c r="VGV58" s="468"/>
      <c r="VGW58" s="468"/>
      <c r="VGX58" s="468"/>
      <c r="VGY58" s="468"/>
      <c r="VGZ58" s="468"/>
      <c r="VHA58" s="468"/>
      <c r="VHB58" s="468"/>
      <c r="VHC58" s="468"/>
      <c r="VHD58" s="468"/>
      <c r="VHE58" s="468"/>
      <c r="VHF58" s="468"/>
      <c r="VHG58" s="468"/>
      <c r="VHH58" s="468"/>
      <c r="VHI58" s="468"/>
      <c r="VHJ58" s="468"/>
      <c r="VHK58" s="468"/>
      <c r="VHL58" s="468"/>
      <c r="VHM58" s="468"/>
      <c r="VHN58" s="468"/>
      <c r="VHO58" s="468"/>
      <c r="VHP58" s="468"/>
      <c r="VHQ58" s="468"/>
      <c r="VHR58" s="468"/>
      <c r="VHS58" s="468"/>
      <c r="VHT58" s="468"/>
      <c r="VHU58" s="468"/>
      <c r="VHV58" s="468"/>
      <c r="VHW58" s="468"/>
      <c r="VHX58" s="468"/>
      <c r="VHY58" s="468"/>
      <c r="VHZ58" s="468"/>
      <c r="VIA58" s="468"/>
      <c r="VIB58" s="468"/>
      <c r="VIC58" s="468"/>
      <c r="VID58" s="468"/>
      <c r="VIE58" s="468"/>
      <c r="VIF58" s="468"/>
      <c r="VIG58" s="468"/>
      <c r="VIH58" s="468"/>
      <c r="VII58" s="468"/>
      <c r="VIJ58" s="468"/>
      <c r="VIK58" s="468"/>
      <c r="VIL58" s="468"/>
      <c r="VIM58" s="468"/>
      <c r="VIN58" s="468"/>
      <c r="VIO58" s="468"/>
      <c r="VIP58" s="468"/>
      <c r="VIQ58" s="468"/>
      <c r="VIR58" s="468"/>
      <c r="VIS58" s="468"/>
      <c r="VIT58" s="468"/>
      <c r="VIU58" s="468"/>
      <c r="VIV58" s="468"/>
      <c r="VIW58" s="468"/>
      <c r="VIX58" s="468"/>
      <c r="VIY58" s="468"/>
      <c r="VIZ58" s="468"/>
      <c r="VJA58" s="468"/>
      <c r="VJB58" s="468"/>
      <c r="VJC58" s="468"/>
      <c r="VJD58" s="468"/>
      <c r="VJE58" s="468"/>
      <c r="VJF58" s="468"/>
      <c r="VJG58" s="468"/>
      <c r="VJH58" s="468"/>
      <c r="VJI58" s="468"/>
      <c r="VJJ58" s="468"/>
      <c r="VJK58" s="468"/>
      <c r="VJL58" s="468"/>
      <c r="VJM58" s="468"/>
      <c r="VJN58" s="468"/>
      <c r="VJO58" s="468"/>
      <c r="VJP58" s="468"/>
      <c r="VJQ58" s="468"/>
      <c r="VJR58" s="468"/>
      <c r="VJS58" s="468"/>
      <c r="VJT58" s="468"/>
      <c r="VJU58" s="468"/>
      <c r="VJV58" s="468"/>
      <c r="VJW58" s="468"/>
      <c r="VJX58" s="468"/>
      <c r="VJY58" s="468"/>
      <c r="VJZ58" s="468"/>
      <c r="VKA58" s="468"/>
      <c r="VKB58" s="468"/>
      <c r="VKC58" s="468"/>
      <c r="VKD58" s="468"/>
      <c r="VKE58" s="468"/>
      <c r="VKF58" s="468"/>
      <c r="VKG58" s="468"/>
      <c r="VKH58" s="468"/>
      <c r="VKI58" s="468"/>
      <c r="VKJ58" s="468"/>
      <c r="VKK58" s="468"/>
      <c r="VKL58" s="468"/>
      <c r="VKM58" s="468"/>
      <c r="VKN58" s="468"/>
      <c r="VKO58" s="468"/>
      <c r="VKP58" s="468"/>
      <c r="VKQ58" s="468"/>
      <c r="VKR58" s="468"/>
      <c r="VKS58" s="468"/>
      <c r="VKT58" s="468"/>
      <c r="VKU58" s="468"/>
      <c r="VKV58" s="468"/>
      <c r="VKW58" s="468"/>
      <c r="VKX58" s="468"/>
      <c r="VKY58" s="468"/>
      <c r="VKZ58" s="468"/>
      <c r="VLA58" s="468"/>
      <c r="VLB58" s="468"/>
      <c r="VLC58" s="468"/>
      <c r="VLD58" s="468"/>
      <c r="VLE58" s="468"/>
      <c r="VLF58" s="468"/>
      <c r="VLG58" s="468"/>
      <c r="VLH58" s="468"/>
      <c r="VLI58" s="468"/>
      <c r="VLJ58" s="468"/>
      <c r="VLK58" s="468"/>
      <c r="VLL58" s="468"/>
      <c r="VLM58" s="468"/>
      <c r="VLN58" s="468"/>
      <c r="VLO58" s="468"/>
      <c r="VLP58" s="468"/>
      <c r="VLQ58" s="468"/>
      <c r="VLR58" s="468"/>
      <c r="VLS58" s="468"/>
      <c r="VLT58" s="468"/>
      <c r="VLU58" s="468"/>
      <c r="VLV58" s="468"/>
      <c r="VLW58" s="468"/>
      <c r="VLX58" s="468"/>
      <c r="VLY58" s="468"/>
      <c r="VLZ58" s="468"/>
      <c r="VMA58" s="468"/>
      <c r="VMB58" s="468"/>
      <c r="VMC58" s="468"/>
      <c r="VMD58" s="468"/>
      <c r="VME58" s="468"/>
      <c r="VMF58" s="468"/>
      <c r="VMG58" s="468"/>
      <c r="VMH58" s="468"/>
      <c r="VMI58" s="468"/>
      <c r="VMJ58" s="468"/>
      <c r="VMK58" s="468"/>
      <c r="VML58" s="468"/>
      <c r="VMM58" s="468"/>
      <c r="VMN58" s="468"/>
      <c r="VMO58" s="468"/>
      <c r="VMP58" s="468"/>
      <c r="VMQ58" s="468"/>
      <c r="VMR58" s="468"/>
      <c r="VMS58" s="468"/>
      <c r="VMT58" s="468"/>
      <c r="VMU58" s="468"/>
      <c r="VMV58" s="468"/>
      <c r="VMW58" s="468"/>
      <c r="VMX58" s="468"/>
      <c r="VMY58" s="468"/>
      <c r="VMZ58" s="468"/>
      <c r="VNA58" s="468"/>
      <c r="VNB58" s="468"/>
      <c r="VNC58" s="468"/>
      <c r="VND58" s="468"/>
      <c r="VNE58" s="468"/>
      <c r="VNF58" s="468"/>
      <c r="VNG58" s="468"/>
      <c r="VNH58" s="468"/>
      <c r="VNI58" s="468"/>
      <c r="VNJ58" s="468"/>
      <c r="VNK58" s="468"/>
      <c r="VNL58" s="468"/>
      <c r="VNM58" s="468"/>
      <c r="VNN58" s="468"/>
      <c r="VNO58" s="468"/>
      <c r="VNP58" s="468"/>
      <c r="VNQ58" s="468"/>
      <c r="VNR58" s="468"/>
      <c r="VNS58" s="468"/>
      <c r="VNT58" s="468"/>
      <c r="VNU58" s="468"/>
      <c r="VNV58" s="468"/>
      <c r="VNW58" s="468"/>
      <c r="VNX58" s="468"/>
      <c r="VNY58" s="468"/>
      <c r="VNZ58" s="468"/>
      <c r="VOA58" s="468"/>
      <c r="VOB58" s="468"/>
      <c r="VOC58" s="468"/>
      <c r="VOD58" s="468"/>
      <c r="VOE58" s="468"/>
      <c r="VOF58" s="468"/>
      <c r="VOG58" s="468"/>
      <c r="VOH58" s="468"/>
      <c r="VOI58" s="468"/>
      <c r="VOJ58" s="468"/>
      <c r="VOK58" s="468"/>
      <c r="VOL58" s="468"/>
      <c r="VOM58" s="468"/>
      <c r="VON58" s="468"/>
      <c r="VOO58" s="468"/>
      <c r="VOP58" s="468"/>
      <c r="VOQ58" s="468"/>
      <c r="VOR58" s="468"/>
      <c r="VOS58" s="468"/>
      <c r="VOT58" s="468"/>
      <c r="VOU58" s="468"/>
      <c r="VOV58" s="468"/>
      <c r="VOW58" s="468"/>
      <c r="VOX58" s="468"/>
      <c r="VOY58" s="468"/>
      <c r="VOZ58" s="468"/>
      <c r="VPA58" s="468"/>
      <c r="VPB58" s="468"/>
      <c r="VPC58" s="468"/>
      <c r="VPD58" s="468"/>
      <c r="VPE58" s="468"/>
      <c r="VPF58" s="468"/>
      <c r="VPG58" s="468"/>
      <c r="VPH58" s="468"/>
      <c r="VPI58" s="468"/>
      <c r="VPJ58" s="468"/>
      <c r="VPK58" s="468"/>
      <c r="VPL58" s="468"/>
      <c r="VPM58" s="468"/>
      <c r="VPN58" s="468"/>
      <c r="VPO58" s="468"/>
      <c r="VPP58" s="468"/>
      <c r="VPQ58" s="468"/>
      <c r="VPR58" s="468"/>
      <c r="VPS58" s="468"/>
      <c r="VPT58" s="468"/>
      <c r="VPU58" s="468"/>
      <c r="VPV58" s="468"/>
      <c r="VPW58" s="468"/>
      <c r="VPX58" s="468"/>
      <c r="VPY58" s="468"/>
      <c r="VPZ58" s="468"/>
      <c r="VQA58" s="468"/>
      <c r="VQB58" s="468"/>
      <c r="VQC58" s="468"/>
      <c r="VQD58" s="468"/>
      <c r="VQE58" s="468"/>
      <c r="VQF58" s="468"/>
      <c r="VQG58" s="468"/>
      <c r="VQH58" s="468"/>
      <c r="VQI58" s="468"/>
      <c r="VQJ58" s="468"/>
      <c r="VQK58" s="468"/>
      <c r="VQL58" s="468"/>
      <c r="VQM58" s="468"/>
      <c r="VQN58" s="468"/>
      <c r="VQO58" s="468"/>
      <c r="VQP58" s="468"/>
      <c r="VQQ58" s="468"/>
      <c r="VQR58" s="468"/>
      <c r="VQS58" s="468"/>
      <c r="VQT58" s="468"/>
      <c r="VQU58" s="468"/>
      <c r="VQV58" s="468"/>
      <c r="VQW58" s="468"/>
      <c r="VQX58" s="468"/>
      <c r="VQY58" s="468"/>
      <c r="VQZ58" s="468"/>
      <c r="VRA58" s="468"/>
      <c r="VRB58" s="468"/>
      <c r="VRC58" s="468"/>
      <c r="VRD58" s="468"/>
      <c r="VRE58" s="468"/>
      <c r="VRF58" s="468"/>
      <c r="VRG58" s="468"/>
      <c r="VRH58" s="468"/>
      <c r="VRI58" s="468"/>
      <c r="VRJ58" s="468"/>
      <c r="VRK58" s="468"/>
      <c r="VRL58" s="468"/>
      <c r="VRM58" s="468"/>
      <c r="VRN58" s="468"/>
      <c r="VRO58" s="468"/>
      <c r="VRP58" s="468"/>
      <c r="VRQ58" s="468"/>
      <c r="VRR58" s="468"/>
      <c r="VRS58" s="468"/>
      <c r="VRT58" s="468"/>
      <c r="VRU58" s="468"/>
      <c r="VRV58" s="468"/>
      <c r="VRW58" s="468"/>
      <c r="VRX58" s="468"/>
      <c r="VRY58" s="468"/>
      <c r="VRZ58" s="468"/>
      <c r="VSA58" s="468"/>
      <c r="VSB58" s="468"/>
      <c r="VSC58" s="468"/>
      <c r="VSD58" s="468"/>
      <c r="VSE58" s="468"/>
      <c r="VSF58" s="468"/>
      <c r="VSG58" s="468"/>
      <c r="VSH58" s="468"/>
      <c r="VSI58" s="468"/>
      <c r="VSJ58" s="468"/>
      <c r="VSK58" s="468"/>
      <c r="VSL58" s="468"/>
      <c r="VSM58" s="468"/>
      <c r="VSN58" s="468"/>
      <c r="VSO58" s="468"/>
      <c r="VSP58" s="468"/>
      <c r="VSQ58" s="468"/>
      <c r="VSR58" s="468"/>
      <c r="VSS58" s="468"/>
      <c r="VST58" s="468"/>
      <c r="VSU58" s="468"/>
      <c r="VSV58" s="468"/>
      <c r="VSW58" s="468"/>
      <c r="VSX58" s="468"/>
      <c r="VSY58" s="468"/>
      <c r="VSZ58" s="468"/>
      <c r="VTA58" s="468"/>
      <c r="VTB58" s="468"/>
      <c r="VTC58" s="468"/>
      <c r="VTD58" s="468"/>
      <c r="VTE58" s="468"/>
      <c r="VTF58" s="468"/>
      <c r="VTG58" s="468"/>
      <c r="VTH58" s="468"/>
      <c r="VTI58" s="468"/>
      <c r="VTJ58" s="468"/>
      <c r="VTK58" s="468"/>
      <c r="VTL58" s="468"/>
      <c r="VTM58" s="468"/>
      <c r="VTN58" s="468"/>
      <c r="VTO58" s="468"/>
      <c r="VTP58" s="468"/>
      <c r="VTQ58" s="468"/>
      <c r="VTR58" s="468"/>
      <c r="VTS58" s="468"/>
      <c r="VTT58" s="468"/>
      <c r="VTU58" s="468"/>
      <c r="VTV58" s="468"/>
      <c r="VTW58" s="468"/>
      <c r="VTX58" s="468"/>
      <c r="VTY58" s="468"/>
      <c r="VTZ58" s="468"/>
      <c r="VUA58" s="468"/>
      <c r="VUB58" s="468"/>
      <c r="VUC58" s="468"/>
      <c r="VUD58" s="468"/>
      <c r="VUE58" s="468"/>
      <c r="VUF58" s="468"/>
      <c r="VUG58" s="468"/>
      <c r="VUH58" s="468"/>
      <c r="VUI58" s="468"/>
      <c r="VUJ58" s="468"/>
      <c r="VUK58" s="468"/>
      <c r="VUL58" s="468"/>
      <c r="VUM58" s="468"/>
      <c r="VUN58" s="468"/>
      <c r="VUO58" s="468"/>
      <c r="VUP58" s="468"/>
      <c r="VUQ58" s="468"/>
      <c r="VUR58" s="468"/>
      <c r="VUS58" s="468"/>
      <c r="VUT58" s="468"/>
      <c r="VUU58" s="468"/>
      <c r="VUV58" s="468"/>
      <c r="VUW58" s="468"/>
      <c r="VUX58" s="468"/>
      <c r="VUY58" s="468"/>
      <c r="VUZ58" s="468"/>
      <c r="VVA58" s="468"/>
      <c r="VVB58" s="468"/>
      <c r="VVC58" s="468"/>
      <c r="VVD58" s="468"/>
      <c r="VVE58" s="468"/>
      <c r="VVF58" s="468"/>
      <c r="VVG58" s="468"/>
      <c r="VVH58" s="468"/>
      <c r="VVI58" s="468"/>
      <c r="VVJ58" s="468"/>
      <c r="VVK58" s="468"/>
      <c r="VVL58" s="468"/>
      <c r="VVM58" s="468"/>
      <c r="VVN58" s="468"/>
      <c r="VVO58" s="468"/>
      <c r="VVP58" s="468"/>
      <c r="VVQ58" s="468"/>
      <c r="VVR58" s="468"/>
      <c r="VVS58" s="468"/>
      <c r="VVT58" s="468"/>
      <c r="VVU58" s="468"/>
      <c r="VVV58" s="468"/>
      <c r="VVW58" s="468"/>
      <c r="VVX58" s="468"/>
      <c r="VVY58" s="468"/>
      <c r="VVZ58" s="468"/>
      <c r="VWA58" s="468"/>
      <c r="VWB58" s="468"/>
      <c r="VWC58" s="468"/>
      <c r="VWD58" s="468"/>
      <c r="VWE58" s="468"/>
      <c r="VWF58" s="468"/>
      <c r="VWG58" s="468"/>
      <c r="VWH58" s="468"/>
      <c r="VWI58" s="468"/>
      <c r="VWJ58" s="468"/>
      <c r="VWK58" s="468"/>
      <c r="VWL58" s="468"/>
      <c r="VWM58" s="468"/>
      <c r="VWN58" s="468"/>
      <c r="VWO58" s="468"/>
      <c r="VWP58" s="468"/>
      <c r="VWQ58" s="468"/>
      <c r="VWR58" s="468"/>
      <c r="VWS58" s="468"/>
      <c r="VWT58" s="468"/>
      <c r="VWU58" s="468"/>
      <c r="VWV58" s="468"/>
      <c r="VWW58" s="468"/>
      <c r="VWX58" s="468"/>
      <c r="VWY58" s="468"/>
      <c r="VWZ58" s="468"/>
      <c r="VXA58" s="468"/>
      <c r="VXB58" s="468"/>
      <c r="VXC58" s="468"/>
      <c r="VXD58" s="468"/>
      <c r="VXE58" s="468"/>
      <c r="VXF58" s="468"/>
      <c r="VXG58" s="468"/>
      <c r="VXH58" s="468"/>
      <c r="VXI58" s="468"/>
      <c r="VXJ58" s="468"/>
      <c r="VXK58" s="468"/>
      <c r="VXL58" s="468"/>
      <c r="VXM58" s="468"/>
      <c r="VXN58" s="468"/>
      <c r="VXO58" s="468"/>
      <c r="VXP58" s="468"/>
      <c r="VXQ58" s="468"/>
      <c r="VXR58" s="468"/>
      <c r="VXS58" s="468"/>
      <c r="VXT58" s="468"/>
      <c r="VXU58" s="468"/>
      <c r="VXV58" s="468"/>
      <c r="VXW58" s="468"/>
      <c r="VXX58" s="468"/>
      <c r="VXY58" s="468"/>
      <c r="VXZ58" s="468"/>
      <c r="VYA58" s="468"/>
      <c r="VYB58" s="468"/>
      <c r="VYC58" s="468"/>
      <c r="VYD58" s="468"/>
      <c r="VYE58" s="468"/>
      <c r="VYF58" s="468"/>
      <c r="VYG58" s="468"/>
      <c r="VYH58" s="468"/>
      <c r="VYI58" s="468"/>
      <c r="VYJ58" s="468"/>
      <c r="VYK58" s="468"/>
      <c r="VYL58" s="468"/>
      <c r="VYM58" s="468"/>
      <c r="VYN58" s="468"/>
      <c r="VYO58" s="468"/>
      <c r="VYP58" s="468"/>
      <c r="VYQ58" s="468"/>
      <c r="VYR58" s="468"/>
      <c r="VYS58" s="468"/>
      <c r="VYT58" s="468"/>
      <c r="VYU58" s="468"/>
      <c r="VYV58" s="468"/>
      <c r="VYW58" s="468"/>
      <c r="VYX58" s="468"/>
      <c r="VYY58" s="468"/>
      <c r="VYZ58" s="468"/>
      <c r="VZA58" s="468"/>
      <c r="VZB58" s="468"/>
      <c r="VZC58" s="468"/>
      <c r="VZD58" s="468"/>
      <c r="VZE58" s="468"/>
      <c r="VZF58" s="468"/>
      <c r="VZG58" s="468"/>
      <c r="VZH58" s="468"/>
      <c r="VZI58" s="468"/>
      <c r="VZJ58" s="468"/>
      <c r="VZK58" s="468"/>
      <c r="VZL58" s="468"/>
      <c r="VZM58" s="468"/>
      <c r="VZN58" s="468"/>
      <c r="VZO58" s="468"/>
      <c r="VZP58" s="468"/>
      <c r="VZQ58" s="468"/>
      <c r="VZR58" s="468"/>
      <c r="VZS58" s="468"/>
      <c r="VZT58" s="468"/>
      <c r="VZU58" s="468"/>
      <c r="VZV58" s="468"/>
      <c r="VZW58" s="468"/>
      <c r="VZX58" s="468"/>
      <c r="VZY58" s="468"/>
      <c r="VZZ58" s="468"/>
      <c r="WAA58" s="468"/>
      <c r="WAB58" s="468"/>
      <c r="WAC58" s="468"/>
      <c r="WAD58" s="468"/>
      <c r="WAE58" s="468"/>
      <c r="WAF58" s="468"/>
      <c r="WAG58" s="468"/>
      <c r="WAH58" s="468"/>
      <c r="WAI58" s="468"/>
      <c r="WAJ58" s="468"/>
      <c r="WAK58" s="468"/>
      <c r="WAL58" s="468"/>
      <c r="WAM58" s="468"/>
      <c r="WAN58" s="468"/>
      <c r="WAO58" s="468"/>
      <c r="WAP58" s="468"/>
      <c r="WAQ58" s="468"/>
      <c r="WAR58" s="468"/>
      <c r="WAS58" s="468"/>
      <c r="WAT58" s="468"/>
      <c r="WAU58" s="468"/>
      <c r="WAV58" s="468"/>
      <c r="WAW58" s="468"/>
      <c r="WAX58" s="468"/>
      <c r="WAY58" s="468"/>
      <c r="WAZ58" s="468"/>
      <c r="WBA58" s="468"/>
      <c r="WBB58" s="468"/>
      <c r="WBC58" s="468"/>
      <c r="WBD58" s="468"/>
      <c r="WBE58" s="468"/>
      <c r="WBF58" s="468"/>
      <c r="WBG58" s="468"/>
      <c r="WBH58" s="468"/>
      <c r="WBI58" s="468"/>
      <c r="WBJ58" s="468"/>
      <c r="WBK58" s="468"/>
      <c r="WBL58" s="468"/>
      <c r="WBM58" s="468"/>
      <c r="WBN58" s="468"/>
      <c r="WBO58" s="468"/>
      <c r="WBP58" s="468"/>
      <c r="WBQ58" s="468"/>
      <c r="WBR58" s="468"/>
      <c r="WBS58" s="468"/>
      <c r="WBT58" s="468"/>
      <c r="WBU58" s="468"/>
      <c r="WBV58" s="468"/>
      <c r="WBW58" s="468"/>
      <c r="WBX58" s="468"/>
      <c r="WBY58" s="468"/>
      <c r="WBZ58" s="468"/>
      <c r="WCA58" s="468"/>
      <c r="WCB58" s="468"/>
      <c r="WCC58" s="468"/>
      <c r="WCD58" s="468"/>
      <c r="WCE58" s="468"/>
      <c r="WCF58" s="468"/>
      <c r="WCG58" s="468"/>
      <c r="WCH58" s="468"/>
      <c r="WCI58" s="468"/>
      <c r="WCJ58" s="468"/>
      <c r="WCK58" s="468"/>
      <c r="WCL58" s="468"/>
      <c r="WCM58" s="468"/>
      <c r="WCN58" s="468"/>
      <c r="WCO58" s="468"/>
      <c r="WCP58" s="468"/>
      <c r="WCQ58" s="468"/>
      <c r="WCR58" s="468"/>
      <c r="WCS58" s="468"/>
      <c r="WCT58" s="468"/>
      <c r="WCU58" s="468"/>
      <c r="WCV58" s="468"/>
      <c r="WCW58" s="468"/>
      <c r="WCX58" s="468"/>
      <c r="WCY58" s="468"/>
      <c r="WCZ58" s="468"/>
      <c r="WDA58" s="468"/>
      <c r="WDB58" s="468"/>
      <c r="WDC58" s="468"/>
      <c r="WDD58" s="468"/>
      <c r="WDE58" s="468"/>
      <c r="WDF58" s="468"/>
      <c r="WDG58" s="468"/>
      <c r="WDH58" s="468"/>
      <c r="WDI58" s="468"/>
      <c r="WDJ58" s="468"/>
      <c r="WDK58" s="468"/>
      <c r="WDL58" s="468"/>
      <c r="WDM58" s="468"/>
      <c r="WDN58" s="468"/>
      <c r="WDO58" s="468"/>
      <c r="WDP58" s="468"/>
      <c r="WDQ58" s="468"/>
      <c r="WDR58" s="468"/>
      <c r="WDS58" s="468"/>
      <c r="WDT58" s="468"/>
      <c r="WDU58" s="468"/>
      <c r="WDV58" s="468"/>
      <c r="WDW58" s="468"/>
      <c r="WDX58" s="468"/>
      <c r="WDY58" s="468"/>
      <c r="WDZ58" s="468"/>
      <c r="WEA58" s="468"/>
      <c r="WEB58" s="468"/>
      <c r="WEC58" s="468"/>
      <c r="WED58" s="468"/>
      <c r="WEE58" s="468"/>
      <c r="WEF58" s="468"/>
      <c r="WEG58" s="468"/>
      <c r="WEH58" s="468"/>
      <c r="WEI58" s="468"/>
      <c r="WEJ58" s="468"/>
      <c r="WEK58" s="468"/>
      <c r="WEL58" s="468"/>
      <c r="WEM58" s="468"/>
      <c r="WEN58" s="468"/>
      <c r="WEO58" s="468"/>
      <c r="WEP58" s="468"/>
      <c r="WEQ58" s="468"/>
      <c r="WER58" s="468"/>
      <c r="WES58" s="468"/>
      <c r="WET58" s="468"/>
      <c r="WEU58" s="468"/>
      <c r="WEV58" s="468"/>
      <c r="WEW58" s="468"/>
      <c r="WEX58" s="468"/>
      <c r="WEY58" s="468"/>
      <c r="WEZ58" s="468"/>
      <c r="WFA58" s="468"/>
      <c r="WFB58" s="468"/>
      <c r="WFC58" s="468"/>
      <c r="WFD58" s="468"/>
      <c r="WFE58" s="468"/>
      <c r="WFF58" s="468"/>
      <c r="WFG58" s="468"/>
      <c r="WFH58" s="468"/>
      <c r="WFI58" s="468"/>
      <c r="WFJ58" s="468"/>
      <c r="WFK58" s="468"/>
      <c r="WFL58" s="468"/>
      <c r="WFM58" s="468"/>
      <c r="WFN58" s="468"/>
      <c r="WFO58" s="468"/>
      <c r="WFP58" s="468"/>
      <c r="WFQ58" s="468"/>
      <c r="WFR58" s="468"/>
      <c r="WFS58" s="468"/>
      <c r="WFT58" s="468"/>
      <c r="WFU58" s="468"/>
      <c r="WFV58" s="468"/>
      <c r="WFW58" s="468"/>
      <c r="WFX58" s="468"/>
      <c r="WFY58" s="468"/>
      <c r="WFZ58" s="468"/>
      <c r="WGA58" s="468"/>
      <c r="WGB58" s="468"/>
      <c r="WGC58" s="468"/>
      <c r="WGD58" s="468"/>
      <c r="WGE58" s="468"/>
      <c r="WGF58" s="468"/>
      <c r="WGG58" s="468"/>
      <c r="WGH58" s="468"/>
      <c r="WGI58" s="468"/>
      <c r="WGJ58" s="468"/>
      <c r="WGK58" s="468"/>
      <c r="WGL58" s="468"/>
      <c r="WGM58" s="468"/>
      <c r="WGN58" s="468"/>
      <c r="WGO58" s="468"/>
      <c r="WGP58" s="468"/>
      <c r="WGQ58" s="468"/>
      <c r="WGR58" s="468"/>
      <c r="WGS58" s="468"/>
      <c r="WGT58" s="468"/>
      <c r="WGU58" s="468"/>
      <c r="WGV58" s="468"/>
      <c r="WGW58" s="468"/>
      <c r="WGX58" s="468"/>
      <c r="WGY58" s="468"/>
      <c r="WGZ58" s="468"/>
      <c r="WHA58" s="468"/>
      <c r="WHB58" s="468"/>
      <c r="WHC58" s="468"/>
      <c r="WHD58" s="468"/>
      <c r="WHE58" s="468"/>
      <c r="WHF58" s="468"/>
      <c r="WHG58" s="468"/>
      <c r="WHH58" s="468"/>
      <c r="WHI58" s="468"/>
      <c r="WHJ58" s="468"/>
      <c r="WHK58" s="468"/>
      <c r="WHL58" s="468"/>
      <c r="WHM58" s="468"/>
      <c r="WHN58" s="468"/>
      <c r="WHO58" s="468"/>
      <c r="WHP58" s="468"/>
      <c r="WHQ58" s="468"/>
      <c r="WHR58" s="468"/>
      <c r="WHS58" s="468"/>
      <c r="WHT58" s="468"/>
      <c r="WHU58" s="468"/>
      <c r="WHV58" s="468"/>
      <c r="WHW58" s="468"/>
      <c r="WHX58" s="468"/>
      <c r="WHY58" s="468"/>
      <c r="WHZ58" s="468"/>
      <c r="WIA58" s="468"/>
      <c r="WIB58" s="468"/>
      <c r="WIC58" s="468"/>
      <c r="WID58" s="468"/>
      <c r="WIE58" s="468"/>
      <c r="WIF58" s="468"/>
      <c r="WIG58" s="468"/>
      <c r="WIH58" s="468"/>
      <c r="WII58" s="468"/>
      <c r="WIJ58" s="468"/>
      <c r="WIK58" s="468"/>
      <c r="WIL58" s="468"/>
      <c r="WIM58" s="468"/>
      <c r="WIN58" s="468"/>
      <c r="WIO58" s="468"/>
      <c r="WIP58" s="468"/>
      <c r="WIQ58" s="468"/>
      <c r="WIR58" s="468"/>
      <c r="WIS58" s="468"/>
      <c r="WIT58" s="468"/>
      <c r="WIU58" s="468"/>
      <c r="WIV58" s="468"/>
      <c r="WIW58" s="468"/>
      <c r="WIX58" s="468"/>
      <c r="WIY58" s="468"/>
      <c r="WIZ58" s="468"/>
      <c r="WJA58" s="468"/>
      <c r="WJB58" s="468"/>
      <c r="WJC58" s="468"/>
      <c r="WJD58" s="468"/>
      <c r="WJE58" s="468"/>
      <c r="WJF58" s="468"/>
      <c r="WJG58" s="468"/>
      <c r="WJH58" s="468"/>
      <c r="WJI58" s="468"/>
      <c r="WJJ58" s="468"/>
      <c r="WJK58" s="468"/>
      <c r="WJL58" s="468"/>
      <c r="WJM58" s="468"/>
      <c r="WJN58" s="468"/>
      <c r="WJO58" s="468"/>
      <c r="WJP58" s="468"/>
      <c r="WJQ58" s="468"/>
      <c r="WJR58" s="468"/>
      <c r="WJS58" s="468"/>
      <c r="WJT58" s="468"/>
      <c r="WJU58" s="468"/>
      <c r="WJV58" s="468"/>
      <c r="WJW58" s="468"/>
      <c r="WJX58" s="468"/>
      <c r="WJY58" s="468"/>
      <c r="WJZ58" s="468"/>
      <c r="WKA58" s="468"/>
      <c r="WKB58" s="468"/>
      <c r="WKC58" s="468"/>
      <c r="WKD58" s="468"/>
      <c r="WKE58" s="468"/>
      <c r="WKF58" s="468"/>
      <c r="WKG58" s="468"/>
      <c r="WKH58" s="468"/>
      <c r="WKI58" s="468"/>
      <c r="WKJ58" s="468"/>
      <c r="WKK58" s="468"/>
      <c r="WKL58" s="468"/>
      <c r="WKM58" s="468"/>
      <c r="WKN58" s="468"/>
      <c r="WKO58" s="468"/>
      <c r="WKP58" s="468"/>
      <c r="WKQ58" s="468"/>
      <c r="WKR58" s="468"/>
      <c r="WKS58" s="468"/>
      <c r="WKT58" s="468"/>
      <c r="WKU58" s="468"/>
      <c r="WKV58" s="468"/>
      <c r="WKW58" s="468"/>
      <c r="WKX58" s="468"/>
      <c r="WKY58" s="468"/>
      <c r="WKZ58" s="468"/>
      <c r="WLA58" s="468"/>
      <c r="WLB58" s="468"/>
      <c r="WLC58" s="468"/>
      <c r="WLD58" s="468"/>
      <c r="WLE58" s="468"/>
      <c r="WLF58" s="468"/>
      <c r="WLG58" s="468"/>
      <c r="WLH58" s="468"/>
      <c r="WLI58" s="468"/>
      <c r="WLJ58" s="468"/>
      <c r="WLK58" s="468"/>
      <c r="WLL58" s="468"/>
      <c r="WLM58" s="468"/>
      <c r="WLN58" s="468"/>
      <c r="WLO58" s="468"/>
      <c r="WLP58" s="468"/>
      <c r="WLQ58" s="468"/>
      <c r="WLR58" s="468"/>
      <c r="WLS58" s="468"/>
      <c r="WLT58" s="468"/>
      <c r="WLU58" s="468"/>
      <c r="WLV58" s="468"/>
      <c r="WLW58" s="468"/>
      <c r="WLX58" s="468"/>
      <c r="WLY58" s="468"/>
      <c r="WLZ58" s="468"/>
      <c r="WMA58" s="468"/>
      <c r="WMB58" s="468"/>
      <c r="WMC58" s="468"/>
      <c r="WMD58" s="468"/>
      <c r="WME58" s="468"/>
      <c r="WMF58" s="468"/>
      <c r="WMG58" s="468"/>
      <c r="WMH58" s="468"/>
      <c r="WMI58" s="468"/>
      <c r="WMJ58" s="468"/>
      <c r="WMK58" s="468"/>
      <c r="WML58" s="468"/>
      <c r="WMM58" s="468"/>
      <c r="WMN58" s="468"/>
      <c r="WMO58" s="468"/>
      <c r="WMP58" s="468"/>
      <c r="WMQ58" s="468"/>
      <c r="WMR58" s="468"/>
      <c r="WMS58" s="468"/>
      <c r="WMT58" s="468"/>
      <c r="WMU58" s="468"/>
      <c r="WMV58" s="468"/>
      <c r="WMW58" s="468"/>
      <c r="WMX58" s="468"/>
      <c r="WMY58" s="468"/>
      <c r="WMZ58" s="468"/>
      <c r="WNA58" s="468"/>
      <c r="WNB58" s="468"/>
      <c r="WNC58" s="468"/>
      <c r="WND58" s="468"/>
      <c r="WNE58" s="468"/>
      <c r="WNF58" s="468"/>
      <c r="WNG58" s="468"/>
      <c r="WNH58" s="468"/>
      <c r="WNI58" s="468"/>
      <c r="WNJ58" s="468"/>
      <c r="WNK58" s="468"/>
      <c r="WNL58" s="468"/>
      <c r="WNM58" s="468"/>
      <c r="WNN58" s="468"/>
      <c r="WNO58" s="468"/>
      <c r="WNP58" s="468"/>
      <c r="WNQ58" s="468"/>
      <c r="WNR58" s="468"/>
      <c r="WNS58" s="468"/>
      <c r="WNT58" s="468"/>
      <c r="WNU58" s="468"/>
      <c r="WNV58" s="468"/>
      <c r="WNW58" s="468"/>
      <c r="WNX58" s="468"/>
      <c r="WNY58" s="468"/>
      <c r="WNZ58" s="468"/>
      <c r="WOA58" s="468"/>
      <c r="WOB58" s="468"/>
      <c r="WOC58" s="468"/>
      <c r="WOD58" s="468"/>
      <c r="WOE58" s="468"/>
      <c r="WOF58" s="468"/>
      <c r="WOG58" s="468"/>
      <c r="WOH58" s="468"/>
      <c r="WOI58" s="468"/>
      <c r="WOJ58" s="468"/>
      <c r="WOK58" s="468"/>
      <c r="WOL58" s="468"/>
      <c r="WOM58" s="468"/>
      <c r="WON58" s="468"/>
      <c r="WOO58" s="468"/>
      <c r="WOP58" s="468"/>
      <c r="WOQ58" s="468"/>
      <c r="WOR58" s="468"/>
      <c r="WOS58" s="468"/>
      <c r="WOT58" s="468"/>
      <c r="WOU58" s="468"/>
      <c r="WOV58" s="468"/>
      <c r="WOW58" s="468"/>
      <c r="WOX58" s="468"/>
      <c r="WOY58" s="468"/>
      <c r="WOZ58" s="468"/>
      <c r="WPA58" s="468"/>
      <c r="WPB58" s="468"/>
      <c r="WPC58" s="468"/>
      <c r="WPD58" s="468"/>
      <c r="WPE58" s="468"/>
      <c r="WPF58" s="468"/>
      <c r="WPG58" s="468"/>
      <c r="WPH58" s="468"/>
      <c r="WPI58" s="468"/>
      <c r="WPJ58" s="468"/>
      <c r="WPK58" s="468"/>
      <c r="WPL58" s="468"/>
      <c r="WPM58" s="468"/>
      <c r="WPN58" s="468"/>
      <c r="WPO58" s="468"/>
      <c r="WPP58" s="468"/>
      <c r="WPQ58" s="468"/>
      <c r="WPR58" s="468"/>
      <c r="WPS58" s="468"/>
      <c r="WPT58" s="468"/>
      <c r="WPU58" s="468"/>
      <c r="WPV58" s="468"/>
      <c r="WPW58" s="468"/>
      <c r="WPX58" s="468"/>
      <c r="WPY58" s="468"/>
      <c r="WPZ58" s="468"/>
      <c r="WQA58" s="468"/>
      <c r="WQB58" s="468"/>
      <c r="WQC58" s="468"/>
      <c r="WQD58" s="468"/>
      <c r="WQE58" s="468"/>
      <c r="WQF58" s="468"/>
      <c r="WQG58" s="468"/>
      <c r="WQH58" s="468"/>
      <c r="WQI58" s="468"/>
      <c r="WQJ58" s="468"/>
      <c r="WQK58" s="468"/>
      <c r="WQL58" s="468"/>
      <c r="WQM58" s="468"/>
      <c r="WQN58" s="468"/>
      <c r="WQO58" s="468"/>
      <c r="WQP58" s="468"/>
      <c r="WQQ58" s="468"/>
      <c r="WQR58" s="468"/>
      <c r="WQS58" s="468"/>
      <c r="WQT58" s="468"/>
      <c r="WQU58" s="468"/>
      <c r="WQV58" s="468"/>
      <c r="WQW58" s="468"/>
      <c r="WQX58" s="468"/>
      <c r="WQY58" s="468"/>
      <c r="WQZ58" s="468"/>
      <c r="WRA58" s="468"/>
      <c r="WRB58" s="468"/>
      <c r="WRC58" s="468"/>
      <c r="WRD58" s="468"/>
      <c r="WRE58" s="468"/>
      <c r="WRF58" s="468"/>
      <c r="WRG58" s="468"/>
      <c r="WRH58" s="468"/>
      <c r="WRI58" s="468"/>
      <c r="WRJ58" s="468"/>
      <c r="WRK58" s="468"/>
      <c r="WRL58" s="468"/>
      <c r="WRM58" s="468"/>
      <c r="WRN58" s="468"/>
      <c r="WRO58" s="468"/>
      <c r="WRP58" s="468"/>
      <c r="WRQ58" s="468"/>
      <c r="WRR58" s="468"/>
      <c r="WRS58" s="468"/>
      <c r="WRT58" s="468"/>
      <c r="WRU58" s="468"/>
      <c r="WRV58" s="468"/>
      <c r="WRW58" s="468"/>
      <c r="WRX58" s="468"/>
      <c r="WRY58" s="468"/>
      <c r="WRZ58" s="468"/>
      <c r="WSA58" s="468"/>
      <c r="WSB58" s="468"/>
      <c r="WSC58" s="468"/>
      <c r="WSD58" s="468"/>
      <c r="WSE58" s="468"/>
      <c r="WSF58" s="468"/>
      <c r="WSG58" s="468"/>
      <c r="WSH58" s="468"/>
      <c r="WSI58" s="468"/>
      <c r="WSJ58" s="468"/>
      <c r="WSK58" s="468"/>
      <c r="WSL58" s="468"/>
      <c r="WSM58" s="468"/>
      <c r="WSN58" s="468"/>
      <c r="WSO58" s="468"/>
      <c r="WSP58" s="468"/>
      <c r="WSQ58" s="468"/>
      <c r="WSR58" s="468"/>
      <c r="WSS58" s="468"/>
      <c r="WST58" s="468"/>
      <c r="WSU58" s="468"/>
      <c r="WSV58" s="468"/>
      <c r="WSW58" s="468"/>
      <c r="WSX58" s="468"/>
      <c r="WSY58" s="468"/>
      <c r="WSZ58" s="468"/>
      <c r="WTA58" s="468"/>
      <c r="WTB58" s="468"/>
      <c r="WTC58" s="468"/>
      <c r="WTD58" s="468"/>
      <c r="WTE58" s="468"/>
      <c r="WTF58" s="468"/>
      <c r="WTG58" s="468"/>
      <c r="WTH58" s="468"/>
      <c r="WTI58" s="468"/>
      <c r="WTJ58" s="468"/>
      <c r="WTK58" s="468"/>
      <c r="WTL58" s="468"/>
      <c r="WTM58" s="468"/>
      <c r="WTN58" s="468"/>
      <c r="WTO58" s="468"/>
      <c r="WTP58" s="468"/>
      <c r="WTQ58" s="468"/>
      <c r="WTR58" s="468"/>
      <c r="WTS58" s="468"/>
      <c r="WTT58" s="468"/>
      <c r="WTU58" s="468"/>
      <c r="WTV58" s="468"/>
      <c r="WTW58" s="468"/>
      <c r="WTX58" s="468"/>
      <c r="WTY58" s="468"/>
      <c r="WTZ58" s="468"/>
      <c r="WUA58" s="468"/>
      <c r="WUB58" s="468"/>
      <c r="WUC58" s="468"/>
      <c r="WUD58" s="468"/>
      <c r="WUE58" s="468"/>
      <c r="WUF58" s="468"/>
      <c r="WUG58" s="468"/>
      <c r="WUH58" s="468"/>
      <c r="WUI58" s="468"/>
      <c r="WUJ58" s="468"/>
      <c r="WUK58" s="468"/>
      <c r="WUL58" s="468"/>
      <c r="WUM58" s="468"/>
      <c r="WUN58" s="468"/>
      <c r="WUO58" s="468"/>
      <c r="WUP58" s="468"/>
      <c r="WUQ58" s="468"/>
      <c r="WUR58" s="468"/>
      <c r="WUS58" s="468"/>
      <c r="WUT58" s="468"/>
      <c r="WUU58" s="468"/>
      <c r="WUV58" s="468"/>
      <c r="WUW58" s="468"/>
      <c r="WUX58" s="468"/>
      <c r="WUY58" s="468"/>
      <c r="WUZ58" s="468"/>
      <c r="WVA58" s="468"/>
      <c r="WVB58" s="468"/>
      <c r="WVC58" s="468"/>
      <c r="WVD58" s="468"/>
      <c r="WVE58" s="468"/>
      <c r="WVF58" s="468"/>
      <c r="WVG58" s="468"/>
      <c r="WVH58" s="468"/>
      <c r="WVI58" s="468"/>
      <c r="WVJ58" s="468"/>
      <c r="WVK58" s="468"/>
      <c r="WVL58" s="468"/>
      <c r="WVM58" s="468"/>
      <c r="WVN58" s="468"/>
      <c r="WVO58" s="468"/>
      <c r="WVP58" s="468"/>
      <c r="WVQ58" s="468"/>
      <c r="WVR58" s="468"/>
      <c r="WVS58" s="468"/>
      <c r="WVT58" s="468"/>
      <c r="WVU58" s="468"/>
      <c r="WVV58" s="468"/>
      <c r="WVW58" s="468"/>
      <c r="WVX58" s="468"/>
      <c r="WVY58" s="468"/>
      <c r="WVZ58" s="468"/>
      <c r="WWA58" s="468"/>
      <c r="WWB58" s="468"/>
      <c r="WWC58" s="468"/>
      <c r="WWD58" s="468"/>
      <c r="WWE58" s="468"/>
      <c r="WWF58" s="468"/>
      <c r="WWG58" s="468"/>
      <c r="WWH58" s="468"/>
      <c r="WWI58" s="468"/>
      <c r="WWJ58" s="468"/>
      <c r="WWK58" s="468"/>
      <c r="WWL58" s="468"/>
      <c r="WWM58" s="468"/>
      <c r="WWN58" s="468"/>
      <c r="WWO58" s="468"/>
      <c r="WWP58" s="468"/>
      <c r="WWQ58" s="468"/>
      <c r="WWR58" s="468"/>
      <c r="WWS58" s="468"/>
      <c r="WWT58" s="468"/>
      <c r="WWU58" s="468"/>
      <c r="WWV58" s="468"/>
      <c r="WWW58" s="468"/>
      <c r="WWX58" s="468"/>
      <c r="WWY58" s="468"/>
      <c r="WWZ58" s="468"/>
      <c r="WXA58" s="468"/>
      <c r="WXB58" s="468"/>
      <c r="WXC58" s="468"/>
      <c r="WXD58" s="468"/>
      <c r="WXE58" s="468"/>
      <c r="WXF58" s="468"/>
      <c r="WXG58" s="468"/>
      <c r="WXH58" s="468"/>
      <c r="WXI58" s="468"/>
      <c r="WXJ58" s="468"/>
      <c r="WXK58" s="468"/>
      <c r="WXL58" s="468"/>
      <c r="WXM58" s="468"/>
      <c r="WXN58" s="468"/>
      <c r="WXO58" s="468"/>
      <c r="WXP58" s="468"/>
      <c r="WXQ58" s="468"/>
      <c r="WXR58" s="468"/>
      <c r="WXS58" s="468"/>
      <c r="WXT58" s="468"/>
      <c r="WXU58" s="468"/>
      <c r="WXV58" s="468"/>
      <c r="WXW58" s="468"/>
      <c r="WXX58" s="468"/>
      <c r="WXY58" s="468"/>
      <c r="WXZ58" s="468"/>
      <c r="WYA58" s="468"/>
      <c r="WYB58" s="468"/>
      <c r="WYC58" s="468"/>
      <c r="WYD58" s="468"/>
      <c r="WYE58" s="468"/>
      <c r="WYF58" s="468"/>
      <c r="WYG58" s="468"/>
      <c r="WYH58" s="468"/>
      <c r="WYI58" s="468"/>
      <c r="WYJ58" s="468"/>
      <c r="WYK58" s="468"/>
      <c r="WYL58" s="468"/>
      <c r="WYM58" s="468"/>
      <c r="WYN58" s="468"/>
      <c r="WYO58" s="468"/>
      <c r="WYP58" s="468"/>
      <c r="WYQ58" s="468"/>
      <c r="WYR58" s="468"/>
      <c r="WYS58" s="468"/>
      <c r="WYT58" s="468"/>
      <c r="WYU58" s="468"/>
      <c r="WYV58" s="468"/>
      <c r="WYW58" s="468"/>
      <c r="WYX58" s="468"/>
      <c r="WYY58" s="468"/>
      <c r="WYZ58" s="468"/>
      <c r="WZA58" s="468"/>
      <c r="WZB58" s="468"/>
      <c r="WZC58" s="468"/>
      <c r="WZD58" s="468"/>
      <c r="WZE58" s="468"/>
      <c r="WZF58" s="468"/>
      <c r="WZG58" s="468"/>
      <c r="WZH58" s="468"/>
      <c r="WZI58" s="468"/>
      <c r="WZJ58" s="468"/>
      <c r="WZK58" s="468"/>
      <c r="WZL58" s="468"/>
      <c r="WZM58" s="468"/>
      <c r="WZN58" s="468"/>
      <c r="WZO58" s="468"/>
      <c r="WZP58" s="468"/>
      <c r="WZQ58" s="468"/>
      <c r="WZR58" s="468"/>
      <c r="WZS58" s="468"/>
      <c r="WZT58" s="468"/>
      <c r="WZU58" s="468"/>
      <c r="WZV58" s="468"/>
      <c r="WZW58" s="468"/>
      <c r="WZX58" s="468"/>
      <c r="WZY58" s="468"/>
      <c r="WZZ58" s="468"/>
      <c r="XAA58" s="468"/>
      <c r="XAB58" s="468"/>
      <c r="XAC58" s="468"/>
      <c r="XAD58" s="468"/>
      <c r="XAE58" s="468"/>
      <c r="XAF58" s="468"/>
      <c r="XAG58" s="468"/>
      <c r="XAH58" s="468"/>
      <c r="XAI58" s="468"/>
      <c r="XAJ58" s="468"/>
      <c r="XAK58" s="468"/>
      <c r="XAL58" s="468"/>
      <c r="XAM58" s="468"/>
      <c r="XAN58" s="468"/>
      <c r="XAO58" s="468"/>
      <c r="XAP58" s="468"/>
      <c r="XAQ58" s="468"/>
      <c r="XAR58" s="468"/>
      <c r="XAS58" s="468"/>
      <c r="XAT58" s="468"/>
      <c r="XAU58" s="468"/>
      <c r="XAV58" s="468"/>
      <c r="XAW58" s="468"/>
      <c r="XAX58" s="468"/>
      <c r="XAY58" s="468"/>
      <c r="XAZ58" s="468"/>
      <c r="XBA58" s="468"/>
      <c r="XBB58" s="468"/>
      <c r="XBC58" s="468"/>
      <c r="XBD58" s="468"/>
      <c r="XBE58" s="468"/>
      <c r="XBF58" s="468"/>
      <c r="XBG58" s="468"/>
      <c r="XBH58" s="468"/>
      <c r="XBI58" s="468"/>
      <c r="XBJ58" s="468"/>
      <c r="XBK58" s="468"/>
      <c r="XBL58" s="468"/>
      <c r="XBM58" s="468"/>
      <c r="XBN58" s="468"/>
      <c r="XBO58" s="468"/>
      <c r="XBP58" s="468"/>
      <c r="XBQ58" s="468"/>
      <c r="XBR58" s="468"/>
      <c r="XBS58" s="468"/>
      <c r="XBT58" s="468"/>
      <c r="XBU58" s="468"/>
      <c r="XBV58" s="468"/>
      <c r="XBW58" s="468"/>
      <c r="XBX58" s="468"/>
      <c r="XBY58" s="468"/>
      <c r="XBZ58" s="468"/>
      <c r="XCA58" s="468"/>
      <c r="XCB58" s="468"/>
      <c r="XCC58" s="468"/>
      <c r="XCD58" s="468"/>
      <c r="XCE58" s="468"/>
      <c r="XCF58" s="468"/>
      <c r="XCG58" s="468"/>
      <c r="XCH58" s="468"/>
      <c r="XCI58" s="468"/>
      <c r="XCJ58" s="468"/>
      <c r="XCK58" s="468"/>
      <c r="XCL58" s="468"/>
      <c r="XCM58" s="468"/>
      <c r="XCN58" s="468"/>
      <c r="XCO58" s="468"/>
      <c r="XCP58" s="468"/>
      <c r="XCQ58" s="468"/>
      <c r="XCR58" s="468"/>
      <c r="XCS58" s="468"/>
      <c r="XCT58" s="468"/>
      <c r="XCU58" s="468"/>
      <c r="XCV58" s="468"/>
      <c r="XCW58" s="468"/>
      <c r="XCX58" s="468"/>
      <c r="XCY58" s="468"/>
      <c r="XCZ58" s="468"/>
    </row>
    <row r="59" spans="1:16336" ht="15.75" x14ac:dyDescent="0.25">
      <c r="A59" s="631" t="s">
        <v>813</v>
      </c>
      <c r="B59" s="470" t="s">
        <v>958</v>
      </c>
      <c r="C59" s="470" t="s">
        <v>950</v>
      </c>
      <c r="D59" s="647">
        <v>4512948976</v>
      </c>
      <c r="E59" s="476">
        <v>46130</v>
      </c>
      <c r="F59" s="470" t="s">
        <v>365</v>
      </c>
      <c r="G59" s="470" t="s">
        <v>831</v>
      </c>
      <c r="H59" s="470" t="s">
        <v>832</v>
      </c>
      <c r="I59" s="470" t="s">
        <v>833</v>
      </c>
      <c r="J59" s="470" t="s">
        <v>343</v>
      </c>
      <c r="K59" s="473">
        <v>909800</v>
      </c>
      <c r="L59" s="468">
        <v>475000</v>
      </c>
      <c r="M59" s="472">
        <f t="shared" si="14"/>
        <v>434800</v>
      </c>
      <c r="N59" s="473">
        <f t="shared" si="15"/>
        <v>78264</v>
      </c>
      <c r="O59" s="473">
        <f t="shared" si="16"/>
        <v>513064</v>
      </c>
      <c r="P59" s="473">
        <f t="shared" si="17"/>
        <v>513064</v>
      </c>
      <c r="Q59" s="627" t="s">
        <v>959</v>
      </c>
      <c r="R59" s="486">
        <v>46146</v>
      </c>
      <c r="S59" s="628"/>
      <c r="T59" s="451"/>
      <c r="U59" s="451"/>
      <c r="V59" s="451"/>
      <c r="W59" s="451"/>
      <c r="X59" s="451"/>
    </row>
    <row r="60" spans="1:16336" ht="15.75" x14ac:dyDescent="0.25">
      <c r="A60" s="631" t="s">
        <v>813</v>
      </c>
      <c r="B60" s="470" t="s">
        <v>958</v>
      </c>
      <c r="C60" s="470" t="s">
        <v>950</v>
      </c>
      <c r="D60" s="647">
        <v>4512949050</v>
      </c>
      <c r="E60" s="476">
        <v>46130</v>
      </c>
      <c r="F60" s="470" t="s">
        <v>960</v>
      </c>
      <c r="G60" s="470" t="s">
        <v>831</v>
      </c>
      <c r="H60" s="470" t="s">
        <v>832</v>
      </c>
      <c r="I60" s="470" t="s">
        <v>833</v>
      </c>
      <c r="J60" s="470" t="s">
        <v>343</v>
      </c>
      <c r="K60" s="473">
        <v>1015370</v>
      </c>
      <c r="L60" s="468"/>
      <c r="M60" s="472">
        <f t="shared" si="14"/>
        <v>1015370</v>
      </c>
      <c r="N60" s="473">
        <f t="shared" si="15"/>
        <v>182766.6</v>
      </c>
      <c r="O60" s="473">
        <f t="shared" si="16"/>
        <v>1198136.6000000001</v>
      </c>
      <c r="P60" s="473">
        <f t="shared" si="17"/>
        <v>1198136.6000000001</v>
      </c>
      <c r="Q60" s="627" t="s">
        <v>944</v>
      </c>
      <c r="R60" s="486">
        <v>46146</v>
      </c>
      <c r="S60" s="628"/>
      <c r="T60" s="451"/>
      <c r="U60" s="451"/>
      <c r="V60" s="451"/>
      <c r="W60" s="451"/>
      <c r="X60" s="451"/>
    </row>
    <row r="61" spans="1:16336" ht="15.75" x14ac:dyDescent="0.25">
      <c r="A61" s="631" t="s">
        <v>813</v>
      </c>
      <c r="B61" s="470" t="s">
        <v>958</v>
      </c>
      <c r="C61" s="470" t="s">
        <v>950</v>
      </c>
      <c r="D61" s="647">
        <v>4512948878</v>
      </c>
      <c r="E61" s="476">
        <v>46130</v>
      </c>
      <c r="F61" s="470" t="s">
        <v>961</v>
      </c>
      <c r="G61" s="470" t="s">
        <v>831</v>
      </c>
      <c r="H61" s="470" t="s">
        <v>832</v>
      </c>
      <c r="I61" s="470" t="s">
        <v>833</v>
      </c>
      <c r="J61" s="470" t="s">
        <v>343</v>
      </c>
      <c r="K61" s="473">
        <v>556775</v>
      </c>
      <c r="L61" s="468"/>
      <c r="M61" s="472">
        <f t="shared" si="14"/>
        <v>556775</v>
      </c>
      <c r="N61" s="473">
        <f t="shared" si="15"/>
        <v>100219.5</v>
      </c>
      <c r="O61" s="473">
        <f t="shared" si="16"/>
        <v>656994.5</v>
      </c>
      <c r="P61" s="473">
        <f t="shared" si="17"/>
        <v>656994.5</v>
      </c>
      <c r="Q61" s="627" t="s">
        <v>925</v>
      </c>
      <c r="R61" s="486">
        <v>46146</v>
      </c>
      <c r="S61" s="628"/>
      <c r="T61" s="451"/>
      <c r="U61" s="451"/>
      <c r="V61" s="451"/>
      <c r="W61" s="451"/>
      <c r="X61" s="451"/>
    </row>
    <row r="62" spans="1:16336" ht="15" customHeight="1" x14ac:dyDescent="0.25">
      <c r="A62" s="631" t="s">
        <v>813</v>
      </c>
      <c r="B62" s="470">
        <v>76834</v>
      </c>
      <c r="C62" s="470" t="s">
        <v>962</v>
      </c>
      <c r="D62" s="647">
        <v>4512922322</v>
      </c>
      <c r="E62" s="476">
        <v>46140</v>
      </c>
      <c r="F62" s="470" t="s">
        <v>963</v>
      </c>
      <c r="G62" s="470" t="s">
        <v>831</v>
      </c>
      <c r="H62" s="470" t="s">
        <v>832</v>
      </c>
      <c r="I62" s="470" t="s">
        <v>833</v>
      </c>
      <c r="J62" s="470" t="s">
        <v>343</v>
      </c>
      <c r="K62" s="473">
        <v>1245000</v>
      </c>
      <c r="L62" s="468">
        <v>124500</v>
      </c>
      <c r="M62" s="472">
        <f t="shared" si="14"/>
        <v>1120500</v>
      </c>
      <c r="N62" s="473">
        <f t="shared" si="15"/>
        <v>201690</v>
      </c>
      <c r="O62" s="473">
        <f t="shared" si="16"/>
        <v>1322190</v>
      </c>
      <c r="P62" s="473">
        <f t="shared" si="17"/>
        <v>1322190</v>
      </c>
      <c r="Q62" s="627" t="s">
        <v>918</v>
      </c>
      <c r="R62" s="486"/>
      <c r="S62" s="628"/>
      <c r="T62" s="451"/>
      <c r="U62" s="451"/>
      <c r="V62" s="451"/>
      <c r="W62" s="451"/>
      <c r="X62" s="451"/>
    </row>
    <row r="63" spans="1:16336" ht="15" customHeight="1" x14ac:dyDescent="0.25">
      <c r="A63" s="631" t="s">
        <v>813</v>
      </c>
      <c r="B63" s="470">
        <v>76505</v>
      </c>
      <c r="C63" s="470" t="s">
        <v>964</v>
      </c>
      <c r="D63" s="647">
        <v>4512942457</v>
      </c>
      <c r="E63" s="476">
        <v>46167</v>
      </c>
      <c r="F63" s="470" t="s">
        <v>965</v>
      </c>
      <c r="G63" s="470" t="s">
        <v>831</v>
      </c>
      <c r="H63" s="470" t="s">
        <v>832</v>
      </c>
      <c r="I63" s="470" t="s">
        <v>833</v>
      </c>
      <c r="J63" s="470" t="s">
        <v>343</v>
      </c>
      <c r="K63" s="473">
        <v>616059.31000000006</v>
      </c>
      <c r="L63" s="468"/>
      <c r="M63" s="472">
        <f t="shared" si="14"/>
        <v>616059.31000000006</v>
      </c>
      <c r="N63" s="473">
        <f t="shared" si="15"/>
        <v>110890.67580000001</v>
      </c>
      <c r="O63" s="473">
        <f t="shared" si="16"/>
        <v>726949.98580000002</v>
      </c>
      <c r="P63" s="473">
        <f t="shared" si="17"/>
        <v>726949.98580000002</v>
      </c>
      <c r="Q63" s="627"/>
      <c r="R63" s="486"/>
      <c r="S63" s="628"/>
      <c r="T63" s="451"/>
      <c r="U63" s="451"/>
      <c r="V63" s="451"/>
      <c r="W63" s="451"/>
      <c r="X63" s="451"/>
    </row>
    <row r="64" spans="1:16336" ht="15.75" x14ac:dyDescent="0.25">
      <c r="A64" s="631" t="s">
        <v>813</v>
      </c>
      <c r="B64" s="468">
        <v>75052</v>
      </c>
      <c r="C64" s="470" t="s">
        <v>966</v>
      </c>
      <c r="D64" s="468">
        <v>4512940932</v>
      </c>
      <c r="E64" s="481">
        <v>46155</v>
      </c>
      <c r="F64" s="637" t="s">
        <v>967</v>
      </c>
      <c r="G64" s="468" t="s">
        <v>831</v>
      </c>
      <c r="H64" s="468" t="s">
        <v>832</v>
      </c>
      <c r="I64" s="468" t="s">
        <v>818</v>
      </c>
      <c r="J64" s="468" t="s">
        <v>343</v>
      </c>
      <c r="K64" s="473">
        <v>64500</v>
      </c>
      <c r="L64" s="468"/>
      <c r="M64" s="472">
        <f t="shared" si="14"/>
        <v>64500</v>
      </c>
      <c r="N64" s="473">
        <f t="shared" si="15"/>
        <v>11610</v>
      </c>
      <c r="O64" s="473">
        <f t="shared" si="16"/>
        <v>76110</v>
      </c>
      <c r="P64" s="473">
        <f t="shared" si="17"/>
        <v>76110</v>
      </c>
      <c r="Q64" s="468" t="s">
        <v>944</v>
      </c>
      <c r="R64" s="468"/>
      <c r="S64" s="468" t="s">
        <v>948</v>
      </c>
      <c r="T64" s="468"/>
      <c r="U64" s="468"/>
      <c r="V64" s="468"/>
      <c r="W64" s="468"/>
      <c r="X64" s="468"/>
      <c r="Y64" s="468"/>
      <c r="Z64" s="468"/>
      <c r="AA64" s="468"/>
      <c r="AB64" s="468"/>
      <c r="AC64" s="468"/>
      <c r="AD64" s="468"/>
      <c r="AE64" s="468"/>
      <c r="AF64" s="468"/>
      <c r="AG64" s="468"/>
      <c r="AH64" s="468"/>
      <c r="AI64" s="468"/>
      <c r="AJ64" s="468"/>
      <c r="AK64" s="468"/>
      <c r="AL64" s="468"/>
      <c r="AM64" s="468"/>
      <c r="AN64" s="468"/>
      <c r="AO64" s="468"/>
      <c r="AP64" s="468"/>
      <c r="AQ64" s="468"/>
      <c r="AR64" s="468"/>
      <c r="AS64" s="468"/>
      <c r="AT64" s="468"/>
      <c r="AU64" s="468"/>
      <c r="AV64" s="468"/>
      <c r="AW64" s="468"/>
      <c r="AX64" s="468"/>
      <c r="AY64" s="468"/>
      <c r="AZ64" s="468"/>
      <c r="BA64" s="468"/>
      <c r="BB64" s="468"/>
      <c r="BC64" s="468"/>
      <c r="BD64" s="468"/>
      <c r="BE64" s="468"/>
      <c r="BF64" s="468"/>
      <c r="BG64" s="468"/>
      <c r="BH64" s="468"/>
      <c r="BI64" s="468"/>
      <c r="BJ64" s="468"/>
      <c r="BK64" s="468"/>
      <c r="BL64" s="468"/>
      <c r="BM64" s="468"/>
      <c r="BN64" s="468"/>
      <c r="BO64" s="468"/>
      <c r="BP64" s="468"/>
      <c r="BQ64" s="468"/>
      <c r="BR64" s="468"/>
      <c r="BS64" s="468"/>
      <c r="BT64" s="468"/>
      <c r="BU64" s="468"/>
      <c r="BV64" s="468"/>
      <c r="BW64" s="468"/>
      <c r="BX64" s="468"/>
      <c r="BY64" s="468"/>
      <c r="BZ64" s="468"/>
      <c r="CA64" s="468"/>
      <c r="CB64" s="468"/>
      <c r="CC64" s="468"/>
      <c r="CD64" s="468"/>
      <c r="CE64" s="468"/>
      <c r="CF64" s="468"/>
      <c r="CG64" s="468"/>
      <c r="CH64" s="468"/>
      <c r="CI64" s="468"/>
      <c r="CJ64" s="468"/>
      <c r="CK64" s="468"/>
      <c r="CL64" s="468"/>
      <c r="CM64" s="468"/>
      <c r="CN64" s="468"/>
      <c r="CO64" s="468"/>
      <c r="CP64" s="468"/>
      <c r="CQ64" s="468"/>
      <c r="CR64" s="468"/>
      <c r="CS64" s="468"/>
      <c r="CT64" s="468"/>
      <c r="CU64" s="468"/>
      <c r="CV64" s="468"/>
      <c r="CW64" s="468"/>
      <c r="CX64" s="468"/>
      <c r="CY64" s="468"/>
      <c r="CZ64" s="468"/>
      <c r="DA64" s="468"/>
      <c r="DB64" s="468"/>
      <c r="DC64" s="468"/>
      <c r="DD64" s="468"/>
      <c r="DE64" s="468"/>
      <c r="DF64" s="468"/>
      <c r="DG64" s="468"/>
      <c r="DH64" s="468"/>
      <c r="DI64" s="468"/>
      <c r="DJ64" s="468"/>
      <c r="DK64" s="468"/>
      <c r="DL64" s="468"/>
      <c r="DM64" s="468"/>
      <c r="DN64" s="468"/>
      <c r="DO64" s="468"/>
      <c r="DP64" s="468"/>
      <c r="DQ64" s="468"/>
      <c r="DR64" s="468"/>
      <c r="DS64" s="468"/>
      <c r="DT64" s="468"/>
      <c r="DU64" s="468"/>
      <c r="DV64" s="468"/>
      <c r="DW64" s="468"/>
      <c r="DX64" s="468"/>
      <c r="DY64" s="468"/>
      <c r="DZ64" s="468"/>
      <c r="EA64" s="468"/>
      <c r="EB64" s="468"/>
      <c r="EC64" s="468"/>
      <c r="ED64" s="468"/>
      <c r="EE64" s="468"/>
      <c r="EF64" s="468"/>
      <c r="EG64" s="468"/>
      <c r="EH64" s="468"/>
      <c r="EI64" s="468"/>
      <c r="EJ64" s="468"/>
      <c r="EK64" s="468"/>
      <c r="EL64" s="468"/>
      <c r="EM64" s="468"/>
      <c r="EN64" s="468"/>
      <c r="EO64" s="468"/>
      <c r="EP64" s="468"/>
      <c r="EQ64" s="468"/>
      <c r="ER64" s="468"/>
      <c r="ES64" s="468"/>
      <c r="ET64" s="468"/>
      <c r="EU64" s="468"/>
      <c r="EV64" s="468"/>
      <c r="EW64" s="468"/>
      <c r="EX64" s="468"/>
      <c r="EY64" s="468"/>
      <c r="EZ64" s="468"/>
      <c r="FA64" s="468"/>
      <c r="FB64" s="468"/>
      <c r="FC64" s="468"/>
      <c r="FD64" s="468"/>
      <c r="FE64" s="468"/>
      <c r="FF64" s="468"/>
      <c r="FG64" s="468"/>
      <c r="FH64" s="468"/>
      <c r="FI64" s="468"/>
      <c r="FJ64" s="468"/>
      <c r="FK64" s="468"/>
      <c r="FL64" s="468"/>
      <c r="FM64" s="468"/>
      <c r="FN64" s="468"/>
      <c r="FO64" s="468"/>
      <c r="FP64" s="468"/>
      <c r="FQ64" s="468"/>
      <c r="FR64" s="468"/>
      <c r="FS64" s="468"/>
      <c r="FT64" s="468"/>
      <c r="FU64" s="468"/>
      <c r="FV64" s="468"/>
      <c r="FW64" s="468"/>
      <c r="FX64" s="468"/>
      <c r="FY64" s="468"/>
      <c r="FZ64" s="468"/>
      <c r="GA64" s="468"/>
      <c r="GB64" s="468"/>
      <c r="GC64" s="468"/>
      <c r="GD64" s="468"/>
      <c r="GE64" s="468"/>
      <c r="GF64" s="468"/>
      <c r="GG64" s="468"/>
      <c r="GH64" s="468"/>
      <c r="GI64" s="468"/>
      <c r="GJ64" s="468"/>
      <c r="GK64" s="468"/>
      <c r="GL64" s="468"/>
      <c r="GM64" s="468"/>
      <c r="GN64" s="468"/>
      <c r="GO64" s="468"/>
      <c r="GP64" s="468"/>
      <c r="GQ64" s="468"/>
      <c r="GR64" s="468"/>
      <c r="GS64" s="468"/>
      <c r="GT64" s="468"/>
      <c r="GU64" s="468"/>
      <c r="GV64" s="468"/>
      <c r="GW64" s="468"/>
      <c r="GX64" s="468"/>
      <c r="GY64" s="468"/>
      <c r="GZ64" s="468"/>
      <c r="HA64" s="468"/>
      <c r="HB64" s="468"/>
      <c r="HC64" s="468"/>
      <c r="HD64" s="468"/>
      <c r="HE64" s="468"/>
      <c r="HF64" s="468"/>
      <c r="HG64" s="468"/>
      <c r="HH64" s="468"/>
      <c r="HI64" s="468"/>
      <c r="HJ64" s="468"/>
      <c r="HK64" s="468"/>
      <c r="HL64" s="468"/>
      <c r="HM64" s="468"/>
      <c r="HN64" s="468"/>
      <c r="HO64" s="468"/>
      <c r="HP64" s="468"/>
      <c r="HQ64" s="468"/>
      <c r="HR64" s="468"/>
      <c r="HS64" s="468"/>
      <c r="HT64" s="468"/>
      <c r="HU64" s="468"/>
      <c r="HV64" s="468"/>
      <c r="HW64" s="468"/>
      <c r="HX64" s="468"/>
      <c r="HY64" s="468"/>
      <c r="HZ64" s="468"/>
      <c r="IA64" s="468"/>
      <c r="IB64" s="468"/>
      <c r="IC64" s="468"/>
      <c r="ID64" s="468"/>
      <c r="IE64" s="468"/>
      <c r="IF64" s="468"/>
      <c r="IG64" s="468"/>
      <c r="IH64" s="468"/>
      <c r="II64" s="468"/>
      <c r="IJ64" s="468"/>
      <c r="IK64" s="468"/>
      <c r="IL64" s="468"/>
      <c r="IM64" s="468"/>
      <c r="IN64" s="468"/>
      <c r="IO64" s="468"/>
      <c r="IP64" s="468"/>
      <c r="IQ64" s="468"/>
      <c r="IR64" s="468"/>
      <c r="IS64" s="468"/>
      <c r="IT64" s="468"/>
      <c r="IU64" s="468"/>
      <c r="IV64" s="468"/>
      <c r="IW64" s="468"/>
      <c r="IX64" s="468"/>
      <c r="IY64" s="468"/>
      <c r="IZ64" s="468"/>
      <c r="JA64" s="468"/>
      <c r="JB64" s="468"/>
      <c r="JC64" s="468"/>
      <c r="JD64" s="468"/>
      <c r="JE64" s="468"/>
      <c r="JF64" s="468"/>
      <c r="JG64" s="468"/>
      <c r="JH64" s="468"/>
      <c r="JI64" s="468"/>
      <c r="JJ64" s="468"/>
      <c r="JK64" s="468"/>
      <c r="JL64" s="468"/>
      <c r="JM64" s="468"/>
      <c r="JN64" s="468"/>
      <c r="JO64" s="468"/>
      <c r="JP64" s="468"/>
      <c r="JQ64" s="468"/>
      <c r="JR64" s="468"/>
      <c r="JS64" s="468"/>
      <c r="JT64" s="468"/>
      <c r="JU64" s="468"/>
      <c r="JV64" s="468"/>
      <c r="JW64" s="468"/>
      <c r="JX64" s="468"/>
      <c r="JY64" s="468"/>
      <c r="JZ64" s="468"/>
      <c r="KA64" s="468"/>
      <c r="KB64" s="468"/>
      <c r="KC64" s="468"/>
      <c r="KD64" s="468"/>
      <c r="KE64" s="468"/>
      <c r="KF64" s="468"/>
      <c r="KG64" s="468"/>
      <c r="KH64" s="468"/>
      <c r="KI64" s="468"/>
      <c r="KJ64" s="468"/>
      <c r="KK64" s="468"/>
      <c r="KL64" s="468"/>
      <c r="KM64" s="468"/>
      <c r="KN64" s="468"/>
      <c r="KO64" s="468"/>
      <c r="KP64" s="468"/>
      <c r="KQ64" s="468"/>
      <c r="KR64" s="468"/>
      <c r="KS64" s="468"/>
      <c r="KT64" s="468"/>
      <c r="KU64" s="468"/>
      <c r="KV64" s="468"/>
      <c r="KW64" s="468"/>
      <c r="KX64" s="468"/>
      <c r="KY64" s="468"/>
      <c r="KZ64" s="468"/>
      <c r="LA64" s="468"/>
      <c r="LB64" s="468"/>
      <c r="LC64" s="468"/>
      <c r="LD64" s="468"/>
      <c r="LE64" s="468"/>
      <c r="LF64" s="468"/>
      <c r="LG64" s="468"/>
      <c r="LH64" s="468"/>
      <c r="LI64" s="468"/>
      <c r="LJ64" s="468"/>
      <c r="LK64" s="468"/>
      <c r="LL64" s="468"/>
      <c r="LM64" s="468"/>
      <c r="LN64" s="468"/>
      <c r="LO64" s="468"/>
      <c r="LP64" s="468"/>
      <c r="LQ64" s="468"/>
      <c r="LR64" s="468"/>
      <c r="LS64" s="468"/>
      <c r="LT64" s="468"/>
      <c r="LU64" s="468"/>
      <c r="LV64" s="468"/>
      <c r="LW64" s="468"/>
      <c r="LX64" s="468"/>
      <c r="LY64" s="468"/>
      <c r="LZ64" s="468"/>
      <c r="MA64" s="468"/>
      <c r="MB64" s="468"/>
      <c r="MC64" s="468"/>
      <c r="MD64" s="468"/>
      <c r="ME64" s="468"/>
      <c r="MF64" s="468"/>
      <c r="MG64" s="468"/>
      <c r="MH64" s="468"/>
      <c r="MI64" s="468"/>
      <c r="MJ64" s="468"/>
      <c r="MK64" s="468"/>
      <c r="ML64" s="468"/>
      <c r="MM64" s="468"/>
      <c r="MN64" s="468"/>
      <c r="MO64" s="468"/>
      <c r="MP64" s="468"/>
      <c r="MQ64" s="468"/>
      <c r="MR64" s="468"/>
      <c r="MS64" s="468"/>
      <c r="MT64" s="468"/>
      <c r="MU64" s="468"/>
      <c r="MV64" s="468"/>
      <c r="MW64" s="468"/>
      <c r="MX64" s="468"/>
      <c r="MY64" s="468"/>
      <c r="MZ64" s="468"/>
      <c r="NA64" s="468"/>
      <c r="NB64" s="468"/>
      <c r="NC64" s="468"/>
      <c r="ND64" s="468"/>
      <c r="NE64" s="468"/>
      <c r="NF64" s="468"/>
      <c r="NG64" s="468"/>
      <c r="NH64" s="468"/>
      <c r="NI64" s="468"/>
      <c r="NJ64" s="468"/>
      <c r="NK64" s="468"/>
      <c r="NL64" s="468"/>
      <c r="NM64" s="468"/>
      <c r="NN64" s="468"/>
      <c r="NO64" s="468"/>
      <c r="NP64" s="468"/>
      <c r="NQ64" s="468"/>
      <c r="NR64" s="468"/>
      <c r="NS64" s="468"/>
      <c r="NT64" s="468"/>
      <c r="NU64" s="468"/>
      <c r="NV64" s="468"/>
      <c r="NW64" s="468"/>
      <c r="NX64" s="468"/>
      <c r="NY64" s="468"/>
      <c r="NZ64" s="468"/>
      <c r="OA64" s="468"/>
      <c r="OB64" s="468"/>
      <c r="OC64" s="468"/>
      <c r="OD64" s="468"/>
      <c r="OE64" s="468"/>
      <c r="OF64" s="468"/>
      <c r="OG64" s="468"/>
      <c r="OH64" s="468"/>
      <c r="OI64" s="468"/>
      <c r="OJ64" s="468"/>
      <c r="OK64" s="468"/>
      <c r="OL64" s="468"/>
      <c r="OM64" s="468"/>
      <c r="ON64" s="468"/>
      <c r="OO64" s="468"/>
      <c r="OP64" s="468"/>
      <c r="OQ64" s="468"/>
      <c r="OR64" s="468"/>
      <c r="OS64" s="468"/>
      <c r="OT64" s="468"/>
      <c r="OU64" s="468"/>
      <c r="OV64" s="468"/>
      <c r="OW64" s="468"/>
      <c r="OX64" s="468"/>
      <c r="OY64" s="468"/>
      <c r="OZ64" s="468"/>
      <c r="PA64" s="468"/>
      <c r="PB64" s="468"/>
      <c r="PC64" s="468"/>
      <c r="PD64" s="468"/>
      <c r="PE64" s="468"/>
      <c r="PF64" s="468"/>
      <c r="PG64" s="468"/>
      <c r="PH64" s="468"/>
      <c r="PI64" s="468"/>
      <c r="PJ64" s="468"/>
      <c r="PK64" s="468"/>
      <c r="PL64" s="468"/>
      <c r="PM64" s="468"/>
      <c r="PN64" s="468"/>
      <c r="PO64" s="468"/>
      <c r="PP64" s="468"/>
      <c r="PQ64" s="468"/>
      <c r="PR64" s="468"/>
      <c r="PS64" s="468"/>
      <c r="PT64" s="468"/>
      <c r="PU64" s="468"/>
      <c r="PV64" s="468"/>
      <c r="PW64" s="468"/>
      <c r="PX64" s="468"/>
      <c r="PY64" s="468"/>
      <c r="PZ64" s="468"/>
      <c r="QA64" s="468"/>
      <c r="QB64" s="468"/>
      <c r="QC64" s="468"/>
      <c r="QD64" s="468"/>
      <c r="QE64" s="468"/>
      <c r="QF64" s="468"/>
      <c r="QG64" s="468"/>
      <c r="QH64" s="468"/>
      <c r="QI64" s="468"/>
      <c r="QJ64" s="468"/>
      <c r="QK64" s="468"/>
      <c r="QL64" s="468"/>
      <c r="QM64" s="468"/>
      <c r="QN64" s="468"/>
      <c r="QO64" s="468"/>
      <c r="QP64" s="468"/>
      <c r="QQ64" s="468"/>
      <c r="QR64" s="468"/>
      <c r="QS64" s="468"/>
      <c r="QT64" s="468"/>
      <c r="QU64" s="468"/>
      <c r="QV64" s="468"/>
      <c r="QW64" s="468"/>
      <c r="QX64" s="468"/>
      <c r="QY64" s="468"/>
      <c r="QZ64" s="468"/>
      <c r="RA64" s="468"/>
      <c r="RB64" s="468"/>
      <c r="RC64" s="468"/>
      <c r="RD64" s="468"/>
      <c r="RE64" s="468"/>
      <c r="RF64" s="468"/>
      <c r="RG64" s="468"/>
      <c r="RH64" s="468"/>
      <c r="RI64" s="468"/>
      <c r="RJ64" s="468"/>
      <c r="RK64" s="468"/>
      <c r="RL64" s="468"/>
      <c r="RM64" s="468"/>
      <c r="RN64" s="468"/>
      <c r="RO64" s="468"/>
      <c r="RP64" s="468"/>
      <c r="RQ64" s="468"/>
      <c r="RR64" s="468"/>
      <c r="RS64" s="468"/>
      <c r="RT64" s="468"/>
      <c r="RU64" s="468"/>
      <c r="RV64" s="468"/>
      <c r="RW64" s="468"/>
      <c r="RX64" s="468"/>
      <c r="RY64" s="468"/>
      <c r="RZ64" s="468"/>
      <c r="SA64" s="468"/>
      <c r="SB64" s="468"/>
      <c r="SC64" s="468"/>
      <c r="SD64" s="468"/>
      <c r="SE64" s="468"/>
      <c r="SF64" s="468"/>
      <c r="SG64" s="468"/>
      <c r="SH64" s="468"/>
      <c r="SI64" s="468"/>
      <c r="SJ64" s="468"/>
      <c r="SK64" s="468"/>
      <c r="SL64" s="468"/>
      <c r="SM64" s="468"/>
      <c r="SN64" s="468"/>
      <c r="SO64" s="468"/>
      <c r="SP64" s="468"/>
      <c r="SQ64" s="468"/>
      <c r="SR64" s="468"/>
      <c r="SS64" s="468"/>
      <c r="ST64" s="468"/>
      <c r="SU64" s="468"/>
      <c r="SV64" s="468"/>
      <c r="SW64" s="468"/>
      <c r="SX64" s="468"/>
      <c r="SY64" s="468"/>
      <c r="SZ64" s="468"/>
      <c r="TA64" s="468"/>
      <c r="TB64" s="468"/>
      <c r="TC64" s="468"/>
      <c r="TD64" s="468"/>
      <c r="TE64" s="468"/>
      <c r="TF64" s="468"/>
      <c r="TG64" s="468"/>
      <c r="TH64" s="468"/>
      <c r="TI64" s="468"/>
      <c r="TJ64" s="468"/>
      <c r="TK64" s="468"/>
      <c r="TL64" s="468"/>
      <c r="TM64" s="468"/>
      <c r="TN64" s="468"/>
      <c r="TO64" s="468"/>
      <c r="TP64" s="468"/>
      <c r="TQ64" s="468"/>
      <c r="TR64" s="468"/>
      <c r="TS64" s="468"/>
      <c r="TT64" s="468"/>
      <c r="TU64" s="468"/>
      <c r="TV64" s="468"/>
      <c r="TW64" s="468"/>
      <c r="TX64" s="468"/>
      <c r="TY64" s="468"/>
      <c r="TZ64" s="468"/>
      <c r="UA64" s="468"/>
      <c r="UB64" s="468"/>
      <c r="UC64" s="468"/>
      <c r="UD64" s="468"/>
      <c r="UE64" s="468"/>
      <c r="UF64" s="468"/>
      <c r="UG64" s="468"/>
      <c r="UH64" s="468"/>
      <c r="UI64" s="468"/>
      <c r="UJ64" s="468"/>
      <c r="UK64" s="468"/>
      <c r="UL64" s="468"/>
      <c r="UM64" s="468"/>
      <c r="UN64" s="468"/>
      <c r="UO64" s="468"/>
      <c r="UP64" s="468"/>
      <c r="UQ64" s="468"/>
      <c r="UR64" s="468"/>
      <c r="US64" s="468"/>
      <c r="UT64" s="468"/>
      <c r="UU64" s="468"/>
      <c r="UV64" s="468"/>
      <c r="UW64" s="468"/>
      <c r="UX64" s="468"/>
      <c r="UY64" s="468"/>
      <c r="UZ64" s="468"/>
      <c r="VA64" s="468"/>
      <c r="VB64" s="468"/>
      <c r="VC64" s="468"/>
      <c r="VD64" s="468"/>
      <c r="VE64" s="468"/>
      <c r="VF64" s="468"/>
      <c r="VG64" s="468"/>
      <c r="VH64" s="468"/>
      <c r="VI64" s="468"/>
      <c r="VJ64" s="468"/>
      <c r="VK64" s="468"/>
      <c r="VL64" s="468"/>
      <c r="VM64" s="468"/>
      <c r="VN64" s="468"/>
      <c r="VO64" s="468"/>
      <c r="VP64" s="468"/>
      <c r="VQ64" s="468"/>
      <c r="VR64" s="468"/>
      <c r="VS64" s="468"/>
      <c r="VT64" s="468"/>
      <c r="VU64" s="468"/>
      <c r="VV64" s="468"/>
      <c r="VW64" s="468"/>
      <c r="VX64" s="468"/>
      <c r="VY64" s="468"/>
      <c r="VZ64" s="468"/>
      <c r="WA64" s="468"/>
      <c r="WB64" s="468"/>
      <c r="WC64" s="468"/>
      <c r="WD64" s="468"/>
      <c r="WE64" s="468"/>
      <c r="WF64" s="468"/>
      <c r="WG64" s="468"/>
      <c r="WH64" s="468"/>
      <c r="WI64" s="468"/>
      <c r="WJ64" s="468"/>
      <c r="WK64" s="468"/>
      <c r="WL64" s="468"/>
      <c r="WM64" s="468"/>
      <c r="WN64" s="468"/>
      <c r="WO64" s="468"/>
      <c r="WP64" s="468"/>
      <c r="WQ64" s="468"/>
      <c r="WR64" s="468"/>
      <c r="WS64" s="468"/>
      <c r="WT64" s="468"/>
      <c r="WU64" s="468"/>
      <c r="WV64" s="468"/>
      <c r="WW64" s="468"/>
      <c r="WX64" s="468"/>
      <c r="WY64" s="468"/>
      <c r="WZ64" s="468"/>
      <c r="XA64" s="468"/>
      <c r="XB64" s="468"/>
      <c r="XC64" s="468"/>
      <c r="XD64" s="468"/>
      <c r="XE64" s="468"/>
      <c r="XF64" s="468"/>
      <c r="XG64" s="468"/>
      <c r="XH64" s="468"/>
      <c r="XI64" s="468"/>
      <c r="XJ64" s="468"/>
      <c r="XK64" s="468"/>
      <c r="XL64" s="468"/>
      <c r="XM64" s="468"/>
      <c r="XN64" s="468"/>
      <c r="XO64" s="468"/>
      <c r="XP64" s="468"/>
      <c r="XQ64" s="468"/>
      <c r="XR64" s="468"/>
      <c r="XS64" s="468"/>
      <c r="XT64" s="468"/>
      <c r="XU64" s="468"/>
      <c r="XV64" s="468"/>
      <c r="XW64" s="468"/>
      <c r="XX64" s="468"/>
      <c r="XY64" s="468"/>
      <c r="XZ64" s="468"/>
      <c r="YA64" s="468"/>
      <c r="YB64" s="468"/>
      <c r="YC64" s="468"/>
      <c r="YD64" s="468"/>
      <c r="YE64" s="468"/>
      <c r="YF64" s="468"/>
      <c r="YG64" s="468"/>
      <c r="YH64" s="468"/>
      <c r="YI64" s="468"/>
      <c r="YJ64" s="468"/>
      <c r="YK64" s="468"/>
      <c r="YL64" s="468"/>
      <c r="YM64" s="468"/>
      <c r="YN64" s="468"/>
      <c r="YO64" s="468"/>
      <c r="YP64" s="468"/>
      <c r="YQ64" s="468"/>
      <c r="YR64" s="468"/>
      <c r="YS64" s="468"/>
      <c r="YT64" s="468"/>
      <c r="YU64" s="468"/>
      <c r="YV64" s="468"/>
      <c r="YW64" s="468"/>
      <c r="YX64" s="468"/>
      <c r="YY64" s="468"/>
      <c r="YZ64" s="468"/>
      <c r="ZA64" s="468"/>
      <c r="ZB64" s="468"/>
      <c r="ZC64" s="468"/>
      <c r="ZD64" s="468"/>
      <c r="ZE64" s="468"/>
      <c r="ZF64" s="468"/>
      <c r="ZG64" s="468"/>
      <c r="ZH64" s="468"/>
      <c r="ZI64" s="468"/>
      <c r="ZJ64" s="468"/>
      <c r="ZK64" s="468"/>
      <c r="ZL64" s="468"/>
      <c r="ZM64" s="468"/>
      <c r="ZN64" s="468"/>
      <c r="ZO64" s="468"/>
      <c r="ZP64" s="468"/>
      <c r="ZQ64" s="468"/>
      <c r="ZR64" s="468"/>
      <c r="ZS64" s="468"/>
      <c r="ZT64" s="468"/>
      <c r="ZU64" s="468"/>
      <c r="ZV64" s="468"/>
      <c r="ZW64" s="468"/>
      <c r="ZX64" s="468"/>
      <c r="ZY64" s="468"/>
      <c r="ZZ64" s="468"/>
      <c r="AAA64" s="468"/>
      <c r="AAB64" s="468"/>
      <c r="AAC64" s="468"/>
      <c r="AAD64" s="468"/>
      <c r="AAE64" s="468"/>
      <c r="AAF64" s="468"/>
      <c r="AAG64" s="468"/>
      <c r="AAH64" s="468"/>
      <c r="AAI64" s="468"/>
      <c r="AAJ64" s="468"/>
      <c r="AAK64" s="468"/>
      <c r="AAL64" s="468"/>
      <c r="AAM64" s="468"/>
      <c r="AAN64" s="468"/>
      <c r="AAO64" s="468"/>
      <c r="AAP64" s="468"/>
      <c r="AAQ64" s="468"/>
      <c r="AAR64" s="468"/>
      <c r="AAS64" s="468"/>
      <c r="AAT64" s="468"/>
      <c r="AAU64" s="468"/>
      <c r="AAV64" s="468"/>
      <c r="AAW64" s="468"/>
      <c r="AAX64" s="468"/>
      <c r="AAY64" s="468"/>
      <c r="AAZ64" s="468"/>
      <c r="ABA64" s="468"/>
      <c r="ABB64" s="468"/>
      <c r="ABC64" s="468"/>
      <c r="ABD64" s="468"/>
      <c r="ABE64" s="468"/>
      <c r="ABF64" s="468"/>
      <c r="ABG64" s="468"/>
      <c r="ABH64" s="468"/>
      <c r="ABI64" s="468"/>
      <c r="ABJ64" s="468"/>
      <c r="ABK64" s="468"/>
      <c r="ABL64" s="468"/>
      <c r="ABM64" s="468"/>
      <c r="ABN64" s="468"/>
      <c r="ABO64" s="468"/>
      <c r="ABP64" s="468"/>
      <c r="ABQ64" s="468"/>
      <c r="ABR64" s="468"/>
      <c r="ABS64" s="468"/>
      <c r="ABT64" s="468"/>
      <c r="ABU64" s="468"/>
      <c r="ABV64" s="468"/>
      <c r="ABW64" s="468"/>
      <c r="ABX64" s="468"/>
      <c r="ABY64" s="468"/>
      <c r="ABZ64" s="468"/>
      <c r="ACA64" s="468"/>
      <c r="ACB64" s="468"/>
      <c r="ACC64" s="468"/>
      <c r="ACD64" s="468"/>
      <c r="ACE64" s="468"/>
      <c r="ACF64" s="468"/>
      <c r="ACG64" s="468"/>
      <c r="ACH64" s="468"/>
      <c r="ACI64" s="468"/>
      <c r="ACJ64" s="468"/>
      <c r="ACK64" s="468"/>
      <c r="ACL64" s="468"/>
      <c r="ACM64" s="468"/>
      <c r="ACN64" s="468"/>
      <c r="ACO64" s="468"/>
      <c r="ACP64" s="468"/>
      <c r="ACQ64" s="468"/>
      <c r="ACR64" s="468"/>
      <c r="ACS64" s="468"/>
      <c r="ACT64" s="468"/>
      <c r="ACU64" s="468"/>
      <c r="ACV64" s="468"/>
      <c r="ACW64" s="468"/>
      <c r="ACX64" s="468"/>
      <c r="ACY64" s="468"/>
      <c r="ACZ64" s="468"/>
      <c r="ADA64" s="468"/>
      <c r="ADB64" s="468"/>
      <c r="ADC64" s="468"/>
      <c r="ADD64" s="468"/>
      <c r="ADE64" s="468"/>
      <c r="ADF64" s="468"/>
      <c r="ADG64" s="468"/>
      <c r="ADH64" s="468"/>
      <c r="ADI64" s="468"/>
      <c r="ADJ64" s="468"/>
      <c r="ADK64" s="468"/>
      <c r="ADL64" s="468"/>
      <c r="ADM64" s="468"/>
      <c r="ADN64" s="468"/>
      <c r="ADO64" s="468"/>
      <c r="ADP64" s="468"/>
      <c r="ADQ64" s="468"/>
      <c r="ADR64" s="468"/>
      <c r="ADS64" s="468"/>
      <c r="ADT64" s="468"/>
      <c r="ADU64" s="468"/>
      <c r="ADV64" s="468"/>
      <c r="ADW64" s="468"/>
      <c r="ADX64" s="468"/>
      <c r="ADY64" s="468"/>
      <c r="ADZ64" s="468"/>
      <c r="AEA64" s="468"/>
      <c r="AEB64" s="468"/>
      <c r="AEC64" s="468"/>
      <c r="AED64" s="468"/>
      <c r="AEE64" s="468"/>
      <c r="AEF64" s="468"/>
      <c r="AEG64" s="468"/>
      <c r="AEH64" s="468"/>
      <c r="AEI64" s="468"/>
      <c r="AEJ64" s="468"/>
      <c r="AEK64" s="468"/>
      <c r="AEL64" s="468"/>
      <c r="AEM64" s="468"/>
      <c r="AEN64" s="468"/>
      <c r="AEO64" s="468"/>
      <c r="AEP64" s="468"/>
      <c r="AEQ64" s="468"/>
      <c r="AER64" s="468"/>
      <c r="AES64" s="468"/>
      <c r="AET64" s="468"/>
      <c r="AEU64" s="468"/>
      <c r="AEV64" s="468"/>
      <c r="AEW64" s="468"/>
      <c r="AEX64" s="468"/>
      <c r="AEY64" s="468"/>
      <c r="AEZ64" s="468"/>
      <c r="AFA64" s="468"/>
      <c r="AFB64" s="468"/>
      <c r="AFC64" s="468"/>
      <c r="AFD64" s="468"/>
      <c r="AFE64" s="468"/>
      <c r="AFF64" s="468"/>
      <c r="AFG64" s="468"/>
      <c r="AFH64" s="468"/>
      <c r="AFI64" s="468"/>
      <c r="AFJ64" s="468"/>
      <c r="AFK64" s="468"/>
      <c r="AFL64" s="468"/>
      <c r="AFM64" s="468"/>
      <c r="AFN64" s="468"/>
      <c r="AFO64" s="468"/>
      <c r="AFP64" s="468"/>
      <c r="AFQ64" s="468"/>
      <c r="AFR64" s="468"/>
      <c r="AFS64" s="468"/>
      <c r="AFT64" s="468"/>
      <c r="AFU64" s="468"/>
      <c r="AFV64" s="468"/>
      <c r="AFW64" s="468"/>
      <c r="AFX64" s="468"/>
      <c r="AFY64" s="468"/>
      <c r="AFZ64" s="468"/>
      <c r="AGA64" s="468"/>
      <c r="AGB64" s="468"/>
      <c r="AGC64" s="468"/>
      <c r="AGD64" s="468"/>
      <c r="AGE64" s="468"/>
      <c r="AGF64" s="468"/>
      <c r="AGG64" s="468"/>
      <c r="AGH64" s="468"/>
      <c r="AGI64" s="468"/>
      <c r="AGJ64" s="468"/>
      <c r="AGK64" s="468"/>
      <c r="AGL64" s="468"/>
      <c r="AGM64" s="468"/>
      <c r="AGN64" s="468"/>
      <c r="AGO64" s="468"/>
      <c r="AGP64" s="468"/>
      <c r="AGQ64" s="468"/>
      <c r="AGR64" s="468"/>
      <c r="AGS64" s="468"/>
      <c r="AGT64" s="468"/>
      <c r="AGU64" s="468"/>
      <c r="AGV64" s="468"/>
      <c r="AGW64" s="468"/>
      <c r="AGX64" s="468"/>
      <c r="AGY64" s="468"/>
      <c r="AGZ64" s="468"/>
      <c r="AHA64" s="468"/>
      <c r="AHB64" s="468"/>
      <c r="AHC64" s="468"/>
      <c r="AHD64" s="468"/>
      <c r="AHE64" s="468"/>
      <c r="AHF64" s="468"/>
      <c r="AHG64" s="468"/>
      <c r="AHH64" s="468"/>
      <c r="AHI64" s="468"/>
      <c r="AHJ64" s="468"/>
      <c r="AHK64" s="468"/>
      <c r="AHL64" s="468"/>
      <c r="AHM64" s="468"/>
      <c r="AHN64" s="468"/>
      <c r="AHO64" s="468"/>
      <c r="AHP64" s="468"/>
      <c r="AHQ64" s="468"/>
      <c r="AHR64" s="468"/>
      <c r="AHS64" s="468"/>
      <c r="AHT64" s="468"/>
      <c r="AHU64" s="468"/>
      <c r="AHV64" s="468"/>
      <c r="AHW64" s="468"/>
      <c r="AHX64" s="468"/>
      <c r="AHY64" s="468"/>
      <c r="AHZ64" s="468"/>
      <c r="AIA64" s="468"/>
      <c r="AIB64" s="468"/>
      <c r="AIC64" s="468"/>
      <c r="AID64" s="468"/>
      <c r="AIE64" s="468"/>
      <c r="AIF64" s="468"/>
      <c r="AIG64" s="468"/>
      <c r="AIH64" s="468"/>
      <c r="AII64" s="468"/>
      <c r="AIJ64" s="468"/>
      <c r="AIK64" s="468"/>
      <c r="AIL64" s="468"/>
      <c r="AIM64" s="468"/>
      <c r="AIN64" s="468"/>
      <c r="AIO64" s="468"/>
      <c r="AIP64" s="468"/>
      <c r="AIQ64" s="468"/>
      <c r="AIR64" s="468"/>
      <c r="AIS64" s="468"/>
      <c r="AIT64" s="468"/>
      <c r="AIU64" s="468"/>
      <c r="AIV64" s="468"/>
      <c r="AIW64" s="468"/>
      <c r="AIX64" s="468"/>
      <c r="AIY64" s="468"/>
      <c r="AIZ64" s="468"/>
      <c r="AJA64" s="468"/>
      <c r="AJB64" s="468"/>
      <c r="AJC64" s="468"/>
      <c r="AJD64" s="468"/>
      <c r="AJE64" s="468"/>
      <c r="AJF64" s="468"/>
      <c r="AJG64" s="468"/>
      <c r="AJH64" s="468"/>
      <c r="AJI64" s="468"/>
      <c r="AJJ64" s="468"/>
      <c r="AJK64" s="468"/>
      <c r="AJL64" s="468"/>
      <c r="AJM64" s="468"/>
      <c r="AJN64" s="468"/>
      <c r="AJO64" s="468"/>
      <c r="AJP64" s="468"/>
      <c r="AJQ64" s="468"/>
      <c r="AJR64" s="468"/>
      <c r="AJS64" s="468"/>
      <c r="AJT64" s="468"/>
      <c r="AJU64" s="468"/>
      <c r="AJV64" s="468"/>
      <c r="AJW64" s="468"/>
      <c r="AJX64" s="468"/>
      <c r="AJY64" s="468"/>
      <c r="AJZ64" s="468"/>
      <c r="AKA64" s="468"/>
      <c r="AKB64" s="468"/>
      <c r="AKC64" s="468"/>
      <c r="AKD64" s="468"/>
      <c r="AKE64" s="468"/>
      <c r="AKF64" s="468"/>
      <c r="AKG64" s="468"/>
      <c r="AKH64" s="468"/>
      <c r="AKI64" s="468"/>
      <c r="AKJ64" s="468"/>
      <c r="AKK64" s="468"/>
      <c r="AKL64" s="468"/>
      <c r="AKM64" s="468"/>
      <c r="AKN64" s="468"/>
      <c r="AKO64" s="468"/>
      <c r="AKP64" s="468"/>
      <c r="AKQ64" s="468"/>
      <c r="AKR64" s="468"/>
      <c r="AKS64" s="468"/>
      <c r="AKT64" s="468"/>
      <c r="AKU64" s="468"/>
      <c r="AKV64" s="468"/>
      <c r="AKW64" s="468"/>
      <c r="AKX64" s="468"/>
      <c r="AKY64" s="468"/>
      <c r="AKZ64" s="468"/>
      <c r="ALA64" s="468"/>
      <c r="ALB64" s="468"/>
      <c r="ALC64" s="468"/>
      <c r="ALD64" s="468"/>
      <c r="ALE64" s="468"/>
      <c r="ALF64" s="468"/>
      <c r="ALG64" s="468"/>
      <c r="ALH64" s="468"/>
      <c r="ALI64" s="468"/>
      <c r="ALJ64" s="468"/>
      <c r="ALK64" s="468"/>
      <c r="ALL64" s="468"/>
      <c r="ALM64" s="468"/>
      <c r="ALN64" s="468"/>
      <c r="ALO64" s="468"/>
      <c r="ALP64" s="468"/>
      <c r="ALQ64" s="468"/>
      <c r="ALR64" s="468"/>
      <c r="ALS64" s="468"/>
      <c r="ALT64" s="468"/>
      <c r="ALU64" s="468"/>
      <c r="ALV64" s="468"/>
      <c r="ALW64" s="468"/>
      <c r="ALX64" s="468"/>
      <c r="ALY64" s="468"/>
      <c r="ALZ64" s="468"/>
      <c r="AMA64" s="468"/>
      <c r="AMB64" s="468"/>
      <c r="AMC64" s="468"/>
      <c r="AMD64" s="468"/>
      <c r="AME64" s="468"/>
      <c r="AMF64" s="468"/>
      <c r="AMG64" s="468"/>
      <c r="AMH64" s="468"/>
      <c r="AMI64" s="468"/>
      <c r="AMJ64" s="468"/>
      <c r="AMK64" s="468"/>
      <c r="AML64" s="468"/>
      <c r="AMM64" s="468"/>
      <c r="AMN64" s="468"/>
      <c r="AMO64" s="468"/>
      <c r="AMP64" s="468"/>
      <c r="AMQ64" s="468"/>
      <c r="AMR64" s="468"/>
      <c r="AMS64" s="468"/>
      <c r="AMT64" s="468"/>
      <c r="AMU64" s="468"/>
      <c r="AMV64" s="468"/>
      <c r="AMW64" s="468"/>
      <c r="AMX64" s="468"/>
      <c r="AMY64" s="468"/>
      <c r="AMZ64" s="468"/>
      <c r="ANA64" s="468"/>
      <c r="ANB64" s="468"/>
      <c r="ANC64" s="468"/>
      <c r="AND64" s="468"/>
      <c r="ANE64" s="468"/>
      <c r="ANF64" s="468"/>
      <c r="ANG64" s="468"/>
      <c r="ANH64" s="468"/>
      <c r="ANI64" s="468"/>
      <c r="ANJ64" s="468"/>
      <c r="ANK64" s="468"/>
      <c r="ANL64" s="468"/>
      <c r="ANM64" s="468"/>
      <c r="ANN64" s="468"/>
      <c r="ANO64" s="468"/>
      <c r="ANP64" s="468"/>
      <c r="ANQ64" s="468"/>
      <c r="ANR64" s="468"/>
      <c r="ANS64" s="468"/>
      <c r="ANT64" s="468"/>
      <c r="ANU64" s="468"/>
      <c r="ANV64" s="468"/>
      <c r="ANW64" s="468"/>
      <c r="ANX64" s="468"/>
      <c r="ANY64" s="468"/>
      <c r="ANZ64" s="468"/>
      <c r="AOA64" s="468"/>
      <c r="AOB64" s="468"/>
      <c r="AOC64" s="468"/>
      <c r="AOD64" s="468"/>
      <c r="AOE64" s="468"/>
      <c r="AOF64" s="468"/>
      <c r="AOG64" s="468"/>
      <c r="AOH64" s="468"/>
      <c r="AOI64" s="468"/>
      <c r="AOJ64" s="468"/>
      <c r="AOK64" s="468"/>
      <c r="AOL64" s="468"/>
      <c r="AOM64" s="468"/>
      <c r="AON64" s="468"/>
      <c r="AOO64" s="468"/>
      <c r="AOP64" s="468"/>
      <c r="AOQ64" s="468"/>
      <c r="AOR64" s="468"/>
      <c r="AOS64" s="468"/>
      <c r="AOT64" s="468"/>
      <c r="AOU64" s="468"/>
      <c r="AOV64" s="468"/>
      <c r="AOW64" s="468"/>
      <c r="AOX64" s="468"/>
      <c r="AOY64" s="468"/>
      <c r="AOZ64" s="468"/>
      <c r="APA64" s="468"/>
      <c r="APB64" s="468"/>
      <c r="APC64" s="468"/>
      <c r="APD64" s="468"/>
      <c r="APE64" s="468"/>
      <c r="APF64" s="468"/>
      <c r="APG64" s="468"/>
      <c r="APH64" s="468"/>
      <c r="API64" s="468"/>
      <c r="APJ64" s="468"/>
      <c r="APK64" s="468"/>
      <c r="APL64" s="468"/>
      <c r="APM64" s="468"/>
      <c r="APN64" s="468"/>
      <c r="APO64" s="468"/>
      <c r="APP64" s="468"/>
      <c r="APQ64" s="468"/>
      <c r="APR64" s="468"/>
      <c r="APS64" s="468"/>
      <c r="APT64" s="468"/>
      <c r="APU64" s="468"/>
      <c r="APV64" s="468"/>
      <c r="APW64" s="468"/>
      <c r="APX64" s="468"/>
      <c r="APY64" s="468"/>
      <c r="APZ64" s="468"/>
      <c r="AQA64" s="468"/>
      <c r="AQB64" s="468"/>
      <c r="AQC64" s="468"/>
      <c r="AQD64" s="468"/>
      <c r="AQE64" s="468"/>
      <c r="AQF64" s="468"/>
      <c r="AQG64" s="468"/>
      <c r="AQH64" s="468"/>
      <c r="AQI64" s="468"/>
      <c r="AQJ64" s="468"/>
      <c r="AQK64" s="468"/>
      <c r="AQL64" s="468"/>
      <c r="AQM64" s="468"/>
      <c r="AQN64" s="468"/>
      <c r="AQO64" s="468"/>
      <c r="AQP64" s="468"/>
      <c r="AQQ64" s="468"/>
      <c r="AQR64" s="468"/>
      <c r="AQS64" s="468"/>
      <c r="AQT64" s="468"/>
      <c r="AQU64" s="468"/>
      <c r="AQV64" s="468"/>
      <c r="AQW64" s="468"/>
      <c r="AQX64" s="468"/>
      <c r="AQY64" s="468"/>
      <c r="AQZ64" s="468"/>
      <c r="ARA64" s="468"/>
      <c r="ARB64" s="468"/>
      <c r="ARC64" s="468"/>
      <c r="ARD64" s="468"/>
      <c r="ARE64" s="468"/>
      <c r="ARF64" s="468"/>
      <c r="ARG64" s="468"/>
      <c r="ARH64" s="468"/>
      <c r="ARI64" s="468"/>
      <c r="ARJ64" s="468"/>
      <c r="ARK64" s="468"/>
      <c r="ARL64" s="468"/>
      <c r="ARM64" s="468"/>
      <c r="ARN64" s="468"/>
      <c r="ARO64" s="468"/>
      <c r="ARP64" s="468"/>
      <c r="ARQ64" s="468"/>
      <c r="ARR64" s="468"/>
      <c r="ARS64" s="468"/>
      <c r="ART64" s="468"/>
      <c r="ARU64" s="468"/>
      <c r="ARV64" s="468"/>
      <c r="ARW64" s="468"/>
      <c r="ARX64" s="468"/>
      <c r="ARY64" s="468"/>
      <c r="ARZ64" s="468"/>
      <c r="ASA64" s="468"/>
      <c r="ASB64" s="468"/>
      <c r="ASC64" s="468"/>
      <c r="ASD64" s="468"/>
      <c r="ASE64" s="468"/>
      <c r="ASF64" s="468"/>
      <c r="ASG64" s="468"/>
      <c r="ASH64" s="468"/>
      <c r="ASI64" s="468"/>
      <c r="ASJ64" s="468"/>
      <c r="ASK64" s="468"/>
      <c r="ASL64" s="468"/>
      <c r="ASM64" s="468"/>
      <c r="ASN64" s="468"/>
      <c r="ASO64" s="468"/>
      <c r="ASP64" s="468"/>
      <c r="ASQ64" s="468"/>
      <c r="ASR64" s="468"/>
      <c r="ASS64" s="468"/>
      <c r="AST64" s="468"/>
      <c r="ASU64" s="468"/>
      <c r="ASV64" s="468"/>
      <c r="ASW64" s="468"/>
      <c r="ASX64" s="468"/>
      <c r="ASY64" s="468"/>
      <c r="ASZ64" s="468"/>
      <c r="ATA64" s="468"/>
      <c r="ATB64" s="468"/>
      <c r="ATC64" s="468"/>
      <c r="ATD64" s="468"/>
      <c r="ATE64" s="468"/>
      <c r="ATF64" s="468"/>
      <c r="ATG64" s="468"/>
      <c r="ATH64" s="468"/>
      <c r="ATI64" s="468"/>
      <c r="ATJ64" s="468"/>
      <c r="ATK64" s="468"/>
      <c r="ATL64" s="468"/>
      <c r="ATM64" s="468"/>
      <c r="ATN64" s="468"/>
      <c r="ATO64" s="468"/>
      <c r="ATP64" s="468"/>
      <c r="ATQ64" s="468"/>
      <c r="ATR64" s="468"/>
      <c r="ATS64" s="468"/>
      <c r="ATT64" s="468"/>
      <c r="ATU64" s="468"/>
      <c r="ATV64" s="468"/>
      <c r="ATW64" s="468"/>
      <c r="ATX64" s="468"/>
      <c r="ATY64" s="468"/>
      <c r="ATZ64" s="468"/>
      <c r="AUA64" s="468"/>
      <c r="AUB64" s="468"/>
      <c r="AUC64" s="468"/>
      <c r="AUD64" s="468"/>
      <c r="AUE64" s="468"/>
      <c r="AUF64" s="468"/>
      <c r="AUG64" s="468"/>
      <c r="AUH64" s="468"/>
      <c r="AUI64" s="468"/>
      <c r="AUJ64" s="468"/>
      <c r="AUK64" s="468"/>
      <c r="AUL64" s="468"/>
      <c r="AUM64" s="468"/>
      <c r="AUN64" s="468"/>
      <c r="AUO64" s="468"/>
      <c r="AUP64" s="468"/>
      <c r="AUQ64" s="468"/>
      <c r="AUR64" s="468"/>
      <c r="AUS64" s="468"/>
      <c r="AUT64" s="468"/>
      <c r="AUU64" s="468"/>
      <c r="AUV64" s="468"/>
      <c r="AUW64" s="468"/>
      <c r="AUX64" s="468"/>
      <c r="AUY64" s="468"/>
      <c r="AUZ64" s="468"/>
      <c r="AVA64" s="468"/>
      <c r="AVB64" s="468"/>
      <c r="AVC64" s="468"/>
      <c r="AVD64" s="468"/>
      <c r="AVE64" s="468"/>
      <c r="AVF64" s="468"/>
      <c r="AVG64" s="468"/>
      <c r="AVH64" s="468"/>
      <c r="AVI64" s="468"/>
      <c r="AVJ64" s="468"/>
      <c r="AVK64" s="468"/>
      <c r="AVL64" s="468"/>
      <c r="AVM64" s="468"/>
      <c r="AVN64" s="468"/>
      <c r="AVO64" s="468"/>
      <c r="AVP64" s="468"/>
      <c r="AVQ64" s="468"/>
      <c r="AVR64" s="468"/>
      <c r="AVS64" s="468"/>
      <c r="AVT64" s="468"/>
      <c r="AVU64" s="468"/>
      <c r="AVV64" s="468"/>
      <c r="AVW64" s="468"/>
      <c r="AVX64" s="468"/>
      <c r="AVY64" s="468"/>
      <c r="AVZ64" s="468"/>
      <c r="AWA64" s="468"/>
      <c r="AWB64" s="468"/>
      <c r="AWC64" s="468"/>
      <c r="AWD64" s="468"/>
      <c r="AWE64" s="468"/>
      <c r="AWF64" s="468"/>
      <c r="AWG64" s="468"/>
      <c r="AWH64" s="468"/>
      <c r="AWI64" s="468"/>
      <c r="AWJ64" s="468"/>
      <c r="AWK64" s="468"/>
      <c r="AWL64" s="468"/>
      <c r="AWM64" s="468"/>
      <c r="AWN64" s="468"/>
      <c r="AWO64" s="468"/>
      <c r="AWP64" s="468"/>
      <c r="AWQ64" s="468"/>
      <c r="AWR64" s="468"/>
      <c r="AWS64" s="468"/>
      <c r="AWT64" s="468"/>
      <c r="AWU64" s="468"/>
      <c r="AWV64" s="468"/>
      <c r="AWW64" s="468"/>
      <c r="AWX64" s="468"/>
      <c r="AWY64" s="468"/>
      <c r="AWZ64" s="468"/>
      <c r="AXA64" s="468"/>
      <c r="AXB64" s="468"/>
      <c r="AXC64" s="468"/>
      <c r="AXD64" s="468"/>
      <c r="AXE64" s="468"/>
      <c r="AXF64" s="468"/>
      <c r="AXG64" s="468"/>
      <c r="AXH64" s="468"/>
      <c r="AXI64" s="468"/>
      <c r="AXJ64" s="468"/>
      <c r="AXK64" s="468"/>
      <c r="AXL64" s="468"/>
      <c r="AXM64" s="468"/>
      <c r="AXN64" s="468"/>
      <c r="AXO64" s="468"/>
      <c r="AXP64" s="468"/>
      <c r="AXQ64" s="468"/>
      <c r="AXR64" s="468"/>
      <c r="AXS64" s="468"/>
      <c r="AXT64" s="468"/>
      <c r="AXU64" s="468"/>
      <c r="AXV64" s="468"/>
      <c r="AXW64" s="468"/>
      <c r="AXX64" s="468"/>
      <c r="AXY64" s="468"/>
      <c r="AXZ64" s="468"/>
      <c r="AYA64" s="468"/>
      <c r="AYB64" s="468"/>
      <c r="AYC64" s="468"/>
      <c r="AYD64" s="468"/>
      <c r="AYE64" s="468"/>
      <c r="AYF64" s="468"/>
      <c r="AYG64" s="468"/>
      <c r="AYH64" s="468"/>
      <c r="AYI64" s="468"/>
      <c r="AYJ64" s="468"/>
      <c r="AYK64" s="468"/>
      <c r="AYL64" s="468"/>
      <c r="AYM64" s="468"/>
      <c r="AYN64" s="468"/>
      <c r="AYO64" s="468"/>
      <c r="AYP64" s="468"/>
      <c r="AYQ64" s="468"/>
      <c r="AYR64" s="468"/>
      <c r="AYS64" s="468"/>
      <c r="AYT64" s="468"/>
      <c r="AYU64" s="468"/>
      <c r="AYV64" s="468"/>
      <c r="AYW64" s="468"/>
      <c r="AYX64" s="468"/>
      <c r="AYY64" s="468"/>
      <c r="AYZ64" s="468"/>
      <c r="AZA64" s="468"/>
      <c r="AZB64" s="468"/>
      <c r="AZC64" s="468"/>
      <c r="AZD64" s="468"/>
      <c r="AZE64" s="468"/>
      <c r="AZF64" s="468"/>
      <c r="AZG64" s="468"/>
      <c r="AZH64" s="468"/>
      <c r="AZI64" s="468"/>
      <c r="AZJ64" s="468"/>
      <c r="AZK64" s="468"/>
      <c r="AZL64" s="468"/>
      <c r="AZM64" s="468"/>
      <c r="AZN64" s="468"/>
      <c r="AZO64" s="468"/>
      <c r="AZP64" s="468"/>
      <c r="AZQ64" s="468"/>
      <c r="AZR64" s="468"/>
      <c r="AZS64" s="468"/>
      <c r="AZT64" s="468"/>
      <c r="AZU64" s="468"/>
      <c r="AZV64" s="468"/>
      <c r="AZW64" s="468"/>
      <c r="AZX64" s="468"/>
      <c r="AZY64" s="468"/>
      <c r="AZZ64" s="468"/>
      <c r="BAA64" s="468"/>
      <c r="BAB64" s="468"/>
      <c r="BAC64" s="468"/>
      <c r="BAD64" s="468"/>
      <c r="BAE64" s="468"/>
      <c r="BAF64" s="468"/>
      <c r="BAG64" s="468"/>
      <c r="BAH64" s="468"/>
      <c r="BAI64" s="468"/>
      <c r="BAJ64" s="468"/>
      <c r="BAK64" s="468"/>
      <c r="BAL64" s="468"/>
      <c r="BAM64" s="468"/>
      <c r="BAN64" s="468"/>
      <c r="BAO64" s="468"/>
      <c r="BAP64" s="468"/>
      <c r="BAQ64" s="468"/>
      <c r="BAR64" s="468"/>
      <c r="BAS64" s="468"/>
      <c r="BAT64" s="468"/>
      <c r="BAU64" s="468"/>
      <c r="BAV64" s="468"/>
      <c r="BAW64" s="468"/>
      <c r="BAX64" s="468"/>
      <c r="BAY64" s="468"/>
      <c r="BAZ64" s="468"/>
      <c r="BBA64" s="468"/>
      <c r="BBB64" s="468"/>
      <c r="BBC64" s="468"/>
      <c r="BBD64" s="468"/>
      <c r="BBE64" s="468"/>
      <c r="BBF64" s="468"/>
      <c r="BBG64" s="468"/>
      <c r="BBH64" s="468"/>
      <c r="BBI64" s="468"/>
      <c r="BBJ64" s="468"/>
      <c r="BBK64" s="468"/>
      <c r="BBL64" s="468"/>
      <c r="BBM64" s="468"/>
      <c r="BBN64" s="468"/>
      <c r="BBO64" s="468"/>
      <c r="BBP64" s="468"/>
      <c r="BBQ64" s="468"/>
      <c r="BBR64" s="468"/>
      <c r="BBS64" s="468"/>
      <c r="BBT64" s="468"/>
      <c r="BBU64" s="468"/>
      <c r="BBV64" s="468"/>
      <c r="BBW64" s="468"/>
      <c r="BBX64" s="468"/>
      <c r="BBY64" s="468"/>
      <c r="BBZ64" s="468"/>
      <c r="BCA64" s="468"/>
      <c r="BCB64" s="468"/>
      <c r="BCC64" s="468"/>
      <c r="BCD64" s="468"/>
      <c r="BCE64" s="468"/>
      <c r="BCF64" s="468"/>
      <c r="BCG64" s="468"/>
      <c r="BCH64" s="468"/>
      <c r="BCI64" s="468"/>
      <c r="BCJ64" s="468"/>
      <c r="BCK64" s="468"/>
      <c r="BCL64" s="468"/>
      <c r="BCM64" s="468"/>
      <c r="BCN64" s="468"/>
      <c r="BCO64" s="468"/>
      <c r="BCP64" s="468"/>
      <c r="BCQ64" s="468"/>
      <c r="BCR64" s="468"/>
      <c r="BCS64" s="468"/>
      <c r="BCT64" s="468"/>
      <c r="BCU64" s="468"/>
      <c r="BCV64" s="468"/>
      <c r="BCW64" s="468"/>
      <c r="BCX64" s="468"/>
      <c r="BCY64" s="468"/>
      <c r="BCZ64" s="468"/>
      <c r="BDA64" s="468"/>
      <c r="BDB64" s="468"/>
      <c r="BDC64" s="468"/>
      <c r="BDD64" s="468"/>
      <c r="BDE64" s="468"/>
      <c r="BDF64" s="468"/>
      <c r="BDG64" s="468"/>
      <c r="BDH64" s="468"/>
      <c r="BDI64" s="468"/>
      <c r="BDJ64" s="468"/>
      <c r="BDK64" s="468"/>
      <c r="BDL64" s="468"/>
      <c r="BDM64" s="468"/>
      <c r="BDN64" s="468"/>
      <c r="BDO64" s="468"/>
      <c r="BDP64" s="468"/>
      <c r="BDQ64" s="468"/>
      <c r="BDR64" s="468"/>
      <c r="BDS64" s="468"/>
      <c r="BDT64" s="468"/>
      <c r="BDU64" s="468"/>
      <c r="BDV64" s="468"/>
      <c r="BDW64" s="468"/>
      <c r="BDX64" s="468"/>
      <c r="BDY64" s="468"/>
      <c r="BDZ64" s="468"/>
      <c r="BEA64" s="468"/>
      <c r="BEB64" s="468"/>
      <c r="BEC64" s="468"/>
      <c r="BED64" s="468"/>
      <c r="BEE64" s="468"/>
      <c r="BEF64" s="468"/>
      <c r="BEG64" s="468"/>
      <c r="BEH64" s="468"/>
      <c r="BEI64" s="468"/>
      <c r="BEJ64" s="468"/>
      <c r="BEK64" s="468"/>
      <c r="BEL64" s="468"/>
      <c r="BEM64" s="468"/>
      <c r="BEN64" s="468"/>
      <c r="BEO64" s="468"/>
      <c r="BEP64" s="468"/>
      <c r="BEQ64" s="468"/>
      <c r="BER64" s="468"/>
      <c r="BES64" s="468"/>
      <c r="BET64" s="468"/>
      <c r="BEU64" s="468"/>
      <c r="BEV64" s="468"/>
      <c r="BEW64" s="468"/>
      <c r="BEX64" s="468"/>
      <c r="BEY64" s="468"/>
      <c r="BEZ64" s="468"/>
      <c r="BFA64" s="468"/>
      <c r="BFB64" s="468"/>
      <c r="BFC64" s="468"/>
      <c r="BFD64" s="468"/>
      <c r="BFE64" s="468"/>
      <c r="BFF64" s="468"/>
      <c r="BFG64" s="468"/>
      <c r="BFH64" s="468"/>
      <c r="BFI64" s="468"/>
      <c r="BFJ64" s="468"/>
      <c r="BFK64" s="468"/>
      <c r="BFL64" s="468"/>
      <c r="BFM64" s="468"/>
      <c r="BFN64" s="468"/>
      <c r="BFO64" s="468"/>
      <c r="BFP64" s="468"/>
      <c r="BFQ64" s="468"/>
      <c r="BFR64" s="468"/>
      <c r="BFS64" s="468"/>
      <c r="BFT64" s="468"/>
      <c r="BFU64" s="468"/>
      <c r="BFV64" s="468"/>
      <c r="BFW64" s="468"/>
      <c r="BFX64" s="468"/>
      <c r="BFY64" s="468"/>
      <c r="BFZ64" s="468"/>
      <c r="BGA64" s="468"/>
      <c r="BGB64" s="468"/>
      <c r="BGC64" s="468"/>
      <c r="BGD64" s="468"/>
      <c r="BGE64" s="468"/>
      <c r="BGF64" s="468"/>
      <c r="BGG64" s="468"/>
      <c r="BGH64" s="468"/>
      <c r="BGI64" s="468"/>
      <c r="BGJ64" s="468"/>
      <c r="BGK64" s="468"/>
      <c r="BGL64" s="468"/>
      <c r="BGM64" s="468"/>
      <c r="BGN64" s="468"/>
      <c r="BGO64" s="468"/>
      <c r="BGP64" s="468"/>
      <c r="BGQ64" s="468"/>
      <c r="BGR64" s="468"/>
      <c r="BGS64" s="468"/>
      <c r="BGT64" s="468"/>
      <c r="BGU64" s="468"/>
      <c r="BGV64" s="468"/>
      <c r="BGW64" s="468"/>
      <c r="BGX64" s="468"/>
      <c r="BGY64" s="468"/>
      <c r="BGZ64" s="468"/>
      <c r="BHA64" s="468"/>
      <c r="BHB64" s="468"/>
      <c r="BHC64" s="468"/>
      <c r="BHD64" s="468"/>
      <c r="BHE64" s="468"/>
      <c r="BHF64" s="468"/>
      <c r="BHG64" s="468"/>
      <c r="BHH64" s="468"/>
      <c r="BHI64" s="468"/>
      <c r="BHJ64" s="468"/>
      <c r="BHK64" s="468"/>
      <c r="BHL64" s="468"/>
      <c r="BHM64" s="468"/>
      <c r="BHN64" s="468"/>
      <c r="BHO64" s="468"/>
      <c r="BHP64" s="468"/>
      <c r="BHQ64" s="468"/>
      <c r="BHR64" s="468"/>
      <c r="BHS64" s="468"/>
      <c r="BHT64" s="468"/>
      <c r="BHU64" s="468"/>
      <c r="BHV64" s="468"/>
      <c r="BHW64" s="468"/>
      <c r="BHX64" s="468"/>
      <c r="BHY64" s="468"/>
      <c r="BHZ64" s="468"/>
      <c r="BIA64" s="468"/>
      <c r="BIB64" s="468"/>
      <c r="BIC64" s="468"/>
      <c r="BID64" s="468"/>
      <c r="BIE64" s="468"/>
      <c r="BIF64" s="468"/>
      <c r="BIG64" s="468"/>
      <c r="BIH64" s="468"/>
      <c r="BII64" s="468"/>
      <c r="BIJ64" s="468"/>
      <c r="BIK64" s="468"/>
      <c r="BIL64" s="468"/>
      <c r="BIM64" s="468"/>
      <c r="BIN64" s="468"/>
      <c r="BIO64" s="468"/>
      <c r="BIP64" s="468"/>
      <c r="BIQ64" s="468"/>
      <c r="BIR64" s="468"/>
      <c r="BIS64" s="468"/>
      <c r="BIT64" s="468"/>
      <c r="BIU64" s="468"/>
      <c r="BIV64" s="468"/>
      <c r="BIW64" s="468"/>
      <c r="BIX64" s="468"/>
      <c r="BIY64" s="468"/>
      <c r="BIZ64" s="468"/>
      <c r="BJA64" s="468"/>
      <c r="BJB64" s="468"/>
      <c r="BJC64" s="468"/>
      <c r="BJD64" s="468"/>
      <c r="BJE64" s="468"/>
      <c r="BJF64" s="468"/>
      <c r="BJG64" s="468"/>
      <c r="BJH64" s="468"/>
      <c r="BJI64" s="468"/>
      <c r="BJJ64" s="468"/>
      <c r="BJK64" s="468"/>
      <c r="BJL64" s="468"/>
      <c r="BJM64" s="468"/>
      <c r="BJN64" s="468"/>
      <c r="BJO64" s="468"/>
      <c r="BJP64" s="468"/>
      <c r="BJQ64" s="468"/>
      <c r="BJR64" s="468"/>
      <c r="BJS64" s="468"/>
      <c r="BJT64" s="468"/>
      <c r="BJU64" s="468"/>
      <c r="BJV64" s="468"/>
      <c r="BJW64" s="468"/>
      <c r="BJX64" s="468"/>
      <c r="BJY64" s="468"/>
      <c r="BJZ64" s="468"/>
      <c r="BKA64" s="468"/>
      <c r="BKB64" s="468"/>
      <c r="BKC64" s="468"/>
      <c r="BKD64" s="468"/>
      <c r="BKE64" s="468"/>
      <c r="BKF64" s="468"/>
      <c r="BKG64" s="468"/>
      <c r="BKH64" s="468"/>
      <c r="BKI64" s="468"/>
      <c r="BKJ64" s="468"/>
      <c r="BKK64" s="468"/>
      <c r="BKL64" s="468"/>
      <c r="BKM64" s="468"/>
      <c r="BKN64" s="468"/>
      <c r="BKO64" s="468"/>
      <c r="BKP64" s="468"/>
      <c r="BKQ64" s="468"/>
      <c r="BKR64" s="468"/>
      <c r="BKS64" s="468"/>
      <c r="BKT64" s="468"/>
      <c r="BKU64" s="468"/>
      <c r="BKV64" s="468"/>
      <c r="BKW64" s="468"/>
      <c r="BKX64" s="468"/>
      <c r="BKY64" s="468"/>
      <c r="BKZ64" s="468"/>
      <c r="BLA64" s="468"/>
      <c r="BLB64" s="468"/>
      <c r="BLC64" s="468"/>
      <c r="BLD64" s="468"/>
      <c r="BLE64" s="468"/>
      <c r="BLF64" s="468"/>
      <c r="BLG64" s="468"/>
      <c r="BLH64" s="468"/>
      <c r="BLI64" s="468"/>
      <c r="BLJ64" s="468"/>
      <c r="BLK64" s="468"/>
      <c r="BLL64" s="468"/>
      <c r="BLM64" s="468"/>
      <c r="BLN64" s="468"/>
      <c r="BLO64" s="468"/>
      <c r="BLP64" s="468"/>
      <c r="BLQ64" s="468"/>
      <c r="BLR64" s="468"/>
      <c r="BLS64" s="468"/>
      <c r="BLT64" s="468"/>
      <c r="BLU64" s="468"/>
      <c r="BLV64" s="468"/>
      <c r="BLW64" s="468"/>
      <c r="BLX64" s="468"/>
      <c r="BLY64" s="468"/>
      <c r="BLZ64" s="468"/>
      <c r="BMA64" s="468"/>
      <c r="BMB64" s="468"/>
      <c r="BMC64" s="468"/>
      <c r="BMD64" s="468"/>
      <c r="BME64" s="468"/>
      <c r="BMF64" s="468"/>
      <c r="BMG64" s="468"/>
      <c r="BMH64" s="468"/>
      <c r="BMI64" s="468"/>
      <c r="BMJ64" s="468"/>
      <c r="BMK64" s="468"/>
      <c r="BML64" s="468"/>
      <c r="BMM64" s="468"/>
      <c r="BMN64" s="468"/>
      <c r="BMO64" s="468"/>
      <c r="BMP64" s="468"/>
      <c r="BMQ64" s="468"/>
      <c r="BMR64" s="468"/>
      <c r="BMS64" s="468"/>
      <c r="BMT64" s="468"/>
      <c r="BMU64" s="468"/>
      <c r="BMV64" s="468"/>
      <c r="BMW64" s="468"/>
      <c r="BMX64" s="468"/>
      <c r="BMY64" s="468"/>
      <c r="BMZ64" s="468"/>
      <c r="BNA64" s="468"/>
      <c r="BNB64" s="468"/>
      <c r="BNC64" s="468"/>
      <c r="BND64" s="468"/>
      <c r="BNE64" s="468"/>
      <c r="BNF64" s="468"/>
      <c r="BNG64" s="468"/>
      <c r="BNH64" s="468"/>
      <c r="BNI64" s="468"/>
      <c r="BNJ64" s="468"/>
      <c r="BNK64" s="468"/>
      <c r="BNL64" s="468"/>
      <c r="BNM64" s="468"/>
      <c r="BNN64" s="468"/>
      <c r="BNO64" s="468"/>
      <c r="BNP64" s="468"/>
      <c r="BNQ64" s="468"/>
      <c r="BNR64" s="468"/>
      <c r="BNS64" s="468"/>
      <c r="BNT64" s="468"/>
      <c r="BNU64" s="468"/>
      <c r="BNV64" s="468"/>
      <c r="BNW64" s="468"/>
      <c r="BNX64" s="468"/>
      <c r="BNY64" s="468"/>
      <c r="BNZ64" s="468"/>
      <c r="BOA64" s="468"/>
      <c r="BOB64" s="468"/>
      <c r="BOC64" s="468"/>
      <c r="BOD64" s="468"/>
      <c r="BOE64" s="468"/>
      <c r="BOF64" s="468"/>
      <c r="BOG64" s="468"/>
      <c r="BOH64" s="468"/>
      <c r="BOI64" s="468"/>
      <c r="BOJ64" s="468"/>
      <c r="BOK64" s="468"/>
      <c r="BOL64" s="468"/>
      <c r="BOM64" s="468"/>
      <c r="BON64" s="468"/>
      <c r="BOO64" s="468"/>
      <c r="BOP64" s="468"/>
      <c r="BOQ64" s="468"/>
      <c r="BOR64" s="468"/>
      <c r="BOS64" s="468"/>
      <c r="BOT64" s="468"/>
      <c r="BOU64" s="468"/>
      <c r="BOV64" s="468"/>
      <c r="BOW64" s="468"/>
      <c r="BOX64" s="468"/>
      <c r="BOY64" s="468"/>
      <c r="BOZ64" s="468"/>
      <c r="BPA64" s="468"/>
      <c r="BPB64" s="468"/>
      <c r="BPC64" s="468"/>
      <c r="BPD64" s="468"/>
      <c r="BPE64" s="468"/>
      <c r="BPF64" s="468"/>
      <c r="BPG64" s="468"/>
      <c r="BPH64" s="468"/>
      <c r="BPI64" s="468"/>
      <c r="BPJ64" s="468"/>
      <c r="BPK64" s="468"/>
      <c r="BPL64" s="468"/>
      <c r="BPM64" s="468"/>
      <c r="BPN64" s="468"/>
      <c r="BPO64" s="468"/>
      <c r="BPP64" s="468"/>
      <c r="BPQ64" s="468"/>
      <c r="BPR64" s="468"/>
      <c r="BPS64" s="468"/>
      <c r="BPT64" s="468"/>
      <c r="BPU64" s="468"/>
      <c r="BPV64" s="468"/>
      <c r="BPW64" s="468"/>
      <c r="BPX64" s="468"/>
      <c r="BPY64" s="468"/>
      <c r="BPZ64" s="468"/>
      <c r="BQA64" s="468"/>
      <c r="BQB64" s="468"/>
      <c r="BQC64" s="468"/>
      <c r="BQD64" s="468"/>
      <c r="BQE64" s="468"/>
      <c r="BQF64" s="468"/>
      <c r="BQG64" s="468"/>
      <c r="BQH64" s="468"/>
      <c r="BQI64" s="468"/>
      <c r="BQJ64" s="468"/>
      <c r="BQK64" s="468"/>
      <c r="BQL64" s="468"/>
      <c r="BQM64" s="468"/>
      <c r="BQN64" s="468"/>
      <c r="BQO64" s="468"/>
      <c r="BQP64" s="468"/>
      <c r="BQQ64" s="468"/>
      <c r="BQR64" s="468"/>
      <c r="BQS64" s="468"/>
      <c r="BQT64" s="468"/>
      <c r="BQU64" s="468"/>
      <c r="BQV64" s="468"/>
      <c r="BQW64" s="468"/>
      <c r="BQX64" s="468"/>
      <c r="BQY64" s="468"/>
      <c r="BQZ64" s="468"/>
      <c r="BRA64" s="468"/>
      <c r="BRB64" s="468"/>
      <c r="BRC64" s="468"/>
      <c r="BRD64" s="468"/>
      <c r="BRE64" s="468"/>
      <c r="BRF64" s="468"/>
      <c r="BRG64" s="468"/>
      <c r="BRH64" s="468"/>
      <c r="BRI64" s="468"/>
      <c r="BRJ64" s="468"/>
      <c r="BRK64" s="468"/>
      <c r="BRL64" s="468"/>
      <c r="BRM64" s="468"/>
      <c r="BRN64" s="468"/>
      <c r="BRO64" s="468"/>
      <c r="BRP64" s="468"/>
      <c r="BRQ64" s="468"/>
      <c r="BRR64" s="468"/>
      <c r="BRS64" s="468"/>
      <c r="BRT64" s="468"/>
      <c r="BRU64" s="468"/>
      <c r="BRV64" s="468"/>
      <c r="BRW64" s="468"/>
      <c r="BRX64" s="468"/>
      <c r="BRY64" s="468"/>
      <c r="BRZ64" s="468"/>
      <c r="BSA64" s="468"/>
      <c r="BSB64" s="468"/>
      <c r="BSC64" s="468"/>
      <c r="BSD64" s="468"/>
      <c r="BSE64" s="468"/>
      <c r="BSF64" s="468"/>
      <c r="BSG64" s="468"/>
      <c r="BSH64" s="468"/>
      <c r="BSI64" s="468"/>
      <c r="BSJ64" s="468"/>
      <c r="BSK64" s="468"/>
      <c r="BSL64" s="468"/>
      <c r="BSM64" s="468"/>
      <c r="BSN64" s="468"/>
      <c r="BSO64" s="468"/>
      <c r="BSP64" s="468"/>
      <c r="BSQ64" s="468"/>
      <c r="BSR64" s="468"/>
      <c r="BSS64" s="468"/>
      <c r="BST64" s="468"/>
      <c r="BSU64" s="468"/>
      <c r="BSV64" s="468"/>
      <c r="BSW64" s="468"/>
      <c r="BSX64" s="468"/>
      <c r="BSY64" s="468"/>
      <c r="BSZ64" s="468"/>
      <c r="BTA64" s="468"/>
      <c r="BTB64" s="468"/>
      <c r="BTC64" s="468"/>
      <c r="BTD64" s="468"/>
      <c r="BTE64" s="468"/>
      <c r="BTF64" s="468"/>
      <c r="BTG64" s="468"/>
      <c r="BTH64" s="468"/>
      <c r="BTI64" s="468"/>
      <c r="BTJ64" s="468"/>
      <c r="BTK64" s="468"/>
      <c r="BTL64" s="468"/>
      <c r="BTM64" s="468"/>
      <c r="BTN64" s="468"/>
      <c r="BTO64" s="468"/>
      <c r="BTP64" s="468"/>
      <c r="BTQ64" s="468"/>
      <c r="BTR64" s="468"/>
      <c r="BTS64" s="468"/>
      <c r="BTT64" s="468"/>
      <c r="BTU64" s="468"/>
      <c r="BTV64" s="468"/>
      <c r="BTW64" s="468"/>
      <c r="BTX64" s="468"/>
      <c r="BTY64" s="468"/>
      <c r="BTZ64" s="468"/>
      <c r="BUA64" s="468"/>
      <c r="BUB64" s="468"/>
      <c r="BUC64" s="468"/>
      <c r="BUD64" s="468"/>
      <c r="BUE64" s="468"/>
      <c r="BUF64" s="468"/>
      <c r="BUG64" s="468"/>
      <c r="BUH64" s="468"/>
      <c r="BUI64" s="468"/>
      <c r="BUJ64" s="468"/>
      <c r="BUK64" s="468"/>
      <c r="BUL64" s="468"/>
      <c r="BUM64" s="468"/>
      <c r="BUN64" s="468"/>
      <c r="BUO64" s="468"/>
      <c r="BUP64" s="468"/>
      <c r="BUQ64" s="468"/>
      <c r="BUR64" s="468"/>
      <c r="BUS64" s="468"/>
      <c r="BUT64" s="468"/>
      <c r="BUU64" s="468"/>
      <c r="BUV64" s="468"/>
      <c r="BUW64" s="468"/>
      <c r="BUX64" s="468"/>
      <c r="BUY64" s="468"/>
      <c r="BUZ64" s="468"/>
      <c r="BVA64" s="468"/>
      <c r="BVB64" s="468"/>
      <c r="BVC64" s="468"/>
      <c r="BVD64" s="468"/>
      <c r="BVE64" s="468"/>
      <c r="BVF64" s="468"/>
      <c r="BVG64" s="468"/>
      <c r="BVH64" s="468"/>
      <c r="BVI64" s="468"/>
      <c r="BVJ64" s="468"/>
      <c r="BVK64" s="468"/>
      <c r="BVL64" s="468"/>
      <c r="BVM64" s="468"/>
      <c r="BVN64" s="468"/>
      <c r="BVO64" s="468"/>
      <c r="BVP64" s="468"/>
      <c r="BVQ64" s="468"/>
      <c r="BVR64" s="468"/>
      <c r="BVS64" s="468"/>
      <c r="BVT64" s="468"/>
      <c r="BVU64" s="468"/>
      <c r="BVV64" s="468"/>
      <c r="BVW64" s="468"/>
      <c r="BVX64" s="468"/>
      <c r="BVY64" s="468"/>
      <c r="BVZ64" s="468"/>
      <c r="BWA64" s="468"/>
      <c r="BWB64" s="468"/>
      <c r="BWC64" s="468"/>
      <c r="BWD64" s="468"/>
      <c r="BWE64" s="468"/>
      <c r="BWF64" s="468"/>
      <c r="BWG64" s="468"/>
      <c r="BWH64" s="468"/>
      <c r="BWI64" s="468"/>
      <c r="BWJ64" s="468"/>
      <c r="BWK64" s="468"/>
      <c r="BWL64" s="468"/>
      <c r="BWM64" s="468"/>
      <c r="BWN64" s="468"/>
      <c r="BWO64" s="468"/>
      <c r="BWP64" s="468"/>
      <c r="BWQ64" s="468"/>
      <c r="BWR64" s="468"/>
      <c r="BWS64" s="468"/>
      <c r="BWT64" s="468"/>
      <c r="BWU64" s="468"/>
      <c r="BWV64" s="468"/>
      <c r="BWW64" s="468"/>
      <c r="BWX64" s="468"/>
      <c r="BWY64" s="468"/>
      <c r="BWZ64" s="468"/>
      <c r="BXA64" s="468"/>
      <c r="BXB64" s="468"/>
      <c r="BXC64" s="468"/>
      <c r="BXD64" s="468"/>
      <c r="BXE64" s="468"/>
      <c r="BXF64" s="468"/>
      <c r="BXG64" s="468"/>
      <c r="BXH64" s="468"/>
      <c r="BXI64" s="468"/>
      <c r="BXJ64" s="468"/>
      <c r="BXK64" s="468"/>
      <c r="BXL64" s="468"/>
      <c r="BXM64" s="468"/>
      <c r="BXN64" s="468"/>
      <c r="BXO64" s="468"/>
      <c r="BXP64" s="468"/>
      <c r="BXQ64" s="468"/>
      <c r="BXR64" s="468"/>
      <c r="BXS64" s="468"/>
      <c r="BXT64" s="468"/>
      <c r="BXU64" s="468"/>
      <c r="BXV64" s="468"/>
      <c r="BXW64" s="468"/>
      <c r="BXX64" s="468"/>
      <c r="BXY64" s="468"/>
      <c r="BXZ64" s="468"/>
      <c r="BYA64" s="468"/>
      <c r="BYB64" s="468"/>
      <c r="BYC64" s="468"/>
      <c r="BYD64" s="468"/>
      <c r="BYE64" s="468"/>
      <c r="BYF64" s="468"/>
      <c r="BYG64" s="468"/>
      <c r="BYH64" s="468"/>
      <c r="BYI64" s="468"/>
      <c r="BYJ64" s="468"/>
      <c r="BYK64" s="468"/>
      <c r="BYL64" s="468"/>
      <c r="BYM64" s="468"/>
      <c r="BYN64" s="468"/>
      <c r="BYO64" s="468"/>
      <c r="BYP64" s="468"/>
      <c r="BYQ64" s="468"/>
      <c r="BYR64" s="468"/>
      <c r="BYS64" s="468"/>
      <c r="BYT64" s="468"/>
      <c r="BYU64" s="468"/>
      <c r="BYV64" s="468"/>
      <c r="BYW64" s="468"/>
      <c r="BYX64" s="468"/>
      <c r="BYY64" s="468"/>
      <c r="BYZ64" s="468"/>
      <c r="BZA64" s="468"/>
      <c r="BZB64" s="468"/>
      <c r="BZC64" s="468"/>
      <c r="BZD64" s="468"/>
      <c r="BZE64" s="468"/>
      <c r="BZF64" s="468"/>
      <c r="BZG64" s="468"/>
      <c r="BZH64" s="468"/>
      <c r="BZI64" s="468"/>
      <c r="BZJ64" s="468"/>
      <c r="BZK64" s="468"/>
      <c r="BZL64" s="468"/>
      <c r="BZM64" s="468"/>
      <c r="BZN64" s="468"/>
      <c r="BZO64" s="468"/>
      <c r="BZP64" s="468"/>
      <c r="BZQ64" s="468"/>
      <c r="BZR64" s="468"/>
      <c r="BZS64" s="468"/>
      <c r="BZT64" s="468"/>
      <c r="BZU64" s="468"/>
      <c r="BZV64" s="468"/>
      <c r="BZW64" s="468"/>
      <c r="BZX64" s="468"/>
      <c r="BZY64" s="468"/>
      <c r="BZZ64" s="468"/>
      <c r="CAA64" s="468"/>
      <c r="CAB64" s="468"/>
      <c r="CAC64" s="468"/>
      <c r="CAD64" s="468"/>
      <c r="CAE64" s="468"/>
      <c r="CAF64" s="468"/>
      <c r="CAG64" s="468"/>
      <c r="CAH64" s="468"/>
      <c r="CAI64" s="468"/>
      <c r="CAJ64" s="468"/>
      <c r="CAK64" s="468"/>
      <c r="CAL64" s="468"/>
      <c r="CAM64" s="468"/>
      <c r="CAN64" s="468"/>
      <c r="CAO64" s="468"/>
      <c r="CAP64" s="468"/>
      <c r="CAQ64" s="468"/>
      <c r="CAR64" s="468"/>
      <c r="CAS64" s="468"/>
      <c r="CAT64" s="468"/>
      <c r="CAU64" s="468"/>
      <c r="CAV64" s="468"/>
      <c r="CAW64" s="468"/>
      <c r="CAX64" s="468"/>
      <c r="CAY64" s="468"/>
      <c r="CAZ64" s="468"/>
      <c r="CBA64" s="468"/>
      <c r="CBB64" s="468"/>
      <c r="CBC64" s="468"/>
      <c r="CBD64" s="468"/>
      <c r="CBE64" s="468"/>
      <c r="CBF64" s="468"/>
      <c r="CBG64" s="468"/>
      <c r="CBH64" s="468"/>
      <c r="CBI64" s="468"/>
      <c r="CBJ64" s="468"/>
      <c r="CBK64" s="468"/>
      <c r="CBL64" s="468"/>
      <c r="CBM64" s="468"/>
      <c r="CBN64" s="468"/>
      <c r="CBO64" s="468"/>
      <c r="CBP64" s="468"/>
      <c r="CBQ64" s="468"/>
      <c r="CBR64" s="468"/>
      <c r="CBS64" s="468"/>
      <c r="CBT64" s="468"/>
      <c r="CBU64" s="468"/>
      <c r="CBV64" s="468"/>
      <c r="CBW64" s="468"/>
      <c r="CBX64" s="468"/>
      <c r="CBY64" s="468"/>
      <c r="CBZ64" s="468"/>
      <c r="CCA64" s="468"/>
      <c r="CCB64" s="468"/>
      <c r="CCC64" s="468"/>
      <c r="CCD64" s="468"/>
      <c r="CCE64" s="468"/>
      <c r="CCF64" s="468"/>
      <c r="CCG64" s="468"/>
      <c r="CCH64" s="468"/>
      <c r="CCI64" s="468"/>
      <c r="CCJ64" s="468"/>
      <c r="CCK64" s="468"/>
      <c r="CCL64" s="468"/>
      <c r="CCM64" s="468"/>
      <c r="CCN64" s="468"/>
      <c r="CCO64" s="468"/>
      <c r="CCP64" s="468"/>
      <c r="CCQ64" s="468"/>
      <c r="CCR64" s="468"/>
      <c r="CCS64" s="468"/>
      <c r="CCT64" s="468"/>
      <c r="CCU64" s="468"/>
      <c r="CCV64" s="468"/>
      <c r="CCW64" s="468"/>
      <c r="CCX64" s="468"/>
      <c r="CCY64" s="468"/>
      <c r="CCZ64" s="468"/>
      <c r="CDA64" s="468"/>
      <c r="CDB64" s="468"/>
      <c r="CDC64" s="468"/>
      <c r="CDD64" s="468"/>
      <c r="CDE64" s="468"/>
      <c r="CDF64" s="468"/>
      <c r="CDG64" s="468"/>
      <c r="CDH64" s="468"/>
      <c r="CDI64" s="468"/>
      <c r="CDJ64" s="468"/>
      <c r="CDK64" s="468"/>
      <c r="CDL64" s="468"/>
      <c r="CDM64" s="468"/>
      <c r="CDN64" s="468"/>
      <c r="CDO64" s="468"/>
      <c r="CDP64" s="468"/>
      <c r="CDQ64" s="468"/>
      <c r="CDR64" s="468"/>
      <c r="CDS64" s="468"/>
      <c r="CDT64" s="468"/>
      <c r="CDU64" s="468"/>
      <c r="CDV64" s="468"/>
      <c r="CDW64" s="468"/>
      <c r="CDX64" s="468"/>
      <c r="CDY64" s="468"/>
      <c r="CDZ64" s="468"/>
      <c r="CEA64" s="468"/>
      <c r="CEB64" s="468"/>
      <c r="CEC64" s="468"/>
      <c r="CED64" s="468"/>
      <c r="CEE64" s="468"/>
      <c r="CEF64" s="468"/>
      <c r="CEG64" s="468"/>
      <c r="CEH64" s="468"/>
      <c r="CEI64" s="468"/>
      <c r="CEJ64" s="468"/>
      <c r="CEK64" s="468"/>
      <c r="CEL64" s="468"/>
      <c r="CEM64" s="468"/>
      <c r="CEN64" s="468"/>
      <c r="CEO64" s="468"/>
      <c r="CEP64" s="468"/>
      <c r="CEQ64" s="468"/>
      <c r="CER64" s="468"/>
      <c r="CES64" s="468"/>
      <c r="CET64" s="468"/>
      <c r="CEU64" s="468"/>
      <c r="CEV64" s="468"/>
      <c r="CEW64" s="468"/>
      <c r="CEX64" s="468"/>
      <c r="CEY64" s="468"/>
      <c r="CEZ64" s="468"/>
      <c r="CFA64" s="468"/>
      <c r="CFB64" s="468"/>
      <c r="CFC64" s="468"/>
      <c r="CFD64" s="468"/>
      <c r="CFE64" s="468"/>
      <c r="CFF64" s="468"/>
      <c r="CFG64" s="468"/>
      <c r="CFH64" s="468"/>
      <c r="CFI64" s="468"/>
      <c r="CFJ64" s="468"/>
      <c r="CFK64" s="468"/>
      <c r="CFL64" s="468"/>
      <c r="CFM64" s="468"/>
      <c r="CFN64" s="468"/>
      <c r="CFO64" s="468"/>
      <c r="CFP64" s="468"/>
      <c r="CFQ64" s="468"/>
      <c r="CFR64" s="468"/>
      <c r="CFS64" s="468"/>
      <c r="CFT64" s="468"/>
      <c r="CFU64" s="468"/>
      <c r="CFV64" s="468"/>
      <c r="CFW64" s="468"/>
      <c r="CFX64" s="468"/>
      <c r="CFY64" s="468"/>
      <c r="CFZ64" s="468"/>
      <c r="CGA64" s="468"/>
      <c r="CGB64" s="468"/>
      <c r="CGC64" s="468"/>
      <c r="CGD64" s="468"/>
      <c r="CGE64" s="468"/>
      <c r="CGF64" s="468"/>
      <c r="CGG64" s="468"/>
      <c r="CGH64" s="468"/>
      <c r="CGI64" s="468"/>
      <c r="CGJ64" s="468"/>
      <c r="CGK64" s="468"/>
      <c r="CGL64" s="468"/>
      <c r="CGM64" s="468"/>
      <c r="CGN64" s="468"/>
      <c r="CGO64" s="468"/>
      <c r="CGP64" s="468"/>
      <c r="CGQ64" s="468"/>
      <c r="CGR64" s="468"/>
      <c r="CGS64" s="468"/>
      <c r="CGT64" s="468"/>
      <c r="CGU64" s="468"/>
      <c r="CGV64" s="468"/>
      <c r="CGW64" s="468"/>
      <c r="CGX64" s="468"/>
      <c r="CGY64" s="468"/>
      <c r="CGZ64" s="468"/>
      <c r="CHA64" s="468"/>
      <c r="CHB64" s="468"/>
      <c r="CHC64" s="468"/>
      <c r="CHD64" s="468"/>
      <c r="CHE64" s="468"/>
      <c r="CHF64" s="468"/>
      <c r="CHG64" s="468"/>
      <c r="CHH64" s="468"/>
      <c r="CHI64" s="468"/>
      <c r="CHJ64" s="468"/>
      <c r="CHK64" s="468"/>
      <c r="CHL64" s="468"/>
      <c r="CHM64" s="468"/>
      <c r="CHN64" s="468"/>
      <c r="CHO64" s="468"/>
      <c r="CHP64" s="468"/>
      <c r="CHQ64" s="468"/>
      <c r="CHR64" s="468"/>
      <c r="CHS64" s="468"/>
      <c r="CHT64" s="468"/>
      <c r="CHU64" s="468"/>
      <c r="CHV64" s="468"/>
      <c r="CHW64" s="468"/>
      <c r="CHX64" s="468"/>
      <c r="CHY64" s="468"/>
      <c r="CHZ64" s="468"/>
      <c r="CIA64" s="468"/>
      <c r="CIB64" s="468"/>
      <c r="CIC64" s="468"/>
      <c r="CID64" s="468"/>
      <c r="CIE64" s="468"/>
      <c r="CIF64" s="468"/>
      <c r="CIG64" s="468"/>
      <c r="CIH64" s="468"/>
      <c r="CII64" s="468"/>
      <c r="CIJ64" s="468"/>
      <c r="CIK64" s="468"/>
      <c r="CIL64" s="468"/>
      <c r="CIM64" s="468"/>
      <c r="CIN64" s="468"/>
      <c r="CIO64" s="468"/>
      <c r="CIP64" s="468"/>
      <c r="CIQ64" s="468"/>
      <c r="CIR64" s="468"/>
      <c r="CIS64" s="468"/>
      <c r="CIT64" s="468"/>
      <c r="CIU64" s="468"/>
      <c r="CIV64" s="468"/>
      <c r="CIW64" s="468"/>
      <c r="CIX64" s="468"/>
      <c r="CIY64" s="468"/>
      <c r="CIZ64" s="468"/>
      <c r="CJA64" s="468"/>
      <c r="CJB64" s="468"/>
      <c r="CJC64" s="468"/>
      <c r="CJD64" s="468"/>
      <c r="CJE64" s="468"/>
      <c r="CJF64" s="468"/>
      <c r="CJG64" s="468"/>
      <c r="CJH64" s="468"/>
      <c r="CJI64" s="468"/>
      <c r="CJJ64" s="468"/>
      <c r="CJK64" s="468"/>
      <c r="CJL64" s="468"/>
      <c r="CJM64" s="468"/>
      <c r="CJN64" s="468"/>
      <c r="CJO64" s="468"/>
      <c r="CJP64" s="468"/>
      <c r="CJQ64" s="468"/>
      <c r="CJR64" s="468"/>
      <c r="CJS64" s="468"/>
      <c r="CJT64" s="468"/>
      <c r="CJU64" s="468"/>
      <c r="CJV64" s="468"/>
      <c r="CJW64" s="468"/>
      <c r="CJX64" s="468"/>
      <c r="CJY64" s="468"/>
      <c r="CJZ64" s="468"/>
      <c r="CKA64" s="468"/>
      <c r="CKB64" s="468"/>
      <c r="CKC64" s="468"/>
      <c r="CKD64" s="468"/>
      <c r="CKE64" s="468"/>
      <c r="CKF64" s="468"/>
      <c r="CKG64" s="468"/>
      <c r="CKH64" s="468"/>
      <c r="CKI64" s="468"/>
      <c r="CKJ64" s="468"/>
      <c r="CKK64" s="468"/>
      <c r="CKL64" s="468"/>
      <c r="CKM64" s="468"/>
      <c r="CKN64" s="468"/>
      <c r="CKO64" s="468"/>
      <c r="CKP64" s="468"/>
      <c r="CKQ64" s="468"/>
      <c r="CKR64" s="468"/>
      <c r="CKS64" s="468"/>
      <c r="CKT64" s="468"/>
      <c r="CKU64" s="468"/>
      <c r="CKV64" s="468"/>
      <c r="CKW64" s="468"/>
      <c r="CKX64" s="468"/>
      <c r="CKY64" s="468"/>
      <c r="CKZ64" s="468"/>
      <c r="CLA64" s="468"/>
      <c r="CLB64" s="468"/>
      <c r="CLC64" s="468"/>
      <c r="CLD64" s="468"/>
      <c r="CLE64" s="468"/>
      <c r="CLF64" s="468"/>
      <c r="CLG64" s="468"/>
      <c r="CLH64" s="468"/>
      <c r="CLI64" s="468"/>
      <c r="CLJ64" s="468"/>
      <c r="CLK64" s="468"/>
      <c r="CLL64" s="468"/>
      <c r="CLM64" s="468"/>
      <c r="CLN64" s="468"/>
      <c r="CLO64" s="468"/>
      <c r="CLP64" s="468"/>
      <c r="CLQ64" s="468"/>
      <c r="CLR64" s="468"/>
      <c r="CLS64" s="468"/>
      <c r="CLT64" s="468"/>
      <c r="CLU64" s="468"/>
      <c r="CLV64" s="468"/>
      <c r="CLW64" s="468"/>
      <c r="CLX64" s="468"/>
      <c r="CLY64" s="468"/>
      <c r="CLZ64" s="468"/>
      <c r="CMA64" s="468"/>
      <c r="CMB64" s="468"/>
      <c r="CMC64" s="468"/>
      <c r="CMD64" s="468"/>
      <c r="CME64" s="468"/>
      <c r="CMF64" s="468"/>
      <c r="CMG64" s="468"/>
      <c r="CMH64" s="468"/>
      <c r="CMI64" s="468"/>
      <c r="CMJ64" s="468"/>
      <c r="CMK64" s="468"/>
      <c r="CML64" s="468"/>
      <c r="CMM64" s="468"/>
      <c r="CMN64" s="468"/>
      <c r="CMO64" s="468"/>
      <c r="CMP64" s="468"/>
      <c r="CMQ64" s="468"/>
      <c r="CMR64" s="468"/>
      <c r="CMS64" s="468"/>
      <c r="CMT64" s="468"/>
      <c r="CMU64" s="468"/>
      <c r="CMV64" s="468"/>
      <c r="CMW64" s="468"/>
      <c r="CMX64" s="468"/>
      <c r="CMY64" s="468"/>
      <c r="CMZ64" s="468"/>
      <c r="CNA64" s="468"/>
      <c r="CNB64" s="468"/>
      <c r="CNC64" s="468"/>
      <c r="CND64" s="468"/>
      <c r="CNE64" s="468"/>
      <c r="CNF64" s="468"/>
      <c r="CNG64" s="468"/>
      <c r="CNH64" s="468"/>
      <c r="CNI64" s="468"/>
      <c r="CNJ64" s="468"/>
      <c r="CNK64" s="468"/>
      <c r="CNL64" s="468"/>
      <c r="CNM64" s="468"/>
      <c r="CNN64" s="468"/>
      <c r="CNO64" s="468"/>
      <c r="CNP64" s="468"/>
      <c r="CNQ64" s="468"/>
      <c r="CNR64" s="468"/>
      <c r="CNS64" s="468"/>
      <c r="CNT64" s="468"/>
      <c r="CNU64" s="468"/>
      <c r="CNV64" s="468"/>
      <c r="CNW64" s="468"/>
      <c r="CNX64" s="468"/>
      <c r="CNY64" s="468"/>
      <c r="CNZ64" s="468"/>
      <c r="COA64" s="468"/>
      <c r="COB64" s="468"/>
      <c r="COC64" s="468"/>
      <c r="COD64" s="468"/>
      <c r="COE64" s="468"/>
      <c r="COF64" s="468"/>
      <c r="COG64" s="468"/>
      <c r="COH64" s="468"/>
      <c r="COI64" s="468"/>
      <c r="COJ64" s="468"/>
      <c r="COK64" s="468"/>
      <c r="COL64" s="468"/>
      <c r="COM64" s="468"/>
      <c r="CON64" s="468"/>
      <c r="COO64" s="468"/>
      <c r="COP64" s="468"/>
      <c r="COQ64" s="468"/>
      <c r="COR64" s="468"/>
      <c r="COS64" s="468"/>
      <c r="COT64" s="468"/>
      <c r="COU64" s="468"/>
      <c r="COV64" s="468"/>
      <c r="COW64" s="468"/>
      <c r="COX64" s="468"/>
      <c r="COY64" s="468"/>
      <c r="COZ64" s="468"/>
      <c r="CPA64" s="468"/>
      <c r="CPB64" s="468"/>
      <c r="CPC64" s="468"/>
      <c r="CPD64" s="468"/>
      <c r="CPE64" s="468"/>
      <c r="CPF64" s="468"/>
      <c r="CPG64" s="468"/>
      <c r="CPH64" s="468"/>
      <c r="CPI64" s="468"/>
      <c r="CPJ64" s="468"/>
      <c r="CPK64" s="468"/>
      <c r="CPL64" s="468"/>
      <c r="CPM64" s="468"/>
      <c r="CPN64" s="468"/>
      <c r="CPO64" s="468"/>
      <c r="CPP64" s="468"/>
      <c r="CPQ64" s="468"/>
      <c r="CPR64" s="468"/>
      <c r="CPS64" s="468"/>
      <c r="CPT64" s="468"/>
      <c r="CPU64" s="468"/>
      <c r="CPV64" s="468"/>
      <c r="CPW64" s="468"/>
      <c r="CPX64" s="468"/>
      <c r="CPY64" s="468"/>
      <c r="CPZ64" s="468"/>
      <c r="CQA64" s="468"/>
      <c r="CQB64" s="468"/>
      <c r="CQC64" s="468"/>
      <c r="CQD64" s="468"/>
      <c r="CQE64" s="468"/>
      <c r="CQF64" s="468"/>
      <c r="CQG64" s="468"/>
      <c r="CQH64" s="468"/>
      <c r="CQI64" s="468"/>
      <c r="CQJ64" s="468"/>
      <c r="CQK64" s="468"/>
      <c r="CQL64" s="468"/>
      <c r="CQM64" s="468"/>
      <c r="CQN64" s="468"/>
      <c r="CQO64" s="468"/>
      <c r="CQP64" s="468"/>
      <c r="CQQ64" s="468"/>
      <c r="CQR64" s="468"/>
      <c r="CQS64" s="468"/>
      <c r="CQT64" s="468"/>
      <c r="CQU64" s="468"/>
      <c r="CQV64" s="468"/>
      <c r="CQW64" s="468"/>
      <c r="CQX64" s="468"/>
      <c r="CQY64" s="468"/>
      <c r="CQZ64" s="468"/>
      <c r="CRA64" s="468"/>
      <c r="CRB64" s="468"/>
      <c r="CRC64" s="468"/>
      <c r="CRD64" s="468"/>
      <c r="CRE64" s="468"/>
      <c r="CRF64" s="468"/>
      <c r="CRG64" s="468"/>
      <c r="CRH64" s="468"/>
      <c r="CRI64" s="468"/>
      <c r="CRJ64" s="468"/>
      <c r="CRK64" s="468"/>
      <c r="CRL64" s="468"/>
      <c r="CRM64" s="468"/>
      <c r="CRN64" s="468"/>
      <c r="CRO64" s="468"/>
      <c r="CRP64" s="468"/>
      <c r="CRQ64" s="468"/>
      <c r="CRR64" s="468"/>
      <c r="CRS64" s="468"/>
      <c r="CRT64" s="468"/>
      <c r="CRU64" s="468"/>
      <c r="CRV64" s="468"/>
      <c r="CRW64" s="468"/>
      <c r="CRX64" s="468"/>
      <c r="CRY64" s="468"/>
      <c r="CRZ64" s="468"/>
      <c r="CSA64" s="468"/>
      <c r="CSB64" s="468"/>
      <c r="CSC64" s="468"/>
      <c r="CSD64" s="468"/>
      <c r="CSE64" s="468"/>
      <c r="CSF64" s="468"/>
      <c r="CSG64" s="468"/>
      <c r="CSH64" s="468"/>
      <c r="CSI64" s="468"/>
      <c r="CSJ64" s="468"/>
      <c r="CSK64" s="468"/>
      <c r="CSL64" s="468"/>
      <c r="CSM64" s="468"/>
      <c r="CSN64" s="468"/>
      <c r="CSO64" s="468"/>
      <c r="CSP64" s="468"/>
      <c r="CSQ64" s="468"/>
      <c r="CSR64" s="468"/>
      <c r="CSS64" s="468"/>
      <c r="CST64" s="468"/>
      <c r="CSU64" s="468"/>
      <c r="CSV64" s="468"/>
      <c r="CSW64" s="468"/>
      <c r="CSX64" s="468"/>
      <c r="CSY64" s="468"/>
      <c r="CSZ64" s="468"/>
      <c r="CTA64" s="468"/>
      <c r="CTB64" s="468"/>
      <c r="CTC64" s="468"/>
      <c r="CTD64" s="468"/>
      <c r="CTE64" s="468"/>
      <c r="CTF64" s="468"/>
      <c r="CTG64" s="468"/>
      <c r="CTH64" s="468"/>
      <c r="CTI64" s="468"/>
      <c r="CTJ64" s="468"/>
      <c r="CTK64" s="468"/>
      <c r="CTL64" s="468"/>
      <c r="CTM64" s="468"/>
      <c r="CTN64" s="468"/>
      <c r="CTO64" s="468"/>
      <c r="CTP64" s="468"/>
      <c r="CTQ64" s="468"/>
      <c r="CTR64" s="468"/>
      <c r="CTS64" s="468"/>
      <c r="CTT64" s="468"/>
      <c r="CTU64" s="468"/>
      <c r="CTV64" s="468"/>
      <c r="CTW64" s="468"/>
      <c r="CTX64" s="468"/>
      <c r="CTY64" s="468"/>
      <c r="CTZ64" s="468"/>
      <c r="CUA64" s="468"/>
      <c r="CUB64" s="468"/>
      <c r="CUC64" s="468"/>
      <c r="CUD64" s="468"/>
      <c r="CUE64" s="468"/>
      <c r="CUF64" s="468"/>
      <c r="CUG64" s="468"/>
      <c r="CUH64" s="468"/>
      <c r="CUI64" s="468"/>
      <c r="CUJ64" s="468"/>
      <c r="CUK64" s="468"/>
      <c r="CUL64" s="468"/>
      <c r="CUM64" s="468"/>
      <c r="CUN64" s="468"/>
      <c r="CUO64" s="468"/>
      <c r="CUP64" s="468"/>
      <c r="CUQ64" s="468"/>
      <c r="CUR64" s="468"/>
      <c r="CUS64" s="468"/>
      <c r="CUT64" s="468"/>
      <c r="CUU64" s="468"/>
      <c r="CUV64" s="468"/>
      <c r="CUW64" s="468"/>
      <c r="CUX64" s="468"/>
      <c r="CUY64" s="468"/>
      <c r="CUZ64" s="468"/>
      <c r="CVA64" s="468"/>
      <c r="CVB64" s="468"/>
      <c r="CVC64" s="468"/>
      <c r="CVD64" s="468"/>
      <c r="CVE64" s="468"/>
      <c r="CVF64" s="468"/>
      <c r="CVG64" s="468"/>
      <c r="CVH64" s="468"/>
      <c r="CVI64" s="468"/>
      <c r="CVJ64" s="468"/>
      <c r="CVK64" s="468"/>
      <c r="CVL64" s="468"/>
      <c r="CVM64" s="468"/>
      <c r="CVN64" s="468"/>
      <c r="CVO64" s="468"/>
      <c r="CVP64" s="468"/>
      <c r="CVQ64" s="468"/>
      <c r="CVR64" s="468"/>
      <c r="CVS64" s="468"/>
      <c r="CVT64" s="468"/>
      <c r="CVU64" s="468"/>
      <c r="CVV64" s="468"/>
      <c r="CVW64" s="468"/>
      <c r="CVX64" s="468"/>
      <c r="CVY64" s="468"/>
      <c r="CVZ64" s="468"/>
      <c r="CWA64" s="468"/>
      <c r="CWB64" s="468"/>
      <c r="CWC64" s="468"/>
      <c r="CWD64" s="468"/>
      <c r="CWE64" s="468"/>
      <c r="CWF64" s="468"/>
      <c r="CWG64" s="468"/>
      <c r="CWH64" s="468"/>
      <c r="CWI64" s="468"/>
      <c r="CWJ64" s="468"/>
      <c r="CWK64" s="468"/>
      <c r="CWL64" s="468"/>
      <c r="CWM64" s="468"/>
      <c r="CWN64" s="468"/>
      <c r="CWO64" s="468"/>
      <c r="CWP64" s="468"/>
      <c r="CWQ64" s="468"/>
      <c r="CWR64" s="468"/>
      <c r="CWS64" s="468"/>
      <c r="CWT64" s="468"/>
      <c r="CWU64" s="468"/>
      <c r="CWV64" s="468"/>
      <c r="CWW64" s="468"/>
      <c r="CWX64" s="468"/>
      <c r="CWY64" s="468"/>
      <c r="CWZ64" s="468"/>
      <c r="CXA64" s="468"/>
      <c r="CXB64" s="468"/>
      <c r="CXC64" s="468"/>
      <c r="CXD64" s="468"/>
      <c r="CXE64" s="468"/>
      <c r="CXF64" s="468"/>
      <c r="CXG64" s="468"/>
      <c r="CXH64" s="468"/>
      <c r="CXI64" s="468"/>
      <c r="CXJ64" s="468"/>
      <c r="CXK64" s="468"/>
      <c r="CXL64" s="468"/>
      <c r="CXM64" s="468"/>
      <c r="CXN64" s="468"/>
      <c r="CXO64" s="468"/>
      <c r="CXP64" s="468"/>
      <c r="CXQ64" s="468"/>
      <c r="CXR64" s="468"/>
      <c r="CXS64" s="468"/>
      <c r="CXT64" s="468"/>
      <c r="CXU64" s="468"/>
      <c r="CXV64" s="468"/>
      <c r="CXW64" s="468"/>
      <c r="CXX64" s="468"/>
      <c r="CXY64" s="468"/>
      <c r="CXZ64" s="468"/>
      <c r="CYA64" s="468"/>
      <c r="CYB64" s="468"/>
      <c r="CYC64" s="468"/>
      <c r="CYD64" s="468"/>
      <c r="CYE64" s="468"/>
      <c r="CYF64" s="468"/>
      <c r="CYG64" s="468"/>
      <c r="CYH64" s="468"/>
      <c r="CYI64" s="468"/>
      <c r="CYJ64" s="468"/>
      <c r="CYK64" s="468"/>
      <c r="CYL64" s="468"/>
      <c r="CYM64" s="468"/>
      <c r="CYN64" s="468"/>
      <c r="CYO64" s="468"/>
      <c r="CYP64" s="468"/>
      <c r="CYQ64" s="468"/>
      <c r="CYR64" s="468"/>
      <c r="CYS64" s="468"/>
      <c r="CYT64" s="468"/>
      <c r="CYU64" s="468"/>
      <c r="CYV64" s="468"/>
      <c r="CYW64" s="468"/>
      <c r="CYX64" s="468"/>
      <c r="CYY64" s="468"/>
      <c r="CYZ64" s="468"/>
      <c r="CZA64" s="468"/>
      <c r="CZB64" s="468"/>
      <c r="CZC64" s="468"/>
      <c r="CZD64" s="468"/>
      <c r="CZE64" s="468"/>
      <c r="CZF64" s="468"/>
      <c r="CZG64" s="468"/>
      <c r="CZH64" s="468"/>
      <c r="CZI64" s="468"/>
      <c r="CZJ64" s="468"/>
      <c r="CZK64" s="468"/>
      <c r="CZL64" s="468"/>
      <c r="CZM64" s="468"/>
      <c r="CZN64" s="468"/>
      <c r="CZO64" s="468"/>
      <c r="CZP64" s="468"/>
      <c r="CZQ64" s="468"/>
      <c r="CZR64" s="468"/>
      <c r="CZS64" s="468"/>
      <c r="CZT64" s="468"/>
      <c r="CZU64" s="468"/>
      <c r="CZV64" s="468"/>
      <c r="CZW64" s="468"/>
      <c r="CZX64" s="468"/>
      <c r="CZY64" s="468"/>
      <c r="CZZ64" s="468"/>
      <c r="DAA64" s="468"/>
      <c r="DAB64" s="468"/>
      <c r="DAC64" s="468"/>
      <c r="DAD64" s="468"/>
      <c r="DAE64" s="468"/>
      <c r="DAF64" s="468"/>
      <c r="DAG64" s="468"/>
      <c r="DAH64" s="468"/>
      <c r="DAI64" s="468"/>
      <c r="DAJ64" s="468"/>
      <c r="DAK64" s="468"/>
      <c r="DAL64" s="468"/>
      <c r="DAM64" s="468"/>
      <c r="DAN64" s="468"/>
      <c r="DAO64" s="468"/>
      <c r="DAP64" s="468"/>
      <c r="DAQ64" s="468"/>
      <c r="DAR64" s="468"/>
      <c r="DAS64" s="468"/>
      <c r="DAT64" s="468"/>
      <c r="DAU64" s="468"/>
      <c r="DAV64" s="468"/>
      <c r="DAW64" s="468"/>
      <c r="DAX64" s="468"/>
      <c r="DAY64" s="468"/>
      <c r="DAZ64" s="468"/>
      <c r="DBA64" s="468"/>
      <c r="DBB64" s="468"/>
      <c r="DBC64" s="468"/>
      <c r="DBD64" s="468"/>
      <c r="DBE64" s="468"/>
      <c r="DBF64" s="468"/>
      <c r="DBG64" s="468"/>
      <c r="DBH64" s="468"/>
      <c r="DBI64" s="468"/>
      <c r="DBJ64" s="468"/>
      <c r="DBK64" s="468"/>
      <c r="DBL64" s="468"/>
      <c r="DBM64" s="468"/>
      <c r="DBN64" s="468"/>
      <c r="DBO64" s="468"/>
      <c r="DBP64" s="468"/>
      <c r="DBQ64" s="468"/>
      <c r="DBR64" s="468"/>
      <c r="DBS64" s="468"/>
      <c r="DBT64" s="468"/>
      <c r="DBU64" s="468"/>
      <c r="DBV64" s="468"/>
      <c r="DBW64" s="468"/>
      <c r="DBX64" s="468"/>
      <c r="DBY64" s="468"/>
      <c r="DBZ64" s="468"/>
      <c r="DCA64" s="468"/>
      <c r="DCB64" s="468"/>
      <c r="DCC64" s="468"/>
      <c r="DCD64" s="468"/>
      <c r="DCE64" s="468"/>
      <c r="DCF64" s="468"/>
      <c r="DCG64" s="468"/>
      <c r="DCH64" s="468"/>
      <c r="DCI64" s="468"/>
      <c r="DCJ64" s="468"/>
      <c r="DCK64" s="468"/>
      <c r="DCL64" s="468"/>
      <c r="DCM64" s="468"/>
      <c r="DCN64" s="468"/>
      <c r="DCO64" s="468"/>
      <c r="DCP64" s="468"/>
      <c r="DCQ64" s="468"/>
      <c r="DCR64" s="468"/>
      <c r="DCS64" s="468"/>
      <c r="DCT64" s="468"/>
      <c r="DCU64" s="468"/>
      <c r="DCV64" s="468"/>
      <c r="DCW64" s="468"/>
      <c r="DCX64" s="468"/>
      <c r="DCY64" s="468"/>
      <c r="DCZ64" s="468"/>
      <c r="DDA64" s="468"/>
      <c r="DDB64" s="468"/>
      <c r="DDC64" s="468"/>
      <c r="DDD64" s="468"/>
      <c r="DDE64" s="468"/>
      <c r="DDF64" s="468"/>
      <c r="DDG64" s="468"/>
      <c r="DDH64" s="468"/>
      <c r="DDI64" s="468"/>
      <c r="DDJ64" s="468"/>
      <c r="DDK64" s="468"/>
      <c r="DDL64" s="468"/>
      <c r="DDM64" s="468"/>
      <c r="DDN64" s="468"/>
      <c r="DDO64" s="468"/>
      <c r="DDP64" s="468"/>
      <c r="DDQ64" s="468"/>
      <c r="DDR64" s="468"/>
      <c r="DDS64" s="468"/>
      <c r="DDT64" s="468"/>
      <c r="DDU64" s="468"/>
      <c r="DDV64" s="468"/>
      <c r="DDW64" s="468"/>
      <c r="DDX64" s="468"/>
      <c r="DDY64" s="468"/>
      <c r="DDZ64" s="468"/>
      <c r="DEA64" s="468"/>
      <c r="DEB64" s="468"/>
      <c r="DEC64" s="468"/>
      <c r="DED64" s="468"/>
      <c r="DEE64" s="468"/>
      <c r="DEF64" s="468"/>
      <c r="DEG64" s="468"/>
      <c r="DEH64" s="468"/>
      <c r="DEI64" s="468"/>
      <c r="DEJ64" s="468"/>
      <c r="DEK64" s="468"/>
      <c r="DEL64" s="468"/>
      <c r="DEM64" s="468"/>
      <c r="DEN64" s="468"/>
      <c r="DEO64" s="468"/>
      <c r="DEP64" s="468"/>
      <c r="DEQ64" s="468"/>
      <c r="DER64" s="468"/>
      <c r="DES64" s="468"/>
      <c r="DET64" s="468"/>
      <c r="DEU64" s="468"/>
      <c r="DEV64" s="468"/>
      <c r="DEW64" s="468"/>
      <c r="DEX64" s="468"/>
      <c r="DEY64" s="468"/>
      <c r="DEZ64" s="468"/>
      <c r="DFA64" s="468"/>
      <c r="DFB64" s="468"/>
      <c r="DFC64" s="468"/>
      <c r="DFD64" s="468"/>
      <c r="DFE64" s="468"/>
      <c r="DFF64" s="468"/>
      <c r="DFG64" s="468"/>
      <c r="DFH64" s="468"/>
      <c r="DFI64" s="468"/>
      <c r="DFJ64" s="468"/>
      <c r="DFK64" s="468"/>
      <c r="DFL64" s="468"/>
      <c r="DFM64" s="468"/>
      <c r="DFN64" s="468"/>
      <c r="DFO64" s="468"/>
      <c r="DFP64" s="468"/>
      <c r="DFQ64" s="468"/>
      <c r="DFR64" s="468"/>
      <c r="DFS64" s="468"/>
      <c r="DFT64" s="468"/>
      <c r="DFU64" s="468"/>
      <c r="DFV64" s="468"/>
      <c r="DFW64" s="468"/>
      <c r="DFX64" s="468"/>
      <c r="DFY64" s="468"/>
      <c r="DFZ64" s="468"/>
      <c r="DGA64" s="468"/>
      <c r="DGB64" s="468"/>
      <c r="DGC64" s="468"/>
      <c r="DGD64" s="468"/>
      <c r="DGE64" s="468"/>
      <c r="DGF64" s="468"/>
      <c r="DGG64" s="468"/>
      <c r="DGH64" s="468"/>
      <c r="DGI64" s="468"/>
      <c r="DGJ64" s="468"/>
      <c r="DGK64" s="468"/>
      <c r="DGL64" s="468"/>
      <c r="DGM64" s="468"/>
      <c r="DGN64" s="468"/>
      <c r="DGO64" s="468"/>
      <c r="DGP64" s="468"/>
      <c r="DGQ64" s="468"/>
      <c r="DGR64" s="468"/>
      <c r="DGS64" s="468"/>
      <c r="DGT64" s="468"/>
      <c r="DGU64" s="468"/>
      <c r="DGV64" s="468"/>
      <c r="DGW64" s="468"/>
      <c r="DGX64" s="468"/>
      <c r="DGY64" s="468"/>
      <c r="DGZ64" s="468"/>
      <c r="DHA64" s="468"/>
      <c r="DHB64" s="468"/>
      <c r="DHC64" s="468"/>
      <c r="DHD64" s="468"/>
      <c r="DHE64" s="468"/>
      <c r="DHF64" s="468"/>
      <c r="DHG64" s="468"/>
      <c r="DHH64" s="468"/>
      <c r="DHI64" s="468"/>
      <c r="DHJ64" s="468"/>
      <c r="DHK64" s="468"/>
      <c r="DHL64" s="468"/>
      <c r="DHM64" s="468"/>
      <c r="DHN64" s="468"/>
      <c r="DHO64" s="468"/>
      <c r="DHP64" s="468"/>
      <c r="DHQ64" s="468"/>
      <c r="DHR64" s="468"/>
      <c r="DHS64" s="468"/>
      <c r="DHT64" s="468"/>
      <c r="DHU64" s="468"/>
      <c r="DHV64" s="468"/>
      <c r="DHW64" s="468"/>
      <c r="DHX64" s="468"/>
      <c r="DHY64" s="468"/>
      <c r="DHZ64" s="468"/>
      <c r="DIA64" s="468"/>
      <c r="DIB64" s="468"/>
      <c r="DIC64" s="468"/>
      <c r="DID64" s="468"/>
      <c r="DIE64" s="468"/>
      <c r="DIF64" s="468"/>
      <c r="DIG64" s="468"/>
      <c r="DIH64" s="468"/>
      <c r="DII64" s="468"/>
      <c r="DIJ64" s="468"/>
      <c r="DIK64" s="468"/>
      <c r="DIL64" s="468"/>
      <c r="DIM64" s="468"/>
      <c r="DIN64" s="468"/>
      <c r="DIO64" s="468"/>
      <c r="DIP64" s="468"/>
      <c r="DIQ64" s="468"/>
      <c r="DIR64" s="468"/>
      <c r="DIS64" s="468"/>
      <c r="DIT64" s="468"/>
      <c r="DIU64" s="468"/>
      <c r="DIV64" s="468"/>
      <c r="DIW64" s="468"/>
      <c r="DIX64" s="468"/>
      <c r="DIY64" s="468"/>
      <c r="DIZ64" s="468"/>
      <c r="DJA64" s="468"/>
      <c r="DJB64" s="468"/>
      <c r="DJC64" s="468"/>
      <c r="DJD64" s="468"/>
      <c r="DJE64" s="468"/>
      <c r="DJF64" s="468"/>
      <c r="DJG64" s="468"/>
      <c r="DJH64" s="468"/>
      <c r="DJI64" s="468"/>
      <c r="DJJ64" s="468"/>
      <c r="DJK64" s="468"/>
      <c r="DJL64" s="468"/>
      <c r="DJM64" s="468"/>
      <c r="DJN64" s="468"/>
      <c r="DJO64" s="468"/>
      <c r="DJP64" s="468"/>
      <c r="DJQ64" s="468"/>
      <c r="DJR64" s="468"/>
      <c r="DJS64" s="468"/>
      <c r="DJT64" s="468"/>
      <c r="DJU64" s="468"/>
      <c r="DJV64" s="468"/>
      <c r="DJW64" s="468"/>
      <c r="DJX64" s="468"/>
      <c r="DJY64" s="468"/>
      <c r="DJZ64" s="468"/>
      <c r="DKA64" s="468"/>
      <c r="DKB64" s="468"/>
      <c r="DKC64" s="468"/>
      <c r="DKD64" s="468"/>
      <c r="DKE64" s="468"/>
      <c r="DKF64" s="468"/>
      <c r="DKG64" s="468"/>
      <c r="DKH64" s="468"/>
      <c r="DKI64" s="468"/>
      <c r="DKJ64" s="468"/>
      <c r="DKK64" s="468"/>
      <c r="DKL64" s="468"/>
      <c r="DKM64" s="468"/>
      <c r="DKN64" s="468"/>
      <c r="DKO64" s="468"/>
      <c r="DKP64" s="468"/>
      <c r="DKQ64" s="468"/>
      <c r="DKR64" s="468"/>
      <c r="DKS64" s="468"/>
      <c r="DKT64" s="468"/>
      <c r="DKU64" s="468"/>
      <c r="DKV64" s="468"/>
      <c r="DKW64" s="468"/>
      <c r="DKX64" s="468"/>
      <c r="DKY64" s="468"/>
      <c r="DKZ64" s="468"/>
      <c r="DLA64" s="468"/>
      <c r="DLB64" s="468"/>
      <c r="DLC64" s="468"/>
      <c r="DLD64" s="468"/>
      <c r="DLE64" s="468"/>
      <c r="DLF64" s="468"/>
      <c r="DLG64" s="468"/>
      <c r="DLH64" s="468"/>
      <c r="DLI64" s="468"/>
      <c r="DLJ64" s="468"/>
      <c r="DLK64" s="468"/>
      <c r="DLL64" s="468"/>
      <c r="DLM64" s="468"/>
      <c r="DLN64" s="468"/>
      <c r="DLO64" s="468"/>
      <c r="DLP64" s="468"/>
      <c r="DLQ64" s="468"/>
      <c r="DLR64" s="468"/>
      <c r="DLS64" s="468"/>
      <c r="DLT64" s="468"/>
      <c r="DLU64" s="468"/>
      <c r="DLV64" s="468"/>
      <c r="DLW64" s="468"/>
      <c r="DLX64" s="468"/>
      <c r="DLY64" s="468"/>
      <c r="DLZ64" s="468"/>
      <c r="DMA64" s="468"/>
      <c r="DMB64" s="468"/>
      <c r="DMC64" s="468"/>
      <c r="DMD64" s="468"/>
      <c r="DME64" s="468"/>
      <c r="DMF64" s="468"/>
      <c r="DMG64" s="468"/>
      <c r="DMH64" s="468"/>
      <c r="DMI64" s="468"/>
      <c r="DMJ64" s="468"/>
      <c r="DMK64" s="468"/>
      <c r="DML64" s="468"/>
      <c r="DMM64" s="468"/>
      <c r="DMN64" s="468"/>
      <c r="DMO64" s="468"/>
      <c r="DMP64" s="468"/>
      <c r="DMQ64" s="468"/>
      <c r="DMR64" s="468"/>
      <c r="DMS64" s="468"/>
      <c r="DMT64" s="468"/>
      <c r="DMU64" s="468"/>
      <c r="DMV64" s="468"/>
      <c r="DMW64" s="468"/>
      <c r="DMX64" s="468"/>
      <c r="DMY64" s="468"/>
      <c r="DMZ64" s="468"/>
      <c r="DNA64" s="468"/>
      <c r="DNB64" s="468"/>
      <c r="DNC64" s="468"/>
      <c r="DND64" s="468"/>
      <c r="DNE64" s="468"/>
      <c r="DNF64" s="468"/>
      <c r="DNG64" s="468"/>
      <c r="DNH64" s="468"/>
      <c r="DNI64" s="468"/>
      <c r="DNJ64" s="468"/>
      <c r="DNK64" s="468"/>
      <c r="DNL64" s="468"/>
      <c r="DNM64" s="468"/>
      <c r="DNN64" s="468"/>
      <c r="DNO64" s="468"/>
      <c r="DNP64" s="468"/>
      <c r="DNQ64" s="468"/>
      <c r="DNR64" s="468"/>
      <c r="DNS64" s="468"/>
      <c r="DNT64" s="468"/>
      <c r="DNU64" s="468"/>
      <c r="DNV64" s="468"/>
      <c r="DNW64" s="468"/>
      <c r="DNX64" s="468"/>
      <c r="DNY64" s="468"/>
      <c r="DNZ64" s="468"/>
      <c r="DOA64" s="468"/>
      <c r="DOB64" s="468"/>
      <c r="DOC64" s="468"/>
      <c r="DOD64" s="468"/>
      <c r="DOE64" s="468"/>
      <c r="DOF64" s="468"/>
      <c r="DOG64" s="468"/>
      <c r="DOH64" s="468"/>
      <c r="DOI64" s="468"/>
      <c r="DOJ64" s="468"/>
      <c r="DOK64" s="468"/>
      <c r="DOL64" s="468"/>
      <c r="DOM64" s="468"/>
      <c r="DON64" s="468"/>
      <c r="DOO64" s="468"/>
      <c r="DOP64" s="468"/>
      <c r="DOQ64" s="468"/>
      <c r="DOR64" s="468"/>
      <c r="DOS64" s="468"/>
      <c r="DOT64" s="468"/>
      <c r="DOU64" s="468"/>
      <c r="DOV64" s="468"/>
      <c r="DOW64" s="468"/>
      <c r="DOX64" s="468"/>
      <c r="DOY64" s="468"/>
      <c r="DOZ64" s="468"/>
      <c r="DPA64" s="468"/>
      <c r="DPB64" s="468"/>
      <c r="DPC64" s="468"/>
      <c r="DPD64" s="468"/>
      <c r="DPE64" s="468"/>
      <c r="DPF64" s="468"/>
      <c r="DPG64" s="468"/>
      <c r="DPH64" s="468"/>
      <c r="DPI64" s="468"/>
      <c r="DPJ64" s="468"/>
      <c r="DPK64" s="468"/>
      <c r="DPL64" s="468"/>
      <c r="DPM64" s="468"/>
      <c r="DPN64" s="468"/>
      <c r="DPO64" s="468"/>
      <c r="DPP64" s="468"/>
      <c r="DPQ64" s="468"/>
      <c r="DPR64" s="468"/>
      <c r="DPS64" s="468"/>
      <c r="DPT64" s="468"/>
      <c r="DPU64" s="468"/>
      <c r="DPV64" s="468"/>
      <c r="DPW64" s="468"/>
      <c r="DPX64" s="468"/>
      <c r="DPY64" s="468"/>
      <c r="DPZ64" s="468"/>
      <c r="DQA64" s="468"/>
      <c r="DQB64" s="468"/>
      <c r="DQC64" s="468"/>
      <c r="DQD64" s="468"/>
      <c r="DQE64" s="468"/>
      <c r="DQF64" s="468"/>
      <c r="DQG64" s="468"/>
      <c r="DQH64" s="468"/>
      <c r="DQI64" s="468"/>
      <c r="DQJ64" s="468"/>
      <c r="DQK64" s="468"/>
      <c r="DQL64" s="468"/>
      <c r="DQM64" s="468"/>
      <c r="DQN64" s="468"/>
      <c r="DQO64" s="468"/>
      <c r="DQP64" s="468"/>
      <c r="DQQ64" s="468"/>
      <c r="DQR64" s="468"/>
      <c r="DQS64" s="468"/>
      <c r="DQT64" s="468"/>
      <c r="DQU64" s="468"/>
      <c r="DQV64" s="468"/>
      <c r="DQW64" s="468"/>
      <c r="DQX64" s="468"/>
      <c r="DQY64" s="468"/>
      <c r="DQZ64" s="468"/>
      <c r="DRA64" s="468"/>
      <c r="DRB64" s="468"/>
      <c r="DRC64" s="468"/>
      <c r="DRD64" s="468"/>
      <c r="DRE64" s="468"/>
      <c r="DRF64" s="468"/>
      <c r="DRG64" s="468"/>
      <c r="DRH64" s="468"/>
      <c r="DRI64" s="468"/>
      <c r="DRJ64" s="468"/>
      <c r="DRK64" s="468"/>
      <c r="DRL64" s="468"/>
      <c r="DRM64" s="468"/>
      <c r="DRN64" s="468"/>
      <c r="DRO64" s="468"/>
      <c r="DRP64" s="468"/>
      <c r="DRQ64" s="468"/>
      <c r="DRR64" s="468"/>
      <c r="DRS64" s="468"/>
      <c r="DRT64" s="468"/>
      <c r="DRU64" s="468"/>
      <c r="DRV64" s="468"/>
      <c r="DRW64" s="468"/>
      <c r="DRX64" s="468"/>
      <c r="DRY64" s="468"/>
      <c r="DRZ64" s="468"/>
      <c r="DSA64" s="468"/>
      <c r="DSB64" s="468"/>
      <c r="DSC64" s="468"/>
      <c r="DSD64" s="468"/>
      <c r="DSE64" s="468"/>
      <c r="DSF64" s="468"/>
      <c r="DSG64" s="468"/>
      <c r="DSH64" s="468"/>
      <c r="DSI64" s="468"/>
      <c r="DSJ64" s="468"/>
      <c r="DSK64" s="468"/>
      <c r="DSL64" s="468"/>
      <c r="DSM64" s="468"/>
      <c r="DSN64" s="468"/>
      <c r="DSO64" s="468"/>
      <c r="DSP64" s="468"/>
      <c r="DSQ64" s="468"/>
      <c r="DSR64" s="468"/>
      <c r="DSS64" s="468"/>
      <c r="DST64" s="468"/>
      <c r="DSU64" s="468"/>
      <c r="DSV64" s="468"/>
      <c r="DSW64" s="468"/>
      <c r="DSX64" s="468"/>
      <c r="DSY64" s="468"/>
      <c r="DSZ64" s="468"/>
      <c r="DTA64" s="468"/>
      <c r="DTB64" s="468"/>
      <c r="DTC64" s="468"/>
      <c r="DTD64" s="468"/>
      <c r="DTE64" s="468"/>
      <c r="DTF64" s="468"/>
      <c r="DTG64" s="468"/>
      <c r="DTH64" s="468"/>
      <c r="DTI64" s="468"/>
      <c r="DTJ64" s="468"/>
      <c r="DTK64" s="468"/>
      <c r="DTL64" s="468"/>
      <c r="DTM64" s="468"/>
      <c r="DTN64" s="468"/>
      <c r="DTO64" s="468"/>
      <c r="DTP64" s="468"/>
      <c r="DTQ64" s="468"/>
      <c r="DTR64" s="468"/>
      <c r="DTS64" s="468"/>
      <c r="DTT64" s="468"/>
      <c r="DTU64" s="468"/>
      <c r="DTV64" s="468"/>
      <c r="DTW64" s="468"/>
      <c r="DTX64" s="468"/>
      <c r="DTY64" s="468"/>
      <c r="DTZ64" s="468"/>
      <c r="DUA64" s="468"/>
      <c r="DUB64" s="468"/>
      <c r="DUC64" s="468"/>
      <c r="DUD64" s="468"/>
      <c r="DUE64" s="468"/>
      <c r="DUF64" s="468"/>
      <c r="DUG64" s="468"/>
      <c r="DUH64" s="468"/>
      <c r="DUI64" s="468"/>
      <c r="DUJ64" s="468"/>
      <c r="DUK64" s="468"/>
      <c r="DUL64" s="468"/>
      <c r="DUM64" s="468"/>
      <c r="DUN64" s="468"/>
      <c r="DUO64" s="468"/>
      <c r="DUP64" s="468"/>
      <c r="DUQ64" s="468"/>
      <c r="DUR64" s="468"/>
      <c r="DUS64" s="468"/>
      <c r="DUT64" s="468"/>
      <c r="DUU64" s="468"/>
      <c r="DUV64" s="468"/>
      <c r="DUW64" s="468"/>
      <c r="DUX64" s="468"/>
      <c r="DUY64" s="468"/>
      <c r="DUZ64" s="468"/>
      <c r="DVA64" s="468"/>
      <c r="DVB64" s="468"/>
      <c r="DVC64" s="468"/>
      <c r="DVD64" s="468"/>
      <c r="DVE64" s="468"/>
      <c r="DVF64" s="468"/>
      <c r="DVG64" s="468"/>
      <c r="DVH64" s="468"/>
      <c r="DVI64" s="468"/>
      <c r="DVJ64" s="468"/>
      <c r="DVK64" s="468"/>
      <c r="DVL64" s="468"/>
      <c r="DVM64" s="468"/>
      <c r="DVN64" s="468"/>
      <c r="DVO64" s="468"/>
      <c r="DVP64" s="468"/>
      <c r="DVQ64" s="468"/>
      <c r="DVR64" s="468"/>
      <c r="DVS64" s="468"/>
      <c r="DVT64" s="468"/>
      <c r="DVU64" s="468"/>
      <c r="DVV64" s="468"/>
      <c r="DVW64" s="468"/>
      <c r="DVX64" s="468"/>
      <c r="DVY64" s="468"/>
      <c r="DVZ64" s="468"/>
      <c r="DWA64" s="468"/>
      <c r="DWB64" s="468"/>
      <c r="DWC64" s="468"/>
      <c r="DWD64" s="468"/>
      <c r="DWE64" s="468"/>
      <c r="DWF64" s="468"/>
      <c r="DWG64" s="468"/>
      <c r="DWH64" s="468"/>
      <c r="DWI64" s="468"/>
      <c r="DWJ64" s="468"/>
      <c r="DWK64" s="468"/>
      <c r="DWL64" s="468"/>
      <c r="DWM64" s="468"/>
      <c r="DWN64" s="468"/>
      <c r="DWO64" s="468"/>
      <c r="DWP64" s="468"/>
      <c r="DWQ64" s="468"/>
      <c r="DWR64" s="468"/>
      <c r="DWS64" s="468"/>
      <c r="DWT64" s="468"/>
      <c r="DWU64" s="468"/>
      <c r="DWV64" s="468"/>
      <c r="DWW64" s="468"/>
      <c r="DWX64" s="468"/>
      <c r="DWY64" s="468"/>
      <c r="DWZ64" s="468"/>
      <c r="DXA64" s="468"/>
      <c r="DXB64" s="468"/>
      <c r="DXC64" s="468"/>
      <c r="DXD64" s="468"/>
      <c r="DXE64" s="468"/>
      <c r="DXF64" s="468"/>
      <c r="DXG64" s="468"/>
      <c r="DXH64" s="468"/>
      <c r="DXI64" s="468"/>
      <c r="DXJ64" s="468"/>
      <c r="DXK64" s="468"/>
      <c r="DXL64" s="468"/>
      <c r="DXM64" s="468"/>
      <c r="DXN64" s="468"/>
      <c r="DXO64" s="468"/>
      <c r="DXP64" s="468"/>
      <c r="DXQ64" s="468"/>
      <c r="DXR64" s="468"/>
      <c r="DXS64" s="468"/>
      <c r="DXT64" s="468"/>
      <c r="DXU64" s="468"/>
      <c r="DXV64" s="468"/>
      <c r="DXW64" s="468"/>
      <c r="DXX64" s="468"/>
      <c r="DXY64" s="468"/>
      <c r="DXZ64" s="468"/>
      <c r="DYA64" s="468"/>
      <c r="DYB64" s="468"/>
      <c r="DYC64" s="468"/>
      <c r="DYD64" s="468"/>
      <c r="DYE64" s="468"/>
      <c r="DYF64" s="468"/>
      <c r="DYG64" s="468"/>
      <c r="DYH64" s="468"/>
      <c r="DYI64" s="468"/>
      <c r="DYJ64" s="468"/>
      <c r="DYK64" s="468"/>
      <c r="DYL64" s="468"/>
      <c r="DYM64" s="468"/>
      <c r="DYN64" s="468"/>
      <c r="DYO64" s="468"/>
      <c r="DYP64" s="468"/>
      <c r="DYQ64" s="468"/>
      <c r="DYR64" s="468"/>
      <c r="DYS64" s="468"/>
      <c r="DYT64" s="468"/>
      <c r="DYU64" s="468"/>
      <c r="DYV64" s="468"/>
      <c r="DYW64" s="468"/>
      <c r="DYX64" s="468"/>
      <c r="DYY64" s="468"/>
      <c r="DYZ64" s="468"/>
      <c r="DZA64" s="468"/>
      <c r="DZB64" s="468"/>
      <c r="DZC64" s="468"/>
      <c r="DZD64" s="468"/>
      <c r="DZE64" s="468"/>
      <c r="DZF64" s="468"/>
      <c r="DZG64" s="468"/>
      <c r="DZH64" s="468"/>
      <c r="DZI64" s="468"/>
      <c r="DZJ64" s="468"/>
      <c r="DZK64" s="468"/>
      <c r="DZL64" s="468"/>
      <c r="DZM64" s="468"/>
      <c r="DZN64" s="468"/>
      <c r="DZO64" s="468"/>
      <c r="DZP64" s="468"/>
      <c r="DZQ64" s="468"/>
      <c r="DZR64" s="468"/>
      <c r="DZS64" s="468"/>
      <c r="DZT64" s="468"/>
      <c r="DZU64" s="468"/>
      <c r="DZV64" s="468"/>
      <c r="DZW64" s="468"/>
      <c r="DZX64" s="468"/>
      <c r="DZY64" s="468"/>
      <c r="DZZ64" s="468"/>
      <c r="EAA64" s="468"/>
      <c r="EAB64" s="468"/>
      <c r="EAC64" s="468"/>
      <c r="EAD64" s="468"/>
      <c r="EAE64" s="468"/>
      <c r="EAF64" s="468"/>
      <c r="EAG64" s="468"/>
      <c r="EAH64" s="468"/>
      <c r="EAI64" s="468"/>
      <c r="EAJ64" s="468"/>
      <c r="EAK64" s="468"/>
      <c r="EAL64" s="468"/>
      <c r="EAM64" s="468"/>
      <c r="EAN64" s="468"/>
      <c r="EAO64" s="468"/>
      <c r="EAP64" s="468"/>
      <c r="EAQ64" s="468"/>
      <c r="EAR64" s="468"/>
      <c r="EAS64" s="468"/>
      <c r="EAT64" s="468"/>
      <c r="EAU64" s="468"/>
      <c r="EAV64" s="468"/>
      <c r="EAW64" s="468"/>
      <c r="EAX64" s="468"/>
      <c r="EAY64" s="468"/>
      <c r="EAZ64" s="468"/>
      <c r="EBA64" s="468"/>
      <c r="EBB64" s="468"/>
      <c r="EBC64" s="468"/>
      <c r="EBD64" s="468"/>
      <c r="EBE64" s="468"/>
      <c r="EBF64" s="468"/>
      <c r="EBG64" s="468"/>
      <c r="EBH64" s="468"/>
      <c r="EBI64" s="468"/>
      <c r="EBJ64" s="468"/>
      <c r="EBK64" s="468"/>
      <c r="EBL64" s="468"/>
      <c r="EBM64" s="468"/>
      <c r="EBN64" s="468"/>
      <c r="EBO64" s="468"/>
      <c r="EBP64" s="468"/>
      <c r="EBQ64" s="468"/>
      <c r="EBR64" s="468"/>
      <c r="EBS64" s="468"/>
      <c r="EBT64" s="468"/>
      <c r="EBU64" s="468"/>
      <c r="EBV64" s="468"/>
      <c r="EBW64" s="468"/>
      <c r="EBX64" s="468"/>
      <c r="EBY64" s="468"/>
      <c r="EBZ64" s="468"/>
      <c r="ECA64" s="468"/>
      <c r="ECB64" s="468"/>
      <c r="ECC64" s="468"/>
      <c r="ECD64" s="468"/>
      <c r="ECE64" s="468"/>
      <c r="ECF64" s="468"/>
      <c r="ECG64" s="468"/>
      <c r="ECH64" s="468"/>
      <c r="ECI64" s="468"/>
      <c r="ECJ64" s="468"/>
      <c r="ECK64" s="468"/>
      <c r="ECL64" s="468"/>
      <c r="ECM64" s="468"/>
      <c r="ECN64" s="468"/>
      <c r="ECO64" s="468"/>
      <c r="ECP64" s="468"/>
      <c r="ECQ64" s="468"/>
      <c r="ECR64" s="468"/>
      <c r="ECS64" s="468"/>
      <c r="ECT64" s="468"/>
      <c r="ECU64" s="468"/>
      <c r="ECV64" s="468"/>
      <c r="ECW64" s="468"/>
      <c r="ECX64" s="468"/>
      <c r="ECY64" s="468"/>
      <c r="ECZ64" s="468"/>
      <c r="EDA64" s="468"/>
      <c r="EDB64" s="468"/>
      <c r="EDC64" s="468"/>
      <c r="EDD64" s="468"/>
      <c r="EDE64" s="468"/>
      <c r="EDF64" s="468"/>
      <c r="EDG64" s="468"/>
      <c r="EDH64" s="468"/>
      <c r="EDI64" s="468"/>
      <c r="EDJ64" s="468"/>
      <c r="EDK64" s="468"/>
      <c r="EDL64" s="468"/>
      <c r="EDM64" s="468"/>
      <c r="EDN64" s="468"/>
      <c r="EDO64" s="468"/>
      <c r="EDP64" s="468"/>
      <c r="EDQ64" s="468"/>
      <c r="EDR64" s="468"/>
      <c r="EDS64" s="468"/>
      <c r="EDT64" s="468"/>
      <c r="EDU64" s="468"/>
      <c r="EDV64" s="468"/>
      <c r="EDW64" s="468"/>
      <c r="EDX64" s="468"/>
      <c r="EDY64" s="468"/>
      <c r="EDZ64" s="468"/>
      <c r="EEA64" s="468"/>
      <c r="EEB64" s="468"/>
      <c r="EEC64" s="468"/>
      <c r="EED64" s="468"/>
      <c r="EEE64" s="468"/>
      <c r="EEF64" s="468"/>
      <c r="EEG64" s="468"/>
      <c r="EEH64" s="468"/>
      <c r="EEI64" s="468"/>
      <c r="EEJ64" s="468"/>
      <c r="EEK64" s="468"/>
      <c r="EEL64" s="468"/>
      <c r="EEM64" s="468"/>
      <c r="EEN64" s="468"/>
      <c r="EEO64" s="468"/>
      <c r="EEP64" s="468"/>
      <c r="EEQ64" s="468"/>
      <c r="EER64" s="468"/>
      <c r="EES64" s="468"/>
      <c r="EET64" s="468"/>
      <c r="EEU64" s="468"/>
      <c r="EEV64" s="468"/>
      <c r="EEW64" s="468"/>
      <c r="EEX64" s="468"/>
      <c r="EEY64" s="468"/>
      <c r="EEZ64" s="468"/>
      <c r="EFA64" s="468"/>
      <c r="EFB64" s="468"/>
      <c r="EFC64" s="468"/>
      <c r="EFD64" s="468"/>
      <c r="EFE64" s="468"/>
      <c r="EFF64" s="468"/>
      <c r="EFG64" s="468"/>
      <c r="EFH64" s="468"/>
      <c r="EFI64" s="468"/>
      <c r="EFJ64" s="468"/>
      <c r="EFK64" s="468"/>
      <c r="EFL64" s="468"/>
      <c r="EFM64" s="468"/>
      <c r="EFN64" s="468"/>
      <c r="EFO64" s="468"/>
      <c r="EFP64" s="468"/>
      <c r="EFQ64" s="468"/>
      <c r="EFR64" s="468"/>
      <c r="EFS64" s="468"/>
      <c r="EFT64" s="468"/>
      <c r="EFU64" s="468"/>
      <c r="EFV64" s="468"/>
      <c r="EFW64" s="468"/>
      <c r="EFX64" s="468"/>
      <c r="EFY64" s="468"/>
      <c r="EFZ64" s="468"/>
      <c r="EGA64" s="468"/>
      <c r="EGB64" s="468"/>
      <c r="EGC64" s="468"/>
      <c r="EGD64" s="468"/>
      <c r="EGE64" s="468"/>
      <c r="EGF64" s="468"/>
      <c r="EGG64" s="468"/>
      <c r="EGH64" s="468"/>
      <c r="EGI64" s="468"/>
      <c r="EGJ64" s="468"/>
      <c r="EGK64" s="468"/>
      <c r="EGL64" s="468"/>
      <c r="EGM64" s="468"/>
      <c r="EGN64" s="468"/>
      <c r="EGO64" s="468"/>
      <c r="EGP64" s="468"/>
      <c r="EGQ64" s="468"/>
      <c r="EGR64" s="468"/>
      <c r="EGS64" s="468"/>
      <c r="EGT64" s="468"/>
      <c r="EGU64" s="468"/>
      <c r="EGV64" s="468"/>
      <c r="EGW64" s="468"/>
      <c r="EGX64" s="468"/>
      <c r="EGY64" s="468"/>
      <c r="EGZ64" s="468"/>
      <c r="EHA64" s="468"/>
      <c r="EHB64" s="468"/>
      <c r="EHC64" s="468"/>
      <c r="EHD64" s="468"/>
      <c r="EHE64" s="468"/>
      <c r="EHF64" s="468"/>
      <c r="EHG64" s="468"/>
      <c r="EHH64" s="468"/>
      <c r="EHI64" s="468"/>
      <c r="EHJ64" s="468"/>
      <c r="EHK64" s="468"/>
      <c r="EHL64" s="468"/>
      <c r="EHM64" s="468"/>
      <c r="EHN64" s="468"/>
      <c r="EHO64" s="468"/>
      <c r="EHP64" s="468"/>
      <c r="EHQ64" s="468"/>
      <c r="EHR64" s="468"/>
      <c r="EHS64" s="468"/>
      <c r="EHT64" s="468"/>
      <c r="EHU64" s="468"/>
      <c r="EHV64" s="468"/>
      <c r="EHW64" s="468"/>
      <c r="EHX64" s="468"/>
      <c r="EHY64" s="468"/>
      <c r="EHZ64" s="468"/>
      <c r="EIA64" s="468"/>
      <c r="EIB64" s="468"/>
      <c r="EIC64" s="468"/>
      <c r="EID64" s="468"/>
      <c r="EIE64" s="468"/>
      <c r="EIF64" s="468"/>
      <c r="EIG64" s="468"/>
      <c r="EIH64" s="468"/>
      <c r="EII64" s="468"/>
      <c r="EIJ64" s="468"/>
      <c r="EIK64" s="468"/>
      <c r="EIL64" s="468"/>
      <c r="EIM64" s="468"/>
      <c r="EIN64" s="468"/>
      <c r="EIO64" s="468"/>
      <c r="EIP64" s="468"/>
      <c r="EIQ64" s="468"/>
      <c r="EIR64" s="468"/>
      <c r="EIS64" s="468"/>
      <c r="EIT64" s="468"/>
      <c r="EIU64" s="468"/>
      <c r="EIV64" s="468"/>
      <c r="EIW64" s="468"/>
      <c r="EIX64" s="468"/>
      <c r="EIY64" s="468"/>
      <c r="EIZ64" s="468"/>
      <c r="EJA64" s="468"/>
      <c r="EJB64" s="468"/>
      <c r="EJC64" s="468"/>
      <c r="EJD64" s="468"/>
      <c r="EJE64" s="468"/>
      <c r="EJF64" s="468"/>
      <c r="EJG64" s="468"/>
      <c r="EJH64" s="468"/>
      <c r="EJI64" s="468"/>
      <c r="EJJ64" s="468"/>
      <c r="EJK64" s="468"/>
      <c r="EJL64" s="468"/>
      <c r="EJM64" s="468"/>
      <c r="EJN64" s="468"/>
      <c r="EJO64" s="468"/>
      <c r="EJP64" s="468"/>
      <c r="EJQ64" s="468"/>
      <c r="EJR64" s="468"/>
      <c r="EJS64" s="468"/>
      <c r="EJT64" s="468"/>
      <c r="EJU64" s="468"/>
      <c r="EJV64" s="468"/>
      <c r="EJW64" s="468"/>
      <c r="EJX64" s="468"/>
      <c r="EJY64" s="468"/>
      <c r="EJZ64" s="468"/>
      <c r="EKA64" s="468"/>
      <c r="EKB64" s="468"/>
      <c r="EKC64" s="468"/>
      <c r="EKD64" s="468"/>
      <c r="EKE64" s="468"/>
      <c r="EKF64" s="468"/>
      <c r="EKG64" s="468"/>
      <c r="EKH64" s="468"/>
      <c r="EKI64" s="468"/>
      <c r="EKJ64" s="468"/>
      <c r="EKK64" s="468"/>
      <c r="EKL64" s="468"/>
      <c r="EKM64" s="468"/>
      <c r="EKN64" s="468"/>
      <c r="EKO64" s="468"/>
      <c r="EKP64" s="468"/>
      <c r="EKQ64" s="468"/>
      <c r="EKR64" s="468"/>
      <c r="EKS64" s="468"/>
      <c r="EKT64" s="468"/>
      <c r="EKU64" s="468"/>
      <c r="EKV64" s="468"/>
      <c r="EKW64" s="468"/>
      <c r="EKX64" s="468"/>
      <c r="EKY64" s="468"/>
      <c r="EKZ64" s="468"/>
      <c r="ELA64" s="468"/>
      <c r="ELB64" s="468"/>
      <c r="ELC64" s="468"/>
      <c r="ELD64" s="468"/>
      <c r="ELE64" s="468"/>
      <c r="ELF64" s="468"/>
      <c r="ELG64" s="468"/>
      <c r="ELH64" s="468"/>
      <c r="ELI64" s="468"/>
      <c r="ELJ64" s="468"/>
      <c r="ELK64" s="468"/>
      <c r="ELL64" s="468"/>
      <c r="ELM64" s="468"/>
      <c r="ELN64" s="468"/>
      <c r="ELO64" s="468"/>
      <c r="ELP64" s="468"/>
      <c r="ELQ64" s="468"/>
      <c r="ELR64" s="468"/>
      <c r="ELS64" s="468"/>
      <c r="ELT64" s="468"/>
      <c r="ELU64" s="468"/>
      <c r="ELV64" s="468"/>
      <c r="ELW64" s="468"/>
      <c r="ELX64" s="468"/>
      <c r="ELY64" s="468"/>
      <c r="ELZ64" s="468"/>
      <c r="EMA64" s="468"/>
      <c r="EMB64" s="468"/>
      <c r="EMC64" s="468"/>
      <c r="EMD64" s="468"/>
      <c r="EME64" s="468"/>
      <c r="EMF64" s="468"/>
      <c r="EMG64" s="468"/>
      <c r="EMH64" s="468"/>
      <c r="EMI64" s="468"/>
      <c r="EMJ64" s="468"/>
      <c r="EMK64" s="468"/>
      <c r="EML64" s="468"/>
      <c r="EMM64" s="468"/>
      <c r="EMN64" s="468"/>
      <c r="EMO64" s="468"/>
      <c r="EMP64" s="468"/>
      <c r="EMQ64" s="468"/>
      <c r="EMR64" s="468"/>
      <c r="EMS64" s="468"/>
      <c r="EMT64" s="468"/>
      <c r="EMU64" s="468"/>
      <c r="EMV64" s="468"/>
      <c r="EMW64" s="468"/>
      <c r="EMX64" s="468"/>
      <c r="EMY64" s="468"/>
      <c r="EMZ64" s="468"/>
      <c r="ENA64" s="468"/>
      <c r="ENB64" s="468"/>
      <c r="ENC64" s="468"/>
      <c r="END64" s="468"/>
      <c r="ENE64" s="468"/>
      <c r="ENF64" s="468"/>
      <c r="ENG64" s="468"/>
      <c r="ENH64" s="468"/>
      <c r="ENI64" s="468"/>
      <c r="ENJ64" s="468"/>
      <c r="ENK64" s="468"/>
      <c r="ENL64" s="468"/>
      <c r="ENM64" s="468"/>
      <c r="ENN64" s="468"/>
      <c r="ENO64" s="468"/>
      <c r="ENP64" s="468"/>
      <c r="ENQ64" s="468"/>
      <c r="ENR64" s="468"/>
      <c r="ENS64" s="468"/>
      <c r="ENT64" s="468"/>
      <c r="ENU64" s="468"/>
      <c r="ENV64" s="468"/>
      <c r="ENW64" s="468"/>
      <c r="ENX64" s="468"/>
      <c r="ENY64" s="468"/>
      <c r="ENZ64" s="468"/>
      <c r="EOA64" s="468"/>
      <c r="EOB64" s="468"/>
      <c r="EOC64" s="468"/>
      <c r="EOD64" s="468"/>
      <c r="EOE64" s="468"/>
      <c r="EOF64" s="468"/>
      <c r="EOG64" s="468"/>
      <c r="EOH64" s="468"/>
      <c r="EOI64" s="468"/>
      <c r="EOJ64" s="468"/>
      <c r="EOK64" s="468"/>
      <c r="EOL64" s="468"/>
      <c r="EOM64" s="468"/>
      <c r="EON64" s="468"/>
      <c r="EOO64" s="468"/>
      <c r="EOP64" s="468"/>
      <c r="EOQ64" s="468"/>
      <c r="EOR64" s="468"/>
      <c r="EOS64" s="468"/>
      <c r="EOT64" s="468"/>
      <c r="EOU64" s="468"/>
      <c r="EOV64" s="468"/>
      <c r="EOW64" s="468"/>
      <c r="EOX64" s="468"/>
      <c r="EOY64" s="468"/>
      <c r="EOZ64" s="468"/>
      <c r="EPA64" s="468"/>
      <c r="EPB64" s="468"/>
      <c r="EPC64" s="468"/>
      <c r="EPD64" s="468"/>
      <c r="EPE64" s="468"/>
      <c r="EPF64" s="468"/>
      <c r="EPG64" s="468"/>
      <c r="EPH64" s="468"/>
      <c r="EPI64" s="468"/>
      <c r="EPJ64" s="468"/>
      <c r="EPK64" s="468"/>
      <c r="EPL64" s="468"/>
      <c r="EPM64" s="468"/>
      <c r="EPN64" s="468"/>
      <c r="EPO64" s="468"/>
      <c r="EPP64" s="468"/>
      <c r="EPQ64" s="468"/>
      <c r="EPR64" s="468"/>
      <c r="EPS64" s="468"/>
      <c r="EPT64" s="468"/>
      <c r="EPU64" s="468"/>
      <c r="EPV64" s="468"/>
      <c r="EPW64" s="468"/>
      <c r="EPX64" s="468"/>
      <c r="EPY64" s="468"/>
      <c r="EPZ64" s="468"/>
      <c r="EQA64" s="468"/>
      <c r="EQB64" s="468"/>
      <c r="EQC64" s="468"/>
      <c r="EQD64" s="468"/>
      <c r="EQE64" s="468"/>
      <c r="EQF64" s="468"/>
      <c r="EQG64" s="468"/>
      <c r="EQH64" s="468"/>
      <c r="EQI64" s="468"/>
      <c r="EQJ64" s="468"/>
      <c r="EQK64" s="468"/>
      <c r="EQL64" s="468"/>
      <c r="EQM64" s="468"/>
      <c r="EQN64" s="468"/>
      <c r="EQO64" s="468"/>
      <c r="EQP64" s="468"/>
      <c r="EQQ64" s="468"/>
      <c r="EQR64" s="468"/>
      <c r="EQS64" s="468"/>
      <c r="EQT64" s="468"/>
      <c r="EQU64" s="468"/>
      <c r="EQV64" s="468"/>
      <c r="EQW64" s="468"/>
      <c r="EQX64" s="468"/>
      <c r="EQY64" s="468"/>
      <c r="EQZ64" s="468"/>
      <c r="ERA64" s="468"/>
      <c r="ERB64" s="468"/>
      <c r="ERC64" s="468"/>
      <c r="ERD64" s="468"/>
      <c r="ERE64" s="468"/>
      <c r="ERF64" s="468"/>
      <c r="ERG64" s="468"/>
      <c r="ERH64" s="468"/>
      <c r="ERI64" s="468"/>
      <c r="ERJ64" s="468"/>
      <c r="ERK64" s="468"/>
      <c r="ERL64" s="468"/>
      <c r="ERM64" s="468"/>
      <c r="ERN64" s="468"/>
      <c r="ERO64" s="468"/>
      <c r="ERP64" s="468"/>
      <c r="ERQ64" s="468"/>
      <c r="ERR64" s="468"/>
      <c r="ERS64" s="468"/>
      <c r="ERT64" s="468"/>
      <c r="ERU64" s="468"/>
      <c r="ERV64" s="468"/>
      <c r="ERW64" s="468"/>
      <c r="ERX64" s="468"/>
      <c r="ERY64" s="468"/>
      <c r="ERZ64" s="468"/>
      <c r="ESA64" s="468"/>
      <c r="ESB64" s="468"/>
      <c r="ESC64" s="468"/>
      <c r="ESD64" s="468"/>
      <c r="ESE64" s="468"/>
      <c r="ESF64" s="468"/>
      <c r="ESG64" s="468"/>
      <c r="ESH64" s="468"/>
      <c r="ESI64" s="468"/>
      <c r="ESJ64" s="468"/>
      <c r="ESK64" s="468"/>
      <c r="ESL64" s="468"/>
      <c r="ESM64" s="468"/>
      <c r="ESN64" s="468"/>
      <c r="ESO64" s="468"/>
      <c r="ESP64" s="468"/>
      <c r="ESQ64" s="468"/>
      <c r="ESR64" s="468"/>
      <c r="ESS64" s="468"/>
      <c r="EST64" s="468"/>
      <c r="ESU64" s="468"/>
      <c r="ESV64" s="468"/>
      <c r="ESW64" s="468"/>
      <c r="ESX64" s="468"/>
      <c r="ESY64" s="468"/>
      <c r="ESZ64" s="468"/>
      <c r="ETA64" s="468"/>
      <c r="ETB64" s="468"/>
      <c r="ETC64" s="468"/>
      <c r="ETD64" s="468"/>
      <c r="ETE64" s="468"/>
      <c r="ETF64" s="468"/>
      <c r="ETG64" s="468"/>
      <c r="ETH64" s="468"/>
      <c r="ETI64" s="468"/>
      <c r="ETJ64" s="468"/>
      <c r="ETK64" s="468"/>
      <c r="ETL64" s="468"/>
      <c r="ETM64" s="468"/>
      <c r="ETN64" s="468"/>
      <c r="ETO64" s="468"/>
      <c r="ETP64" s="468"/>
      <c r="ETQ64" s="468"/>
      <c r="ETR64" s="468"/>
      <c r="ETS64" s="468"/>
      <c r="ETT64" s="468"/>
      <c r="ETU64" s="468"/>
      <c r="ETV64" s="468"/>
      <c r="ETW64" s="468"/>
      <c r="ETX64" s="468"/>
      <c r="ETY64" s="468"/>
      <c r="ETZ64" s="468"/>
      <c r="EUA64" s="468"/>
      <c r="EUB64" s="468"/>
      <c r="EUC64" s="468"/>
      <c r="EUD64" s="468"/>
      <c r="EUE64" s="468"/>
      <c r="EUF64" s="468"/>
      <c r="EUG64" s="468"/>
      <c r="EUH64" s="468"/>
      <c r="EUI64" s="468"/>
      <c r="EUJ64" s="468"/>
      <c r="EUK64" s="468"/>
      <c r="EUL64" s="468"/>
      <c r="EUM64" s="468"/>
      <c r="EUN64" s="468"/>
      <c r="EUO64" s="468"/>
      <c r="EUP64" s="468"/>
      <c r="EUQ64" s="468"/>
      <c r="EUR64" s="468"/>
      <c r="EUS64" s="468"/>
      <c r="EUT64" s="468"/>
      <c r="EUU64" s="468"/>
      <c r="EUV64" s="468"/>
      <c r="EUW64" s="468"/>
      <c r="EUX64" s="468"/>
      <c r="EUY64" s="468"/>
      <c r="EUZ64" s="468"/>
      <c r="EVA64" s="468"/>
      <c r="EVB64" s="468"/>
      <c r="EVC64" s="468"/>
      <c r="EVD64" s="468"/>
      <c r="EVE64" s="468"/>
      <c r="EVF64" s="468"/>
      <c r="EVG64" s="468"/>
      <c r="EVH64" s="468"/>
      <c r="EVI64" s="468"/>
      <c r="EVJ64" s="468"/>
      <c r="EVK64" s="468"/>
      <c r="EVL64" s="468"/>
      <c r="EVM64" s="468"/>
      <c r="EVN64" s="468"/>
      <c r="EVO64" s="468"/>
      <c r="EVP64" s="468"/>
      <c r="EVQ64" s="468"/>
      <c r="EVR64" s="468"/>
      <c r="EVS64" s="468"/>
      <c r="EVT64" s="468"/>
      <c r="EVU64" s="468"/>
      <c r="EVV64" s="468"/>
      <c r="EVW64" s="468"/>
      <c r="EVX64" s="468"/>
      <c r="EVY64" s="468"/>
      <c r="EVZ64" s="468"/>
      <c r="EWA64" s="468"/>
      <c r="EWB64" s="468"/>
      <c r="EWC64" s="468"/>
      <c r="EWD64" s="468"/>
      <c r="EWE64" s="468"/>
      <c r="EWF64" s="468"/>
      <c r="EWG64" s="468"/>
      <c r="EWH64" s="468"/>
      <c r="EWI64" s="468"/>
      <c r="EWJ64" s="468"/>
      <c r="EWK64" s="468"/>
      <c r="EWL64" s="468"/>
      <c r="EWM64" s="468"/>
      <c r="EWN64" s="468"/>
      <c r="EWO64" s="468"/>
      <c r="EWP64" s="468"/>
      <c r="EWQ64" s="468"/>
      <c r="EWR64" s="468"/>
      <c r="EWS64" s="468"/>
      <c r="EWT64" s="468"/>
      <c r="EWU64" s="468"/>
      <c r="EWV64" s="468"/>
      <c r="EWW64" s="468"/>
      <c r="EWX64" s="468"/>
      <c r="EWY64" s="468"/>
      <c r="EWZ64" s="468"/>
      <c r="EXA64" s="468"/>
      <c r="EXB64" s="468"/>
      <c r="EXC64" s="468"/>
      <c r="EXD64" s="468"/>
      <c r="EXE64" s="468"/>
      <c r="EXF64" s="468"/>
      <c r="EXG64" s="468"/>
      <c r="EXH64" s="468"/>
      <c r="EXI64" s="468"/>
      <c r="EXJ64" s="468"/>
      <c r="EXK64" s="468"/>
      <c r="EXL64" s="468"/>
      <c r="EXM64" s="468"/>
      <c r="EXN64" s="468"/>
      <c r="EXO64" s="468"/>
      <c r="EXP64" s="468"/>
      <c r="EXQ64" s="468"/>
      <c r="EXR64" s="468"/>
      <c r="EXS64" s="468"/>
      <c r="EXT64" s="468"/>
      <c r="EXU64" s="468"/>
      <c r="EXV64" s="468"/>
      <c r="EXW64" s="468"/>
      <c r="EXX64" s="468"/>
      <c r="EXY64" s="468"/>
      <c r="EXZ64" s="468"/>
      <c r="EYA64" s="468"/>
      <c r="EYB64" s="468"/>
      <c r="EYC64" s="468"/>
      <c r="EYD64" s="468"/>
      <c r="EYE64" s="468"/>
      <c r="EYF64" s="468"/>
      <c r="EYG64" s="468"/>
      <c r="EYH64" s="468"/>
      <c r="EYI64" s="468"/>
      <c r="EYJ64" s="468"/>
      <c r="EYK64" s="468"/>
      <c r="EYL64" s="468"/>
      <c r="EYM64" s="468"/>
      <c r="EYN64" s="468"/>
      <c r="EYO64" s="468"/>
      <c r="EYP64" s="468"/>
      <c r="EYQ64" s="468"/>
      <c r="EYR64" s="468"/>
      <c r="EYS64" s="468"/>
      <c r="EYT64" s="468"/>
      <c r="EYU64" s="468"/>
      <c r="EYV64" s="468"/>
      <c r="EYW64" s="468"/>
      <c r="EYX64" s="468"/>
      <c r="EYY64" s="468"/>
      <c r="EYZ64" s="468"/>
      <c r="EZA64" s="468"/>
      <c r="EZB64" s="468"/>
      <c r="EZC64" s="468"/>
      <c r="EZD64" s="468"/>
      <c r="EZE64" s="468"/>
      <c r="EZF64" s="468"/>
      <c r="EZG64" s="468"/>
      <c r="EZH64" s="468"/>
      <c r="EZI64" s="468"/>
      <c r="EZJ64" s="468"/>
      <c r="EZK64" s="468"/>
      <c r="EZL64" s="468"/>
      <c r="EZM64" s="468"/>
      <c r="EZN64" s="468"/>
      <c r="EZO64" s="468"/>
      <c r="EZP64" s="468"/>
      <c r="EZQ64" s="468"/>
      <c r="EZR64" s="468"/>
      <c r="EZS64" s="468"/>
      <c r="EZT64" s="468"/>
      <c r="EZU64" s="468"/>
      <c r="EZV64" s="468"/>
      <c r="EZW64" s="468"/>
      <c r="EZX64" s="468"/>
      <c r="EZY64" s="468"/>
      <c r="EZZ64" s="468"/>
      <c r="FAA64" s="468"/>
      <c r="FAB64" s="468"/>
      <c r="FAC64" s="468"/>
      <c r="FAD64" s="468"/>
      <c r="FAE64" s="468"/>
      <c r="FAF64" s="468"/>
      <c r="FAG64" s="468"/>
      <c r="FAH64" s="468"/>
      <c r="FAI64" s="468"/>
      <c r="FAJ64" s="468"/>
      <c r="FAK64" s="468"/>
      <c r="FAL64" s="468"/>
      <c r="FAM64" s="468"/>
      <c r="FAN64" s="468"/>
      <c r="FAO64" s="468"/>
      <c r="FAP64" s="468"/>
      <c r="FAQ64" s="468"/>
      <c r="FAR64" s="468"/>
      <c r="FAS64" s="468"/>
      <c r="FAT64" s="468"/>
      <c r="FAU64" s="468"/>
      <c r="FAV64" s="468"/>
      <c r="FAW64" s="468"/>
      <c r="FAX64" s="468"/>
      <c r="FAY64" s="468"/>
      <c r="FAZ64" s="468"/>
      <c r="FBA64" s="468"/>
      <c r="FBB64" s="468"/>
      <c r="FBC64" s="468"/>
      <c r="FBD64" s="468"/>
      <c r="FBE64" s="468"/>
      <c r="FBF64" s="468"/>
      <c r="FBG64" s="468"/>
      <c r="FBH64" s="468"/>
      <c r="FBI64" s="468"/>
      <c r="FBJ64" s="468"/>
      <c r="FBK64" s="468"/>
      <c r="FBL64" s="468"/>
      <c r="FBM64" s="468"/>
      <c r="FBN64" s="468"/>
      <c r="FBO64" s="468"/>
      <c r="FBP64" s="468"/>
      <c r="FBQ64" s="468"/>
      <c r="FBR64" s="468"/>
      <c r="FBS64" s="468"/>
      <c r="FBT64" s="468"/>
      <c r="FBU64" s="468"/>
      <c r="FBV64" s="468"/>
      <c r="FBW64" s="468"/>
      <c r="FBX64" s="468"/>
      <c r="FBY64" s="468"/>
      <c r="FBZ64" s="468"/>
      <c r="FCA64" s="468"/>
      <c r="FCB64" s="468"/>
      <c r="FCC64" s="468"/>
      <c r="FCD64" s="468"/>
      <c r="FCE64" s="468"/>
      <c r="FCF64" s="468"/>
      <c r="FCG64" s="468"/>
      <c r="FCH64" s="468"/>
      <c r="FCI64" s="468"/>
      <c r="FCJ64" s="468"/>
      <c r="FCK64" s="468"/>
      <c r="FCL64" s="468"/>
      <c r="FCM64" s="468"/>
      <c r="FCN64" s="468"/>
      <c r="FCO64" s="468"/>
      <c r="FCP64" s="468"/>
      <c r="FCQ64" s="468"/>
      <c r="FCR64" s="468"/>
      <c r="FCS64" s="468"/>
      <c r="FCT64" s="468"/>
      <c r="FCU64" s="468"/>
      <c r="FCV64" s="468"/>
      <c r="FCW64" s="468"/>
      <c r="FCX64" s="468"/>
      <c r="FCY64" s="468"/>
      <c r="FCZ64" s="468"/>
      <c r="FDA64" s="468"/>
      <c r="FDB64" s="468"/>
      <c r="FDC64" s="468"/>
      <c r="FDD64" s="468"/>
      <c r="FDE64" s="468"/>
      <c r="FDF64" s="468"/>
      <c r="FDG64" s="468"/>
      <c r="FDH64" s="468"/>
      <c r="FDI64" s="468"/>
      <c r="FDJ64" s="468"/>
      <c r="FDK64" s="468"/>
      <c r="FDL64" s="468"/>
      <c r="FDM64" s="468"/>
      <c r="FDN64" s="468"/>
      <c r="FDO64" s="468"/>
      <c r="FDP64" s="468"/>
      <c r="FDQ64" s="468"/>
      <c r="FDR64" s="468"/>
      <c r="FDS64" s="468"/>
      <c r="FDT64" s="468"/>
      <c r="FDU64" s="468"/>
      <c r="FDV64" s="468"/>
      <c r="FDW64" s="468"/>
      <c r="FDX64" s="468"/>
      <c r="FDY64" s="468"/>
      <c r="FDZ64" s="468"/>
      <c r="FEA64" s="468"/>
      <c r="FEB64" s="468"/>
      <c r="FEC64" s="468"/>
      <c r="FED64" s="468"/>
      <c r="FEE64" s="468"/>
      <c r="FEF64" s="468"/>
      <c r="FEG64" s="468"/>
      <c r="FEH64" s="468"/>
      <c r="FEI64" s="468"/>
      <c r="FEJ64" s="468"/>
      <c r="FEK64" s="468"/>
      <c r="FEL64" s="468"/>
      <c r="FEM64" s="468"/>
      <c r="FEN64" s="468"/>
      <c r="FEO64" s="468"/>
      <c r="FEP64" s="468"/>
      <c r="FEQ64" s="468"/>
      <c r="FER64" s="468"/>
      <c r="FES64" s="468"/>
      <c r="FET64" s="468"/>
      <c r="FEU64" s="468"/>
      <c r="FEV64" s="468"/>
      <c r="FEW64" s="468"/>
      <c r="FEX64" s="468"/>
      <c r="FEY64" s="468"/>
      <c r="FEZ64" s="468"/>
      <c r="FFA64" s="468"/>
      <c r="FFB64" s="468"/>
      <c r="FFC64" s="468"/>
      <c r="FFD64" s="468"/>
      <c r="FFE64" s="468"/>
      <c r="FFF64" s="468"/>
      <c r="FFG64" s="468"/>
      <c r="FFH64" s="468"/>
      <c r="FFI64" s="468"/>
      <c r="FFJ64" s="468"/>
      <c r="FFK64" s="468"/>
      <c r="FFL64" s="468"/>
      <c r="FFM64" s="468"/>
      <c r="FFN64" s="468"/>
      <c r="FFO64" s="468"/>
      <c r="FFP64" s="468"/>
      <c r="FFQ64" s="468"/>
      <c r="FFR64" s="468"/>
      <c r="FFS64" s="468"/>
      <c r="FFT64" s="468"/>
      <c r="FFU64" s="468"/>
      <c r="FFV64" s="468"/>
      <c r="FFW64" s="468"/>
      <c r="FFX64" s="468"/>
      <c r="FFY64" s="468"/>
      <c r="FFZ64" s="468"/>
      <c r="FGA64" s="468"/>
      <c r="FGB64" s="468"/>
      <c r="FGC64" s="468"/>
      <c r="FGD64" s="468"/>
      <c r="FGE64" s="468"/>
      <c r="FGF64" s="468"/>
      <c r="FGG64" s="468"/>
      <c r="FGH64" s="468"/>
      <c r="FGI64" s="468"/>
      <c r="FGJ64" s="468"/>
      <c r="FGK64" s="468"/>
      <c r="FGL64" s="468"/>
      <c r="FGM64" s="468"/>
      <c r="FGN64" s="468"/>
      <c r="FGO64" s="468"/>
      <c r="FGP64" s="468"/>
      <c r="FGQ64" s="468"/>
      <c r="FGR64" s="468"/>
      <c r="FGS64" s="468"/>
      <c r="FGT64" s="468"/>
      <c r="FGU64" s="468"/>
      <c r="FGV64" s="468"/>
      <c r="FGW64" s="468"/>
      <c r="FGX64" s="468"/>
      <c r="FGY64" s="468"/>
      <c r="FGZ64" s="468"/>
      <c r="FHA64" s="468"/>
      <c r="FHB64" s="468"/>
      <c r="FHC64" s="468"/>
      <c r="FHD64" s="468"/>
      <c r="FHE64" s="468"/>
      <c r="FHF64" s="468"/>
      <c r="FHG64" s="468"/>
      <c r="FHH64" s="468"/>
      <c r="FHI64" s="468"/>
      <c r="FHJ64" s="468"/>
      <c r="FHK64" s="468"/>
      <c r="FHL64" s="468"/>
      <c r="FHM64" s="468"/>
      <c r="FHN64" s="468"/>
      <c r="FHO64" s="468"/>
      <c r="FHP64" s="468"/>
      <c r="FHQ64" s="468"/>
      <c r="FHR64" s="468"/>
      <c r="FHS64" s="468"/>
      <c r="FHT64" s="468"/>
      <c r="FHU64" s="468"/>
      <c r="FHV64" s="468"/>
      <c r="FHW64" s="468"/>
      <c r="FHX64" s="468"/>
      <c r="FHY64" s="468"/>
      <c r="FHZ64" s="468"/>
      <c r="FIA64" s="468"/>
      <c r="FIB64" s="468"/>
      <c r="FIC64" s="468"/>
      <c r="FID64" s="468"/>
      <c r="FIE64" s="468"/>
      <c r="FIF64" s="468"/>
      <c r="FIG64" s="468"/>
      <c r="FIH64" s="468"/>
      <c r="FII64" s="468"/>
      <c r="FIJ64" s="468"/>
      <c r="FIK64" s="468"/>
      <c r="FIL64" s="468"/>
      <c r="FIM64" s="468"/>
      <c r="FIN64" s="468"/>
      <c r="FIO64" s="468"/>
      <c r="FIP64" s="468"/>
      <c r="FIQ64" s="468"/>
      <c r="FIR64" s="468"/>
      <c r="FIS64" s="468"/>
      <c r="FIT64" s="468"/>
      <c r="FIU64" s="468"/>
      <c r="FIV64" s="468"/>
      <c r="FIW64" s="468"/>
      <c r="FIX64" s="468"/>
      <c r="FIY64" s="468"/>
      <c r="FIZ64" s="468"/>
      <c r="FJA64" s="468"/>
      <c r="FJB64" s="468"/>
      <c r="FJC64" s="468"/>
      <c r="FJD64" s="468"/>
      <c r="FJE64" s="468"/>
      <c r="FJF64" s="468"/>
      <c r="FJG64" s="468"/>
      <c r="FJH64" s="468"/>
      <c r="FJI64" s="468"/>
      <c r="FJJ64" s="468"/>
      <c r="FJK64" s="468"/>
      <c r="FJL64" s="468"/>
      <c r="FJM64" s="468"/>
      <c r="FJN64" s="468"/>
      <c r="FJO64" s="468"/>
      <c r="FJP64" s="468"/>
      <c r="FJQ64" s="468"/>
      <c r="FJR64" s="468"/>
      <c r="FJS64" s="468"/>
      <c r="FJT64" s="468"/>
      <c r="FJU64" s="468"/>
      <c r="FJV64" s="468"/>
      <c r="FJW64" s="468"/>
      <c r="FJX64" s="468"/>
      <c r="FJY64" s="468"/>
      <c r="FJZ64" s="468"/>
      <c r="FKA64" s="468"/>
      <c r="FKB64" s="468"/>
      <c r="FKC64" s="468"/>
      <c r="FKD64" s="468"/>
      <c r="FKE64" s="468"/>
      <c r="FKF64" s="468"/>
      <c r="FKG64" s="468"/>
      <c r="FKH64" s="468"/>
      <c r="FKI64" s="468"/>
      <c r="FKJ64" s="468"/>
      <c r="FKK64" s="468"/>
      <c r="FKL64" s="468"/>
      <c r="FKM64" s="468"/>
      <c r="FKN64" s="468"/>
      <c r="FKO64" s="468"/>
      <c r="FKP64" s="468"/>
      <c r="FKQ64" s="468"/>
      <c r="FKR64" s="468"/>
      <c r="FKS64" s="468"/>
      <c r="FKT64" s="468"/>
      <c r="FKU64" s="468"/>
      <c r="FKV64" s="468"/>
      <c r="FKW64" s="468"/>
      <c r="FKX64" s="468"/>
      <c r="FKY64" s="468"/>
      <c r="FKZ64" s="468"/>
      <c r="FLA64" s="468"/>
      <c r="FLB64" s="468"/>
      <c r="FLC64" s="468"/>
      <c r="FLD64" s="468"/>
      <c r="FLE64" s="468"/>
      <c r="FLF64" s="468"/>
      <c r="FLG64" s="468"/>
      <c r="FLH64" s="468"/>
      <c r="FLI64" s="468"/>
      <c r="FLJ64" s="468"/>
      <c r="FLK64" s="468"/>
      <c r="FLL64" s="468"/>
      <c r="FLM64" s="468"/>
      <c r="FLN64" s="468"/>
      <c r="FLO64" s="468"/>
      <c r="FLP64" s="468"/>
      <c r="FLQ64" s="468"/>
      <c r="FLR64" s="468"/>
      <c r="FLS64" s="468"/>
      <c r="FLT64" s="468"/>
      <c r="FLU64" s="468"/>
      <c r="FLV64" s="468"/>
      <c r="FLW64" s="468"/>
      <c r="FLX64" s="468"/>
      <c r="FLY64" s="468"/>
      <c r="FLZ64" s="468"/>
      <c r="FMA64" s="468"/>
      <c r="FMB64" s="468"/>
      <c r="FMC64" s="468"/>
      <c r="FMD64" s="468"/>
      <c r="FME64" s="468"/>
      <c r="FMF64" s="468"/>
      <c r="FMG64" s="468"/>
      <c r="FMH64" s="468"/>
      <c r="FMI64" s="468"/>
      <c r="FMJ64" s="468"/>
      <c r="FMK64" s="468"/>
      <c r="FML64" s="468"/>
      <c r="FMM64" s="468"/>
      <c r="FMN64" s="468"/>
      <c r="FMO64" s="468"/>
      <c r="FMP64" s="468"/>
      <c r="FMQ64" s="468"/>
      <c r="FMR64" s="468"/>
      <c r="FMS64" s="468"/>
      <c r="FMT64" s="468"/>
      <c r="FMU64" s="468"/>
      <c r="FMV64" s="468"/>
      <c r="FMW64" s="468"/>
      <c r="FMX64" s="468"/>
      <c r="FMY64" s="468"/>
      <c r="FMZ64" s="468"/>
      <c r="FNA64" s="468"/>
      <c r="FNB64" s="468"/>
      <c r="FNC64" s="468"/>
      <c r="FND64" s="468"/>
      <c r="FNE64" s="468"/>
      <c r="FNF64" s="468"/>
      <c r="FNG64" s="468"/>
      <c r="FNH64" s="468"/>
      <c r="FNI64" s="468"/>
      <c r="FNJ64" s="468"/>
      <c r="FNK64" s="468"/>
      <c r="FNL64" s="468"/>
      <c r="FNM64" s="468"/>
      <c r="FNN64" s="468"/>
      <c r="FNO64" s="468"/>
      <c r="FNP64" s="468"/>
      <c r="FNQ64" s="468"/>
      <c r="FNR64" s="468"/>
      <c r="FNS64" s="468"/>
      <c r="FNT64" s="468"/>
      <c r="FNU64" s="468"/>
      <c r="FNV64" s="468"/>
      <c r="FNW64" s="468"/>
      <c r="FNX64" s="468"/>
      <c r="FNY64" s="468"/>
      <c r="FNZ64" s="468"/>
      <c r="FOA64" s="468"/>
      <c r="FOB64" s="468"/>
      <c r="FOC64" s="468"/>
      <c r="FOD64" s="468"/>
      <c r="FOE64" s="468"/>
      <c r="FOF64" s="468"/>
      <c r="FOG64" s="468"/>
      <c r="FOH64" s="468"/>
      <c r="FOI64" s="468"/>
      <c r="FOJ64" s="468"/>
      <c r="FOK64" s="468"/>
      <c r="FOL64" s="468"/>
      <c r="FOM64" s="468"/>
      <c r="FON64" s="468"/>
      <c r="FOO64" s="468"/>
      <c r="FOP64" s="468"/>
      <c r="FOQ64" s="468"/>
      <c r="FOR64" s="468"/>
      <c r="FOS64" s="468"/>
      <c r="FOT64" s="468"/>
      <c r="FOU64" s="468"/>
      <c r="FOV64" s="468"/>
      <c r="FOW64" s="468"/>
      <c r="FOX64" s="468"/>
      <c r="FOY64" s="468"/>
      <c r="FOZ64" s="468"/>
      <c r="FPA64" s="468"/>
      <c r="FPB64" s="468"/>
      <c r="FPC64" s="468"/>
      <c r="FPD64" s="468"/>
      <c r="FPE64" s="468"/>
      <c r="FPF64" s="468"/>
      <c r="FPG64" s="468"/>
      <c r="FPH64" s="468"/>
      <c r="FPI64" s="468"/>
      <c r="FPJ64" s="468"/>
      <c r="FPK64" s="468"/>
      <c r="FPL64" s="468"/>
      <c r="FPM64" s="468"/>
      <c r="FPN64" s="468"/>
      <c r="FPO64" s="468"/>
      <c r="FPP64" s="468"/>
      <c r="FPQ64" s="468"/>
      <c r="FPR64" s="468"/>
      <c r="FPS64" s="468"/>
      <c r="FPT64" s="468"/>
      <c r="FPU64" s="468"/>
      <c r="FPV64" s="468"/>
      <c r="FPW64" s="468"/>
      <c r="FPX64" s="468"/>
      <c r="FPY64" s="468"/>
      <c r="FPZ64" s="468"/>
      <c r="FQA64" s="468"/>
      <c r="FQB64" s="468"/>
      <c r="FQC64" s="468"/>
      <c r="FQD64" s="468"/>
      <c r="FQE64" s="468"/>
      <c r="FQF64" s="468"/>
      <c r="FQG64" s="468"/>
      <c r="FQH64" s="468"/>
      <c r="FQI64" s="468"/>
      <c r="FQJ64" s="468"/>
      <c r="FQK64" s="468"/>
      <c r="FQL64" s="468"/>
      <c r="FQM64" s="468"/>
      <c r="FQN64" s="468"/>
      <c r="FQO64" s="468"/>
      <c r="FQP64" s="468"/>
      <c r="FQQ64" s="468"/>
      <c r="FQR64" s="468"/>
      <c r="FQS64" s="468"/>
      <c r="FQT64" s="468"/>
      <c r="FQU64" s="468"/>
      <c r="FQV64" s="468"/>
      <c r="FQW64" s="468"/>
      <c r="FQX64" s="468"/>
      <c r="FQY64" s="468"/>
      <c r="FQZ64" s="468"/>
      <c r="FRA64" s="468"/>
      <c r="FRB64" s="468"/>
      <c r="FRC64" s="468"/>
      <c r="FRD64" s="468"/>
      <c r="FRE64" s="468"/>
      <c r="FRF64" s="468"/>
      <c r="FRG64" s="468"/>
      <c r="FRH64" s="468"/>
      <c r="FRI64" s="468"/>
      <c r="FRJ64" s="468"/>
      <c r="FRK64" s="468"/>
      <c r="FRL64" s="468"/>
      <c r="FRM64" s="468"/>
      <c r="FRN64" s="468"/>
      <c r="FRO64" s="468"/>
      <c r="FRP64" s="468"/>
      <c r="FRQ64" s="468"/>
      <c r="FRR64" s="468"/>
      <c r="FRS64" s="468"/>
      <c r="FRT64" s="468"/>
      <c r="FRU64" s="468"/>
      <c r="FRV64" s="468"/>
      <c r="FRW64" s="468"/>
      <c r="FRX64" s="468"/>
      <c r="FRY64" s="468"/>
      <c r="FRZ64" s="468"/>
      <c r="FSA64" s="468"/>
      <c r="FSB64" s="468"/>
      <c r="FSC64" s="468"/>
      <c r="FSD64" s="468"/>
      <c r="FSE64" s="468"/>
      <c r="FSF64" s="468"/>
      <c r="FSG64" s="468"/>
      <c r="FSH64" s="468"/>
      <c r="FSI64" s="468"/>
      <c r="FSJ64" s="468"/>
      <c r="FSK64" s="468"/>
      <c r="FSL64" s="468"/>
      <c r="FSM64" s="468"/>
      <c r="FSN64" s="468"/>
      <c r="FSO64" s="468"/>
      <c r="FSP64" s="468"/>
      <c r="FSQ64" s="468"/>
      <c r="FSR64" s="468"/>
      <c r="FSS64" s="468"/>
      <c r="FST64" s="468"/>
      <c r="FSU64" s="468"/>
      <c r="FSV64" s="468"/>
      <c r="FSW64" s="468"/>
      <c r="FSX64" s="468"/>
      <c r="FSY64" s="468"/>
      <c r="FSZ64" s="468"/>
      <c r="FTA64" s="468"/>
      <c r="FTB64" s="468"/>
      <c r="FTC64" s="468"/>
      <c r="FTD64" s="468"/>
      <c r="FTE64" s="468"/>
      <c r="FTF64" s="468"/>
      <c r="FTG64" s="468"/>
      <c r="FTH64" s="468"/>
      <c r="FTI64" s="468"/>
      <c r="FTJ64" s="468"/>
      <c r="FTK64" s="468"/>
      <c r="FTL64" s="468"/>
      <c r="FTM64" s="468"/>
      <c r="FTN64" s="468"/>
      <c r="FTO64" s="468"/>
      <c r="FTP64" s="468"/>
      <c r="FTQ64" s="468"/>
      <c r="FTR64" s="468"/>
      <c r="FTS64" s="468"/>
      <c r="FTT64" s="468"/>
      <c r="FTU64" s="468"/>
      <c r="FTV64" s="468"/>
      <c r="FTW64" s="468"/>
      <c r="FTX64" s="468"/>
      <c r="FTY64" s="468"/>
      <c r="FTZ64" s="468"/>
      <c r="FUA64" s="468"/>
      <c r="FUB64" s="468"/>
      <c r="FUC64" s="468"/>
      <c r="FUD64" s="468"/>
      <c r="FUE64" s="468"/>
      <c r="FUF64" s="468"/>
      <c r="FUG64" s="468"/>
      <c r="FUH64" s="468"/>
      <c r="FUI64" s="468"/>
      <c r="FUJ64" s="468"/>
      <c r="FUK64" s="468"/>
      <c r="FUL64" s="468"/>
      <c r="FUM64" s="468"/>
      <c r="FUN64" s="468"/>
      <c r="FUO64" s="468"/>
      <c r="FUP64" s="468"/>
      <c r="FUQ64" s="468"/>
      <c r="FUR64" s="468"/>
      <c r="FUS64" s="468"/>
      <c r="FUT64" s="468"/>
      <c r="FUU64" s="468"/>
      <c r="FUV64" s="468"/>
      <c r="FUW64" s="468"/>
      <c r="FUX64" s="468"/>
      <c r="FUY64" s="468"/>
      <c r="FUZ64" s="468"/>
      <c r="FVA64" s="468"/>
      <c r="FVB64" s="468"/>
      <c r="FVC64" s="468"/>
      <c r="FVD64" s="468"/>
      <c r="FVE64" s="468"/>
      <c r="FVF64" s="468"/>
      <c r="FVG64" s="468"/>
      <c r="FVH64" s="468"/>
      <c r="FVI64" s="468"/>
      <c r="FVJ64" s="468"/>
      <c r="FVK64" s="468"/>
      <c r="FVL64" s="468"/>
      <c r="FVM64" s="468"/>
      <c r="FVN64" s="468"/>
      <c r="FVO64" s="468"/>
      <c r="FVP64" s="468"/>
      <c r="FVQ64" s="468"/>
      <c r="FVR64" s="468"/>
      <c r="FVS64" s="468"/>
      <c r="FVT64" s="468"/>
      <c r="FVU64" s="468"/>
      <c r="FVV64" s="468"/>
      <c r="FVW64" s="468"/>
      <c r="FVX64" s="468"/>
      <c r="FVY64" s="468"/>
      <c r="FVZ64" s="468"/>
      <c r="FWA64" s="468"/>
      <c r="FWB64" s="468"/>
      <c r="FWC64" s="468"/>
      <c r="FWD64" s="468"/>
      <c r="FWE64" s="468"/>
      <c r="FWF64" s="468"/>
      <c r="FWG64" s="468"/>
      <c r="FWH64" s="468"/>
      <c r="FWI64" s="468"/>
      <c r="FWJ64" s="468"/>
      <c r="FWK64" s="468"/>
      <c r="FWL64" s="468"/>
      <c r="FWM64" s="468"/>
      <c r="FWN64" s="468"/>
      <c r="FWO64" s="468"/>
      <c r="FWP64" s="468"/>
      <c r="FWQ64" s="468"/>
      <c r="FWR64" s="468"/>
      <c r="FWS64" s="468"/>
      <c r="FWT64" s="468"/>
      <c r="FWU64" s="468"/>
      <c r="FWV64" s="468"/>
      <c r="FWW64" s="468"/>
      <c r="FWX64" s="468"/>
      <c r="FWY64" s="468"/>
      <c r="FWZ64" s="468"/>
      <c r="FXA64" s="468"/>
      <c r="FXB64" s="468"/>
      <c r="FXC64" s="468"/>
      <c r="FXD64" s="468"/>
      <c r="FXE64" s="468"/>
      <c r="FXF64" s="468"/>
      <c r="FXG64" s="468"/>
      <c r="FXH64" s="468"/>
      <c r="FXI64" s="468"/>
      <c r="FXJ64" s="468"/>
      <c r="FXK64" s="468"/>
      <c r="FXL64" s="468"/>
      <c r="FXM64" s="468"/>
      <c r="FXN64" s="468"/>
      <c r="FXO64" s="468"/>
      <c r="FXP64" s="468"/>
      <c r="FXQ64" s="468"/>
      <c r="FXR64" s="468"/>
      <c r="FXS64" s="468"/>
      <c r="FXT64" s="468"/>
      <c r="FXU64" s="468"/>
      <c r="FXV64" s="468"/>
      <c r="FXW64" s="468"/>
      <c r="FXX64" s="468"/>
      <c r="FXY64" s="468"/>
      <c r="FXZ64" s="468"/>
      <c r="FYA64" s="468"/>
      <c r="FYB64" s="468"/>
      <c r="FYC64" s="468"/>
      <c r="FYD64" s="468"/>
      <c r="FYE64" s="468"/>
      <c r="FYF64" s="468"/>
      <c r="FYG64" s="468"/>
      <c r="FYH64" s="468"/>
      <c r="FYI64" s="468"/>
      <c r="FYJ64" s="468"/>
      <c r="FYK64" s="468"/>
      <c r="FYL64" s="468"/>
      <c r="FYM64" s="468"/>
      <c r="FYN64" s="468"/>
      <c r="FYO64" s="468"/>
      <c r="FYP64" s="468"/>
      <c r="FYQ64" s="468"/>
      <c r="FYR64" s="468"/>
      <c r="FYS64" s="468"/>
      <c r="FYT64" s="468"/>
      <c r="FYU64" s="468"/>
      <c r="FYV64" s="468"/>
      <c r="FYW64" s="468"/>
      <c r="FYX64" s="468"/>
      <c r="FYY64" s="468"/>
      <c r="FYZ64" s="468"/>
      <c r="FZA64" s="468"/>
      <c r="FZB64" s="468"/>
      <c r="FZC64" s="468"/>
      <c r="FZD64" s="468"/>
      <c r="FZE64" s="468"/>
      <c r="FZF64" s="468"/>
      <c r="FZG64" s="468"/>
      <c r="FZH64" s="468"/>
      <c r="FZI64" s="468"/>
      <c r="FZJ64" s="468"/>
      <c r="FZK64" s="468"/>
      <c r="FZL64" s="468"/>
      <c r="FZM64" s="468"/>
      <c r="FZN64" s="468"/>
      <c r="FZO64" s="468"/>
      <c r="FZP64" s="468"/>
      <c r="FZQ64" s="468"/>
      <c r="FZR64" s="468"/>
      <c r="FZS64" s="468"/>
      <c r="FZT64" s="468"/>
      <c r="FZU64" s="468"/>
      <c r="FZV64" s="468"/>
      <c r="FZW64" s="468"/>
      <c r="FZX64" s="468"/>
      <c r="FZY64" s="468"/>
      <c r="FZZ64" s="468"/>
      <c r="GAA64" s="468"/>
      <c r="GAB64" s="468"/>
      <c r="GAC64" s="468"/>
      <c r="GAD64" s="468"/>
      <c r="GAE64" s="468"/>
      <c r="GAF64" s="468"/>
      <c r="GAG64" s="468"/>
      <c r="GAH64" s="468"/>
      <c r="GAI64" s="468"/>
      <c r="GAJ64" s="468"/>
      <c r="GAK64" s="468"/>
      <c r="GAL64" s="468"/>
      <c r="GAM64" s="468"/>
      <c r="GAN64" s="468"/>
      <c r="GAO64" s="468"/>
      <c r="GAP64" s="468"/>
      <c r="GAQ64" s="468"/>
      <c r="GAR64" s="468"/>
      <c r="GAS64" s="468"/>
      <c r="GAT64" s="468"/>
      <c r="GAU64" s="468"/>
      <c r="GAV64" s="468"/>
      <c r="GAW64" s="468"/>
      <c r="GAX64" s="468"/>
      <c r="GAY64" s="468"/>
      <c r="GAZ64" s="468"/>
      <c r="GBA64" s="468"/>
      <c r="GBB64" s="468"/>
      <c r="GBC64" s="468"/>
      <c r="GBD64" s="468"/>
      <c r="GBE64" s="468"/>
      <c r="GBF64" s="468"/>
      <c r="GBG64" s="468"/>
      <c r="GBH64" s="468"/>
      <c r="GBI64" s="468"/>
      <c r="GBJ64" s="468"/>
      <c r="GBK64" s="468"/>
      <c r="GBL64" s="468"/>
      <c r="GBM64" s="468"/>
      <c r="GBN64" s="468"/>
      <c r="GBO64" s="468"/>
      <c r="GBP64" s="468"/>
      <c r="GBQ64" s="468"/>
      <c r="GBR64" s="468"/>
      <c r="GBS64" s="468"/>
      <c r="GBT64" s="468"/>
      <c r="GBU64" s="468"/>
      <c r="GBV64" s="468"/>
      <c r="GBW64" s="468"/>
      <c r="GBX64" s="468"/>
      <c r="GBY64" s="468"/>
      <c r="GBZ64" s="468"/>
      <c r="GCA64" s="468"/>
      <c r="GCB64" s="468"/>
      <c r="GCC64" s="468"/>
      <c r="GCD64" s="468"/>
      <c r="GCE64" s="468"/>
      <c r="GCF64" s="468"/>
      <c r="GCG64" s="468"/>
      <c r="GCH64" s="468"/>
      <c r="GCI64" s="468"/>
      <c r="GCJ64" s="468"/>
      <c r="GCK64" s="468"/>
      <c r="GCL64" s="468"/>
      <c r="GCM64" s="468"/>
      <c r="GCN64" s="468"/>
      <c r="GCO64" s="468"/>
      <c r="GCP64" s="468"/>
      <c r="GCQ64" s="468"/>
      <c r="GCR64" s="468"/>
      <c r="GCS64" s="468"/>
      <c r="GCT64" s="468"/>
      <c r="GCU64" s="468"/>
      <c r="GCV64" s="468"/>
      <c r="GCW64" s="468"/>
      <c r="GCX64" s="468"/>
      <c r="GCY64" s="468"/>
      <c r="GCZ64" s="468"/>
      <c r="GDA64" s="468"/>
      <c r="GDB64" s="468"/>
      <c r="GDC64" s="468"/>
      <c r="GDD64" s="468"/>
      <c r="GDE64" s="468"/>
      <c r="GDF64" s="468"/>
      <c r="GDG64" s="468"/>
      <c r="GDH64" s="468"/>
      <c r="GDI64" s="468"/>
      <c r="GDJ64" s="468"/>
      <c r="GDK64" s="468"/>
      <c r="GDL64" s="468"/>
      <c r="GDM64" s="468"/>
      <c r="GDN64" s="468"/>
      <c r="GDO64" s="468"/>
      <c r="GDP64" s="468"/>
      <c r="GDQ64" s="468"/>
      <c r="GDR64" s="468"/>
      <c r="GDS64" s="468"/>
      <c r="GDT64" s="468"/>
      <c r="GDU64" s="468"/>
      <c r="GDV64" s="468"/>
      <c r="GDW64" s="468"/>
      <c r="GDX64" s="468"/>
      <c r="GDY64" s="468"/>
      <c r="GDZ64" s="468"/>
      <c r="GEA64" s="468"/>
      <c r="GEB64" s="468"/>
      <c r="GEC64" s="468"/>
      <c r="GED64" s="468"/>
      <c r="GEE64" s="468"/>
      <c r="GEF64" s="468"/>
      <c r="GEG64" s="468"/>
      <c r="GEH64" s="468"/>
      <c r="GEI64" s="468"/>
      <c r="GEJ64" s="468"/>
      <c r="GEK64" s="468"/>
      <c r="GEL64" s="468"/>
      <c r="GEM64" s="468"/>
      <c r="GEN64" s="468"/>
      <c r="GEO64" s="468"/>
      <c r="GEP64" s="468"/>
      <c r="GEQ64" s="468"/>
      <c r="GER64" s="468"/>
      <c r="GES64" s="468"/>
      <c r="GET64" s="468"/>
      <c r="GEU64" s="468"/>
      <c r="GEV64" s="468"/>
      <c r="GEW64" s="468"/>
      <c r="GEX64" s="468"/>
      <c r="GEY64" s="468"/>
      <c r="GEZ64" s="468"/>
      <c r="GFA64" s="468"/>
      <c r="GFB64" s="468"/>
      <c r="GFC64" s="468"/>
      <c r="GFD64" s="468"/>
      <c r="GFE64" s="468"/>
      <c r="GFF64" s="468"/>
      <c r="GFG64" s="468"/>
      <c r="GFH64" s="468"/>
      <c r="GFI64" s="468"/>
      <c r="GFJ64" s="468"/>
      <c r="GFK64" s="468"/>
      <c r="GFL64" s="468"/>
      <c r="GFM64" s="468"/>
      <c r="GFN64" s="468"/>
      <c r="GFO64" s="468"/>
      <c r="GFP64" s="468"/>
      <c r="GFQ64" s="468"/>
      <c r="GFR64" s="468"/>
      <c r="GFS64" s="468"/>
      <c r="GFT64" s="468"/>
      <c r="GFU64" s="468"/>
      <c r="GFV64" s="468"/>
      <c r="GFW64" s="468"/>
      <c r="GFX64" s="468"/>
      <c r="GFY64" s="468"/>
      <c r="GFZ64" s="468"/>
      <c r="GGA64" s="468"/>
      <c r="GGB64" s="468"/>
      <c r="GGC64" s="468"/>
      <c r="GGD64" s="468"/>
      <c r="GGE64" s="468"/>
      <c r="GGF64" s="468"/>
      <c r="GGG64" s="468"/>
      <c r="GGH64" s="468"/>
      <c r="GGI64" s="468"/>
      <c r="GGJ64" s="468"/>
      <c r="GGK64" s="468"/>
      <c r="GGL64" s="468"/>
      <c r="GGM64" s="468"/>
      <c r="GGN64" s="468"/>
      <c r="GGO64" s="468"/>
      <c r="GGP64" s="468"/>
      <c r="GGQ64" s="468"/>
      <c r="GGR64" s="468"/>
      <c r="GGS64" s="468"/>
      <c r="GGT64" s="468"/>
      <c r="GGU64" s="468"/>
      <c r="GGV64" s="468"/>
      <c r="GGW64" s="468"/>
      <c r="GGX64" s="468"/>
      <c r="GGY64" s="468"/>
      <c r="GGZ64" s="468"/>
      <c r="GHA64" s="468"/>
      <c r="GHB64" s="468"/>
      <c r="GHC64" s="468"/>
      <c r="GHD64" s="468"/>
      <c r="GHE64" s="468"/>
      <c r="GHF64" s="468"/>
      <c r="GHG64" s="468"/>
      <c r="GHH64" s="468"/>
      <c r="GHI64" s="468"/>
      <c r="GHJ64" s="468"/>
      <c r="GHK64" s="468"/>
      <c r="GHL64" s="468"/>
      <c r="GHM64" s="468"/>
      <c r="GHN64" s="468"/>
      <c r="GHO64" s="468"/>
      <c r="GHP64" s="468"/>
      <c r="GHQ64" s="468"/>
      <c r="GHR64" s="468"/>
      <c r="GHS64" s="468"/>
      <c r="GHT64" s="468"/>
      <c r="GHU64" s="468"/>
      <c r="GHV64" s="468"/>
      <c r="GHW64" s="468"/>
      <c r="GHX64" s="468"/>
      <c r="GHY64" s="468"/>
      <c r="GHZ64" s="468"/>
      <c r="GIA64" s="468"/>
      <c r="GIB64" s="468"/>
      <c r="GIC64" s="468"/>
      <c r="GID64" s="468"/>
      <c r="GIE64" s="468"/>
      <c r="GIF64" s="468"/>
      <c r="GIG64" s="468"/>
      <c r="GIH64" s="468"/>
      <c r="GII64" s="468"/>
      <c r="GIJ64" s="468"/>
      <c r="GIK64" s="468"/>
      <c r="GIL64" s="468"/>
      <c r="GIM64" s="468"/>
      <c r="GIN64" s="468"/>
      <c r="GIO64" s="468"/>
      <c r="GIP64" s="468"/>
      <c r="GIQ64" s="468"/>
      <c r="GIR64" s="468"/>
      <c r="GIS64" s="468"/>
      <c r="GIT64" s="468"/>
      <c r="GIU64" s="468"/>
      <c r="GIV64" s="468"/>
      <c r="GIW64" s="468"/>
      <c r="GIX64" s="468"/>
      <c r="GIY64" s="468"/>
      <c r="GIZ64" s="468"/>
      <c r="GJA64" s="468"/>
      <c r="GJB64" s="468"/>
      <c r="GJC64" s="468"/>
      <c r="GJD64" s="468"/>
      <c r="GJE64" s="468"/>
      <c r="GJF64" s="468"/>
      <c r="GJG64" s="468"/>
      <c r="GJH64" s="468"/>
      <c r="GJI64" s="468"/>
      <c r="GJJ64" s="468"/>
      <c r="GJK64" s="468"/>
      <c r="GJL64" s="468"/>
      <c r="GJM64" s="468"/>
      <c r="GJN64" s="468"/>
      <c r="GJO64" s="468"/>
      <c r="GJP64" s="468"/>
      <c r="GJQ64" s="468"/>
      <c r="GJR64" s="468"/>
      <c r="GJS64" s="468"/>
      <c r="GJT64" s="468"/>
      <c r="GJU64" s="468"/>
      <c r="GJV64" s="468"/>
      <c r="GJW64" s="468"/>
      <c r="GJX64" s="468"/>
      <c r="GJY64" s="468"/>
      <c r="GJZ64" s="468"/>
      <c r="GKA64" s="468"/>
      <c r="GKB64" s="468"/>
      <c r="GKC64" s="468"/>
      <c r="GKD64" s="468"/>
      <c r="GKE64" s="468"/>
      <c r="GKF64" s="468"/>
      <c r="GKG64" s="468"/>
      <c r="GKH64" s="468"/>
      <c r="GKI64" s="468"/>
      <c r="GKJ64" s="468"/>
      <c r="GKK64" s="468"/>
      <c r="GKL64" s="468"/>
      <c r="GKM64" s="468"/>
      <c r="GKN64" s="468"/>
      <c r="GKO64" s="468"/>
      <c r="GKP64" s="468"/>
      <c r="GKQ64" s="468"/>
      <c r="GKR64" s="468"/>
      <c r="GKS64" s="468"/>
      <c r="GKT64" s="468"/>
      <c r="GKU64" s="468"/>
      <c r="GKV64" s="468"/>
      <c r="GKW64" s="468"/>
      <c r="GKX64" s="468"/>
      <c r="GKY64" s="468"/>
      <c r="GKZ64" s="468"/>
      <c r="GLA64" s="468"/>
      <c r="GLB64" s="468"/>
      <c r="GLC64" s="468"/>
      <c r="GLD64" s="468"/>
      <c r="GLE64" s="468"/>
      <c r="GLF64" s="468"/>
      <c r="GLG64" s="468"/>
      <c r="GLH64" s="468"/>
      <c r="GLI64" s="468"/>
      <c r="GLJ64" s="468"/>
      <c r="GLK64" s="468"/>
      <c r="GLL64" s="468"/>
      <c r="GLM64" s="468"/>
      <c r="GLN64" s="468"/>
      <c r="GLO64" s="468"/>
      <c r="GLP64" s="468"/>
      <c r="GLQ64" s="468"/>
      <c r="GLR64" s="468"/>
      <c r="GLS64" s="468"/>
      <c r="GLT64" s="468"/>
      <c r="GLU64" s="468"/>
      <c r="GLV64" s="468"/>
      <c r="GLW64" s="468"/>
      <c r="GLX64" s="468"/>
      <c r="GLY64" s="468"/>
      <c r="GLZ64" s="468"/>
      <c r="GMA64" s="468"/>
      <c r="GMB64" s="468"/>
      <c r="GMC64" s="468"/>
      <c r="GMD64" s="468"/>
      <c r="GME64" s="468"/>
      <c r="GMF64" s="468"/>
      <c r="GMG64" s="468"/>
      <c r="GMH64" s="468"/>
      <c r="GMI64" s="468"/>
      <c r="GMJ64" s="468"/>
      <c r="GMK64" s="468"/>
      <c r="GML64" s="468"/>
      <c r="GMM64" s="468"/>
      <c r="GMN64" s="468"/>
      <c r="GMO64" s="468"/>
      <c r="GMP64" s="468"/>
      <c r="GMQ64" s="468"/>
      <c r="GMR64" s="468"/>
      <c r="GMS64" s="468"/>
      <c r="GMT64" s="468"/>
      <c r="GMU64" s="468"/>
      <c r="GMV64" s="468"/>
      <c r="GMW64" s="468"/>
      <c r="GMX64" s="468"/>
      <c r="GMY64" s="468"/>
      <c r="GMZ64" s="468"/>
      <c r="GNA64" s="468"/>
      <c r="GNB64" s="468"/>
      <c r="GNC64" s="468"/>
      <c r="GND64" s="468"/>
      <c r="GNE64" s="468"/>
      <c r="GNF64" s="468"/>
      <c r="GNG64" s="468"/>
      <c r="GNH64" s="468"/>
      <c r="GNI64" s="468"/>
      <c r="GNJ64" s="468"/>
      <c r="GNK64" s="468"/>
      <c r="GNL64" s="468"/>
      <c r="GNM64" s="468"/>
      <c r="GNN64" s="468"/>
      <c r="GNO64" s="468"/>
      <c r="GNP64" s="468"/>
      <c r="GNQ64" s="468"/>
      <c r="GNR64" s="468"/>
      <c r="GNS64" s="468"/>
      <c r="GNT64" s="468"/>
      <c r="GNU64" s="468"/>
      <c r="GNV64" s="468"/>
      <c r="GNW64" s="468"/>
      <c r="GNX64" s="468"/>
      <c r="GNY64" s="468"/>
      <c r="GNZ64" s="468"/>
      <c r="GOA64" s="468"/>
      <c r="GOB64" s="468"/>
      <c r="GOC64" s="468"/>
      <c r="GOD64" s="468"/>
      <c r="GOE64" s="468"/>
      <c r="GOF64" s="468"/>
      <c r="GOG64" s="468"/>
      <c r="GOH64" s="468"/>
      <c r="GOI64" s="468"/>
      <c r="GOJ64" s="468"/>
      <c r="GOK64" s="468"/>
      <c r="GOL64" s="468"/>
      <c r="GOM64" s="468"/>
      <c r="GON64" s="468"/>
      <c r="GOO64" s="468"/>
      <c r="GOP64" s="468"/>
      <c r="GOQ64" s="468"/>
      <c r="GOR64" s="468"/>
      <c r="GOS64" s="468"/>
      <c r="GOT64" s="468"/>
      <c r="GOU64" s="468"/>
      <c r="GOV64" s="468"/>
      <c r="GOW64" s="468"/>
      <c r="GOX64" s="468"/>
      <c r="GOY64" s="468"/>
      <c r="GOZ64" s="468"/>
      <c r="GPA64" s="468"/>
      <c r="GPB64" s="468"/>
      <c r="GPC64" s="468"/>
      <c r="GPD64" s="468"/>
      <c r="GPE64" s="468"/>
      <c r="GPF64" s="468"/>
      <c r="GPG64" s="468"/>
      <c r="GPH64" s="468"/>
      <c r="GPI64" s="468"/>
      <c r="GPJ64" s="468"/>
      <c r="GPK64" s="468"/>
      <c r="GPL64" s="468"/>
      <c r="GPM64" s="468"/>
      <c r="GPN64" s="468"/>
      <c r="GPO64" s="468"/>
      <c r="GPP64" s="468"/>
      <c r="GPQ64" s="468"/>
      <c r="GPR64" s="468"/>
      <c r="GPS64" s="468"/>
      <c r="GPT64" s="468"/>
      <c r="GPU64" s="468"/>
      <c r="GPV64" s="468"/>
      <c r="GPW64" s="468"/>
      <c r="GPX64" s="468"/>
      <c r="GPY64" s="468"/>
      <c r="GPZ64" s="468"/>
      <c r="GQA64" s="468"/>
      <c r="GQB64" s="468"/>
      <c r="GQC64" s="468"/>
      <c r="GQD64" s="468"/>
      <c r="GQE64" s="468"/>
      <c r="GQF64" s="468"/>
      <c r="GQG64" s="468"/>
      <c r="GQH64" s="468"/>
      <c r="GQI64" s="468"/>
      <c r="GQJ64" s="468"/>
      <c r="GQK64" s="468"/>
      <c r="GQL64" s="468"/>
      <c r="GQM64" s="468"/>
      <c r="GQN64" s="468"/>
      <c r="GQO64" s="468"/>
      <c r="GQP64" s="468"/>
      <c r="GQQ64" s="468"/>
      <c r="GQR64" s="468"/>
      <c r="GQS64" s="468"/>
      <c r="GQT64" s="468"/>
      <c r="GQU64" s="468"/>
      <c r="GQV64" s="468"/>
      <c r="GQW64" s="468"/>
      <c r="GQX64" s="468"/>
      <c r="GQY64" s="468"/>
      <c r="GQZ64" s="468"/>
      <c r="GRA64" s="468"/>
      <c r="GRB64" s="468"/>
      <c r="GRC64" s="468"/>
      <c r="GRD64" s="468"/>
      <c r="GRE64" s="468"/>
      <c r="GRF64" s="468"/>
      <c r="GRG64" s="468"/>
      <c r="GRH64" s="468"/>
      <c r="GRI64" s="468"/>
      <c r="GRJ64" s="468"/>
      <c r="GRK64" s="468"/>
      <c r="GRL64" s="468"/>
      <c r="GRM64" s="468"/>
      <c r="GRN64" s="468"/>
      <c r="GRO64" s="468"/>
      <c r="GRP64" s="468"/>
      <c r="GRQ64" s="468"/>
      <c r="GRR64" s="468"/>
      <c r="GRS64" s="468"/>
      <c r="GRT64" s="468"/>
      <c r="GRU64" s="468"/>
      <c r="GRV64" s="468"/>
      <c r="GRW64" s="468"/>
      <c r="GRX64" s="468"/>
      <c r="GRY64" s="468"/>
      <c r="GRZ64" s="468"/>
      <c r="GSA64" s="468"/>
      <c r="GSB64" s="468"/>
      <c r="GSC64" s="468"/>
      <c r="GSD64" s="468"/>
      <c r="GSE64" s="468"/>
      <c r="GSF64" s="468"/>
      <c r="GSG64" s="468"/>
      <c r="GSH64" s="468"/>
      <c r="GSI64" s="468"/>
      <c r="GSJ64" s="468"/>
      <c r="GSK64" s="468"/>
      <c r="GSL64" s="468"/>
      <c r="GSM64" s="468"/>
      <c r="GSN64" s="468"/>
      <c r="GSO64" s="468"/>
      <c r="GSP64" s="468"/>
      <c r="GSQ64" s="468"/>
      <c r="GSR64" s="468"/>
      <c r="GSS64" s="468"/>
      <c r="GST64" s="468"/>
      <c r="GSU64" s="468"/>
      <c r="GSV64" s="468"/>
      <c r="GSW64" s="468"/>
      <c r="GSX64" s="468"/>
      <c r="GSY64" s="468"/>
      <c r="GSZ64" s="468"/>
      <c r="GTA64" s="468"/>
      <c r="GTB64" s="468"/>
      <c r="GTC64" s="468"/>
      <c r="GTD64" s="468"/>
      <c r="GTE64" s="468"/>
      <c r="GTF64" s="468"/>
      <c r="GTG64" s="468"/>
      <c r="GTH64" s="468"/>
      <c r="GTI64" s="468"/>
      <c r="GTJ64" s="468"/>
      <c r="GTK64" s="468"/>
      <c r="GTL64" s="468"/>
      <c r="GTM64" s="468"/>
      <c r="GTN64" s="468"/>
      <c r="GTO64" s="468"/>
      <c r="GTP64" s="468"/>
      <c r="GTQ64" s="468"/>
      <c r="GTR64" s="468"/>
      <c r="GTS64" s="468"/>
      <c r="GTT64" s="468"/>
      <c r="GTU64" s="468"/>
      <c r="GTV64" s="468"/>
      <c r="GTW64" s="468"/>
      <c r="GTX64" s="468"/>
      <c r="GTY64" s="468"/>
      <c r="GTZ64" s="468"/>
      <c r="GUA64" s="468"/>
      <c r="GUB64" s="468"/>
      <c r="GUC64" s="468"/>
      <c r="GUD64" s="468"/>
      <c r="GUE64" s="468"/>
      <c r="GUF64" s="468"/>
      <c r="GUG64" s="468"/>
      <c r="GUH64" s="468"/>
      <c r="GUI64" s="468"/>
      <c r="GUJ64" s="468"/>
      <c r="GUK64" s="468"/>
      <c r="GUL64" s="468"/>
      <c r="GUM64" s="468"/>
      <c r="GUN64" s="468"/>
      <c r="GUO64" s="468"/>
      <c r="GUP64" s="468"/>
      <c r="GUQ64" s="468"/>
      <c r="GUR64" s="468"/>
      <c r="GUS64" s="468"/>
      <c r="GUT64" s="468"/>
      <c r="GUU64" s="468"/>
      <c r="GUV64" s="468"/>
      <c r="GUW64" s="468"/>
      <c r="GUX64" s="468"/>
      <c r="GUY64" s="468"/>
      <c r="GUZ64" s="468"/>
      <c r="GVA64" s="468"/>
      <c r="GVB64" s="468"/>
      <c r="GVC64" s="468"/>
      <c r="GVD64" s="468"/>
      <c r="GVE64" s="468"/>
      <c r="GVF64" s="468"/>
      <c r="GVG64" s="468"/>
      <c r="GVH64" s="468"/>
      <c r="GVI64" s="468"/>
      <c r="GVJ64" s="468"/>
      <c r="GVK64" s="468"/>
      <c r="GVL64" s="468"/>
      <c r="GVM64" s="468"/>
      <c r="GVN64" s="468"/>
      <c r="GVO64" s="468"/>
      <c r="GVP64" s="468"/>
      <c r="GVQ64" s="468"/>
      <c r="GVR64" s="468"/>
      <c r="GVS64" s="468"/>
      <c r="GVT64" s="468"/>
      <c r="GVU64" s="468"/>
      <c r="GVV64" s="468"/>
      <c r="GVW64" s="468"/>
      <c r="GVX64" s="468"/>
      <c r="GVY64" s="468"/>
      <c r="GVZ64" s="468"/>
      <c r="GWA64" s="468"/>
      <c r="GWB64" s="468"/>
      <c r="GWC64" s="468"/>
      <c r="GWD64" s="468"/>
      <c r="GWE64" s="468"/>
      <c r="GWF64" s="468"/>
      <c r="GWG64" s="468"/>
      <c r="GWH64" s="468"/>
      <c r="GWI64" s="468"/>
      <c r="GWJ64" s="468"/>
      <c r="GWK64" s="468"/>
      <c r="GWL64" s="468"/>
      <c r="GWM64" s="468"/>
      <c r="GWN64" s="468"/>
      <c r="GWO64" s="468"/>
      <c r="GWP64" s="468"/>
      <c r="GWQ64" s="468"/>
      <c r="GWR64" s="468"/>
      <c r="GWS64" s="468"/>
      <c r="GWT64" s="468"/>
      <c r="GWU64" s="468"/>
      <c r="GWV64" s="468"/>
      <c r="GWW64" s="468"/>
      <c r="GWX64" s="468"/>
      <c r="GWY64" s="468"/>
      <c r="GWZ64" s="468"/>
      <c r="GXA64" s="468"/>
      <c r="GXB64" s="468"/>
      <c r="GXC64" s="468"/>
      <c r="GXD64" s="468"/>
      <c r="GXE64" s="468"/>
      <c r="GXF64" s="468"/>
      <c r="GXG64" s="468"/>
      <c r="GXH64" s="468"/>
      <c r="GXI64" s="468"/>
      <c r="GXJ64" s="468"/>
      <c r="GXK64" s="468"/>
      <c r="GXL64" s="468"/>
      <c r="GXM64" s="468"/>
      <c r="GXN64" s="468"/>
      <c r="GXO64" s="468"/>
      <c r="GXP64" s="468"/>
      <c r="GXQ64" s="468"/>
      <c r="GXR64" s="468"/>
      <c r="GXS64" s="468"/>
      <c r="GXT64" s="468"/>
      <c r="GXU64" s="468"/>
      <c r="GXV64" s="468"/>
      <c r="GXW64" s="468"/>
      <c r="GXX64" s="468"/>
      <c r="GXY64" s="468"/>
      <c r="GXZ64" s="468"/>
      <c r="GYA64" s="468"/>
      <c r="GYB64" s="468"/>
      <c r="GYC64" s="468"/>
      <c r="GYD64" s="468"/>
      <c r="GYE64" s="468"/>
      <c r="GYF64" s="468"/>
      <c r="GYG64" s="468"/>
      <c r="GYH64" s="468"/>
      <c r="GYI64" s="468"/>
      <c r="GYJ64" s="468"/>
      <c r="GYK64" s="468"/>
      <c r="GYL64" s="468"/>
      <c r="GYM64" s="468"/>
      <c r="GYN64" s="468"/>
      <c r="GYO64" s="468"/>
      <c r="GYP64" s="468"/>
      <c r="GYQ64" s="468"/>
      <c r="GYR64" s="468"/>
      <c r="GYS64" s="468"/>
      <c r="GYT64" s="468"/>
      <c r="GYU64" s="468"/>
      <c r="GYV64" s="468"/>
      <c r="GYW64" s="468"/>
      <c r="GYX64" s="468"/>
      <c r="GYY64" s="468"/>
      <c r="GYZ64" s="468"/>
      <c r="GZA64" s="468"/>
      <c r="GZB64" s="468"/>
      <c r="GZC64" s="468"/>
      <c r="GZD64" s="468"/>
      <c r="GZE64" s="468"/>
      <c r="GZF64" s="468"/>
      <c r="GZG64" s="468"/>
      <c r="GZH64" s="468"/>
      <c r="GZI64" s="468"/>
      <c r="GZJ64" s="468"/>
      <c r="GZK64" s="468"/>
      <c r="GZL64" s="468"/>
      <c r="GZM64" s="468"/>
      <c r="GZN64" s="468"/>
      <c r="GZO64" s="468"/>
      <c r="GZP64" s="468"/>
      <c r="GZQ64" s="468"/>
      <c r="GZR64" s="468"/>
      <c r="GZS64" s="468"/>
      <c r="GZT64" s="468"/>
      <c r="GZU64" s="468"/>
      <c r="GZV64" s="468"/>
      <c r="GZW64" s="468"/>
      <c r="GZX64" s="468"/>
      <c r="GZY64" s="468"/>
      <c r="GZZ64" s="468"/>
      <c r="HAA64" s="468"/>
      <c r="HAB64" s="468"/>
      <c r="HAC64" s="468"/>
      <c r="HAD64" s="468"/>
      <c r="HAE64" s="468"/>
      <c r="HAF64" s="468"/>
      <c r="HAG64" s="468"/>
      <c r="HAH64" s="468"/>
      <c r="HAI64" s="468"/>
      <c r="HAJ64" s="468"/>
      <c r="HAK64" s="468"/>
      <c r="HAL64" s="468"/>
      <c r="HAM64" s="468"/>
      <c r="HAN64" s="468"/>
      <c r="HAO64" s="468"/>
      <c r="HAP64" s="468"/>
      <c r="HAQ64" s="468"/>
      <c r="HAR64" s="468"/>
      <c r="HAS64" s="468"/>
      <c r="HAT64" s="468"/>
      <c r="HAU64" s="468"/>
      <c r="HAV64" s="468"/>
      <c r="HAW64" s="468"/>
      <c r="HAX64" s="468"/>
      <c r="HAY64" s="468"/>
      <c r="HAZ64" s="468"/>
      <c r="HBA64" s="468"/>
      <c r="HBB64" s="468"/>
      <c r="HBC64" s="468"/>
      <c r="HBD64" s="468"/>
      <c r="HBE64" s="468"/>
      <c r="HBF64" s="468"/>
      <c r="HBG64" s="468"/>
      <c r="HBH64" s="468"/>
      <c r="HBI64" s="468"/>
      <c r="HBJ64" s="468"/>
      <c r="HBK64" s="468"/>
      <c r="HBL64" s="468"/>
      <c r="HBM64" s="468"/>
      <c r="HBN64" s="468"/>
      <c r="HBO64" s="468"/>
      <c r="HBP64" s="468"/>
      <c r="HBQ64" s="468"/>
      <c r="HBR64" s="468"/>
      <c r="HBS64" s="468"/>
      <c r="HBT64" s="468"/>
      <c r="HBU64" s="468"/>
      <c r="HBV64" s="468"/>
      <c r="HBW64" s="468"/>
      <c r="HBX64" s="468"/>
      <c r="HBY64" s="468"/>
      <c r="HBZ64" s="468"/>
      <c r="HCA64" s="468"/>
      <c r="HCB64" s="468"/>
      <c r="HCC64" s="468"/>
      <c r="HCD64" s="468"/>
      <c r="HCE64" s="468"/>
      <c r="HCF64" s="468"/>
      <c r="HCG64" s="468"/>
      <c r="HCH64" s="468"/>
      <c r="HCI64" s="468"/>
      <c r="HCJ64" s="468"/>
      <c r="HCK64" s="468"/>
      <c r="HCL64" s="468"/>
      <c r="HCM64" s="468"/>
      <c r="HCN64" s="468"/>
      <c r="HCO64" s="468"/>
      <c r="HCP64" s="468"/>
      <c r="HCQ64" s="468"/>
      <c r="HCR64" s="468"/>
      <c r="HCS64" s="468"/>
      <c r="HCT64" s="468"/>
      <c r="HCU64" s="468"/>
      <c r="HCV64" s="468"/>
      <c r="HCW64" s="468"/>
      <c r="HCX64" s="468"/>
      <c r="HCY64" s="468"/>
      <c r="HCZ64" s="468"/>
      <c r="HDA64" s="468"/>
      <c r="HDB64" s="468"/>
      <c r="HDC64" s="468"/>
      <c r="HDD64" s="468"/>
      <c r="HDE64" s="468"/>
      <c r="HDF64" s="468"/>
      <c r="HDG64" s="468"/>
      <c r="HDH64" s="468"/>
      <c r="HDI64" s="468"/>
      <c r="HDJ64" s="468"/>
      <c r="HDK64" s="468"/>
      <c r="HDL64" s="468"/>
      <c r="HDM64" s="468"/>
      <c r="HDN64" s="468"/>
      <c r="HDO64" s="468"/>
      <c r="HDP64" s="468"/>
      <c r="HDQ64" s="468"/>
      <c r="HDR64" s="468"/>
      <c r="HDS64" s="468"/>
      <c r="HDT64" s="468"/>
      <c r="HDU64" s="468"/>
      <c r="HDV64" s="468"/>
      <c r="HDW64" s="468"/>
      <c r="HDX64" s="468"/>
      <c r="HDY64" s="468"/>
      <c r="HDZ64" s="468"/>
      <c r="HEA64" s="468"/>
      <c r="HEB64" s="468"/>
      <c r="HEC64" s="468"/>
      <c r="HED64" s="468"/>
      <c r="HEE64" s="468"/>
      <c r="HEF64" s="468"/>
      <c r="HEG64" s="468"/>
      <c r="HEH64" s="468"/>
      <c r="HEI64" s="468"/>
      <c r="HEJ64" s="468"/>
      <c r="HEK64" s="468"/>
      <c r="HEL64" s="468"/>
      <c r="HEM64" s="468"/>
      <c r="HEN64" s="468"/>
      <c r="HEO64" s="468"/>
      <c r="HEP64" s="468"/>
      <c r="HEQ64" s="468"/>
      <c r="HER64" s="468"/>
      <c r="HES64" s="468"/>
      <c r="HET64" s="468"/>
      <c r="HEU64" s="468"/>
      <c r="HEV64" s="468"/>
      <c r="HEW64" s="468"/>
      <c r="HEX64" s="468"/>
      <c r="HEY64" s="468"/>
      <c r="HEZ64" s="468"/>
      <c r="HFA64" s="468"/>
      <c r="HFB64" s="468"/>
      <c r="HFC64" s="468"/>
      <c r="HFD64" s="468"/>
      <c r="HFE64" s="468"/>
      <c r="HFF64" s="468"/>
      <c r="HFG64" s="468"/>
      <c r="HFH64" s="468"/>
      <c r="HFI64" s="468"/>
      <c r="HFJ64" s="468"/>
      <c r="HFK64" s="468"/>
      <c r="HFL64" s="468"/>
      <c r="HFM64" s="468"/>
      <c r="HFN64" s="468"/>
      <c r="HFO64" s="468"/>
      <c r="HFP64" s="468"/>
      <c r="HFQ64" s="468"/>
      <c r="HFR64" s="468"/>
      <c r="HFS64" s="468"/>
      <c r="HFT64" s="468"/>
      <c r="HFU64" s="468"/>
      <c r="HFV64" s="468"/>
      <c r="HFW64" s="468"/>
      <c r="HFX64" s="468"/>
      <c r="HFY64" s="468"/>
      <c r="HFZ64" s="468"/>
      <c r="HGA64" s="468"/>
      <c r="HGB64" s="468"/>
      <c r="HGC64" s="468"/>
      <c r="HGD64" s="468"/>
      <c r="HGE64" s="468"/>
      <c r="HGF64" s="468"/>
      <c r="HGG64" s="468"/>
      <c r="HGH64" s="468"/>
      <c r="HGI64" s="468"/>
      <c r="HGJ64" s="468"/>
      <c r="HGK64" s="468"/>
      <c r="HGL64" s="468"/>
      <c r="HGM64" s="468"/>
      <c r="HGN64" s="468"/>
      <c r="HGO64" s="468"/>
      <c r="HGP64" s="468"/>
      <c r="HGQ64" s="468"/>
      <c r="HGR64" s="468"/>
      <c r="HGS64" s="468"/>
      <c r="HGT64" s="468"/>
      <c r="HGU64" s="468"/>
      <c r="HGV64" s="468"/>
      <c r="HGW64" s="468"/>
      <c r="HGX64" s="468"/>
      <c r="HGY64" s="468"/>
      <c r="HGZ64" s="468"/>
      <c r="HHA64" s="468"/>
      <c r="HHB64" s="468"/>
      <c r="HHC64" s="468"/>
      <c r="HHD64" s="468"/>
      <c r="HHE64" s="468"/>
      <c r="HHF64" s="468"/>
      <c r="HHG64" s="468"/>
      <c r="HHH64" s="468"/>
      <c r="HHI64" s="468"/>
      <c r="HHJ64" s="468"/>
      <c r="HHK64" s="468"/>
      <c r="HHL64" s="468"/>
      <c r="HHM64" s="468"/>
      <c r="HHN64" s="468"/>
      <c r="HHO64" s="468"/>
      <c r="HHP64" s="468"/>
      <c r="HHQ64" s="468"/>
      <c r="HHR64" s="468"/>
      <c r="HHS64" s="468"/>
      <c r="HHT64" s="468"/>
      <c r="HHU64" s="468"/>
      <c r="HHV64" s="468"/>
      <c r="HHW64" s="468"/>
      <c r="HHX64" s="468"/>
      <c r="HHY64" s="468"/>
      <c r="HHZ64" s="468"/>
      <c r="HIA64" s="468"/>
      <c r="HIB64" s="468"/>
      <c r="HIC64" s="468"/>
      <c r="HID64" s="468"/>
      <c r="HIE64" s="468"/>
      <c r="HIF64" s="468"/>
      <c r="HIG64" s="468"/>
      <c r="HIH64" s="468"/>
      <c r="HII64" s="468"/>
      <c r="HIJ64" s="468"/>
      <c r="HIK64" s="468"/>
      <c r="HIL64" s="468"/>
      <c r="HIM64" s="468"/>
      <c r="HIN64" s="468"/>
      <c r="HIO64" s="468"/>
      <c r="HIP64" s="468"/>
      <c r="HIQ64" s="468"/>
      <c r="HIR64" s="468"/>
      <c r="HIS64" s="468"/>
      <c r="HIT64" s="468"/>
      <c r="HIU64" s="468"/>
      <c r="HIV64" s="468"/>
      <c r="HIW64" s="468"/>
      <c r="HIX64" s="468"/>
      <c r="HIY64" s="468"/>
      <c r="HIZ64" s="468"/>
      <c r="HJA64" s="468"/>
      <c r="HJB64" s="468"/>
      <c r="HJC64" s="468"/>
      <c r="HJD64" s="468"/>
      <c r="HJE64" s="468"/>
      <c r="HJF64" s="468"/>
      <c r="HJG64" s="468"/>
      <c r="HJH64" s="468"/>
      <c r="HJI64" s="468"/>
      <c r="HJJ64" s="468"/>
      <c r="HJK64" s="468"/>
      <c r="HJL64" s="468"/>
      <c r="HJM64" s="468"/>
      <c r="HJN64" s="468"/>
      <c r="HJO64" s="468"/>
      <c r="HJP64" s="468"/>
      <c r="HJQ64" s="468"/>
      <c r="HJR64" s="468"/>
      <c r="HJS64" s="468"/>
      <c r="HJT64" s="468"/>
      <c r="HJU64" s="468"/>
      <c r="HJV64" s="468"/>
      <c r="HJW64" s="468"/>
      <c r="HJX64" s="468"/>
      <c r="HJY64" s="468"/>
      <c r="HJZ64" s="468"/>
      <c r="HKA64" s="468"/>
      <c r="HKB64" s="468"/>
      <c r="HKC64" s="468"/>
      <c r="HKD64" s="468"/>
      <c r="HKE64" s="468"/>
      <c r="HKF64" s="468"/>
      <c r="HKG64" s="468"/>
      <c r="HKH64" s="468"/>
      <c r="HKI64" s="468"/>
      <c r="HKJ64" s="468"/>
      <c r="HKK64" s="468"/>
      <c r="HKL64" s="468"/>
      <c r="HKM64" s="468"/>
      <c r="HKN64" s="468"/>
      <c r="HKO64" s="468"/>
      <c r="HKP64" s="468"/>
      <c r="HKQ64" s="468"/>
      <c r="HKR64" s="468"/>
      <c r="HKS64" s="468"/>
      <c r="HKT64" s="468"/>
      <c r="HKU64" s="468"/>
      <c r="HKV64" s="468"/>
      <c r="HKW64" s="468"/>
      <c r="HKX64" s="468"/>
      <c r="HKY64" s="468"/>
      <c r="HKZ64" s="468"/>
      <c r="HLA64" s="468"/>
      <c r="HLB64" s="468"/>
      <c r="HLC64" s="468"/>
      <c r="HLD64" s="468"/>
      <c r="HLE64" s="468"/>
      <c r="HLF64" s="468"/>
      <c r="HLG64" s="468"/>
      <c r="HLH64" s="468"/>
      <c r="HLI64" s="468"/>
      <c r="HLJ64" s="468"/>
      <c r="HLK64" s="468"/>
      <c r="HLL64" s="468"/>
      <c r="HLM64" s="468"/>
      <c r="HLN64" s="468"/>
      <c r="HLO64" s="468"/>
      <c r="HLP64" s="468"/>
      <c r="HLQ64" s="468"/>
      <c r="HLR64" s="468"/>
      <c r="HLS64" s="468"/>
      <c r="HLT64" s="468"/>
      <c r="HLU64" s="468"/>
      <c r="HLV64" s="468"/>
      <c r="HLW64" s="468"/>
      <c r="HLX64" s="468"/>
      <c r="HLY64" s="468"/>
      <c r="HLZ64" s="468"/>
      <c r="HMA64" s="468"/>
      <c r="HMB64" s="468"/>
      <c r="HMC64" s="468"/>
      <c r="HMD64" s="468"/>
      <c r="HME64" s="468"/>
      <c r="HMF64" s="468"/>
      <c r="HMG64" s="468"/>
      <c r="HMH64" s="468"/>
      <c r="HMI64" s="468"/>
      <c r="HMJ64" s="468"/>
      <c r="HMK64" s="468"/>
      <c r="HML64" s="468"/>
      <c r="HMM64" s="468"/>
      <c r="HMN64" s="468"/>
      <c r="HMO64" s="468"/>
      <c r="HMP64" s="468"/>
      <c r="HMQ64" s="468"/>
      <c r="HMR64" s="468"/>
      <c r="HMS64" s="468"/>
      <c r="HMT64" s="468"/>
      <c r="HMU64" s="468"/>
      <c r="HMV64" s="468"/>
      <c r="HMW64" s="468"/>
      <c r="HMX64" s="468"/>
      <c r="HMY64" s="468"/>
      <c r="HMZ64" s="468"/>
      <c r="HNA64" s="468"/>
      <c r="HNB64" s="468"/>
      <c r="HNC64" s="468"/>
      <c r="HND64" s="468"/>
      <c r="HNE64" s="468"/>
      <c r="HNF64" s="468"/>
      <c r="HNG64" s="468"/>
      <c r="HNH64" s="468"/>
      <c r="HNI64" s="468"/>
      <c r="HNJ64" s="468"/>
      <c r="HNK64" s="468"/>
      <c r="HNL64" s="468"/>
      <c r="HNM64" s="468"/>
      <c r="HNN64" s="468"/>
      <c r="HNO64" s="468"/>
      <c r="HNP64" s="468"/>
      <c r="HNQ64" s="468"/>
      <c r="HNR64" s="468"/>
      <c r="HNS64" s="468"/>
      <c r="HNT64" s="468"/>
      <c r="HNU64" s="468"/>
      <c r="HNV64" s="468"/>
      <c r="HNW64" s="468"/>
      <c r="HNX64" s="468"/>
      <c r="HNY64" s="468"/>
      <c r="HNZ64" s="468"/>
      <c r="HOA64" s="468"/>
      <c r="HOB64" s="468"/>
      <c r="HOC64" s="468"/>
      <c r="HOD64" s="468"/>
      <c r="HOE64" s="468"/>
      <c r="HOF64" s="468"/>
      <c r="HOG64" s="468"/>
      <c r="HOH64" s="468"/>
      <c r="HOI64" s="468"/>
      <c r="HOJ64" s="468"/>
      <c r="HOK64" s="468"/>
      <c r="HOL64" s="468"/>
      <c r="HOM64" s="468"/>
      <c r="HON64" s="468"/>
      <c r="HOO64" s="468"/>
      <c r="HOP64" s="468"/>
      <c r="HOQ64" s="468"/>
      <c r="HOR64" s="468"/>
      <c r="HOS64" s="468"/>
      <c r="HOT64" s="468"/>
      <c r="HOU64" s="468"/>
      <c r="HOV64" s="468"/>
      <c r="HOW64" s="468"/>
      <c r="HOX64" s="468"/>
      <c r="HOY64" s="468"/>
      <c r="HOZ64" s="468"/>
      <c r="HPA64" s="468"/>
      <c r="HPB64" s="468"/>
      <c r="HPC64" s="468"/>
      <c r="HPD64" s="468"/>
      <c r="HPE64" s="468"/>
      <c r="HPF64" s="468"/>
      <c r="HPG64" s="468"/>
      <c r="HPH64" s="468"/>
      <c r="HPI64" s="468"/>
      <c r="HPJ64" s="468"/>
      <c r="HPK64" s="468"/>
      <c r="HPL64" s="468"/>
      <c r="HPM64" s="468"/>
      <c r="HPN64" s="468"/>
      <c r="HPO64" s="468"/>
      <c r="HPP64" s="468"/>
      <c r="HPQ64" s="468"/>
      <c r="HPR64" s="468"/>
      <c r="HPS64" s="468"/>
      <c r="HPT64" s="468"/>
      <c r="HPU64" s="468"/>
      <c r="HPV64" s="468"/>
      <c r="HPW64" s="468"/>
      <c r="HPX64" s="468"/>
      <c r="HPY64" s="468"/>
      <c r="HPZ64" s="468"/>
      <c r="HQA64" s="468"/>
      <c r="HQB64" s="468"/>
      <c r="HQC64" s="468"/>
      <c r="HQD64" s="468"/>
      <c r="HQE64" s="468"/>
      <c r="HQF64" s="468"/>
      <c r="HQG64" s="468"/>
      <c r="HQH64" s="468"/>
      <c r="HQI64" s="468"/>
      <c r="HQJ64" s="468"/>
      <c r="HQK64" s="468"/>
      <c r="HQL64" s="468"/>
      <c r="HQM64" s="468"/>
      <c r="HQN64" s="468"/>
      <c r="HQO64" s="468"/>
      <c r="HQP64" s="468"/>
      <c r="HQQ64" s="468"/>
      <c r="HQR64" s="468"/>
      <c r="HQS64" s="468"/>
      <c r="HQT64" s="468"/>
      <c r="HQU64" s="468"/>
      <c r="HQV64" s="468"/>
      <c r="HQW64" s="468"/>
      <c r="HQX64" s="468"/>
      <c r="HQY64" s="468"/>
      <c r="HQZ64" s="468"/>
      <c r="HRA64" s="468"/>
      <c r="HRB64" s="468"/>
      <c r="HRC64" s="468"/>
      <c r="HRD64" s="468"/>
      <c r="HRE64" s="468"/>
      <c r="HRF64" s="468"/>
      <c r="HRG64" s="468"/>
      <c r="HRH64" s="468"/>
      <c r="HRI64" s="468"/>
      <c r="HRJ64" s="468"/>
      <c r="HRK64" s="468"/>
      <c r="HRL64" s="468"/>
      <c r="HRM64" s="468"/>
      <c r="HRN64" s="468"/>
      <c r="HRO64" s="468"/>
      <c r="HRP64" s="468"/>
      <c r="HRQ64" s="468"/>
      <c r="HRR64" s="468"/>
      <c r="HRS64" s="468"/>
      <c r="HRT64" s="468"/>
      <c r="HRU64" s="468"/>
      <c r="HRV64" s="468"/>
      <c r="HRW64" s="468"/>
      <c r="HRX64" s="468"/>
      <c r="HRY64" s="468"/>
      <c r="HRZ64" s="468"/>
      <c r="HSA64" s="468"/>
      <c r="HSB64" s="468"/>
      <c r="HSC64" s="468"/>
      <c r="HSD64" s="468"/>
      <c r="HSE64" s="468"/>
      <c r="HSF64" s="468"/>
      <c r="HSG64" s="468"/>
      <c r="HSH64" s="468"/>
      <c r="HSI64" s="468"/>
      <c r="HSJ64" s="468"/>
      <c r="HSK64" s="468"/>
      <c r="HSL64" s="468"/>
      <c r="HSM64" s="468"/>
      <c r="HSN64" s="468"/>
      <c r="HSO64" s="468"/>
      <c r="HSP64" s="468"/>
      <c r="HSQ64" s="468"/>
      <c r="HSR64" s="468"/>
      <c r="HSS64" s="468"/>
      <c r="HST64" s="468"/>
      <c r="HSU64" s="468"/>
      <c r="HSV64" s="468"/>
      <c r="HSW64" s="468"/>
      <c r="HSX64" s="468"/>
      <c r="HSY64" s="468"/>
      <c r="HSZ64" s="468"/>
      <c r="HTA64" s="468"/>
      <c r="HTB64" s="468"/>
      <c r="HTC64" s="468"/>
      <c r="HTD64" s="468"/>
      <c r="HTE64" s="468"/>
      <c r="HTF64" s="468"/>
      <c r="HTG64" s="468"/>
      <c r="HTH64" s="468"/>
      <c r="HTI64" s="468"/>
      <c r="HTJ64" s="468"/>
      <c r="HTK64" s="468"/>
      <c r="HTL64" s="468"/>
      <c r="HTM64" s="468"/>
      <c r="HTN64" s="468"/>
      <c r="HTO64" s="468"/>
      <c r="HTP64" s="468"/>
      <c r="HTQ64" s="468"/>
      <c r="HTR64" s="468"/>
      <c r="HTS64" s="468"/>
      <c r="HTT64" s="468"/>
      <c r="HTU64" s="468"/>
      <c r="HTV64" s="468"/>
      <c r="HTW64" s="468"/>
      <c r="HTX64" s="468"/>
      <c r="HTY64" s="468"/>
      <c r="HTZ64" s="468"/>
      <c r="HUA64" s="468"/>
      <c r="HUB64" s="468"/>
      <c r="HUC64" s="468"/>
      <c r="HUD64" s="468"/>
      <c r="HUE64" s="468"/>
      <c r="HUF64" s="468"/>
      <c r="HUG64" s="468"/>
      <c r="HUH64" s="468"/>
      <c r="HUI64" s="468"/>
      <c r="HUJ64" s="468"/>
      <c r="HUK64" s="468"/>
      <c r="HUL64" s="468"/>
      <c r="HUM64" s="468"/>
      <c r="HUN64" s="468"/>
      <c r="HUO64" s="468"/>
      <c r="HUP64" s="468"/>
      <c r="HUQ64" s="468"/>
      <c r="HUR64" s="468"/>
      <c r="HUS64" s="468"/>
      <c r="HUT64" s="468"/>
      <c r="HUU64" s="468"/>
      <c r="HUV64" s="468"/>
      <c r="HUW64" s="468"/>
      <c r="HUX64" s="468"/>
      <c r="HUY64" s="468"/>
      <c r="HUZ64" s="468"/>
      <c r="HVA64" s="468"/>
      <c r="HVB64" s="468"/>
      <c r="HVC64" s="468"/>
      <c r="HVD64" s="468"/>
      <c r="HVE64" s="468"/>
      <c r="HVF64" s="468"/>
      <c r="HVG64" s="468"/>
      <c r="HVH64" s="468"/>
      <c r="HVI64" s="468"/>
      <c r="HVJ64" s="468"/>
      <c r="HVK64" s="468"/>
      <c r="HVL64" s="468"/>
      <c r="HVM64" s="468"/>
      <c r="HVN64" s="468"/>
      <c r="HVO64" s="468"/>
      <c r="HVP64" s="468"/>
      <c r="HVQ64" s="468"/>
      <c r="HVR64" s="468"/>
      <c r="HVS64" s="468"/>
      <c r="HVT64" s="468"/>
      <c r="HVU64" s="468"/>
      <c r="HVV64" s="468"/>
      <c r="HVW64" s="468"/>
      <c r="HVX64" s="468"/>
      <c r="HVY64" s="468"/>
      <c r="HVZ64" s="468"/>
      <c r="HWA64" s="468"/>
      <c r="HWB64" s="468"/>
      <c r="HWC64" s="468"/>
      <c r="HWD64" s="468"/>
      <c r="HWE64" s="468"/>
      <c r="HWF64" s="468"/>
      <c r="HWG64" s="468"/>
      <c r="HWH64" s="468"/>
      <c r="HWI64" s="468"/>
      <c r="HWJ64" s="468"/>
      <c r="HWK64" s="468"/>
      <c r="HWL64" s="468"/>
      <c r="HWM64" s="468"/>
      <c r="HWN64" s="468"/>
      <c r="HWO64" s="468"/>
      <c r="HWP64" s="468"/>
      <c r="HWQ64" s="468"/>
      <c r="HWR64" s="468"/>
      <c r="HWS64" s="468"/>
      <c r="HWT64" s="468"/>
      <c r="HWU64" s="468"/>
      <c r="HWV64" s="468"/>
      <c r="HWW64" s="468"/>
      <c r="HWX64" s="468"/>
      <c r="HWY64" s="468"/>
      <c r="HWZ64" s="468"/>
      <c r="HXA64" s="468"/>
      <c r="HXB64" s="468"/>
      <c r="HXC64" s="468"/>
      <c r="HXD64" s="468"/>
      <c r="HXE64" s="468"/>
      <c r="HXF64" s="468"/>
      <c r="HXG64" s="468"/>
      <c r="HXH64" s="468"/>
      <c r="HXI64" s="468"/>
      <c r="HXJ64" s="468"/>
      <c r="HXK64" s="468"/>
      <c r="HXL64" s="468"/>
      <c r="HXM64" s="468"/>
      <c r="HXN64" s="468"/>
      <c r="HXO64" s="468"/>
      <c r="HXP64" s="468"/>
      <c r="HXQ64" s="468"/>
      <c r="HXR64" s="468"/>
      <c r="HXS64" s="468"/>
      <c r="HXT64" s="468"/>
      <c r="HXU64" s="468"/>
      <c r="HXV64" s="468"/>
      <c r="HXW64" s="468"/>
      <c r="HXX64" s="468"/>
      <c r="HXY64" s="468"/>
      <c r="HXZ64" s="468"/>
      <c r="HYA64" s="468"/>
      <c r="HYB64" s="468"/>
      <c r="HYC64" s="468"/>
      <c r="HYD64" s="468"/>
      <c r="HYE64" s="468"/>
      <c r="HYF64" s="468"/>
      <c r="HYG64" s="468"/>
      <c r="HYH64" s="468"/>
      <c r="HYI64" s="468"/>
      <c r="HYJ64" s="468"/>
      <c r="HYK64" s="468"/>
      <c r="HYL64" s="468"/>
      <c r="HYM64" s="468"/>
      <c r="HYN64" s="468"/>
      <c r="HYO64" s="468"/>
      <c r="HYP64" s="468"/>
      <c r="HYQ64" s="468"/>
      <c r="HYR64" s="468"/>
      <c r="HYS64" s="468"/>
      <c r="HYT64" s="468"/>
      <c r="HYU64" s="468"/>
      <c r="HYV64" s="468"/>
      <c r="HYW64" s="468"/>
      <c r="HYX64" s="468"/>
      <c r="HYY64" s="468"/>
      <c r="HYZ64" s="468"/>
      <c r="HZA64" s="468"/>
      <c r="HZB64" s="468"/>
      <c r="HZC64" s="468"/>
      <c r="HZD64" s="468"/>
      <c r="HZE64" s="468"/>
      <c r="HZF64" s="468"/>
      <c r="HZG64" s="468"/>
      <c r="HZH64" s="468"/>
      <c r="HZI64" s="468"/>
      <c r="HZJ64" s="468"/>
      <c r="HZK64" s="468"/>
      <c r="HZL64" s="468"/>
      <c r="HZM64" s="468"/>
      <c r="HZN64" s="468"/>
      <c r="HZO64" s="468"/>
      <c r="HZP64" s="468"/>
      <c r="HZQ64" s="468"/>
      <c r="HZR64" s="468"/>
      <c r="HZS64" s="468"/>
      <c r="HZT64" s="468"/>
      <c r="HZU64" s="468"/>
      <c r="HZV64" s="468"/>
      <c r="HZW64" s="468"/>
      <c r="HZX64" s="468"/>
      <c r="HZY64" s="468"/>
      <c r="HZZ64" s="468"/>
      <c r="IAA64" s="468"/>
      <c r="IAB64" s="468"/>
      <c r="IAC64" s="468"/>
      <c r="IAD64" s="468"/>
      <c r="IAE64" s="468"/>
      <c r="IAF64" s="468"/>
      <c r="IAG64" s="468"/>
      <c r="IAH64" s="468"/>
      <c r="IAI64" s="468"/>
      <c r="IAJ64" s="468"/>
      <c r="IAK64" s="468"/>
      <c r="IAL64" s="468"/>
      <c r="IAM64" s="468"/>
      <c r="IAN64" s="468"/>
      <c r="IAO64" s="468"/>
      <c r="IAP64" s="468"/>
      <c r="IAQ64" s="468"/>
      <c r="IAR64" s="468"/>
      <c r="IAS64" s="468"/>
      <c r="IAT64" s="468"/>
      <c r="IAU64" s="468"/>
      <c r="IAV64" s="468"/>
      <c r="IAW64" s="468"/>
      <c r="IAX64" s="468"/>
      <c r="IAY64" s="468"/>
      <c r="IAZ64" s="468"/>
      <c r="IBA64" s="468"/>
      <c r="IBB64" s="468"/>
      <c r="IBC64" s="468"/>
      <c r="IBD64" s="468"/>
      <c r="IBE64" s="468"/>
      <c r="IBF64" s="468"/>
      <c r="IBG64" s="468"/>
      <c r="IBH64" s="468"/>
      <c r="IBI64" s="468"/>
      <c r="IBJ64" s="468"/>
      <c r="IBK64" s="468"/>
      <c r="IBL64" s="468"/>
      <c r="IBM64" s="468"/>
      <c r="IBN64" s="468"/>
      <c r="IBO64" s="468"/>
      <c r="IBP64" s="468"/>
      <c r="IBQ64" s="468"/>
      <c r="IBR64" s="468"/>
      <c r="IBS64" s="468"/>
      <c r="IBT64" s="468"/>
      <c r="IBU64" s="468"/>
      <c r="IBV64" s="468"/>
      <c r="IBW64" s="468"/>
      <c r="IBX64" s="468"/>
      <c r="IBY64" s="468"/>
      <c r="IBZ64" s="468"/>
      <c r="ICA64" s="468"/>
      <c r="ICB64" s="468"/>
      <c r="ICC64" s="468"/>
      <c r="ICD64" s="468"/>
      <c r="ICE64" s="468"/>
      <c r="ICF64" s="468"/>
      <c r="ICG64" s="468"/>
      <c r="ICH64" s="468"/>
      <c r="ICI64" s="468"/>
      <c r="ICJ64" s="468"/>
      <c r="ICK64" s="468"/>
      <c r="ICL64" s="468"/>
      <c r="ICM64" s="468"/>
      <c r="ICN64" s="468"/>
      <c r="ICO64" s="468"/>
      <c r="ICP64" s="468"/>
      <c r="ICQ64" s="468"/>
      <c r="ICR64" s="468"/>
      <c r="ICS64" s="468"/>
      <c r="ICT64" s="468"/>
      <c r="ICU64" s="468"/>
      <c r="ICV64" s="468"/>
      <c r="ICW64" s="468"/>
      <c r="ICX64" s="468"/>
      <c r="ICY64" s="468"/>
      <c r="ICZ64" s="468"/>
      <c r="IDA64" s="468"/>
      <c r="IDB64" s="468"/>
      <c r="IDC64" s="468"/>
      <c r="IDD64" s="468"/>
      <c r="IDE64" s="468"/>
      <c r="IDF64" s="468"/>
      <c r="IDG64" s="468"/>
      <c r="IDH64" s="468"/>
      <c r="IDI64" s="468"/>
      <c r="IDJ64" s="468"/>
      <c r="IDK64" s="468"/>
      <c r="IDL64" s="468"/>
      <c r="IDM64" s="468"/>
      <c r="IDN64" s="468"/>
      <c r="IDO64" s="468"/>
      <c r="IDP64" s="468"/>
      <c r="IDQ64" s="468"/>
      <c r="IDR64" s="468"/>
      <c r="IDS64" s="468"/>
      <c r="IDT64" s="468"/>
      <c r="IDU64" s="468"/>
      <c r="IDV64" s="468"/>
      <c r="IDW64" s="468"/>
      <c r="IDX64" s="468"/>
      <c r="IDY64" s="468"/>
      <c r="IDZ64" s="468"/>
      <c r="IEA64" s="468"/>
      <c r="IEB64" s="468"/>
      <c r="IEC64" s="468"/>
      <c r="IED64" s="468"/>
      <c r="IEE64" s="468"/>
      <c r="IEF64" s="468"/>
      <c r="IEG64" s="468"/>
      <c r="IEH64" s="468"/>
      <c r="IEI64" s="468"/>
      <c r="IEJ64" s="468"/>
      <c r="IEK64" s="468"/>
      <c r="IEL64" s="468"/>
      <c r="IEM64" s="468"/>
      <c r="IEN64" s="468"/>
      <c r="IEO64" s="468"/>
      <c r="IEP64" s="468"/>
      <c r="IEQ64" s="468"/>
      <c r="IER64" s="468"/>
      <c r="IES64" s="468"/>
      <c r="IET64" s="468"/>
      <c r="IEU64" s="468"/>
      <c r="IEV64" s="468"/>
      <c r="IEW64" s="468"/>
      <c r="IEX64" s="468"/>
      <c r="IEY64" s="468"/>
      <c r="IEZ64" s="468"/>
      <c r="IFA64" s="468"/>
      <c r="IFB64" s="468"/>
      <c r="IFC64" s="468"/>
      <c r="IFD64" s="468"/>
      <c r="IFE64" s="468"/>
      <c r="IFF64" s="468"/>
      <c r="IFG64" s="468"/>
      <c r="IFH64" s="468"/>
      <c r="IFI64" s="468"/>
      <c r="IFJ64" s="468"/>
      <c r="IFK64" s="468"/>
      <c r="IFL64" s="468"/>
      <c r="IFM64" s="468"/>
      <c r="IFN64" s="468"/>
      <c r="IFO64" s="468"/>
      <c r="IFP64" s="468"/>
      <c r="IFQ64" s="468"/>
      <c r="IFR64" s="468"/>
      <c r="IFS64" s="468"/>
      <c r="IFT64" s="468"/>
      <c r="IFU64" s="468"/>
      <c r="IFV64" s="468"/>
      <c r="IFW64" s="468"/>
      <c r="IFX64" s="468"/>
      <c r="IFY64" s="468"/>
      <c r="IFZ64" s="468"/>
      <c r="IGA64" s="468"/>
      <c r="IGB64" s="468"/>
      <c r="IGC64" s="468"/>
      <c r="IGD64" s="468"/>
      <c r="IGE64" s="468"/>
      <c r="IGF64" s="468"/>
      <c r="IGG64" s="468"/>
      <c r="IGH64" s="468"/>
      <c r="IGI64" s="468"/>
      <c r="IGJ64" s="468"/>
      <c r="IGK64" s="468"/>
      <c r="IGL64" s="468"/>
      <c r="IGM64" s="468"/>
      <c r="IGN64" s="468"/>
      <c r="IGO64" s="468"/>
      <c r="IGP64" s="468"/>
      <c r="IGQ64" s="468"/>
      <c r="IGR64" s="468"/>
      <c r="IGS64" s="468"/>
      <c r="IGT64" s="468"/>
      <c r="IGU64" s="468"/>
      <c r="IGV64" s="468"/>
      <c r="IGW64" s="468"/>
      <c r="IGX64" s="468"/>
      <c r="IGY64" s="468"/>
      <c r="IGZ64" s="468"/>
      <c r="IHA64" s="468"/>
      <c r="IHB64" s="468"/>
      <c r="IHC64" s="468"/>
      <c r="IHD64" s="468"/>
      <c r="IHE64" s="468"/>
      <c r="IHF64" s="468"/>
      <c r="IHG64" s="468"/>
      <c r="IHH64" s="468"/>
      <c r="IHI64" s="468"/>
      <c r="IHJ64" s="468"/>
      <c r="IHK64" s="468"/>
      <c r="IHL64" s="468"/>
      <c r="IHM64" s="468"/>
      <c r="IHN64" s="468"/>
      <c r="IHO64" s="468"/>
      <c r="IHP64" s="468"/>
      <c r="IHQ64" s="468"/>
      <c r="IHR64" s="468"/>
      <c r="IHS64" s="468"/>
      <c r="IHT64" s="468"/>
      <c r="IHU64" s="468"/>
      <c r="IHV64" s="468"/>
      <c r="IHW64" s="468"/>
      <c r="IHX64" s="468"/>
      <c r="IHY64" s="468"/>
      <c r="IHZ64" s="468"/>
      <c r="IIA64" s="468"/>
      <c r="IIB64" s="468"/>
      <c r="IIC64" s="468"/>
      <c r="IID64" s="468"/>
      <c r="IIE64" s="468"/>
      <c r="IIF64" s="468"/>
      <c r="IIG64" s="468"/>
      <c r="IIH64" s="468"/>
      <c r="III64" s="468"/>
      <c r="IIJ64" s="468"/>
      <c r="IIK64" s="468"/>
      <c r="IIL64" s="468"/>
      <c r="IIM64" s="468"/>
      <c r="IIN64" s="468"/>
      <c r="IIO64" s="468"/>
      <c r="IIP64" s="468"/>
      <c r="IIQ64" s="468"/>
      <c r="IIR64" s="468"/>
      <c r="IIS64" s="468"/>
      <c r="IIT64" s="468"/>
      <c r="IIU64" s="468"/>
      <c r="IIV64" s="468"/>
      <c r="IIW64" s="468"/>
      <c r="IIX64" s="468"/>
      <c r="IIY64" s="468"/>
      <c r="IIZ64" s="468"/>
      <c r="IJA64" s="468"/>
      <c r="IJB64" s="468"/>
      <c r="IJC64" s="468"/>
      <c r="IJD64" s="468"/>
      <c r="IJE64" s="468"/>
      <c r="IJF64" s="468"/>
      <c r="IJG64" s="468"/>
      <c r="IJH64" s="468"/>
      <c r="IJI64" s="468"/>
      <c r="IJJ64" s="468"/>
      <c r="IJK64" s="468"/>
      <c r="IJL64" s="468"/>
      <c r="IJM64" s="468"/>
      <c r="IJN64" s="468"/>
      <c r="IJO64" s="468"/>
      <c r="IJP64" s="468"/>
      <c r="IJQ64" s="468"/>
      <c r="IJR64" s="468"/>
      <c r="IJS64" s="468"/>
      <c r="IJT64" s="468"/>
      <c r="IJU64" s="468"/>
      <c r="IJV64" s="468"/>
      <c r="IJW64" s="468"/>
      <c r="IJX64" s="468"/>
      <c r="IJY64" s="468"/>
      <c r="IJZ64" s="468"/>
      <c r="IKA64" s="468"/>
      <c r="IKB64" s="468"/>
      <c r="IKC64" s="468"/>
      <c r="IKD64" s="468"/>
      <c r="IKE64" s="468"/>
      <c r="IKF64" s="468"/>
      <c r="IKG64" s="468"/>
      <c r="IKH64" s="468"/>
      <c r="IKI64" s="468"/>
      <c r="IKJ64" s="468"/>
      <c r="IKK64" s="468"/>
      <c r="IKL64" s="468"/>
      <c r="IKM64" s="468"/>
      <c r="IKN64" s="468"/>
      <c r="IKO64" s="468"/>
      <c r="IKP64" s="468"/>
      <c r="IKQ64" s="468"/>
      <c r="IKR64" s="468"/>
      <c r="IKS64" s="468"/>
      <c r="IKT64" s="468"/>
      <c r="IKU64" s="468"/>
      <c r="IKV64" s="468"/>
      <c r="IKW64" s="468"/>
      <c r="IKX64" s="468"/>
      <c r="IKY64" s="468"/>
      <c r="IKZ64" s="468"/>
      <c r="ILA64" s="468"/>
      <c r="ILB64" s="468"/>
      <c r="ILC64" s="468"/>
      <c r="ILD64" s="468"/>
      <c r="ILE64" s="468"/>
      <c r="ILF64" s="468"/>
      <c r="ILG64" s="468"/>
      <c r="ILH64" s="468"/>
      <c r="ILI64" s="468"/>
      <c r="ILJ64" s="468"/>
      <c r="ILK64" s="468"/>
      <c r="ILL64" s="468"/>
      <c r="ILM64" s="468"/>
      <c r="ILN64" s="468"/>
      <c r="ILO64" s="468"/>
      <c r="ILP64" s="468"/>
      <c r="ILQ64" s="468"/>
      <c r="ILR64" s="468"/>
      <c r="ILS64" s="468"/>
      <c r="ILT64" s="468"/>
      <c r="ILU64" s="468"/>
      <c r="ILV64" s="468"/>
      <c r="ILW64" s="468"/>
      <c r="ILX64" s="468"/>
      <c r="ILY64" s="468"/>
      <c r="ILZ64" s="468"/>
      <c r="IMA64" s="468"/>
      <c r="IMB64" s="468"/>
      <c r="IMC64" s="468"/>
      <c r="IMD64" s="468"/>
      <c r="IME64" s="468"/>
      <c r="IMF64" s="468"/>
      <c r="IMG64" s="468"/>
      <c r="IMH64" s="468"/>
      <c r="IMI64" s="468"/>
      <c r="IMJ64" s="468"/>
      <c r="IMK64" s="468"/>
      <c r="IML64" s="468"/>
      <c r="IMM64" s="468"/>
      <c r="IMN64" s="468"/>
      <c r="IMO64" s="468"/>
      <c r="IMP64" s="468"/>
      <c r="IMQ64" s="468"/>
      <c r="IMR64" s="468"/>
      <c r="IMS64" s="468"/>
      <c r="IMT64" s="468"/>
      <c r="IMU64" s="468"/>
      <c r="IMV64" s="468"/>
      <c r="IMW64" s="468"/>
      <c r="IMX64" s="468"/>
      <c r="IMY64" s="468"/>
      <c r="IMZ64" s="468"/>
      <c r="INA64" s="468"/>
      <c r="INB64" s="468"/>
      <c r="INC64" s="468"/>
      <c r="IND64" s="468"/>
      <c r="INE64" s="468"/>
      <c r="INF64" s="468"/>
      <c r="ING64" s="468"/>
      <c r="INH64" s="468"/>
      <c r="INI64" s="468"/>
      <c r="INJ64" s="468"/>
      <c r="INK64" s="468"/>
      <c r="INL64" s="468"/>
      <c r="INM64" s="468"/>
      <c r="INN64" s="468"/>
      <c r="INO64" s="468"/>
      <c r="INP64" s="468"/>
      <c r="INQ64" s="468"/>
      <c r="INR64" s="468"/>
      <c r="INS64" s="468"/>
      <c r="INT64" s="468"/>
      <c r="INU64" s="468"/>
      <c r="INV64" s="468"/>
      <c r="INW64" s="468"/>
      <c r="INX64" s="468"/>
      <c r="INY64" s="468"/>
      <c r="INZ64" s="468"/>
      <c r="IOA64" s="468"/>
      <c r="IOB64" s="468"/>
      <c r="IOC64" s="468"/>
      <c r="IOD64" s="468"/>
      <c r="IOE64" s="468"/>
      <c r="IOF64" s="468"/>
      <c r="IOG64" s="468"/>
      <c r="IOH64" s="468"/>
      <c r="IOI64" s="468"/>
      <c r="IOJ64" s="468"/>
      <c r="IOK64" s="468"/>
      <c r="IOL64" s="468"/>
      <c r="IOM64" s="468"/>
      <c r="ION64" s="468"/>
      <c r="IOO64" s="468"/>
      <c r="IOP64" s="468"/>
      <c r="IOQ64" s="468"/>
      <c r="IOR64" s="468"/>
      <c r="IOS64" s="468"/>
      <c r="IOT64" s="468"/>
      <c r="IOU64" s="468"/>
      <c r="IOV64" s="468"/>
      <c r="IOW64" s="468"/>
      <c r="IOX64" s="468"/>
      <c r="IOY64" s="468"/>
      <c r="IOZ64" s="468"/>
      <c r="IPA64" s="468"/>
      <c r="IPB64" s="468"/>
      <c r="IPC64" s="468"/>
      <c r="IPD64" s="468"/>
      <c r="IPE64" s="468"/>
      <c r="IPF64" s="468"/>
      <c r="IPG64" s="468"/>
      <c r="IPH64" s="468"/>
      <c r="IPI64" s="468"/>
      <c r="IPJ64" s="468"/>
      <c r="IPK64" s="468"/>
      <c r="IPL64" s="468"/>
      <c r="IPM64" s="468"/>
      <c r="IPN64" s="468"/>
      <c r="IPO64" s="468"/>
      <c r="IPP64" s="468"/>
      <c r="IPQ64" s="468"/>
      <c r="IPR64" s="468"/>
      <c r="IPS64" s="468"/>
      <c r="IPT64" s="468"/>
      <c r="IPU64" s="468"/>
      <c r="IPV64" s="468"/>
      <c r="IPW64" s="468"/>
      <c r="IPX64" s="468"/>
      <c r="IPY64" s="468"/>
      <c r="IPZ64" s="468"/>
      <c r="IQA64" s="468"/>
      <c r="IQB64" s="468"/>
      <c r="IQC64" s="468"/>
      <c r="IQD64" s="468"/>
      <c r="IQE64" s="468"/>
      <c r="IQF64" s="468"/>
      <c r="IQG64" s="468"/>
      <c r="IQH64" s="468"/>
      <c r="IQI64" s="468"/>
      <c r="IQJ64" s="468"/>
      <c r="IQK64" s="468"/>
      <c r="IQL64" s="468"/>
      <c r="IQM64" s="468"/>
      <c r="IQN64" s="468"/>
      <c r="IQO64" s="468"/>
      <c r="IQP64" s="468"/>
      <c r="IQQ64" s="468"/>
      <c r="IQR64" s="468"/>
      <c r="IQS64" s="468"/>
      <c r="IQT64" s="468"/>
      <c r="IQU64" s="468"/>
      <c r="IQV64" s="468"/>
      <c r="IQW64" s="468"/>
      <c r="IQX64" s="468"/>
      <c r="IQY64" s="468"/>
      <c r="IQZ64" s="468"/>
      <c r="IRA64" s="468"/>
      <c r="IRB64" s="468"/>
      <c r="IRC64" s="468"/>
      <c r="IRD64" s="468"/>
      <c r="IRE64" s="468"/>
      <c r="IRF64" s="468"/>
      <c r="IRG64" s="468"/>
      <c r="IRH64" s="468"/>
      <c r="IRI64" s="468"/>
      <c r="IRJ64" s="468"/>
      <c r="IRK64" s="468"/>
      <c r="IRL64" s="468"/>
      <c r="IRM64" s="468"/>
      <c r="IRN64" s="468"/>
      <c r="IRO64" s="468"/>
      <c r="IRP64" s="468"/>
      <c r="IRQ64" s="468"/>
      <c r="IRR64" s="468"/>
      <c r="IRS64" s="468"/>
      <c r="IRT64" s="468"/>
      <c r="IRU64" s="468"/>
      <c r="IRV64" s="468"/>
      <c r="IRW64" s="468"/>
      <c r="IRX64" s="468"/>
      <c r="IRY64" s="468"/>
      <c r="IRZ64" s="468"/>
      <c r="ISA64" s="468"/>
      <c r="ISB64" s="468"/>
      <c r="ISC64" s="468"/>
      <c r="ISD64" s="468"/>
      <c r="ISE64" s="468"/>
      <c r="ISF64" s="468"/>
      <c r="ISG64" s="468"/>
      <c r="ISH64" s="468"/>
      <c r="ISI64" s="468"/>
      <c r="ISJ64" s="468"/>
      <c r="ISK64" s="468"/>
      <c r="ISL64" s="468"/>
      <c r="ISM64" s="468"/>
      <c r="ISN64" s="468"/>
      <c r="ISO64" s="468"/>
      <c r="ISP64" s="468"/>
      <c r="ISQ64" s="468"/>
      <c r="ISR64" s="468"/>
      <c r="ISS64" s="468"/>
      <c r="IST64" s="468"/>
      <c r="ISU64" s="468"/>
      <c r="ISV64" s="468"/>
      <c r="ISW64" s="468"/>
      <c r="ISX64" s="468"/>
      <c r="ISY64" s="468"/>
      <c r="ISZ64" s="468"/>
      <c r="ITA64" s="468"/>
      <c r="ITB64" s="468"/>
      <c r="ITC64" s="468"/>
      <c r="ITD64" s="468"/>
      <c r="ITE64" s="468"/>
      <c r="ITF64" s="468"/>
      <c r="ITG64" s="468"/>
      <c r="ITH64" s="468"/>
      <c r="ITI64" s="468"/>
      <c r="ITJ64" s="468"/>
      <c r="ITK64" s="468"/>
      <c r="ITL64" s="468"/>
      <c r="ITM64" s="468"/>
      <c r="ITN64" s="468"/>
      <c r="ITO64" s="468"/>
      <c r="ITP64" s="468"/>
      <c r="ITQ64" s="468"/>
      <c r="ITR64" s="468"/>
      <c r="ITS64" s="468"/>
      <c r="ITT64" s="468"/>
      <c r="ITU64" s="468"/>
      <c r="ITV64" s="468"/>
      <c r="ITW64" s="468"/>
      <c r="ITX64" s="468"/>
      <c r="ITY64" s="468"/>
      <c r="ITZ64" s="468"/>
      <c r="IUA64" s="468"/>
      <c r="IUB64" s="468"/>
      <c r="IUC64" s="468"/>
      <c r="IUD64" s="468"/>
      <c r="IUE64" s="468"/>
      <c r="IUF64" s="468"/>
      <c r="IUG64" s="468"/>
      <c r="IUH64" s="468"/>
      <c r="IUI64" s="468"/>
      <c r="IUJ64" s="468"/>
      <c r="IUK64" s="468"/>
      <c r="IUL64" s="468"/>
      <c r="IUM64" s="468"/>
      <c r="IUN64" s="468"/>
      <c r="IUO64" s="468"/>
      <c r="IUP64" s="468"/>
      <c r="IUQ64" s="468"/>
      <c r="IUR64" s="468"/>
      <c r="IUS64" s="468"/>
      <c r="IUT64" s="468"/>
      <c r="IUU64" s="468"/>
      <c r="IUV64" s="468"/>
      <c r="IUW64" s="468"/>
      <c r="IUX64" s="468"/>
      <c r="IUY64" s="468"/>
      <c r="IUZ64" s="468"/>
      <c r="IVA64" s="468"/>
      <c r="IVB64" s="468"/>
      <c r="IVC64" s="468"/>
      <c r="IVD64" s="468"/>
      <c r="IVE64" s="468"/>
      <c r="IVF64" s="468"/>
      <c r="IVG64" s="468"/>
      <c r="IVH64" s="468"/>
      <c r="IVI64" s="468"/>
      <c r="IVJ64" s="468"/>
      <c r="IVK64" s="468"/>
      <c r="IVL64" s="468"/>
      <c r="IVM64" s="468"/>
      <c r="IVN64" s="468"/>
      <c r="IVO64" s="468"/>
      <c r="IVP64" s="468"/>
      <c r="IVQ64" s="468"/>
      <c r="IVR64" s="468"/>
      <c r="IVS64" s="468"/>
      <c r="IVT64" s="468"/>
      <c r="IVU64" s="468"/>
      <c r="IVV64" s="468"/>
      <c r="IVW64" s="468"/>
      <c r="IVX64" s="468"/>
      <c r="IVY64" s="468"/>
      <c r="IVZ64" s="468"/>
      <c r="IWA64" s="468"/>
      <c r="IWB64" s="468"/>
      <c r="IWC64" s="468"/>
      <c r="IWD64" s="468"/>
      <c r="IWE64" s="468"/>
      <c r="IWF64" s="468"/>
      <c r="IWG64" s="468"/>
      <c r="IWH64" s="468"/>
      <c r="IWI64" s="468"/>
      <c r="IWJ64" s="468"/>
      <c r="IWK64" s="468"/>
      <c r="IWL64" s="468"/>
      <c r="IWM64" s="468"/>
      <c r="IWN64" s="468"/>
      <c r="IWO64" s="468"/>
      <c r="IWP64" s="468"/>
      <c r="IWQ64" s="468"/>
      <c r="IWR64" s="468"/>
      <c r="IWS64" s="468"/>
      <c r="IWT64" s="468"/>
      <c r="IWU64" s="468"/>
      <c r="IWV64" s="468"/>
      <c r="IWW64" s="468"/>
      <c r="IWX64" s="468"/>
      <c r="IWY64" s="468"/>
      <c r="IWZ64" s="468"/>
      <c r="IXA64" s="468"/>
      <c r="IXB64" s="468"/>
      <c r="IXC64" s="468"/>
      <c r="IXD64" s="468"/>
      <c r="IXE64" s="468"/>
      <c r="IXF64" s="468"/>
      <c r="IXG64" s="468"/>
      <c r="IXH64" s="468"/>
      <c r="IXI64" s="468"/>
      <c r="IXJ64" s="468"/>
      <c r="IXK64" s="468"/>
      <c r="IXL64" s="468"/>
      <c r="IXM64" s="468"/>
      <c r="IXN64" s="468"/>
      <c r="IXO64" s="468"/>
      <c r="IXP64" s="468"/>
      <c r="IXQ64" s="468"/>
      <c r="IXR64" s="468"/>
      <c r="IXS64" s="468"/>
      <c r="IXT64" s="468"/>
      <c r="IXU64" s="468"/>
      <c r="IXV64" s="468"/>
      <c r="IXW64" s="468"/>
      <c r="IXX64" s="468"/>
      <c r="IXY64" s="468"/>
      <c r="IXZ64" s="468"/>
      <c r="IYA64" s="468"/>
      <c r="IYB64" s="468"/>
      <c r="IYC64" s="468"/>
      <c r="IYD64" s="468"/>
      <c r="IYE64" s="468"/>
      <c r="IYF64" s="468"/>
      <c r="IYG64" s="468"/>
      <c r="IYH64" s="468"/>
      <c r="IYI64" s="468"/>
      <c r="IYJ64" s="468"/>
      <c r="IYK64" s="468"/>
      <c r="IYL64" s="468"/>
      <c r="IYM64" s="468"/>
      <c r="IYN64" s="468"/>
      <c r="IYO64" s="468"/>
      <c r="IYP64" s="468"/>
      <c r="IYQ64" s="468"/>
      <c r="IYR64" s="468"/>
      <c r="IYS64" s="468"/>
      <c r="IYT64" s="468"/>
      <c r="IYU64" s="468"/>
      <c r="IYV64" s="468"/>
      <c r="IYW64" s="468"/>
      <c r="IYX64" s="468"/>
      <c r="IYY64" s="468"/>
      <c r="IYZ64" s="468"/>
      <c r="IZA64" s="468"/>
      <c r="IZB64" s="468"/>
      <c r="IZC64" s="468"/>
      <c r="IZD64" s="468"/>
      <c r="IZE64" s="468"/>
      <c r="IZF64" s="468"/>
      <c r="IZG64" s="468"/>
      <c r="IZH64" s="468"/>
      <c r="IZI64" s="468"/>
      <c r="IZJ64" s="468"/>
      <c r="IZK64" s="468"/>
      <c r="IZL64" s="468"/>
      <c r="IZM64" s="468"/>
      <c r="IZN64" s="468"/>
      <c r="IZO64" s="468"/>
      <c r="IZP64" s="468"/>
      <c r="IZQ64" s="468"/>
      <c r="IZR64" s="468"/>
      <c r="IZS64" s="468"/>
      <c r="IZT64" s="468"/>
      <c r="IZU64" s="468"/>
      <c r="IZV64" s="468"/>
      <c r="IZW64" s="468"/>
      <c r="IZX64" s="468"/>
      <c r="IZY64" s="468"/>
      <c r="IZZ64" s="468"/>
      <c r="JAA64" s="468"/>
      <c r="JAB64" s="468"/>
      <c r="JAC64" s="468"/>
      <c r="JAD64" s="468"/>
      <c r="JAE64" s="468"/>
      <c r="JAF64" s="468"/>
      <c r="JAG64" s="468"/>
      <c r="JAH64" s="468"/>
      <c r="JAI64" s="468"/>
      <c r="JAJ64" s="468"/>
      <c r="JAK64" s="468"/>
      <c r="JAL64" s="468"/>
      <c r="JAM64" s="468"/>
      <c r="JAN64" s="468"/>
      <c r="JAO64" s="468"/>
      <c r="JAP64" s="468"/>
      <c r="JAQ64" s="468"/>
      <c r="JAR64" s="468"/>
      <c r="JAS64" s="468"/>
      <c r="JAT64" s="468"/>
      <c r="JAU64" s="468"/>
      <c r="JAV64" s="468"/>
      <c r="JAW64" s="468"/>
      <c r="JAX64" s="468"/>
      <c r="JAY64" s="468"/>
      <c r="JAZ64" s="468"/>
      <c r="JBA64" s="468"/>
      <c r="JBB64" s="468"/>
      <c r="JBC64" s="468"/>
      <c r="JBD64" s="468"/>
      <c r="JBE64" s="468"/>
      <c r="JBF64" s="468"/>
      <c r="JBG64" s="468"/>
      <c r="JBH64" s="468"/>
      <c r="JBI64" s="468"/>
      <c r="JBJ64" s="468"/>
      <c r="JBK64" s="468"/>
      <c r="JBL64" s="468"/>
      <c r="JBM64" s="468"/>
      <c r="JBN64" s="468"/>
      <c r="JBO64" s="468"/>
      <c r="JBP64" s="468"/>
      <c r="JBQ64" s="468"/>
      <c r="JBR64" s="468"/>
      <c r="JBS64" s="468"/>
      <c r="JBT64" s="468"/>
      <c r="JBU64" s="468"/>
      <c r="JBV64" s="468"/>
      <c r="JBW64" s="468"/>
      <c r="JBX64" s="468"/>
      <c r="JBY64" s="468"/>
      <c r="JBZ64" s="468"/>
      <c r="JCA64" s="468"/>
      <c r="JCB64" s="468"/>
      <c r="JCC64" s="468"/>
      <c r="JCD64" s="468"/>
      <c r="JCE64" s="468"/>
      <c r="JCF64" s="468"/>
      <c r="JCG64" s="468"/>
      <c r="JCH64" s="468"/>
      <c r="JCI64" s="468"/>
      <c r="JCJ64" s="468"/>
      <c r="JCK64" s="468"/>
      <c r="JCL64" s="468"/>
      <c r="JCM64" s="468"/>
      <c r="JCN64" s="468"/>
      <c r="JCO64" s="468"/>
      <c r="JCP64" s="468"/>
      <c r="JCQ64" s="468"/>
      <c r="JCR64" s="468"/>
      <c r="JCS64" s="468"/>
      <c r="JCT64" s="468"/>
      <c r="JCU64" s="468"/>
      <c r="JCV64" s="468"/>
      <c r="JCW64" s="468"/>
      <c r="JCX64" s="468"/>
      <c r="JCY64" s="468"/>
      <c r="JCZ64" s="468"/>
      <c r="JDA64" s="468"/>
      <c r="JDB64" s="468"/>
      <c r="JDC64" s="468"/>
      <c r="JDD64" s="468"/>
      <c r="JDE64" s="468"/>
      <c r="JDF64" s="468"/>
      <c r="JDG64" s="468"/>
      <c r="JDH64" s="468"/>
      <c r="JDI64" s="468"/>
      <c r="JDJ64" s="468"/>
      <c r="JDK64" s="468"/>
      <c r="JDL64" s="468"/>
      <c r="JDM64" s="468"/>
      <c r="JDN64" s="468"/>
      <c r="JDO64" s="468"/>
      <c r="JDP64" s="468"/>
      <c r="JDQ64" s="468"/>
      <c r="JDR64" s="468"/>
      <c r="JDS64" s="468"/>
      <c r="JDT64" s="468"/>
      <c r="JDU64" s="468"/>
      <c r="JDV64" s="468"/>
      <c r="JDW64" s="468"/>
      <c r="JDX64" s="468"/>
      <c r="JDY64" s="468"/>
      <c r="JDZ64" s="468"/>
      <c r="JEA64" s="468"/>
      <c r="JEB64" s="468"/>
      <c r="JEC64" s="468"/>
      <c r="JED64" s="468"/>
      <c r="JEE64" s="468"/>
      <c r="JEF64" s="468"/>
      <c r="JEG64" s="468"/>
      <c r="JEH64" s="468"/>
      <c r="JEI64" s="468"/>
      <c r="JEJ64" s="468"/>
      <c r="JEK64" s="468"/>
      <c r="JEL64" s="468"/>
      <c r="JEM64" s="468"/>
      <c r="JEN64" s="468"/>
      <c r="JEO64" s="468"/>
      <c r="JEP64" s="468"/>
      <c r="JEQ64" s="468"/>
      <c r="JER64" s="468"/>
      <c r="JES64" s="468"/>
      <c r="JET64" s="468"/>
      <c r="JEU64" s="468"/>
      <c r="JEV64" s="468"/>
      <c r="JEW64" s="468"/>
      <c r="JEX64" s="468"/>
      <c r="JEY64" s="468"/>
      <c r="JEZ64" s="468"/>
      <c r="JFA64" s="468"/>
      <c r="JFB64" s="468"/>
      <c r="JFC64" s="468"/>
      <c r="JFD64" s="468"/>
      <c r="JFE64" s="468"/>
      <c r="JFF64" s="468"/>
      <c r="JFG64" s="468"/>
      <c r="JFH64" s="468"/>
      <c r="JFI64" s="468"/>
      <c r="JFJ64" s="468"/>
      <c r="JFK64" s="468"/>
      <c r="JFL64" s="468"/>
      <c r="JFM64" s="468"/>
      <c r="JFN64" s="468"/>
      <c r="JFO64" s="468"/>
      <c r="JFP64" s="468"/>
      <c r="JFQ64" s="468"/>
      <c r="JFR64" s="468"/>
      <c r="JFS64" s="468"/>
      <c r="JFT64" s="468"/>
      <c r="JFU64" s="468"/>
      <c r="JFV64" s="468"/>
      <c r="JFW64" s="468"/>
      <c r="JFX64" s="468"/>
      <c r="JFY64" s="468"/>
      <c r="JFZ64" s="468"/>
      <c r="JGA64" s="468"/>
      <c r="JGB64" s="468"/>
      <c r="JGC64" s="468"/>
      <c r="JGD64" s="468"/>
      <c r="JGE64" s="468"/>
      <c r="JGF64" s="468"/>
      <c r="JGG64" s="468"/>
      <c r="JGH64" s="468"/>
      <c r="JGI64" s="468"/>
      <c r="JGJ64" s="468"/>
      <c r="JGK64" s="468"/>
      <c r="JGL64" s="468"/>
      <c r="JGM64" s="468"/>
      <c r="JGN64" s="468"/>
      <c r="JGO64" s="468"/>
      <c r="JGP64" s="468"/>
      <c r="JGQ64" s="468"/>
      <c r="JGR64" s="468"/>
      <c r="JGS64" s="468"/>
      <c r="JGT64" s="468"/>
      <c r="JGU64" s="468"/>
      <c r="JGV64" s="468"/>
      <c r="JGW64" s="468"/>
      <c r="JGX64" s="468"/>
      <c r="JGY64" s="468"/>
      <c r="JGZ64" s="468"/>
      <c r="JHA64" s="468"/>
      <c r="JHB64" s="468"/>
      <c r="JHC64" s="468"/>
      <c r="JHD64" s="468"/>
      <c r="JHE64" s="468"/>
      <c r="JHF64" s="468"/>
      <c r="JHG64" s="468"/>
      <c r="JHH64" s="468"/>
      <c r="JHI64" s="468"/>
      <c r="JHJ64" s="468"/>
      <c r="JHK64" s="468"/>
      <c r="JHL64" s="468"/>
      <c r="JHM64" s="468"/>
      <c r="JHN64" s="468"/>
      <c r="JHO64" s="468"/>
      <c r="JHP64" s="468"/>
      <c r="JHQ64" s="468"/>
      <c r="JHR64" s="468"/>
      <c r="JHS64" s="468"/>
      <c r="JHT64" s="468"/>
      <c r="JHU64" s="468"/>
      <c r="JHV64" s="468"/>
      <c r="JHW64" s="468"/>
      <c r="JHX64" s="468"/>
      <c r="JHY64" s="468"/>
      <c r="JHZ64" s="468"/>
      <c r="JIA64" s="468"/>
      <c r="JIB64" s="468"/>
      <c r="JIC64" s="468"/>
      <c r="JID64" s="468"/>
      <c r="JIE64" s="468"/>
      <c r="JIF64" s="468"/>
      <c r="JIG64" s="468"/>
      <c r="JIH64" s="468"/>
      <c r="JII64" s="468"/>
      <c r="JIJ64" s="468"/>
      <c r="JIK64" s="468"/>
      <c r="JIL64" s="468"/>
      <c r="JIM64" s="468"/>
      <c r="JIN64" s="468"/>
      <c r="JIO64" s="468"/>
      <c r="JIP64" s="468"/>
      <c r="JIQ64" s="468"/>
      <c r="JIR64" s="468"/>
      <c r="JIS64" s="468"/>
      <c r="JIT64" s="468"/>
      <c r="JIU64" s="468"/>
      <c r="JIV64" s="468"/>
      <c r="JIW64" s="468"/>
      <c r="JIX64" s="468"/>
      <c r="JIY64" s="468"/>
      <c r="JIZ64" s="468"/>
      <c r="JJA64" s="468"/>
      <c r="JJB64" s="468"/>
      <c r="JJC64" s="468"/>
      <c r="JJD64" s="468"/>
      <c r="JJE64" s="468"/>
      <c r="JJF64" s="468"/>
      <c r="JJG64" s="468"/>
      <c r="JJH64" s="468"/>
      <c r="JJI64" s="468"/>
      <c r="JJJ64" s="468"/>
      <c r="JJK64" s="468"/>
      <c r="JJL64" s="468"/>
      <c r="JJM64" s="468"/>
      <c r="JJN64" s="468"/>
      <c r="JJO64" s="468"/>
      <c r="JJP64" s="468"/>
      <c r="JJQ64" s="468"/>
      <c r="JJR64" s="468"/>
      <c r="JJS64" s="468"/>
      <c r="JJT64" s="468"/>
      <c r="JJU64" s="468"/>
      <c r="JJV64" s="468"/>
      <c r="JJW64" s="468"/>
      <c r="JJX64" s="468"/>
      <c r="JJY64" s="468"/>
      <c r="JJZ64" s="468"/>
      <c r="JKA64" s="468"/>
      <c r="JKB64" s="468"/>
      <c r="JKC64" s="468"/>
      <c r="JKD64" s="468"/>
      <c r="JKE64" s="468"/>
      <c r="JKF64" s="468"/>
      <c r="JKG64" s="468"/>
      <c r="JKH64" s="468"/>
      <c r="JKI64" s="468"/>
      <c r="JKJ64" s="468"/>
      <c r="JKK64" s="468"/>
      <c r="JKL64" s="468"/>
      <c r="JKM64" s="468"/>
      <c r="JKN64" s="468"/>
      <c r="JKO64" s="468"/>
      <c r="JKP64" s="468"/>
      <c r="JKQ64" s="468"/>
      <c r="JKR64" s="468"/>
      <c r="JKS64" s="468"/>
      <c r="JKT64" s="468"/>
      <c r="JKU64" s="468"/>
      <c r="JKV64" s="468"/>
      <c r="JKW64" s="468"/>
      <c r="JKX64" s="468"/>
      <c r="JKY64" s="468"/>
      <c r="JKZ64" s="468"/>
      <c r="JLA64" s="468"/>
      <c r="JLB64" s="468"/>
      <c r="JLC64" s="468"/>
      <c r="JLD64" s="468"/>
      <c r="JLE64" s="468"/>
      <c r="JLF64" s="468"/>
      <c r="JLG64" s="468"/>
      <c r="JLH64" s="468"/>
      <c r="JLI64" s="468"/>
      <c r="JLJ64" s="468"/>
      <c r="JLK64" s="468"/>
      <c r="JLL64" s="468"/>
      <c r="JLM64" s="468"/>
      <c r="JLN64" s="468"/>
      <c r="JLO64" s="468"/>
      <c r="JLP64" s="468"/>
      <c r="JLQ64" s="468"/>
      <c r="JLR64" s="468"/>
      <c r="JLS64" s="468"/>
      <c r="JLT64" s="468"/>
      <c r="JLU64" s="468"/>
      <c r="JLV64" s="468"/>
      <c r="JLW64" s="468"/>
      <c r="JLX64" s="468"/>
      <c r="JLY64" s="468"/>
      <c r="JLZ64" s="468"/>
      <c r="JMA64" s="468"/>
      <c r="JMB64" s="468"/>
      <c r="JMC64" s="468"/>
      <c r="JMD64" s="468"/>
      <c r="JME64" s="468"/>
      <c r="JMF64" s="468"/>
      <c r="JMG64" s="468"/>
      <c r="JMH64" s="468"/>
      <c r="JMI64" s="468"/>
      <c r="JMJ64" s="468"/>
      <c r="JMK64" s="468"/>
      <c r="JML64" s="468"/>
      <c r="JMM64" s="468"/>
      <c r="JMN64" s="468"/>
      <c r="JMO64" s="468"/>
      <c r="JMP64" s="468"/>
      <c r="JMQ64" s="468"/>
      <c r="JMR64" s="468"/>
      <c r="JMS64" s="468"/>
      <c r="JMT64" s="468"/>
      <c r="JMU64" s="468"/>
      <c r="JMV64" s="468"/>
      <c r="JMW64" s="468"/>
      <c r="JMX64" s="468"/>
      <c r="JMY64" s="468"/>
      <c r="JMZ64" s="468"/>
      <c r="JNA64" s="468"/>
      <c r="JNB64" s="468"/>
      <c r="JNC64" s="468"/>
      <c r="JND64" s="468"/>
      <c r="JNE64" s="468"/>
      <c r="JNF64" s="468"/>
      <c r="JNG64" s="468"/>
      <c r="JNH64" s="468"/>
      <c r="JNI64" s="468"/>
      <c r="JNJ64" s="468"/>
      <c r="JNK64" s="468"/>
      <c r="JNL64" s="468"/>
      <c r="JNM64" s="468"/>
      <c r="JNN64" s="468"/>
      <c r="JNO64" s="468"/>
      <c r="JNP64" s="468"/>
      <c r="JNQ64" s="468"/>
      <c r="JNR64" s="468"/>
      <c r="JNS64" s="468"/>
      <c r="JNT64" s="468"/>
      <c r="JNU64" s="468"/>
      <c r="JNV64" s="468"/>
      <c r="JNW64" s="468"/>
      <c r="JNX64" s="468"/>
      <c r="JNY64" s="468"/>
      <c r="JNZ64" s="468"/>
      <c r="JOA64" s="468"/>
      <c r="JOB64" s="468"/>
      <c r="JOC64" s="468"/>
      <c r="JOD64" s="468"/>
      <c r="JOE64" s="468"/>
      <c r="JOF64" s="468"/>
      <c r="JOG64" s="468"/>
      <c r="JOH64" s="468"/>
      <c r="JOI64" s="468"/>
      <c r="JOJ64" s="468"/>
      <c r="JOK64" s="468"/>
      <c r="JOL64" s="468"/>
      <c r="JOM64" s="468"/>
      <c r="JON64" s="468"/>
      <c r="JOO64" s="468"/>
      <c r="JOP64" s="468"/>
      <c r="JOQ64" s="468"/>
      <c r="JOR64" s="468"/>
      <c r="JOS64" s="468"/>
      <c r="JOT64" s="468"/>
      <c r="JOU64" s="468"/>
      <c r="JOV64" s="468"/>
      <c r="JOW64" s="468"/>
      <c r="JOX64" s="468"/>
      <c r="JOY64" s="468"/>
      <c r="JOZ64" s="468"/>
      <c r="JPA64" s="468"/>
      <c r="JPB64" s="468"/>
      <c r="JPC64" s="468"/>
      <c r="JPD64" s="468"/>
      <c r="JPE64" s="468"/>
      <c r="JPF64" s="468"/>
      <c r="JPG64" s="468"/>
      <c r="JPH64" s="468"/>
      <c r="JPI64" s="468"/>
      <c r="JPJ64" s="468"/>
      <c r="JPK64" s="468"/>
      <c r="JPL64" s="468"/>
      <c r="JPM64" s="468"/>
      <c r="JPN64" s="468"/>
      <c r="JPO64" s="468"/>
      <c r="JPP64" s="468"/>
      <c r="JPQ64" s="468"/>
      <c r="JPR64" s="468"/>
      <c r="JPS64" s="468"/>
      <c r="JPT64" s="468"/>
      <c r="JPU64" s="468"/>
      <c r="JPV64" s="468"/>
      <c r="JPW64" s="468"/>
      <c r="JPX64" s="468"/>
      <c r="JPY64" s="468"/>
      <c r="JPZ64" s="468"/>
      <c r="JQA64" s="468"/>
      <c r="JQB64" s="468"/>
      <c r="JQC64" s="468"/>
      <c r="JQD64" s="468"/>
      <c r="JQE64" s="468"/>
      <c r="JQF64" s="468"/>
      <c r="JQG64" s="468"/>
      <c r="JQH64" s="468"/>
      <c r="JQI64" s="468"/>
      <c r="JQJ64" s="468"/>
      <c r="JQK64" s="468"/>
      <c r="JQL64" s="468"/>
      <c r="JQM64" s="468"/>
      <c r="JQN64" s="468"/>
      <c r="JQO64" s="468"/>
      <c r="JQP64" s="468"/>
      <c r="JQQ64" s="468"/>
      <c r="JQR64" s="468"/>
      <c r="JQS64" s="468"/>
      <c r="JQT64" s="468"/>
      <c r="JQU64" s="468"/>
      <c r="JQV64" s="468"/>
      <c r="JQW64" s="468"/>
      <c r="JQX64" s="468"/>
      <c r="JQY64" s="468"/>
      <c r="JQZ64" s="468"/>
      <c r="JRA64" s="468"/>
      <c r="JRB64" s="468"/>
      <c r="JRC64" s="468"/>
      <c r="JRD64" s="468"/>
      <c r="JRE64" s="468"/>
      <c r="JRF64" s="468"/>
      <c r="JRG64" s="468"/>
      <c r="JRH64" s="468"/>
      <c r="JRI64" s="468"/>
      <c r="JRJ64" s="468"/>
      <c r="JRK64" s="468"/>
      <c r="JRL64" s="468"/>
      <c r="JRM64" s="468"/>
      <c r="JRN64" s="468"/>
      <c r="JRO64" s="468"/>
      <c r="JRP64" s="468"/>
      <c r="JRQ64" s="468"/>
      <c r="JRR64" s="468"/>
      <c r="JRS64" s="468"/>
      <c r="JRT64" s="468"/>
      <c r="JRU64" s="468"/>
      <c r="JRV64" s="468"/>
      <c r="JRW64" s="468"/>
      <c r="JRX64" s="468"/>
      <c r="JRY64" s="468"/>
      <c r="JRZ64" s="468"/>
      <c r="JSA64" s="468"/>
      <c r="JSB64" s="468"/>
      <c r="JSC64" s="468"/>
      <c r="JSD64" s="468"/>
      <c r="JSE64" s="468"/>
      <c r="JSF64" s="468"/>
      <c r="JSG64" s="468"/>
      <c r="JSH64" s="468"/>
      <c r="JSI64" s="468"/>
      <c r="JSJ64" s="468"/>
      <c r="JSK64" s="468"/>
      <c r="JSL64" s="468"/>
      <c r="JSM64" s="468"/>
      <c r="JSN64" s="468"/>
      <c r="JSO64" s="468"/>
      <c r="JSP64" s="468"/>
      <c r="JSQ64" s="468"/>
      <c r="JSR64" s="468"/>
      <c r="JSS64" s="468"/>
      <c r="JST64" s="468"/>
      <c r="JSU64" s="468"/>
      <c r="JSV64" s="468"/>
      <c r="JSW64" s="468"/>
      <c r="JSX64" s="468"/>
      <c r="JSY64" s="468"/>
      <c r="JSZ64" s="468"/>
      <c r="JTA64" s="468"/>
      <c r="JTB64" s="468"/>
      <c r="JTC64" s="468"/>
      <c r="JTD64" s="468"/>
      <c r="JTE64" s="468"/>
      <c r="JTF64" s="468"/>
      <c r="JTG64" s="468"/>
      <c r="JTH64" s="468"/>
      <c r="JTI64" s="468"/>
      <c r="JTJ64" s="468"/>
      <c r="JTK64" s="468"/>
      <c r="JTL64" s="468"/>
      <c r="JTM64" s="468"/>
      <c r="JTN64" s="468"/>
      <c r="JTO64" s="468"/>
      <c r="JTP64" s="468"/>
      <c r="JTQ64" s="468"/>
      <c r="JTR64" s="468"/>
      <c r="JTS64" s="468"/>
      <c r="JTT64" s="468"/>
      <c r="JTU64" s="468"/>
      <c r="JTV64" s="468"/>
      <c r="JTW64" s="468"/>
      <c r="JTX64" s="468"/>
      <c r="JTY64" s="468"/>
      <c r="JTZ64" s="468"/>
      <c r="JUA64" s="468"/>
      <c r="JUB64" s="468"/>
      <c r="JUC64" s="468"/>
      <c r="JUD64" s="468"/>
      <c r="JUE64" s="468"/>
      <c r="JUF64" s="468"/>
      <c r="JUG64" s="468"/>
      <c r="JUH64" s="468"/>
      <c r="JUI64" s="468"/>
      <c r="JUJ64" s="468"/>
      <c r="JUK64" s="468"/>
      <c r="JUL64" s="468"/>
      <c r="JUM64" s="468"/>
      <c r="JUN64" s="468"/>
      <c r="JUO64" s="468"/>
      <c r="JUP64" s="468"/>
      <c r="JUQ64" s="468"/>
      <c r="JUR64" s="468"/>
      <c r="JUS64" s="468"/>
      <c r="JUT64" s="468"/>
      <c r="JUU64" s="468"/>
      <c r="JUV64" s="468"/>
      <c r="JUW64" s="468"/>
      <c r="JUX64" s="468"/>
      <c r="JUY64" s="468"/>
      <c r="JUZ64" s="468"/>
      <c r="JVA64" s="468"/>
      <c r="JVB64" s="468"/>
      <c r="JVC64" s="468"/>
      <c r="JVD64" s="468"/>
      <c r="JVE64" s="468"/>
      <c r="JVF64" s="468"/>
      <c r="JVG64" s="468"/>
      <c r="JVH64" s="468"/>
      <c r="JVI64" s="468"/>
      <c r="JVJ64" s="468"/>
      <c r="JVK64" s="468"/>
      <c r="JVL64" s="468"/>
      <c r="JVM64" s="468"/>
      <c r="JVN64" s="468"/>
      <c r="JVO64" s="468"/>
      <c r="JVP64" s="468"/>
      <c r="JVQ64" s="468"/>
      <c r="JVR64" s="468"/>
      <c r="JVS64" s="468"/>
      <c r="JVT64" s="468"/>
      <c r="JVU64" s="468"/>
      <c r="JVV64" s="468"/>
      <c r="JVW64" s="468"/>
      <c r="JVX64" s="468"/>
      <c r="JVY64" s="468"/>
      <c r="JVZ64" s="468"/>
      <c r="JWA64" s="468"/>
      <c r="JWB64" s="468"/>
      <c r="JWC64" s="468"/>
      <c r="JWD64" s="468"/>
      <c r="JWE64" s="468"/>
      <c r="JWF64" s="468"/>
      <c r="JWG64" s="468"/>
      <c r="JWH64" s="468"/>
      <c r="JWI64" s="468"/>
      <c r="JWJ64" s="468"/>
      <c r="JWK64" s="468"/>
      <c r="JWL64" s="468"/>
      <c r="JWM64" s="468"/>
      <c r="JWN64" s="468"/>
      <c r="JWO64" s="468"/>
      <c r="JWP64" s="468"/>
      <c r="JWQ64" s="468"/>
      <c r="JWR64" s="468"/>
      <c r="JWS64" s="468"/>
      <c r="JWT64" s="468"/>
      <c r="JWU64" s="468"/>
      <c r="JWV64" s="468"/>
      <c r="JWW64" s="468"/>
      <c r="JWX64" s="468"/>
      <c r="JWY64" s="468"/>
      <c r="JWZ64" s="468"/>
      <c r="JXA64" s="468"/>
      <c r="JXB64" s="468"/>
      <c r="JXC64" s="468"/>
      <c r="JXD64" s="468"/>
      <c r="JXE64" s="468"/>
      <c r="JXF64" s="468"/>
      <c r="JXG64" s="468"/>
      <c r="JXH64" s="468"/>
      <c r="JXI64" s="468"/>
      <c r="JXJ64" s="468"/>
      <c r="JXK64" s="468"/>
      <c r="JXL64" s="468"/>
      <c r="JXM64" s="468"/>
      <c r="JXN64" s="468"/>
      <c r="JXO64" s="468"/>
      <c r="JXP64" s="468"/>
      <c r="JXQ64" s="468"/>
      <c r="JXR64" s="468"/>
      <c r="JXS64" s="468"/>
      <c r="JXT64" s="468"/>
      <c r="JXU64" s="468"/>
      <c r="JXV64" s="468"/>
      <c r="JXW64" s="468"/>
      <c r="JXX64" s="468"/>
      <c r="JXY64" s="468"/>
      <c r="JXZ64" s="468"/>
      <c r="JYA64" s="468"/>
      <c r="JYB64" s="468"/>
      <c r="JYC64" s="468"/>
      <c r="JYD64" s="468"/>
      <c r="JYE64" s="468"/>
      <c r="JYF64" s="468"/>
      <c r="JYG64" s="468"/>
      <c r="JYH64" s="468"/>
      <c r="JYI64" s="468"/>
      <c r="JYJ64" s="468"/>
      <c r="JYK64" s="468"/>
      <c r="JYL64" s="468"/>
      <c r="JYM64" s="468"/>
      <c r="JYN64" s="468"/>
      <c r="JYO64" s="468"/>
      <c r="JYP64" s="468"/>
      <c r="JYQ64" s="468"/>
      <c r="JYR64" s="468"/>
      <c r="JYS64" s="468"/>
      <c r="JYT64" s="468"/>
      <c r="JYU64" s="468"/>
      <c r="JYV64" s="468"/>
      <c r="JYW64" s="468"/>
      <c r="JYX64" s="468"/>
      <c r="JYY64" s="468"/>
      <c r="JYZ64" s="468"/>
      <c r="JZA64" s="468"/>
      <c r="JZB64" s="468"/>
      <c r="JZC64" s="468"/>
      <c r="JZD64" s="468"/>
      <c r="JZE64" s="468"/>
      <c r="JZF64" s="468"/>
      <c r="JZG64" s="468"/>
      <c r="JZH64" s="468"/>
      <c r="JZI64" s="468"/>
      <c r="JZJ64" s="468"/>
      <c r="JZK64" s="468"/>
      <c r="JZL64" s="468"/>
      <c r="JZM64" s="468"/>
      <c r="JZN64" s="468"/>
      <c r="JZO64" s="468"/>
      <c r="JZP64" s="468"/>
      <c r="JZQ64" s="468"/>
      <c r="JZR64" s="468"/>
      <c r="JZS64" s="468"/>
      <c r="JZT64" s="468"/>
      <c r="JZU64" s="468"/>
      <c r="JZV64" s="468"/>
      <c r="JZW64" s="468"/>
      <c r="JZX64" s="468"/>
      <c r="JZY64" s="468"/>
      <c r="JZZ64" s="468"/>
      <c r="KAA64" s="468"/>
      <c r="KAB64" s="468"/>
      <c r="KAC64" s="468"/>
      <c r="KAD64" s="468"/>
      <c r="KAE64" s="468"/>
      <c r="KAF64" s="468"/>
      <c r="KAG64" s="468"/>
      <c r="KAH64" s="468"/>
      <c r="KAI64" s="468"/>
      <c r="KAJ64" s="468"/>
      <c r="KAK64" s="468"/>
      <c r="KAL64" s="468"/>
      <c r="KAM64" s="468"/>
      <c r="KAN64" s="468"/>
      <c r="KAO64" s="468"/>
      <c r="KAP64" s="468"/>
      <c r="KAQ64" s="468"/>
      <c r="KAR64" s="468"/>
      <c r="KAS64" s="468"/>
      <c r="KAT64" s="468"/>
      <c r="KAU64" s="468"/>
      <c r="KAV64" s="468"/>
      <c r="KAW64" s="468"/>
      <c r="KAX64" s="468"/>
      <c r="KAY64" s="468"/>
      <c r="KAZ64" s="468"/>
      <c r="KBA64" s="468"/>
      <c r="KBB64" s="468"/>
      <c r="KBC64" s="468"/>
      <c r="KBD64" s="468"/>
      <c r="KBE64" s="468"/>
      <c r="KBF64" s="468"/>
      <c r="KBG64" s="468"/>
      <c r="KBH64" s="468"/>
      <c r="KBI64" s="468"/>
      <c r="KBJ64" s="468"/>
      <c r="KBK64" s="468"/>
      <c r="KBL64" s="468"/>
      <c r="KBM64" s="468"/>
      <c r="KBN64" s="468"/>
      <c r="KBO64" s="468"/>
      <c r="KBP64" s="468"/>
      <c r="KBQ64" s="468"/>
      <c r="KBR64" s="468"/>
      <c r="KBS64" s="468"/>
      <c r="KBT64" s="468"/>
      <c r="KBU64" s="468"/>
      <c r="KBV64" s="468"/>
      <c r="KBW64" s="468"/>
      <c r="KBX64" s="468"/>
      <c r="KBY64" s="468"/>
      <c r="KBZ64" s="468"/>
      <c r="KCA64" s="468"/>
      <c r="KCB64" s="468"/>
      <c r="KCC64" s="468"/>
      <c r="KCD64" s="468"/>
      <c r="KCE64" s="468"/>
      <c r="KCF64" s="468"/>
      <c r="KCG64" s="468"/>
      <c r="KCH64" s="468"/>
      <c r="KCI64" s="468"/>
      <c r="KCJ64" s="468"/>
      <c r="KCK64" s="468"/>
      <c r="KCL64" s="468"/>
      <c r="KCM64" s="468"/>
      <c r="KCN64" s="468"/>
      <c r="KCO64" s="468"/>
      <c r="KCP64" s="468"/>
      <c r="KCQ64" s="468"/>
      <c r="KCR64" s="468"/>
      <c r="KCS64" s="468"/>
      <c r="KCT64" s="468"/>
      <c r="KCU64" s="468"/>
      <c r="KCV64" s="468"/>
      <c r="KCW64" s="468"/>
      <c r="KCX64" s="468"/>
      <c r="KCY64" s="468"/>
      <c r="KCZ64" s="468"/>
      <c r="KDA64" s="468"/>
      <c r="KDB64" s="468"/>
      <c r="KDC64" s="468"/>
      <c r="KDD64" s="468"/>
      <c r="KDE64" s="468"/>
      <c r="KDF64" s="468"/>
      <c r="KDG64" s="468"/>
      <c r="KDH64" s="468"/>
      <c r="KDI64" s="468"/>
      <c r="KDJ64" s="468"/>
      <c r="KDK64" s="468"/>
      <c r="KDL64" s="468"/>
      <c r="KDM64" s="468"/>
      <c r="KDN64" s="468"/>
      <c r="KDO64" s="468"/>
      <c r="KDP64" s="468"/>
      <c r="KDQ64" s="468"/>
      <c r="KDR64" s="468"/>
      <c r="KDS64" s="468"/>
      <c r="KDT64" s="468"/>
      <c r="KDU64" s="468"/>
      <c r="KDV64" s="468"/>
      <c r="KDW64" s="468"/>
      <c r="KDX64" s="468"/>
      <c r="KDY64" s="468"/>
      <c r="KDZ64" s="468"/>
      <c r="KEA64" s="468"/>
      <c r="KEB64" s="468"/>
      <c r="KEC64" s="468"/>
      <c r="KED64" s="468"/>
      <c r="KEE64" s="468"/>
      <c r="KEF64" s="468"/>
      <c r="KEG64" s="468"/>
      <c r="KEH64" s="468"/>
      <c r="KEI64" s="468"/>
      <c r="KEJ64" s="468"/>
      <c r="KEK64" s="468"/>
      <c r="KEL64" s="468"/>
      <c r="KEM64" s="468"/>
      <c r="KEN64" s="468"/>
      <c r="KEO64" s="468"/>
      <c r="KEP64" s="468"/>
      <c r="KEQ64" s="468"/>
      <c r="KER64" s="468"/>
      <c r="KES64" s="468"/>
      <c r="KET64" s="468"/>
      <c r="KEU64" s="468"/>
      <c r="KEV64" s="468"/>
      <c r="KEW64" s="468"/>
      <c r="KEX64" s="468"/>
      <c r="KEY64" s="468"/>
      <c r="KEZ64" s="468"/>
      <c r="KFA64" s="468"/>
      <c r="KFB64" s="468"/>
      <c r="KFC64" s="468"/>
      <c r="KFD64" s="468"/>
      <c r="KFE64" s="468"/>
      <c r="KFF64" s="468"/>
      <c r="KFG64" s="468"/>
      <c r="KFH64" s="468"/>
      <c r="KFI64" s="468"/>
      <c r="KFJ64" s="468"/>
      <c r="KFK64" s="468"/>
      <c r="KFL64" s="468"/>
      <c r="KFM64" s="468"/>
      <c r="KFN64" s="468"/>
      <c r="KFO64" s="468"/>
      <c r="KFP64" s="468"/>
      <c r="KFQ64" s="468"/>
      <c r="KFR64" s="468"/>
      <c r="KFS64" s="468"/>
      <c r="KFT64" s="468"/>
      <c r="KFU64" s="468"/>
      <c r="KFV64" s="468"/>
      <c r="KFW64" s="468"/>
      <c r="KFX64" s="468"/>
      <c r="KFY64" s="468"/>
      <c r="KFZ64" s="468"/>
      <c r="KGA64" s="468"/>
      <c r="KGB64" s="468"/>
      <c r="KGC64" s="468"/>
      <c r="KGD64" s="468"/>
      <c r="KGE64" s="468"/>
      <c r="KGF64" s="468"/>
      <c r="KGG64" s="468"/>
      <c r="KGH64" s="468"/>
      <c r="KGI64" s="468"/>
      <c r="KGJ64" s="468"/>
      <c r="KGK64" s="468"/>
      <c r="KGL64" s="468"/>
      <c r="KGM64" s="468"/>
      <c r="KGN64" s="468"/>
      <c r="KGO64" s="468"/>
      <c r="KGP64" s="468"/>
      <c r="KGQ64" s="468"/>
      <c r="KGR64" s="468"/>
      <c r="KGS64" s="468"/>
      <c r="KGT64" s="468"/>
      <c r="KGU64" s="468"/>
      <c r="KGV64" s="468"/>
      <c r="KGW64" s="468"/>
      <c r="KGX64" s="468"/>
      <c r="KGY64" s="468"/>
      <c r="KGZ64" s="468"/>
      <c r="KHA64" s="468"/>
      <c r="KHB64" s="468"/>
      <c r="KHC64" s="468"/>
      <c r="KHD64" s="468"/>
      <c r="KHE64" s="468"/>
      <c r="KHF64" s="468"/>
      <c r="KHG64" s="468"/>
      <c r="KHH64" s="468"/>
      <c r="KHI64" s="468"/>
      <c r="KHJ64" s="468"/>
      <c r="KHK64" s="468"/>
      <c r="KHL64" s="468"/>
      <c r="KHM64" s="468"/>
      <c r="KHN64" s="468"/>
      <c r="KHO64" s="468"/>
      <c r="KHP64" s="468"/>
      <c r="KHQ64" s="468"/>
      <c r="KHR64" s="468"/>
      <c r="KHS64" s="468"/>
      <c r="KHT64" s="468"/>
      <c r="KHU64" s="468"/>
      <c r="KHV64" s="468"/>
      <c r="KHW64" s="468"/>
      <c r="KHX64" s="468"/>
      <c r="KHY64" s="468"/>
      <c r="KHZ64" s="468"/>
      <c r="KIA64" s="468"/>
      <c r="KIB64" s="468"/>
      <c r="KIC64" s="468"/>
      <c r="KID64" s="468"/>
      <c r="KIE64" s="468"/>
      <c r="KIF64" s="468"/>
      <c r="KIG64" s="468"/>
      <c r="KIH64" s="468"/>
      <c r="KII64" s="468"/>
      <c r="KIJ64" s="468"/>
      <c r="KIK64" s="468"/>
      <c r="KIL64" s="468"/>
      <c r="KIM64" s="468"/>
      <c r="KIN64" s="468"/>
      <c r="KIO64" s="468"/>
      <c r="KIP64" s="468"/>
      <c r="KIQ64" s="468"/>
      <c r="KIR64" s="468"/>
      <c r="KIS64" s="468"/>
      <c r="KIT64" s="468"/>
      <c r="KIU64" s="468"/>
      <c r="KIV64" s="468"/>
      <c r="KIW64" s="468"/>
      <c r="KIX64" s="468"/>
      <c r="KIY64" s="468"/>
      <c r="KIZ64" s="468"/>
      <c r="KJA64" s="468"/>
      <c r="KJB64" s="468"/>
      <c r="KJC64" s="468"/>
      <c r="KJD64" s="468"/>
      <c r="KJE64" s="468"/>
      <c r="KJF64" s="468"/>
      <c r="KJG64" s="468"/>
      <c r="KJH64" s="468"/>
      <c r="KJI64" s="468"/>
      <c r="KJJ64" s="468"/>
      <c r="KJK64" s="468"/>
      <c r="KJL64" s="468"/>
      <c r="KJM64" s="468"/>
      <c r="KJN64" s="468"/>
      <c r="KJO64" s="468"/>
      <c r="KJP64" s="468"/>
      <c r="KJQ64" s="468"/>
      <c r="KJR64" s="468"/>
      <c r="KJS64" s="468"/>
      <c r="KJT64" s="468"/>
      <c r="KJU64" s="468"/>
      <c r="KJV64" s="468"/>
      <c r="KJW64" s="468"/>
      <c r="KJX64" s="468"/>
      <c r="KJY64" s="468"/>
      <c r="KJZ64" s="468"/>
      <c r="KKA64" s="468"/>
      <c r="KKB64" s="468"/>
      <c r="KKC64" s="468"/>
      <c r="KKD64" s="468"/>
      <c r="KKE64" s="468"/>
      <c r="KKF64" s="468"/>
      <c r="KKG64" s="468"/>
      <c r="KKH64" s="468"/>
      <c r="KKI64" s="468"/>
      <c r="KKJ64" s="468"/>
      <c r="KKK64" s="468"/>
      <c r="KKL64" s="468"/>
      <c r="KKM64" s="468"/>
      <c r="KKN64" s="468"/>
      <c r="KKO64" s="468"/>
      <c r="KKP64" s="468"/>
      <c r="KKQ64" s="468"/>
      <c r="KKR64" s="468"/>
      <c r="KKS64" s="468"/>
      <c r="KKT64" s="468"/>
      <c r="KKU64" s="468"/>
      <c r="KKV64" s="468"/>
      <c r="KKW64" s="468"/>
      <c r="KKX64" s="468"/>
      <c r="KKY64" s="468"/>
      <c r="KKZ64" s="468"/>
      <c r="KLA64" s="468"/>
      <c r="KLB64" s="468"/>
      <c r="KLC64" s="468"/>
      <c r="KLD64" s="468"/>
      <c r="KLE64" s="468"/>
      <c r="KLF64" s="468"/>
      <c r="KLG64" s="468"/>
      <c r="KLH64" s="468"/>
      <c r="KLI64" s="468"/>
      <c r="KLJ64" s="468"/>
      <c r="KLK64" s="468"/>
      <c r="KLL64" s="468"/>
      <c r="KLM64" s="468"/>
      <c r="KLN64" s="468"/>
      <c r="KLO64" s="468"/>
      <c r="KLP64" s="468"/>
      <c r="KLQ64" s="468"/>
      <c r="KLR64" s="468"/>
      <c r="KLS64" s="468"/>
      <c r="KLT64" s="468"/>
      <c r="KLU64" s="468"/>
      <c r="KLV64" s="468"/>
      <c r="KLW64" s="468"/>
      <c r="KLX64" s="468"/>
      <c r="KLY64" s="468"/>
      <c r="KLZ64" s="468"/>
      <c r="KMA64" s="468"/>
      <c r="KMB64" s="468"/>
      <c r="KMC64" s="468"/>
      <c r="KMD64" s="468"/>
      <c r="KME64" s="468"/>
      <c r="KMF64" s="468"/>
      <c r="KMG64" s="468"/>
      <c r="KMH64" s="468"/>
      <c r="KMI64" s="468"/>
      <c r="KMJ64" s="468"/>
      <c r="KMK64" s="468"/>
      <c r="KML64" s="468"/>
      <c r="KMM64" s="468"/>
      <c r="KMN64" s="468"/>
      <c r="KMO64" s="468"/>
      <c r="KMP64" s="468"/>
      <c r="KMQ64" s="468"/>
      <c r="KMR64" s="468"/>
      <c r="KMS64" s="468"/>
      <c r="KMT64" s="468"/>
      <c r="KMU64" s="468"/>
      <c r="KMV64" s="468"/>
      <c r="KMW64" s="468"/>
      <c r="KMX64" s="468"/>
      <c r="KMY64" s="468"/>
      <c r="KMZ64" s="468"/>
      <c r="KNA64" s="468"/>
      <c r="KNB64" s="468"/>
      <c r="KNC64" s="468"/>
      <c r="KND64" s="468"/>
      <c r="KNE64" s="468"/>
      <c r="KNF64" s="468"/>
      <c r="KNG64" s="468"/>
      <c r="KNH64" s="468"/>
      <c r="KNI64" s="468"/>
      <c r="KNJ64" s="468"/>
      <c r="KNK64" s="468"/>
      <c r="KNL64" s="468"/>
      <c r="KNM64" s="468"/>
      <c r="KNN64" s="468"/>
      <c r="KNO64" s="468"/>
      <c r="KNP64" s="468"/>
      <c r="KNQ64" s="468"/>
      <c r="KNR64" s="468"/>
      <c r="KNS64" s="468"/>
      <c r="KNT64" s="468"/>
      <c r="KNU64" s="468"/>
      <c r="KNV64" s="468"/>
      <c r="KNW64" s="468"/>
      <c r="KNX64" s="468"/>
      <c r="KNY64" s="468"/>
      <c r="KNZ64" s="468"/>
      <c r="KOA64" s="468"/>
      <c r="KOB64" s="468"/>
      <c r="KOC64" s="468"/>
      <c r="KOD64" s="468"/>
      <c r="KOE64" s="468"/>
      <c r="KOF64" s="468"/>
      <c r="KOG64" s="468"/>
      <c r="KOH64" s="468"/>
      <c r="KOI64" s="468"/>
      <c r="KOJ64" s="468"/>
      <c r="KOK64" s="468"/>
      <c r="KOL64" s="468"/>
      <c r="KOM64" s="468"/>
      <c r="KON64" s="468"/>
      <c r="KOO64" s="468"/>
      <c r="KOP64" s="468"/>
      <c r="KOQ64" s="468"/>
      <c r="KOR64" s="468"/>
      <c r="KOS64" s="468"/>
      <c r="KOT64" s="468"/>
      <c r="KOU64" s="468"/>
      <c r="KOV64" s="468"/>
      <c r="KOW64" s="468"/>
      <c r="KOX64" s="468"/>
      <c r="KOY64" s="468"/>
      <c r="KOZ64" s="468"/>
      <c r="KPA64" s="468"/>
      <c r="KPB64" s="468"/>
      <c r="KPC64" s="468"/>
      <c r="KPD64" s="468"/>
      <c r="KPE64" s="468"/>
      <c r="KPF64" s="468"/>
      <c r="KPG64" s="468"/>
      <c r="KPH64" s="468"/>
      <c r="KPI64" s="468"/>
      <c r="KPJ64" s="468"/>
      <c r="KPK64" s="468"/>
      <c r="KPL64" s="468"/>
      <c r="KPM64" s="468"/>
      <c r="KPN64" s="468"/>
      <c r="KPO64" s="468"/>
      <c r="KPP64" s="468"/>
      <c r="KPQ64" s="468"/>
      <c r="KPR64" s="468"/>
      <c r="KPS64" s="468"/>
      <c r="KPT64" s="468"/>
      <c r="KPU64" s="468"/>
      <c r="KPV64" s="468"/>
      <c r="KPW64" s="468"/>
      <c r="KPX64" s="468"/>
      <c r="KPY64" s="468"/>
      <c r="KPZ64" s="468"/>
      <c r="KQA64" s="468"/>
      <c r="KQB64" s="468"/>
      <c r="KQC64" s="468"/>
      <c r="KQD64" s="468"/>
      <c r="KQE64" s="468"/>
      <c r="KQF64" s="468"/>
      <c r="KQG64" s="468"/>
      <c r="KQH64" s="468"/>
      <c r="KQI64" s="468"/>
      <c r="KQJ64" s="468"/>
      <c r="KQK64" s="468"/>
      <c r="KQL64" s="468"/>
      <c r="KQM64" s="468"/>
      <c r="KQN64" s="468"/>
      <c r="KQO64" s="468"/>
      <c r="KQP64" s="468"/>
      <c r="KQQ64" s="468"/>
      <c r="KQR64" s="468"/>
      <c r="KQS64" s="468"/>
      <c r="KQT64" s="468"/>
      <c r="KQU64" s="468"/>
      <c r="KQV64" s="468"/>
      <c r="KQW64" s="468"/>
      <c r="KQX64" s="468"/>
      <c r="KQY64" s="468"/>
      <c r="KQZ64" s="468"/>
      <c r="KRA64" s="468"/>
      <c r="KRB64" s="468"/>
      <c r="KRC64" s="468"/>
      <c r="KRD64" s="468"/>
      <c r="KRE64" s="468"/>
      <c r="KRF64" s="468"/>
      <c r="KRG64" s="468"/>
      <c r="KRH64" s="468"/>
      <c r="KRI64" s="468"/>
      <c r="KRJ64" s="468"/>
      <c r="KRK64" s="468"/>
      <c r="KRL64" s="468"/>
      <c r="KRM64" s="468"/>
      <c r="KRN64" s="468"/>
      <c r="KRO64" s="468"/>
      <c r="KRP64" s="468"/>
      <c r="KRQ64" s="468"/>
      <c r="KRR64" s="468"/>
      <c r="KRS64" s="468"/>
      <c r="KRT64" s="468"/>
      <c r="KRU64" s="468"/>
      <c r="KRV64" s="468"/>
      <c r="KRW64" s="468"/>
      <c r="KRX64" s="468"/>
      <c r="KRY64" s="468"/>
      <c r="KRZ64" s="468"/>
      <c r="KSA64" s="468"/>
      <c r="KSB64" s="468"/>
      <c r="KSC64" s="468"/>
      <c r="KSD64" s="468"/>
      <c r="KSE64" s="468"/>
      <c r="KSF64" s="468"/>
      <c r="KSG64" s="468"/>
      <c r="KSH64" s="468"/>
      <c r="KSI64" s="468"/>
      <c r="KSJ64" s="468"/>
      <c r="KSK64" s="468"/>
      <c r="KSL64" s="468"/>
      <c r="KSM64" s="468"/>
      <c r="KSN64" s="468"/>
      <c r="KSO64" s="468"/>
      <c r="KSP64" s="468"/>
      <c r="KSQ64" s="468"/>
      <c r="KSR64" s="468"/>
      <c r="KSS64" s="468"/>
      <c r="KST64" s="468"/>
      <c r="KSU64" s="468"/>
      <c r="KSV64" s="468"/>
      <c r="KSW64" s="468"/>
      <c r="KSX64" s="468"/>
      <c r="KSY64" s="468"/>
      <c r="KSZ64" s="468"/>
      <c r="KTA64" s="468"/>
      <c r="KTB64" s="468"/>
      <c r="KTC64" s="468"/>
      <c r="KTD64" s="468"/>
      <c r="KTE64" s="468"/>
      <c r="KTF64" s="468"/>
      <c r="KTG64" s="468"/>
      <c r="KTH64" s="468"/>
      <c r="KTI64" s="468"/>
      <c r="KTJ64" s="468"/>
      <c r="KTK64" s="468"/>
      <c r="KTL64" s="468"/>
      <c r="KTM64" s="468"/>
      <c r="KTN64" s="468"/>
      <c r="KTO64" s="468"/>
      <c r="KTP64" s="468"/>
      <c r="KTQ64" s="468"/>
      <c r="KTR64" s="468"/>
      <c r="KTS64" s="468"/>
      <c r="KTT64" s="468"/>
      <c r="KTU64" s="468"/>
      <c r="KTV64" s="468"/>
      <c r="KTW64" s="468"/>
      <c r="KTX64" s="468"/>
      <c r="KTY64" s="468"/>
      <c r="KTZ64" s="468"/>
      <c r="KUA64" s="468"/>
      <c r="KUB64" s="468"/>
      <c r="KUC64" s="468"/>
      <c r="KUD64" s="468"/>
      <c r="KUE64" s="468"/>
      <c r="KUF64" s="468"/>
      <c r="KUG64" s="468"/>
      <c r="KUH64" s="468"/>
      <c r="KUI64" s="468"/>
      <c r="KUJ64" s="468"/>
      <c r="KUK64" s="468"/>
      <c r="KUL64" s="468"/>
      <c r="KUM64" s="468"/>
      <c r="KUN64" s="468"/>
      <c r="KUO64" s="468"/>
      <c r="KUP64" s="468"/>
      <c r="KUQ64" s="468"/>
      <c r="KUR64" s="468"/>
      <c r="KUS64" s="468"/>
      <c r="KUT64" s="468"/>
      <c r="KUU64" s="468"/>
      <c r="KUV64" s="468"/>
      <c r="KUW64" s="468"/>
      <c r="KUX64" s="468"/>
      <c r="KUY64" s="468"/>
      <c r="KUZ64" s="468"/>
      <c r="KVA64" s="468"/>
      <c r="KVB64" s="468"/>
      <c r="KVC64" s="468"/>
      <c r="KVD64" s="468"/>
      <c r="KVE64" s="468"/>
      <c r="KVF64" s="468"/>
      <c r="KVG64" s="468"/>
      <c r="KVH64" s="468"/>
      <c r="KVI64" s="468"/>
      <c r="KVJ64" s="468"/>
      <c r="KVK64" s="468"/>
      <c r="KVL64" s="468"/>
      <c r="KVM64" s="468"/>
      <c r="KVN64" s="468"/>
      <c r="KVO64" s="468"/>
      <c r="KVP64" s="468"/>
      <c r="KVQ64" s="468"/>
      <c r="KVR64" s="468"/>
      <c r="KVS64" s="468"/>
      <c r="KVT64" s="468"/>
      <c r="KVU64" s="468"/>
      <c r="KVV64" s="468"/>
      <c r="KVW64" s="468"/>
      <c r="KVX64" s="468"/>
      <c r="KVY64" s="468"/>
      <c r="KVZ64" s="468"/>
      <c r="KWA64" s="468"/>
      <c r="KWB64" s="468"/>
      <c r="KWC64" s="468"/>
      <c r="KWD64" s="468"/>
      <c r="KWE64" s="468"/>
      <c r="KWF64" s="468"/>
      <c r="KWG64" s="468"/>
      <c r="KWH64" s="468"/>
      <c r="KWI64" s="468"/>
      <c r="KWJ64" s="468"/>
      <c r="KWK64" s="468"/>
      <c r="KWL64" s="468"/>
      <c r="KWM64" s="468"/>
      <c r="KWN64" s="468"/>
      <c r="KWO64" s="468"/>
      <c r="KWP64" s="468"/>
      <c r="KWQ64" s="468"/>
      <c r="KWR64" s="468"/>
      <c r="KWS64" s="468"/>
      <c r="KWT64" s="468"/>
      <c r="KWU64" s="468"/>
      <c r="KWV64" s="468"/>
      <c r="KWW64" s="468"/>
      <c r="KWX64" s="468"/>
      <c r="KWY64" s="468"/>
      <c r="KWZ64" s="468"/>
      <c r="KXA64" s="468"/>
      <c r="KXB64" s="468"/>
      <c r="KXC64" s="468"/>
      <c r="KXD64" s="468"/>
      <c r="KXE64" s="468"/>
      <c r="KXF64" s="468"/>
      <c r="KXG64" s="468"/>
      <c r="KXH64" s="468"/>
      <c r="KXI64" s="468"/>
      <c r="KXJ64" s="468"/>
      <c r="KXK64" s="468"/>
      <c r="KXL64" s="468"/>
      <c r="KXM64" s="468"/>
      <c r="KXN64" s="468"/>
      <c r="KXO64" s="468"/>
      <c r="KXP64" s="468"/>
      <c r="KXQ64" s="468"/>
      <c r="KXR64" s="468"/>
      <c r="KXS64" s="468"/>
      <c r="KXT64" s="468"/>
      <c r="KXU64" s="468"/>
      <c r="KXV64" s="468"/>
      <c r="KXW64" s="468"/>
      <c r="KXX64" s="468"/>
      <c r="KXY64" s="468"/>
      <c r="KXZ64" s="468"/>
      <c r="KYA64" s="468"/>
      <c r="KYB64" s="468"/>
      <c r="KYC64" s="468"/>
      <c r="KYD64" s="468"/>
      <c r="KYE64" s="468"/>
      <c r="KYF64" s="468"/>
      <c r="KYG64" s="468"/>
      <c r="KYH64" s="468"/>
      <c r="KYI64" s="468"/>
      <c r="KYJ64" s="468"/>
      <c r="KYK64" s="468"/>
      <c r="KYL64" s="468"/>
      <c r="KYM64" s="468"/>
      <c r="KYN64" s="468"/>
      <c r="KYO64" s="468"/>
      <c r="KYP64" s="468"/>
      <c r="KYQ64" s="468"/>
      <c r="KYR64" s="468"/>
      <c r="KYS64" s="468"/>
      <c r="KYT64" s="468"/>
      <c r="KYU64" s="468"/>
      <c r="KYV64" s="468"/>
      <c r="KYW64" s="468"/>
      <c r="KYX64" s="468"/>
      <c r="KYY64" s="468"/>
      <c r="KYZ64" s="468"/>
      <c r="KZA64" s="468"/>
      <c r="KZB64" s="468"/>
      <c r="KZC64" s="468"/>
      <c r="KZD64" s="468"/>
      <c r="KZE64" s="468"/>
      <c r="KZF64" s="468"/>
      <c r="KZG64" s="468"/>
      <c r="KZH64" s="468"/>
      <c r="KZI64" s="468"/>
      <c r="KZJ64" s="468"/>
      <c r="KZK64" s="468"/>
      <c r="KZL64" s="468"/>
      <c r="KZM64" s="468"/>
      <c r="KZN64" s="468"/>
      <c r="KZO64" s="468"/>
      <c r="KZP64" s="468"/>
      <c r="KZQ64" s="468"/>
      <c r="KZR64" s="468"/>
      <c r="KZS64" s="468"/>
      <c r="KZT64" s="468"/>
      <c r="KZU64" s="468"/>
      <c r="KZV64" s="468"/>
      <c r="KZW64" s="468"/>
      <c r="KZX64" s="468"/>
      <c r="KZY64" s="468"/>
      <c r="KZZ64" s="468"/>
      <c r="LAA64" s="468"/>
      <c r="LAB64" s="468"/>
      <c r="LAC64" s="468"/>
      <c r="LAD64" s="468"/>
      <c r="LAE64" s="468"/>
      <c r="LAF64" s="468"/>
      <c r="LAG64" s="468"/>
      <c r="LAH64" s="468"/>
      <c r="LAI64" s="468"/>
      <c r="LAJ64" s="468"/>
      <c r="LAK64" s="468"/>
      <c r="LAL64" s="468"/>
      <c r="LAM64" s="468"/>
      <c r="LAN64" s="468"/>
      <c r="LAO64" s="468"/>
      <c r="LAP64" s="468"/>
      <c r="LAQ64" s="468"/>
      <c r="LAR64" s="468"/>
      <c r="LAS64" s="468"/>
      <c r="LAT64" s="468"/>
      <c r="LAU64" s="468"/>
      <c r="LAV64" s="468"/>
      <c r="LAW64" s="468"/>
      <c r="LAX64" s="468"/>
      <c r="LAY64" s="468"/>
      <c r="LAZ64" s="468"/>
      <c r="LBA64" s="468"/>
      <c r="LBB64" s="468"/>
      <c r="LBC64" s="468"/>
      <c r="LBD64" s="468"/>
      <c r="LBE64" s="468"/>
      <c r="LBF64" s="468"/>
      <c r="LBG64" s="468"/>
      <c r="LBH64" s="468"/>
      <c r="LBI64" s="468"/>
      <c r="LBJ64" s="468"/>
      <c r="LBK64" s="468"/>
      <c r="LBL64" s="468"/>
      <c r="LBM64" s="468"/>
      <c r="LBN64" s="468"/>
      <c r="LBO64" s="468"/>
      <c r="LBP64" s="468"/>
      <c r="LBQ64" s="468"/>
      <c r="LBR64" s="468"/>
      <c r="LBS64" s="468"/>
      <c r="LBT64" s="468"/>
      <c r="LBU64" s="468"/>
      <c r="LBV64" s="468"/>
      <c r="LBW64" s="468"/>
      <c r="LBX64" s="468"/>
      <c r="LBY64" s="468"/>
      <c r="LBZ64" s="468"/>
      <c r="LCA64" s="468"/>
      <c r="LCB64" s="468"/>
      <c r="LCC64" s="468"/>
      <c r="LCD64" s="468"/>
      <c r="LCE64" s="468"/>
      <c r="LCF64" s="468"/>
      <c r="LCG64" s="468"/>
      <c r="LCH64" s="468"/>
      <c r="LCI64" s="468"/>
      <c r="LCJ64" s="468"/>
      <c r="LCK64" s="468"/>
      <c r="LCL64" s="468"/>
      <c r="LCM64" s="468"/>
      <c r="LCN64" s="468"/>
      <c r="LCO64" s="468"/>
      <c r="LCP64" s="468"/>
      <c r="LCQ64" s="468"/>
      <c r="LCR64" s="468"/>
      <c r="LCS64" s="468"/>
      <c r="LCT64" s="468"/>
      <c r="LCU64" s="468"/>
      <c r="LCV64" s="468"/>
      <c r="LCW64" s="468"/>
      <c r="LCX64" s="468"/>
      <c r="LCY64" s="468"/>
      <c r="LCZ64" s="468"/>
      <c r="LDA64" s="468"/>
      <c r="LDB64" s="468"/>
      <c r="LDC64" s="468"/>
      <c r="LDD64" s="468"/>
      <c r="LDE64" s="468"/>
      <c r="LDF64" s="468"/>
      <c r="LDG64" s="468"/>
      <c r="LDH64" s="468"/>
      <c r="LDI64" s="468"/>
      <c r="LDJ64" s="468"/>
      <c r="LDK64" s="468"/>
      <c r="LDL64" s="468"/>
      <c r="LDM64" s="468"/>
      <c r="LDN64" s="468"/>
      <c r="LDO64" s="468"/>
      <c r="LDP64" s="468"/>
      <c r="LDQ64" s="468"/>
      <c r="LDR64" s="468"/>
      <c r="LDS64" s="468"/>
      <c r="LDT64" s="468"/>
      <c r="LDU64" s="468"/>
      <c r="LDV64" s="468"/>
      <c r="LDW64" s="468"/>
      <c r="LDX64" s="468"/>
      <c r="LDY64" s="468"/>
      <c r="LDZ64" s="468"/>
      <c r="LEA64" s="468"/>
      <c r="LEB64" s="468"/>
      <c r="LEC64" s="468"/>
      <c r="LED64" s="468"/>
      <c r="LEE64" s="468"/>
      <c r="LEF64" s="468"/>
      <c r="LEG64" s="468"/>
      <c r="LEH64" s="468"/>
      <c r="LEI64" s="468"/>
      <c r="LEJ64" s="468"/>
      <c r="LEK64" s="468"/>
      <c r="LEL64" s="468"/>
      <c r="LEM64" s="468"/>
      <c r="LEN64" s="468"/>
      <c r="LEO64" s="468"/>
      <c r="LEP64" s="468"/>
      <c r="LEQ64" s="468"/>
      <c r="LER64" s="468"/>
      <c r="LES64" s="468"/>
      <c r="LET64" s="468"/>
      <c r="LEU64" s="468"/>
      <c r="LEV64" s="468"/>
      <c r="LEW64" s="468"/>
      <c r="LEX64" s="468"/>
      <c r="LEY64" s="468"/>
      <c r="LEZ64" s="468"/>
      <c r="LFA64" s="468"/>
      <c r="LFB64" s="468"/>
      <c r="LFC64" s="468"/>
      <c r="LFD64" s="468"/>
      <c r="LFE64" s="468"/>
      <c r="LFF64" s="468"/>
      <c r="LFG64" s="468"/>
      <c r="LFH64" s="468"/>
      <c r="LFI64" s="468"/>
      <c r="LFJ64" s="468"/>
      <c r="LFK64" s="468"/>
      <c r="LFL64" s="468"/>
      <c r="LFM64" s="468"/>
      <c r="LFN64" s="468"/>
      <c r="LFO64" s="468"/>
      <c r="LFP64" s="468"/>
      <c r="LFQ64" s="468"/>
      <c r="LFR64" s="468"/>
      <c r="LFS64" s="468"/>
      <c r="LFT64" s="468"/>
      <c r="LFU64" s="468"/>
      <c r="LFV64" s="468"/>
      <c r="LFW64" s="468"/>
      <c r="LFX64" s="468"/>
      <c r="LFY64" s="468"/>
      <c r="LFZ64" s="468"/>
      <c r="LGA64" s="468"/>
      <c r="LGB64" s="468"/>
      <c r="LGC64" s="468"/>
      <c r="LGD64" s="468"/>
      <c r="LGE64" s="468"/>
      <c r="LGF64" s="468"/>
      <c r="LGG64" s="468"/>
      <c r="LGH64" s="468"/>
      <c r="LGI64" s="468"/>
      <c r="LGJ64" s="468"/>
      <c r="LGK64" s="468"/>
      <c r="LGL64" s="468"/>
      <c r="LGM64" s="468"/>
      <c r="LGN64" s="468"/>
      <c r="LGO64" s="468"/>
      <c r="LGP64" s="468"/>
      <c r="LGQ64" s="468"/>
      <c r="LGR64" s="468"/>
      <c r="LGS64" s="468"/>
      <c r="LGT64" s="468"/>
      <c r="LGU64" s="468"/>
      <c r="LGV64" s="468"/>
      <c r="LGW64" s="468"/>
      <c r="LGX64" s="468"/>
      <c r="LGY64" s="468"/>
      <c r="LGZ64" s="468"/>
      <c r="LHA64" s="468"/>
      <c r="LHB64" s="468"/>
      <c r="LHC64" s="468"/>
      <c r="LHD64" s="468"/>
      <c r="LHE64" s="468"/>
      <c r="LHF64" s="468"/>
      <c r="LHG64" s="468"/>
      <c r="LHH64" s="468"/>
      <c r="LHI64" s="468"/>
      <c r="LHJ64" s="468"/>
      <c r="LHK64" s="468"/>
      <c r="LHL64" s="468"/>
      <c r="LHM64" s="468"/>
      <c r="LHN64" s="468"/>
      <c r="LHO64" s="468"/>
      <c r="LHP64" s="468"/>
      <c r="LHQ64" s="468"/>
      <c r="LHR64" s="468"/>
      <c r="LHS64" s="468"/>
      <c r="LHT64" s="468"/>
      <c r="LHU64" s="468"/>
      <c r="LHV64" s="468"/>
      <c r="LHW64" s="468"/>
      <c r="LHX64" s="468"/>
      <c r="LHY64" s="468"/>
      <c r="LHZ64" s="468"/>
      <c r="LIA64" s="468"/>
      <c r="LIB64" s="468"/>
      <c r="LIC64" s="468"/>
      <c r="LID64" s="468"/>
      <c r="LIE64" s="468"/>
      <c r="LIF64" s="468"/>
      <c r="LIG64" s="468"/>
      <c r="LIH64" s="468"/>
      <c r="LII64" s="468"/>
      <c r="LIJ64" s="468"/>
      <c r="LIK64" s="468"/>
      <c r="LIL64" s="468"/>
      <c r="LIM64" s="468"/>
      <c r="LIN64" s="468"/>
      <c r="LIO64" s="468"/>
      <c r="LIP64" s="468"/>
      <c r="LIQ64" s="468"/>
      <c r="LIR64" s="468"/>
      <c r="LIS64" s="468"/>
      <c r="LIT64" s="468"/>
      <c r="LIU64" s="468"/>
      <c r="LIV64" s="468"/>
      <c r="LIW64" s="468"/>
      <c r="LIX64" s="468"/>
      <c r="LIY64" s="468"/>
      <c r="LIZ64" s="468"/>
      <c r="LJA64" s="468"/>
      <c r="LJB64" s="468"/>
      <c r="LJC64" s="468"/>
      <c r="LJD64" s="468"/>
      <c r="LJE64" s="468"/>
      <c r="LJF64" s="468"/>
      <c r="LJG64" s="468"/>
      <c r="LJH64" s="468"/>
      <c r="LJI64" s="468"/>
      <c r="LJJ64" s="468"/>
      <c r="LJK64" s="468"/>
      <c r="LJL64" s="468"/>
      <c r="LJM64" s="468"/>
      <c r="LJN64" s="468"/>
      <c r="LJO64" s="468"/>
      <c r="LJP64" s="468"/>
      <c r="LJQ64" s="468"/>
      <c r="LJR64" s="468"/>
      <c r="LJS64" s="468"/>
      <c r="LJT64" s="468"/>
      <c r="LJU64" s="468"/>
      <c r="LJV64" s="468"/>
      <c r="LJW64" s="468"/>
      <c r="LJX64" s="468"/>
      <c r="LJY64" s="468"/>
      <c r="LJZ64" s="468"/>
      <c r="LKA64" s="468"/>
      <c r="LKB64" s="468"/>
      <c r="LKC64" s="468"/>
      <c r="LKD64" s="468"/>
      <c r="LKE64" s="468"/>
      <c r="LKF64" s="468"/>
      <c r="LKG64" s="468"/>
      <c r="LKH64" s="468"/>
      <c r="LKI64" s="468"/>
      <c r="LKJ64" s="468"/>
      <c r="LKK64" s="468"/>
      <c r="LKL64" s="468"/>
      <c r="LKM64" s="468"/>
      <c r="LKN64" s="468"/>
      <c r="LKO64" s="468"/>
      <c r="LKP64" s="468"/>
      <c r="LKQ64" s="468"/>
      <c r="LKR64" s="468"/>
      <c r="LKS64" s="468"/>
      <c r="LKT64" s="468"/>
      <c r="LKU64" s="468"/>
      <c r="LKV64" s="468"/>
      <c r="LKW64" s="468"/>
      <c r="LKX64" s="468"/>
      <c r="LKY64" s="468"/>
      <c r="LKZ64" s="468"/>
      <c r="LLA64" s="468"/>
      <c r="LLB64" s="468"/>
      <c r="LLC64" s="468"/>
      <c r="LLD64" s="468"/>
      <c r="LLE64" s="468"/>
      <c r="LLF64" s="468"/>
      <c r="LLG64" s="468"/>
      <c r="LLH64" s="468"/>
      <c r="LLI64" s="468"/>
      <c r="LLJ64" s="468"/>
      <c r="LLK64" s="468"/>
      <c r="LLL64" s="468"/>
      <c r="LLM64" s="468"/>
      <c r="LLN64" s="468"/>
      <c r="LLO64" s="468"/>
      <c r="LLP64" s="468"/>
      <c r="LLQ64" s="468"/>
      <c r="LLR64" s="468"/>
      <c r="LLS64" s="468"/>
      <c r="LLT64" s="468"/>
      <c r="LLU64" s="468"/>
      <c r="LLV64" s="468"/>
      <c r="LLW64" s="468"/>
      <c r="LLX64" s="468"/>
      <c r="LLY64" s="468"/>
      <c r="LLZ64" s="468"/>
      <c r="LMA64" s="468"/>
      <c r="LMB64" s="468"/>
      <c r="LMC64" s="468"/>
      <c r="LMD64" s="468"/>
      <c r="LME64" s="468"/>
      <c r="LMF64" s="468"/>
      <c r="LMG64" s="468"/>
      <c r="LMH64" s="468"/>
      <c r="LMI64" s="468"/>
      <c r="LMJ64" s="468"/>
      <c r="LMK64" s="468"/>
      <c r="LML64" s="468"/>
      <c r="LMM64" s="468"/>
      <c r="LMN64" s="468"/>
      <c r="LMO64" s="468"/>
      <c r="LMP64" s="468"/>
      <c r="LMQ64" s="468"/>
      <c r="LMR64" s="468"/>
      <c r="LMS64" s="468"/>
      <c r="LMT64" s="468"/>
      <c r="LMU64" s="468"/>
      <c r="LMV64" s="468"/>
      <c r="LMW64" s="468"/>
      <c r="LMX64" s="468"/>
      <c r="LMY64" s="468"/>
      <c r="LMZ64" s="468"/>
      <c r="LNA64" s="468"/>
      <c r="LNB64" s="468"/>
      <c r="LNC64" s="468"/>
      <c r="LND64" s="468"/>
      <c r="LNE64" s="468"/>
      <c r="LNF64" s="468"/>
      <c r="LNG64" s="468"/>
      <c r="LNH64" s="468"/>
      <c r="LNI64" s="468"/>
      <c r="LNJ64" s="468"/>
      <c r="LNK64" s="468"/>
      <c r="LNL64" s="468"/>
      <c r="LNM64" s="468"/>
      <c r="LNN64" s="468"/>
      <c r="LNO64" s="468"/>
      <c r="LNP64" s="468"/>
      <c r="LNQ64" s="468"/>
      <c r="LNR64" s="468"/>
      <c r="LNS64" s="468"/>
      <c r="LNT64" s="468"/>
      <c r="LNU64" s="468"/>
      <c r="LNV64" s="468"/>
      <c r="LNW64" s="468"/>
      <c r="LNX64" s="468"/>
      <c r="LNY64" s="468"/>
      <c r="LNZ64" s="468"/>
      <c r="LOA64" s="468"/>
      <c r="LOB64" s="468"/>
      <c r="LOC64" s="468"/>
      <c r="LOD64" s="468"/>
      <c r="LOE64" s="468"/>
      <c r="LOF64" s="468"/>
      <c r="LOG64" s="468"/>
      <c r="LOH64" s="468"/>
      <c r="LOI64" s="468"/>
      <c r="LOJ64" s="468"/>
      <c r="LOK64" s="468"/>
      <c r="LOL64" s="468"/>
      <c r="LOM64" s="468"/>
      <c r="LON64" s="468"/>
      <c r="LOO64" s="468"/>
      <c r="LOP64" s="468"/>
      <c r="LOQ64" s="468"/>
      <c r="LOR64" s="468"/>
      <c r="LOS64" s="468"/>
      <c r="LOT64" s="468"/>
      <c r="LOU64" s="468"/>
      <c r="LOV64" s="468"/>
      <c r="LOW64" s="468"/>
      <c r="LOX64" s="468"/>
      <c r="LOY64" s="468"/>
      <c r="LOZ64" s="468"/>
      <c r="LPA64" s="468"/>
      <c r="LPB64" s="468"/>
      <c r="LPC64" s="468"/>
      <c r="LPD64" s="468"/>
      <c r="LPE64" s="468"/>
      <c r="LPF64" s="468"/>
      <c r="LPG64" s="468"/>
      <c r="LPH64" s="468"/>
      <c r="LPI64" s="468"/>
      <c r="LPJ64" s="468"/>
      <c r="LPK64" s="468"/>
      <c r="LPL64" s="468"/>
      <c r="LPM64" s="468"/>
      <c r="LPN64" s="468"/>
      <c r="LPO64" s="468"/>
      <c r="LPP64" s="468"/>
      <c r="LPQ64" s="468"/>
      <c r="LPR64" s="468"/>
      <c r="LPS64" s="468"/>
      <c r="LPT64" s="468"/>
      <c r="LPU64" s="468"/>
      <c r="LPV64" s="468"/>
      <c r="LPW64" s="468"/>
      <c r="LPX64" s="468"/>
      <c r="LPY64" s="468"/>
      <c r="LPZ64" s="468"/>
      <c r="LQA64" s="468"/>
      <c r="LQB64" s="468"/>
      <c r="LQC64" s="468"/>
      <c r="LQD64" s="468"/>
      <c r="LQE64" s="468"/>
      <c r="LQF64" s="468"/>
      <c r="LQG64" s="468"/>
      <c r="LQH64" s="468"/>
      <c r="LQI64" s="468"/>
      <c r="LQJ64" s="468"/>
      <c r="LQK64" s="468"/>
      <c r="LQL64" s="468"/>
      <c r="LQM64" s="468"/>
      <c r="LQN64" s="468"/>
      <c r="LQO64" s="468"/>
      <c r="LQP64" s="468"/>
      <c r="LQQ64" s="468"/>
      <c r="LQR64" s="468"/>
      <c r="LQS64" s="468"/>
      <c r="LQT64" s="468"/>
      <c r="LQU64" s="468"/>
      <c r="LQV64" s="468"/>
      <c r="LQW64" s="468"/>
      <c r="LQX64" s="468"/>
      <c r="LQY64" s="468"/>
      <c r="LQZ64" s="468"/>
      <c r="LRA64" s="468"/>
      <c r="LRB64" s="468"/>
      <c r="LRC64" s="468"/>
      <c r="LRD64" s="468"/>
      <c r="LRE64" s="468"/>
      <c r="LRF64" s="468"/>
      <c r="LRG64" s="468"/>
      <c r="LRH64" s="468"/>
      <c r="LRI64" s="468"/>
      <c r="LRJ64" s="468"/>
      <c r="LRK64" s="468"/>
      <c r="LRL64" s="468"/>
      <c r="LRM64" s="468"/>
      <c r="LRN64" s="468"/>
      <c r="LRO64" s="468"/>
      <c r="LRP64" s="468"/>
      <c r="LRQ64" s="468"/>
      <c r="LRR64" s="468"/>
      <c r="LRS64" s="468"/>
      <c r="LRT64" s="468"/>
      <c r="LRU64" s="468"/>
      <c r="LRV64" s="468"/>
      <c r="LRW64" s="468"/>
      <c r="LRX64" s="468"/>
      <c r="LRY64" s="468"/>
      <c r="LRZ64" s="468"/>
      <c r="LSA64" s="468"/>
      <c r="LSB64" s="468"/>
      <c r="LSC64" s="468"/>
      <c r="LSD64" s="468"/>
      <c r="LSE64" s="468"/>
      <c r="LSF64" s="468"/>
      <c r="LSG64" s="468"/>
      <c r="LSH64" s="468"/>
      <c r="LSI64" s="468"/>
      <c r="LSJ64" s="468"/>
      <c r="LSK64" s="468"/>
      <c r="LSL64" s="468"/>
      <c r="LSM64" s="468"/>
      <c r="LSN64" s="468"/>
      <c r="LSO64" s="468"/>
      <c r="LSP64" s="468"/>
      <c r="LSQ64" s="468"/>
      <c r="LSR64" s="468"/>
      <c r="LSS64" s="468"/>
      <c r="LST64" s="468"/>
      <c r="LSU64" s="468"/>
      <c r="LSV64" s="468"/>
      <c r="LSW64" s="468"/>
      <c r="LSX64" s="468"/>
      <c r="LSY64" s="468"/>
      <c r="LSZ64" s="468"/>
      <c r="LTA64" s="468"/>
      <c r="LTB64" s="468"/>
      <c r="LTC64" s="468"/>
      <c r="LTD64" s="468"/>
      <c r="LTE64" s="468"/>
      <c r="LTF64" s="468"/>
      <c r="LTG64" s="468"/>
      <c r="LTH64" s="468"/>
      <c r="LTI64" s="468"/>
      <c r="LTJ64" s="468"/>
      <c r="LTK64" s="468"/>
      <c r="LTL64" s="468"/>
      <c r="LTM64" s="468"/>
      <c r="LTN64" s="468"/>
      <c r="LTO64" s="468"/>
      <c r="LTP64" s="468"/>
      <c r="LTQ64" s="468"/>
      <c r="LTR64" s="468"/>
      <c r="LTS64" s="468"/>
      <c r="LTT64" s="468"/>
      <c r="LTU64" s="468"/>
      <c r="LTV64" s="468"/>
      <c r="LTW64" s="468"/>
      <c r="LTX64" s="468"/>
      <c r="LTY64" s="468"/>
      <c r="LTZ64" s="468"/>
      <c r="LUA64" s="468"/>
      <c r="LUB64" s="468"/>
      <c r="LUC64" s="468"/>
      <c r="LUD64" s="468"/>
      <c r="LUE64" s="468"/>
      <c r="LUF64" s="468"/>
      <c r="LUG64" s="468"/>
      <c r="LUH64" s="468"/>
      <c r="LUI64" s="468"/>
      <c r="LUJ64" s="468"/>
      <c r="LUK64" s="468"/>
      <c r="LUL64" s="468"/>
      <c r="LUM64" s="468"/>
      <c r="LUN64" s="468"/>
      <c r="LUO64" s="468"/>
      <c r="LUP64" s="468"/>
      <c r="LUQ64" s="468"/>
      <c r="LUR64" s="468"/>
      <c r="LUS64" s="468"/>
      <c r="LUT64" s="468"/>
      <c r="LUU64" s="468"/>
      <c r="LUV64" s="468"/>
      <c r="LUW64" s="468"/>
      <c r="LUX64" s="468"/>
      <c r="LUY64" s="468"/>
      <c r="LUZ64" s="468"/>
      <c r="LVA64" s="468"/>
      <c r="LVB64" s="468"/>
      <c r="LVC64" s="468"/>
      <c r="LVD64" s="468"/>
      <c r="LVE64" s="468"/>
      <c r="LVF64" s="468"/>
      <c r="LVG64" s="468"/>
      <c r="LVH64" s="468"/>
      <c r="LVI64" s="468"/>
      <c r="LVJ64" s="468"/>
      <c r="LVK64" s="468"/>
      <c r="LVL64" s="468"/>
      <c r="LVM64" s="468"/>
      <c r="LVN64" s="468"/>
      <c r="LVO64" s="468"/>
      <c r="LVP64" s="468"/>
      <c r="LVQ64" s="468"/>
      <c r="LVR64" s="468"/>
      <c r="LVS64" s="468"/>
      <c r="LVT64" s="468"/>
      <c r="LVU64" s="468"/>
      <c r="LVV64" s="468"/>
      <c r="LVW64" s="468"/>
      <c r="LVX64" s="468"/>
      <c r="LVY64" s="468"/>
      <c r="LVZ64" s="468"/>
      <c r="LWA64" s="468"/>
      <c r="LWB64" s="468"/>
      <c r="LWC64" s="468"/>
      <c r="LWD64" s="468"/>
      <c r="LWE64" s="468"/>
      <c r="LWF64" s="468"/>
      <c r="LWG64" s="468"/>
      <c r="LWH64" s="468"/>
      <c r="LWI64" s="468"/>
      <c r="LWJ64" s="468"/>
      <c r="LWK64" s="468"/>
      <c r="LWL64" s="468"/>
      <c r="LWM64" s="468"/>
      <c r="LWN64" s="468"/>
      <c r="LWO64" s="468"/>
      <c r="LWP64" s="468"/>
      <c r="LWQ64" s="468"/>
      <c r="LWR64" s="468"/>
      <c r="LWS64" s="468"/>
      <c r="LWT64" s="468"/>
      <c r="LWU64" s="468"/>
      <c r="LWV64" s="468"/>
      <c r="LWW64" s="468"/>
      <c r="LWX64" s="468"/>
      <c r="LWY64" s="468"/>
      <c r="LWZ64" s="468"/>
      <c r="LXA64" s="468"/>
      <c r="LXB64" s="468"/>
      <c r="LXC64" s="468"/>
      <c r="LXD64" s="468"/>
      <c r="LXE64" s="468"/>
      <c r="LXF64" s="468"/>
      <c r="LXG64" s="468"/>
      <c r="LXH64" s="468"/>
      <c r="LXI64" s="468"/>
      <c r="LXJ64" s="468"/>
      <c r="LXK64" s="468"/>
      <c r="LXL64" s="468"/>
      <c r="LXM64" s="468"/>
      <c r="LXN64" s="468"/>
      <c r="LXO64" s="468"/>
      <c r="LXP64" s="468"/>
      <c r="LXQ64" s="468"/>
      <c r="LXR64" s="468"/>
      <c r="LXS64" s="468"/>
      <c r="LXT64" s="468"/>
      <c r="LXU64" s="468"/>
      <c r="LXV64" s="468"/>
      <c r="LXW64" s="468"/>
      <c r="LXX64" s="468"/>
      <c r="LXY64" s="468"/>
      <c r="LXZ64" s="468"/>
      <c r="LYA64" s="468"/>
      <c r="LYB64" s="468"/>
      <c r="LYC64" s="468"/>
      <c r="LYD64" s="468"/>
      <c r="LYE64" s="468"/>
      <c r="LYF64" s="468"/>
      <c r="LYG64" s="468"/>
      <c r="LYH64" s="468"/>
      <c r="LYI64" s="468"/>
      <c r="LYJ64" s="468"/>
      <c r="LYK64" s="468"/>
      <c r="LYL64" s="468"/>
      <c r="LYM64" s="468"/>
      <c r="LYN64" s="468"/>
      <c r="LYO64" s="468"/>
      <c r="LYP64" s="468"/>
      <c r="LYQ64" s="468"/>
      <c r="LYR64" s="468"/>
      <c r="LYS64" s="468"/>
      <c r="LYT64" s="468"/>
      <c r="LYU64" s="468"/>
      <c r="LYV64" s="468"/>
      <c r="LYW64" s="468"/>
      <c r="LYX64" s="468"/>
      <c r="LYY64" s="468"/>
      <c r="LYZ64" s="468"/>
      <c r="LZA64" s="468"/>
      <c r="LZB64" s="468"/>
      <c r="LZC64" s="468"/>
      <c r="LZD64" s="468"/>
      <c r="LZE64" s="468"/>
      <c r="LZF64" s="468"/>
      <c r="LZG64" s="468"/>
      <c r="LZH64" s="468"/>
      <c r="LZI64" s="468"/>
      <c r="LZJ64" s="468"/>
      <c r="LZK64" s="468"/>
      <c r="LZL64" s="468"/>
      <c r="LZM64" s="468"/>
      <c r="LZN64" s="468"/>
      <c r="LZO64" s="468"/>
      <c r="LZP64" s="468"/>
      <c r="LZQ64" s="468"/>
      <c r="LZR64" s="468"/>
      <c r="LZS64" s="468"/>
      <c r="LZT64" s="468"/>
      <c r="LZU64" s="468"/>
      <c r="LZV64" s="468"/>
      <c r="LZW64" s="468"/>
      <c r="LZX64" s="468"/>
      <c r="LZY64" s="468"/>
      <c r="LZZ64" s="468"/>
      <c r="MAA64" s="468"/>
      <c r="MAB64" s="468"/>
      <c r="MAC64" s="468"/>
      <c r="MAD64" s="468"/>
      <c r="MAE64" s="468"/>
      <c r="MAF64" s="468"/>
      <c r="MAG64" s="468"/>
      <c r="MAH64" s="468"/>
      <c r="MAI64" s="468"/>
      <c r="MAJ64" s="468"/>
      <c r="MAK64" s="468"/>
      <c r="MAL64" s="468"/>
      <c r="MAM64" s="468"/>
      <c r="MAN64" s="468"/>
      <c r="MAO64" s="468"/>
      <c r="MAP64" s="468"/>
      <c r="MAQ64" s="468"/>
      <c r="MAR64" s="468"/>
      <c r="MAS64" s="468"/>
      <c r="MAT64" s="468"/>
      <c r="MAU64" s="468"/>
      <c r="MAV64" s="468"/>
      <c r="MAW64" s="468"/>
      <c r="MAX64" s="468"/>
      <c r="MAY64" s="468"/>
      <c r="MAZ64" s="468"/>
      <c r="MBA64" s="468"/>
      <c r="MBB64" s="468"/>
      <c r="MBC64" s="468"/>
      <c r="MBD64" s="468"/>
      <c r="MBE64" s="468"/>
      <c r="MBF64" s="468"/>
      <c r="MBG64" s="468"/>
      <c r="MBH64" s="468"/>
      <c r="MBI64" s="468"/>
      <c r="MBJ64" s="468"/>
      <c r="MBK64" s="468"/>
      <c r="MBL64" s="468"/>
      <c r="MBM64" s="468"/>
      <c r="MBN64" s="468"/>
      <c r="MBO64" s="468"/>
      <c r="MBP64" s="468"/>
      <c r="MBQ64" s="468"/>
      <c r="MBR64" s="468"/>
      <c r="MBS64" s="468"/>
      <c r="MBT64" s="468"/>
      <c r="MBU64" s="468"/>
      <c r="MBV64" s="468"/>
      <c r="MBW64" s="468"/>
      <c r="MBX64" s="468"/>
      <c r="MBY64" s="468"/>
      <c r="MBZ64" s="468"/>
      <c r="MCA64" s="468"/>
      <c r="MCB64" s="468"/>
      <c r="MCC64" s="468"/>
      <c r="MCD64" s="468"/>
      <c r="MCE64" s="468"/>
      <c r="MCF64" s="468"/>
      <c r="MCG64" s="468"/>
      <c r="MCH64" s="468"/>
      <c r="MCI64" s="468"/>
      <c r="MCJ64" s="468"/>
      <c r="MCK64" s="468"/>
      <c r="MCL64" s="468"/>
      <c r="MCM64" s="468"/>
      <c r="MCN64" s="468"/>
      <c r="MCO64" s="468"/>
      <c r="MCP64" s="468"/>
      <c r="MCQ64" s="468"/>
      <c r="MCR64" s="468"/>
      <c r="MCS64" s="468"/>
      <c r="MCT64" s="468"/>
      <c r="MCU64" s="468"/>
      <c r="MCV64" s="468"/>
      <c r="MCW64" s="468"/>
      <c r="MCX64" s="468"/>
      <c r="MCY64" s="468"/>
      <c r="MCZ64" s="468"/>
      <c r="MDA64" s="468"/>
      <c r="MDB64" s="468"/>
      <c r="MDC64" s="468"/>
      <c r="MDD64" s="468"/>
      <c r="MDE64" s="468"/>
      <c r="MDF64" s="468"/>
      <c r="MDG64" s="468"/>
      <c r="MDH64" s="468"/>
      <c r="MDI64" s="468"/>
      <c r="MDJ64" s="468"/>
      <c r="MDK64" s="468"/>
      <c r="MDL64" s="468"/>
      <c r="MDM64" s="468"/>
      <c r="MDN64" s="468"/>
      <c r="MDO64" s="468"/>
      <c r="MDP64" s="468"/>
      <c r="MDQ64" s="468"/>
      <c r="MDR64" s="468"/>
      <c r="MDS64" s="468"/>
      <c r="MDT64" s="468"/>
      <c r="MDU64" s="468"/>
      <c r="MDV64" s="468"/>
      <c r="MDW64" s="468"/>
      <c r="MDX64" s="468"/>
      <c r="MDY64" s="468"/>
      <c r="MDZ64" s="468"/>
      <c r="MEA64" s="468"/>
      <c r="MEB64" s="468"/>
      <c r="MEC64" s="468"/>
      <c r="MED64" s="468"/>
      <c r="MEE64" s="468"/>
      <c r="MEF64" s="468"/>
      <c r="MEG64" s="468"/>
      <c r="MEH64" s="468"/>
      <c r="MEI64" s="468"/>
      <c r="MEJ64" s="468"/>
      <c r="MEK64" s="468"/>
      <c r="MEL64" s="468"/>
      <c r="MEM64" s="468"/>
      <c r="MEN64" s="468"/>
      <c r="MEO64" s="468"/>
      <c r="MEP64" s="468"/>
      <c r="MEQ64" s="468"/>
      <c r="MER64" s="468"/>
      <c r="MES64" s="468"/>
      <c r="MET64" s="468"/>
      <c r="MEU64" s="468"/>
      <c r="MEV64" s="468"/>
      <c r="MEW64" s="468"/>
      <c r="MEX64" s="468"/>
      <c r="MEY64" s="468"/>
      <c r="MEZ64" s="468"/>
      <c r="MFA64" s="468"/>
      <c r="MFB64" s="468"/>
      <c r="MFC64" s="468"/>
      <c r="MFD64" s="468"/>
      <c r="MFE64" s="468"/>
      <c r="MFF64" s="468"/>
      <c r="MFG64" s="468"/>
      <c r="MFH64" s="468"/>
      <c r="MFI64" s="468"/>
      <c r="MFJ64" s="468"/>
      <c r="MFK64" s="468"/>
      <c r="MFL64" s="468"/>
      <c r="MFM64" s="468"/>
      <c r="MFN64" s="468"/>
      <c r="MFO64" s="468"/>
      <c r="MFP64" s="468"/>
      <c r="MFQ64" s="468"/>
      <c r="MFR64" s="468"/>
      <c r="MFS64" s="468"/>
      <c r="MFT64" s="468"/>
      <c r="MFU64" s="468"/>
      <c r="MFV64" s="468"/>
      <c r="MFW64" s="468"/>
      <c r="MFX64" s="468"/>
      <c r="MFY64" s="468"/>
      <c r="MFZ64" s="468"/>
      <c r="MGA64" s="468"/>
      <c r="MGB64" s="468"/>
      <c r="MGC64" s="468"/>
      <c r="MGD64" s="468"/>
      <c r="MGE64" s="468"/>
      <c r="MGF64" s="468"/>
      <c r="MGG64" s="468"/>
      <c r="MGH64" s="468"/>
      <c r="MGI64" s="468"/>
      <c r="MGJ64" s="468"/>
      <c r="MGK64" s="468"/>
      <c r="MGL64" s="468"/>
      <c r="MGM64" s="468"/>
      <c r="MGN64" s="468"/>
      <c r="MGO64" s="468"/>
      <c r="MGP64" s="468"/>
      <c r="MGQ64" s="468"/>
      <c r="MGR64" s="468"/>
      <c r="MGS64" s="468"/>
      <c r="MGT64" s="468"/>
      <c r="MGU64" s="468"/>
      <c r="MGV64" s="468"/>
      <c r="MGW64" s="468"/>
      <c r="MGX64" s="468"/>
      <c r="MGY64" s="468"/>
      <c r="MGZ64" s="468"/>
      <c r="MHA64" s="468"/>
      <c r="MHB64" s="468"/>
      <c r="MHC64" s="468"/>
      <c r="MHD64" s="468"/>
      <c r="MHE64" s="468"/>
      <c r="MHF64" s="468"/>
      <c r="MHG64" s="468"/>
      <c r="MHH64" s="468"/>
      <c r="MHI64" s="468"/>
      <c r="MHJ64" s="468"/>
      <c r="MHK64" s="468"/>
      <c r="MHL64" s="468"/>
      <c r="MHM64" s="468"/>
      <c r="MHN64" s="468"/>
      <c r="MHO64" s="468"/>
      <c r="MHP64" s="468"/>
      <c r="MHQ64" s="468"/>
      <c r="MHR64" s="468"/>
      <c r="MHS64" s="468"/>
      <c r="MHT64" s="468"/>
      <c r="MHU64" s="468"/>
      <c r="MHV64" s="468"/>
      <c r="MHW64" s="468"/>
      <c r="MHX64" s="468"/>
      <c r="MHY64" s="468"/>
      <c r="MHZ64" s="468"/>
      <c r="MIA64" s="468"/>
      <c r="MIB64" s="468"/>
      <c r="MIC64" s="468"/>
      <c r="MID64" s="468"/>
      <c r="MIE64" s="468"/>
      <c r="MIF64" s="468"/>
      <c r="MIG64" s="468"/>
      <c r="MIH64" s="468"/>
      <c r="MII64" s="468"/>
      <c r="MIJ64" s="468"/>
      <c r="MIK64" s="468"/>
      <c r="MIL64" s="468"/>
      <c r="MIM64" s="468"/>
      <c r="MIN64" s="468"/>
      <c r="MIO64" s="468"/>
      <c r="MIP64" s="468"/>
      <c r="MIQ64" s="468"/>
      <c r="MIR64" s="468"/>
      <c r="MIS64" s="468"/>
      <c r="MIT64" s="468"/>
      <c r="MIU64" s="468"/>
      <c r="MIV64" s="468"/>
      <c r="MIW64" s="468"/>
      <c r="MIX64" s="468"/>
      <c r="MIY64" s="468"/>
      <c r="MIZ64" s="468"/>
      <c r="MJA64" s="468"/>
      <c r="MJB64" s="468"/>
      <c r="MJC64" s="468"/>
      <c r="MJD64" s="468"/>
      <c r="MJE64" s="468"/>
      <c r="MJF64" s="468"/>
      <c r="MJG64" s="468"/>
      <c r="MJH64" s="468"/>
      <c r="MJI64" s="468"/>
      <c r="MJJ64" s="468"/>
      <c r="MJK64" s="468"/>
      <c r="MJL64" s="468"/>
      <c r="MJM64" s="468"/>
      <c r="MJN64" s="468"/>
      <c r="MJO64" s="468"/>
      <c r="MJP64" s="468"/>
      <c r="MJQ64" s="468"/>
      <c r="MJR64" s="468"/>
      <c r="MJS64" s="468"/>
      <c r="MJT64" s="468"/>
      <c r="MJU64" s="468"/>
      <c r="MJV64" s="468"/>
      <c r="MJW64" s="468"/>
      <c r="MJX64" s="468"/>
      <c r="MJY64" s="468"/>
      <c r="MJZ64" s="468"/>
      <c r="MKA64" s="468"/>
      <c r="MKB64" s="468"/>
      <c r="MKC64" s="468"/>
      <c r="MKD64" s="468"/>
      <c r="MKE64" s="468"/>
      <c r="MKF64" s="468"/>
      <c r="MKG64" s="468"/>
      <c r="MKH64" s="468"/>
      <c r="MKI64" s="468"/>
      <c r="MKJ64" s="468"/>
      <c r="MKK64" s="468"/>
      <c r="MKL64" s="468"/>
      <c r="MKM64" s="468"/>
      <c r="MKN64" s="468"/>
      <c r="MKO64" s="468"/>
      <c r="MKP64" s="468"/>
      <c r="MKQ64" s="468"/>
      <c r="MKR64" s="468"/>
      <c r="MKS64" s="468"/>
      <c r="MKT64" s="468"/>
      <c r="MKU64" s="468"/>
      <c r="MKV64" s="468"/>
      <c r="MKW64" s="468"/>
      <c r="MKX64" s="468"/>
      <c r="MKY64" s="468"/>
      <c r="MKZ64" s="468"/>
      <c r="MLA64" s="468"/>
      <c r="MLB64" s="468"/>
      <c r="MLC64" s="468"/>
      <c r="MLD64" s="468"/>
      <c r="MLE64" s="468"/>
      <c r="MLF64" s="468"/>
      <c r="MLG64" s="468"/>
      <c r="MLH64" s="468"/>
      <c r="MLI64" s="468"/>
      <c r="MLJ64" s="468"/>
      <c r="MLK64" s="468"/>
      <c r="MLL64" s="468"/>
      <c r="MLM64" s="468"/>
      <c r="MLN64" s="468"/>
      <c r="MLO64" s="468"/>
      <c r="MLP64" s="468"/>
      <c r="MLQ64" s="468"/>
      <c r="MLR64" s="468"/>
      <c r="MLS64" s="468"/>
      <c r="MLT64" s="468"/>
      <c r="MLU64" s="468"/>
      <c r="MLV64" s="468"/>
      <c r="MLW64" s="468"/>
      <c r="MLX64" s="468"/>
      <c r="MLY64" s="468"/>
      <c r="MLZ64" s="468"/>
      <c r="MMA64" s="468"/>
      <c r="MMB64" s="468"/>
      <c r="MMC64" s="468"/>
      <c r="MMD64" s="468"/>
      <c r="MME64" s="468"/>
      <c r="MMF64" s="468"/>
      <c r="MMG64" s="468"/>
      <c r="MMH64" s="468"/>
      <c r="MMI64" s="468"/>
      <c r="MMJ64" s="468"/>
      <c r="MMK64" s="468"/>
      <c r="MML64" s="468"/>
      <c r="MMM64" s="468"/>
      <c r="MMN64" s="468"/>
      <c r="MMO64" s="468"/>
      <c r="MMP64" s="468"/>
      <c r="MMQ64" s="468"/>
      <c r="MMR64" s="468"/>
      <c r="MMS64" s="468"/>
      <c r="MMT64" s="468"/>
      <c r="MMU64" s="468"/>
      <c r="MMV64" s="468"/>
      <c r="MMW64" s="468"/>
      <c r="MMX64" s="468"/>
      <c r="MMY64" s="468"/>
      <c r="MMZ64" s="468"/>
      <c r="MNA64" s="468"/>
      <c r="MNB64" s="468"/>
      <c r="MNC64" s="468"/>
      <c r="MND64" s="468"/>
      <c r="MNE64" s="468"/>
      <c r="MNF64" s="468"/>
      <c r="MNG64" s="468"/>
      <c r="MNH64" s="468"/>
      <c r="MNI64" s="468"/>
      <c r="MNJ64" s="468"/>
      <c r="MNK64" s="468"/>
      <c r="MNL64" s="468"/>
      <c r="MNM64" s="468"/>
      <c r="MNN64" s="468"/>
      <c r="MNO64" s="468"/>
      <c r="MNP64" s="468"/>
      <c r="MNQ64" s="468"/>
      <c r="MNR64" s="468"/>
      <c r="MNS64" s="468"/>
      <c r="MNT64" s="468"/>
      <c r="MNU64" s="468"/>
      <c r="MNV64" s="468"/>
      <c r="MNW64" s="468"/>
      <c r="MNX64" s="468"/>
      <c r="MNY64" s="468"/>
      <c r="MNZ64" s="468"/>
      <c r="MOA64" s="468"/>
      <c r="MOB64" s="468"/>
      <c r="MOC64" s="468"/>
      <c r="MOD64" s="468"/>
      <c r="MOE64" s="468"/>
      <c r="MOF64" s="468"/>
      <c r="MOG64" s="468"/>
      <c r="MOH64" s="468"/>
      <c r="MOI64" s="468"/>
      <c r="MOJ64" s="468"/>
      <c r="MOK64" s="468"/>
      <c r="MOL64" s="468"/>
      <c r="MOM64" s="468"/>
      <c r="MON64" s="468"/>
      <c r="MOO64" s="468"/>
      <c r="MOP64" s="468"/>
      <c r="MOQ64" s="468"/>
      <c r="MOR64" s="468"/>
      <c r="MOS64" s="468"/>
      <c r="MOT64" s="468"/>
      <c r="MOU64" s="468"/>
      <c r="MOV64" s="468"/>
      <c r="MOW64" s="468"/>
      <c r="MOX64" s="468"/>
      <c r="MOY64" s="468"/>
      <c r="MOZ64" s="468"/>
      <c r="MPA64" s="468"/>
      <c r="MPB64" s="468"/>
      <c r="MPC64" s="468"/>
      <c r="MPD64" s="468"/>
      <c r="MPE64" s="468"/>
      <c r="MPF64" s="468"/>
      <c r="MPG64" s="468"/>
      <c r="MPH64" s="468"/>
      <c r="MPI64" s="468"/>
      <c r="MPJ64" s="468"/>
      <c r="MPK64" s="468"/>
      <c r="MPL64" s="468"/>
      <c r="MPM64" s="468"/>
      <c r="MPN64" s="468"/>
      <c r="MPO64" s="468"/>
      <c r="MPP64" s="468"/>
      <c r="MPQ64" s="468"/>
      <c r="MPR64" s="468"/>
      <c r="MPS64" s="468"/>
      <c r="MPT64" s="468"/>
      <c r="MPU64" s="468"/>
      <c r="MPV64" s="468"/>
      <c r="MPW64" s="468"/>
      <c r="MPX64" s="468"/>
      <c r="MPY64" s="468"/>
      <c r="MPZ64" s="468"/>
      <c r="MQA64" s="468"/>
      <c r="MQB64" s="468"/>
      <c r="MQC64" s="468"/>
      <c r="MQD64" s="468"/>
      <c r="MQE64" s="468"/>
      <c r="MQF64" s="468"/>
      <c r="MQG64" s="468"/>
      <c r="MQH64" s="468"/>
      <c r="MQI64" s="468"/>
      <c r="MQJ64" s="468"/>
      <c r="MQK64" s="468"/>
      <c r="MQL64" s="468"/>
      <c r="MQM64" s="468"/>
      <c r="MQN64" s="468"/>
      <c r="MQO64" s="468"/>
      <c r="MQP64" s="468"/>
      <c r="MQQ64" s="468"/>
      <c r="MQR64" s="468"/>
      <c r="MQS64" s="468"/>
      <c r="MQT64" s="468"/>
      <c r="MQU64" s="468"/>
      <c r="MQV64" s="468"/>
      <c r="MQW64" s="468"/>
      <c r="MQX64" s="468"/>
      <c r="MQY64" s="468"/>
      <c r="MQZ64" s="468"/>
      <c r="MRA64" s="468"/>
      <c r="MRB64" s="468"/>
      <c r="MRC64" s="468"/>
      <c r="MRD64" s="468"/>
      <c r="MRE64" s="468"/>
      <c r="MRF64" s="468"/>
      <c r="MRG64" s="468"/>
      <c r="MRH64" s="468"/>
      <c r="MRI64" s="468"/>
      <c r="MRJ64" s="468"/>
      <c r="MRK64" s="468"/>
      <c r="MRL64" s="468"/>
      <c r="MRM64" s="468"/>
      <c r="MRN64" s="468"/>
      <c r="MRO64" s="468"/>
      <c r="MRP64" s="468"/>
      <c r="MRQ64" s="468"/>
      <c r="MRR64" s="468"/>
      <c r="MRS64" s="468"/>
      <c r="MRT64" s="468"/>
      <c r="MRU64" s="468"/>
      <c r="MRV64" s="468"/>
      <c r="MRW64" s="468"/>
      <c r="MRX64" s="468"/>
      <c r="MRY64" s="468"/>
      <c r="MRZ64" s="468"/>
      <c r="MSA64" s="468"/>
      <c r="MSB64" s="468"/>
      <c r="MSC64" s="468"/>
      <c r="MSD64" s="468"/>
      <c r="MSE64" s="468"/>
      <c r="MSF64" s="468"/>
      <c r="MSG64" s="468"/>
      <c r="MSH64" s="468"/>
      <c r="MSI64" s="468"/>
      <c r="MSJ64" s="468"/>
      <c r="MSK64" s="468"/>
      <c r="MSL64" s="468"/>
      <c r="MSM64" s="468"/>
      <c r="MSN64" s="468"/>
      <c r="MSO64" s="468"/>
      <c r="MSP64" s="468"/>
      <c r="MSQ64" s="468"/>
      <c r="MSR64" s="468"/>
      <c r="MSS64" s="468"/>
      <c r="MST64" s="468"/>
      <c r="MSU64" s="468"/>
      <c r="MSV64" s="468"/>
      <c r="MSW64" s="468"/>
      <c r="MSX64" s="468"/>
      <c r="MSY64" s="468"/>
      <c r="MSZ64" s="468"/>
      <c r="MTA64" s="468"/>
      <c r="MTB64" s="468"/>
      <c r="MTC64" s="468"/>
      <c r="MTD64" s="468"/>
      <c r="MTE64" s="468"/>
      <c r="MTF64" s="468"/>
      <c r="MTG64" s="468"/>
      <c r="MTH64" s="468"/>
      <c r="MTI64" s="468"/>
      <c r="MTJ64" s="468"/>
      <c r="MTK64" s="468"/>
      <c r="MTL64" s="468"/>
      <c r="MTM64" s="468"/>
      <c r="MTN64" s="468"/>
      <c r="MTO64" s="468"/>
      <c r="MTP64" s="468"/>
      <c r="MTQ64" s="468"/>
      <c r="MTR64" s="468"/>
      <c r="MTS64" s="468"/>
      <c r="MTT64" s="468"/>
      <c r="MTU64" s="468"/>
      <c r="MTV64" s="468"/>
      <c r="MTW64" s="468"/>
      <c r="MTX64" s="468"/>
      <c r="MTY64" s="468"/>
      <c r="MTZ64" s="468"/>
      <c r="MUA64" s="468"/>
      <c r="MUB64" s="468"/>
      <c r="MUC64" s="468"/>
      <c r="MUD64" s="468"/>
      <c r="MUE64" s="468"/>
      <c r="MUF64" s="468"/>
      <c r="MUG64" s="468"/>
      <c r="MUH64" s="468"/>
      <c r="MUI64" s="468"/>
      <c r="MUJ64" s="468"/>
      <c r="MUK64" s="468"/>
      <c r="MUL64" s="468"/>
      <c r="MUM64" s="468"/>
      <c r="MUN64" s="468"/>
      <c r="MUO64" s="468"/>
      <c r="MUP64" s="468"/>
      <c r="MUQ64" s="468"/>
      <c r="MUR64" s="468"/>
      <c r="MUS64" s="468"/>
      <c r="MUT64" s="468"/>
      <c r="MUU64" s="468"/>
      <c r="MUV64" s="468"/>
      <c r="MUW64" s="468"/>
      <c r="MUX64" s="468"/>
      <c r="MUY64" s="468"/>
      <c r="MUZ64" s="468"/>
      <c r="MVA64" s="468"/>
      <c r="MVB64" s="468"/>
      <c r="MVC64" s="468"/>
      <c r="MVD64" s="468"/>
      <c r="MVE64" s="468"/>
      <c r="MVF64" s="468"/>
      <c r="MVG64" s="468"/>
      <c r="MVH64" s="468"/>
      <c r="MVI64" s="468"/>
      <c r="MVJ64" s="468"/>
      <c r="MVK64" s="468"/>
      <c r="MVL64" s="468"/>
      <c r="MVM64" s="468"/>
      <c r="MVN64" s="468"/>
      <c r="MVO64" s="468"/>
      <c r="MVP64" s="468"/>
      <c r="MVQ64" s="468"/>
      <c r="MVR64" s="468"/>
      <c r="MVS64" s="468"/>
      <c r="MVT64" s="468"/>
      <c r="MVU64" s="468"/>
      <c r="MVV64" s="468"/>
      <c r="MVW64" s="468"/>
      <c r="MVX64" s="468"/>
      <c r="MVY64" s="468"/>
      <c r="MVZ64" s="468"/>
      <c r="MWA64" s="468"/>
      <c r="MWB64" s="468"/>
      <c r="MWC64" s="468"/>
      <c r="MWD64" s="468"/>
      <c r="MWE64" s="468"/>
      <c r="MWF64" s="468"/>
      <c r="MWG64" s="468"/>
      <c r="MWH64" s="468"/>
      <c r="MWI64" s="468"/>
      <c r="MWJ64" s="468"/>
      <c r="MWK64" s="468"/>
      <c r="MWL64" s="468"/>
      <c r="MWM64" s="468"/>
      <c r="MWN64" s="468"/>
      <c r="MWO64" s="468"/>
      <c r="MWP64" s="468"/>
      <c r="MWQ64" s="468"/>
      <c r="MWR64" s="468"/>
      <c r="MWS64" s="468"/>
      <c r="MWT64" s="468"/>
      <c r="MWU64" s="468"/>
      <c r="MWV64" s="468"/>
      <c r="MWW64" s="468"/>
      <c r="MWX64" s="468"/>
      <c r="MWY64" s="468"/>
      <c r="MWZ64" s="468"/>
      <c r="MXA64" s="468"/>
      <c r="MXB64" s="468"/>
      <c r="MXC64" s="468"/>
      <c r="MXD64" s="468"/>
      <c r="MXE64" s="468"/>
      <c r="MXF64" s="468"/>
      <c r="MXG64" s="468"/>
      <c r="MXH64" s="468"/>
      <c r="MXI64" s="468"/>
      <c r="MXJ64" s="468"/>
      <c r="MXK64" s="468"/>
      <c r="MXL64" s="468"/>
      <c r="MXM64" s="468"/>
      <c r="MXN64" s="468"/>
      <c r="MXO64" s="468"/>
      <c r="MXP64" s="468"/>
      <c r="MXQ64" s="468"/>
      <c r="MXR64" s="468"/>
      <c r="MXS64" s="468"/>
      <c r="MXT64" s="468"/>
      <c r="MXU64" s="468"/>
      <c r="MXV64" s="468"/>
      <c r="MXW64" s="468"/>
      <c r="MXX64" s="468"/>
      <c r="MXY64" s="468"/>
      <c r="MXZ64" s="468"/>
      <c r="MYA64" s="468"/>
      <c r="MYB64" s="468"/>
      <c r="MYC64" s="468"/>
      <c r="MYD64" s="468"/>
      <c r="MYE64" s="468"/>
      <c r="MYF64" s="468"/>
      <c r="MYG64" s="468"/>
      <c r="MYH64" s="468"/>
      <c r="MYI64" s="468"/>
      <c r="MYJ64" s="468"/>
      <c r="MYK64" s="468"/>
      <c r="MYL64" s="468"/>
      <c r="MYM64" s="468"/>
      <c r="MYN64" s="468"/>
      <c r="MYO64" s="468"/>
      <c r="MYP64" s="468"/>
      <c r="MYQ64" s="468"/>
      <c r="MYR64" s="468"/>
      <c r="MYS64" s="468"/>
      <c r="MYT64" s="468"/>
      <c r="MYU64" s="468"/>
      <c r="MYV64" s="468"/>
      <c r="MYW64" s="468"/>
      <c r="MYX64" s="468"/>
      <c r="MYY64" s="468"/>
      <c r="MYZ64" s="468"/>
      <c r="MZA64" s="468"/>
      <c r="MZB64" s="468"/>
      <c r="MZC64" s="468"/>
      <c r="MZD64" s="468"/>
      <c r="MZE64" s="468"/>
      <c r="MZF64" s="468"/>
      <c r="MZG64" s="468"/>
      <c r="MZH64" s="468"/>
      <c r="MZI64" s="468"/>
      <c r="MZJ64" s="468"/>
      <c r="MZK64" s="468"/>
      <c r="MZL64" s="468"/>
      <c r="MZM64" s="468"/>
      <c r="MZN64" s="468"/>
      <c r="MZO64" s="468"/>
      <c r="MZP64" s="468"/>
      <c r="MZQ64" s="468"/>
      <c r="MZR64" s="468"/>
      <c r="MZS64" s="468"/>
      <c r="MZT64" s="468"/>
      <c r="MZU64" s="468"/>
      <c r="MZV64" s="468"/>
      <c r="MZW64" s="468"/>
      <c r="MZX64" s="468"/>
      <c r="MZY64" s="468"/>
      <c r="MZZ64" s="468"/>
      <c r="NAA64" s="468"/>
      <c r="NAB64" s="468"/>
      <c r="NAC64" s="468"/>
      <c r="NAD64" s="468"/>
      <c r="NAE64" s="468"/>
      <c r="NAF64" s="468"/>
      <c r="NAG64" s="468"/>
      <c r="NAH64" s="468"/>
      <c r="NAI64" s="468"/>
      <c r="NAJ64" s="468"/>
      <c r="NAK64" s="468"/>
      <c r="NAL64" s="468"/>
      <c r="NAM64" s="468"/>
      <c r="NAN64" s="468"/>
      <c r="NAO64" s="468"/>
      <c r="NAP64" s="468"/>
      <c r="NAQ64" s="468"/>
      <c r="NAR64" s="468"/>
      <c r="NAS64" s="468"/>
      <c r="NAT64" s="468"/>
      <c r="NAU64" s="468"/>
      <c r="NAV64" s="468"/>
      <c r="NAW64" s="468"/>
      <c r="NAX64" s="468"/>
      <c r="NAY64" s="468"/>
      <c r="NAZ64" s="468"/>
      <c r="NBA64" s="468"/>
      <c r="NBB64" s="468"/>
      <c r="NBC64" s="468"/>
      <c r="NBD64" s="468"/>
      <c r="NBE64" s="468"/>
      <c r="NBF64" s="468"/>
      <c r="NBG64" s="468"/>
      <c r="NBH64" s="468"/>
      <c r="NBI64" s="468"/>
      <c r="NBJ64" s="468"/>
      <c r="NBK64" s="468"/>
      <c r="NBL64" s="468"/>
      <c r="NBM64" s="468"/>
      <c r="NBN64" s="468"/>
      <c r="NBO64" s="468"/>
      <c r="NBP64" s="468"/>
      <c r="NBQ64" s="468"/>
      <c r="NBR64" s="468"/>
      <c r="NBS64" s="468"/>
      <c r="NBT64" s="468"/>
      <c r="NBU64" s="468"/>
      <c r="NBV64" s="468"/>
      <c r="NBW64" s="468"/>
      <c r="NBX64" s="468"/>
      <c r="NBY64" s="468"/>
      <c r="NBZ64" s="468"/>
      <c r="NCA64" s="468"/>
      <c r="NCB64" s="468"/>
      <c r="NCC64" s="468"/>
      <c r="NCD64" s="468"/>
      <c r="NCE64" s="468"/>
      <c r="NCF64" s="468"/>
      <c r="NCG64" s="468"/>
      <c r="NCH64" s="468"/>
      <c r="NCI64" s="468"/>
      <c r="NCJ64" s="468"/>
      <c r="NCK64" s="468"/>
      <c r="NCL64" s="468"/>
      <c r="NCM64" s="468"/>
      <c r="NCN64" s="468"/>
      <c r="NCO64" s="468"/>
      <c r="NCP64" s="468"/>
      <c r="NCQ64" s="468"/>
      <c r="NCR64" s="468"/>
      <c r="NCS64" s="468"/>
      <c r="NCT64" s="468"/>
      <c r="NCU64" s="468"/>
      <c r="NCV64" s="468"/>
      <c r="NCW64" s="468"/>
      <c r="NCX64" s="468"/>
      <c r="NCY64" s="468"/>
      <c r="NCZ64" s="468"/>
      <c r="NDA64" s="468"/>
      <c r="NDB64" s="468"/>
      <c r="NDC64" s="468"/>
      <c r="NDD64" s="468"/>
      <c r="NDE64" s="468"/>
      <c r="NDF64" s="468"/>
      <c r="NDG64" s="468"/>
      <c r="NDH64" s="468"/>
      <c r="NDI64" s="468"/>
      <c r="NDJ64" s="468"/>
      <c r="NDK64" s="468"/>
      <c r="NDL64" s="468"/>
      <c r="NDM64" s="468"/>
      <c r="NDN64" s="468"/>
      <c r="NDO64" s="468"/>
      <c r="NDP64" s="468"/>
      <c r="NDQ64" s="468"/>
      <c r="NDR64" s="468"/>
      <c r="NDS64" s="468"/>
      <c r="NDT64" s="468"/>
      <c r="NDU64" s="468"/>
      <c r="NDV64" s="468"/>
      <c r="NDW64" s="468"/>
      <c r="NDX64" s="468"/>
      <c r="NDY64" s="468"/>
      <c r="NDZ64" s="468"/>
      <c r="NEA64" s="468"/>
      <c r="NEB64" s="468"/>
      <c r="NEC64" s="468"/>
      <c r="NED64" s="468"/>
      <c r="NEE64" s="468"/>
      <c r="NEF64" s="468"/>
      <c r="NEG64" s="468"/>
      <c r="NEH64" s="468"/>
      <c r="NEI64" s="468"/>
      <c r="NEJ64" s="468"/>
      <c r="NEK64" s="468"/>
      <c r="NEL64" s="468"/>
      <c r="NEM64" s="468"/>
      <c r="NEN64" s="468"/>
      <c r="NEO64" s="468"/>
      <c r="NEP64" s="468"/>
      <c r="NEQ64" s="468"/>
      <c r="NER64" s="468"/>
      <c r="NES64" s="468"/>
      <c r="NET64" s="468"/>
      <c r="NEU64" s="468"/>
      <c r="NEV64" s="468"/>
      <c r="NEW64" s="468"/>
      <c r="NEX64" s="468"/>
      <c r="NEY64" s="468"/>
      <c r="NEZ64" s="468"/>
      <c r="NFA64" s="468"/>
      <c r="NFB64" s="468"/>
      <c r="NFC64" s="468"/>
      <c r="NFD64" s="468"/>
      <c r="NFE64" s="468"/>
      <c r="NFF64" s="468"/>
      <c r="NFG64" s="468"/>
      <c r="NFH64" s="468"/>
      <c r="NFI64" s="468"/>
      <c r="NFJ64" s="468"/>
      <c r="NFK64" s="468"/>
      <c r="NFL64" s="468"/>
      <c r="NFM64" s="468"/>
      <c r="NFN64" s="468"/>
      <c r="NFO64" s="468"/>
      <c r="NFP64" s="468"/>
      <c r="NFQ64" s="468"/>
      <c r="NFR64" s="468"/>
      <c r="NFS64" s="468"/>
      <c r="NFT64" s="468"/>
      <c r="NFU64" s="468"/>
      <c r="NFV64" s="468"/>
      <c r="NFW64" s="468"/>
      <c r="NFX64" s="468"/>
      <c r="NFY64" s="468"/>
      <c r="NFZ64" s="468"/>
      <c r="NGA64" s="468"/>
      <c r="NGB64" s="468"/>
      <c r="NGC64" s="468"/>
      <c r="NGD64" s="468"/>
      <c r="NGE64" s="468"/>
      <c r="NGF64" s="468"/>
      <c r="NGG64" s="468"/>
      <c r="NGH64" s="468"/>
      <c r="NGI64" s="468"/>
      <c r="NGJ64" s="468"/>
      <c r="NGK64" s="468"/>
      <c r="NGL64" s="468"/>
      <c r="NGM64" s="468"/>
      <c r="NGN64" s="468"/>
      <c r="NGO64" s="468"/>
      <c r="NGP64" s="468"/>
      <c r="NGQ64" s="468"/>
      <c r="NGR64" s="468"/>
      <c r="NGS64" s="468"/>
      <c r="NGT64" s="468"/>
      <c r="NGU64" s="468"/>
      <c r="NGV64" s="468"/>
      <c r="NGW64" s="468"/>
      <c r="NGX64" s="468"/>
      <c r="NGY64" s="468"/>
      <c r="NGZ64" s="468"/>
      <c r="NHA64" s="468"/>
      <c r="NHB64" s="468"/>
      <c r="NHC64" s="468"/>
      <c r="NHD64" s="468"/>
      <c r="NHE64" s="468"/>
      <c r="NHF64" s="468"/>
      <c r="NHG64" s="468"/>
      <c r="NHH64" s="468"/>
      <c r="NHI64" s="468"/>
      <c r="NHJ64" s="468"/>
      <c r="NHK64" s="468"/>
      <c r="NHL64" s="468"/>
      <c r="NHM64" s="468"/>
      <c r="NHN64" s="468"/>
      <c r="NHO64" s="468"/>
      <c r="NHP64" s="468"/>
      <c r="NHQ64" s="468"/>
      <c r="NHR64" s="468"/>
      <c r="NHS64" s="468"/>
      <c r="NHT64" s="468"/>
      <c r="NHU64" s="468"/>
      <c r="NHV64" s="468"/>
      <c r="NHW64" s="468"/>
      <c r="NHX64" s="468"/>
      <c r="NHY64" s="468"/>
      <c r="NHZ64" s="468"/>
      <c r="NIA64" s="468"/>
      <c r="NIB64" s="468"/>
      <c r="NIC64" s="468"/>
      <c r="NID64" s="468"/>
      <c r="NIE64" s="468"/>
      <c r="NIF64" s="468"/>
      <c r="NIG64" s="468"/>
      <c r="NIH64" s="468"/>
      <c r="NII64" s="468"/>
      <c r="NIJ64" s="468"/>
      <c r="NIK64" s="468"/>
      <c r="NIL64" s="468"/>
      <c r="NIM64" s="468"/>
      <c r="NIN64" s="468"/>
      <c r="NIO64" s="468"/>
      <c r="NIP64" s="468"/>
      <c r="NIQ64" s="468"/>
      <c r="NIR64" s="468"/>
      <c r="NIS64" s="468"/>
      <c r="NIT64" s="468"/>
      <c r="NIU64" s="468"/>
      <c r="NIV64" s="468"/>
      <c r="NIW64" s="468"/>
      <c r="NIX64" s="468"/>
      <c r="NIY64" s="468"/>
      <c r="NIZ64" s="468"/>
      <c r="NJA64" s="468"/>
      <c r="NJB64" s="468"/>
      <c r="NJC64" s="468"/>
      <c r="NJD64" s="468"/>
      <c r="NJE64" s="468"/>
      <c r="NJF64" s="468"/>
      <c r="NJG64" s="468"/>
      <c r="NJH64" s="468"/>
      <c r="NJI64" s="468"/>
      <c r="NJJ64" s="468"/>
      <c r="NJK64" s="468"/>
      <c r="NJL64" s="468"/>
      <c r="NJM64" s="468"/>
      <c r="NJN64" s="468"/>
      <c r="NJO64" s="468"/>
      <c r="NJP64" s="468"/>
      <c r="NJQ64" s="468"/>
      <c r="NJR64" s="468"/>
      <c r="NJS64" s="468"/>
      <c r="NJT64" s="468"/>
      <c r="NJU64" s="468"/>
      <c r="NJV64" s="468"/>
      <c r="NJW64" s="468"/>
      <c r="NJX64" s="468"/>
      <c r="NJY64" s="468"/>
      <c r="NJZ64" s="468"/>
      <c r="NKA64" s="468"/>
      <c r="NKB64" s="468"/>
      <c r="NKC64" s="468"/>
      <c r="NKD64" s="468"/>
      <c r="NKE64" s="468"/>
      <c r="NKF64" s="468"/>
      <c r="NKG64" s="468"/>
      <c r="NKH64" s="468"/>
      <c r="NKI64" s="468"/>
      <c r="NKJ64" s="468"/>
      <c r="NKK64" s="468"/>
      <c r="NKL64" s="468"/>
      <c r="NKM64" s="468"/>
      <c r="NKN64" s="468"/>
      <c r="NKO64" s="468"/>
      <c r="NKP64" s="468"/>
      <c r="NKQ64" s="468"/>
      <c r="NKR64" s="468"/>
      <c r="NKS64" s="468"/>
      <c r="NKT64" s="468"/>
      <c r="NKU64" s="468"/>
      <c r="NKV64" s="468"/>
      <c r="NKW64" s="468"/>
      <c r="NKX64" s="468"/>
      <c r="NKY64" s="468"/>
      <c r="NKZ64" s="468"/>
      <c r="NLA64" s="468"/>
      <c r="NLB64" s="468"/>
      <c r="NLC64" s="468"/>
      <c r="NLD64" s="468"/>
      <c r="NLE64" s="468"/>
      <c r="NLF64" s="468"/>
      <c r="NLG64" s="468"/>
      <c r="NLH64" s="468"/>
      <c r="NLI64" s="468"/>
      <c r="NLJ64" s="468"/>
      <c r="NLK64" s="468"/>
      <c r="NLL64" s="468"/>
      <c r="NLM64" s="468"/>
      <c r="NLN64" s="468"/>
      <c r="NLO64" s="468"/>
      <c r="NLP64" s="468"/>
      <c r="NLQ64" s="468"/>
      <c r="NLR64" s="468"/>
      <c r="NLS64" s="468"/>
      <c r="NLT64" s="468"/>
      <c r="NLU64" s="468"/>
      <c r="NLV64" s="468"/>
      <c r="NLW64" s="468"/>
      <c r="NLX64" s="468"/>
      <c r="NLY64" s="468"/>
      <c r="NLZ64" s="468"/>
      <c r="NMA64" s="468"/>
      <c r="NMB64" s="468"/>
      <c r="NMC64" s="468"/>
      <c r="NMD64" s="468"/>
      <c r="NME64" s="468"/>
      <c r="NMF64" s="468"/>
      <c r="NMG64" s="468"/>
      <c r="NMH64" s="468"/>
      <c r="NMI64" s="468"/>
      <c r="NMJ64" s="468"/>
      <c r="NMK64" s="468"/>
      <c r="NML64" s="468"/>
      <c r="NMM64" s="468"/>
      <c r="NMN64" s="468"/>
      <c r="NMO64" s="468"/>
      <c r="NMP64" s="468"/>
      <c r="NMQ64" s="468"/>
      <c r="NMR64" s="468"/>
      <c r="NMS64" s="468"/>
      <c r="NMT64" s="468"/>
      <c r="NMU64" s="468"/>
      <c r="NMV64" s="468"/>
      <c r="NMW64" s="468"/>
      <c r="NMX64" s="468"/>
      <c r="NMY64" s="468"/>
      <c r="NMZ64" s="468"/>
      <c r="NNA64" s="468"/>
      <c r="NNB64" s="468"/>
      <c r="NNC64" s="468"/>
      <c r="NND64" s="468"/>
      <c r="NNE64" s="468"/>
      <c r="NNF64" s="468"/>
      <c r="NNG64" s="468"/>
      <c r="NNH64" s="468"/>
      <c r="NNI64" s="468"/>
      <c r="NNJ64" s="468"/>
      <c r="NNK64" s="468"/>
      <c r="NNL64" s="468"/>
      <c r="NNM64" s="468"/>
      <c r="NNN64" s="468"/>
      <c r="NNO64" s="468"/>
      <c r="NNP64" s="468"/>
      <c r="NNQ64" s="468"/>
      <c r="NNR64" s="468"/>
      <c r="NNS64" s="468"/>
      <c r="NNT64" s="468"/>
      <c r="NNU64" s="468"/>
      <c r="NNV64" s="468"/>
      <c r="NNW64" s="468"/>
      <c r="NNX64" s="468"/>
      <c r="NNY64" s="468"/>
      <c r="NNZ64" s="468"/>
      <c r="NOA64" s="468"/>
      <c r="NOB64" s="468"/>
      <c r="NOC64" s="468"/>
      <c r="NOD64" s="468"/>
      <c r="NOE64" s="468"/>
      <c r="NOF64" s="468"/>
      <c r="NOG64" s="468"/>
      <c r="NOH64" s="468"/>
      <c r="NOI64" s="468"/>
      <c r="NOJ64" s="468"/>
      <c r="NOK64" s="468"/>
      <c r="NOL64" s="468"/>
      <c r="NOM64" s="468"/>
      <c r="NON64" s="468"/>
      <c r="NOO64" s="468"/>
      <c r="NOP64" s="468"/>
      <c r="NOQ64" s="468"/>
      <c r="NOR64" s="468"/>
      <c r="NOS64" s="468"/>
      <c r="NOT64" s="468"/>
      <c r="NOU64" s="468"/>
      <c r="NOV64" s="468"/>
      <c r="NOW64" s="468"/>
      <c r="NOX64" s="468"/>
      <c r="NOY64" s="468"/>
      <c r="NOZ64" s="468"/>
      <c r="NPA64" s="468"/>
      <c r="NPB64" s="468"/>
      <c r="NPC64" s="468"/>
      <c r="NPD64" s="468"/>
      <c r="NPE64" s="468"/>
      <c r="NPF64" s="468"/>
      <c r="NPG64" s="468"/>
      <c r="NPH64" s="468"/>
      <c r="NPI64" s="468"/>
      <c r="NPJ64" s="468"/>
      <c r="NPK64" s="468"/>
      <c r="NPL64" s="468"/>
      <c r="NPM64" s="468"/>
      <c r="NPN64" s="468"/>
      <c r="NPO64" s="468"/>
      <c r="NPP64" s="468"/>
      <c r="NPQ64" s="468"/>
      <c r="NPR64" s="468"/>
      <c r="NPS64" s="468"/>
      <c r="NPT64" s="468"/>
      <c r="NPU64" s="468"/>
      <c r="NPV64" s="468"/>
      <c r="NPW64" s="468"/>
      <c r="NPX64" s="468"/>
      <c r="NPY64" s="468"/>
      <c r="NPZ64" s="468"/>
      <c r="NQA64" s="468"/>
      <c r="NQB64" s="468"/>
      <c r="NQC64" s="468"/>
      <c r="NQD64" s="468"/>
      <c r="NQE64" s="468"/>
      <c r="NQF64" s="468"/>
      <c r="NQG64" s="468"/>
      <c r="NQH64" s="468"/>
      <c r="NQI64" s="468"/>
      <c r="NQJ64" s="468"/>
      <c r="NQK64" s="468"/>
      <c r="NQL64" s="468"/>
      <c r="NQM64" s="468"/>
      <c r="NQN64" s="468"/>
      <c r="NQO64" s="468"/>
      <c r="NQP64" s="468"/>
      <c r="NQQ64" s="468"/>
      <c r="NQR64" s="468"/>
      <c r="NQS64" s="468"/>
      <c r="NQT64" s="468"/>
      <c r="NQU64" s="468"/>
      <c r="NQV64" s="468"/>
      <c r="NQW64" s="468"/>
      <c r="NQX64" s="468"/>
      <c r="NQY64" s="468"/>
      <c r="NQZ64" s="468"/>
      <c r="NRA64" s="468"/>
      <c r="NRB64" s="468"/>
      <c r="NRC64" s="468"/>
      <c r="NRD64" s="468"/>
      <c r="NRE64" s="468"/>
      <c r="NRF64" s="468"/>
      <c r="NRG64" s="468"/>
      <c r="NRH64" s="468"/>
      <c r="NRI64" s="468"/>
      <c r="NRJ64" s="468"/>
      <c r="NRK64" s="468"/>
      <c r="NRL64" s="468"/>
      <c r="NRM64" s="468"/>
      <c r="NRN64" s="468"/>
      <c r="NRO64" s="468"/>
      <c r="NRP64" s="468"/>
      <c r="NRQ64" s="468"/>
      <c r="NRR64" s="468"/>
      <c r="NRS64" s="468"/>
      <c r="NRT64" s="468"/>
      <c r="NRU64" s="468"/>
      <c r="NRV64" s="468"/>
      <c r="NRW64" s="468"/>
      <c r="NRX64" s="468"/>
      <c r="NRY64" s="468"/>
      <c r="NRZ64" s="468"/>
      <c r="NSA64" s="468"/>
      <c r="NSB64" s="468"/>
      <c r="NSC64" s="468"/>
      <c r="NSD64" s="468"/>
      <c r="NSE64" s="468"/>
      <c r="NSF64" s="468"/>
      <c r="NSG64" s="468"/>
      <c r="NSH64" s="468"/>
      <c r="NSI64" s="468"/>
      <c r="NSJ64" s="468"/>
      <c r="NSK64" s="468"/>
      <c r="NSL64" s="468"/>
      <c r="NSM64" s="468"/>
      <c r="NSN64" s="468"/>
      <c r="NSO64" s="468"/>
      <c r="NSP64" s="468"/>
      <c r="NSQ64" s="468"/>
      <c r="NSR64" s="468"/>
      <c r="NSS64" s="468"/>
      <c r="NST64" s="468"/>
      <c r="NSU64" s="468"/>
      <c r="NSV64" s="468"/>
      <c r="NSW64" s="468"/>
      <c r="NSX64" s="468"/>
      <c r="NSY64" s="468"/>
      <c r="NSZ64" s="468"/>
      <c r="NTA64" s="468"/>
      <c r="NTB64" s="468"/>
      <c r="NTC64" s="468"/>
      <c r="NTD64" s="468"/>
      <c r="NTE64" s="468"/>
      <c r="NTF64" s="468"/>
      <c r="NTG64" s="468"/>
      <c r="NTH64" s="468"/>
      <c r="NTI64" s="468"/>
      <c r="NTJ64" s="468"/>
      <c r="NTK64" s="468"/>
      <c r="NTL64" s="468"/>
      <c r="NTM64" s="468"/>
      <c r="NTN64" s="468"/>
      <c r="NTO64" s="468"/>
      <c r="NTP64" s="468"/>
      <c r="NTQ64" s="468"/>
      <c r="NTR64" s="468"/>
      <c r="NTS64" s="468"/>
      <c r="NTT64" s="468"/>
      <c r="NTU64" s="468"/>
      <c r="NTV64" s="468"/>
      <c r="NTW64" s="468"/>
      <c r="NTX64" s="468"/>
      <c r="NTY64" s="468"/>
      <c r="NTZ64" s="468"/>
      <c r="NUA64" s="468"/>
      <c r="NUB64" s="468"/>
      <c r="NUC64" s="468"/>
      <c r="NUD64" s="468"/>
      <c r="NUE64" s="468"/>
      <c r="NUF64" s="468"/>
      <c r="NUG64" s="468"/>
      <c r="NUH64" s="468"/>
      <c r="NUI64" s="468"/>
      <c r="NUJ64" s="468"/>
      <c r="NUK64" s="468"/>
      <c r="NUL64" s="468"/>
      <c r="NUM64" s="468"/>
      <c r="NUN64" s="468"/>
      <c r="NUO64" s="468"/>
      <c r="NUP64" s="468"/>
      <c r="NUQ64" s="468"/>
      <c r="NUR64" s="468"/>
      <c r="NUS64" s="468"/>
      <c r="NUT64" s="468"/>
      <c r="NUU64" s="468"/>
      <c r="NUV64" s="468"/>
      <c r="NUW64" s="468"/>
      <c r="NUX64" s="468"/>
      <c r="NUY64" s="468"/>
      <c r="NUZ64" s="468"/>
      <c r="NVA64" s="468"/>
      <c r="NVB64" s="468"/>
      <c r="NVC64" s="468"/>
      <c r="NVD64" s="468"/>
      <c r="NVE64" s="468"/>
      <c r="NVF64" s="468"/>
      <c r="NVG64" s="468"/>
      <c r="NVH64" s="468"/>
      <c r="NVI64" s="468"/>
      <c r="NVJ64" s="468"/>
      <c r="NVK64" s="468"/>
      <c r="NVL64" s="468"/>
      <c r="NVM64" s="468"/>
      <c r="NVN64" s="468"/>
      <c r="NVO64" s="468"/>
      <c r="NVP64" s="468"/>
      <c r="NVQ64" s="468"/>
      <c r="NVR64" s="468"/>
      <c r="NVS64" s="468"/>
      <c r="NVT64" s="468"/>
      <c r="NVU64" s="468"/>
      <c r="NVV64" s="468"/>
      <c r="NVW64" s="468"/>
      <c r="NVX64" s="468"/>
      <c r="NVY64" s="468"/>
      <c r="NVZ64" s="468"/>
      <c r="NWA64" s="468"/>
      <c r="NWB64" s="468"/>
      <c r="NWC64" s="468"/>
      <c r="NWD64" s="468"/>
      <c r="NWE64" s="468"/>
      <c r="NWF64" s="468"/>
      <c r="NWG64" s="468"/>
      <c r="NWH64" s="468"/>
      <c r="NWI64" s="468"/>
      <c r="NWJ64" s="468"/>
      <c r="NWK64" s="468"/>
      <c r="NWL64" s="468"/>
      <c r="NWM64" s="468"/>
      <c r="NWN64" s="468"/>
      <c r="NWO64" s="468"/>
      <c r="NWP64" s="468"/>
      <c r="NWQ64" s="468"/>
      <c r="NWR64" s="468"/>
      <c r="NWS64" s="468"/>
      <c r="NWT64" s="468"/>
      <c r="NWU64" s="468"/>
      <c r="NWV64" s="468"/>
      <c r="NWW64" s="468"/>
      <c r="NWX64" s="468"/>
      <c r="NWY64" s="468"/>
      <c r="NWZ64" s="468"/>
      <c r="NXA64" s="468"/>
      <c r="NXB64" s="468"/>
      <c r="NXC64" s="468"/>
      <c r="NXD64" s="468"/>
      <c r="NXE64" s="468"/>
      <c r="NXF64" s="468"/>
      <c r="NXG64" s="468"/>
      <c r="NXH64" s="468"/>
      <c r="NXI64" s="468"/>
      <c r="NXJ64" s="468"/>
      <c r="NXK64" s="468"/>
      <c r="NXL64" s="468"/>
      <c r="NXM64" s="468"/>
      <c r="NXN64" s="468"/>
      <c r="NXO64" s="468"/>
      <c r="NXP64" s="468"/>
      <c r="NXQ64" s="468"/>
      <c r="NXR64" s="468"/>
      <c r="NXS64" s="468"/>
      <c r="NXT64" s="468"/>
      <c r="NXU64" s="468"/>
      <c r="NXV64" s="468"/>
      <c r="NXW64" s="468"/>
      <c r="NXX64" s="468"/>
      <c r="NXY64" s="468"/>
      <c r="NXZ64" s="468"/>
      <c r="NYA64" s="468"/>
      <c r="NYB64" s="468"/>
      <c r="NYC64" s="468"/>
      <c r="NYD64" s="468"/>
      <c r="NYE64" s="468"/>
      <c r="NYF64" s="468"/>
      <c r="NYG64" s="468"/>
      <c r="NYH64" s="468"/>
      <c r="NYI64" s="468"/>
      <c r="NYJ64" s="468"/>
      <c r="NYK64" s="468"/>
      <c r="NYL64" s="468"/>
      <c r="NYM64" s="468"/>
      <c r="NYN64" s="468"/>
      <c r="NYO64" s="468"/>
      <c r="NYP64" s="468"/>
      <c r="NYQ64" s="468"/>
      <c r="NYR64" s="468"/>
      <c r="NYS64" s="468"/>
      <c r="NYT64" s="468"/>
      <c r="NYU64" s="468"/>
      <c r="NYV64" s="468"/>
      <c r="NYW64" s="468"/>
      <c r="NYX64" s="468"/>
      <c r="NYY64" s="468"/>
      <c r="NYZ64" s="468"/>
      <c r="NZA64" s="468"/>
      <c r="NZB64" s="468"/>
      <c r="NZC64" s="468"/>
      <c r="NZD64" s="468"/>
      <c r="NZE64" s="468"/>
      <c r="NZF64" s="468"/>
      <c r="NZG64" s="468"/>
      <c r="NZH64" s="468"/>
      <c r="NZI64" s="468"/>
      <c r="NZJ64" s="468"/>
      <c r="NZK64" s="468"/>
      <c r="NZL64" s="468"/>
      <c r="NZM64" s="468"/>
      <c r="NZN64" s="468"/>
      <c r="NZO64" s="468"/>
      <c r="NZP64" s="468"/>
      <c r="NZQ64" s="468"/>
      <c r="NZR64" s="468"/>
      <c r="NZS64" s="468"/>
      <c r="NZT64" s="468"/>
      <c r="NZU64" s="468"/>
      <c r="NZV64" s="468"/>
      <c r="NZW64" s="468"/>
      <c r="NZX64" s="468"/>
      <c r="NZY64" s="468"/>
      <c r="NZZ64" s="468"/>
      <c r="OAA64" s="468"/>
      <c r="OAB64" s="468"/>
      <c r="OAC64" s="468"/>
      <c r="OAD64" s="468"/>
      <c r="OAE64" s="468"/>
      <c r="OAF64" s="468"/>
      <c r="OAG64" s="468"/>
      <c r="OAH64" s="468"/>
      <c r="OAI64" s="468"/>
      <c r="OAJ64" s="468"/>
      <c r="OAK64" s="468"/>
      <c r="OAL64" s="468"/>
      <c r="OAM64" s="468"/>
      <c r="OAN64" s="468"/>
      <c r="OAO64" s="468"/>
      <c r="OAP64" s="468"/>
      <c r="OAQ64" s="468"/>
      <c r="OAR64" s="468"/>
      <c r="OAS64" s="468"/>
      <c r="OAT64" s="468"/>
      <c r="OAU64" s="468"/>
      <c r="OAV64" s="468"/>
      <c r="OAW64" s="468"/>
      <c r="OAX64" s="468"/>
      <c r="OAY64" s="468"/>
      <c r="OAZ64" s="468"/>
      <c r="OBA64" s="468"/>
      <c r="OBB64" s="468"/>
      <c r="OBC64" s="468"/>
      <c r="OBD64" s="468"/>
      <c r="OBE64" s="468"/>
      <c r="OBF64" s="468"/>
      <c r="OBG64" s="468"/>
      <c r="OBH64" s="468"/>
      <c r="OBI64" s="468"/>
      <c r="OBJ64" s="468"/>
      <c r="OBK64" s="468"/>
      <c r="OBL64" s="468"/>
      <c r="OBM64" s="468"/>
      <c r="OBN64" s="468"/>
      <c r="OBO64" s="468"/>
      <c r="OBP64" s="468"/>
      <c r="OBQ64" s="468"/>
      <c r="OBR64" s="468"/>
      <c r="OBS64" s="468"/>
      <c r="OBT64" s="468"/>
      <c r="OBU64" s="468"/>
      <c r="OBV64" s="468"/>
      <c r="OBW64" s="468"/>
      <c r="OBX64" s="468"/>
      <c r="OBY64" s="468"/>
      <c r="OBZ64" s="468"/>
      <c r="OCA64" s="468"/>
      <c r="OCB64" s="468"/>
      <c r="OCC64" s="468"/>
      <c r="OCD64" s="468"/>
      <c r="OCE64" s="468"/>
      <c r="OCF64" s="468"/>
      <c r="OCG64" s="468"/>
      <c r="OCH64" s="468"/>
      <c r="OCI64" s="468"/>
      <c r="OCJ64" s="468"/>
      <c r="OCK64" s="468"/>
      <c r="OCL64" s="468"/>
      <c r="OCM64" s="468"/>
      <c r="OCN64" s="468"/>
      <c r="OCO64" s="468"/>
      <c r="OCP64" s="468"/>
      <c r="OCQ64" s="468"/>
      <c r="OCR64" s="468"/>
      <c r="OCS64" s="468"/>
      <c r="OCT64" s="468"/>
      <c r="OCU64" s="468"/>
      <c r="OCV64" s="468"/>
      <c r="OCW64" s="468"/>
      <c r="OCX64" s="468"/>
      <c r="OCY64" s="468"/>
      <c r="OCZ64" s="468"/>
      <c r="ODA64" s="468"/>
      <c r="ODB64" s="468"/>
      <c r="ODC64" s="468"/>
      <c r="ODD64" s="468"/>
      <c r="ODE64" s="468"/>
      <c r="ODF64" s="468"/>
      <c r="ODG64" s="468"/>
      <c r="ODH64" s="468"/>
      <c r="ODI64" s="468"/>
      <c r="ODJ64" s="468"/>
      <c r="ODK64" s="468"/>
      <c r="ODL64" s="468"/>
      <c r="ODM64" s="468"/>
      <c r="ODN64" s="468"/>
      <c r="ODO64" s="468"/>
      <c r="ODP64" s="468"/>
      <c r="ODQ64" s="468"/>
      <c r="ODR64" s="468"/>
      <c r="ODS64" s="468"/>
      <c r="ODT64" s="468"/>
      <c r="ODU64" s="468"/>
      <c r="ODV64" s="468"/>
      <c r="ODW64" s="468"/>
      <c r="ODX64" s="468"/>
      <c r="ODY64" s="468"/>
      <c r="ODZ64" s="468"/>
      <c r="OEA64" s="468"/>
      <c r="OEB64" s="468"/>
      <c r="OEC64" s="468"/>
      <c r="OED64" s="468"/>
      <c r="OEE64" s="468"/>
      <c r="OEF64" s="468"/>
      <c r="OEG64" s="468"/>
      <c r="OEH64" s="468"/>
      <c r="OEI64" s="468"/>
      <c r="OEJ64" s="468"/>
      <c r="OEK64" s="468"/>
      <c r="OEL64" s="468"/>
      <c r="OEM64" s="468"/>
      <c r="OEN64" s="468"/>
      <c r="OEO64" s="468"/>
      <c r="OEP64" s="468"/>
      <c r="OEQ64" s="468"/>
      <c r="OER64" s="468"/>
      <c r="OES64" s="468"/>
      <c r="OET64" s="468"/>
      <c r="OEU64" s="468"/>
      <c r="OEV64" s="468"/>
      <c r="OEW64" s="468"/>
      <c r="OEX64" s="468"/>
      <c r="OEY64" s="468"/>
      <c r="OEZ64" s="468"/>
      <c r="OFA64" s="468"/>
      <c r="OFB64" s="468"/>
      <c r="OFC64" s="468"/>
      <c r="OFD64" s="468"/>
      <c r="OFE64" s="468"/>
      <c r="OFF64" s="468"/>
      <c r="OFG64" s="468"/>
      <c r="OFH64" s="468"/>
      <c r="OFI64" s="468"/>
      <c r="OFJ64" s="468"/>
      <c r="OFK64" s="468"/>
      <c r="OFL64" s="468"/>
      <c r="OFM64" s="468"/>
      <c r="OFN64" s="468"/>
      <c r="OFO64" s="468"/>
      <c r="OFP64" s="468"/>
      <c r="OFQ64" s="468"/>
      <c r="OFR64" s="468"/>
      <c r="OFS64" s="468"/>
      <c r="OFT64" s="468"/>
      <c r="OFU64" s="468"/>
      <c r="OFV64" s="468"/>
      <c r="OFW64" s="468"/>
      <c r="OFX64" s="468"/>
      <c r="OFY64" s="468"/>
      <c r="OFZ64" s="468"/>
      <c r="OGA64" s="468"/>
      <c r="OGB64" s="468"/>
      <c r="OGC64" s="468"/>
      <c r="OGD64" s="468"/>
      <c r="OGE64" s="468"/>
      <c r="OGF64" s="468"/>
      <c r="OGG64" s="468"/>
      <c r="OGH64" s="468"/>
      <c r="OGI64" s="468"/>
      <c r="OGJ64" s="468"/>
      <c r="OGK64" s="468"/>
      <c r="OGL64" s="468"/>
      <c r="OGM64" s="468"/>
      <c r="OGN64" s="468"/>
      <c r="OGO64" s="468"/>
      <c r="OGP64" s="468"/>
      <c r="OGQ64" s="468"/>
      <c r="OGR64" s="468"/>
      <c r="OGS64" s="468"/>
      <c r="OGT64" s="468"/>
      <c r="OGU64" s="468"/>
      <c r="OGV64" s="468"/>
      <c r="OGW64" s="468"/>
      <c r="OGX64" s="468"/>
      <c r="OGY64" s="468"/>
      <c r="OGZ64" s="468"/>
      <c r="OHA64" s="468"/>
      <c r="OHB64" s="468"/>
      <c r="OHC64" s="468"/>
      <c r="OHD64" s="468"/>
      <c r="OHE64" s="468"/>
      <c r="OHF64" s="468"/>
      <c r="OHG64" s="468"/>
      <c r="OHH64" s="468"/>
      <c r="OHI64" s="468"/>
      <c r="OHJ64" s="468"/>
      <c r="OHK64" s="468"/>
      <c r="OHL64" s="468"/>
      <c r="OHM64" s="468"/>
      <c r="OHN64" s="468"/>
      <c r="OHO64" s="468"/>
      <c r="OHP64" s="468"/>
      <c r="OHQ64" s="468"/>
      <c r="OHR64" s="468"/>
      <c r="OHS64" s="468"/>
      <c r="OHT64" s="468"/>
      <c r="OHU64" s="468"/>
      <c r="OHV64" s="468"/>
      <c r="OHW64" s="468"/>
      <c r="OHX64" s="468"/>
      <c r="OHY64" s="468"/>
      <c r="OHZ64" s="468"/>
      <c r="OIA64" s="468"/>
      <c r="OIB64" s="468"/>
      <c r="OIC64" s="468"/>
      <c r="OID64" s="468"/>
      <c r="OIE64" s="468"/>
      <c r="OIF64" s="468"/>
      <c r="OIG64" s="468"/>
      <c r="OIH64" s="468"/>
      <c r="OII64" s="468"/>
      <c r="OIJ64" s="468"/>
      <c r="OIK64" s="468"/>
      <c r="OIL64" s="468"/>
      <c r="OIM64" s="468"/>
      <c r="OIN64" s="468"/>
      <c r="OIO64" s="468"/>
      <c r="OIP64" s="468"/>
      <c r="OIQ64" s="468"/>
      <c r="OIR64" s="468"/>
      <c r="OIS64" s="468"/>
      <c r="OIT64" s="468"/>
      <c r="OIU64" s="468"/>
      <c r="OIV64" s="468"/>
      <c r="OIW64" s="468"/>
      <c r="OIX64" s="468"/>
      <c r="OIY64" s="468"/>
      <c r="OIZ64" s="468"/>
      <c r="OJA64" s="468"/>
      <c r="OJB64" s="468"/>
      <c r="OJC64" s="468"/>
      <c r="OJD64" s="468"/>
      <c r="OJE64" s="468"/>
      <c r="OJF64" s="468"/>
      <c r="OJG64" s="468"/>
      <c r="OJH64" s="468"/>
      <c r="OJI64" s="468"/>
      <c r="OJJ64" s="468"/>
      <c r="OJK64" s="468"/>
      <c r="OJL64" s="468"/>
      <c r="OJM64" s="468"/>
      <c r="OJN64" s="468"/>
      <c r="OJO64" s="468"/>
      <c r="OJP64" s="468"/>
      <c r="OJQ64" s="468"/>
      <c r="OJR64" s="468"/>
      <c r="OJS64" s="468"/>
      <c r="OJT64" s="468"/>
      <c r="OJU64" s="468"/>
      <c r="OJV64" s="468"/>
      <c r="OJW64" s="468"/>
      <c r="OJX64" s="468"/>
      <c r="OJY64" s="468"/>
      <c r="OJZ64" s="468"/>
      <c r="OKA64" s="468"/>
      <c r="OKB64" s="468"/>
      <c r="OKC64" s="468"/>
      <c r="OKD64" s="468"/>
      <c r="OKE64" s="468"/>
      <c r="OKF64" s="468"/>
      <c r="OKG64" s="468"/>
      <c r="OKH64" s="468"/>
      <c r="OKI64" s="468"/>
      <c r="OKJ64" s="468"/>
      <c r="OKK64" s="468"/>
      <c r="OKL64" s="468"/>
      <c r="OKM64" s="468"/>
      <c r="OKN64" s="468"/>
      <c r="OKO64" s="468"/>
      <c r="OKP64" s="468"/>
      <c r="OKQ64" s="468"/>
      <c r="OKR64" s="468"/>
      <c r="OKS64" s="468"/>
      <c r="OKT64" s="468"/>
      <c r="OKU64" s="468"/>
      <c r="OKV64" s="468"/>
      <c r="OKW64" s="468"/>
      <c r="OKX64" s="468"/>
      <c r="OKY64" s="468"/>
      <c r="OKZ64" s="468"/>
      <c r="OLA64" s="468"/>
      <c r="OLB64" s="468"/>
      <c r="OLC64" s="468"/>
      <c r="OLD64" s="468"/>
      <c r="OLE64" s="468"/>
      <c r="OLF64" s="468"/>
      <c r="OLG64" s="468"/>
      <c r="OLH64" s="468"/>
      <c r="OLI64" s="468"/>
      <c r="OLJ64" s="468"/>
      <c r="OLK64" s="468"/>
      <c r="OLL64" s="468"/>
      <c r="OLM64" s="468"/>
      <c r="OLN64" s="468"/>
      <c r="OLO64" s="468"/>
      <c r="OLP64" s="468"/>
      <c r="OLQ64" s="468"/>
      <c r="OLR64" s="468"/>
      <c r="OLS64" s="468"/>
      <c r="OLT64" s="468"/>
      <c r="OLU64" s="468"/>
      <c r="OLV64" s="468"/>
      <c r="OLW64" s="468"/>
      <c r="OLX64" s="468"/>
      <c r="OLY64" s="468"/>
      <c r="OLZ64" s="468"/>
      <c r="OMA64" s="468"/>
      <c r="OMB64" s="468"/>
      <c r="OMC64" s="468"/>
      <c r="OMD64" s="468"/>
      <c r="OME64" s="468"/>
      <c r="OMF64" s="468"/>
      <c r="OMG64" s="468"/>
      <c r="OMH64" s="468"/>
      <c r="OMI64" s="468"/>
      <c r="OMJ64" s="468"/>
      <c r="OMK64" s="468"/>
      <c r="OML64" s="468"/>
      <c r="OMM64" s="468"/>
      <c r="OMN64" s="468"/>
      <c r="OMO64" s="468"/>
      <c r="OMP64" s="468"/>
      <c r="OMQ64" s="468"/>
      <c r="OMR64" s="468"/>
      <c r="OMS64" s="468"/>
      <c r="OMT64" s="468"/>
      <c r="OMU64" s="468"/>
      <c r="OMV64" s="468"/>
      <c r="OMW64" s="468"/>
      <c r="OMX64" s="468"/>
      <c r="OMY64" s="468"/>
      <c r="OMZ64" s="468"/>
      <c r="ONA64" s="468"/>
      <c r="ONB64" s="468"/>
      <c r="ONC64" s="468"/>
      <c r="OND64" s="468"/>
      <c r="ONE64" s="468"/>
      <c r="ONF64" s="468"/>
      <c r="ONG64" s="468"/>
      <c r="ONH64" s="468"/>
      <c r="ONI64" s="468"/>
      <c r="ONJ64" s="468"/>
      <c r="ONK64" s="468"/>
      <c r="ONL64" s="468"/>
      <c r="ONM64" s="468"/>
      <c r="ONN64" s="468"/>
      <c r="ONO64" s="468"/>
      <c r="ONP64" s="468"/>
      <c r="ONQ64" s="468"/>
      <c r="ONR64" s="468"/>
      <c r="ONS64" s="468"/>
      <c r="ONT64" s="468"/>
      <c r="ONU64" s="468"/>
      <c r="ONV64" s="468"/>
      <c r="ONW64" s="468"/>
      <c r="ONX64" s="468"/>
      <c r="ONY64" s="468"/>
      <c r="ONZ64" s="468"/>
      <c r="OOA64" s="468"/>
      <c r="OOB64" s="468"/>
      <c r="OOC64" s="468"/>
      <c r="OOD64" s="468"/>
      <c r="OOE64" s="468"/>
      <c r="OOF64" s="468"/>
      <c r="OOG64" s="468"/>
      <c r="OOH64" s="468"/>
      <c r="OOI64" s="468"/>
      <c r="OOJ64" s="468"/>
      <c r="OOK64" s="468"/>
      <c r="OOL64" s="468"/>
      <c r="OOM64" s="468"/>
      <c r="OON64" s="468"/>
      <c r="OOO64" s="468"/>
      <c r="OOP64" s="468"/>
      <c r="OOQ64" s="468"/>
      <c r="OOR64" s="468"/>
      <c r="OOS64" s="468"/>
      <c r="OOT64" s="468"/>
      <c r="OOU64" s="468"/>
      <c r="OOV64" s="468"/>
      <c r="OOW64" s="468"/>
      <c r="OOX64" s="468"/>
      <c r="OOY64" s="468"/>
      <c r="OOZ64" s="468"/>
      <c r="OPA64" s="468"/>
      <c r="OPB64" s="468"/>
      <c r="OPC64" s="468"/>
      <c r="OPD64" s="468"/>
      <c r="OPE64" s="468"/>
      <c r="OPF64" s="468"/>
      <c r="OPG64" s="468"/>
      <c r="OPH64" s="468"/>
      <c r="OPI64" s="468"/>
      <c r="OPJ64" s="468"/>
      <c r="OPK64" s="468"/>
      <c r="OPL64" s="468"/>
      <c r="OPM64" s="468"/>
      <c r="OPN64" s="468"/>
      <c r="OPO64" s="468"/>
      <c r="OPP64" s="468"/>
      <c r="OPQ64" s="468"/>
      <c r="OPR64" s="468"/>
      <c r="OPS64" s="468"/>
      <c r="OPT64" s="468"/>
      <c r="OPU64" s="468"/>
      <c r="OPV64" s="468"/>
      <c r="OPW64" s="468"/>
      <c r="OPX64" s="468"/>
      <c r="OPY64" s="468"/>
      <c r="OPZ64" s="468"/>
      <c r="OQA64" s="468"/>
      <c r="OQB64" s="468"/>
      <c r="OQC64" s="468"/>
      <c r="OQD64" s="468"/>
      <c r="OQE64" s="468"/>
      <c r="OQF64" s="468"/>
      <c r="OQG64" s="468"/>
      <c r="OQH64" s="468"/>
      <c r="OQI64" s="468"/>
      <c r="OQJ64" s="468"/>
      <c r="OQK64" s="468"/>
      <c r="OQL64" s="468"/>
      <c r="OQM64" s="468"/>
      <c r="OQN64" s="468"/>
      <c r="OQO64" s="468"/>
      <c r="OQP64" s="468"/>
      <c r="OQQ64" s="468"/>
      <c r="OQR64" s="468"/>
      <c r="OQS64" s="468"/>
      <c r="OQT64" s="468"/>
      <c r="OQU64" s="468"/>
      <c r="OQV64" s="468"/>
      <c r="OQW64" s="468"/>
      <c r="OQX64" s="468"/>
      <c r="OQY64" s="468"/>
      <c r="OQZ64" s="468"/>
      <c r="ORA64" s="468"/>
      <c r="ORB64" s="468"/>
      <c r="ORC64" s="468"/>
      <c r="ORD64" s="468"/>
      <c r="ORE64" s="468"/>
      <c r="ORF64" s="468"/>
      <c r="ORG64" s="468"/>
      <c r="ORH64" s="468"/>
      <c r="ORI64" s="468"/>
      <c r="ORJ64" s="468"/>
      <c r="ORK64" s="468"/>
      <c r="ORL64" s="468"/>
      <c r="ORM64" s="468"/>
      <c r="ORN64" s="468"/>
      <c r="ORO64" s="468"/>
      <c r="ORP64" s="468"/>
      <c r="ORQ64" s="468"/>
      <c r="ORR64" s="468"/>
      <c r="ORS64" s="468"/>
      <c r="ORT64" s="468"/>
      <c r="ORU64" s="468"/>
      <c r="ORV64" s="468"/>
      <c r="ORW64" s="468"/>
      <c r="ORX64" s="468"/>
      <c r="ORY64" s="468"/>
      <c r="ORZ64" s="468"/>
      <c r="OSA64" s="468"/>
      <c r="OSB64" s="468"/>
      <c r="OSC64" s="468"/>
      <c r="OSD64" s="468"/>
      <c r="OSE64" s="468"/>
      <c r="OSF64" s="468"/>
      <c r="OSG64" s="468"/>
      <c r="OSH64" s="468"/>
      <c r="OSI64" s="468"/>
      <c r="OSJ64" s="468"/>
      <c r="OSK64" s="468"/>
      <c r="OSL64" s="468"/>
      <c r="OSM64" s="468"/>
      <c r="OSN64" s="468"/>
      <c r="OSO64" s="468"/>
      <c r="OSP64" s="468"/>
      <c r="OSQ64" s="468"/>
      <c r="OSR64" s="468"/>
      <c r="OSS64" s="468"/>
      <c r="OST64" s="468"/>
      <c r="OSU64" s="468"/>
      <c r="OSV64" s="468"/>
      <c r="OSW64" s="468"/>
      <c r="OSX64" s="468"/>
      <c r="OSY64" s="468"/>
      <c r="OSZ64" s="468"/>
      <c r="OTA64" s="468"/>
      <c r="OTB64" s="468"/>
      <c r="OTC64" s="468"/>
      <c r="OTD64" s="468"/>
      <c r="OTE64" s="468"/>
      <c r="OTF64" s="468"/>
      <c r="OTG64" s="468"/>
      <c r="OTH64" s="468"/>
      <c r="OTI64" s="468"/>
      <c r="OTJ64" s="468"/>
      <c r="OTK64" s="468"/>
      <c r="OTL64" s="468"/>
      <c r="OTM64" s="468"/>
      <c r="OTN64" s="468"/>
      <c r="OTO64" s="468"/>
      <c r="OTP64" s="468"/>
      <c r="OTQ64" s="468"/>
      <c r="OTR64" s="468"/>
      <c r="OTS64" s="468"/>
      <c r="OTT64" s="468"/>
      <c r="OTU64" s="468"/>
      <c r="OTV64" s="468"/>
      <c r="OTW64" s="468"/>
      <c r="OTX64" s="468"/>
      <c r="OTY64" s="468"/>
      <c r="OTZ64" s="468"/>
      <c r="OUA64" s="468"/>
      <c r="OUB64" s="468"/>
      <c r="OUC64" s="468"/>
      <c r="OUD64" s="468"/>
      <c r="OUE64" s="468"/>
      <c r="OUF64" s="468"/>
      <c r="OUG64" s="468"/>
      <c r="OUH64" s="468"/>
      <c r="OUI64" s="468"/>
      <c r="OUJ64" s="468"/>
      <c r="OUK64" s="468"/>
      <c r="OUL64" s="468"/>
      <c r="OUM64" s="468"/>
      <c r="OUN64" s="468"/>
      <c r="OUO64" s="468"/>
      <c r="OUP64" s="468"/>
      <c r="OUQ64" s="468"/>
      <c r="OUR64" s="468"/>
      <c r="OUS64" s="468"/>
      <c r="OUT64" s="468"/>
      <c r="OUU64" s="468"/>
      <c r="OUV64" s="468"/>
      <c r="OUW64" s="468"/>
      <c r="OUX64" s="468"/>
      <c r="OUY64" s="468"/>
      <c r="OUZ64" s="468"/>
      <c r="OVA64" s="468"/>
      <c r="OVB64" s="468"/>
      <c r="OVC64" s="468"/>
      <c r="OVD64" s="468"/>
      <c r="OVE64" s="468"/>
      <c r="OVF64" s="468"/>
      <c r="OVG64" s="468"/>
      <c r="OVH64" s="468"/>
      <c r="OVI64" s="468"/>
      <c r="OVJ64" s="468"/>
      <c r="OVK64" s="468"/>
      <c r="OVL64" s="468"/>
      <c r="OVM64" s="468"/>
      <c r="OVN64" s="468"/>
      <c r="OVO64" s="468"/>
      <c r="OVP64" s="468"/>
      <c r="OVQ64" s="468"/>
      <c r="OVR64" s="468"/>
      <c r="OVS64" s="468"/>
      <c r="OVT64" s="468"/>
      <c r="OVU64" s="468"/>
      <c r="OVV64" s="468"/>
      <c r="OVW64" s="468"/>
      <c r="OVX64" s="468"/>
      <c r="OVY64" s="468"/>
      <c r="OVZ64" s="468"/>
      <c r="OWA64" s="468"/>
      <c r="OWB64" s="468"/>
      <c r="OWC64" s="468"/>
      <c r="OWD64" s="468"/>
      <c r="OWE64" s="468"/>
      <c r="OWF64" s="468"/>
      <c r="OWG64" s="468"/>
      <c r="OWH64" s="468"/>
      <c r="OWI64" s="468"/>
      <c r="OWJ64" s="468"/>
      <c r="OWK64" s="468"/>
      <c r="OWL64" s="468"/>
      <c r="OWM64" s="468"/>
      <c r="OWN64" s="468"/>
      <c r="OWO64" s="468"/>
      <c r="OWP64" s="468"/>
      <c r="OWQ64" s="468"/>
      <c r="OWR64" s="468"/>
      <c r="OWS64" s="468"/>
      <c r="OWT64" s="468"/>
      <c r="OWU64" s="468"/>
      <c r="OWV64" s="468"/>
      <c r="OWW64" s="468"/>
      <c r="OWX64" s="468"/>
      <c r="OWY64" s="468"/>
      <c r="OWZ64" s="468"/>
      <c r="OXA64" s="468"/>
      <c r="OXB64" s="468"/>
      <c r="OXC64" s="468"/>
      <c r="OXD64" s="468"/>
      <c r="OXE64" s="468"/>
      <c r="OXF64" s="468"/>
      <c r="OXG64" s="468"/>
      <c r="OXH64" s="468"/>
      <c r="OXI64" s="468"/>
      <c r="OXJ64" s="468"/>
      <c r="OXK64" s="468"/>
      <c r="OXL64" s="468"/>
      <c r="OXM64" s="468"/>
      <c r="OXN64" s="468"/>
      <c r="OXO64" s="468"/>
      <c r="OXP64" s="468"/>
      <c r="OXQ64" s="468"/>
      <c r="OXR64" s="468"/>
      <c r="OXS64" s="468"/>
      <c r="OXT64" s="468"/>
      <c r="OXU64" s="468"/>
      <c r="OXV64" s="468"/>
      <c r="OXW64" s="468"/>
      <c r="OXX64" s="468"/>
      <c r="OXY64" s="468"/>
      <c r="OXZ64" s="468"/>
      <c r="OYA64" s="468"/>
      <c r="OYB64" s="468"/>
      <c r="OYC64" s="468"/>
      <c r="OYD64" s="468"/>
      <c r="OYE64" s="468"/>
      <c r="OYF64" s="468"/>
      <c r="OYG64" s="468"/>
      <c r="OYH64" s="468"/>
      <c r="OYI64" s="468"/>
      <c r="OYJ64" s="468"/>
      <c r="OYK64" s="468"/>
      <c r="OYL64" s="468"/>
      <c r="OYM64" s="468"/>
      <c r="OYN64" s="468"/>
      <c r="OYO64" s="468"/>
      <c r="OYP64" s="468"/>
      <c r="OYQ64" s="468"/>
      <c r="OYR64" s="468"/>
      <c r="OYS64" s="468"/>
      <c r="OYT64" s="468"/>
      <c r="OYU64" s="468"/>
      <c r="OYV64" s="468"/>
      <c r="OYW64" s="468"/>
      <c r="OYX64" s="468"/>
      <c r="OYY64" s="468"/>
      <c r="OYZ64" s="468"/>
      <c r="OZA64" s="468"/>
      <c r="OZB64" s="468"/>
      <c r="OZC64" s="468"/>
      <c r="OZD64" s="468"/>
      <c r="OZE64" s="468"/>
      <c r="OZF64" s="468"/>
      <c r="OZG64" s="468"/>
      <c r="OZH64" s="468"/>
      <c r="OZI64" s="468"/>
      <c r="OZJ64" s="468"/>
      <c r="OZK64" s="468"/>
      <c r="OZL64" s="468"/>
      <c r="OZM64" s="468"/>
      <c r="OZN64" s="468"/>
      <c r="OZO64" s="468"/>
      <c r="OZP64" s="468"/>
      <c r="OZQ64" s="468"/>
      <c r="OZR64" s="468"/>
      <c r="OZS64" s="468"/>
      <c r="OZT64" s="468"/>
      <c r="OZU64" s="468"/>
      <c r="OZV64" s="468"/>
      <c r="OZW64" s="468"/>
      <c r="OZX64" s="468"/>
      <c r="OZY64" s="468"/>
      <c r="OZZ64" s="468"/>
      <c r="PAA64" s="468"/>
      <c r="PAB64" s="468"/>
      <c r="PAC64" s="468"/>
      <c r="PAD64" s="468"/>
      <c r="PAE64" s="468"/>
      <c r="PAF64" s="468"/>
      <c r="PAG64" s="468"/>
      <c r="PAH64" s="468"/>
      <c r="PAI64" s="468"/>
      <c r="PAJ64" s="468"/>
      <c r="PAK64" s="468"/>
      <c r="PAL64" s="468"/>
      <c r="PAM64" s="468"/>
      <c r="PAN64" s="468"/>
      <c r="PAO64" s="468"/>
      <c r="PAP64" s="468"/>
      <c r="PAQ64" s="468"/>
      <c r="PAR64" s="468"/>
      <c r="PAS64" s="468"/>
      <c r="PAT64" s="468"/>
      <c r="PAU64" s="468"/>
      <c r="PAV64" s="468"/>
      <c r="PAW64" s="468"/>
      <c r="PAX64" s="468"/>
      <c r="PAY64" s="468"/>
      <c r="PAZ64" s="468"/>
      <c r="PBA64" s="468"/>
      <c r="PBB64" s="468"/>
      <c r="PBC64" s="468"/>
      <c r="PBD64" s="468"/>
      <c r="PBE64" s="468"/>
      <c r="PBF64" s="468"/>
      <c r="PBG64" s="468"/>
      <c r="PBH64" s="468"/>
      <c r="PBI64" s="468"/>
      <c r="PBJ64" s="468"/>
      <c r="PBK64" s="468"/>
      <c r="PBL64" s="468"/>
      <c r="PBM64" s="468"/>
      <c r="PBN64" s="468"/>
      <c r="PBO64" s="468"/>
      <c r="PBP64" s="468"/>
      <c r="PBQ64" s="468"/>
      <c r="PBR64" s="468"/>
      <c r="PBS64" s="468"/>
      <c r="PBT64" s="468"/>
      <c r="PBU64" s="468"/>
      <c r="PBV64" s="468"/>
      <c r="PBW64" s="468"/>
      <c r="PBX64" s="468"/>
      <c r="PBY64" s="468"/>
      <c r="PBZ64" s="468"/>
      <c r="PCA64" s="468"/>
      <c r="PCB64" s="468"/>
      <c r="PCC64" s="468"/>
      <c r="PCD64" s="468"/>
      <c r="PCE64" s="468"/>
      <c r="PCF64" s="468"/>
      <c r="PCG64" s="468"/>
      <c r="PCH64" s="468"/>
      <c r="PCI64" s="468"/>
      <c r="PCJ64" s="468"/>
      <c r="PCK64" s="468"/>
      <c r="PCL64" s="468"/>
      <c r="PCM64" s="468"/>
      <c r="PCN64" s="468"/>
      <c r="PCO64" s="468"/>
      <c r="PCP64" s="468"/>
      <c r="PCQ64" s="468"/>
      <c r="PCR64" s="468"/>
      <c r="PCS64" s="468"/>
      <c r="PCT64" s="468"/>
      <c r="PCU64" s="468"/>
      <c r="PCV64" s="468"/>
      <c r="PCW64" s="468"/>
      <c r="PCX64" s="468"/>
      <c r="PCY64" s="468"/>
      <c r="PCZ64" s="468"/>
      <c r="PDA64" s="468"/>
      <c r="PDB64" s="468"/>
      <c r="PDC64" s="468"/>
      <c r="PDD64" s="468"/>
      <c r="PDE64" s="468"/>
      <c r="PDF64" s="468"/>
      <c r="PDG64" s="468"/>
      <c r="PDH64" s="468"/>
      <c r="PDI64" s="468"/>
      <c r="PDJ64" s="468"/>
      <c r="PDK64" s="468"/>
      <c r="PDL64" s="468"/>
      <c r="PDM64" s="468"/>
      <c r="PDN64" s="468"/>
      <c r="PDO64" s="468"/>
      <c r="PDP64" s="468"/>
      <c r="PDQ64" s="468"/>
      <c r="PDR64" s="468"/>
      <c r="PDS64" s="468"/>
      <c r="PDT64" s="468"/>
      <c r="PDU64" s="468"/>
      <c r="PDV64" s="468"/>
      <c r="PDW64" s="468"/>
      <c r="PDX64" s="468"/>
      <c r="PDY64" s="468"/>
      <c r="PDZ64" s="468"/>
      <c r="PEA64" s="468"/>
      <c r="PEB64" s="468"/>
      <c r="PEC64" s="468"/>
      <c r="PED64" s="468"/>
      <c r="PEE64" s="468"/>
      <c r="PEF64" s="468"/>
      <c r="PEG64" s="468"/>
      <c r="PEH64" s="468"/>
      <c r="PEI64" s="468"/>
      <c r="PEJ64" s="468"/>
      <c r="PEK64" s="468"/>
      <c r="PEL64" s="468"/>
      <c r="PEM64" s="468"/>
      <c r="PEN64" s="468"/>
      <c r="PEO64" s="468"/>
      <c r="PEP64" s="468"/>
      <c r="PEQ64" s="468"/>
      <c r="PER64" s="468"/>
      <c r="PES64" s="468"/>
      <c r="PET64" s="468"/>
      <c r="PEU64" s="468"/>
      <c r="PEV64" s="468"/>
      <c r="PEW64" s="468"/>
      <c r="PEX64" s="468"/>
      <c r="PEY64" s="468"/>
      <c r="PEZ64" s="468"/>
      <c r="PFA64" s="468"/>
      <c r="PFB64" s="468"/>
      <c r="PFC64" s="468"/>
      <c r="PFD64" s="468"/>
      <c r="PFE64" s="468"/>
      <c r="PFF64" s="468"/>
      <c r="PFG64" s="468"/>
      <c r="PFH64" s="468"/>
      <c r="PFI64" s="468"/>
      <c r="PFJ64" s="468"/>
      <c r="PFK64" s="468"/>
      <c r="PFL64" s="468"/>
      <c r="PFM64" s="468"/>
      <c r="PFN64" s="468"/>
      <c r="PFO64" s="468"/>
      <c r="PFP64" s="468"/>
      <c r="PFQ64" s="468"/>
      <c r="PFR64" s="468"/>
      <c r="PFS64" s="468"/>
      <c r="PFT64" s="468"/>
      <c r="PFU64" s="468"/>
      <c r="PFV64" s="468"/>
      <c r="PFW64" s="468"/>
      <c r="PFX64" s="468"/>
      <c r="PFY64" s="468"/>
      <c r="PFZ64" s="468"/>
      <c r="PGA64" s="468"/>
      <c r="PGB64" s="468"/>
      <c r="PGC64" s="468"/>
      <c r="PGD64" s="468"/>
      <c r="PGE64" s="468"/>
      <c r="PGF64" s="468"/>
      <c r="PGG64" s="468"/>
      <c r="PGH64" s="468"/>
      <c r="PGI64" s="468"/>
      <c r="PGJ64" s="468"/>
      <c r="PGK64" s="468"/>
      <c r="PGL64" s="468"/>
      <c r="PGM64" s="468"/>
      <c r="PGN64" s="468"/>
      <c r="PGO64" s="468"/>
      <c r="PGP64" s="468"/>
      <c r="PGQ64" s="468"/>
      <c r="PGR64" s="468"/>
      <c r="PGS64" s="468"/>
      <c r="PGT64" s="468"/>
      <c r="PGU64" s="468"/>
      <c r="PGV64" s="468"/>
      <c r="PGW64" s="468"/>
      <c r="PGX64" s="468"/>
      <c r="PGY64" s="468"/>
      <c r="PGZ64" s="468"/>
      <c r="PHA64" s="468"/>
      <c r="PHB64" s="468"/>
      <c r="PHC64" s="468"/>
      <c r="PHD64" s="468"/>
      <c r="PHE64" s="468"/>
      <c r="PHF64" s="468"/>
      <c r="PHG64" s="468"/>
      <c r="PHH64" s="468"/>
      <c r="PHI64" s="468"/>
      <c r="PHJ64" s="468"/>
      <c r="PHK64" s="468"/>
      <c r="PHL64" s="468"/>
      <c r="PHM64" s="468"/>
      <c r="PHN64" s="468"/>
      <c r="PHO64" s="468"/>
      <c r="PHP64" s="468"/>
      <c r="PHQ64" s="468"/>
      <c r="PHR64" s="468"/>
      <c r="PHS64" s="468"/>
      <c r="PHT64" s="468"/>
      <c r="PHU64" s="468"/>
      <c r="PHV64" s="468"/>
      <c r="PHW64" s="468"/>
      <c r="PHX64" s="468"/>
      <c r="PHY64" s="468"/>
      <c r="PHZ64" s="468"/>
      <c r="PIA64" s="468"/>
      <c r="PIB64" s="468"/>
      <c r="PIC64" s="468"/>
      <c r="PID64" s="468"/>
      <c r="PIE64" s="468"/>
      <c r="PIF64" s="468"/>
      <c r="PIG64" s="468"/>
      <c r="PIH64" s="468"/>
      <c r="PII64" s="468"/>
      <c r="PIJ64" s="468"/>
      <c r="PIK64" s="468"/>
      <c r="PIL64" s="468"/>
      <c r="PIM64" s="468"/>
      <c r="PIN64" s="468"/>
      <c r="PIO64" s="468"/>
      <c r="PIP64" s="468"/>
      <c r="PIQ64" s="468"/>
      <c r="PIR64" s="468"/>
      <c r="PIS64" s="468"/>
      <c r="PIT64" s="468"/>
      <c r="PIU64" s="468"/>
      <c r="PIV64" s="468"/>
      <c r="PIW64" s="468"/>
      <c r="PIX64" s="468"/>
      <c r="PIY64" s="468"/>
      <c r="PIZ64" s="468"/>
      <c r="PJA64" s="468"/>
      <c r="PJB64" s="468"/>
      <c r="PJC64" s="468"/>
      <c r="PJD64" s="468"/>
      <c r="PJE64" s="468"/>
      <c r="PJF64" s="468"/>
      <c r="PJG64" s="468"/>
      <c r="PJH64" s="468"/>
      <c r="PJI64" s="468"/>
      <c r="PJJ64" s="468"/>
      <c r="PJK64" s="468"/>
      <c r="PJL64" s="468"/>
      <c r="PJM64" s="468"/>
      <c r="PJN64" s="468"/>
      <c r="PJO64" s="468"/>
      <c r="PJP64" s="468"/>
      <c r="PJQ64" s="468"/>
      <c r="PJR64" s="468"/>
      <c r="PJS64" s="468"/>
      <c r="PJT64" s="468"/>
      <c r="PJU64" s="468"/>
      <c r="PJV64" s="468"/>
      <c r="PJW64" s="468"/>
      <c r="PJX64" s="468"/>
      <c r="PJY64" s="468"/>
      <c r="PJZ64" s="468"/>
      <c r="PKA64" s="468"/>
      <c r="PKB64" s="468"/>
      <c r="PKC64" s="468"/>
      <c r="PKD64" s="468"/>
      <c r="PKE64" s="468"/>
      <c r="PKF64" s="468"/>
      <c r="PKG64" s="468"/>
      <c r="PKH64" s="468"/>
      <c r="PKI64" s="468"/>
      <c r="PKJ64" s="468"/>
      <c r="PKK64" s="468"/>
      <c r="PKL64" s="468"/>
      <c r="PKM64" s="468"/>
      <c r="PKN64" s="468"/>
      <c r="PKO64" s="468"/>
      <c r="PKP64" s="468"/>
      <c r="PKQ64" s="468"/>
      <c r="PKR64" s="468"/>
      <c r="PKS64" s="468"/>
      <c r="PKT64" s="468"/>
      <c r="PKU64" s="468"/>
      <c r="PKV64" s="468"/>
      <c r="PKW64" s="468"/>
      <c r="PKX64" s="468"/>
      <c r="PKY64" s="468"/>
      <c r="PKZ64" s="468"/>
      <c r="PLA64" s="468"/>
      <c r="PLB64" s="468"/>
      <c r="PLC64" s="468"/>
      <c r="PLD64" s="468"/>
      <c r="PLE64" s="468"/>
      <c r="PLF64" s="468"/>
      <c r="PLG64" s="468"/>
      <c r="PLH64" s="468"/>
      <c r="PLI64" s="468"/>
      <c r="PLJ64" s="468"/>
      <c r="PLK64" s="468"/>
      <c r="PLL64" s="468"/>
      <c r="PLM64" s="468"/>
      <c r="PLN64" s="468"/>
      <c r="PLO64" s="468"/>
      <c r="PLP64" s="468"/>
      <c r="PLQ64" s="468"/>
      <c r="PLR64" s="468"/>
      <c r="PLS64" s="468"/>
      <c r="PLT64" s="468"/>
      <c r="PLU64" s="468"/>
      <c r="PLV64" s="468"/>
      <c r="PLW64" s="468"/>
      <c r="PLX64" s="468"/>
      <c r="PLY64" s="468"/>
      <c r="PLZ64" s="468"/>
      <c r="PMA64" s="468"/>
      <c r="PMB64" s="468"/>
      <c r="PMC64" s="468"/>
      <c r="PMD64" s="468"/>
      <c r="PME64" s="468"/>
      <c r="PMF64" s="468"/>
      <c r="PMG64" s="468"/>
      <c r="PMH64" s="468"/>
      <c r="PMI64" s="468"/>
      <c r="PMJ64" s="468"/>
      <c r="PMK64" s="468"/>
      <c r="PML64" s="468"/>
      <c r="PMM64" s="468"/>
      <c r="PMN64" s="468"/>
      <c r="PMO64" s="468"/>
      <c r="PMP64" s="468"/>
      <c r="PMQ64" s="468"/>
      <c r="PMR64" s="468"/>
      <c r="PMS64" s="468"/>
      <c r="PMT64" s="468"/>
      <c r="PMU64" s="468"/>
      <c r="PMV64" s="468"/>
      <c r="PMW64" s="468"/>
      <c r="PMX64" s="468"/>
      <c r="PMY64" s="468"/>
      <c r="PMZ64" s="468"/>
      <c r="PNA64" s="468"/>
      <c r="PNB64" s="468"/>
      <c r="PNC64" s="468"/>
      <c r="PND64" s="468"/>
      <c r="PNE64" s="468"/>
      <c r="PNF64" s="468"/>
      <c r="PNG64" s="468"/>
      <c r="PNH64" s="468"/>
      <c r="PNI64" s="468"/>
      <c r="PNJ64" s="468"/>
      <c r="PNK64" s="468"/>
      <c r="PNL64" s="468"/>
      <c r="PNM64" s="468"/>
      <c r="PNN64" s="468"/>
      <c r="PNO64" s="468"/>
      <c r="PNP64" s="468"/>
      <c r="PNQ64" s="468"/>
      <c r="PNR64" s="468"/>
      <c r="PNS64" s="468"/>
      <c r="PNT64" s="468"/>
      <c r="PNU64" s="468"/>
      <c r="PNV64" s="468"/>
      <c r="PNW64" s="468"/>
      <c r="PNX64" s="468"/>
      <c r="PNY64" s="468"/>
      <c r="PNZ64" s="468"/>
      <c r="POA64" s="468"/>
      <c r="POB64" s="468"/>
      <c r="POC64" s="468"/>
      <c r="POD64" s="468"/>
      <c r="POE64" s="468"/>
      <c r="POF64" s="468"/>
      <c r="POG64" s="468"/>
      <c r="POH64" s="468"/>
      <c r="POI64" s="468"/>
      <c r="POJ64" s="468"/>
      <c r="POK64" s="468"/>
      <c r="POL64" s="468"/>
      <c r="POM64" s="468"/>
      <c r="PON64" s="468"/>
      <c r="POO64" s="468"/>
      <c r="POP64" s="468"/>
      <c r="POQ64" s="468"/>
      <c r="POR64" s="468"/>
      <c r="POS64" s="468"/>
      <c r="POT64" s="468"/>
      <c r="POU64" s="468"/>
      <c r="POV64" s="468"/>
      <c r="POW64" s="468"/>
      <c r="POX64" s="468"/>
      <c r="POY64" s="468"/>
      <c r="POZ64" s="468"/>
      <c r="PPA64" s="468"/>
      <c r="PPB64" s="468"/>
      <c r="PPC64" s="468"/>
      <c r="PPD64" s="468"/>
      <c r="PPE64" s="468"/>
      <c r="PPF64" s="468"/>
      <c r="PPG64" s="468"/>
      <c r="PPH64" s="468"/>
      <c r="PPI64" s="468"/>
      <c r="PPJ64" s="468"/>
      <c r="PPK64" s="468"/>
      <c r="PPL64" s="468"/>
      <c r="PPM64" s="468"/>
      <c r="PPN64" s="468"/>
      <c r="PPO64" s="468"/>
      <c r="PPP64" s="468"/>
      <c r="PPQ64" s="468"/>
      <c r="PPR64" s="468"/>
      <c r="PPS64" s="468"/>
      <c r="PPT64" s="468"/>
      <c r="PPU64" s="468"/>
      <c r="PPV64" s="468"/>
      <c r="PPW64" s="468"/>
      <c r="PPX64" s="468"/>
      <c r="PPY64" s="468"/>
      <c r="PPZ64" s="468"/>
      <c r="PQA64" s="468"/>
      <c r="PQB64" s="468"/>
      <c r="PQC64" s="468"/>
      <c r="PQD64" s="468"/>
      <c r="PQE64" s="468"/>
      <c r="PQF64" s="468"/>
      <c r="PQG64" s="468"/>
      <c r="PQH64" s="468"/>
      <c r="PQI64" s="468"/>
      <c r="PQJ64" s="468"/>
      <c r="PQK64" s="468"/>
      <c r="PQL64" s="468"/>
      <c r="PQM64" s="468"/>
      <c r="PQN64" s="468"/>
      <c r="PQO64" s="468"/>
      <c r="PQP64" s="468"/>
      <c r="PQQ64" s="468"/>
      <c r="PQR64" s="468"/>
      <c r="PQS64" s="468"/>
      <c r="PQT64" s="468"/>
      <c r="PQU64" s="468"/>
      <c r="PQV64" s="468"/>
      <c r="PQW64" s="468"/>
      <c r="PQX64" s="468"/>
      <c r="PQY64" s="468"/>
      <c r="PQZ64" s="468"/>
      <c r="PRA64" s="468"/>
      <c r="PRB64" s="468"/>
      <c r="PRC64" s="468"/>
      <c r="PRD64" s="468"/>
      <c r="PRE64" s="468"/>
      <c r="PRF64" s="468"/>
      <c r="PRG64" s="468"/>
      <c r="PRH64" s="468"/>
      <c r="PRI64" s="468"/>
      <c r="PRJ64" s="468"/>
      <c r="PRK64" s="468"/>
      <c r="PRL64" s="468"/>
      <c r="PRM64" s="468"/>
      <c r="PRN64" s="468"/>
      <c r="PRO64" s="468"/>
      <c r="PRP64" s="468"/>
      <c r="PRQ64" s="468"/>
      <c r="PRR64" s="468"/>
      <c r="PRS64" s="468"/>
      <c r="PRT64" s="468"/>
      <c r="PRU64" s="468"/>
      <c r="PRV64" s="468"/>
      <c r="PRW64" s="468"/>
      <c r="PRX64" s="468"/>
      <c r="PRY64" s="468"/>
      <c r="PRZ64" s="468"/>
      <c r="PSA64" s="468"/>
      <c r="PSB64" s="468"/>
      <c r="PSC64" s="468"/>
      <c r="PSD64" s="468"/>
      <c r="PSE64" s="468"/>
      <c r="PSF64" s="468"/>
      <c r="PSG64" s="468"/>
      <c r="PSH64" s="468"/>
      <c r="PSI64" s="468"/>
      <c r="PSJ64" s="468"/>
      <c r="PSK64" s="468"/>
      <c r="PSL64" s="468"/>
      <c r="PSM64" s="468"/>
      <c r="PSN64" s="468"/>
      <c r="PSO64" s="468"/>
      <c r="PSP64" s="468"/>
      <c r="PSQ64" s="468"/>
      <c r="PSR64" s="468"/>
      <c r="PSS64" s="468"/>
      <c r="PST64" s="468"/>
      <c r="PSU64" s="468"/>
      <c r="PSV64" s="468"/>
      <c r="PSW64" s="468"/>
      <c r="PSX64" s="468"/>
      <c r="PSY64" s="468"/>
      <c r="PSZ64" s="468"/>
      <c r="PTA64" s="468"/>
      <c r="PTB64" s="468"/>
      <c r="PTC64" s="468"/>
      <c r="PTD64" s="468"/>
      <c r="PTE64" s="468"/>
      <c r="PTF64" s="468"/>
      <c r="PTG64" s="468"/>
      <c r="PTH64" s="468"/>
      <c r="PTI64" s="468"/>
      <c r="PTJ64" s="468"/>
      <c r="PTK64" s="468"/>
      <c r="PTL64" s="468"/>
      <c r="PTM64" s="468"/>
      <c r="PTN64" s="468"/>
      <c r="PTO64" s="468"/>
      <c r="PTP64" s="468"/>
      <c r="PTQ64" s="468"/>
      <c r="PTR64" s="468"/>
      <c r="PTS64" s="468"/>
      <c r="PTT64" s="468"/>
      <c r="PTU64" s="468"/>
      <c r="PTV64" s="468"/>
      <c r="PTW64" s="468"/>
      <c r="PTX64" s="468"/>
      <c r="PTY64" s="468"/>
      <c r="PTZ64" s="468"/>
      <c r="PUA64" s="468"/>
      <c r="PUB64" s="468"/>
      <c r="PUC64" s="468"/>
      <c r="PUD64" s="468"/>
      <c r="PUE64" s="468"/>
      <c r="PUF64" s="468"/>
      <c r="PUG64" s="468"/>
      <c r="PUH64" s="468"/>
      <c r="PUI64" s="468"/>
      <c r="PUJ64" s="468"/>
      <c r="PUK64" s="468"/>
      <c r="PUL64" s="468"/>
      <c r="PUM64" s="468"/>
      <c r="PUN64" s="468"/>
      <c r="PUO64" s="468"/>
      <c r="PUP64" s="468"/>
      <c r="PUQ64" s="468"/>
      <c r="PUR64" s="468"/>
      <c r="PUS64" s="468"/>
      <c r="PUT64" s="468"/>
      <c r="PUU64" s="468"/>
      <c r="PUV64" s="468"/>
      <c r="PUW64" s="468"/>
      <c r="PUX64" s="468"/>
      <c r="PUY64" s="468"/>
      <c r="PUZ64" s="468"/>
      <c r="PVA64" s="468"/>
      <c r="PVB64" s="468"/>
      <c r="PVC64" s="468"/>
      <c r="PVD64" s="468"/>
      <c r="PVE64" s="468"/>
      <c r="PVF64" s="468"/>
      <c r="PVG64" s="468"/>
      <c r="PVH64" s="468"/>
      <c r="PVI64" s="468"/>
      <c r="PVJ64" s="468"/>
      <c r="PVK64" s="468"/>
      <c r="PVL64" s="468"/>
      <c r="PVM64" s="468"/>
      <c r="PVN64" s="468"/>
      <c r="PVO64" s="468"/>
      <c r="PVP64" s="468"/>
      <c r="PVQ64" s="468"/>
      <c r="PVR64" s="468"/>
      <c r="PVS64" s="468"/>
      <c r="PVT64" s="468"/>
      <c r="PVU64" s="468"/>
      <c r="PVV64" s="468"/>
      <c r="PVW64" s="468"/>
      <c r="PVX64" s="468"/>
      <c r="PVY64" s="468"/>
      <c r="PVZ64" s="468"/>
      <c r="PWA64" s="468"/>
      <c r="PWB64" s="468"/>
      <c r="PWC64" s="468"/>
      <c r="PWD64" s="468"/>
      <c r="PWE64" s="468"/>
      <c r="PWF64" s="468"/>
      <c r="PWG64" s="468"/>
      <c r="PWH64" s="468"/>
      <c r="PWI64" s="468"/>
      <c r="PWJ64" s="468"/>
      <c r="PWK64" s="468"/>
      <c r="PWL64" s="468"/>
      <c r="PWM64" s="468"/>
      <c r="PWN64" s="468"/>
      <c r="PWO64" s="468"/>
      <c r="PWP64" s="468"/>
      <c r="PWQ64" s="468"/>
      <c r="PWR64" s="468"/>
      <c r="PWS64" s="468"/>
      <c r="PWT64" s="468"/>
      <c r="PWU64" s="468"/>
      <c r="PWV64" s="468"/>
      <c r="PWW64" s="468"/>
      <c r="PWX64" s="468"/>
      <c r="PWY64" s="468"/>
      <c r="PWZ64" s="468"/>
      <c r="PXA64" s="468"/>
      <c r="PXB64" s="468"/>
      <c r="PXC64" s="468"/>
      <c r="PXD64" s="468"/>
      <c r="PXE64" s="468"/>
      <c r="PXF64" s="468"/>
      <c r="PXG64" s="468"/>
      <c r="PXH64" s="468"/>
      <c r="PXI64" s="468"/>
      <c r="PXJ64" s="468"/>
      <c r="PXK64" s="468"/>
      <c r="PXL64" s="468"/>
      <c r="PXM64" s="468"/>
      <c r="PXN64" s="468"/>
      <c r="PXO64" s="468"/>
      <c r="PXP64" s="468"/>
      <c r="PXQ64" s="468"/>
      <c r="PXR64" s="468"/>
      <c r="PXS64" s="468"/>
      <c r="PXT64" s="468"/>
      <c r="PXU64" s="468"/>
      <c r="PXV64" s="468"/>
      <c r="PXW64" s="468"/>
      <c r="PXX64" s="468"/>
      <c r="PXY64" s="468"/>
      <c r="PXZ64" s="468"/>
      <c r="PYA64" s="468"/>
      <c r="PYB64" s="468"/>
      <c r="PYC64" s="468"/>
      <c r="PYD64" s="468"/>
      <c r="PYE64" s="468"/>
      <c r="PYF64" s="468"/>
      <c r="PYG64" s="468"/>
      <c r="PYH64" s="468"/>
      <c r="PYI64" s="468"/>
      <c r="PYJ64" s="468"/>
      <c r="PYK64" s="468"/>
      <c r="PYL64" s="468"/>
      <c r="PYM64" s="468"/>
      <c r="PYN64" s="468"/>
      <c r="PYO64" s="468"/>
      <c r="PYP64" s="468"/>
      <c r="PYQ64" s="468"/>
      <c r="PYR64" s="468"/>
      <c r="PYS64" s="468"/>
      <c r="PYT64" s="468"/>
      <c r="PYU64" s="468"/>
      <c r="PYV64" s="468"/>
      <c r="PYW64" s="468"/>
      <c r="PYX64" s="468"/>
      <c r="PYY64" s="468"/>
      <c r="PYZ64" s="468"/>
      <c r="PZA64" s="468"/>
      <c r="PZB64" s="468"/>
      <c r="PZC64" s="468"/>
      <c r="PZD64" s="468"/>
      <c r="PZE64" s="468"/>
      <c r="PZF64" s="468"/>
      <c r="PZG64" s="468"/>
      <c r="PZH64" s="468"/>
      <c r="PZI64" s="468"/>
      <c r="PZJ64" s="468"/>
      <c r="PZK64" s="468"/>
      <c r="PZL64" s="468"/>
      <c r="PZM64" s="468"/>
      <c r="PZN64" s="468"/>
      <c r="PZO64" s="468"/>
      <c r="PZP64" s="468"/>
      <c r="PZQ64" s="468"/>
      <c r="PZR64" s="468"/>
      <c r="PZS64" s="468"/>
      <c r="PZT64" s="468"/>
      <c r="PZU64" s="468"/>
      <c r="PZV64" s="468"/>
      <c r="PZW64" s="468"/>
      <c r="PZX64" s="468"/>
      <c r="PZY64" s="468"/>
      <c r="PZZ64" s="468"/>
      <c r="QAA64" s="468"/>
      <c r="QAB64" s="468"/>
      <c r="QAC64" s="468"/>
      <c r="QAD64" s="468"/>
      <c r="QAE64" s="468"/>
      <c r="QAF64" s="468"/>
      <c r="QAG64" s="468"/>
      <c r="QAH64" s="468"/>
      <c r="QAI64" s="468"/>
      <c r="QAJ64" s="468"/>
      <c r="QAK64" s="468"/>
      <c r="QAL64" s="468"/>
      <c r="QAM64" s="468"/>
      <c r="QAN64" s="468"/>
      <c r="QAO64" s="468"/>
      <c r="QAP64" s="468"/>
      <c r="QAQ64" s="468"/>
      <c r="QAR64" s="468"/>
      <c r="QAS64" s="468"/>
      <c r="QAT64" s="468"/>
      <c r="QAU64" s="468"/>
      <c r="QAV64" s="468"/>
      <c r="QAW64" s="468"/>
      <c r="QAX64" s="468"/>
      <c r="QAY64" s="468"/>
      <c r="QAZ64" s="468"/>
      <c r="QBA64" s="468"/>
      <c r="QBB64" s="468"/>
      <c r="QBC64" s="468"/>
      <c r="QBD64" s="468"/>
      <c r="QBE64" s="468"/>
      <c r="QBF64" s="468"/>
      <c r="QBG64" s="468"/>
      <c r="QBH64" s="468"/>
      <c r="QBI64" s="468"/>
      <c r="QBJ64" s="468"/>
      <c r="QBK64" s="468"/>
      <c r="QBL64" s="468"/>
      <c r="QBM64" s="468"/>
      <c r="QBN64" s="468"/>
      <c r="QBO64" s="468"/>
      <c r="QBP64" s="468"/>
      <c r="QBQ64" s="468"/>
      <c r="QBR64" s="468"/>
      <c r="QBS64" s="468"/>
      <c r="QBT64" s="468"/>
      <c r="QBU64" s="468"/>
      <c r="QBV64" s="468"/>
      <c r="QBW64" s="468"/>
      <c r="QBX64" s="468"/>
      <c r="QBY64" s="468"/>
      <c r="QBZ64" s="468"/>
      <c r="QCA64" s="468"/>
      <c r="QCB64" s="468"/>
      <c r="QCC64" s="468"/>
      <c r="QCD64" s="468"/>
      <c r="QCE64" s="468"/>
      <c r="QCF64" s="468"/>
      <c r="QCG64" s="468"/>
      <c r="QCH64" s="468"/>
      <c r="QCI64" s="468"/>
      <c r="QCJ64" s="468"/>
      <c r="QCK64" s="468"/>
      <c r="QCL64" s="468"/>
      <c r="QCM64" s="468"/>
      <c r="QCN64" s="468"/>
      <c r="QCO64" s="468"/>
      <c r="QCP64" s="468"/>
      <c r="QCQ64" s="468"/>
      <c r="QCR64" s="468"/>
      <c r="QCS64" s="468"/>
      <c r="QCT64" s="468"/>
      <c r="QCU64" s="468"/>
      <c r="QCV64" s="468"/>
      <c r="QCW64" s="468"/>
      <c r="QCX64" s="468"/>
      <c r="QCY64" s="468"/>
      <c r="QCZ64" s="468"/>
      <c r="QDA64" s="468"/>
      <c r="QDB64" s="468"/>
      <c r="QDC64" s="468"/>
      <c r="QDD64" s="468"/>
      <c r="QDE64" s="468"/>
      <c r="QDF64" s="468"/>
      <c r="QDG64" s="468"/>
      <c r="QDH64" s="468"/>
      <c r="QDI64" s="468"/>
      <c r="QDJ64" s="468"/>
      <c r="QDK64" s="468"/>
      <c r="QDL64" s="468"/>
      <c r="QDM64" s="468"/>
      <c r="QDN64" s="468"/>
      <c r="QDO64" s="468"/>
      <c r="QDP64" s="468"/>
      <c r="QDQ64" s="468"/>
      <c r="QDR64" s="468"/>
      <c r="QDS64" s="468"/>
      <c r="QDT64" s="468"/>
      <c r="QDU64" s="468"/>
      <c r="QDV64" s="468"/>
      <c r="QDW64" s="468"/>
      <c r="QDX64" s="468"/>
      <c r="QDY64" s="468"/>
      <c r="QDZ64" s="468"/>
      <c r="QEA64" s="468"/>
      <c r="QEB64" s="468"/>
      <c r="QEC64" s="468"/>
      <c r="QED64" s="468"/>
      <c r="QEE64" s="468"/>
      <c r="QEF64" s="468"/>
      <c r="QEG64" s="468"/>
      <c r="QEH64" s="468"/>
      <c r="QEI64" s="468"/>
      <c r="QEJ64" s="468"/>
      <c r="QEK64" s="468"/>
      <c r="QEL64" s="468"/>
      <c r="QEM64" s="468"/>
      <c r="QEN64" s="468"/>
      <c r="QEO64" s="468"/>
      <c r="QEP64" s="468"/>
      <c r="QEQ64" s="468"/>
      <c r="QER64" s="468"/>
      <c r="QES64" s="468"/>
      <c r="QET64" s="468"/>
      <c r="QEU64" s="468"/>
      <c r="QEV64" s="468"/>
      <c r="QEW64" s="468"/>
      <c r="QEX64" s="468"/>
      <c r="QEY64" s="468"/>
      <c r="QEZ64" s="468"/>
      <c r="QFA64" s="468"/>
      <c r="QFB64" s="468"/>
      <c r="QFC64" s="468"/>
      <c r="QFD64" s="468"/>
      <c r="QFE64" s="468"/>
      <c r="QFF64" s="468"/>
      <c r="QFG64" s="468"/>
      <c r="QFH64" s="468"/>
      <c r="QFI64" s="468"/>
      <c r="QFJ64" s="468"/>
      <c r="QFK64" s="468"/>
      <c r="QFL64" s="468"/>
      <c r="QFM64" s="468"/>
      <c r="QFN64" s="468"/>
      <c r="QFO64" s="468"/>
      <c r="QFP64" s="468"/>
      <c r="QFQ64" s="468"/>
      <c r="QFR64" s="468"/>
      <c r="QFS64" s="468"/>
      <c r="QFT64" s="468"/>
      <c r="QFU64" s="468"/>
      <c r="QFV64" s="468"/>
      <c r="QFW64" s="468"/>
      <c r="QFX64" s="468"/>
      <c r="QFY64" s="468"/>
      <c r="QFZ64" s="468"/>
      <c r="QGA64" s="468"/>
      <c r="QGB64" s="468"/>
      <c r="QGC64" s="468"/>
      <c r="QGD64" s="468"/>
      <c r="QGE64" s="468"/>
      <c r="QGF64" s="468"/>
      <c r="QGG64" s="468"/>
      <c r="QGH64" s="468"/>
      <c r="QGI64" s="468"/>
      <c r="QGJ64" s="468"/>
      <c r="QGK64" s="468"/>
      <c r="QGL64" s="468"/>
      <c r="QGM64" s="468"/>
      <c r="QGN64" s="468"/>
      <c r="QGO64" s="468"/>
      <c r="QGP64" s="468"/>
      <c r="QGQ64" s="468"/>
      <c r="QGR64" s="468"/>
      <c r="QGS64" s="468"/>
      <c r="QGT64" s="468"/>
      <c r="QGU64" s="468"/>
      <c r="QGV64" s="468"/>
      <c r="QGW64" s="468"/>
      <c r="QGX64" s="468"/>
      <c r="QGY64" s="468"/>
      <c r="QGZ64" s="468"/>
      <c r="QHA64" s="468"/>
      <c r="QHB64" s="468"/>
      <c r="QHC64" s="468"/>
      <c r="QHD64" s="468"/>
      <c r="QHE64" s="468"/>
      <c r="QHF64" s="468"/>
      <c r="QHG64" s="468"/>
      <c r="QHH64" s="468"/>
      <c r="QHI64" s="468"/>
      <c r="QHJ64" s="468"/>
      <c r="QHK64" s="468"/>
      <c r="QHL64" s="468"/>
      <c r="QHM64" s="468"/>
      <c r="QHN64" s="468"/>
      <c r="QHO64" s="468"/>
      <c r="QHP64" s="468"/>
      <c r="QHQ64" s="468"/>
      <c r="QHR64" s="468"/>
      <c r="QHS64" s="468"/>
      <c r="QHT64" s="468"/>
      <c r="QHU64" s="468"/>
      <c r="QHV64" s="468"/>
      <c r="QHW64" s="468"/>
      <c r="QHX64" s="468"/>
      <c r="QHY64" s="468"/>
      <c r="QHZ64" s="468"/>
      <c r="QIA64" s="468"/>
      <c r="QIB64" s="468"/>
      <c r="QIC64" s="468"/>
      <c r="QID64" s="468"/>
      <c r="QIE64" s="468"/>
      <c r="QIF64" s="468"/>
      <c r="QIG64" s="468"/>
      <c r="QIH64" s="468"/>
      <c r="QII64" s="468"/>
      <c r="QIJ64" s="468"/>
      <c r="QIK64" s="468"/>
      <c r="QIL64" s="468"/>
      <c r="QIM64" s="468"/>
      <c r="QIN64" s="468"/>
      <c r="QIO64" s="468"/>
      <c r="QIP64" s="468"/>
      <c r="QIQ64" s="468"/>
      <c r="QIR64" s="468"/>
      <c r="QIS64" s="468"/>
      <c r="QIT64" s="468"/>
      <c r="QIU64" s="468"/>
      <c r="QIV64" s="468"/>
      <c r="QIW64" s="468"/>
      <c r="QIX64" s="468"/>
      <c r="QIY64" s="468"/>
      <c r="QIZ64" s="468"/>
      <c r="QJA64" s="468"/>
      <c r="QJB64" s="468"/>
      <c r="QJC64" s="468"/>
      <c r="QJD64" s="468"/>
      <c r="QJE64" s="468"/>
      <c r="QJF64" s="468"/>
      <c r="QJG64" s="468"/>
      <c r="QJH64" s="468"/>
      <c r="QJI64" s="468"/>
      <c r="QJJ64" s="468"/>
      <c r="QJK64" s="468"/>
      <c r="QJL64" s="468"/>
      <c r="QJM64" s="468"/>
      <c r="QJN64" s="468"/>
      <c r="QJO64" s="468"/>
      <c r="QJP64" s="468"/>
      <c r="QJQ64" s="468"/>
      <c r="QJR64" s="468"/>
      <c r="QJS64" s="468"/>
      <c r="QJT64" s="468"/>
      <c r="QJU64" s="468"/>
      <c r="QJV64" s="468"/>
      <c r="QJW64" s="468"/>
      <c r="QJX64" s="468"/>
      <c r="QJY64" s="468"/>
      <c r="QJZ64" s="468"/>
      <c r="QKA64" s="468"/>
      <c r="QKB64" s="468"/>
      <c r="QKC64" s="468"/>
      <c r="QKD64" s="468"/>
      <c r="QKE64" s="468"/>
      <c r="QKF64" s="468"/>
      <c r="QKG64" s="468"/>
      <c r="QKH64" s="468"/>
      <c r="QKI64" s="468"/>
      <c r="QKJ64" s="468"/>
      <c r="QKK64" s="468"/>
      <c r="QKL64" s="468"/>
      <c r="QKM64" s="468"/>
      <c r="QKN64" s="468"/>
      <c r="QKO64" s="468"/>
      <c r="QKP64" s="468"/>
      <c r="QKQ64" s="468"/>
      <c r="QKR64" s="468"/>
      <c r="QKS64" s="468"/>
      <c r="QKT64" s="468"/>
      <c r="QKU64" s="468"/>
      <c r="QKV64" s="468"/>
      <c r="QKW64" s="468"/>
      <c r="QKX64" s="468"/>
      <c r="QKY64" s="468"/>
      <c r="QKZ64" s="468"/>
      <c r="QLA64" s="468"/>
      <c r="QLB64" s="468"/>
      <c r="QLC64" s="468"/>
      <c r="QLD64" s="468"/>
      <c r="QLE64" s="468"/>
      <c r="QLF64" s="468"/>
      <c r="QLG64" s="468"/>
      <c r="QLH64" s="468"/>
      <c r="QLI64" s="468"/>
      <c r="QLJ64" s="468"/>
      <c r="QLK64" s="468"/>
      <c r="QLL64" s="468"/>
      <c r="QLM64" s="468"/>
      <c r="QLN64" s="468"/>
      <c r="QLO64" s="468"/>
      <c r="QLP64" s="468"/>
      <c r="QLQ64" s="468"/>
      <c r="QLR64" s="468"/>
      <c r="QLS64" s="468"/>
      <c r="QLT64" s="468"/>
      <c r="QLU64" s="468"/>
      <c r="QLV64" s="468"/>
      <c r="QLW64" s="468"/>
      <c r="QLX64" s="468"/>
      <c r="QLY64" s="468"/>
      <c r="QLZ64" s="468"/>
      <c r="QMA64" s="468"/>
      <c r="QMB64" s="468"/>
      <c r="QMC64" s="468"/>
      <c r="QMD64" s="468"/>
      <c r="QME64" s="468"/>
      <c r="QMF64" s="468"/>
      <c r="QMG64" s="468"/>
      <c r="QMH64" s="468"/>
      <c r="QMI64" s="468"/>
      <c r="QMJ64" s="468"/>
      <c r="QMK64" s="468"/>
      <c r="QML64" s="468"/>
      <c r="QMM64" s="468"/>
      <c r="QMN64" s="468"/>
      <c r="QMO64" s="468"/>
      <c r="QMP64" s="468"/>
      <c r="QMQ64" s="468"/>
      <c r="QMR64" s="468"/>
      <c r="QMS64" s="468"/>
      <c r="QMT64" s="468"/>
      <c r="QMU64" s="468"/>
      <c r="QMV64" s="468"/>
      <c r="QMW64" s="468"/>
      <c r="QMX64" s="468"/>
      <c r="QMY64" s="468"/>
      <c r="QMZ64" s="468"/>
      <c r="QNA64" s="468"/>
      <c r="QNB64" s="468"/>
      <c r="QNC64" s="468"/>
      <c r="QND64" s="468"/>
      <c r="QNE64" s="468"/>
      <c r="QNF64" s="468"/>
      <c r="QNG64" s="468"/>
      <c r="QNH64" s="468"/>
      <c r="QNI64" s="468"/>
      <c r="QNJ64" s="468"/>
      <c r="QNK64" s="468"/>
      <c r="QNL64" s="468"/>
      <c r="QNM64" s="468"/>
      <c r="QNN64" s="468"/>
      <c r="QNO64" s="468"/>
      <c r="QNP64" s="468"/>
      <c r="QNQ64" s="468"/>
      <c r="QNR64" s="468"/>
      <c r="QNS64" s="468"/>
      <c r="QNT64" s="468"/>
      <c r="QNU64" s="468"/>
      <c r="QNV64" s="468"/>
      <c r="QNW64" s="468"/>
      <c r="QNX64" s="468"/>
      <c r="QNY64" s="468"/>
      <c r="QNZ64" s="468"/>
      <c r="QOA64" s="468"/>
      <c r="QOB64" s="468"/>
      <c r="QOC64" s="468"/>
      <c r="QOD64" s="468"/>
      <c r="QOE64" s="468"/>
      <c r="QOF64" s="468"/>
      <c r="QOG64" s="468"/>
      <c r="QOH64" s="468"/>
      <c r="QOI64" s="468"/>
      <c r="QOJ64" s="468"/>
      <c r="QOK64" s="468"/>
      <c r="QOL64" s="468"/>
      <c r="QOM64" s="468"/>
      <c r="QON64" s="468"/>
      <c r="QOO64" s="468"/>
      <c r="QOP64" s="468"/>
      <c r="QOQ64" s="468"/>
      <c r="QOR64" s="468"/>
      <c r="QOS64" s="468"/>
      <c r="QOT64" s="468"/>
      <c r="QOU64" s="468"/>
      <c r="QOV64" s="468"/>
      <c r="QOW64" s="468"/>
      <c r="QOX64" s="468"/>
      <c r="QOY64" s="468"/>
      <c r="QOZ64" s="468"/>
      <c r="QPA64" s="468"/>
      <c r="QPB64" s="468"/>
      <c r="QPC64" s="468"/>
      <c r="QPD64" s="468"/>
      <c r="QPE64" s="468"/>
      <c r="QPF64" s="468"/>
      <c r="QPG64" s="468"/>
      <c r="QPH64" s="468"/>
      <c r="QPI64" s="468"/>
      <c r="QPJ64" s="468"/>
      <c r="QPK64" s="468"/>
      <c r="QPL64" s="468"/>
      <c r="QPM64" s="468"/>
      <c r="QPN64" s="468"/>
      <c r="QPO64" s="468"/>
      <c r="QPP64" s="468"/>
      <c r="QPQ64" s="468"/>
      <c r="QPR64" s="468"/>
      <c r="QPS64" s="468"/>
      <c r="QPT64" s="468"/>
      <c r="QPU64" s="468"/>
      <c r="QPV64" s="468"/>
      <c r="QPW64" s="468"/>
      <c r="QPX64" s="468"/>
      <c r="QPY64" s="468"/>
      <c r="QPZ64" s="468"/>
      <c r="QQA64" s="468"/>
      <c r="QQB64" s="468"/>
      <c r="QQC64" s="468"/>
      <c r="QQD64" s="468"/>
      <c r="QQE64" s="468"/>
      <c r="QQF64" s="468"/>
      <c r="QQG64" s="468"/>
      <c r="QQH64" s="468"/>
      <c r="QQI64" s="468"/>
      <c r="QQJ64" s="468"/>
      <c r="QQK64" s="468"/>
      <c r="QQL64" s="468"/>
      <c r="QQM64" s="468"/>
      <c r="QQN64" s="468"/>
      <c r="QQO64" s="468"/>
      <c r="QQP64" s="468"/>
      <c r="QQQ64" s="468"/>
      <c r="QQR64" s="468"/>
      <c r="QQS64" s="468"/>
      <c r="QQT64" s="468"/>
      <c r="QQU64" s="468"/>
      <c r="QQV64" s="468"/>
      <c r="QQW64" s="468"/>
      <c r="QQX64" s="468"/>
      <c r="QQY64" s="468"/>
      <c r="QQZ64" s="468"/>
      <c r="QRA64" s="468"/>
      <c r="QRB64" s="468"/>
      <c r="QRC64" s="468"/>
      <c r="QRD64" s="468"/>
      <c r="QRE64" s="468"/>
      <c r="QRF64" s="468"/>
      <c r="QRG64" s="468"/>
      <c r="QRH64" s="468"/>
      <c r="QRI64" s="468"/>
      <c r="QRJ64" s="468"/>
      <c r="QRK64" s="468"/>
      <c r="QRL64" s="468"/>
      <c r="QRM64" s="468"/>
      <c r="QRN64" s="468"/>
      <c r="QRO64" s="468"/>
      <c r="QRP64" s="468"/>
      <c r="QRQ64" s="468"/>
      <c r="QRR64" s="468"/>
      <c r="QRS64" s="468"/>
      <c r="QRT64" s="468"/>
      <c r="QRU64" s="468"/>
      <c r="QRV64" s="468"/>
      <c r="QRW64" s="468"/>
      <c r="QRX64" s="468"/>
      <c r="QRY64" s="468"/>
      <c r="QRZ64" s="468"/>
      <c r="QSA64" s="468"/>
      <c r="QSB64" s="468"/>
      <c r="QSC64" s="468"/>
      <c r="QSD64" s="468"/>
      <c r="QSE64" s="468"/>
      <c r="QSF64" s="468"/>
      <c r="QSG64" s="468"/>
      <c r="QSH64" s="468"/>
      <c r="QSI64" s="468"/>
      <c r="QSJ64" s="468"/>
      <c r="QSK64" s="468"/>
      <c r="QSL64" s="468"/>
      <c r="QSM64" s="468"/>
      <c r="QSN64" s="468"/>
      <c r="QSO64" s="468"/>
      <c r="QSP64" s="468"/>
      <c r="QSQ64" s="468"/>
      <c r="QSR64" s="468"/>
      <c r="QSS64" s="468"/>
      <c r="QST64" s="468"/>
      <c r="QSU64" s="468"/>
      <c r="QSV64" s="468"/>
      <c r="QSW64" s="468"/>
      <c r="QSX64" s="468"/>
      <c r="QSY64" s="468"/>
      <c r="QSZ64" s="468"/>
      <c r="QTA64" s="468"/>
      <c r="QTB64" s="468"/>
      <c r="QTC64" s="468"/>
      <c r="QTD64" s="468"/>
      <c r="QTE64" s="468"/>
      <c r="QTF64" s="468"/>
      <c r="QTG64" s="468"/>
      <c r="QTH64" s="468"/>
      <c r="QTI64" s="468"/>
      <c r="QTJ64" s="468"/>
      <c r="QTK64" s="468"/>
      <c r="QTL64" s="468"/>
      <c r="QTM64" s="468"/>
      <c r="QTN64" s="468"/>
      <c r="QTO64" s="468"/>
      <c r="QTP64" s="468"/>
      <c r="QTQ64" s="468"/>
      <c r="QTR64" s="468"/>
      <c r="QTS64" s="468"/>
      <c r="QTT64" s="468"/>
      <c r="QTU64" s="468"/>
      <c r="QTV64" s="468"/>
      <c r="QTW64" s="468"/>
      <c r="QTX64" s="468"/>
      <c r="QTY64" s="468"/>
      <c r="QTZ64" s="468"/>
      <c r="QUA64" s="468"/>
      <c r="QUB64" s="468"/>
      <c r="QUC64" s="468"/>
      <c r="QUD64" s="468"/>
      <c r="QUE64" s="468"/>
      <c r="QUF64" s="468"/>
      <c r="QUG64" s="468"/>
      <c r="QUH64" s="468"/>
      <c r="QUI64" s="468"/>
      <c r="QUJ64" s="468"/>
      <c r="QUK64" s="468"/>
      <c r="QUL64" s="468"/>
      <c r="QUM64" s="468"/>
      <c r="QUN64" s="468"/>
      <c r="QUO64" s="468"/>
      <c r="QUP64" s="468"/>
      <c r="QUQ64" s="468"/>
      <c r="QUR64" s="468"/>
      <c r="QUS64" s="468"/>
      <c r="QUT64" s="468"/>
      <c r="QUU64" s="468"/>
      <c r="QUV64" s="468"/>
      <c r="QUW64" s="468"/>
      <c r="QUX64" s="468"/>
      <c r="QUY64" s="468"/>
      <c r="QUZ64" s="468"/>
      <c r="QVA64" s="468"/>
      <c r="QVB64" s="468"/>
      <c r="QVC64" s="468"/>
      <c r="QVD64" s="468"/>
      <c r="QVE64" s="468"/>
      <c r="QVF64" s="468"/>
      <c r="QVG64" s="468"/>
      <c r="QVH64" s="468"/>
      <c r="QVI64" s="468"/>
      <c r="QVJ64" s="468"/>
      <c r="QVK64" s="468"/>
      <c r="QVL64" s="468"/>
      <c r="QVM64" s="468"/>
      <c r="QVN64" s="468"/>
      <c r="QVO64" s="468"/>
      <c r="QVP64" s="468"/>
      <c r="QVQ64" s="468"/>
      <c r="QVR64" s="468"/>
      <c r="QVS64" s="468"/>
      <c r="QVT64" s="468"/>
      <c r="QVU64" s="468"/>
      <c r="QVV64" s="468"/>
      <c r="QVW64" s="468"/>
      <c r="QVX64" s="468"/>
      <c r="QVY64" s="468"/>
      <c r="QVZ64" s="468"/>
      <c r="QWA64" s="468"/>
      <c r="QWB64" s="468"/>
      <c r="QWC64" s="468"/>
      <c r="QWD64" s="468"/>
      <c r="QWE64" s="468"/>
      <c r="QWF64" s="468"/>
      <c r="QWG64" s="468"/>
      <c r="QWH64" s="468"/>
      <c r="QWI64" s="468"/>
      <c r="QWJ64" s="468"/>
      <c r="QWK64" s="468"/>
      <c r="QWL64" s="468"/>
      <c r="QWM64" s="468"/>
      <c r="QWN64" s="468"/>
      <c r="QWO64" s="468"/>
      <c r="QWP64" s="468"/>
      <c r="QWQ64" s="468"/>
      <c r="QWR64" s="468"/>
      <c r="QWS64" s="468"/>
      <c r="QWT64" s="468"/>
      <c r="QWU64" s="468"/>
      <c r="QWV64" s="468"/>
      <c r="QWW64" s="468"/>
      <c r="QWX64" s="468"/>
      <c r="QWY64" s="468"/>
      <c r="QWZ64" s="468"/>
      <c r="QXA64" s="468"/>
      <c r="QXB64" s="468"/>
      <c r="QXC64" s="468"/>
      <c r="QXD64" s="468"/>
      <c r="QXE64" s="468"/>
      <c r="QXF64" s="468"/>
      <c r="QXG64" s="468"/>
      <c r="QXH64" s="468"/>
      <c r="QXI64" s="468"/>
      <c r="QXJ64" s="468"/>
      <c r="QXK64" s="468"/>
      <c r="QXL64" s="468"/>
      <c r="QXM64" s="468"/>
      <c r="QXN64" s="468"/>
      <c r="QXO64" s="468"/>
      <c r="QXP64" s="468"/>
      <c r="QXQ64" s="468"/>
      <c r="QXR64" s="468"/>
      <c r="QXS64" s="468"/>
      <c r="QXT64" s="468"/>
      <c r="QXU64" s="468"/>
      <c r="QXV64" s="468"/>
      <c r="QXW64" s="468"/>
      <c r="QXX64" s="468"/>
      <c r="QXY64" s="468"/>
      <c r="QXZ64" s="468"/>
      <c r="QYA64" s="468"/>
      <c r="QYB64" s="468"/>
      <c r="QYC64" s="468"/>
      <c r="QYD64" s="468"/>
      <c r="QYE64" s="468"/>
      <c r="QYF64" s="468"/>
      <c r="QYG64" s="468"/>
      <c r="QYH64" s="468"/>
      <c r="QYI64" s="468"/>
      <c r="QYJ64" s="468"/>
      <c r="QYK64" s="468"/>
      <c r="QYL64" s="468"/>
      <c r="QYM64" s="468"/>
      <c r="QYN64" s="468"/>
      <c r="QYO64" s="468"/>
      <c r="QYP64" s="468"/>
      <c r="QYQ64" s="468"/>
      <c r="QYR64" s="468"/>
      <c r="QYS64" s="468"/>
      <c r="QYT64" s="468"/>
      <c r="QYU64" s="468"/>
      <c r="QYV64" s="468"/>
      <c r="QYW64" s="468"/>
      <c r="QYX64" s="468"/>
      <c r="QYY64" s="468"/>
      <c r="QYZ64" s="468"/>
      <c r="QZA64" s="468"/>
      <c r="QZB64" s="468"/>
      <c r="QZC64" s="468"/>
      <c r="QZD64" s="468"/>
      <c r="QZE64" s="468"/>
      <c r="QZF64" s="468"/>
      <c r="QZG64" s="468"/>
      <c r="QZH64" s="468"/>
      <c r="QZI64" s="468"/>
      <c r="QZJ64" s="468"/>
      <c r="QZK64" s="468"/>
      <c r="QZL64" s="468"/>
      <c r="QZM64" s="468"/>
      <c r="QZN64" s="468"/>
      <c r="QZO64" s="468"/>
      <c r="QZP64" s="468"/>
      <c r="QZQ64" s="468"/>
      <c r="QZR64" s="468"/>
      <c r="QZS64" s="468"/>
      <c r="QZT64" s="468"/>
      <c r="QZU64" s="468"/>
      <c r="QZV64" s="468"/>
      <c r="QZW64" s="468"/>
      <c r="QZX64" s="468"/>
      <c r="QZY64" s="468"/>
      <c r="QZZ64" s="468"/>
      <c r="RAA64" s="468"/>
      <c r="RAB64" s="468"/>
      <c r="RAC64" s="468"/>
      <c r="RAD64" s="468"/>
      <c r="RAE64" s="468"/>
      <c r="RAF64" s="468"/>
      <c r="RAG64" s="468"/>
      <c r="RAH64" s="468"/>
      <c r="RAI64" s="468"/>
      <c r="RAJ64" s="468"/>
      <c r="RAK64" s="468"/>
      <c r="RAL64" s="468"/>
      <c r="RAM64" s="468"/>
      <c r="RAN64" s="468"/>
      <c r="RAO64" s="468"/>
      <c r="RAP64" s="468"/>
      <c r="RAQ64" s="468"/>
      <c r="RAR64" s="468"/>
      <c r="RAS64" s="468"/>
      <c r="RAT64" s="468"/>
      <c r="RAU64" s="468"/>
      <c r="RAV64" s="468"/>
      <c r="RAW64" s="468"/>
      <c r="RAX64" s="468"/>
      <c r="RAY64" s="468"/>
      <c r="RAZ64" s="468"/>
      <c r="RBA64" s="468"/>
      <c r="RBB64" s="468"/>
      <c r="RBC64" s="468"/>
      <c r="RBD64" s="468"/>
      <c r="RBE64" s="468"/>
      <c r="RBF64" s="468"/>
      <c r="RBG64" s="468"/>
      <c r="RBH64" s="468"/>
      <c r="RBI64" s="468"/>
      <c r="RBJ64" s="468"/>
      <c r="RBK64" s="468"/>
      <c r="RBL64" s="468"/>
      <c r="RBM64" s="468"/>
      <c r="RBN64" s="468"/>
      <c r="RBO64" s="468"/>
      <c r="RBP64" s="468"/>
      <c r="RBQ64" s="468"/>
      <c r="RBR64" s="468"/>
      <c r="RBS64" s="468"/>
      <c r="RBT64" s="468"/>
      <c r="RBU64" s="468"/>
      <c r="RBV64" s="468"/>
      <c r="RBW64" s="468"/>
      <c r="RBX64" s="468"/>
      <c r="RBY64" s="468"/>
      <c r="RBZ64" s="468"/>
      <c r="RCA64" s="468"/>
      <c r="RCB64" s="468"/>
      <c r="RCC64" s="468"/>
      <c r="RCD64" s="468"/>
      <c r="RCE64" s="468"/>
      <c r="RCF64" s="468"/>
      <c r="RCG64" s="468"/>
      <c r="RCH64" s="468"/>
      <c r="RCI64" s="468"/>
      <c r="RCJ64" s="468"/>
      <c r="RCK64" s="468"/>
      <c r="RCL64" s="468"/>
      <c r="RCM64" s="468"/>
      <c r="RCN64" s="468"/>
      <c r="RCO64" s="468"/>
      <c r="RCP64" s="468"/>
      <c r="RCQ64" s="468"/>
      <c r="RCR64" s="468"/>
      <c r="RCS64" s="468"/>
      <c r="RCT64" s="468"/>
      <c r="RCU64" s="468"/>
      <c r="RCV64" s="468"/>
      <c r="RCW64" s="468"/>
      <c r="RCX64" s="468"/>
      <c r="RCY64" s="468"/>
      <c r="RCZ64" s="468"/>
      <c r="RDA64" s="468"/>
      <c r="RDB64" s="468"/>
      <c r="RDC64" s="468"/>
      <c r="RDD64" s="468"/>
      <c r="RDE64" s="468"/>
      <c r="RDF64" s="468"/>
      <c r="RDG64" s="468"/>
      <c r="RDH64" s="468"/>
      <c r="RDI64" s="468"/>
      <c r="RDJ64" s="468"/>
      <c r="RDK64" s="468"/>
      <c r="RDL64" s="468"/>
      <c r="RDM64" s="468"/>
      <c r="RDN64" s="468"/>
      <c r="RDO64" s="468"/>
      <c r="RDP64" s="468"/>
      <c r="RDQ64" s="468"/>
      <c r="RDR64" s="468"/>
      <c r="RDS64" s="468"/>
      <c r="RDT64" s="468"/>
      <c r="RDU64" s="468"/>
      <c r="RDV64" s="468"/>
      <c r="RDW64" s="468"/>
      <c r="RDX64" s="468"/>
      <c r="RDY64" s="468"/>
      <c r="RDZ64" s="468"/>
      <c r="REA64" s="468"/>
      <c r="REB64" s="468"/>
      <c r="REC64" s="468"/>
      <c r="RED64" s="468"/>
      <c r="REE64" s="468"/>
      <c r="REF64" s="468"/>
      <c r="REG64" s="468"/>
      <c r="REH64" s="468"/>
      <c r="REI64" s="468"/>
      <c r="REJ64" s="468"/>
      <c r="REK64" s="468"/>
      <c r="REL64" s="468"/>
      <c r="REM64" s="468"/>
      <c r="REN64" s="468"/>
      <c r="REO64" s="468"/>
      <c r="REP64" s="468"/>
      <c r="REQ64" s="468"/>
      <c r="RER64" s="468"/>
      <c r="RES64" s="468"/>
      <c r="RET64" s="468"/>
      <c r="REU64" s="468"/>
      <c r="REV64" s="468"/>
      <c r="REW64" s="468"/>
      <c r="REX64" s="468"/>
      <c r="REY64" s="468"/>
      <c r="REZ64" s="468"/>
      <c r="RFA64" s="468"/>
      <c r="RFB64" s="468"/>
      <c r="RFC64" s="468"/>
      <c r="RFD64" s="468"/>
      <c r="RFE64" s="468"/>
      <c r="RFF64" s="468"/>
      <c r="RFG64" s="468"/>
      <c r="RFH64" s="468"/>
      <c r="RFI64" s="468"/>
      <c r="RFJ64" s="468"/>
      <c r="RFK64" s="468"/>
      <c r="RFL64" s="468"/>
      <c r="RFM64" s="468"/>
      <c r="RFN64" s="468"/>
      <c r="RFO64" s="468"/>
      <c r="RFP64" s="468"/>
      <c r="RFQ64" s="468"/>
      <c r="RFR64" s="468"/>
      <c r="RFS64" s="468"/>
      <c r="RFT64" s="468"/>
      <c r="RFU64" s="468"/>
      <c r="RFV64" s="468"/>
      <c r="RFW64" s="468"/>
      <c r="RFX64" s="468"/>
      <c r="RFY64" s="468"/>
      <c r="RFZ64" s="468"/>
      <c r="RGA64" s="468"/>
      <c r="RGB64" s="468"/>
      <c r="RGC64" s="468"/>
      <c r="RGD64" s="468"/>
      <c r="RGE64" s="468"/>
      <c r="RGF64" s="468"/>
      <c r="RGG64" s="468"/>
      <c r="RGH64" s="468"/>
      <c r="RGI64" s="468"/>
      <c r="RGJ64" s="468"/>
      <c r="RGK64" s="468"/>
      <c r="RGL64" s="468"/>
      <c r="RGM64" s="468"/>
      <c r="RGN64" s="468"/>
      <c r="RGO64" s="468"/>
      <c r="RGP64" s="468"/>
      <c r="RGQ64" s="468"/>
      <c r="RGR64" s="468"/>
      <c r="RGS64" s="468"/>
      <c r="RGT64" s="468"/>
      <c r="RGU64" s="468"/>
      <c r="RGV64" s="468"/>
      <c r="RGW64" s="468"/>
      <c r="RGX64" s="468"/>
      <c r="RGY64" s="468"/>
      <c r="RGZ64" s="468"/>
      <c r="RHA64" s="468"/>
      <c r="RHB64" s="468"/>
      <c r="RHC64" s="468"/>
      <c r="RHD64" s="468"/>
      <c r="RHE64" s="468"/>
      <c r="RHF64" s="468"/>
      <c r="RHG64" s="468"/>
      <c r="RHH64" s="468"/>
      <c r="RHI64" s="468"/>
      <c r="RHJ64" s="468"/>
      <c r="RHK64" s="468"/>
      <c r="RHL64" s="468"/>
      <c r="RHM64" s="468"/>
      <c r="RHN64" s="468"/>
      <c r="RHO64" s="468"/>
      <c r="RHP64" s="468"/>
      <c r="RHQ64" s="468"/>
      <c r="RHR64" s="468"/>
      <c r="RHS64" s="468"/>
      <c r="RHT64" s="468"/>
      <c r="RHU64" s="468"/>
      <c r="RHV64" s="468"/>
      <c r="RHW64" s="468"/>
      <c r="RHX64" s="468"/>
      <c r="RHY64" s="468"/>
      <c r="RHZ64" s="468"/>
      <c r="RIA64" s="468"/>
      <c r="RIB64" s="468"/>
      <c r="RIC64" s="468"/>
      <c r="RID64" s="468"/>
      <c r="RIE64" s="468"/>
      <c r="RIF64" s="468"/>
      <c r="RIG64" s="468"/>
      <c r="RIH64" s="468"/>
      <c r="RII64" s="468"/>
      <c r="RIJ64" s="468"/>
      <c r="RIK64" s="468"/>
      <c r="RIL64" s="468"/>
      <c r="RIM64" s="468"/>
      <c r="RIN64" s="468"/>
      <c r="RIO64" s="468"/>
      <c r="RIP64" s="468"/>
      <c r="RIQ64" s="468"/>
      <c r="RIR64" s="468"/>
      <c r="RIS64" s="468"/>
      <c r="RIT64" s="468"/>
      <c r="RIU64" s="468"/>
      <c r="RIV64" s="468"/>
      <c r="RIW64" s="468"/>
      <c r="RIX64" s="468"/>
      <c r="RIY64" s="468"/>
      <c r="RIZ64" s="468"/>
      <c r="RJA64" s="468"/>
      <c r="RJB64" s="468"/>
      <c r="RJC64" s="468"/>
      <c r="RJD64" s="468"/>
      <c r="RJE64" s="468"/>
      <c r="RJF64" s="468"/>
      <c r="RJG64" s="468"/>
      <c r="RJH64" s="468"/>
      <c r="RJI64" s="468"/>
      <c r="RJJ64" s="468"/>
      <c r="RJK64" s="468"/>
      <c r="RJL64" s="468"/>
      <c r="RJM64" s="468"/>
      <c r="RJN64" s="468"/>
      <c r="RJO64" s="468"/>
      <c r="RJP64" s="468"/>
      <c r="RJQ64" s="468"/>
      <c r="RJR64" s="468"/>
      <c r="RJS64" s="468"/>
      <c r="RJT64" s="468"/>
      <c r="RJU64" s="468"/>
      <c r="RJV64" s="468"/>
      <c r="RJW64" s="468"/>
      <c r="RJX64" s="468"/>
      <c r="RJY64" s="468"/>
      <c r="RJZ64" s="468"/>
      <c r="RKA64" s="468"/>
      <c r="RKB64" s="468"/>
      <c r="RKC64" s="468"/>
      <c r="RKD64" s="468"/>
      <c r="RKE64" s="468"/>
      <c r="RKF64" s="468"/>
      <c r="RKG64" s="468"/>
      <c r="RKH64" s="468"/>
      <c r="RKI64" s="468"/>
      <c r="RKJ64" s="468"/>
      <c r="RKK64" s="468"/>
      <c r="RKL64" s="468"/>
      <c r="RKM64" s="468"/>
      <c r="RKN64" s="468"/>
      <c r="RKO64" s="468"/>
      <c r="RKP64" s="468"/>
      <c r="RKQ64" s="468"/>
      <c r="RKR64" s="468"/>
      <c r="RKS64" s="468"/>
      <c r="RKT64" s="468"/>
      <c r="RKU64" s="468"/>
      <c r="RKV64" s="468"/>
      <c r="RKW64" s="468"/>
      <c r="RKX64" s="468"/>
      <c r="RKY64" s="468"/>
      <c r="RKZ64" s="468"/>
      <c r="RLA64" s="468"/>
      <c r="RLB64" s="468"/>
      <c r="RLC64" s="468"/>
      <c r="RLD64" s="468"/>
      <c r="RLE64" s="468"/>
      <c r="RLF64" s="468"/>
      <c r="RLG64" s="468"/>
      <c r="RLH64" s="468"/>
      <c r="RLI64" s="468"/>
      <c r="RLJ64" s="468"/>
      <c r="RLK64" s="468"/>
      <c r="RLL64" s="468"/>
      <c r="RLM64" s="468"/>
      <c r="RLN64" s="468"/>
      <c r="RLO64" s="468"/>
      <c r="RLP64" s="468"/>
      <c r="RLQ64" s="468"/>
      <c r="RLR64" s="468"/>
      <c r="RLS64" s="468"/>
      <c r="RLT64" s="468"/>
      <c r="RLU64" s="468"/>
      <c r="RLV64" s="468"/>
      <c r="RLW64" s="468"/>
      <c r="RLX64" s="468"/>
      <c r="RLY64" s="468"/>
      <c r="RLZ64" s="468"/>
      <c r="RMA64" s="468"/>
      <c r="RMB64" s="468"/>
      <c r="RMC64" s="468"/>
      <c r="RMD64" s="468"/>
      <c r="RME64" s="468"/>
      <c r="RMF64" s="468"/>
      <c r="RMG64" s="468"/>
      <c r="RMH64" s="468"/>
      <c r="RMI64" s="468"/>
      <c r="RMJ64" s="468"/>
      <c r="RMK64" s="468"/>
      <c r="RML64" s="468"/>
      <c r="RMM64" s="468"/>
      <c r="RMN64" s="468"/>
      <c r="RMO64" s="468"/>
      <c r="RMP64" s="468"/>
      <c r="RMQ64" s="468"/>
      <c r="RMR64" s="468"/>
      <c r="RMS64" s="468"/>
      <c r="RMT64" s="468"/>
      <c r="RMU64" s="468"/>
      <c r="RMV64" s="468"/>
      <c r="RMW64" s="468"/>
      <c r="RMX64" s="468"/>
      <c r="RMY64" s="468"/>
      <c r="RMZ64" s="468"/>
      <c r="RNA64" s="468"/>
      <c r="RNB64" s="468"/>
      <c r="RNC64" s="468"/>
      <c r="RND64" s="468"/>
      <c r="RNE64" s="468"/>
      <c r="RNF64" s="468"/>
      <c r="RNG64" s="468"/>
      <c r="RNH64" s="468"/>
      <c r="RNI64" s="468"/>
      <c r="RNJ64" s="468"/>
      <c r="RNK64" s="468"/>
      <c r="RNL64" s="468"/>
      <c r="RNM64" s="468"/>
      <c r="RNN64" s="468"/>
      <c r="RNO64" s="468"/>
      <c r="RNP64" s="468"/>
      <c r="RNQ64" s="468"/>
      <c r="RNR64" s="468"/>
      <c r="RNS64" s="468"/>
      <c r="RNT64" s="468"/>
      <c r="RNU64" s="468"/>
      <c r="RNV64" s="468"/>
      <c r="RNW64" s="468"/>
      <c r="RNX64" s="468"/>
      <c r="RNY64" s="468"/>
      <c r="RNZ64" s="468"/>
      <c r="ROA64" s="468"/>
      <c r="ROB64" s="468"/>
      <c r="ROC64" s="468"/>
      <c r="ROD64" s="468"/>
      <c r="ROE64" s="468"/>
      <c r="ROF64" s="468"/>
      <c r="ROG64" s="468"/>
      <c r="ROH64" s="468"/>
      <c r="ROI64" s="468"/>
      <c r="ROJ64" s="468"/>
      <c r="ROK64" s="468"/>
      <c r="ROL64" s="468"/>
      <c r="ROM64" s="468"/>
      <c r="RON64" s="468"/>
      <c r="ROO64" s="468"/>
      <c r="ROP64" s="468"/>
      <c r="ROQ64" s="468"/>
      <c r="ROR64" s="468"/>
      <c r="ROS64" s="468"/>
      <c r="ROT64" s="468"/>
      <c r="ROU64" s="468"/>
      <c r="ROV64" s="468"/>
      <c r="ROW64" s="468"/>
      <c r="ROX64" s="468"/>
      <c r="ROY64" s="468"/>
      <c r="ROZ64" s="468"/>
      <c r="RPA64" s="468"/>
      <c r="RPB64" s="468"/>
      <c r="RPC64" s="468"/>
      <c r="RPD64" s="468"/>
      <c r="RPE64" s="468"/>
      <c r="RPF64" s="468"/>
      <c r="RPG64" s="468"/>
      <c r="RPH64" s="468"/>
      <c r="RPI64" s="468"/>
      <c r="RPJ64" s="468"/>
      <c r="RPK64" s="468"/>
      <c r="RPL64" s="468"/>
      <c r="RPM64" s="468"/>
      <c r="RPN64" s="468"/>
      <c r="RPO64" s="468"/>
      <c r="RPP64" s="468"/>
      <c r="RPQ64" s="468"/>
      <c r="RPR64" s="468"/>
      <c r="RPS64" s="468"/>
      <c r="RPT64" s="468"/>
      <c r="RPU64" s="468"/>
      <c r="RPV64" s="468"/>
      <c r="RPW64" s="468"/>
      <c r="RPX64" s="468"/>
      <c r="RPY64" s="468"/>
      <c r="RPZ64" s="468"/>
      <c r="RQA64" s="468"/>
      <c r="RQB64" s="468"/>
      <c r="RQC64" s="468"/>
      <c r="RQD64" s="468"/>
      <c r="RQE64" s="468"/>
      <c r="RQF64" s="468"/>
      <c r="RQG64" s="468"/>
      <c r="RQH64" s="468"/>
      <c r="RQI64" s="468"/>
      <c r="RQJ64" s="468"/>
      <c r="RQK64" s="468"/>
      <c r="RQL64" s="468"/>
      <c r="RQM64" s="468"/>
      <c r="RQN64" s="468"/>
      <c r="RQO64" s="468"/>
      <c r="RQP64" s="468"/>
      <c r="RQQ64" s="468"/>
      <c r="RQR64" s="468"/>
      <c r="RQS64" s="468"/>
      <c r="RQT64" s="468"/>
      <c r="RQU64" s="468"/>
      <c r="RQV64" s="468"/>
      <c r="RQW64" s="468"/>
      <c r="RQX64" s="468"/>
      <c r="RQY64" s="468"/>
      <c r="RQZ64" s="468"/>
      <c r="RRA64" s="468"/>
      <c r="RRB64" s="468"/>
      <c r="RRC64" s="468"/>
      <c r="RRD64" s="468"/>
      <c r="RRE64" s="468"/>
      <c r="RRF64" s="468"/>
      <c r="RRG64" s="468"/>
      <c r="RRH64" s="468"/>
      <c r="RRI64" s="468"/>
      <c r="RRJ64" s="468"/>
      <c r="RRK64" s="468"/>
      <c r="RRL64" s="468"/>
      <c r="RRM64" s="468"/>
      <c r="RRN64" s="468"/>
      <c r="RRO64" s="468"/>
      <c r="RRP64" s="468"/>
      <c r="RRQ64" s="468"/>
      <c r="RRR64" s="468"/>
      <c r="RRS64" s="468"/>
      <c r="RRT64" s="468"/>
      <c r="RRU64" s="468"/>
      <c r="RRV64" s="468"/>
      <c r="RRW64" s="468"/>
      <c r="RRX64" s="468"/>
      <c r="RRY64" s="468"/>
      <c r="RRZ64" s="468"/>
      <c r="RSA64" s="468"/>
      <c r="RSB64" s="468"/>
      <c r="RSC64" s="468"/>
      <c r="RSD64" s="468"/>
      <c r="RSE64" s="468"/>
      <c r="RSF64" s="468"/>
      <c r="RSG64" s="468"/>
      <c r="RSH64" s="468"/>
      <c r="RSI64" s="468"/>
      <c r="RSJ64" s="468"/>
      <c r="RSK64" s="468"/>
      <c r="RSL64" s="468"/>
      <c r="RSM64" s="468"/>
      <c r="RSN64" s="468"/>
      <c r="RSO64" s="468"/>
      <c r="RSP64" s="468"/>
      <c r="RSQ64" s="468"/>
      <c r="RSR64" s="468"/>
      <c r="RSS64" s="468"/>
      <c r="RST64" s="468"/>
      <c r="RSU64" s="468"/>
      <c r="RSV64" s="468"/>
      <c r="RSW64" s="468"/>
      <c r="RSX64" s="468"/>
      <c r="RSY64" s="468"/>
      <c r="RSZ64" s="468"/>
      <c r="RTA64" s="468"/>
      <c r="RTB64" s="468"/>
      <c r="RTC64" s="468"/>
      <c r="RTD64" s="468"/>
      <c r="RTE64" s="468"/>
      <c r="RTF64" s="468"/>
      <c r="RTG64" s="468"/>
      <c r="RTH64" s="468"/>
      <c r="RTI64" s="468"/>
      <c r="RTJ64" s="468"/>
      <c r="RTK64" s="468"/>
      <c r="RTL64" s="468"/>
      <c r="RTM64" s="468"/>
      <c r="RTN64" s="468"/>
      <c r="RTO64" s="468"/>
      <c r="RTP64" s="468"/>
      <c r="RTQ64" s="468"/>
      <c r="RTR64" s="468"/>
      <c r="RTS64" s="468"/>
      <c r="RTT64" s="468"/>
      <c r="RTU64" s="468"/>
      <c r="RTV64" s="468"/>
      <c r="RTW64" s="468"/>
      <c r="RTX64" s="468"/>
      <c r="RTY64" s="468"/>
      <c r="RTZ64" s="468"/>
      <c r="RUA64" s="468"/>
      <c r="RUB64" s="468"/>
      <c r="RUC64" s="468"/>
      <c r="RUD64" s="468"/>
      <c r="RUE64" s="468"/>
      <c r="RUF64" s="468"/>
      <c r="RUG64" s="468"/>
      <c r="RUH64" s="468"/>
      <c r="RUI64" s="468"/>
      <c r="RUJ64" s="468"/>
      <c r="RUK64" s="468"/>
      <c r="RUL64" s="468"/>
      <c r="RUM64" s="468"/>
      <c r="RUN64" s="468"/>
      <c r="RUO64" s="468"/>
      <c r="RUP64" s="468"/>
      <c r="RUQ64" s="468"/>
      <c r="RUR64" s="468"/>
      <c r="RUS64" s="468"/>
      <c r="RUT64" s="468"/>
      <c r="RUU64" s="468"/>
      <c r="RUV64" s="468"/>
      <c r="RUW64" s="468"/>
      <c r="RUX64" s="468"/>
      <c r="RUY64" s="468"/>
      <c r="RUZ64" s="468"/>
      <c r="RVA64" s="468"/>
      <c r="RVB64" s="468"/>
      <c r="RVC64" s="468"/>
      <c r="RVD64" s="468"/>
      <c r="RVE64" s="468"/>
      <c r="RVF64" s="468"/>
      <c r="RVG64" s="468"/>
      <c r="RVH64" s="468"/>
      <c r="RVI64" s="468"/>
      <c r="RVJ64" s="468"/>
      <c r="RVK64" s="468"/>
      <c r="RVL64" s="468"/>
      <c r="RVM64" s="468"/>
      <c r="RVN64" s="468"/>
      <c r="RVO64" s="468"/>
      <c r="RVP64" s="468"/>
      <c r="RVQ64" s="468"/>
      <c r="RVR64" s="468"/>
      <c r="RVS64" s="468"/>
      <c r="RVT64" s="468"/>
      <c r="RVU64" s="468"/>
      <c r="RVV64" s="468"/>
      <c r="RVW64" s="468"/>
      <c r="RVX64" s="468"/>
      <c r="RVY64" s="468"/>
      <c r="RVZ64" s="468"/>
      <c r="RWA64" s="468"/>
      <c r="RWB64" s="468"/>
      <c r="RWC64" s="468"/>
      <c r="RWD64" s="468"/>
      <c r="RWE64" s="468"/>
      <c r="RWF64" s="468"/>
      <c r="RWG64" s="468"/>
      <c r="RWH64" s="468"/>
      <c r="RWI64" s="468"/>
      <c r="RWJ64" s="468"/>
      <c r="RWK64" s="468"/>
      <c r="RWL64" s="468"/>
      <c r="RWM64" s="468"/>
      <c r="RWN64" s="468"/>
      <c r="RWO64" s="468"/>
      <c r="RWP64" s="468"/>
      <c r="RWQ64" s="468"/>
      <c r="RWR64" s="468"/>
      <c r="RWS64" s="468"/>
      <c r="RWT64" s="468"/>
      <c r="RWU64" s="468"/>
      <c r="RWV64" s="468"/>
      <c r="RWW64" s="468"/>
      <c r="RWX64" s="468"/>
      <c r="RWY64" s="468"/>
      <c r="RWZ64" s="468"/>
      <c r="RXA64" s="468"/>
      <c r="RXB64" s="468"/>
      <c r="RXC64" s="468"/>
      <c r="RXD64" s="468"/>
      <c r="RXE64" s="468"/>
      <c r="RXF64" s="468"/>
      <c r="RXG64" s="468"/>
      <c r="RXH64" s="468"/>
      <c r="RXI64" s="468"/>
      <c r="RXJ64" s="468"/>
      <c r="RXK64" s="468"/>
      <c r="RXL64" s="468"/>
      <c r="RXM64" s="468"/>
      <c r="RXN64" s="468"/>
      <c r="RXO64" s="468"/>
      <c r="RXP64" s="468"/>
      <c r="RXQ64" s="468"/>
      <c r="RXR64" s="468"/>
      <c r="RXS64" s="468"/>
      <c r="RXT64" s="468"/>
      <c r="RXU64" s="468"/>
      <c r="RXV64" s="468"/>
      <c r="RXW64" s="468"/>
      <c r="RXX64" s="468"/>
      <c r="RXY64" s="468"/>
      <c r="RXZ64" s="468"/>
      <c r="RYA64" s="468"/>
      <c r="RYB64" s="468"/>
      <c r="RYC64" s="468"/>
      <c r="RYD64" s="468"/>
      <c r="RYE64" s="468"/>
      <c r="RYF64" s="468"/>
      <c r="RYG64" s="468"/>
      <c r="RYH64" s="468"/>
      <c r="RYI64" s="468"/>
      <c r="RYJ64" s="468"/>
      <c r="RYK64" s="468"/>
      <c r="RYL64" s="468"/>
      <c r="RYM64" s="468"/>
      <c r="RYN64" s="468"/>
      <c r="RYO64" s="468"/>
      <c r="RYP64" s="468"/>
      <c r="RYQ64" s="468"/>
      <c r="RYR64" s="468"/>
      <c r="RYS64" s="468"/>
      <c r="RYT64" s="468"/>
      <c r="RYU64" s="468"/>
      <c r="RYV64" s="468"/>
      <c r="RYW64" s="468"/>
      <c r="RYX64" s="468"/>
      <c r="RYY64" s="468"/>
      <c r="RYZ64" s="468"/>
      <c r="RZA64" s="468"/>
      <c r="RZB64" s="468"/>
      <c r="RZC64" s="468"/>
      <c r="RZD64" s="468"/>
      <c r="RZE64" s="468"/>
      <c r="RZF64" s="468"/>
      <c r="RZG64" s="468"/>
      <c r="RZH64" s="468"/>
      <c r="RZI64" s="468"/>
      <c r="RZJ64" s="468"/>
      <c r="RZK64" s="468"/>
      <c r="RZL64" s="468"/>
      <c r="RZM64" s="468"/>
      <c r="RZN64" s="468"/>
      <c r="RZO64" s="468"/>
      <c r="RZP64" s="468"/>
      <c r="RZQ64" s="468"/>
      <c r="RZR64" s="468"/>
      <c r="RZS64" s="468"/>
      <c r="RZT64" s="468"/>
      <c r="RZU64" s="468"/>
      <c r="RZV64" s="468"/>
      <c r="RZW64" s="468"/>
      <c r="RZX64" s="468"/>
      <c r="RZY64" s="468"/>
      <c r="RZZ64" s="468"/>
      <c r="SAA64" s="468"/>
      <c r="SAB64" s="468"/>
      <c r="SAC64" s="468"/>
      <c r="SAD64" s="468"/>
      <c r="SAE64" s="468"/>
      <c r="SAF64" s="468"/>
      <c r="SAG64" s="468"/>
      <c r="SAH64" s="468"/>
      <c r="SAI64" s="468"/>
      <c r="SAJ64" s="468"/>
      <c r="SAK64" s="468"/>
      <c r="SAL64" s="468"/>
      <c r="SAM64" s="468"/>
      <c r="SAN64" s="468"/>
      <c r="SAO64" s="468"/>
      <c r="SAP64" s="468"/>
      <c r="SAQ64" s="468"/>
      <c r="SAR64" s="468"/>
      <c r="SAS64" s="468"/>
      <c r="SAT64" s="468"/>
      <c r="SAU64" s="468"/>
      <c r="SAV64" s="468"/>
      <c r="SAW64" s="468"/>
      <c r="SAX64" s="468"/>
      <c r="SAY64" s="468"/>
      <c r="SAZ64" s="468"/>
      <c r="SBA64" s="468"/>
      <c r="SBB64" s="468"/>
      <c r="SBC64" s="468"/>
      <c r="SBD64" s="468"/>
      <c r="SBE64" s="468"/>
      <c r="SBF64" s="468"/>
      <c r="SBG64" s="468"/>
      <c r="SBH64" s="468"/>
      <c r="SBI64" s="468"/>
      <c r="SBJ64" s="468"/>
      <c r="SBK64" s="468"/>
      <c r="SBL64" s="468"/>
      <c r="SBM64" s="468"/>
      <c r="SBN64" s="468"/>
      <c r="SBO64" s="468"/>
      <c r="SBP64" s="468"/>
      <c r="SBQ64" s="468"/>
      <c r="SBR64" s="468"/>
      <c r="SBS64" s="468"/>
      <c r="SBT64" s="468"/>
      <c r="SBU64" s="468"/>
      <c r="SBV64" s="468"/>
      <c r="SBW64" s="468"/>
      <c r="SBX64" s="468"/>
      <c r="SBY64" s="468"/>
      <c r="SBZ64" s="468"/>
      <c r="SCA64" s="468"/>
      <c r="SCB64" s="468"/>
      <c r="SCC64" s="468"/>
      <c r="SCD64" s="468"/>
      <c r="SCE64" s="468"/>
      <c r="SCF64" s="468"/>
      <c r="SCG64" s="468"/>
      <c r="SCH64" s="468"/>
      <c r="SCI64" s="468"/>
      <c r="SCJ64" s="468"/>
      <c r="SCK64" s="468"/>
      <c r="SCL64" s="468"/>
      <c r="SCM64" s="468"/>
      <c r="SCN64" s="468"/>
      <c r="SCO64" s="468"/>
      <c r="SCP64" s="468"/>
      <c r="SCQ64" s="468"/>
      <c r="SCR64" s="468"/>
      <c r="SCS64" s="468"/>
      <c r="SCT64" s="468"/>
      <c r="SCU64" s="468"/>
      <c r="SCV64" s="468"/>
      <c r="SCW64" s="468"/>
      <c r="SCX64" s="468"/>
      <c r="SCY64" s="468"/>
      <c r="SCZ64" s="468"/>
      <c r="SDA64" s="468"/>
      <c r="SDB64" s="468"/>
      <c r="SDC64" s="468"/>
      <c r="SDD64" s="468"/>
      <c r="SDE64" s="468"/>
      <c r="SDF64" s="468"/>
      <c r="SDG64" s="468"/>
      <c r="SDH64" s="468"/>
      <c r="SDI64" s="468"/>
      <c r="SDJ64" s="468"/>
      <c r="SDK64" s="468"/>
      <c r="SDL64" s="468"/>
      <c r="SDM64" s="468"/>
      <c r="SDN64" s="468"/>
      <c r="SDO64" s="468"/>
      <c r="SDP64" s="468"/>
      <c r="SDQ64" s="468"/>
      <c r="SDR64" s="468"/>
      <c r="SDS64" s="468"/>
      <c r="SDT64" s="468"/>
      <c r="SDU64" s="468"/>
      <c r="SDV64" s="468"/>
      <c r="SDW64" s="468"/>
      <c r="SDX64" s="468"/>
      <c r="SDY64" s="468"/>
      <c r="SDZ64" s="468"/>
      <c r="SEA64" s="468"/>
      <c r="SEB64" s="468"/>
      <c r="SEC64" s="468"/>
      <c r="SED64" s="468"/>
      <c r="SEE64" s="468"/>
      <c r="SEF64" s="468"/>
      <c r="SEG64" s="468"/>
      <c r="SEH64" s="468"/>
      <c r="SEI64" s="468"/>
      <c r="SEJ64" s="468"/>
      <c r="SEK64" s="468"/>
      <c r="SEL64" s="468"/>
      <c r="SEM64" s="468"/>
      <c r="SEN64" s="468"/>
      <c r="SEO64" s="468"/>
      <c r="SEP64" s="468"/>
      <c r="SEQ64" s="468"/>
      <c r="SER64" s="468"/>
      <c r="SES64" s="468"/>
      <c r="SET64" s="468"/>
      <c r="SEU64" s="468"/>
      <c r="SEV64" s="468"/>
      <c r="SEW64" s="468"/>
      <c r="SEX64" s="468"/>
      <c r="SEY64" s="468"/>
      <c r="SEZ64" s="468"/>
      <c r="SFA64" s="468"/>
      <c r="SFB64" s="468"/>
      <c r="SFC64" s="468"/>
      <c r="SFD64" s="468"/>
      <c r="SFE64" s="468"/>
      <c r="SFF64" s="468"/>
      <c r="SFG64" s="468"/>
      <c r="SFH64" s="468"/>
      <c r="SFI64" s="468"/>
      <c r="SFJ64" s="468"/>
      <c r="SFK64" s="468"/>
      <c r="SFL64" s="468"/>
      <c r="SFM64" s="468"/>
      <c r="SFN64" s="468"/>
      <c r="SFO64" s="468"/>
      <c r="SFP64" s="468"/>
      <c r="SFQ64" s="468"/>
      <c r="SFR64" s="468"/>
      <c r="SFS64" s="468"/>
      <c r="SFT64" s="468"/>
      <c r="SFU64" s="468"/>
      <c r="SFV64" s="468"/>
      <c r="SFW64" s="468"/>
      <c r="SFX64" s="468"/>
      <c r="SFY64" s="468"/>
      <c r="SFZ64" s="468"/>
      <c r="SGA64" s="468"/>
      <c r="SGB64" s="468"/>
      <c r="SGC64" s="468"/>
      <c r="SGD64" s="468"/>
      <c r="SGE64" s="468"/>
      <c r="SGF64" s="468"/>
      <c r="SGG64" s="468"/>
      <c r="SGH64" s="468"/>
      <c r="SGI64" s="468"/>
      <c r="SGJ64" s="468"/>
      <c r="SGK64" s="468"/>
      <c r="SGL64" s="468"/>
      <c r="SGM64" s="468"/>
      <c r="SGN64" s="468"/>
      <c r="SGO64" s="468"/>
      <c r="SGP64" s="468"/>
      <c r="SGQ64" s="468"/>
      <c r="SGR64" s="468"/>
      <c r="SGS64" s="468"/>
      <c r="SGT64" s="468"/>
      <c r="SGU64" s="468"/>
      <c r="SGV64" s="468"/>
      <c r="SGW64" s="468"/>
      <c r="SGX64" s="468"/>
      <c r="SGY64" s="468"/>
      <c r="SGZ64" s="468"/>
      <c r="SHA64" s="468"/>
      <c r="SHB64" s="468"/>
      <c r="SHC64" s="468"/>
      <c r="SHD64" s="468"/>
      <c r="SHE64" s="468"/>
      <c r="SHF64" s="468"/>
      <c r="SHG64" s="468"/>
      <c r="SHH64" s="468"/>
      <c r="SHI64" s="468"/>
      <c r="SHJ64" s="468"/>
      <c r="SHK64" s="468"/>
      <c r="SHL64" s="468"/>
      <c r="SHM64" s="468"/>
      <c r="SHN64" s="468"/>
      <c r="SHO64" s="468"/>
      <c r="SHP64" s="468"/>
      <c r="SHQ64" s="468"/>
      <c r="SHR64" s="468"/>
      <c r="SHS64" s="468"/>
      <c r="SHT64" s="468"/>
      <c r="SHU64" s="468"/>
      <c r="SHV64" s="468"/>
      <c r="SHW64" s="468"/>
      <c r="SHX64" s="468"/>
      <c r="SHY64" s="468"/>
      <c r="SHZ64" s="468"/>
      <c r="SIA64" s="468"/>
      <c r="SIB64" s="468"/>
      <c r="SIC64" s="468"/>
      <c r="SID64" s="468"/>
      <c r="SIE64" s="468"/>
      <c r="SIF64" s="468"/>
      <c r="SIG64" s="468"/>
      <c r="SIH64" s="468"/>
      <c r="SII64" s="468"/>
      <c r="SIJ64" s="468"/>
      <c r="SIK64" s="468"/>
      <c r="SIL64" s="468"/>
      <c r="SIM64" s="468"/>
      <c r="SIN64" s="468"/>
      <c r="SIO64" s="468"/>
      <c r="SIP64" s="468"/>
      <c r="SIQ64" s="468"/>
      <c r="SIR64" s="468"/>
      <c r="SIS64" s="468"/>
      <c r="SIT64" s="468"/>
      <c r="SIU64" s="468"/>
      <c r="SIV64" s="468"/>
      <c r="SIW64" s="468"/>
      <c r="SIX64" s="468"/>
      <c r="SIY64" s="468"/>
      <c r="SIZ64" s="468"/>
      <c r="SJA64" s="468"/>
      <c r="SJB64" s="468"/>
      <c r="SJC64" s="468"/>
      <c r="SJD64" s="468"/>
      <c r="SJE64" s="468"/>
      <c r="SJF64" s="468"/>
      <c r="SJG64" s="468"/>
      <c r="SJH64" s="468"/>
      <c r="SJI64" s="468"/>
      <c r="SJJ64" s="468"/>
      <c r="SJK64" s="468"/>
      <c r="SJL64" s="468"/>
      <c r="SJM64" s="468"/>
      <c r="SJN64" s="468"/>
      <c r="SJO64" s="468"/>
      <c r="SJP64" s="468"/>
      <c r="SJQ64" s="468"/>
      <c r="SJR64" s="468"/>
      <c r="SJS64" s="468"/>
      <c r="SJT64" s="468"/>
      <c r="SJU64" s="468"/>
      <c r="SJV64" s="468"/>
      <c r="SJW64" s="468"/>
      <c r="SJX64" s="468"/>
      <c r="SJY64" s="468"/>
      <c r="SJZ64" s="468"/>
      <c r="SKA64" s="468"/>
      <c r="SKB64" s="468"/>
      <c r="SKC64" s="468"/>
      <c r="SKD64" s="468"/>
      <c r="SKE64" s="468"/>
      <c r="SKF64" s="468"/>
      <c r="SKG64" s="468"/>
      <c r="SKH64" s="468"/>
      <c r="SKI64" s="468"/>
      <c r="SKJ64" s="468"/>
      <c r="SKK64" s="468"/>
      <c r="SKL64" s="468"/>
      <c r="SKM64" s="468"/>
      <c r="SKN64" s="468"/>
      <c r="SKO64" s="468"/>
      <c r="SKP64" s="468"/>
      <c r="SKQ64" s="468"/>
      <c r="SKR64" s="468"/>
      <c r="SKS64" s="468"/>
      <c r="SKT64" s="468"/>
      <c r="SKU64" s="468"/>
      <c r="SKV64" s="468"/>
      <c r="SKW64" s="468"/>
      <c r="SKX64" s="468"/>
      <c r="SKY64" s="468"/>
      <c r="SKZ64" s="468"/>
      <c r="SLA64" s="468"/>
      <c r="SLB64" s="468"/>
      <c r="SLC64" s="468"/>
      <c r="SLD64" s="468"/>
      <c r="SLE64" s="468"/>
      <c r="SLF64" s="468"/>
      <c r="SLG64" s="468"/>
      <c r="SLH64" s="468"/>
      <c r="SLI64" s="468"/>
      <c r="SLJ64" s="468"/>
      <c r="SLK64" s="468"/>
      <c r="SLL64" s="468"/>
      <c r="SLM64" s="468"/>
      <c r="SLN64" s="468"/>
      <c r="SLO64" s="468"/>
      <c r="SLP64" s="468"/>
      <c r="SLQ64" s="468"/>
      <c r="SLR64" s="468"/>
      <c r="SLS64" s="468"/>
      <c r="SLT64" s="468"/>
      <c r="SLU64" s="468"/>
      <c r="SLV64" s="468"/>
      <c r="SLW64" s="468"/>
      <c r="SLX64" s="468"/>
      <c r="SLY64" s="468"/>
      <c r="SLZ64" s="468"/>
      <c r="SMA64" s="468"/>
      <c r="SMB64" s="468"/>
      <c r="SMC64" s="468"/>
      <c r="SMD64" s="468"/>
      <c r="SME64" s="468"/>
      <c r="SMF64" s="468"/>
      <c r="SMG64" s="468"/>
      <c r="SMH64" s="468"/>
      <c r="SMI64" s="468"/>
      <c r="SMJ64" s="468"/>
      <c r="SMK64" s="468"/>
      <c r="SML64" s="468"/>
      <c r="SMM64" s="468"/>
      <c r="SMN64" s="468"/>
      <c r="SMO64" s="468"/>
      <c r="SMP64" s="468"/>
      <c r="SMQ64" s="468"/>
      <c r="SMR64" s="468"/>
      <c r="SMS64" s="468"/>
      <c r="SMT64" s="468"/>
      <c r="SMU64" s="468"/>
      <c r="SMV64" s="468"/>
      <c r="SMW64" s="468"/>
      <c r="SMX64" s="468"/>
      <c r="SMY64" s="468"/>
      <c r="SMZ64" s="468"/>
      <c r="SNA64" s="468"/>
      <c r="SNB64" s="468"/>
      <c r="SNC64" s="468"/>
      <c r="SND64" s="468"/>
      <c r="SNE64" s="468"/>
      <c r="SNF64" s="468"/>
      <c r="SNG64" s="468"/>
      <c r="SNH64" s="468"/>
      <c r="SNI64" s="468"/>
      <c r="SNJ64" s="468"/>
      <c r="SNK64" s="468"/>
      <c r="SNL64" s="468"/>
      <c r="SNM64" s="468"/>
      <c r="SNN64" s="468"/>
      <c r="SNO64" s="468"/>
      <c r="SNP64" s="468"/>
      <c r="SNQ64" s="468"/>
      <c r="SNR64" s="468"/>
      <c r="SNS64" s="468"/>
      <c r="SNT64" s="468"/>
      <c r="SNU64" s="468"/>
      <c r="SNV64" s="468"/>
      <c r="SNW64" s="468"/>
      <c r="SNX64" s="468"/>
      <c r="SNY64" s="468"/>
      <c r="SNZ64" s="468"/>
      <c r="SOA64" s="468"/>
      <c r="SOB64" s="468"/>
      <c r="SOC64" s="468"/>
      <c r="SOD64" s="468"/>
      <c r="SOE64" s="468"/>
      <c r="SOF64" s="468"/>
      <c r="SOG64" s="468"/>
      <c r="SOH64" s="468"/>
      <c r="SOI64" s="468"/>
      <c r="SOJ64" s="468"/>
      <c r="SOK64" s="468"/>
      <c r="SOL64" s="468"/>
      <c r="SOM64" s="468"/>
      <c r="SON64" s="468"/>
      <c r="SOO64" s="468"/>
      <c r="SOP64" s="468"/>
      <c r="SOQ64" s="468"/>
      <c r="SOR64" s="468"/>
      <c r="SOS64" s="468"/>
      <c r="SOT64" s="468"/>
      <c r="SOU64" s="468"/>
      <c r="SOV64" s="468"/>
      <c r="SOW64" s="468"/>
      <c r="SOX64" s="468"/>
      <c r="SOY64" s="468"/>
      <c r="SOZ64" s="468"/>
      <c r="SPA64" s="468"/>
      <c r="SPB64" s="468"/>
      <c r="SPC64" s="468"/>
      <c r="SPD64" s="468"/>
      <c r="SPE64" s="468"/>
      <c r="SPF64" s="468"/>
      <c r="SPG64" s="468"/>
      <c r="SPH64" s="468"/>
      <c r="SPI64" s="468"/>
      <c r="SPJ64" s="468"/>
      <c r="SPK64" s="468"/>
      <c r="SPL64" s="468"/>
      <c r="SPM64" s="468"/>
      <c r="SPN64" s="468"/>
      <c r="SPO64" s="468"/>
      <c r="SPP64" s="468"/>
      <c r="SPQ64" s="468"/>
      <c r="SPR64" s="468"/>
      <c r="SPS64" s="468"/>
      <c r="SPT64" s="468"/>
      <c r="SPU64" s="468"/>
      <c r="SPV64" s="468"/>
      <c r="SPW64" s="468"/>
      <c r="SPX64" s="468"/>
      <c r="SPY64" s="468"/>
      <c r="SPZ64" s="468"/>
      <c r="SQA64" s="468"/>
      <c r="SQB64" s="468"/>
      <c r="SQC64" s="468"/>
      <c r="SQD64" s="468"/>
      <c r="SQE64" s="468"/>
      <c r="SQF64" s="468"/>
      <c r="SQG64" s="468"/>
      <c r="SQH64" s="468"/>
      <c r="SQI64" s="468"/>
      <c r="SQJ64" s="468"/>
      <c r="SQK64" s="468"/>
      <c r="SQL64" s="468"/>
      <c r="SQM64" s="468"/>
      <c r="SQN64" s="468"/>
      <c r="SQO64" s="468"/>
      <c r="SQP64" s="468"/>
      <c r="SQQ64" s="468"/>
      <c r="SQR64" s="468"/>
      <c r="SQS64" s="468"/>
      <c r="SQT64" s="468"/>
      <c r="SQU64" s="468"/>
      <c r="SQV64" s="468"/>
      <c r="SQW64" s="468"/>
      <c r="SQX64" s="468"/>
      <c r="SQY64" s="468"/>
      <c r="SQZ64" s="468"/>
      <c r="SRA64" s="468"/>
      <c r="SRB64" s="468"/>
      <c r="SRC64" s="468"/>
      <c r="SRD64" s="468"/>
      <c r="SRE64" s="468"/>
      <c r="SRF64" s="468"/>
      <c r="SRG64" s="468"/>
      <c r="SRH64" s="468"/>
      <c r="SRI64" s="468"/>
      <c r="SRJ64" s="468"/>
      <c r="SRK64" s="468"/>
      <c r="SRL64" s="468"/>
      <c r="SRM64" s="468"/>
      <c r="SRN64" s="468"/>
      <c r="SRO64" s="468"/>
      <c r="SRP64" s="468"/>
      <c r="SRQ64" s="468"/>
      <c r="SRR64" s="468"/>
      <c r="SRS64" s="468"/>
      <c r="SRT64" s="468"/>
      <c r="SRU64" s="468"/>
      <c r="SRV64" s="468"/>
      <c r="SRW64" s="468"/>
      <c r="SRX64" s="468"/>
      <c r="SRY64" s="468"/>
      <c r="SRZ64" s="468"/>
      <c r="SSA64" s="468"/>
      <c r="SSB64" s="468"/>
      <c r="SSC64" s="468"/>
      <c r="SSD64" s="468"/>
      <c r="SSE64" s="468"/>
      <c r="SSF64" s="468"/>
      <c r="SSG64" s="468"/>
      <c r="SSH64" s="468"/>
      <c r="SSI64" s="468"/>
      <c r="SSJ64" s="468"/>
      <c r="SSK64" s="468"/>
      <c r="SSL64" s="468"/>
      <c r="SSM64" s="468"/>
      <c r="SSN64" s="468"/>
      <c r="SSO64" s="468"/>
      <c r="SSP64" s="468"/>
      <c r="SSQ64" s="468"/>
      <c r="SSR64" s="468"/>
      <c r="SSS64" s="468"/>
      <c r="SST64" s="468"/>
      <c r="SSU64" s="468"/>
      <c r="SSV64" s="468"/>
      <c r="SSW64" s="468"/>
      <c r="SSX64" s="468"/>
      <c r="SSY64" s="468"/>
      <c r="SSZ64" s="468"/>
      <c r="STA64" s="468"/>
      <c r="STB64" s="468"/>
      <c r="STC64" s="468"/>
      <c r="STD64" s="468"/>
      <c r="STE64" s="468"/>
      <c r="STF64" s="468"/>
      <c r="STG64" s="468"/>
      <c r="STH64" s="468"/>
      <c r="STI64" s="468"/>
      <c r="STJ64" s="468"/>
      <c r="STK64" s="468"/>
      <c r="STL64" s="468"/>
      <c r="STM64" s="468"/>
      <c r="STN64" s="468"/>
      <c r="STO64" s="468"/>
      <c r="STP64" s="468"/>
      <c r="STQ64" s="468"/>
      <c r="STR64" s="468"/>
      <c r="STS64" s="468"/>
      <c r="STT64" s="468"/>
      <c r="STU64" s="468"/>
      <c r="STV64" s="468"/>
      <c r="STW64" s="468"/>
      <c r="STX64" s="468"/>
      <c r="STY64" s="468"/>
      <c r="STZ64" s="468"/>
      <c r="SUA64" s="468"/>
      <c r="SUB64" s="468"/>
      <c r="SUC64" s="468"/>
      <c r="SUD64" s="468"/>
      <c r="SUE64" s="468"/>
      <c r="SUF64" s="468"/>
      <c r="SUG64" s="468"/>
      <c r="SUH64" s="468"/>
      <c r="SUI64" s="468"/>
      <c r="SUJ64" s="468"/>
      <c r="SUK64" s="468"/>
      <c r="SUL64" s="468"/>
      <c r="SUM64" s="468"/>
      <c r="SUN64" s="468"/>
      <c r="SUO64" s="468"/>
      <c r="SUP64" s="468"/>
      <c r="SUQ64" s="468"/>
      <c r="SUR64" s="468"/>
      <c r="SUS64" s="468"/>
      <c r="SUT64" s="468"/>
      <c r="SUU64" s="468"/>
      <c r="SUV64" s="468"/>
      <c r="SUW64" s="468"/>
      <c r="SUX64" s="468"/>
      <c r="SUY64" s="468"/>
      <c r="SUZ64" s="468"/>
      <c r="SVA64" s="468"/>
      <c r="SVB64" s="468"/>
      <c r="SVC64" s="468"/>
      <c r="SVD64" s="468"/>
      <c r="SVE64" s="468"/>
      <c r="SVF64" s="468"/>
      <c r="SVG64" s="468"/>
      <c r="SVH64" s="468"/>
      <c r="SVI64" s="468"/>
      <c r="SVJ64" s="468"/>
      <c r="SVK64" s="468"/>
      <c r="SVL64" s="468"/>
      <c r="SVM64" s="468"/>
      <c r="SVN64" s="468"/>
      <c r="SVO64" s="468"/>
      <c r="SVP64" s="468"/>
      <c r="SVQ64" s="468"/>
      <c r="SVR64" s="468"/>
      <c r="SVS64" s="468"/>
      <c r="SVT64" s="468"/>
      <c r="SVU64" s="468"/>
      <c r="SVV64" s="468"/>
      <c r="SVW64" s="468"/>
      <c r="SVX64" s="468"/>
      <c r="SVY64" s="468"/>
      <c r="SVZ64" s="468"/>
      <c r="SWA64" s="468"/>
      <c r="SWB64" s="468"/>
      <c r="SWC64" s="468"/>
      <c r="SWD64" s="468"/>
      <c r="SWE64" s="468"/>
      <c r="SWF64" s="468"/>
      <c r="SWG64" s="468"/>
      <c r="SWH64" s="468"/>
      <c r="SWI64" s="468"/>
      <c r="SWJ64" s="468"/>
      <c r="SWK64" s="468"/>
      <c r="SWL64" s="468"/>
      <c r="SWM64" s="468"/>
      <c r="SWN64" s="468"/>
      <c r="SWO64" s="468"/>
      <c r="SWP64" s="468"/>
      <c r="SWQ64" s="468"/>
      <c r="SWR64" s="468"/>
      <c r="SWS64" s="468"/>
      <c r="SWT64" s="468"/>
      <c r="SWU64" s="468"/>
      <c r="SWV64" s="468"/>
      <c r="SWW64" s="468"/>
      <c r="SWX64" s="468"/>
      <c r="SWY64" s="468"/>
      <c r="SWZ64" s="468"/>
      <c r="SXA64" s="468"/>
      <c r="SXB64" s="468"/>
      <c r="SXC64" s="468"/>
      <c r="SXD64" s="468"/>
      <c r="SXE64" s="468"/>
      <c r="SXF64" s="468"/>
      <c r="SXG64" s="468"/>
      <c r="SXH64" s="468"/>
      <c r="SXI64" s="468"/>
      <c r="SXJ64" s="468"/>
      <c r="SXK64" s="468"/>
      <c r="SXL64" s="468"/>
      <c r="SXM64" s="468"/>
      <c r="SXN64" s="468"/>
      <c r="SXO64" s="468"/>
      <c r="SXP64" s="468"/>
      <c r="SXQ64" s="468"/>
      <c r="SXR64" s="468"/>
      <c r="SXS64" s="468"/>
      <c r="SXT64" s="468"/>
      <c r="SXU64" s="468"/>
      <c r="SXV64" s="468"/>
      <c r="SXW64" s="468"/>
      <c r="SXX64" s="468"/>
      <c r="SXY64" s="468"/>
      <c r="SXZ64" s="468"/>
      <c r="SYA64" s="468"/>
      <c r="SYB64" s="468"/>
      <c r="SYC64" s="468"/>
      <c r="SYD64" s="468"/>
      <c r="SYE64" s="468"/>
      <c r="SYF64" s="468"/>
      <c r="SYG64" s="468"/>
      <c r="SYH64" s="468"/>
      <c r="SYI64" s="468"/>
      <c r="SYJ64" s="468"/>
      <c r="SYK64" s="468"/>
      <c r="SYL64" s="468"/>
      <c r="SYM64" s="468"/>
      <c r="SYN64" s="468"/>
      <c r="SYO64" s="468"/>
      <c r="SYP64" s="468"/>
      <c r="SYQ64" s="468"/>
      <c r="SYR64" s="468"/>
      <c r="SYS64" s="468"/>
      <c r="SYT64" s="468"/>
      <c r="SYU64" s="468"/>
      <c r="SYV64" s="468"/>
      <c r="SYW64" s="468"/>
      <c r="SYX64" s="468"/>
      <c r="SYY64" s="468"/>
      <c r="SYZ64" s="468"/>
      <c r="SZA64" s="468"/>
      <c r="SZB64" s="468"/>
      <c r="SZC64" s="468"/>
      <c r="SZD64" s="468"/>
      <c r="SZE64" s="468"/>
      <c r="SZF64" s="468"/>
      <c r="SZG64" s="468"/>
      <c r="SZH64" s="468"/>
      <c r="SZI64" s="468"/>
      <c r="SZJ64" s="468"/>
      <c r="SZK64" s="468"/>
      <c r="SZL64" s="468"/>
      <c r="SZM64" s="468"/>
      <c r="SZN64" s="468"/>
      <c r="SZO64" s="468"/>
      <c r="SZP64" s="468"/>
      <c r="SZQ64" s="468"/>
      <c r="SZR64" s="468"/>
      <c r="SZS64" s="468"/>
      <c r="SZT64" s="468"/>
      <c r="SZU64" s="468"/>
      <c r="SZV64" s="468"/>
      <c r="SZW64" s="468"/>
      <c r="SZX64" s="468"/>
      <c r="SZY64" s="468"/>
      <c r="SZZ64" s="468"/>
      <c r="TAA64" s="468"/>
      <c r="TAB64" s="468"/>
      <c r="TAC64" s="468"/>
      <c r="TAD64" s="468"/>
      <c r="TAE64" s="468"/>
      <c r="TAF64" s="468"/>
      <c r="TAG64" s="468"/>
      <c r="TAH64" s="468"/>
      <c r="TAI64" s="468"/>
      <c r="TAJ64" s="468"/>
      <c r="TAK64" s="468"/>
      <c r="TAL64" s="468"/>
      <c r="TAM64" s="468"/>
      <c r="TAN64" s="468"/>
      <c r="TAO64" s="468"/>
      <c r="TAP64" s="468"/>
      <c r="TAQ64" s="468"/>
      <c r="TAR64" s="468"/>
      <c r="TAS64" s="468"/>
      <c r="TAT64" s="468"/>
      <c r="TAU64" s="468"/>
      <c r="TAV64" s="468"/>
      <c r="TAW64" s="468"/>
      <c r="TAX64" s="468"/>
      <c r="TAY64" s="468"/>
      <c r="TAZ64" s="468"/>
      <c r="TBA64" s="468"/>
      <c r="TBB64" s="468"/>
      <c r="TBC64" s="468"/>
      <c r="TBD64" s="468"/>
      <c r="TBE64" s="468"/>
      <c r="TBF64" s="468"/>
      <c r="TBG64" s="468"/>
      <c r="TBH64" s="468"/>
      <c r="TBI64" s="468"/>
      <c r="TBJ64" s="468"/>
      <c r="TBK64" s="468"/>
      <c r="TBL64" s="468"/>
      <c r="TBM64" s="468"/>
      <c r="TBN64" s="468"/>
      <c r="TBO64" s="468"/>
      <c r="TBP64" s="468"/>
      <c r="TBQ64" s="468"/>
      <c r="TBR64" s="468"/>
      <c r="TBS64" s="468"/>
      <c r="TBT64" s="468"/>
      <c r="TBU64" s="468"/>
      <c r="TBV64" s="468"/>
      <c r="TBW64" s="468"/>
      <c r="TBX64" s="468"/>
      <c r="TBY64" s="468"/>
      <c r="TBZ64" s="468"/>
      <c r="TCA64" s="468"/>
      <c r="TCB64" s="468"/>
      <c r="TCC64" s="468"/>
      <c r="TCD64" s="468"/>
      <c r="TCE64" s="468"/>
      <c r="TCF64" s="468"/>
      <c r="TCG64" s="468"/>
      <c r="TCH64" s="468"/>
      <c r="TCI64" s="468"/>
      <c r="TCJ64" s="468"/>
      <c r="TCK64" s="468"/>
      <c r="TCL64" s="468"/>
      <c r="TCM64" s="468"/>
      <c r="TCN64" s="468"/>
      <c r="TCO64" s="468"/>
      <c r="TCP64" s="468"/>
      <c r="TCQ64" s="468"/>
      <c r="TCR64" s="468"/>
      <c r="TCS64" s="468"/>
      <c r="TCT64" s="468"/>
      <c r="TCU64" s="468"/>
      <c r="TCV64" s="468"/>
      <c r="TCW64" s="468"/>
      <c r="TCX64" s="468"/>
      <c r="TCY64" s="468"/>
      <c r="TCZ64" s="468"/>
      <c r="TDA64" s="468"/>
      <c r="TDB64" s="468"/>
      <c r="TDC64" s="468"/>
      <c r="TDD64" s="468"/>
      <c r="TDE64" s="468"/>
      <c r="TDF64" s="468"/>
      <c r="TDG64" s="468"/>
      <c r="TDH64" s="468"/>
      <c r="TDI64" s="468"/>
      <c r="TDJ64" s="468"/>
      <c r="TDK64" s="468"/>
      <c r="TDL64" s="468"/>
      <c r="TDM64" s="468"/>
      <c r="TDN64" s="468"/>
      <c r="TDO64" s="468"/>
      <c r="TDP64" s="468"/>
      <c r="TDQ64" s="468"/>
      <c r="TDR64" s="468"/>
      <c r="TDS64" s="468"/>
      <c r="TDT64" s="468"/>
      <c r="TDU64" s="468"/>
      <c r="TDV64" s="468"/>
      <c r="TDW64" s="468"/>
      <c r="TDX64" s="468"/>
      <c r="TDY64" s="468"/>
      <c r="TDZ64" s="468"/>
      <c r="TEA64" s="468"/>
      <c r="TEB64" s="468"/>
      <c r="TEC64" s="468"/>
      <c r="TED64" s="468"/>
      <c r="TEE64" s="468"/>
      <c r="TEF64" s="468"/>
      <c r="TEG64" s="468"/>
      <c r="TEH64" s="468"/>
      <c r="TEI64" s="468"/>
      <c r="TEJ64" s="468"/>
      <c r="TEK64" s="468"/>
      <c r="TEL64" s="468"/>
      <c r="TEM64" s="468"/>
      <c r="TEN64" s="468"/>
      <c r="TEO64" s="468"/>
      <c r="TEP64" s="468"/>
      <c r="TEQ64" s="468"/>
      <c r="TER64" s="468"/>
      <c r="TES64" s="468"/>
      <c r="TET64" s="468"/>
      <c r="TEU64" s="468"/>
      <c r="TEV64" s="468"/>
      <c r="TEW64" s="468"/>
      <c r="TEX64" s="468"/>
      <c r="TEY64" s="468"/>
      <c r="TEZ64" s="468"/>
      <c r="TFA64" s="468"/>
      <c r="TFB64" s="468"/>
      <c r="TFC64" s="468"/>
      <c r="TFD64" s="468"/>
      <c r="TFE64" s="468"/>
      <c r="TFF64" s="468"/>
      <c r="TFG64" s="468"/>
      <c r="TFH64" s="468"/>
      <c r="TFI64" s="468"/>
      <c r="TFJ64" s="468"/>
      <c r="TFK64" s="468"/>
      <c r="TFL64" s="468"/>
      <c r="TFM64" s="468"/>
      <c r="TFN64" s="468"/>
      <c r="TFO64" s="468"/>
      <c r="TFP64" s="468"/>
      <c r="TFQ64" s="468"/>
      <c r="TFR64" s="468"/>
      <c r="TFS64" s="468"/>
      <c r="TFT64" s="468"/>
      <c r="TFU64" s="468"/>
      <c r="TFV64" s="468"/>
      <c r="TFW64" s="468"/>
      <c r="TFX64" s="468"/>
      <c r="TFY64" s="468"/>
      <c r="TFZ64" s="468"/>
      <c r="TGA64" s="468"/>
      <c r="TGB64" s="468"/>
      <c r="TGC64" s="468"/>
      <c r="TGD64" s="468"/>
      <c r="TGE64" s="468"/>
      <c r="TGF64" s="468"/>
      <c r="TGG64" s="468"/>
      <c r="TGH64" s="468"/>
      <c r="TGI64" s="468"/>
      <c r="TGJ64" s="468"/>
      <c r="TGK64" s="468"/>
      <c r="TGL64" s="468"/>
      <c r="TGM64" s="468"/>
      <c r="TGN64" s="468"/>
      <c r="TGO64" s="468"/>
      <c r="TGP64" s="468"/>
      <c r="TGQ64" s="468"/>
      <c r="TGR64" s="468"/>
      <c r="TGS64" s="468"/>
      <c r="TGT64" s="468"/>
      <c r="TGU64" s="468"/>
      <c r="TGV64" s="468"/>
      <c r="TGW64" s="468"/>
      <c r="TGX64" s="468"/>
      <c r="TGY64" s="468"/>
      <c r="TGZ64" s="468"/>
      <c r="THA64" s="468"/>
      <c r="THB64" s="468"/>
      <c r="THC64" s="468"/>
      <c r="THD64" s="468"/>
      <c r="THE64" s="468"/>
      <c r="THF64" s="468"/>
      <c r="THG64" s="468"/>
      <c r="THH64" s="468"/>
      <c r="THI64" s="468"/>
      <c r="THJ64" s="468"/>
      <c r="THK64" s="468"/>
      <c r="THL64" s="468"/>
      <c r="THM64" s="468"/>
      <c r="THN64" s="468"/>
      <c r="THO64" s="468"/>
      <c r="THP64" s="468"/>
      <c r="THQ64" s="468"/>
      <c r="THR64" s="468"/>
      <c r="THS64" s="468"/>
      <c r="THT64" s="468"/>
      <c r="THU64" s="468"/>
      <c r="THV64" s="468"/>
      <c r="THW64" s="468"/>
      <c r="THX64" s="468"/>
      <c r="THY64" s="468"/>
      <c r="THZ64" s="468"/>
      <c r="TIA64" s="468"/>
      <c r="TIB64" s="468"/>
      <c r="TIC64" s="468"/>
      <c r="TID64" s="468"/>
      <c r="TIE64" s="468"/>
      <c r="TIF64" s="468"/>
      <c r="TIG64" s="468"/>
      <c r="TIH64" s="468"/>
      <c r="TII64" s="468"/>
      <c r="TIJ64" s="468"/>
      <c r="TIK64" s="468"/>
      <c r="TIL64" s="468"/>
      <c r="TIM64" s="468"/>
      <c r="TIN64" s="468"/>
      <c r="TIO64" s="468"/>
      <c r="TIP64" s="468"/>
      <c r="TIQ64" s="468"/>
      <c r="TIR64" s="468"/>
      <c r="TIS64" s="468"/>
      <c r="TIT64" s="468"/>
      <c r="TIU64" s="468"/>
      <c r="TIV64" s="468"/>
      <c r="TIW64" s="468"/>
      <c r="TIX64" s="468"/>
      <c r="TIY64" s="468"/>
      <c r="TIZ64" s="468"/>
      <c r="TJA64" s="468"/>
      <c r="TJB64" s="468"/>
      <c r="TJC64" s="468"/>
      <c r="TJD64" s="468"/>
      <c r="TJE64" s="468"/>
      <c r="TJF64" s="468"/>
      <c r="TJG64" s="468"/>
      <c r="TJH64" s="468"/>
      <c r="TJI64" s="468"/>
      <c r="TJJ64" s="468"/>
      <c r="TJK64" s="468"/>
      <c r="TJL64" s="468"/>
      <c r="TJM64" s="468"/>
      <c r="TJN64" s="468"/>
      <c r="TJO64" s="468"/>
      <c r="TJP64" s="468"/>
      <c r="TJQ64" s="468"/>
      <c r="TJR64" s="468"/>
      <c r="TJS64" s="468"/>
      <c r="TJT64" s="468"/>
      <c r="TJU64" s="468"/>
      <c r="TJV64" s="468"/>
      <c r="TJW64" s="468"/>
      <c r="TJX64" s="468"/>
      <c r="TJY64" s="468"/>
      <c r="TJZ64" s="468"/>
      <c r="TKA64" s="468"/>
      <c r="TKB64" s="468"/>
      <c r="TKC64" s="468"/>
      <c r="TKD64" s="468"/>
      <c r="TKE64" s="468"/>
      <c r="TKF64" s="468"/>
      <c r="TKG64" s="468"/>
      <c r="TKH64" s="468"/>
      <c r="TKI64" s="468"/>
      <c r="TKJ64" s="468"/>
      <c r="TKK64" s="468"/>
      <c r="TKL64" s="468"/>
      <c r="TKM64" s="468"/>
      <c r="TKN64" s="468"/>
      <c r="TKO64" s="468"/>
      <c r="TKP64" s="468"/>
      <c r="TKQ64" s="468"/>
      <c r="TKR64" s="468"/>
      <c r="TKS64" s="468"/>
      <c r="TKT64" s="468"/>
      <c r="TKU64" s="468"/>
      <c r="TKV64" s="468"/>
      <c r="TKW64" s="468"/>
      <c r="TKX64" s="468"/>
      <c r="TKY64" s="468"/>
      <c r="TKZ64" s="468"/>
      <c r="TLA64" s="468"/>
      <c r="TLB64" s="468"/>
      <c r="TLC64" s="468"/>
      <c r="TLD64" s="468"/>
      <c r="TLE64" s="468"/>
      <c r="TLF64" s="468"/>
      <c r="TLG64" s="468"/>
      <c r="TLH64" s="468"/>
      <c r="TLI64" s="468"/>
      <c r="TLJ64" s="468"/>
      <c r="TLK64" s="468"/>
      <c r="TLL64" s="468"/>
      <c r="TLM64" s="468"/>
      <c r="TLN64" s="468"/>
      <c r="TLO64" s="468"/>
      <c r="TLP64" s="468"/>
      <c r="TLQ64" s="468"/>
      <c r="TLR64" s="468"/>
      <c r="TLS64" s="468"/>
      <c r="TLT64" s="468"/>
      <c r="TLU64" s="468"/>
      <c r="TLV64" s="468"/>
      <c r="TLW64" s="468"/>
      <c r="TLX64" s="468"/>
      <c r="TLY64" s="468"/>
      <c r="TLZ64" s="468"/>
      <c r="TMA64" s="468"/>
      <c r="TMB64" s="468"/>
      <c r="TMC64" s="468"/>
      <c r="TMD64" s="468"/>
      <c r="TME64" s="468"/>
      <c r="TMF64" s="468"/>
      <c r="TMG64" s="468"/>
      <c r="TMH64" s="468"/>
      <c r="TMI64" s="468"/>
      <c r="TMJ64" s="468"/>
      <c r="TMK64" s="468"/>
      <c r="TML64" s="468"/>
      <c r="TMM64" s="468"/>
      <c r="TMN64" s="468"/>
      <c r="TMO64" s="468"/>
      <c r="TMP64" s="468"/>
      <c r="TMQ64" s="468"/>
      <c r="TMR64" s="468"/>
      <c r="TMS64" s="468"/>
      <c r="TMT64" s="468"/>
      <c r="TMU64" s="468"/>
      <c r="TMV64" s="468"/>
      <c r="TMW64" s="468"/>
      <c r="TMX64" s="468"/>
      <c r="TMY64" s="468"/>
      <c r="TMZ64" s="468"/>
      <c r="TNA64" s="468"/>
      <c r="TNB64" s="468"/>
      <c r="TNC64" s="468"/>
      <c r="TND64" s="468"/>
      <c r="TNE64" s="468"/>
      <c r="TNF64" s="468"/>
      <c r="TNG64" s="468"/>
      <c r="TNH64" s="468"/>
      <c r="TNI64" s="468"/>
      <c r="TNJ64" s="468"/>
      <c r="TNK64" s="468"/>
      <c r="TNL64" s="468"/>
      <c r="TNM64" s="468"/>
      <c r="TNN64" s="468"/>
      <c r="TNO64" s="468"/>
      <c r="TNP64" s="468"/>
      <c r="TNQ64" s="468"/>
      <c r="TNR64" s="468"/>
      <c r="TNS64" s="468"/>
      <c r="TNT64" s="468"/>
      <c r="TNU64" s="468"/>
      <c r="TNV64" s="468"/>
      <c r="TNW64" s="468"/>
      <c r="TNX64" s="468"/>
      <c r="TNY64" s="468"/>
      <c r="TNZ64" s="468"/>
      <c r="TOA64" s="468"/>
      <c r="TOB64" s="468"/>
      <c r="TOC64" s="468"/>
      <c r="TOD64" s="468"/>
      <c r="TOE64" s="468"/>
      <c r="TOF64" s="468"/>
      <c r="TOG64" s="468"/>
      <c r="TOH64" s="468"/>
      <c r="TOI64" s="468"/>
      <c r="TOJ64" s="468"/>
      <c r="TOK64" s="468"/>
      <c r="TOL64" s="468"/>
      <c r="TOM64" s="468"/>
      <c r="TON64" s="468"/>
      <c r="TOO64" s="468"/>
      <c r="TOP64" s="468"/>
      <c r="TOQ64" s="468"/>
      <c r="TOR64" s="468"/>
      <c r="TOS64" s="468"/>
      <c r="TOT64" s="468"/>
      <c r="TOU64" s="468"/>
      <c r="TOV64" s="468"/>
      <c r="TOW64" s="468"/>
      <c r="TOX64" s="468"/>
      <c r="TOY64" s="468"/>
      <c r="TOZ64" s="468"/>
      <c r="TPA64" s="468"/>
      <c r="TPB64" s="468"/>
      <c r="TPC64" s="468"/>
      <c r="TPD64" s="468"/>
      <c r="TPE64" s="468"/>
      <c r="TPF64" s="468"/>
      <c r="TPG64" s="468"/>
      <c r="TPH64" s="468"/>
      <c r="TPI64" s="468"/>
      <c r="TPJ64" s="468"/>
      <c r="TPK64" s="468"/>
      <c r="TPL64" s="468"/>
      <c r="TPM64" s="468"/>
      <c r="TPN64" s="468"/>
      <c r="TPO64" s="468"/>
      <c r="TPP64" s="468"/>
      <c r="TPQ64" s="468"/>
      <c r="TPR64" s="468"/>
      <c r="TPS64" s="468"/>
      <c r="TPT64" s="468"/>
      <c r="TPU64" s="468"/>
      <c r="TPV64" s="468"/>
      <c r="TPW64" s="468"/>
      <c r="TPX64" s="468"/>
      <c r="TPY64" s="468"/>
      <c r="TPZ64" s="468"/>
      <c r="TQA64" s="468"/>
      <c r="TQB64" s="468"/>
      <c r="TQC64" s="468"/>
      <c r="TQD64" s="468"/>
      <c r="TQE64" s="468"/>
      <c r="TQF64" s="468"/>
      <c r="TQG64" s="468"/>
      <c r="TQH64" s="468"/>
      <c r="TQI64" s="468"/>
      <c r="TQJ64" s="468"/>
      <c r="TQK64" s="468"/>
      <c r="TQL64" s="468"/>
      <c r="TQM64" s="468"/>
      <c r="TQN64" s="468"/>
      <c r="TQO64" s="468"/>
      <c r="TQP64" s="468"/>
      <c r="TQQ64" s="468"/>
      <c r="TQR64" s="468"/>
      <c r="TQS64" s="468"/>
      <c r="TQT64" s="468"/>
      <c r="TQU64" s="468"/>
      <c r="TQV64" s="468"/>
      <c r="TQW64" s="468"/>
      <c r="TQX64" s="468"/>
      <c r="TQY64" s="468"/>
      <c r="TQZ64" s="468"/>
      <c r="TRA64" s="468"/>
      <c r="TRB64" s="468"/>
      <c r="TRC64" s="468"/>
      <c r="TRD64" s="468"/>
      <c r="TRE64" s="468"/>
      <c r="TRF64" s="468"/>
      <c r="TRG64" s="468"/>
      <c r="TRH64" s="468"/>
      <c r="TRI64" s="468"/>
      <c r="TRJ64" s="468"/>
      <c r="TRK64" s="468"/>
      <c r="TRL64" s="468"/>
      <c r="TRM64" s="468"/>
      <c r="TRN64" s="468"/>
      <c r="TRO64" s="468"/>
      <c r="TRP64" s="468"/>
      <c r="TRQ64" s="468"/>
      <c r="TRR64" s="468"/>
      <c r="TRS64" s="468"/>
      <c r="TRT64" s="468"/>
      <c r="TRU64" s="468"/>
      <c r="TRV64" s="468"/>
      <c r="TRW64" s="468"/>
      <c r="TRX64" s="468"/>
      <c r="TRY64" s="468"/>
      <c r="TRZ64" s="468"/>
      <c r="TSA64" s="468"/>
      <c r="TSB64" s="468"/>
      <c r="TSC64" s="468"/>
      <c r="TSD64" s="468"/>
      <c r="TSE64" s="468"/>
      <c r="TSF64" s="468"/>
      <c r="TSG64" s="468"/>
      <c r="TSH64" s="468"/>
      <c r="TSI64" s="468"/>
      <c r="TSJ64" s="468"/>
      <c r="TSK64" s="468"/>
      <c r="TSL64" s="468"/>
      <c r="TSM64" s="468"/>
      <c r="TSN64" s="468"/>
      <c r="TSO64" s="468"/>
      <c r="TSP64" s="468"/>
      <c r="TSQ64" s="468"/>
      <c r="TSR64" s="468"/>
      <c r="TSS64" s="468"/>
      <c r="TST64" s="468"/>
      <c r="TSU64" s="468"/>
      <c r="TSV64" s="468"/>
      <c r="TSW64" s="468"/>
      <c r="TSX64" s="468"/>
      <c r="TSY64" s="468"/>
      <c r="TSZ64" s="468"/>
      <c r="TTA64" s="468"/>
      <c r="TTB64" s="468"/>
      <c r="TTC64" s="468"/>
      <c r="TTD64" s="468"/>
      <c r="TTE64" s="468"/>
      <c r="TTF64" s="468"/>
      <c r="TTG64" s="468"/>
      <c r="TTH64" s="468"/>
      <c r="TTI64" s="468"/>
      <c r="TTJ64" s="468"/>
      <c r="TTK64" s="468"/>
      <c r="TTL64" s="468"/>
      <c r="TTM64" s="468"/>
      <c r="TTN64" s="468"/>
      <c r="TTO64" s="468"/>
      <c r="TTP64" s="468"/>
      <c r="TTQ64" s="468"/>
      <c r="TTR64" s="468"/>
      <c r="TTS64" s="468"/>
      <c r="TTT64" s="468"/>
      <c r="TTU64" s="468"/>
      <c r="TTV64" s="468"/>
      <c r="TTW64" s="468"/>
      <c r="TTX64" s="468"/>
      <c r="TTY64" s="468"/>
      <c r="TTZ64" s="468"/>
      <c r="TUA64" s="468"/>
      <c r="TUB64" s="468"/>
      <c r="TUC64" s="468"/>
      <c r="TUD64" s="468"/>
      <c r="TUE64" s="468"/>
      <c r="TUF64" s="468"/>
      <c r="TUG64" s="468"/>
      <c r="TUH64" s="468"/>
      <c r="TUI64" s="468"/>
      <c r="TUJ64" s="468"/>
      <c r="TUK64" s="468"/>
      <c r="TUL64" s="468"/>
      <c r="TUM64" s="468"/>
      <c r="TUN64" s="468"/>
      <c r="TUO64" s="468"/>
      <c r="TUP64" s="468"/>
      <c r="TUQ64" s="468"/>
      <c r="TUR64" s="468"/>
      <c r="TUS64" s="468"/>
      <c r="TUT64" s="468"/>
      <c r="TUU64" s="468"/>
      <c r="TUV64" s="468"/>
      <c r="TUW64" s="468"/>
      <c r="TUX64" s="468"/>
      <c r="TUY64" s="468"/>
      <c r="TUZ64" s="468"/>
      <c r="TVA64" s="468"/>
      <c r="TVB64" s="468"/>
      <c r="TVC64" s="468"/>
      <c r="TVD64" s="468"/>
      <c r="TVE64" s="468"/>
      <c r="TVF64" s="468"/>
      <c r="TVG64" s="468"/>
      <c r="TVH64" s="468"/>
      <c r="TVI64" s="468"/>
      <c r="TVJ64" s="468"/>
      <c r="TVK64" s="468"/>
      <c r="TVL64" s="468"/>
      <c r="TVM64" s="468"/>
      <c r="TVN64" s="468"/>
      <c r="TVO64" s="468"/>
      <c r="TVP64" s="468"/>
      <c r="TVQ64" s="468"/>
      <c r="TVR64" s="468"/>
      <c r="TVS64" s="468"/>
      <c r="TVT64" s="468"/>
      <c r="TVU64" s="468"/>
      <c r="TVV64" s="468"/>
      <c r="TVW64" s="468"/>
      <c r="TVX64" s="468"/>
      <c r="TVY64" s="468"/>
      <c r="TVZ64" s="468"/>
      <c r="TWA64" s="468"/>
      <c r="TWB64" s="468"/>
      <c r="TWC64" s="468"/>
      <c r="TWD64" s="468"/>
      <c r="TWE64" s="468"/>
      <c r="TWF64" s="468"/>
      <c r="TWG64" s="468"/>
      <c r="TWH64" s="468"/>
      <c r="TWI64" s="468"/>
      <c r="TWJ64" s="468"/>
      <c r="TWK64" s="468"/>
      <c r="TWL64" s="468"/>
      <c r="TWM64" s="468"/>
      <c r="TWN64" s="468"/>
      <c r="TWO64" s="468"/>
      <c r="TWP64" s="468"/>
      <c r="TWQ64" s="468"/>
      <c r="TWR64" s="468"/>
      <c r="TWS64" s="468"/>
      <c r="TWT64" s="468"/>
      <c r="TWU64" s="468"/>
      <c r="TWV64" s="468"/>
      <c r="TWW64" s="468"/>
      <c r="TWX64" s="468"/>
      <c r="TWY64" s="468"/>
      <c r="TWZ64" s="468"/>
      <c r="TXA64" s="468"/>
      <c r="TXB64" s="468"/>
      <c r="TXC64" s="468"/>
      <c r="TXD64" s="468"/>
      <c r="TXE64" s="468"/>
      <c r="TXF64" s="468"/>
      <c r="TXG64" s="468"/>
      <c r="TXH64" s="468"/>
      <c r="TXI64" s="468"/>
      <c r="TXJ64" s="468"/>
      <c r="TXK64" s="468"/>
      <c r="TXL64" s="468"/>
      <c r="TXM64" s="468"/>
      <c r="TXN64" s="468"/>
      <c r="TXO64" s="468"/>
      <c r="TXP64" s="468"/>
      <c r="TXQ64" s="468"/>
      <c r="TXR64" s="468"/>
      <c r="TXS64" s="468"/>
      <c r="TXT64" s="468"/>
      <c r="TXU64" s="468"/>
      <c r="TXV64" s="468"/>
      <c r="TXW64" s="468"/>
      <c r="TXX64" s="468"/>
      <c r="TXY64" s="468"/>
      <c r="TXZ64" s="468"/>
      <c r="TYA64" s="468"/>
      <c r="TYB64" s="468"/>
      <c r="TYC64" s="468"/>
      <c r="TYD64" s="468"/>
      <c r="TYE64" s="468"/>
      <c r="TYF64" s="468"/>
      <c r="TYG64" s="468"/>
      <c r="TYH64" s="468"/>
      <c r="TYI64" s="468"/>
      <c r="TYJ64" s="468"/>
      <c r="TYK64" s="468"/>
      <c r="TYL64" s="468"/>
      <c r="TYM64" s="468"/>
      <c r="TYN64" s="468"/>
      <c r="TYO64" s="468"/>
      <c r="TYP64" s="468"/>
      <c r="TYQ64" s="468"/>
      <c r="TYR64" s="468"/>
      <c r="TYS64" s="468"/>
      <c r="TYT64" s="468"/>
      <c r="TYU64" s="468"/>
      <c r="TYV64" s="468"/>
      <c r="TYW64" s="468"/>
      <c r="TYX64" s="468"/>
      <c r="TYY64" s="468"/>
      <c r="TYZ64" s="468"/>
      <c r="TZA64" s="468"/>
      <c r="TZB64" s="468"/>
      <c r="TZC64" s="468"/>
      <c r="TZD64" s="468"/>
      <c r="TZE64" s="468"/>
      <c r="TZF64" s="468"/>
      <c r="TZG64" s="468"/>
      <c r="TZH64" s="468"/>
      <c r="TZI64" s="468"/>
      <c r="TZJ64" s="468"/>
      <c r="TZK64" s="468"/>
      <c r="TZL64" s="468"/>
      <c r="TZM64" s="468"/>
      <c r="TZN64" s="468"/>
      <c r="TZO64" s="468"/>
      <c r="TZP64" s="468"/>
      <c r="TZQ64" s="468"/>
      <c r="TZR64" s="468"/>
      <c r="TZS64" s="468"/>
      <c r="TZT64" s="468"/>
      <c r="TZU64" s="468"/>
      <c r="TZV64" s="468"/>
      <c r="TZW64" s="468"/>
      <c r="TZX64" s="468"/>
      <c r="TZY64" s="468"/>
      <c r="TZZ64" s="468"/>
      <c r="UAA64" s="468"/>
      <c r="UAB64" s="468"/>
      <c r="UAC64" s="468"/>
      <c r="UAD64" s="468"/>
      <c r="UAE64" s="468"/>
      <c r="UAF64" s="468"/>
      <c r="UAG64" s="468"/>
      <c r="UAH64" s="468"/>
      <c r="UAI64" s="468"/>
      <c r="UAJ64" s="468"/>
      <c r="UAK64" s="468"/>
      <c r="UAL64" s="468"/>
      <c r="UAM64" s="468"/>
      <c r="UAN64" s="468"/>
      <c r="UAO64" s="468"/>
      <c r="UAP64" s="468"/>
      <c r="UAQ64" s="468"/>
      <c r="UAR64" s="468"/>
      <c r="UAS64" s="468"/>
      <c r="UAT64" s="468"/>
      <c r="UAU64" s="468"/>
      <c r="UAV64" s="468"/>
      <c r="UAW64" s="468"/>
      <c r="UAX64" s="468"/>
      <c r="UAY64" s="468"/>
      <c r="UAZ64" s="468"/>
      <c r="UBA64" s="468"/>
      <c r="UBB64" s="468"/>
      <c r="UBC64" s="468"/>
      <c r="UBD64" s="468"/>
      <c r="UBE64" s="468"/>
      <c r="UBF64" s="468"/>
      <c r="UBG64" s="468"/>
      <c r="UBH64" s="468"/>
      <c r="UBI64" s="468"/>
      <c r="UBJ64" s="468"/>
      <c r="UBK64" s="468"/>
      <c r="UBL64" s="468"/>
      <c r="UBM64" s="468"/>
      <c r="UBN64" s="468"/>
      <c r="UBO64" s="468"/>
      <c r="UBP64" s="468"/>
      <c r="UBQ64" s="468"/>
      <c r="UBR64" s="468"/>
      <c r="UBS64" s="468"/>
      <c r="UBT64" s="468"/>
      <c r="UBU64" s="468"/>
      <c r="UBV64" s="468"/>
      <c r="UBW64" s="468"/>
      <c r="UBX64" s="468"/>
      <c r="UBY64" s="468"/>
      <c r="UBZ64" s="468"/>
      <c r="UCA64" s="468"/>
      <c r="UCB64" s="468"/>
      <c r="UCC64" s="468"/>
      <c r="UCD64" s="468"/>
      <c r="UCE64" s="468"/>
      <c r="UCF64" s="468"/>
      <c r="UCG64" s="468"/>
      <c r="UCH64" s="468"/>
      <c r="UCI64" s="468"/>
      <c r="UCJ64" s="468"/>
      <c r="UCK64" s="468"/>
      <c r="UCL64" s="468"/>
      <c r="UCM64" s="468"/>
      <c r="UCN64" s="468"/>
      <c r="UCO64" s="468"/>
      <c r="UCP64" s="468"/>
      <c r="UCQ64" s="468"/>
      <c r="UCR64" s="468"/>
      <c r="UCS64" s="468"/>
      <c r="UCT64" s="468"/>
      <c r="UCU64" s="468"/>
      <c r="UCV64" s="468"/>
      <c r="UCW64" s="468"/>
      <c r="UCX64" s="468"/>
      <c r="UCY64" s="468"/>
      <c r="UCZ64" s="468"/>
      <c r="UDA64" s="468"/>
      <c r="UDB64" s="468"/>
      <c r="UDC64" s="468"/>
      <c r="UDD64" s="468"/>
      <c r="UDE64" s="468"/>
      <c r="UDF64" s="468"/>
      <c r="UDG64" s="468"/>
      <c r="UDH64" s="468"/>
      <c r="UDI64" s="468"/>
      <c r="UDJ64" s="468"/>
      <c r="UDK64" s="468"/>
      <c r="UDL64" s="468"/>
      <c r="UDM64" s="468"/>
      <c r="UDN64" s="468"/>
      <c r="UDO64" s="468"/>
      <c r="UDP64" s="468"/>
      <c r="UDQ64" s="468"/>
      <c r="UDR64" s="468"/>
      <c r="UDS64" s="468"/>
      <c r="UDT64" s="468"/>
      <c r="UDU64" s="468"/>
      <c r="UDV64" s="468"/>
      <c r="UDW64" s="468"/>
      <c r="UDX64" s="468"/>
      <c r="UDY64" s="468"/>
      <c r="UDZ64" s="468"/>
      <c r="UEA64" s="468"/>
      <c r="UEB64" s="468"/>
      <c r="UEC64" s="468"/>
      <c r="UED64" s="468"/>
      <c r="UEE64" s="468"/>
      <c r="UEF64" s="468"/>
      <c r="UEG64" s="468"/>
      <c r="UEH64" s="468"/>
      <c r="UEI64" s="468"/>
      <c r="UEJ64" s="468"/>
      <c r="UEK64" s="468"/>
      <c r="UEL64" s="468"/>
      <c r="UEM64" s="468"/>
      <c r="UEN64" s="468"/>
      <c r="UEO64" s="468"/>
      <c r="UEP64" s="468"/>
      <c r="UEQ64" s="468"/>
      <c r="UER64" s="468"/>
      <c r="UES64" s="468"/>
      <c r="UET64" s="468"/>
      <c r="UEU64" s="468"/>
      <c r="UEV64" s="468"/>
      <c r="UEW64" s="468"/>
      <c r="UEX64" s="468"/>
      <c r="UEY64" s="468"/>
      <c r="UEZ64" s="468"/>
      <c r="UFA64" s="468"/>
      <c r="UFB64" s="468"/>
      <c r="UFC64" s="468"/>
      <c r="UFD64" s="468"/>
      <c r="UFE64" s="468"/>
      <c r="UFF64" s="468"/>
      <c r="UFG64" s="468"/>
      <c r="UFH64" s="468"/>
      <c r="UFI64" s="468"/>
      <c r="UFJ64" s="468"/>
      <c r="UFK64" s="468"/>
      <c r="UFL64" s="468"/>
      <c r="UFM64" s="468"/>
      <c r="UFN64" s="468"/>
      <c r="UFO64" s="468"/>
      <c r="UFP64" s="468"/>
      <c r="UFQ64" s="468"/>
      <c r="UFR64" s="468"/>
      <c r="UFS64" s="468"/>
      <c r="UFT64" s="468"/>
      <c r="UFU64" s="468"/>
      <c r="UFV64" s="468"/>
      <c r="UFW64" s="468"/>
      <c r="UFX64" s="468"/>
      <c r="UFY64" s="468"/>
      <c r="UFZ64" s="468"/>
      <c r="UGA64" s="468"/>
      <c r="UGB64" s="468"/>
      <c r="UGC64" s="468"/>
      <c r="UGD64" s="468"/>
      <c r="UGE64" s="468"/>
      <c r="UGF64" s="468"/>
      <c r="UGG64" s="468"/>
      <c r="UGH64" s="468"/>
      <c r="UGI64" s="468"/>
      <c r="UGJ64" s="468"/>
      <c r="UGK64" s="468"/>
      <c r="UGL64" s="468"/>
      <c r="UGM64" s="468"/>
      <c r="UGN64" s="468"/>
      <c r="UGO64" s="468"/>
      <c r="UGP64" s="468"/>
      <c r="UGQ64" s="468"/>
      <c r="UGR64" s="468"/>
      <c r="UGS64" s="468"/>
      <c r="UGT64" s="468"/>
      <c r="UGU64" s="468"/>
      <c r="UGV64" s="468"/>
      <c r="UGW64" s="468"/>
      <c r="UGX64" s="468"/>
      <c r="UGY64" s="468"/>
      <c r="UGZ64" s="468"/>
      <c r="UHA64" s="468"/>
      <c r="UHB64" s="468"/>
      <c r="UHC64" s="468"/>
      <c r="UHD64" s="468"/>
      <c r="UHE64" s="468"/>
      <c r="UHF64" s="468"/>
      <c r="UHG64" s="468"/>
      <c r="UHH64" s="468"/>
      <c r="UHI64" s="468"/>
      <c r="UHJ64" s="468"/>
      <c r="UHK64" s="468"/>
      <c r="UHL64" s="468"/>
      <c r="UHM64" s="468"/>
      <c r="UHN64" s="468"/>
      <c r="UHO64" s="468"/>
      <c r="UHP64" s="468"/>
      <c r="UHQ64" s="468"/>
      <c r="UHR64" s="468"/>
      <c r="UHS64" s="468"/>
      <c r="UHT64" s="468"/>
      <c r="UHU64" s="468"/>
      <c r="UHV64" s="468"/>
      <c r="UHW64" s="468"/>
      <c r="UHX64" s="468"/>
      <c r="UHY64" s="468"/>
      <c r="UHZ64" s="468"/>
      <c r="UIA64" s="468"/>
      <c r="UIB64" s="468"/>
      <c r="UIC64" s="468"/>
      <c r="UID64" s="468"/>
      <c r="UIE64" s="468"/>
      <c r="UIF64" s="468"/>
      <c r="UIG64" s="468"/>
      <c r="UIH64" s="468"/>
      <c r="UII64" s="468"/>
      <c r="UIJ64" s="468"/>
      <c r="UIK64" s="468"/>
      <c r="UIL64" s="468"/>
      <c r="UIM64" s="468"/>
      <c r="UIN64" s="468"/>
      <c r="UIO64" s="468"/>
      <c r="UIP64" s="468"/>
      <c r="UIQ64" s="468"/>
      <c r="UIR64" s="468"/>
      <c r="UIS64" s="468"/>
      <c r="UIT64" s="468"/>
      <c r="UIU64" s="468"/>
      <c r="UIV64" s="468"/>
      <c r="UIW64" s="468"/>
      <c r="UIX64" s="468"/>
      <c r="UIY64" s="468"/>
      <c r="UIZ64" s="468"/>
      <c r="UJA64" s="468"/>
      <c r="UJB64" s="468"/>
      <c r="UJC64" s="468"/>
      <c r="UJD64" s="468"/>
      <c r="UJE64" s="468"/>
      <c r="UJF64" s="468"/>
      <c r="UJG64" s="468"/>
      <c r="UJH64" s="468"/>
      <c r="UJI64" s="468"/>
      <c r="UJJ64" s="468"/>
      <c r="UJK64" s="468"/>
      <c r="UJL64" s="468"/>
      <c r="UJM64" s="468"/>
      <c r="UJN64" s="468"/>
      <c r="UJO64" s="468"/>
      <c r="UJP64" s="468"/>
      <c r="UJQ64" s="468"/>
      <c r="UJR64" s="468"/>
      <c r="UJS64" s="468"/>
      <c r="UJT64" s="468"/>
      <c r="UJU64" s="468"/>
      <c r="UJV64" s="468"/>
      <c r="UJW64" s="468"/>
      <c r="UJX64" s="468"/>
      <c r="UJY64" s="468"/>
      <c r="UJZ64" s="468"/>
      <c r="UKA64" s="468"/>
      <c r="UKB64" s="468"/>
      <c r="UKC64" s="468"/>
      <c r="UKD64" s="468"/>
      <c r="UKE64" s="468"/>
      <c r="UKF64" s="468"/>
      <c r="UKG64" s="468"/>
      <c r="UKH64" s="468"/>
      <c r="UKI64" s="468"/>
      <c r="UKJ64" s="468"/>
      <c r="UKK64" s="468"/>
      <c r="UKL64" s="468"/>
      <c r="UKM64" s="468"/>
      <c r="UKN64" s="468"/>
      <c r="UKO64" s="468"/>
      <c r="UKP64" s="468"/>
      <c r="UKQ64" s="468"/>
      <c r="UKR64" s="468"/>
      <c r="UKS64" s="468"/>
      <c r="UKT64" s="468"/>
      <c r="UKU64" s="468"/>
      <c r="UKV64" s="468"/>
      <c r="UKW64" s="468"/>
      <c r="UKX64" s="468"/>
      <c r="UKY64" s="468"/>
      <c r="UKZ64" s="468"/>
      <c r="ULA64" s="468"/>
      <c r="ULB64" s="468"/>
      <c r="ULC64" s="468"/>
      <c r="ULD64" s="468"/>
      <c r="ULE64" s="468"/>
      <c r="ULF64" s="468"/>
      <c r="ULG64" s="468"/>
      <c r="ULH64" s="468"/>
      <c r="ULI64" s="468"/>
      <c r="ULJ64" s="468"/>
      <c r="ULK64" s="468"/>
      <c r="ULL64" s="468"/>
      <c r="ULM64" s="468"/>
      <c r="ULN64" s="468"/>
      <c r="ULO64" s="468"/>
      <c r="ULP64" s="468"/>
      <c r="ULQ64" s="468"/>
      <c r="ULR64" s="468"/>
      <c r="ULS64" s="468"/>
      <c r="ULT64" s="468"/>
      <c r="ULU64" s="468"/>
      <c r="ULV64" s="468"/>
      <c r="ULW64" s="468"/>
      <c r="ULX64" s="468"/>
      <c r="ULY64" s="468"/>
      <c r="ULZ64" s="468"/>
      <c r="UMA64" s="468"/>
      <c r="UMB64" s="468"/>
      <c r="UMC64" s="468"/>
      <c r="UMD64" s="468"/>
      <c r="UME64" s="468"/>
      <c r="UMF64" s="468"/>
      <c r="UMG64" s="468"/>
      <c r="UMH64" s="468"/>
      <c r="UMI64" s="468"/>
      <c r="UMJ64" s="468"/>
      <c r="UMK64" s="468"/>
      <c r="UML64" s="468"/>
      <c r="UMM64" s="468"/>
      <c r="UMN64" s="468"/>
      <c r="UMO64" s="468"/>
      <c r="UMP64" s="468"/>
      <c r="UMQ64" s="468"/>
      <c r="UMR64" s="468"/>
      <c r="UMS64" s="468"/>
      <c r="UMT64" s="468"/>
      <c r="UMU64" s="468"/>
      <c r="UMV64" s="468"/>
      <c r="UMW64" s="468"/>
      <c r="UMX64" s="468"/>
      <c r="UMY64" s="468"/>
      <c r="UMZ64" s="468"/>
      <c r="UNA64" s="468"/>
      <c r="UNB64" s="468"/>
      <c r="UNC64" s="468"/>
      <c r="UND64" s="468"/>
      <c r="UNE64" s="468"/>
      <c r="UNF64" s="468"/>
      <c r="UNG64" s="468"/>
      <c r="UNH64" s="468"/>
      <c r="UNI64" s="468"/>
      <c r="UNJ64" s="468"/>
      <c r="UNK64" s="468"/>
      <c r="UNL64" s="468"/>
      <c r="UNM64" s="468"/>
      <c r="UNN64" s="468"/>
      <c r="UNO64" s="468"/>
      <c r="UNP64" s="468"/>
      <c r="UNQ64" s="468"/>
      <c r="UNR64" s="468"/>
      <c r="UNS64" s="468"/>
      <c r="UNT64" s="468"/>
      <c r="UNU64" s="468"/>
      <c r="UNV64" s="468"/>
      <c r="UNW64" s="468"/>
      <c r="UNX64" s="468"/>
      <c r="UNY64" s="468"/>
      <c r="UNZ64" s="468"/>
      <c r="UOA64" s="468"/>
      <c r="UOB64" s="468"/>
      <c r="UOC64" s="468"/>
      <c r="UOD64" s="468"/>
      <c r="UOE64" s="468"/>
      <c r="UOF64" s="468"/>
      <c r="UOG64" s="468"/>
      <c r="UOH64" s="468"/>
      <c r="UOI64" s="468"/>
      <c r="UOJ64" s="468"/>
      <c r="UOK64" s="468"/>
      <c r="UOL64" s="468"/>
      <c r="UOM64" s="468"/>
      <c r="UON64" s="468"/>
      <c r="UOO64" s="468"/>
      <c r="UOP64" s="468"/>
      <c r="UOQ64" s="468"/>
      <c r="UOR64" s="468"/>
      <c r="UOS64" s="468"/>
      <c r="UOT64" s="468"/>
      <c r="UOU64" s="468"/>
      <c r="UOV64" s="468"/>
      <c r="UOW64" s="468"/>
      <c r="UOX64" s="468"/>
      <c r="UOY64" s="468"/>
      <c r="UOZ64" s="468"/>
      <c r="UPA64" s="468"/>
      <c r="UPB64" s="468"/>
      <c r="UPC64" s="468"/>
      <c r="UPD64" s="468"/>
      <c r="UPE64" s="468"/>
      <c r="UPF64" s="468"/>
      <c r="UPG64" s="468"/>
      <c r="UPH64" s="468"/>
      <c r="UPI64" s="468"/>
      <c r="UPJ64" s="468"/>
      <c r="UPK64" s="468"/>
      <c r="UPL64" s="468"/>
      <c r="UPM64" s="468"/>
      <c r="UPN64" s="468"/>
      <c r="UPO64" s="468"/>
      <c r="UPP64" s="468"/>
      <c r="UPQ64" s="468"/>
      <c r="UPR64" s="468"/>
      <c r="UPS64" s="468"/>
      <c r="UPT64" s="468"/>
      <c r="UPU64" s="468"/>
      <c r="UPV64" s="468"/>
      <c r="UPW64" s="468"/>
      <c r="UPX64" s="468"/>
      <c r="UPY64" s="468"/>
      <c r="UPZ64" s="468"/>
      <c r="UQA64" s="468"/>
      <c r="UQB64" s="468"/>
      <c r="UQC64" s="468"/>
      <c r="UQD64" s="468"/>
      <c r="UQE64" s="468"/>
      <c r="UQF64" s="468"/>
      <c r="UQG64" s="468"/>
      <c r="UQH64" s="468"/>
      <c r="UQI64" s="468"/>
      <c r="UQJ64" s="468"/>
      <c r="UQK64" s="468"/>
      <c r="UQL64" s="468"/>
      <c r="UQM64" s="468"/>
      <c r="UQN64" s="468"/>
      <c r="UQO64" s="468"/>
      <c r="UQP64" s="468"/>
      <c r="UQQ64" s="468"/>
      <c r="UQR64" s="468"/>
      <c r="UQS64" s="468"/>
      <c r="UQT64" s="468"/>
      <c r="UQU64" s="468"/>
      <c r="UQV64" s="468"/>
      <c r="UQW64" s="468"/>
      <c r="UQX64" s="468"/>
      <c r="UQY64" s="468"/>
      <c r="UQZ64" s="468"/>
      <c r="URA64" s="468"/>
      <c r="URB64" s="468"/>
      <c r="URC64" s="468"/>
      <c r="URD64" s="468"/>
      <c r="URE64" s="468"/>
      <c r="URF64" s="468"/>
      <c r="URG64" s="468"/>
      <c r="URH64" s="468"/>
      <c r="URI64" s="468"/>
      <c r="URJ64" s="468"/>
      <c r="URK64" s="468"/>
      <c r="URL64" s="468"/>
      <c r="URM64" s="468"/>
      <c r="URN64" s="468"/>
      <c r="URO64" s="468"/>
      <c r="URP64" s="468"/>
      <c r="URQ64" s="468"/>
      <c r="URR64" s="468"/>
      <c r="URS64" s="468"/>
      <c r="URT64" s="468"/>
      <c r="URU64" s="468"/>
      <c r="URV64" s="468"/>
      <c r="URW64" s="468"/>
      <c r="URX64" s="468"/>
      <c r="URY64" s="468"/>
      <c r="URZ64" s="468"/>
      <c r="USA64" s="468"/>
      <c r="USB64" s="468"/>
      <c r="USC64" s="468"/>
      <c r="USD64" s="468"/>
      <c r="USE64" s="468"/>
      <c r="USF64" s="468"/>
      <c r="USG64" s="468"/>
      <c r="USH64" s="468"/>
      <c r="USI64" s="468"/>
      <c r="USJ64" s="468"/>
      <c r="USK64" s="468"/>
      <c r="USL64" s="468"/>
      <c r="USM64" s="468"/>
      <c r="USN64" s="468"/>
      <c r="USO64" s="468"/>
      <c r="USP64" s="468"/>
      <c r="USQ64" s="468"/>
      <c r="USR64" s="468"/>
      <c r="USS64" s="468"/>
      <c r="UST64" s="468"/>
      <c r="USU64" s="468"/>
      <c r="USV64" s="468"/>
      <c r="USW64" s="468"/>
      <c r="USX64" s="468"/>
      <c r="USY64" s="468"/>
      <c r="USZ64" s="468"/>
      <c r="UTA64" s="468"/>
      <c r="UTB64" s="468"/>
      <c r="UTC64" s="468"/>
      <c r="UTD64" s="468"/>
      <c r="UTE64" s="468"/>
      <c r="UTF64" s="468"/>
      <c r="UTG64" s="468"/>
      <c r="UTH64" s="468"/>
      <c r="UTI64" s="468"/>
      <c r="UTJ64" s="468"/>
      <c r="UTK64" s="468"/>
      <c r="UTL64" s="468"/>
      <c r="UTM64" s="468"/>
      <c r="UTN64" s="468"/>
      <c r="UTO64" s="468"/>
      <c r="UTP64" s="468"/>
      <c r="UTQ64" s="468"/>
      <c r="UTR64" s="468"/>
      <c r="UTS64" s="468"/>
      <c r="UTT64" s="468"/>
      <c r="UTU64" s="468"/>
      <c r="UTV64" s="468"/>
      <c r="UTW64" s="468"/>
      <c r="UTX64" s="468"/>
      <c r="UTY64" s="468"/>
      <c r="UTZ64" s="468"/>
      <c r="UUA64" s="468"/>
      <c r="UUB64" s="468"/>
      <c r="UUC64" s="468"/>
      <c r="UUD64" s="468"/>
      <c r="UUE64" s="468"/>
      <c r="UUF64" s="468"/>
      <c r="UUG64" s="468"/>
      <c r="UUH64" s="468"/>
      <c r="UUI64" s="468"/>
      <c r="UUJ64" s="468"/>
      <c r="UUK64" s="468"/>
      <c r="UUL64" s="468"/>
      <c r="UUM64" s="468"/>
      <c r="UUN64" s="468"/>
      <c r="UUO64" s="468"/>
      <c r="UUP64" s="468"/>
      <c r="UUQ64" s="468"/>
      <c r="UUR64" s="468"/>
      <c r="UUS64" s="468"/>
      <c r="UUT64" s="468"/>
      <c r="UUU64" s="468"/>
      <c r="UUV64" s="468"/>
      <c r="UUW64" s="468"/>
      <c r="UUX64" s="468"/>
      <c r="UUY64" s="468"/>
      <c r="UUZ64" s="468"/>
      <c r="UVA64" s="468"/>
      <c r="UVB64" s="468"/>
      <c r="UVC64" s="468"/>
      <c r="UVD64" s="468"/>
      <c r="UVE64" s="468"/>
      <c r="UVF64" s="468"/>
      <c r="UVG64" s="468"/>
      <c r="UVH64" s="468"/>
      <c r="UVI64" s="468"/>
      <c r="UVJ64" s="468"/>
      <c r="UVK64" s="468"/>
      <c r="UVL64" s="468"/>
      <c r="UVM64" s="468"/>
      <c r="UVN64" s="468"/>
      <c r="UVO64" s="468"/>
      <c r="UVP64" s="468"/>
      <c r="UVQ64" s="468"/>
      <c r="UVR64" s="468"/>
      <c r="UVS64" s="468"/>
      <c r="UVT64" s="468"/>
      <c r="UVU64" s="468"/>
      <c r="UVV64" s="468"/>
      <c r="UVW64" s="468"/>
      <c r="UVX64" s="468"/>
      <c r="UVY64" s="468"/>
      <c r="UVZ64" s="468"/>
      <c r="UWA64" s="468"/>
      <c r="UWB64" s="468"/>
      <c r="UWC64" s="468"/>
      <c r="UWD64" s="468"/>
      <c r="UWE64" s="468"/>
      <c r="UWF64" s="468"/>
      <c r="UWG64" s="468"/>
      <c r="UWH64" s="468"/>
      <c r="UWI64" s="468"/>
      <c r="UWJ64" s="468"/>
      <c r="UWK64" s="468"/>
      <c r="UWL64" s="468"/>
      <c r="UWM64" s="468"/>
      <c r="UWN64" s="468"/>
      <c r="UWO64" s="468"/>
      <c r="UWP64" s="468"/>
      <c r="UWQ64" s="468"/>
      <c r="UWR64" s="468"/>
      <c r="UWS64" s="468"/>
      <c r="UWT64" s="468"/>
      <c r="UWU64" s="468"/>
      <c r="UWV64" s="468"/>
      <c r="UWW64" s="468"/>
      <c r="UWX64" s="468"/>
      <c r="UWY64" s="468"/>
      <c r="UWZ64" s="468"/>
      <c r="UXA64" s="468"/>
      <c r="UXB64" s="468"/>
      <c r="UXC64" s="468"/>
      <c r="UXD64" s="468"/>
      <c r="UXE64" s="468"/>
      <c r="UXF64" s="468"/>
      <c r="UXG64" s="468"/>
      <c r="UXH64" s="468"/>
      <c r="UXI64" s="468"/>
      <c r="UXJ64" s="468"/>
      <c r="UXK64" s="468"/>
      <c r="UXL64" s="468"/>
      <c r="UXM64" s="468"/>
      <c r="UXN64" s="468"/>
      <c r="UXO64" s="468"/>
      <c r="UXP64" s="468"/>
      <c r="UXQ64" s="468"/>
      <c r="UXR64" s="468"/>
      <c r="UXS64" s="468"/>
      <c r="UXT64" s="468"/>
      <c r="UXU64" s="468"/>
      <c r="UXV64" s="468"/>
      <c r="UXW64" s="468"/>
      <c r="UXX64" s="468"/>
      <c r="UXY64" s="468"/>
      <c r="UXZ64" s="468"/>
      <c r="UYA64" s="468"/>
      <c r="UYB64" s="468"/>
      <c r="UYC64" s="468"/>
      <c r="UYD64" s="468"/>
      <c r="UYE64" s="468"/>
      <c r="UYF64" s="468"/>
      <c r="UYG64" s="468"/>
      <c r="UYH64" s="468"/>
      <c r="UYI64" s="468"/>
      <c r="UYJ64" s="468"/>
      <c r="UYK64" s="468"/>
      <c r="UYL64" s="468"/>
      <c r="UYM64" s="468"/>
      <c r="UYN64" s="468"/>
      <c r="UYO64" s="468"/>
      <c r="UYP64" s="468"/>
      <c r="UYQ64" s="468"/>
      <c r="UYR64" s="468"/>
      <c r="UYS64" s="468"/>
      <c r="UYT64" s="468"/>
      <c r="UYU64" s="468"/>
      <c r="UYV64" s="468"/>
      <c r="UYW64" s="468"/>
      <c r="UYX64" s="468"/>
      <c r="UYY64" s="468"/>
      <c r="UYZ64" s="468"/>
      <c r="UZA64" s="468"/>
      <c r="UZB64" s="468"/>
      <c r="UZC64" s="468"/>
      <c r="UZD64" s="468"/>
      <c r="UZE64" s="468"/>
      <c r="UZF64" s="468"/>
      <c r="UZG64" s="468"/>
      <c r="UZH64" s="468"/>
      <c r="UZI64" s="468"/>
      <c r="UZJ64" s="468"/>
      <c r="UZK64" s="468"/>
      <c r="UZL64" s="468"/>
      <c r="UZM64" s="468"/>
      <c r="UZN64" s="468"/>
      <c r="UZO64" s="468"/>
      <c r="UZP64" s="468"/>
      <c r="UZQ64" s="468"/>
      <c r="UZR64" s="468"/>
      <c r="UZS64" s="468"/>
      <c r="UZT64" s="468"/>
      <c r="UZU64" s="468"/>
      <c r="UZV64" s="468"/>
      <c r="UZW64" s="468"/>
      <c r="UZX64" s="468"/>
      <c r="UZY64" s="468"/>
      <c r="UZZ64" s="468"/>
      <c r="VAA64" s="468"/>
      <c r="VAB64" s="468"/>
      <c r="VAC64" s="468"/>
      <c r="VAD64" s="468"/>
      <c r="VAE64" s="468"/>
      <c r="VAF64" s="468"/>
      <c r="VAG64" s="468"/>
      <c r="VAH64" s="468"/>
      <c r="VAI64" s="468"/>
      <c r="VAJ64" s="468"/>
      <c r="VAK64" s="468"/>
      <c r="VAL64" s="468"/>
      <c r="VAM64" s="468"/>
      <c r="VAN64" s="468"/>
      <c r="VAO64" s="468"/>
      <c r="VAP64" s="468"/>
      <c r="VAQ64" s="468"/>
      <c r="VAR64" s="468"/>
      <c r="VAS64" s="468"/>
      <c r="VAT64" s="468"/>
      <c r="VAU64" s="468"/>
      <c r="VAV64" s="468"/>
      <c r="VAW64" s="468"/>
      <c r="VAX64" s="468"/>
      <c r="VAY64" s="468"/>
      <c r="VAZ64" s="468"/>
      <c r="VBA64" s="468"/>
      <c r="VBB64" s="468"/>
      <c r="VBC64" s="468"/>
      <c r="VBD64" s="468"/>
      <c r="VBE64" s="468"/>
      <c r="VBF64" s="468"/>
      <c r="VBG64" s="468"/>
      <c r="VBH64" s="468"/>
      <c r="VBI64" s="468"/>
      <c r="VBJ64" s="468"/>
      <c r="VBK64" s="468"/>
      <c r="VBL64" s="468"/>
      <c r="VBM64" s="468"/>
      <c r="VBN64" s="468"/>
      <c r="VBO64" s="468"/>
      <c r="VBP64" s="468"/>
      <c r="VBQ64" s="468"/>
      <c r="VBR64" s="468"/>
      <c r="VBS64" s="468"/>
      <c r="VBT64" s="468"/>
      <c r="VBU64" s="468"/>
      <c r="VBV64" s="468"/>
      <c r="VBW64" s="468"/>
      <c r="VBX64" s="468"/>
      <c r="VBY64" s="468"/>
      <c r="VBZ64" s="468"/>
      <c r="VCA64" s="468"/>
      <c r="VCB64" s="468"/>
      <c r="VCC64" s="468"/>
      <c r="VCD64" s="468"/>
      <c r="VCE64" s="468"/>
      <c r="VCF64" s="468"/>
      <c r="VCG64" s="468"/>
      <c r="VCH64" s="468"/>
      <c r="VCI64" s="468"/>
      <c r="VCJ64" s="468"/>
      <c r="VCK64" s="468"/>
      <c r="VCL64" s="468"/>
      <c r="VCM64" s="468"/>
      <c r="VCN64" s="468"/>
      <c r="VCO64" s="468"/>
      <c r="VCP64" s="468"/>
      <c r="VCQ64" s="468"/>
      <c r="VCR64" s="468"/>
      <c r="VCS64" s="468"/>
      <c r="VCT64" s="468"/>
      <c r="VCU64" s="468"/>
      <c r="VCV64" s="468"/>
      <c r="VCW64" s="468"/>
      <c r="VCX64" s="468"/>
      <c r="VCY64" s="468"/>
      <c r="VCZ64" s="468"/>
      <c r="VDA64" s="468"/>
      <c r="VDB64" s="468"/>
      <c r="VDC64" s="468"/>
      <c r="VDD64" s="468"/>
      <c r="VDE64" s="468"/>
      <c r="VDF64" s="468"/>
      <c r="VDG64" s="468"/>
      <c r="VDH64" s="468"/>
      <c r="VDI64" s="468"/>
      <c r="VDJ64" s="468"/>
      <c r="VDK64" s="468"/>
      <c r="VDL64" s="468"/>
      <c r="VDM64" s="468"/>
      <c r="VDN64" s="468"/>
      <c r="VDO64" s="468"/>
      <c r="VDP64" s="468"/>
      <c r="VDQ64" s="468"/>
      <c r="VDR64" s="468"/>
      <c r="VDS64" s="468"/>
      <c r="VDT64" s="468"/>
      <c r="VDU64" s="468"/>
      <c r="VDV64" s="468"/>
      <c r="VDW64" s="468"/>
      <c r="VDX64" s="468"/>
      <c r="VDY64" s="468"/>
      <c r="VDZ64" s="468"/>
      <c r="VEA64" s="468"/>
      <c r="VEB64" s="468"/>
      <c r="VEC64" s="468"/>
      <c r="VED64" s="468"/>
      <c r="VEE64" s="468"/>
      <c r="VEF64" s="468"/>
      <c r="VEG64" s="468"/>
      <c r="VEH64" s="468"/>
      <c r="VEI64" s="468"/>
      <c r="VEJ64" s="468"/>
      <c r="VEK64" s="468"/>
      <c r="VEL64" s="468"/>
      <c r="VEM64" s="468"/>
      <c r="VEN64" s="468"/>
      <c r="VEO64" s="468"/>
      <c r="VEP64" s="468"/>
      <c r="VEQ64" s="468"/>
      <c r="VER64" s="468"/>
      <c r="VES64" s="468"/>
      <c r="VET64" s="468"/>
      <c r="VEU64" s="468"/>
      <c r="VEV64" s="468"/>
      <c r="VEW64" s="468"/>
      <c r="VEX64" s="468"/>
      <c r="VEY64" s="468"/>
      <c r="VEZ64" s="468"/>
      <c r="VFA64" s="468"/>
      <c r="VFB64" s="468"/>
      <c r="VFC64" s="468"/>
      <c r="VFD64" s="468"/>
      <c r="VFE64" s="468"/>
      <c r="VFF64" s="468"/>
      <c r="VFG64" s="468"/>
      <c r="VFH64" s="468"/>
      <c r="VFI64" s="468"/>
      <c r="VFJ64" s="468"/>
      <c r="VFK64" s="468"/>
      <c r="VFL64" s="468"/>
      <c r="VFM64" s="468"/>
      <c r="VFN64" s="468"/>
      <c r="VFO64" s="468"/>
      <c r="VFP64" s="468"/>
      <c r="VFQ64" s="468"/>
      <c r="VFR64" s="468"/>
      <c r="VFS64" s="468"/>
      <c r="VFT64" s="468"/>
      <c r="VFU64" s="468"/>
      <c r="VFV64" s="468"/>
      <c r="VFW64" s="468"/>
      <c r="VFX64" s="468"/>
      <c r="VFY64" s="468"/>
      <c r="VFZ64" s="468"/>
      <c r="VGA64" s="468"/>
      <c r="VGB64" s="468"/>
      <c r="VGC64" s="468"/>
      <c r="VGD64" s="468"/>
      <c r="VGE64" s="468"/>
      <c r="VGF64" s="468"/>
      <c r="VGG64" s="468"/>
      <c r="VGH64" s="468"/>
      <c r="VGI64" s="468"/>
      <c r="VGJ64" s="468"/>
      <c r="VGK64" s="468"/>
      <c r="VGL64" s="468"/>
      <c r="VGM64" s="468"/>
      <c r="VGN64" s="468"/>
      <c r="VGO64" s="468"/>
      <c r="VGP64" s="468"/>
      <c r="VGQ64" s="468"/>
      <c r="VGR64" s="468"/>
      <c r="VGS64" s="468"/>
      <c r="VGT64" s="468"/>
      <c r="VGU64" s="468"/>
      <c r="VGV64" s="468"/>
      <c r="VGW64" s="468"/>
      <c r="VGX64" s="468"/>
      <c r="VGY64" s="468"/>
      <c r="VGZ64" s="468"/>
      <c r="VHA64" s="468"/>
      <c r="VHB64" s="468"/>
      <c r="VHC64" s="468"/>
      <c r="VHD64" s="468"/>
      <c r="VHE64" s="468"/>
      <c r="VHF64" s="468"/>
      <c r="VHG64" s="468"/>
      <c r="VHH64" s="468"/>
      <c r="VHI64" s="468"/>
      <c r="VHJ64" s="468"/>
      <c r="VHK64" s="468"/>
      <c r="VHL64" s="468"/>
      <c r="VHM64" s="468"/>
      <c r="VHN64" s="468"/>
      <c r="VHO64" s="468"/>
      <c r="VHP64" s="468"/>
      <c r="VHQ64" s="468"/>
      <c r="VHR64" s="468"/>
      <c r="VHS64" s="468"/>
      <c r="VHT64" s="468"/>
      <c r="VHU64" s="468"/>
      <c r="VHV64" s="468"/>
      <c r="VHW64" s="468"/>
      <c r="VHX64" s="468"/>
      <c r="VHY64" s="468"/>
      <c r="VHZ64" s="468"/>
      <c r="VIA64" s="468"/>
      <c r="VIB64" s="468"/>
      <c r="VIC64" s="468"/>
      <c r="VID64" s="468"/>
      <c r="VIE64" s="468"/>
      <c r="VIF64" s="468"/>
      <c r="VIG64" s="468"/>
      <c r="VIH64" s="468"/>
      <c r="VII64" s="468"/>
      <c r="VIJ64" s="468"/>
      <c r="VIK64" s="468"/>
      <c r="VIL64" s="468"/>
      <c r="VIM64" s="468"/>
      <c r="VIN64" s="468"/>
      <c r="VIO64" s="468"/>
      <c r="VIP64" s="468"/>
      <c r="VIQ64" s="468"/>
      <c r="VIR64" s="468"/>
      <c r="VIS64" s="468"/>
      <c r="VIT64" s="468"/>
      <c r="VIU64" s="468"/>
      <c r="VIV64" s="468"/>
      <c r="VIW64" s="468"/>
      <c r="VIX64" s="468"/>
      <c r="VIY64" s="468"/>
      <c r="VIZ64" s="468"/>
      <c r="VJA64" s="468"/>
      <c r="VJB64" s="468"/>
      <c r="VJC64" s="468"/>
      <c r="VJD64" s="468"/>
      <c r="VJE64" s="468"/>
      <c r="VJF64" s="468"/>
      <c r="VJG64" s="468"/>
      <c r="VJH64" s="468"/>
      <c r="VJI64" s="468"/>
      <c r="VJJ64" s="468"/>
      <c r="VJK64" s="468"/>
      <c r="VJL64" s="468"/>
      <c r="VJM64" s="468"/>
      <c r="VJN64" s="468"/>
      <c r="VJO64" s="468"/>
      <c r="VJP64" s="468"/>
      <c r="VJQ64" s="468"/>
      <c r="VJR64" s="468"/>
      <c r="VJS64" s="468"/>
      <c r="VJT64" s="468"/>
      <c r="VJU64" s="468"/>
      <c r="VJV64" s="468"/>
      <c r="VJW64" s="468"/>
      <c r="VJX64" s="468"/>
      <c r="VJY64" s="468"/>
      <c r="VJZ64" s="468"/>
      <c r="VKA64" s="468"/>
      <c r="VKB64" s="468"/>
      <c r="VKC64" s="468"/>
      <c r="VKD64" s="468"/>
      <c r="VKE64" s="468"/>
      <c r="VKF64" s="468"/>
      <c r="VKG64" s="468"/>
      <c r="VKH64" s="468"/>
      <c r="VKI64" s="468"/>
      <c r="VKJ64" s="468"/>
      <c r="VKK64" s="468"/>
      <c r="VKL64" s="468"/>
      <c r="VKM64" s="468"/>
      <c r="VKN64" s="468"/>
      <c r="VKO64" s="468"/>
      <c r="VKP64" s="468"/>
      <c r="VKQ64" s="468"/>
      <c r="VKR64" s="468"/>
      <c r="VKS64" s="468"/>
      <c r="VKT64" s="468"/>
      <c r="VKU64" s="468"/>
      <c r="VKV64" s="468"/>
      <c r="VKW64" s="468"/>
      <c r="VKX64" s="468"/>
      <c r="VKY64" s="468"/>
      <c r="VKZ64" s="468"/>
      <c r="VLA64" s="468"/>
      <c r="VLB64" s="468"/>
      <c r="VLC64" s="468"/>
      <c r="VLD64" s="468"/>
      <c r="VLE64" s="468"/>
      <c r="VLF64" s="468"/>
      <c r="VLG64" s="468"/>
      <c r="VLH64" s="468"/>
      <c r="VLI64" s="468"/>
      <c r="VLJ64" s="468"/>
      <c r="VLK64" s="468"/>
      <c r="VLL64" s="468"/>
      <c r="VLM64" s="468"/>
      <c r="VLN64" s="468"/>
      <c r="VLO64" s="468"/>
      <c r="VLP64" s="468"/>
      <c r="VLQ64" s="468"/>
      <c r="VLR64" s="468"/>
      <c r="VLS64" s="468"/>
      <c r="VLT64" s="468"/>
      <c r="VLU64" s="468"/>
      <c r="VLV64" s="468"/>
      <c r="VLW64" s="468"/>
      <c r="VLX64" s="468"/>
      <c r="VLY64" s="468"/>
      <c r="VLZ64" s="468"/>
      <c r="VMA64" s="468"/>
      <c r="VMB64" s="468"/>
      <c r="VMC64" s="468"/>
      <c r="VMD64" s="468"/>
      <c r="VME64" s="468"/>
      <c r="VMF64" s="468"/>
      <c r="VMG64" s="468"/>
      <c r="VMH64" s="468"/>
      <c r="VMI64" s="468"/>
      <c r="VMJ64" s="468"/>
      <c r="VMK64" s="468"/>
      <c r="VML64" s="468"/>
      <c r="VMM64" s="468"/>
      <c r="VMN64" s="468"/>
      <c r="VMO64" s="468"/>
      <c r="VMP64" s="468"/>
      <c r="VMQ64" s="468"/>
      <c r="VMR64" s="468"/>
      <c r="VMS64" s="468"/>
      <c r="VMT64" s="468"/>
      <c r="VMU64" s="468"/>
      <c r="VMV64" s="468"/>
      <c r="VMW64" s="468"/>
      <c r="VMX64" s="468"/>
      <c r="VMY64" s="468"/>
      <c r="VMZ64" s="468"/>
      <c r="VNA64" s="468"/>
      <c r="VNB64" s="468"/>
      <c r="VNC64" s="468"/>
      <c r="VND64" s="468"/>
      <c r="VNE64" s="468"/>
      <c r="VNF64" s="468"/>
      <c r="VNG64" s="468"/>
      <c r="VNH64" s="468"/>
      <c r="VNI64" s="468"/>
      <c r="VNJ64" s="468"/>
      <c r="VNK64" s="468"/>
      <c r="VNL64" s="468"/>
      <c r="VNM64" s="468"/>
      <c r="VNN64" s="468"/>
      <c r="VNO64" s="468"/>
      <c r="VNP64" s="468"/>
      <c r="VNQ64" s="468"/>
      <c r="VNR64" s="468"/>
      <c r="VNS64" s="468"/>
      <c r="VNT64" s="468"/>
      <c r="VNU64" s="468"/>
      <c r="VNV64" s="468"/>
      <c r="VNW64" s="468"/>
      <c r="VNX64" s="468"/>
      <c r="VNY64" s="468"/>
      <c r="VNZ64" s="468"/>
      <c r="VOA64" s="468"/>
      <c r="VOB64" s="468"/>
      <c r="VOC64" s="468"/>
      <c r="VOD64" s="468"/>
      <c r="VOE64" s="468"/>
      <c r="VOF64" s="468"/>
      <c r="VOG64" s="468"/>
      <c r="VOH64" s="468"/>
      <c r="VOI64" s="468"/>
      <c r="VOJ64" s="468"/>
      <c r="VOK64" s="468"/>
      <c r="VOL64" s="468"/>
      <c r="VOM64" s="468"/>
      <c r="VON64" s="468"/>
      <c r="VOO64" s="468"/>
      <c r="VOP64" s="468"/>
      <c r="VOQ64" s="468"/>
      <c r="VOR64" s="468"/>
      <c r="VOS64" s="468"/>
      <c r="VOT64" s="468"/>
      <c r="VOU64" s="468"/>
      <c r="VOV64" s="468"/>
      <c r="VOW64" s="468"/>
      <c r="VOX64" s="468"/>
      <c r="VOY64" s="468"/>
      <c r="VOZ64" s="468"/>
      <c r="VPA64" s="468"/>
      <c r="VPB64" s="468"/>
      <c r="VPC64" s="468"/>
      <c r="VPD64" s="468"/>
      <c r="VPE64" s="468"/>
      <c r="VPF64" s="468"/>
      <c r="VPG64" s="468"/>
      <c r="VPH64" s="468"/>
      <c r="VPI64" s="468"/>
      <c r="VPJ64" s="468"/>
      <c r="VPK64" s="468"/>
      <c r="VPL64" s="468"/>
      <c r="VPM64" s="468"/>
      <c r="VPN64" s="468"/>
      <c r="VPO64" s="468"/>
      <c r="VPP64" s="468"/>
      <c r="VPQ64" s="468"/>
      <c r="VPR64" s="468"/>
      <c r="VPS64" s="468"/>
      <c r="VPT64" s="468"/>
      <c r="VPU64" s="468"/>
      <c r="VPV64" s="468"/>
      <c r="VPW64" s="468"/>
      <c r="VPX64" s="468"/>
      <c r="VPY64" s="468"/>
      <c r="VPZ64" s="468"/>
      <c r="VQA64" s="468"/>
      <c r="VQB64" s="468"/>
      <c r="VQC64" s="468"/>
      <c r="VQD64" s="468"/>
      <c r="VQE64" s="468"/>
      <c r="VQF64" s="468"/>
      <c r="VQG64" s="468"/>
      <c r="VQH64" s="468"/>
      <c r="VQI64" s="468"/>
      <c r="VQJ64" s="468"/>
      <c r="VQK64" s="468"/>
      <c r="VQL64" s="468"/>
      <c r="VQM64" s="468"/>
      <c r="VQN64" s="468"/>
      <c r="VQO64" s="468"/>
      <c r="VQP64" s="468"/>
      <c r="VQQ64" s="468"/>
      <c r="VQR64" s="468"/>
      <c r="VQS64" s="468"/>
      <c r="VQT64" s="468"/>
      <c r="VQU64" s="468"/>
      <c r="VQV64" s="468"/>
      <c r="VQW64" s="468"/>
      <c r="VQX64" s="468"/>
      <c r="VQY64" s="468"/>
      <c r="VQZ64" s="468"/>
      <c r="VRA64" s="468"/>
      <c r="VRB64" s="468"/>
      <c r="VRC64" s="468"/>
      <c r="VRD64" s="468"/>
      <c r="VRE64" s="468"/>
      <c r="VRF64" s="468"/>
      <c r="VRG64" s="468"/>
      <c r="VRH64" s="468"/>
      <c r="VRI64" s="468"/>
      <c r="VRJ64" s="468"/>
      <c r="VRK64" s="468"/>
      <c r="VRL64" s="468"/>
      <c r="VRM64" s="468"/>
      <c r="VRN64" s="468"/>
      <c r="VRO64" s="468"/>
      <c r="VRP64" s="468"/>
      <c r="VRQ64" s="468"/>
      <c r="VRR64" s="468"/>
      <c r="VRS64" s="468"/>
      <c r="VRT64" s="468"/>
      <c r="VRU64" s="468"/>
      <c r="VRV64" s="468"/>
      <c r="VRW64" s="468"/>
      <c r="VRX64" s="468"/>
      <c r="VRY64" s="468"/>
      <c r="VRZ64" s="468"/>
      <c r="VSA64" s="468"/>
      <c r="VSB64" s="468"/>
      <c r="VSC64" s="468"/>
      <c r="VSD64" s="468"/>
      <c r="VSE64" s="468"/>
      <c r="VSF64" s="468"/>
      <c r="VSG64" s="468"/>
      <c r="VSH64" s="468"/>
      <c r="VSI64" s="468"/>
      <c r="VSJ64" s="468"/>
      <c r="VSK64" s="468"/>
      <c r="VSL64" s="468"/>
      <c r="VSM64" s="468"/>
      <c r="VSN64" s="468"/>
      <c r="VSO64" s="468"/>
      <c r="VSP64" s="468"/>
      <c r="VSQ64" s="468"/>
      <c r="VSR64" s="468"/>
      <c r="VSS64" s="468"/>
      <c r="VST64" s="468"/>
      <c r="VSU64" s="468"/>
      <c r="VSV64" s="468"/>
      <c r="VSW64" s="468"/>
      <c r="VSX64" s="468"/>
      <c r="VSY64" s="468"/>
      <c r="VSZ64" s="468"/>
      <c r="VTA64" s="468"/>
      <c r="VTB64" s="468"/>
      <c r="VTC64" s="468"/>
      <c r="VTD64" s="468"/>
      <c r="VTE64" s="468"/>
      <c r="VTF64" s="468"/>
      <c r="VTG64" s="468"/>
      <c r="VTH64" s="468"/>
      <c r="VTI64" s="468"/>
      <c r="VTJ64" s="468"/>
      <c r="VTK64" s="468"/>
      <c r="VTL64" s="468"/>
      <c r="VTM64" s="468"/>
      <c r="VTN64" s="468"/>
      <c r="VTO64" s="468"/>
      <c r="VTP64" s="468"/>
      <c r="VTQ64" s="468"/>
      <c r="VTR64" s="468"/>
      <c r="VTS64" s="468"/>
      <c r="VTT64" s="468"/>
      <c r="VTU64" s="468"/>
      <c r="VTV64" s="468"/>
      <c r="VTW64" s="468"/>
      <c r="VTX64" s="468"/>
      <c r="VTY64" s="468"/>
      <c r="VTZ64" s="468"/>
      <c r="VUA64" s="468"/>
      <c r="VUB64" s="468"/>
      <c r="VUC64" s="468"/>
      <c r="VUD64" s="468"/>
      <c r="VUE64" s="468"/>
      <c r="VUF64" s="468"/>
      <c r="VUG64" s="468"/>
      <c r="VUH64" s="468"/>
      <c r="VUI64" s="468"/>
      <c r="VUJ64" s="468"/>
      <c r="VUK64" s="468"/>
      <c r="VUL64" s="468"/>
      <c r="VUM64" s="468"/>
      <c r="VUN64" s="468"/>
      <c r="VUO64" s="468"/>
      <c r="VUP64" s="468"/>
      <c r="VUQ64" s="468"/>
      <c r="VUR64" s="468"/>
      <c r="VUS64" s="468"/>
      <c r="VUT64" s="468"/>
      <c r="VUU64" s="468"/>
      <c r="VUV64" s="468"/>
      <c r="VUW64" s="468"/>
      <c r="VUX64" s="468"/>
      <c r="VUY64" s="468"/>
      <c r="VUZ64" s="468"/>
      <c r="VVA64" s="468"/>
      <c r="VVB64" s="468"/>
      <c r="VVC64" s="468"/>
      <c r="VVD64" s="468"/>
      <c r="VVE64" s="468"/>
      <c r="VVF64" s="468"/>
      <c r="VVG64" s="468"/>
      <c r="VVH64" s="468"/>
      <c r="VVI64" s="468"/>
      <c r="VVJ64" s="468"/>
      <c r="VVK64" s="468"/>
      <c r="VVL64" s="468"/>
      <c r="VVM64" s="468"/>
      <c r="VVN64" s="468"/>
      <c r="VVO64" s="468"/>
      <c r="VVP64" s="468"/>
      <c r="VVQ64" s="468"/>
      <c r="VVR64" s="468"/>
      <c r="VVS64" s="468"/>
      <c r="VVT64" s="468"/>
      <c r="VVU64" s="468"/>
      <c r="VVV64" s="468"/>
      <c r="VVW64" s="468"/>
      <c r="VVX64" s="468"/>
      <c r="VVY64" s="468"/>
      <c r="VVZ64" s="468"/>
      <c r="VWA64" s="468"/>
      <c r="VWB64" s="468"/>
      <c r="VWC64" s="468"/>
      <c r="VWD64" s="468"/>
      <c r="VWE64" s="468"/>
      <c r="VWF64" s="468"/>
      <c r="VWG64" s="468"/>
      <c r="VWH64" s="468"/>
      <c r="VWI64" s="468"/>
      <c r="VWJ64" s="468"/>
      <c r="VWK64" s="468"/>
      <c r="VWL64" s="468"/>
      <c r="VWM64" s="468"/>
      <c r="VWN64" s="468"/>
      <c r="VWO64" s="468"/>
      <c r="VWP64" s="468"/>
      <c r="VWQ64" s="468"/>
      <c r="VWR64" s="468"/>
      <c r="VWS64" s="468"/>
      <c r="VWT64" s="468"/>
      <c r="VWU64" s="468"/>
      <c r="VWV64" s="468"/>
      <c r="VWW64" s="468"/>
      <c r="VWX64" s="468"/>
      <c r="VWY64" s="468"/>
      <c r="VWZ64" s="468"/>
      <c r="VXA64" s="468"/>
      <c r="VXB64" s="468"/>
      <c r="VXC64" s="468"/>
      <c r="VXD64" s="468"/>
      <c r="VXE64" s="468"/>
      <c r="VXF64" s="468"/>
      <c r="VXG64" s="468"/>
      <c r="VXH64" s="468"/>
      <c r="VXI64" s="468"/>
      <c r="VXJ64" s="468"/>
      <c r="VXK64" s="468"/>
      <c r="VXL64" s="468"/>
      <c r="VXM64" s="468"/>
      <c r="VXN64" s="468"/>
      <c r="VXO64" s="468"/>
      <c r="VXP64" s="468"/>
      <c r="VXQ64" s="468"/>
      <c r="VXR64" s="468"/>
      <c r="VXS64" s="468"/>
      <c r="VXT64" s="468"/>
      <c r="VXU64" s="468"/>
      <c r="VXV64" s="468"/>
      <c r="VXW64" s="468"/>
      <c r="VXX64" s="468"/>
      <c r="VXY64" s="468"/>
      <c r="VXZ64" s="468"/>
      <c r="VYA64" s="468"/>
      <c r="VYB64" s="468"/>
      <c r="VYC64" s="468"/>
      <c r="VYD64" s="468"/>
      <c r="VYE64" s="468"/>
      <c r="VYF64" s="468"/>
      <c r="VYG64" s="468"/>
      <c r="VYH64" s="468"/>
      <c r="VYI64" s="468"/>
      <c r="VYJ64" s="468"/>
      <c r="VYK64" s="468"/>
      <c r="VYL64" s="468"/>
      <c r="VYM64" s="468"/>
      <c r="VYN64" s="468"/>
      <c r="VYO64" s="468"/>
      <c r="VYP64" s="468"/>
      <c r="VYQ64" s="468"/>
      <c r="VYR64" s="468"/>
      <c r="VYS64" s="468"/>
      <c r="VYT64" s="468"/>
      <c r="VYU64" s="468"/>
      <c r="VYV64" s="468"/>
      <c r="VYW64" s="468"/>
      <c r="VYX64" s="468"/>
      <c r="VYY64" s="468"/>
      <c r="VYZ64" s="468"/>
      <c r="VZA64" s="468"/>
      <c r="VZB64" s="468"/>
      <c r="VZC64" s="468"/>
      <c r="VZD64" s="468"/>
      <c r="VZE64" s="468"/>
      <c r="VZF64" s="468"/>
      <c r="VZG64" s="468"/>
      <c r="VZH64" s="468"/>
      <c r="VZI64" s="468"/>
      <c r="VZJ64" s="468"/>
      <c r="VZK64" s="468"/>
      <c r="VZL64" s="468"/>
      <c r="VZM64" s="468"/>
      <c r="VZN64" s="468"/>
      <c r="VZO64" s="468"/>
      <c r="VZP64" s="468"/>
      <c r="VZQ64" s="468"/>
      <c r="VZR64" s="468"/>
      <c r="VZS64" s="468"/>
      <c r="VZT64" s="468"/>
      <c r="VZU64" s="468"/>
      <c r="VZV64" s="468"/>
      <c r="VZW64" s="468"/>
      <c r="VZX64" s="468"/>
      <c r="VZY64" s="468"/>
      <c r="VZZ64" s="468"/>
      <c r="WAA64" s="468"/>
      <c r="WAB64" s="468"/>
      <c r="WAC64" s="468"/>
      <c r="WAD64" s="468"/>
      <c r="WAE64" s="468"/>
      <c r="WAF64" s="468"/>
      <c r="WAG64" s="468"/>
      <c r="WAH64" s="468"/>
      <c r="WAI64" s="468"/>
      <c r="WAJ64" s="468"/>
      <c r="WAK64" s="468"/>
      <c r="WAL64" s="468"/>
      <c r="WAM64" s="468"/>
      <c r="WAN64" s="468"/>
      <c r="WAO64" s="468"/>
      <c r="WAP64" s="468"/>
      <c r="WAQ64" s="468"/>
      <c r="WAR64" s="468"/>
      <c r="WAS64" s="468"/>
      <c r="WAT64" s="468"/>
      <c r="WAU64" s="468"/>
      <c r="WAV64" s="468"/>
      <c r="WAW64" s="468"/>
      <c r="WAX64" s="468"/>
      <c r="WAY64" s="468"/>
      <c r="WAZ64" s="468"/>
      <c r="WBA64" s="468"/>
      <c r="WBB64" s="468"/>
      <c r="WBC64" s="468"/>
      <c r="WBD64" s="468"/>
      <c r="WBE64" s="468"/>
      <c r="WBF64" s="468"/>
      <c r="WBG64" s="468"/>
      <c r="WBH64" s="468"/>
      <c r="WBI64" s="468"/>
      <c r="WBJ64" s="468"/>
      <c r="WBK64" s="468"/>
      <c r="WBL64" s="468"/>
      <c r="WBM64" s="468"/>
      <c r="WBN64" s="468"/>
      <c r="WBO64" s="468"/>
      <c r="WBP64" s="468"/>
      <c r="WBQ64" s="468"/>
      <c r="WBR64" s="468"/>
      <c r="WBS64" s="468"/>
      <c r="WBT64" s="468"/>
      <c r="WBU64" s="468"/>
      <c r="WBV64" s="468"/>
      <c r="WBW64" s="468"/>
      <c r="WBX64" s="468"/>
      <c r="WBY64" s="468"/>
      <c r="WBZ64" s="468"/>
      <c r="WCA64" s="468"/>
      <c r="WCB64" s="468"/>
      <c r="WCC64" s="468"/>
      <c r="WCD64" s="468"/>
      <c r="WCE64" s="468"/>
      <c r="WCF64" s="468"/>
      <c r="WCG64" s="468"/>
      <c r="WCH64" s="468"/>
      <c r="WCI64" s="468"/>
      <c r="WCJ64" s="468"/>
      <c r="WCK64" s="468"/>
      <c r="WCL64" s="468"/>
      <c r="WCM64" s="468"/>
      <c r="WCN64" s="468"/>
      <c r="WCO64" s="468"/>
      <c r="WCP64" s="468"/>
      <c r="WCQ64" s="468"/>
      <c r="WCR64" s="468"/>
      <c r="WCS64" s="468"/>
      <c r="WCT64" s="468"/>
      <c r="WCU64" s="468"/>
      <c r="WCV64" s="468"/>
      <c r="WCW64" s="468"/>
      <c r="WCX64" s="468"/>
      <c r="WCY64" s="468"/>
      <c r="WCZ64" s="468"/>
      <c r="WDA64" s="468"/>
      <c r="WDB64" s="468"/>
      <c r="WDC64" s="468"/>
      <c r="WDD64" s="468"/>
      <c r="WDE64" s="468"/>
      <c r="WDF64" s="468"/>
      <c r="WDG64" s="468"/>
      <c r="WDH64" s="468"/>
      <c r="WDI64" s="468"/>
      <c r="WDJ64" s="468"/>
      <c r="WDK64" s="468"/>
      <c r="WDL64" s="468"/>
      <c r="WDM64" s="468"/>
      <c r="WDN64" s="468"/>
      <c r="WDO64" s="468"/>
      <c r="WDP64" s="468"/>
      <c r="WDQ64" s="468"/>
      <c r="WDR64" s="468"/>
      <c r="WDS64" s="468"/>
      <c r="WDT64" s="468"/>
      <c r="WDU64" s="468"/>
      <c r="WDV64" s="468"/>
      <c r="WDW64" s="468"/>
      <c r="WDX64" s="468"/>
      <c r="WDY64" s="468"/>
      <c r="WDZ64" s="468"/>
      <c r="WEA64" s="468"/>
      <c r="WEB64" s="468"/>
      <c r="WEC64" s="468"/>
      <c r="WED64" s="468"/>
      <c r="WEE64" s="468"/>
      <c r="WEF64" s="468"/>
      <c r="WEG64" s="468"/>
      <c r="WEH64" s="468"/>
      <c r="WEI64" s="468"/>
      <c r="WEJ64" s="468"/>
      <c r="WEK64" s="468"/>
      <c r="WEL64" s="468"/>
      <c r="WEM64" s="468"/>
      <c r="WEN64" s="468"/>
      <c r="WEO64" s="468"/>
      <c r="WEP64" s="468"/>
      <c r="WEQ64" s="468"/>
      <c r="WER64" s="468"/>
      <c r="WES64" s="468"/>
      <c r="WET64" s="468"/>
      <c r="WEU64" s="468"/>
      <c r="WEV64" s="468"/>
      <c r="WEW64" s="468"/>
      <c r="WEX64" s="468"/>
      <c r="WEY64" s="468"/>
      <c r="WEZ64" s="468"/>
      <c r="WFA64" s="468"/>
      <c r="WFB64" s="468"/>
      <c r="WFC64" s="468"/>
      <c r="WFD64" s="468"/>
      <c r="WFE64" s="468"/>
      <c r="WFF64" s="468"/>
      <c r="WFG64" s="468"/>
      <c r="WFH64" s="468"/>
      <c r="WFI64" s="468"/>
      <c r="WFJ64" s="468"/>
      <c r="WFK64" s="468"/>
      <c r="WFL64" s="468"/>
      <c r="WFM64" s="468"/>
      <c r="WFN64" s="468"/>
      <c r="WFO64" s="468"/>
      <c r="WFP64" s="468"/>
      <c r="WFQ64" s="468"/>
      <c r="WFR64" s="468"/>
      <c r="WFS64" s="468"/>
      <c r="WFT64" s="468"/>
      <c r="WFU64" s="468"/>
      <c r="WFV64" s="468"/>
      <c r="WFW64" s="468"/>
      <c r="WFX64" s="468"/>
      <c r="WFY64" s="468"/>
      <c r="WFZ64" s="468"/>
      <c r="WGA64" s="468"/>
      <c r="WGB64" s="468"/>
      <c r="WGC64" s="468"/>
      <c r="WGD64" s="468"/>
      <c r="WGE64" s="468"/>
      <c r="WGF64" s="468"/>
      <c r="WGG64" s="468"/>
      <c r="WGH64" s="468"/>
      <c r="WGI64" s="468"/>
      <c r="WGJ64" s="468"/>
      <c r="WGK64" s="468"/>
      <c r="WGL64" s="468"/>
      <c r="WGM64" s="468"/>
      <c r="WGN64" s="468"/>
      <c r="WGO64" s="468"/>
      <c r="WGP64" s="468"/>
      <c r="WGQ64" s="468"/>
      <c r="WGR64" s="468"/>
      <c r="WGS64" s="468"/>
      <c r="WGT64" s="468"/>
      <c r="WGU64" s="468"/>
      <c r="WGV64" s="468"/>
      <c r="WGW64" s="468"/>
      <c r="WGX64" s="468"/>
      <c r="WGY64" s="468"/>
      <c r="WGZ64" s="468"/>
      <c r="WHA64" s="468"/>
      <c r="WHB64" s="468"/>
      <c r="WHC64" s="468"/>
      <c r="WHD64" s="468"/>
      <c r="WHE64" s="468"/>
      <c r="WHF64" s="468"/>
      <c r="WHG64" s="468"/>
      <c r="WHH64" s="468"/>
      <c r="WHI64" s="468"/>
      <c r="WHJ64" s="468"/>
      <c r="WHK64" s="468"/>
      <c r="WHL64" s="468"/>
      <c r="WHM64" s="468"/>
      <c r="WHN64" s="468"/>
      <c r="WHO64" s="468"/>
      <c r="WHP64" s="468"/>
      <c r="WHQ64" s="468"/>
      <c r="WHR64" s="468"/>
      <c r="WHS64" s="468"/>
      <c r="WHT64" s="468"/>
      <c r="WHU64" s="468"/>
      <c r="WHV64" s="468"/>
      <c r="WHW64" s="468"/>
      <c r="WHX64" s="468"/>
      <c r="WHY64" s="468"/>
      <c r="WHZ64" s="468"/>
      <c r="WIA64" s="468"/>
      <c r="WIB64" s="468"/>
      <c r="WIC64" s="468"/>
      <c r="WID64" s="468"/>
      <c r="WIE64" s="468"/>
      <c r="WIF64" s="468"/>
      <c r="WIG64" s="468"/>
      <c r="WIH64" s="468"/>
      <c r="WII64" s="468"/>
      <c r="WIJ64" s="468"/>
      <c r="WIK64" s="468"/>
      <c r="WIL64" s="468"/>
      <c r="WIM64" s="468"/>
      <c r="WIN64" s="468"/>
      <c r="WIO64" s="468"/>
      <c r="WIP64" s="468"/>
      <c r="WIQ64" s="468"/>
      <c r="WIR64" s="468"/>
      <c r="WIS64" s="468"/>
      <c r="WIT64" s="468"/>
      <c r="WIU64" s="468"/>
      <c r="WIV64" s="468"/>
      <c r="WIW64" s="468"/>
      <c r="WIX64" s="468"/>
      <c r="WIY64" s="468"/>
      <c r="WIZ64" s="468"/>
      <c r="WJA64" s="468"/>
      <c r="WJB64" s="468"/>
      <c r="WJC64" s="468"/>
      <c r="WJD64" s="468"/>
      <c r="WJE64" s="468"/>
      <c r="WJF64" s="468"/>
      <c r="WJG64" s="468"/>
      <c r="WJH64" s="468"/>
      <c r="WJI64" s="468"/>
      <c r="WJJ64" s="468"/>
      <c r="WJK64" s="468"/>
      <c r="WJL64" s="468"/>
      <c r="WJM64" s="468"/>
      <c r="WJN64" s="468"/>
      <c r="WJO64" s="468"/>
      <c r="WJP64" s="468"/>
      <c r="WJQ64" s="468"/>
      <c r="WJR64" s="468"/>
      <c r="WJS64" s="468"/>
      <c r="WJT64" s="468"/>
      <c r="WJU64" s="468"/>
      <c r="WJV64" s="468"/>
      <c r="WJW64" s="468"/>
      <c r="WJX64" s="468"/>
      <c r="WJY64" s="468"/>
      <c r="WJZ64" s="468"/>
      <c r="WKA64" s="468"/>
      <c r="WKB64" s="468"/>
      <c r="WKC64" s="468"/>
      <c r="WKD64" s="468"/>
      <c r="WKE64" s="468"/>
      <c r="WKF64" s="468"/>
      <c r="WKG64" s="468"/>
      <c r="WKH64" s="468"/>
      <c r="WKI64" s="468"/>
      <c r="WKJ64" s="468"/>
      <c r="WKK64" s="468"/>
      <c r="WKL64" s="468"/>
      <c r="WKM64" s="468"/>
      <c r="WKN64" s="468"/>
      <c r="WKO64" s="468"/>
      <c r="WKP64" s="468"/>
      <c r="WKQ64" s="468"/>
      <c r="WKR64" s="468"/>
      <c r="WKS64" s="468"/>
      <c r="WKT64" s="468"/>
      <c r="WKU64" s="468"/>
      <c r="WKV64" s="468"/>
      <c r="WKW64" s="468"/>
      <c r="WKX64" s="468"/>
      <c r="WKY64" s="468"/>
      <c r="WKZ64" s="468"/>
      <c r="WLA64" s="468"/>
      <c r="WLB64" s="468"/>
      <c r="WLC64" s="468"/>
      <c r="WLD64" s="468"/>
      <c r="WLE64" s="468"/>
      <c r="WLF64" s="468"/>
      <c r="WLG64" s="468"/>
      <c r="WLH64" s="468"/>
      <c r="WLI64" s="468"/>
      <c r="WLJ64" s="468"/>
      <c r="WLK64" s="468"/>
      <c r="WLL64" s="468"/>
      <c r="WLM64" s="468"/>
      <c r="WLN64" s="468"/>
      <c r="WLO64" s="468"/>
      <c r="WLP64" s="468"/>
      <c r="WLQ64" s="468"/>
      <c r="WLR64" s="468"/>
      <c r="WLS64" s="468"/>
      <c r="WLT64" s="468"/>
      <c r="WLU64" s="468"/>
      <c r="WLV64" s="468"/>
      <c r="WLW64" s="468"/>
      <c r="WLX64" s="468"/>
      <c r="WLY64" s="468"/>
      <c r="WLZ64" s="468"/>
      <c r="WMA64" s="468"/>
      <c r="WMB64" s="468"/>
      <c r="WMC64" s="468"/>
      <c r="WMD64" s="468"/>
      <c r="WME64" s="468"/>
      <c r="WMF64" s="468"/>
      <c r="WMG64" s="468"/>
      <c r="WMH64" s="468"/>
      <c r="WMI64" s="468"/>
      <c r="WMJ64" s="468"/>
      <c r="WMK64" s="468"/>
      <c r="WML64" s="468"/>
      <c r="WMM64" s="468"/>
      <c r="WMN64" s="468"/>
      <c r="WMO64" s="468"/>
      <c r="WMP64" s="468"/>
      <c r="WMQ64" s="468"/>
      <c r="WMR64" s="468"/>
      <c r="WMS64" s="468"/>
      <c r="WMT64" s="468"/>
      <c r="WMU64" s="468"/>
      <c r="WMV64" s="468"/>
      <c r="WMW64" s="468"/>
      <c r="WMX64" s="468"/>
      <c r="WMY64" s="468"/>
      <c r="WMZ64" s="468"/>
      <c r="WNA64" s="468"/>
      <c r="WNB64" s="468"/>
      <c r="WNC64" s="468"/>
      <c r="WND64" s="468"/>
      <c r="WNE64" s="468"/>
      <c r="WNF64" s="468"/>
      <c r="WNG64" s="468"/>
      <c r="WNH64" s="468"/>
      <c r="WNI64" s="468"/>
      <c r="WNJ64" s="468"/>
      <c r="WNK64" s="468"/>
      <c r="WNL64" s="468"/>
      <c r="WNM64" s="468"/>
      <c r="WNN64" s="468"/>
      <c r="WNO64" s="468"/>
      <c r="WNP64" s="468"/>
      <c r="WNQ64" s="468"/>
      <c r="WNR64" s="468"/>
      <c r="WNS64" s="468"/>
      <c r="WNT64" s="468"/>
      <c r="WNU64" s="468"/>
      <c r="WNV64" s="468"/>
      <c r="WNW64" s="468"/>
      <c r="WNX64" s="468"/>
      <c r="WNY64" s="468"/>
      <c r="WNZ64" s="468"/>
      <c r="WOA64" s="468"/>
      <c r="WOB64" s="468"/>
      <c r="WOC64" s="468"/>
      <c r="WOD64" s="468"/>
      <c r="WOE64" s="468"/>
      <c r="WOF64" s="468"/>
      <c r="WOG64" s="468"/>
      <c r="WOH64" s="468"/>
      <c r="WOI64" s="468"/>
      <c r="WOJ64" s="468"/>
      <c r="WOK64" s="468"/>
      <c r="WOL64" s="468"/>
      <c r="WOM64" s="468"/>
      <c r="WON64" s="468"/>
      <c r="WOO64" s="468"/>
      <c r="WOP64" s="468"/>
      <c r="WOQ64" s="468"/>
      <c r="WOR64" s="468"/>
      <c r="WOS64" s="468"/>
      <c r="WOT64" s="468"/>
      <c r="WOU64" s="468"/>
      <c r="WOV64" s="468"/>
      <c r="WOW64" s="468"/>
      <c r="WOX64" s="468"/>
      <c r="WOY64" s="468"/>
      <c r="WOZ64" s="468"/>
      <c r="WPA64" s="468"/>
      <c r="WPB64" s="468"/>
      <c r="WPC64" s="468"/>
      <c r="WPD64" s="468"/>
      <c r="WPE64" s="468"/>
      <c r="WPF64" s="468"/>
      <c r="WPG64" s="468"/>
      <c r="WPH64" s="468"/>
      <c r="WPI64" s="468"/>
      <c r="WPJ64" s="468"/>
      <c r="WPK64" s="468"/>
      <c r="WPL64" s="468"/>
      <c r="WPM64" s="468"/>
      <c r="WPN64" s="468"/>
      <c r="WPO64" s="468"/>
      <c r="WPP64" s="468"/>
      <c r="WPQ64" s="468"/>
      <c r="WPR64" s="468"/>
      <c r="WPS64" s="468"/>
      <c r="WPT64" s="468"/>
      <c r="WPU64" s="468"/>
      <c r="WPV64" s="468"/>
      <c r="WPW64" s="468"/>
      <c r="WPX64" s="468"/>
      <c r="WPY64" s="468"/>
      <c r="WPZ64" s="468"/>
      <c r="WQA64" s="468"/>
      <c r="WQB64" s="468"/>
      <c r="WQC64" s="468"/>
      <c r="WQD64" s="468"/>
      <c r="WQE64" s="468"/>
      <c r="WQF64" s="468"/>
      <c r="WQG64" s="468"/>
      <c r="WQH64" s="468"/>
      <c r="WQI64" s="468"/>
      <c r="WQJ64" s="468"/>
      <c r="WQK64" s="468"/>
      <c r="WQL64" s="468"/>
      <c r="WQM64" s="468"/>
      <c r="WQN64" s="468"/>
      <c r="WQO64" s="468"/>
      <c r="WQP64" s="468"/>
      <c r="WQQ64" s="468"/>
      <c r="WQR64" s="468"/>
      <c r="WQS64" s="468"/>
      <c r="WQT64" s="468"/>
      <c r="WQU64" s="468"/>
      <c r="WQV64" s="468"/>
      <c r="WQW64" s="468"/>
      <c r="WQX64" s="468"/>
      <c r="WQY64" s="468"/>
      <c r="WQZ64" s="468"/>
      <c r="WRA64" s="468"/>
      <c r="WRB64" s="468"/>
      <c r="WRC64" s="468"/>
      <c r="WRD64" s="468"/>
      <c r="WRE64" s="468"/>
      <c r="WRF64" s="468"/>
      <c r="WRG64" s="468"/>
      <c r="WRH64" s="468"/>
      <c r="WRI64" s="468"/>
      <c r="WRJ64" s="468"/>
      <c r="WRK64" s="468"/>
      <c r="WRL64" s="468"/>
      <c r="WRM64" s="468"/>
      <c r="WRN64" s="468"/>
      <c r="WRO64" s="468"/>
      <c r="WRP64" s="468"/>
      <c r="WRQ64" s="468"/>
      <c r="WRR64" s="468"/>
      <c r="WRS64" s="468"/>
      <c r="WRT64" s="468"/>
      <c r="WRU64" s="468"/>
      <c r="WRV64" s="468"/>
      <c r="WRW64" s="468"/>
      <c r="WRX64" s="468"/>
      <c r="WRY64" s="468"/>
      <c r="WRZ64" s="468"/>
      <c r="WSA64" s="468"/>
      <c r="WSB64" s="468"/>
      <c r="WSC64" s="468"/>
      <c r="WSD64" s="468"/>
      <c r="WSE64" s="468"/>
      <c r="WSF64" s="468"/>
      <c r="WSG64" s="468"/>
      <c r="WSH64" s="468"/>
      <c r="WSI64" s="468"/>
      <c r="WSJ64" s="468"/>
      <c r="WSK64" s="468"/>
      <c r="WSL64" s="468"/>
      <c r="WSM64" s="468"/>
      <c r="WSN64" s="468"/>
      <c r="WSO64" s="468"/>
      <c r="WSP64" s="468"/>
      <c r="WSQ64" s="468"/>
      <c r="WSR64" s="468"/>
      <c r="WSS64" s="468"/>
      <c r="WST64" s="468"/>
      <c r="WSU64" s="468"/>
      <c r="WSV64" s="468"/>
      <c r="WSW64" s="468"/>
      <c r="WSX64" s="468"/>
      <c r="WSY64" s="468"/>
      <c r="WSZ64" s="468"/>
      <c r="WTA64" s="468"/>
      <c r="WTB64" s="468"/>
      <c r="WTC64" s="468"/>
      <c r="WTD64" s="468"/>
      <c r="WTE64" s="468"/>
      <c r="WTF64" s="468"/>
      <c r="WTG64" s="468"/>
      <c r="WTH64" s="468"/>
      <c r="WTI64" s="468"/>
      <c r="WTJ64" s="468"/>
      <c r="WTK64" s="468"/>
      <c r="WTL64" s="468"/>
      <c r="WTM64" s="468"/>
      <c r="WTN64" s="468"/>
      <c r="WTO64" s="468"/>
      <c r="WTP64" s="468"/>
      <c r="WTQ64" s="468"/>
      <c r="WTR64" s="468"/>
      <c r="WTS64" s="468"/>
      <c r="WTT64" s="468"/>
      <c r="WTU64" s="468"/>
      <c r="WTV64" s="468"/>
      <c r="WTW64" s="468"/>
      <c r="WTX64" s="468"/>
      <c r="WTY64" s="468"/>
      <c r="WTZ64" s="468"/>
      <c r="WUA64" s="468"/>
      <c r="WUB64" s="468"/>
      <c r="WUC64" s="468"/>
      <c r="WUD64" s="468"/>
      <c r="WUE64" s="468"/>
      <c r="WUF64" s="468"/>
      <c r="WUG64" s="468"/>
      <c r="WUH64" s="468"/>
      <c r="WUI64" s="468"/>
      <c r="WUJ64" s="468"/>
      <c r="WUK64" s="468"/>
      <c r="WUL64" s="468"/>
      <c r="WUM64" s="468"/>
      <c r="WUN64" s="468"/>
      <c r="WUO64" s="468"/>
      <c r="WUP64" s="468"/>
      <c r="WUQ64" s="468"/>
      <c r="WUR64" s="468"/>
      <c r="WUS64" s="468"/>
      <c r="WUT64" s="468"/>
      <c r="WUU64" s="468"/>
      <c r="WUV64" s="468"/>
      <c r="WUW64" s="468"/>
      <c r="WUX64" s="468"/>
      <c r="WUY64" s="468"/>
      <c r="WUZ64" s="468"/>
      <c r="WVA64" s="468"/>
      <c r="WVB64" s="468"/>
      <c r="WVC64" s="468"/>
      <c r="WVD64" s="468"/>
      <c r="WVE64" s="468"/>
      <c r="WVF64" s="468"/>
      <c r="WVG64" s="468"/>
      <c r="WVH64" s="468"/>
      <c r="WVI64" s="468"/>
      <c r="WVJ64" s="468"/>
      <c r="WVK64" s="468"/>
      <c r="WVL64" s="468"/>
      <c r="WVM64" s="468"/>
      <c r="WVN64" s="468"/>
      <c r="WVO64" s="468"/>
      <c r="WVP64" s="468"/>
      <c r="WVQ64" s="468"/>
      <c r="WVR64" s="468"/>
      <c r="WVS64" s="468"/>
      <c r="WVT64" s="468"/>
      <c r="WVU64" s="468"/>
      <c r="WVV64" s="468"/>
      <c r="WVW64" s="468"/>
      <c r="WVX64" s="468"/>
      <c r="WVY64" s="468"/>
      <c r="WVZ64" s="468"/>
      <c r="WWA64" s="468"/>
      <c r="WWB64" s="468"/>
      <c r="WWC64" s="468"/>
      <c r="WWD64" s="468"/>
      <c r="WWE64" s="468"/>
      <c r="WWF64" s="468"/>
      <c r="WWG64" s="468"/>
      <c r="WWH64" s="468"/>
      <c r="WWI64" s="468"/>
      <c r="WWJ64" s="468"/>
      <c r="WWK64" s="468"/>
      <c r="WWL64" s="468"/>
      <c r="WWM64" s="468"/>
      <c r="WWN64" s="468"/>
      <c r="WWO64" s="468"/>
      <c r="WWP64" s="468"/>
      <c r="WWQ64" s="468"/>
      <c r="WWR64" s="468"/>
      <c r="WWS64" s="468"/>
      <c r="WWT64" s="468"/>
      <c r="WWU64" s="468"/>
      <c r="WWV64" s="468"/>
      <c r="WWW64" s="468"/>
      <c r="WWX64" s="468"/>
      <c r="WWY64" s="468"/>
      <c r="WWZ64" s="468"/>
      <c r="WXA64" s="468"/>
      <c r="WXB64" s="468"/>
      <c r="WXC64" s="468"/>
      <c r="WXD64" s="468"/>
      <c r="WXE64" s="468"/>
      <c r="WXF64" s="468"/>
      <c r="WXG64" s="468"/>
      <c r="WXH64" s="468"/>
      <c r="WXI64" s="468"/>
      <c r="WXJ64" s="468"/>
      <c r="WXK64" s="468"/>
      <c r="WXL64" s="468"/>
      <c r="WXM64" s="468"/>
      <c r="WXN64" s="468"/>
      <c r="WXO64" s="468"/>
      <c r="WXP64" s="468"/>
      <c r="WXQ64" s="468"/>
      <c r="WXR64" s="468"/>
      <c r="WXS64" s="468"/>
      <c r="WXT64" s="468"/>
      <c r="WXU64" s="468"/>
      <c r="WXV64" s="468"/>
      <c r="WXW64" s="468"/>
      <c r="WXX64" s="468"/>
      <c r="WXY64" s="468"/>
      <c r="WXZ64" s="468"/>
      <c r="WYA64" s="468"/>
      <c r="WYB64" s="468"/>
      <c r="WYC64" s="468"/>
      <c r="WYD64" s="468"/>
      <c r="WYE64" s="468"/>
      <c r="WYF64" s="468"/>
      <c r="WYG64" s="468"/>
      <c r="WYH64" s="468"/>
      <c r="WYI64" s="468"/>
      <c r="WYJ64" s="468"/>
      <c r="WYK64" s="468"/>
      <c r="WYL64" s="468"/>
      <c r="WYM64" s="468"/>
      <c r="WYN64" s="468"/>
      <c r="WYO64" s="468"/>
      <c r="WYP64" s="468"/>
      <c r="WYQ64" s="468"/>
      <c r="WYR64" s="468"/>
      <c r="WYS64" s="468"/>
      <c r="WYT64" s="468"/>
      <c r="WYU64" s="468"/>
      <c r="WYV64" s="468"/>
      <c r="WYW64" s="468"/>
      <c r="WYX64" s="468"/>
      <c r="WYY64" s="468"/>
      <c r="WYZ64" s="468"/>
      <c r="WZA64" s="468"/>
      <c r="WZB64" s="468"/>
      <c r="WZC64" s="468"/>
      <c r="WZD64" s="468"/>
      <c r="WZE64" s="468"/>
      <c r="WZF64" s="468"/>
      <c r="WZG64" s="468"/>
      <c r="WZH64" s="468"/>
      <c r="WZI64" s="468"/>
      <c r="WZJ64" s="468"/>
      <c r="WZK64" s="468"/>
      <c r="WZL64" s="468"/>
      <c r="WZM64" s="468"/>
      <c r="WZN64" s="468"/>
      <c r="WZO64" s="468"/>
      <c r="WZP64" s="468"/>
      <c r="WZQ64" s="468"/>
      <c r="WZR64" s="468"/>
      <c r="WZS64" s="468"/>
      <c r="WZT64" s="468"/>
      <c r="WZU64" s="468"/>
      <c r="WZV64" s="468"/>
      <c r="WZW64" s="468"/>
      <c r="WZX64" s="468"/>
      <c r="WZY64" s="468"/>
      <c r="WZZ64" s="468"/>
      <c r="XAA64" s="468"/>
      <c r="XAB64" s="468"/>
      <c r="XAC64" s="468"/>
      <c r="XAD64" s="468"/>
      <c r="XAE64" s="468"/>
      <c r="XAF64" s="468"/>
      <c r="XAG64" s="468"/>
      <c r="XAH64" s="468"/>
      <c r="XAI64" s="468"/>
      <c r="XAJ64" s="468"/>
      <c r="XAK64" s="468"/>
      <c r="XAL64" s="468"/>
      <c r="XAM64" s="468"/>
      <c r="XAN64" s="468"/>
      <c r="XAO64" s="468"/>
      <c r="XAP64" s="468"/>
      <c r="XAQ64" s="468"/>
      <c r="XAR64" s="468"/>
      <c r="XAS64" s="468"/>
      <c r="XAT64" s="468"/>
      <c r="XAU64" s="468"/>
      <c r="XAV64" s="468"/>
      <c r="XAW64" s="468"/>
      <c r="XAX64" s="468"/>
      <c r="XAY64" s="468"/>
      <c r="XAZ64" s="468"/>
      <c r="XBA64" s="468"/>
      <c r="XBB64" s="468"/>
      <c r="XBC64" s="468"/>
      <c r="XBD64" s="468"/>
      <c r="XBE64" s="468"/>
      <c r="XBF64" s="468"/>
      <c r="XBG64" s="468"/>
      <c r="XBH64" s="468"/>
      <c r="XBI64" s="468"/>
      <c r="XBJ64" s="468"/>
      <c r="XBK64" s="468"/>
      <c r="XBL64" s="468"/>
      <c r="XBM64" s="468"/>
      <c r="XBN64" s="468"/>
      <c r="XBO64" s="468"/>
      <c r="XBP64" s="468"/>
      <c r="XBQ64" s="468"/>
      <c r="XBR64" s="468"/>
      <c r="XBS64" s="468"/>
      <c r="XBT64" s="468"/>
      <c r="XBU64" s="468"/>
      <c r="XBV64" s="468"/>
      <c r="XBW64" s="468"/>
      <c r="XBX64" s="468"/>
      <c r="XBY64" s="468"/>
      <c r="XBZ64" s="468"/>
      <c r="XCA64" s="468"/>
      <c r="XCB64" s="468"/>
      <c r="XCC64" s="468"/>
      <c r="XCD64" s="468"/>
      <c r="XCE64" s="468"/>
      <c r="XCF64" s="468"/>
      <c r="XCG64" s="468"/>
      <c r="XCH64" s="468"/>
      <c r="XCI64" s="468"/>
      <c r="XCJ64" s="468"/>
      <c r="XCK64" s="468"/>
      <c r="XCL64" s="468"/>
      <c r="XCM64" s="468"/>
      <c r="XCN64" s="468"/>
      <c r="XCO64" s="468"/>
      <c r="XCP64" s="468"/>
      <c r="XCQ64" s="468"/>
      <c r="XCR64" s="468"/>
      <c r="XCS64" s="468"/>
      <c r="XCT64" s="468"/>
      <c r="XCU64" s="468"/>
      <c r="XCV64" s="468"/>
      <c r="XCW64" s="468"/>
      <c r="XCX64" s="468"/>
      <c r="XCY64" s="468"/>
      <c r="XCZ64" s="468"/>
    </row>
    <row r="65" spans="1:16337" ht="15.75" x14ac:dyDescent="0.25">
      <c r="A65" s="631" t="s">
        <v>813</v>
      </c>
      <c r="B65" s="468">
        <v>75711</v>
      </c>
      <c r="C65" s="470" t="s">
        <v>933</v>
      </c>
      <c r="D65" s="468">
        <v>4512934223</v>
      </c>
      <c r="E65" s="481">
        <v>46021</v>
      </c>
      <c r="F65" s="468" t="s">
        <v>934</v>
      </c>
      <c r="G65" s="468" t="s">
        <v>831</v>
      </c>
      <c r="H65" s="468" t="s">
        <v>832</v>
      </c>
      <c r="I65" s="468" t="s">
        <v>818</v>
      </c>
      <c r="J65" s="468" t="s">
        <v>343</v>
      </c>
      <c r="K65" s="473">
        <v>21249</v>
      </c>
      <c r="L65" s="468"/>
      <c r="M65" s="472">
        <f t="shared" si="14"/>
        <v>21249</v>
      </c>
      <c r="N65" s="473">
        <f t="shared" si="15"/>
        <v>3824.8199999999997</v>
      </c>
      <c r="O65" s="473">
        <f t="shared" si="16"/>
        <v>25073.82</v>
      </c>
      <c r="P65" s="473">
        <f t="shared" si="17"/>
        <v>25073.82</v>
      </c>
      <c r="Q65" s="468" t="s">
        <v>935</v>
      </c>
      <c r="R65" s="468"/>
      <c r="S65" s="468" t="s">
        <v>937</v>
      </c>
      <c r="T65" s="468"/>
      <c r="U65" s="468"/>
      <c r="V65" s="468"/>
      <c r="W65" s="468"/>
      <c r="X65" s="468"/>
      <c r="Y65" s="468"/>
      <c r="Z65" s="468"/>
      <c r="AA65" s="468"/>
      <c r="AB65" s="468"/>
      <c r="AC65" s="468"/>
      <c r="AD65" s="468"/>
      <c r="AE65" s="468"/>
      <c r="AF65" s="468"/>
      <c r="AG65" s="468"/>
      <c r="AH65" s="468"/>
      <c r="AI65" s="468"/>
      <c r="AJ65" s="468"/>
      <c r="AK65" s="468"/>
      <c r="AL65" s="468"/>
      <c r="AM65" s="468"/>
      <c r="AN65" s="468"/>
      <c r="AO65" s="468"/>
      <c r="AP65" s="468"/>
      <c r="AQ65" s="468"/>
      <c r="AR65" s="468"/>
      <c r="AS65" s="468"/>
      <c r="AT65" s="468"/>
      <c r="AU65" s="468"/>
      <c r="AV65" s="468"/>
      <c r="AW65" s="468"/>
      <c r="AX65" s="468"/>
      <c r="AY65" s="468"/>
      <c r="AZ65" s="468"/>
      <c r="BA65" s="468"/>
      <c r="BB65" s="468"/>
      <c r="BC65" s="468"/>
      <c r="BD65" s="468"/>
      <c r="BE65" s="468"/>
      <c r="BF65" s="468"/>
      <c r="BG65" s="468"/>
      <c r="BH65" s="468"/>
      <c r="BI65" s="468"/>
      <c r="BJ65" s="468"/>
      <c r="BK65" s="468"/>
      <c r="BL65" s="468"/>
      <c r="BM65" s="468"/>
      <c r="BN65" s="468"/>
      <c r="BO65" s="468"/>
      <c r="BP65" s="468"/>
      <c r="BQ65" s="468"/>
      <c r="BR65" s="468"/>
      <c r="BS65" s="468"/>
      <c r="BT65" s="468"/>
      <c r="BU65" s="468"/>
      <c r="BV65" s="468"/>
      <c r="BW65" s="468"/>
      <c r="BX65" s="468"/>
      <c r="BY65" s="468"/>
      <c r="BZ65" s="468"/>
      <c r="CA65" s="468"/>
      <c r="CB65" s="468"/>
      <c r="CC65" s="468"/>
      <c r="CD65" s="468"/>
      <c r="CE65" s="468"/>
      <c r="CF65" s="468"/>
      <c r="CG65" s="468"/>
      <c r="CH65" s="468"/>
      <c r="CI65" s="468"/>
      <c r="CJ65" s="468"/>
      <c r="CK65" s="468"/>
      <c r="CL65" s="468"/>
      <c r="CM65" s="468"/>
      <c r="CN65" s="468"/>
      <c r="CO65" s="468"/>
      <c r="CP65" s="468"/>
      <c r="CQ65" s="468"/>
      <c r="CR65" s="468"/>
      <c r="CS65" s="468"/>
      <c r="CT65" s="468"/>
      <c r="CU65" s="468"/>
      <c r="CV65" s="468"/>
      <c r="CW65" s="468"/>
      <c r="CX65" s="468"/>
      <c r="CY65" s="468"/>
      <c r="CZ65" s="468"/>
      <c r="DA65" s="468"/>
      <c r="DB65" s="468"/>
      <c r="DC65" s="468"/>
      <c r="DD65" s="468"/>
      <c r="DE65" s="468"/>
      <c r="DF65" s="468"/>
      <c r="DG65" s="468"/>
      <c r="DH65" s="468"/>
      <c r="DI65" s="468"/>
      <c r="DJ65" s="468"/>
      <c r="DK65" s="468"/>
      <c r="DL65" s="468"/>
      <c r="DM65" s="468"/>
      <c r="DN65" s="468"/>
      <c r="DO65" s="468"/>
      <c r="DP65" s="468"/>
      <c r="DQ65" s="468"/>
      <c r="DR65" s="468"/>
      <c r="DS65" s="468"/>
      <c r="DT65" s="468"/>
      <c r="DU65" s="468"/>
      <c r="DV65" s="468"/>
      <c r="DW65" s="468"/>
      <c r="DX65" s="468"/>
      <c r="DY65" s="468"/>
      <c r="DZ65" s="468"/>
      <c r="EA65" s="468"/>
      <c r="EB65" s="468"/>
      <c r="EC65" s="468"/>
      <c r="ED65" s="468"/>
      <c r="EE65" s="468"/>
      <c r="EF65" s="468"/>
      <c r="EG65" s="468"/>
      <c r="EH65" s="468"/>
      <c r="EI65" s="468"/>
      <c r="EJ65" s="468"/>
      <c r="EK65" s="468"/>
      <c r="EL65" s="468"/>
      <c r="EM65" s="468"/>
      <c r="EN65" s="468"/>
      <c r="EO65" s="468"/>
      <c r="EP65" s="468"/>
      <c r="EQ65" s="468"/>
      <c r="ER65" s="468"/>
      <c r="ES65" s="468"/>
      <c r="ET65" s="468"/>
      <c r="EU65" s="468"/>
      <c r="EV65" s="468"/>
      <c r="EW65" s="468"/>
      <c r="EX65" s="468"/>
      <c r="EY65" s="468"/>
      <c r="EZ65" s="468"/>
      <c r="FA65" s="468"/>
      <c r="FB65" s="468"/>
      <c r="FC65" s="468"/>
      <c r="FD65" s="468"/>
      <c r="FE65" s="468"/>
      <c r="FF65" s="468"/>
      <c r="FG65" s="468"/>
      <c r="FH65" s="468"/>
      <c r="FI65" s="468"/>
      <c r="FJ65" s="468"/>
      <c r="FK65" s="468"/>
      <c r="FL65" s="468"/>
      <c r="FM65" s="468"/>
      <c r="FN65" s="468"/>
      <c r="FO65" s="468"/>
      <c r="FP65" s="468"/>
      <c r="FQ65" s="468"/>
      <c r="FR65" s="468"/>
      <c r="FS65" s="468"/>
      <c r="FT65" s="468"/>
      <c r="FU65" s="468"/>
      <c r="FV65" s="468"/>
      <c r="FW65" s="468"/>
      <c r="FX65" s="468"/>
      <c r="FY65" s="468"/>
      <c r="FZ65" s="468"/>
      <c r="GA65" s="468"/>
      <c r="GB65" s="468"/>
      <c r="GC65" s="468"/>
      <c r="GD65" s="468"/>
      <c r="GE65" s="468"/>
      <c r="GF65" s="468"/>
      <c r="GG65" s="468"/>
      <c r="GH65" s="468"/>
      <c r="GI65" s="468"/>
      <c r="GJ65" s="468"/>
      <c r="GK65" s="468"/>
      <c r="GL65" s="468"/>
      <c r="GM65" s="468"/>
      <c r="GN65" s="468"/>
      <c r="GO65" s="468"/>
      <c r="GP65" s="468"/>
      <c r="GQ65" s="468"/>
      <c r="GR65" s="468"/>
      <c r="GS65" s="468"/>
      <c r="GT65" s="468"/>
      <c r="GU65" s="468"/>
      <c r="GV65" s="468"/>
      <c r="GW65" s="468"/>
      <c r="GX65" s="468"/>
      <c r="GY65" s="468"/>
      <c r="GZ65" s="468"/>
      <c r="HA65" s="468"/>
      <c r="HB65" s="468"/>
      <c r="HC65" s="468"/>
      <c r="HD65" s="468"/>
      <c r="HE65" s="468"/>
      <c r="HF65" s="468"/>
      <c r="HG65" s="468"/>
      <c r="HH65" s="468"/>
      <c r="HI65" s="468"/>
      <c r="HJ65" s="468"/>
      <c r="HK65" s="468"/>
      <c r="HL65" s="468"/>
      <c r="HM65" s="468"/>
      <c r="HN65" s="468"/>
      <c r="HO65" s="468"/>
      <c r="HP65" s="468"/>
      <c r="HQ65" s="468"/>
      <c r="HR65" s="468"/>
      <c r="HS65" s="468"/>
      <c r="HT65" s="468"/>
      <c r="HU65" s="468"/>
      <c r="HV65" s="468"/>
      <c r="HW65" s="468"/>
      <c r="HX65" s="468"/>
      <c r="HY65" s="468"/>
      <c r="HZ65" s="468"/>
      <c r="IA65" s="468"/>
      <c r="IB65" s="468"/>
      <c r="IC65" s="468"/>
      <c r="ID65" s="468"/>
      <c r="IE65" s="468"/>
      <c r="IF65" s="468"/>
      <c r="IG65" s="468"/>
      <c r="IH65" s="468"/>
      <c r="II65" s="468"/>
      <c r="IJ65" s="468"/>
      <c r="IK65" s="468"/>
      <c r="IL65" s="468"/>
      <c r="IM65" s="468"/>
      <c r="IN65" s="468"/>
      <c r="IO65" s="468"/>
      <c r="IP65" s="468"/>
      <c r="IQ65" s="468"/>
      <c r="IR65" s="468"/>
      <c r="IS65" s="468"/>
      <c r="IT65" s="468"/>
      <c r="IU65" s="468"/>
      <c r="IV65" s="468"/>
      <c r="IW65" s="468"/>
      <c r="IX65" s="468"/>
      <c r="IY65" s="468"/>
      <c r="IZ65" s="468"/>
      <c r="JA65" s="468"/>
      <c r="JB65" s="468"/>
      <c r="JC65" s="468"/>
      <c r="JD65" s="468"/>
      <c r="JE65" s="468"/>
      <c r="JF65" s="468"/>
      <c r="JG65" s="468"/>
      <c r="JH65" s="468"/>
      <c r="JI65" s="468"/>
      <c r="JJ65" s="468"/>
      <c r="JK65" s="468"/>
      <c r="JL65" s="468"/>
      <c r="JM65" s="468"/>
      <c r="JN65" s="468"/>
      <c r="JO65" s="468"/>
      <c r="JP65" s="468"/>
      <c r="JQ65" s="468"/>
      <c r="JR65" s="468"/>
      <c r="JS65" s="468"/>
      <c r="JT65" s="468"/>
      <c r="JU65" s="468"/>
      <c r="JV65" s="468"/>
      <c r="JW65" s="468"/>
      <c r="JX65" s="468"/>
      <c r="JY65" s="468"/>
      <c r="JZ65" s="468"/>
      <c r="KA65" s="468"/>
      <c r="KB65" s="468"/>
      <c r="KC65" s="468"/>
      <c r="KD65" s="468"/>
      <c r="KE65" s="468"/>
      <c r="KF65" s="468"/>
      <c r="KG65" s="468"/>
      <c r="KH65" s="468"/>
      <c r="KI65" s="468"/>
      <c r="KJ65" s="468"/>
      <c r="KK65" s="468"/>
      <c r="KL65" s="468"/>
      <c r="KM65" s="468"/>
      <c r="KN65" s="468"/>
      <c r="KO65" s="468"/>
      <c r="KP65" s="468"/>
      <c r="KQ65" s="468"/>
      <c r="KR65" s="468"/>
      <c r="KS65" s="468"/>
      <c r="KT65" s="468"/>
      <c r="KU65" s="468"/>
      <c r="KV65" s="468"/>
      <c r="KW65" s="468"/>
      <c r="KX65" s="468"/>
      <c r="KY65" s="468"/>
      <c r="KZ65" s="468"/>
      <c r="LA65" s="468"/>
      <c r="LB65" s="468"/>
      <c r="LC65" s="468"/>
      <c r="LD65" s="468"/>
      <c r="LE65" s="468"/>
      <c r="LF65" s="468"/>
      <c r="LG65" s="468"/>
      <c r="LH65" s="468"/>
      <c r="LI65" s="468"/>
      <c r="LJ65" s="468"/>
      <c r="LK65" s="468"/>
      <c r="LL65" s="468"/>
      <c r="LM65" s="468"/>
      <c r="LN65" s="468"/>
      <c r="LO65" s="468"/>
      <c r="LP65" s="468"/>
      <c r="LQ65" s="468"/>
      <c r="LR65" s="468"/>
      <c r="LS65" s="468"/>
      <c r="LT65" s="468"/>
      <c r="LU65" s="468"/>
      <c r="LV65" s="468"/>
      <c r="LW65" s="468"/>
      <c r="LX65" s="468"/>
      <c r="LY65" s="468"/>
      <c r="LZ65" s="468"/>
      <c r="MA65" s="468"/>
      <c r="MB65" s="468"/>
      <c r="MC65" s="468"/>
      <c r="MD65" s="468"/>
      <c r="ME65" s="468"/>
      <c r="MF65" s="468"/>
      <c r="MG65" s="468"/>
      <c r="MH65" s="468"/>
      <c r="MI65" s="468"/>
      <c r="MJ65" s="468"/>
      <c r="MK65" s="468"/>
      <c r="ML65" s="468"/>
      <c r="MM65" s="468"/>
      <c r="MN65" s="468"/>
      <c r="MO65" s="468"/>
      <c r="MP65" s="468"/>
      <c r="MQ65" s="468"/>
      <c r="MR65" s="468"/>
      <c r="MS65" s="468"/>
      <c r="MT65" s="468"/>
      <c r="MU65" s="468"/>
      <c r="MV65" s="468"/>
      <c r="MW65" s="468"/>
      <c r="MX65" s="468"/>
      <c r="MY65" s="468"/>
      <c r="MZ65" s="468"/>
      <c r="NA65" s="468"/>
      <c r="NB65" s="468"/>
      <c r="NC65" s="468"/>
      <c r="ND65" s="468"/>
      <c r="NE65" s="468"/>
      <c r="NF65" s="468"/>
      <c r="NG65" s="468"/>
      <c r="NH65" s="468"/>
      <c r="NI65" s="468"/>
      <c r="NJ65" s="468"/>
      <c r="NK65" s="468"/>
      <c r="NL65" s="468"/>
      <c r="NM65" s="468"/>
      <c r="NN65" s="468"/>
      <c r="NO65" s="468"/>
      <c r="NP65" s="468"/>
      <c r="NQ65" s="468"/>
      <c r="NR65" s="468"/>
      <c r="NS65" s="468"/>
      <c r="NT65" s="468"/>
      <c r="NU65" s="468"/>
      <c r="NV65" s="468"/>
      <c r="NW65" s="468"/>
      <c r="NX65" s="468"/>
      <c r="NY65" s="468"/>
      <c r="NZ65" s="468"/>
      <c r="OA65" s="468"/>
      <c r="OB65" s="468"/>
      <c r="OC65" s="468"/>
      <c r="OD65" s="468"/>
      <c r="OE65" s="468"/>
      <c r="OF65" s="468"/>
      <c r="OG65" s="468"/>
      <c r="OH65" s="468"/>
      <c r="OI65" s="468"/>
      <c r="OJ65" s="468"/>
      <c r="OK65" s="468"/>
      <c r="OL65" s="468"/>
      <c r="OM65" s="468"/>
      <c r="ON65" s="468"/>
      <c r="OO65" s="468"/>
      <c r="OP65" s="468"/>
      <c r="OQ65" s="468"/>
      <c r="OR65" s="468"/>
      <c r="OS65" s="468"/>
      <c r="OT65" s="468"/>
      <c r="OU65" s="468"/>
      <c r="OV65" s="468"/>
      <c r="OW65" s="468"/>
      <c r="OX65" s="468"/>
      <c r="OY65" s="468"/>
      <c r="OZ65" s="468"/>
      <c r="PA65" s="468"/>
      <c r="PB65" s="468"/>
      <c r="PC65" s="468"/>
      <c r="PD65" s="468"/>
      <c r="PE65" s="468"/>
      <c r="PF65" s="468"/>
      <c r="PG65" s="468"/>
      <c r="PH65" s="468"/>
      <c r="PI65" s="468"/>
      <c r="PJ65" s="468"/>
      <c r="PK65" s="468"/>
      <c r="PL65" s="468"/>
      <c r="PM65" s="468"/>
      <c r="PN65" s="468"/>
      <c r="PO65" s="468"/>
      <c r="PP65" s="468"/>
      <c r="PQ65" s="468"/>
      <c r="PR65" s="468"/>
      <c r="PS65" s="468"/>
      <c r="PT65" s="468"/>
      <c r="PU65" s="468"/>
      <c r="PV65" s="468"/>
      <c r="PW65" s="468"/>
      <c r="PX65" s="468"/>
      <c r="PY65" s="468"/>
      <c r="PZ65" s="468"/>
      <c r="QA65" s="468"/>
      <c r="QB65" s="468"/>
      <c r="QC65" s="468"/>
      <c r="QD65" s="468"/>
      <c r="QE65" s="468"/>
      <c r="QF65" s="468"/>
      <c r="QG65" s="468"/>
      <c r="QH65" s="468"/>
      <c r="QI65" s="468"/>
      <c r="QJ65" s="468"/>
      <c r="QK65" s="468"/>
      <c r="QL65" s="468"/>
      <c r="QM65" s="468"/>
      <c r="QN65" s="468"/>
      <c r="QO65" s="468"/>
      <c r="QP65" s="468"/>
      <c r="QQ65" s="468"/>
      <c r="QR65" s="468"/>
      <c r="QS65" s="468"/>
      <c r="QT65" s="468"/>
      <c r="QU65" s="468"/>
      <c r="QV65" s="468"/>
      <c r="QW65" s="468"/>
      <c r="QX65" s="468"/>
      <c r="QY65" s="468"/>
      <c r="QZ65" s="468"/>
      <c r="RA65" s="468"/>
      <c r="RB65" s="468"/>
      <c r="RC65" s="468"/>
      <c r="RD65" s="468"/>
      <c r="RE65" s="468"/>
      <c r="RF65" s="468"/>
      <c r="RG65" s="468"/>
      <c r="RH65" s="468"/>
      <c r="RI65" s="468"/>
      <c r="RJ65" s="468"/>
      <c r="RK65" s="468"/>
      <c r="RL65" s="468"/>
      <c r="RM65" s="468"/>
      <c r="RN65" s="468"/>
      <c r="RO65" s="468"/>
      <c r="RP65" s="468"/>
      <c r="RQ65" s="468"/>
      <c r="RR65" s="468"/>
      <c r="RS65" s="468"/>
      <c r="RT65" s="468"/>
      <c r="RU65" s="468"/>
      <c r="RV65" s="468"/>
      <c r="RW65" s="468"/>
      <c r="RX65" s="468"/>
      <c r="RY65" s="468"/>
      <c r="RZ65" s="468"/>
      <c r="SA65" s="468"/>
      <c r="SB65" s="468"/>
      <c r="SC65" s="468"/>
      <c r="SD65" s="468"/>
      <c r="SE65" s="468"/>
      <c r="SF65" s="468"/>
      <c r="SG65" s="468"/>
      <c r="SH65" s="468"/>
      <c r="SI65" s="468"/>
      <c r="SJ65" s="468"/>
      <c r="SK65" s="468"/>
      <c r="SL65" s="468"/>
      <c r="SM65" s="468"/>
      <c r="SN65" s="468"/>
      <c r="SO65" s="468"/>
      <c r="SP65" s="468"/>
      <c r="SQ65" s="468"/>
      <c r="SR65" s="468"/>
      <c r="SS65" s="468"/>
      <c r="ST65" s="468"/>
      <c r="SU65" s="468"/>
      <c r="SV65" s="468"/>
      <c r="SW65" s="468"/>
      <c r="SX65" s="468"/>
      <c r="SY65" s="468"/>
      <c r="SZ65" s="468"/>
      <c r="TA65" s="468"/>
      <c r="TB65" s="468"/>
      <c r="TC65" s="468"/>
      <c r="TD65" s="468"/>
      <c r="TE65" s="468"/>
      <c r="TF65" s="468"/>
      <c r="TG65" s="468"/>
      <c r="TH65" s="468"/>
      <c r="TI65" s="468"/>
      <c r="TJ65" s="468"/>
      <c r="TK65" s="468"/>
      <c r="TL65" s="468"/>
      <c r="TM65" s="468"/>
      <c r="TN65" s="468"/>
      <c r="TO65" s="468"/>
      <c r="TP65" s="468"/>
      <c r="TQ65" s="468"/>
      <c r="TR65" s="468"/>
      <c r="TS65" s="468"/>
      <c r="TT65" s="468"/>
      <c r="TU65" s="468"/>
      <c r="TV65" s="468"/>
      <c r="TW65" s="468"/>
      <c r="TX65" s="468"/>
      <c r="TY65" s="468"/>
      <c r="TZ65" s="468"/>
      <c r="UA65" s="468"/>
      <c r="UB65" s="468"/>
      <c r="UC65" s="468"/>
      <c r="UD65" s="468"/>
      <c r="UE65" s="468"/>
      <c r="UF65" s="468"/>
      <c r="UG65" s="468"/>
      <c r="UH65" s="468"/>
      <c r="UI65" s="468"/>
      <c r="UJ65" s="468"/>
      <c r="UK65" s="468"/>
      <c r="UL65" s="468"/>
      <c r="UM65" s="468"/>
      <c r="UN65" s="468"/>
      <c r="UO65" s="468"/>
      <c r="UP65" s="468"/>
      <c r="UQ65" s="468"/>
      <c r="UR65" s="468"/>
      <c r="US65" s="468"/>
      <c r="UT65" s="468"/>
      <c r="UU65" s="468"/>
      <c r="UV65" s="468"/>
      <c r="UW65" s="468"/>
      <c r="UX65" s="468"/>
      <c r="UY65" s="468"/>
      <c r="UZ65" s="468"/>
      <c r="VA65" s="468"/>
      <c r="VB65" s="468"/>
      <c r="VC65" s="468"/>
      <c r="VD65" s="468"/>
      <c r="VE65" s="468"/>
      <c r="VF65" s="468"/>
      <c r="VG65" s="468"/>
      <c r="VH65" s="468"/>
      <c r="VI65" s="468"/>
      <c r="VJ65" s="468"/>
      <c r="VK65" s="468"/>
      <c r="VL65" s="468"/>
      <c r="VM65" s="468"/>
      <c r="VN65" s="468"/>
      <c r="VO65" s="468"/>
      <c r="VP65" s="468"/>
      <c r="VQ65" s="468"/>
      <c r="VR65" s="468"/>
      <c r="VS65" s="468"/>
      <c r="VT65" s="468"/>
      <c r="VU65" s="468"/>
      <c r="VV65" s="468"/>
      <c r="VW65" s="468"/>
      <c r="VX65" s="468"/>
      <c r="VY65" s="468"/>
      <c r="VZ65" s="468"/>
      <c r="WA65" s="468"/>
      <c r="WB65" s="468"/>
      <c r="WC65" s="468"/>
      <c r="WD65" s="468"/>
      <c r="WE65" s="468"/>
      <c r="WF65" s="468"/>
      <c r="WG65" s="468"/>
      <c r="WH65" s="468"/>
      <c r="WI65" s="468"/>
      <c r="WJ65" s="468"/>
      <c r="WK65" s="468"/>
      <c r="WL65" s="468"/>
      <c r="WM65" s="468"/>
      <c r="WN65" s="468"/>
      <c r="WO65" s="468"/>
      <c r="WP65" s="468"/>
      <c r="WQ65" s="468"/>
      <c r="WR65" s="468"/>
      <c r="WS65" s="468"/>
      <c r="WT65" s="468"/>
      <c r="WU65" s="468"/>
      <c r="WV65" s="468"/>
      <c r="WW65" s="468"/>
      <c r="WX65" s="468"/>
      <c r="WY65" s="468"/>
      <c r="WZ65" s="468"/>
      <c r="XA65" s="468"/>
      <c r="XB65" s="468"/>
      <c r="XC65" s="468"/>
      <c r="XD65" s="468"/>
      <c r="XE65" s="468"/>
      <c r="XF65" s="468"/>
      <c r="XG65" s="468"/>
      <c r="XH65" s="468"/>
      <c r="XI65" s="468"/>
      <c r="XJ65" s="468"/>
      <c r="XK65" s="468"/>
      <c r="XL65" s="468"/>
      <c r="XM65" s="468"/>
      <c r="XN65" s="468"/>
      <c r="XO65" s="468"/>
      <c r="XP65" s="468"/>
      <c r="XQ65" s="468"/>
      <c r="XR65" s="468"/>
      <c r="XS65" s="468"/>
      <c r="XT65" s="468"/>
      <c r="XU65" s="468"/>
      <c r="XV65" s="468"/>
      <c r="XW65" s="468"/>
      <c r="XX65" s="468"/>
      <c r="XY65" s="468"/>
      <c r="XZ65" s="468"/>
      <c r="YA65" s="468"/>
      <c r="YB65" s="468"/>
      <c r="YC65" s="468"/>
      <c r="YD65" s="468"/>
      <c r="YE65" s="468"/>
      <c r="YF65" s="468"/>
      <c r="YG65" s="468"/>
      <c r="YH65" s="468"/>
      <c r="YI65" s="468"/>
      <c r="YJ65" s="468"/>
      <c r="YK65" s="468"/>
      <c r="YL65" s="468"/>
      <c r="YM65" s="468"/>
      <c r="YN65" s="468"/>
      <c r="YO65" s="468"/>
      <c r="YP65" s="468"/>
      <c r="YQ65" s="468"/>
      <c r="YR65" s="468"/>
      <c r="YS65" s="468"/>
      <c r="YT65" s="468"/>
      <c r="YU65" s="468"/>
      <c r="YV65" s="468"/>
      <c r="YW65" s="468"/>
      <c r="YX65" s="468"/>
      <c r="YY65" s="468"/>
      <c r="YZ65" s="468"/>
      <c r="ZA65" s="468"/>
      <c r="ZB65" s="468"/>
      <c r="ZC65" s="468"/>
      <c r="ZD65" s="468"/>
      <c r="ZE65" s="468"/>
      <c r="ZF65" s="468"/>
      <c r="ZG65" s="468"/>
      <c r="ZH65" s="468"/>
      <c r="ZI65" s="468"/>
      <c r="ZJ65" s="468"/>
      <c r="ZK65" s="468"/>
      <c r="ZL65" s="468"/>
      <c r="ZM65" s="468"/>
      <c r="ZN65" s="468"/>
      <c r="ZO65" s="468"/>
      <c r="ZP65" s="468"/>
      <c r="ZQ65" s="468"/>
      <c r="ZR65" s="468"/>
      <c r="ZS65" s="468"/>
      <c r="ZT65" s="468"/>
      <c r="ZU65" s="468"/>
      <c r="ZV65" s="468"/>
      <c r="ZW65" s="468"/>
      <c r="ZX65" s="468"/>
      <c r="ZY65" s="468"/>
      <c r="ZZ65" s="468"/>
      <c r="AAA65" s="468"/>
      <c r="AAB65" s="468"/>
      <c r="AAC65" s="468"/>
      <c r="AAD65" s="468"/>
      <c r="AAE65" s="468"/>
      <c r="AAF65" s="468"/>
      <c r="AAG65" s="468"/>
      <c r="AAH65" s="468"/>
      <c r="AAI65" s="468"/>
      <c r="AAJ65" s="468"/>
      <c r="AAK65" s="468"/>
      <c r="AAL65" s="468"/>
      <c r="AAM65" s="468"/>
      <c r="AAN65" s="468"/>
      <c r="AAO65" s="468"/>
      <c r="AAP65" s="468"/>
      <c r="AAQ65" s="468"/>
      <c r="AAR65" s="468"/>
      <c r="AAS65" s="468"/>
      <c r="AAT65" s="468"/>
      <c r="AAU65" s="468"/>
      <c r="AAV65" s="468"/>
      <c r="AAW65" s="468"/>
      <c r="AAX65" s="468"/>
      <c r="AAY65" s="468"/>
      <c r="AAZ65" s="468"/>
      <c r="ABA65" s="468"/>
      <c r="ABB65" s="468"/>
      <c r="ABC65" s="468"/>
      <c r="ABD65" s="468"/>
      <c r="ABE65" s="468"/>
      <c r="ABF65" s="468"/>
      <c r="ABG65" s="468"/>
      <c r="ABH65" s="468"/>
      <c r="ABI65" s="468"/>
      <c r="ABJ65" s="468"/>
      <c r="ABK65" s="468"/>
      <c r="ABL65" s="468"/>
      <c r="ABM65" s="468"/>
      <c r="ABN65" s="468"/>
      <c r="ABO65" s="468"/>
      <c r="ABP65" s="468"/>
      <c r="ABQ65" s="468"/>
      <c r="ABR65" s="468"/>
      <c r="ABS65" s="468"/>
      <c r="ABT65" s="468"/>
      <c r="ABU65" s="468"/>
      <c r="ABV65" s="468"/>
      <c r="ABW65" s="468"/>
      <c r="ABX65" s="468"/>
      <c r="ABY65" s="468"/>
      <c r="ABZ65" s="468"/>
      <c r="ACA65" s="468"/>
      <c r="ACB65" s="468"/>
      <c r="ACC65" s="468"/>
      <c r="ACD65" s="468"/>
      <c r="ACE65" s="468"/>
      <c r="ACF65" s="468"/>
      <c r="ACG65" s="468"/>
      <c r="ACH65" s="468"/>
      <c r="ACI65" s="468"/>
      <c r="ACJ65" s="468"/>
      <c r="ACK65" s="468"/>
      <c r="ACL65" s="468"/>
      <c r="ACM65" s="468"/>
      <c r="ACN65" s="468"/>
      <c r="ACO65" s="468"/>
      <c r="ACP65" s="468"/>
      <c r="ACQ65" s="468"/>
      <c r="ACR65" s="468"/>
      <c r="ACS65" s="468"/>
      <c r="ACT65" s="468"/>
      <c r="ACU65" s="468"/>
      <c r="ACV65" s="468"/>
      <c r="ACW65" s="468"/>
      <c r="ACX65" s="468"/>
      <c r="ACY65" s="468"/>
      <c r="ACZ65" s="468"/>
      <c r="ADA65" s="468"/>
      <c r="ADB65" s="468"/>
      <c r="ADC65" s="468"/>
      <c r="ADD65" s="468"/>
      <c r="ADE65" s="468"/>
      <c r="ADF65" s="468"/>
      <c r="ADG65" s="468"/>
      <c r="ADH65" s="468"/>
      <c r="ADI65" s="468"/>
      <c r="ADJ65" s="468"/>
      <c r="ADK65" s="468"/>
      <c r="ADL65" s="468"/>
      <c r="ADM65" s="468"/>
      <c r="ADN65" s="468"/>
      <c r="ADO65" s="468"/>
      <c r="ADP65" s="468"/>
      <c r="ADQ65" s="468"/>
      <c r="ADR65" s="468"/>
      <c r="ADS65" s="468"/>
      <c r="ADT65" s="468"/>
      <c r="ADU65" s="468"/>
      <c r="ADV65" s="468"/>
      <c r="ADW65" s="468"/>
      <c r="ADX65" s="468"/>
      <c r="ADY65" s="468"/>
      <c r="ADZ65" s="468"/>
      <c r="AEA65" s="468"/>
      <c r="AEB65" s="468"/>
      <c r="AEC65" s="468"/>
      <c r="AED65" s="468"/>
      <c r="AEE65" s="468"/>
      <c r="AEF65" s="468"/>
      <c r="AEG65" s="468"/>
      <c r="AEH65" s="468"/>
      <c r="AEI65" s="468"/>
      <c r="AEJ65" s="468"/>
      <c r="AEK65" s="468"/>
      <c r="AEL65" s="468"/>
      <c r="AEM65" s="468"/>
      <c r="AEN65" s="468"/>
      <c r="AEO65" s="468"/>
      <c r="AEP65" s="468"/>
      <c r="AEQ65" s="468"/>
      <c r="AER65" s="468"/>
      <c r="AES65" s="468"/>
      <c r="AET65" s="468"/>
      <c r="AEU65" s="468"/>
      <c r="AEV65" s="468"/>
      <c r="AEW65" s="468"/>
      <c r="AEX65" s="468"/>
      <c r="AEY65" s="468"/>
      <c r="AEZ65" s="468"/>
      <c r="AFA65" s="468"/>
      <c r="AFB65" s="468"/>
      <c r="AFC65" s="468"/>
      <c r="AFD65" s="468"/>
      <c r="AFE65" s="468"/>
      <c r="AFF65" s="468"/>
      <c r="AFG65" s="468"/>
      <c r="AFH65" s="468"/>
      <c r="AFI65" s="468"/>
      <c r="AFJ65" s="468"/>
      <c r="AFK65" s="468"/>
      <c r="AFL65" s="468"/>
      <c r="AFM65" s="468"/>
      <c r="AFN65" s="468"/>
      <c r="AFO65" s="468"/>
      <c r="AFP65" s="468"/>
      <c r="AFQ65" s="468"/>
      <c r="AFR65" s="468"/>
      <c r="AFS65" s="468"/>
      <c r="AFT65" s="468"/>
      <c r="AFU65" s="468"/>
      <c r="AFV65" s="468"/>
      <c r="AFW65" s="468"/>
      <c r="AFX65" s="468"/>
      <c r="AFY65" s="468"/>
      <c r="AFZ65" s="468"/>
      <c r="AGA65" s="468"/>
      <c r="AGB65" s="468"/>
      <c r="AGC65" s="468"/>
      <c r="AGD65" s="468"/>
      <c r="AGE65" s="468"/>
      <c r="AGF65" s="468"/>
      <c r="AGG65" s="468"/>
      <c r="AGH65" s="468"/>
      <c r="AGI65" s="468"/>
      <c r="AGJ65" s="468"/>
      <c r="AGK65" s="468"/>
      <c r="AGL65" s="468"/>
      <c r="AGM65" s="468"/>
      <c r="AGN65" s="468"/>
      <c r="AGO65" s="468"/>
      <c r="AGP65" s="468"/>
      <c r="AGQ65" s="468"/>
      <c r="AGR65" s="468"/>
      <c r="AGS65" s="468"/>
      <c r="AGT65" s="468"/>
      <c r="AGU65" s="468"/>
      <c r="AGV65" s="468"/>
      <c r="AGW65" s="468"/>
      <c r="AGX65" s="468"/>
      <c r="AGY65" s="468"/>
      <c r="AGZ65" s="468"/>
      <c r="AHA65" s="468"/>
      <c r="AHB65" s="468"/>
      <c r="AHC65" s="468"/>
      <c r="AHD65" s="468"/>
      <c r="AHE65" s="468"/>
      <c r="AHF65" s="468"/>
      <c r="AHG65" s="468"/>
      <c r="AHH65" s="468"/>
      <c r="AHI65" s="468"/>
      <c r="AHJ65" s="468"/>
      <c r="AHK65" s="468"/>
      <c r="AHL65" s="468"/>
      <c r="AHM65" s="468"/>
      <c r="AHN65" s="468"/>
      <c r="AHO65" s="468"/>
      <c r="AHP65" s="468"/>
      <c r="AHQ65" s="468"/>
      <c r="AHR65" s="468"/>
      <c r="AHS65" s="468"/>
      <c r="AHT65" s="468"/>
      <c r="AHU65" s="468"/>
      <c r="AHV65" s="468"/>
      <c r="AHW65" s="468"/>
      <c r="AHX65" s="468"/>
      <c r="AHY65" s="468"/>
      <c r="AHZ65" s="468"/>
      <c r="AIA65" s="468"/>
      <c r="AIB65" s="468"/>
      <c r="AIC65" s="468"/>
      <c r="AID65" s="468"/>
      <c r="AIE65" s="468"/>
      <c r="AIF65" s="468"/>
      <c r="AIG65" s="468"/>
      <c r="AIH65" s="468"/>
      <c r="AII65" s="468"/>
      <c r="AIJ65" s="468"/>
      <c r="AIK65" s="468"/>
      <c r="AIL65" s="468"/>
      <c r="AIM65" s="468"/>
      <c r="AIN65" s="468"/>
      <c r="AIO65" s="468"/>
      <c r="AIP65" s="468"/>
      <c r="AIQ65" s="468"/>
      <c r="AIR65" s="468"/>
      <c r="AIS65" s="468"/>
      <c r="AIT65" s="468"/>
      <c r="AIU65" s="468"/>
      <c r="AIV65" s="468"/>
      <c r="AIW65" s="468"/>
      <c r="AIX65" s="468"/>
      <c r="AIY65" s="468"/>
      <c r="AIZ65" s="468"/>
      <c r="AJA65" s="468"/>
      <c r="AJB65" s="468"/>
      <c r="AJC65" s="468"/>
      <c r="AJD65" s="468"/>
      <c r="AJE65" s="468"/>
      <c r="AJF65" s="468"/>
      <c r="AJG65" s="468"/>
      <c r="AJH65" s="468"/>
      <c r="AJI65" s="468"/>
      <c r="AJJ65" s="468"/>
      <c r="AJK65" s="468"/>
      <c r="AJL65" s="468"/>
      <c r="AJM65" s="468"/>
      <c r="AJN65" s="468"/>
      <c r="AJO65" s="468"/>
      <c r="AJP65" s="468"/>
      <c r="AJQ65" s="468"/>
      <c r="AJR65" s="468"/>
      <c r="AJS65" s="468"/>
      <c r="AJT65" s="468"/>
      <c r="AJU65" s="468"/>
      <c r="AJV65" s="468"/>
      <c r="AJW65" s="468"/>
      <c r="AJX65" s="468"/>
      <c r="AJY65" s="468"/>
      <c r="AJZ65" s="468"/>
      <c r="AKA65" s="468"/>
      <c r="AKB65" s="468"/>
      <c r="AKC65" s="468"/>
      <c r="AKD65" s="468"/>
      <c r="AKE65" s="468"/>
      <c r="AKF65" s="468"/>
      <c r="AKG65" s="468"/>
      <c r="AKH65" s="468"/>
      <c r="AKI65" s="468"/>
      <c r="AKJ65" s="468"/>
      <c r="AKK65" s="468"/>
      <c r="AKL65" s="468"/>
      <c r="AKM65" s="468"/>
      <c r="AKN65" s="468"/>
      <c r="AKO65" s="468"/>
      <c r="AKP65" s="468"/>
      <c r="AKQ65" s="468"/>
      <c r="AKR65" s="468"/>
      <c r="AKS65" s="468"/>
      <c r="AKT65" s="468"/>
      <c r="AKU65" s="468"/>
      <c r="AKV65" s="468"/>
      <c r="AKW65" s="468"/>
      <c r="AKX65" s="468"/>
      <c r="AKY65" s="468"/>
      <c r="AKZ65" s="468"/>
      <c r="ALA65" s="468"/>
      <c r="ALB65" s="468"/>
      <c r="ALC65" s="468"/>
      <c r="ALD65" s="468"/>
      <c r="ALE65" s="468"/>
      <c r="ALF65" s="468"/>
      <c r="ALG65" s="468"/>
      <c r="ALH65" s="468"/>
      <c r="ALI65" s="468"/>
      <c r="ALJ65" s="468"/>
      <c r="ALK65" s="468"/>
      <c r="ALL65" s="468"/>
      <c r="ALM65" s="468"/>
      <c r="ALN65" s="468"/>
      <c r="ALO65" s="468"/>
      <c r="ALP65" s="468"/>
      <c r="ALQ65" s="468"/>
      <c r="ALR65" s="468"/>
      <c r="ALS65" s="468"/>
      <c r="ALT65" s="468"/>
      <c r="ALU65" s="468"/>
      <c r="ALV65" s="468"/>
      <c r="ALW65" s="468"/>
      <c r="ALX65" s="468"/>
      <c r="ALY65" s="468"/>
      <c r="ALZ65" s="468"/>
      <c r="AMA65" s="468"/>
      <c r="AMB65" s="468"/>
      <c r="AMC65" s="468"/>
      <c r="AMD65" s="468"/>
      <c r="AME65" s="468"/>
      <c r="AMF65" s="468"/>
      <c r="AMG65" s="468"/>
      <c r="AMH65" s="468"/>
      <c r="AMI65" s="468"/>
      <c r="AMJ65" s="468"/>
      <c r="AMK65" s="468"/>
      <c r="AML65" s="468"/>
      <c r="AMM65" s="468"/>
      <c r="AMN65" s="468"/>
      <c r="AMO65" s="468"/>
      <c r="AMP65" s="468"/>
      <c r="AMQ65" s="468"/>
      <c r="AMR65" s="468"/>
      <c r="AMS65" s="468"/>
      <c r="AMT65" s="468"/>
      <c r="AMU65" s="468"/>
      <c r="AMV65" s="468"/>
      <c r="AMW65" s="468"/>
      <c r="AMX65" s="468"/>
      <c r="AMY65" s="468"/>
      <c r="AMZ65" s="468"/>
      <c r="ANA65" s="468"/>
      <c r="ANB65" s="468"/>
      <c r="ANC65" s="468"/>
      <c r="AND65" s="468"/>
      <c r="ANE65" s="468"/>
      <c r="ANF65" s="468"/>
      <c r="ANG65" s="468"/>
      <c r="ANH65" s="468"/>
      <c r="ANI65" s="468"/>
      <c r="ANJ65" s="468"/>
      <c r="ANK65" s="468"/>
      <c r="ANL65" s="468"/>
      <c r="ANM65" s="468"/>
      <c r="ANN65" s="468"/>
      <c r="ANO65" s="468"/>
      <c r="ANP65" s="468"/>
      <c r="ANQ65" s="468"/>
      <c r="ANR65" s="468"/>
      <c r="ANS65" s="468"/>
      <c r="ANT65" s="468"/>
      <c r="ANU65" s="468"/>
      <c r="ANV65" s="468"/>
      <c r="ANW65" s="468"/>
      <c r="ANX65" s="468"/>
      <c r="ANY65" s="468"/>
      <c r="ANZ65" s="468"/>
      <c r="AOA65" s="468"/>
      <c r="AOB65" s="468"/>
      <c r="AOC65" s="468"/>
      <c r="AOD65" s="468"/>
      <c r="AOE65" s="468"/>
      <c r="AOF65" s="468"/>
      <c r="AOG65" s="468"/>
      <c r="AOH65" s="468"/>
      <c r="AOI65" s="468"/>
      <c r="AOJ65" s="468"/>
      <c r="AOK65" s="468"/>
      <c r="AOL65" s="468"/>
      <c r="AOM65" s="468"/>
      <c r="AON65" s="468"/>
      <c r="AOO65" s="468"/>
      <c r="AOP65" s="468"/>
      <c r="AOQ65" s="468"/>
      <c r="AOR65" s="468"/>
      <c r="AOS65" s="468"/>
      <c r="AOT65" s="468"/>
      <c r="AOU65" s="468"/>
      <c r="AOV65" s="468"/>
      <c r="AOW65" s="468"/>
      <c r="AOX65" s="468"/>
      <c r="AOY65" s="468"/>
      <c r="AOZ65" s="468"/>
      <c r="APA65" s="468"/>
      <c r="APB65" s="468"/>
      <c r="APC65" s="468"/>
      <c r="APD65" s="468"/>
      <c r="APE65" s="468"/>
      <c r="APF65" s="468"/>
      <c r="APG65" s="468"/>
      <c r="APH65" s="468"/>
      <c r="API65" s="468"/>
      <c r="APJ65" s="468"/>
      <c r="APK65" s="468"/>
      <c r="APL65" s="468"/>
      <c r="APM65" s="468"/>
      <c r="APN65" s="468"/>
      <c r="APO65" s="468"/>
      <c r="APP65" s="468"/>
      <c r="APQ65" s="468"/>
      <c r="APR65" s="468"/>
      <c r="APS65" s="468"/>
      <c r="APT65" s="468"/>
      <c r="APU65" s="468"/>
      <c r="APV65" s="468"/>
      <c r="APW65" s="468"/>
      <c r="APX65" s="468"/>
      <c r="APY65" s="468"/>
      <c r="APZ65" s="468"/>
      <c r="AQA65" s="468"/>
      <c r="AQB65" s="468"/>
      <c r="AQC65" s="468"/>
      <c r="AQD65" s="468"/>
      <c r="AQE65" s="468"/>
      <c r="AQF65" s="468"/>
      <c r="AQG65" s="468"/>
      <c r="AQH65" s="468"/>
      <c r="AQI65" s="468"/>
      <c r="AQJ65" s="468"/>
      <c r="AQK65" s="468"/>
      <c r="AQL65" s="468"/>
      <c r="AQM65" s="468"/>
      <c r="AQN65" s="468"/>
      <c r="AQO65" s="468"/>
      <c r="AQP65" s="468"/>
      <c r="AQQ65" s="468"/>
      <c r="AQR65" s="468"/>
      <c r="AQS65" s="468"/>
      <c r="AQT65" s="468"/>
      <c r="AQU65" s="468"/>
      <c r="AQV65" s="468"/>
      <c r="AQW65" s="468"/>
      <c r="AQX65" s="468"/>
      <c r="AQY65" s="468"/>
      <c r="AQZ65" s="468"/>
      <c r="ARA65" s="468"/>
      <c r="ARB65" s="468"/>
      <c r="ARC65" s="468"/>
      <c r="ARD65" s="468"/>
      <c r="ARE65" s="468"/>
      <c r="ARF65" s="468"/>
      <c r="ARG65" s="468"/>
      <c r="ARH65" s="468"/>
      <c r="ARI65" s="468"/>
      <c r="ARJ65" s="468"/>
      <c r="ARK65" s="468"/>
      <c r="ARL65" s="468"/>
      <c r="ARM65" s="468"/>
      <c r="ARN65" s="468"/>
      <c r="ARO65" s="468"/>
      <c r="ARP65" s="468"/>
      <c r="ARQ65" s="468"/>
      <c r="ARR65" s="468"/>
      <c r="ARS65" s="468"/>
      <c r="ART65" s="468"/>
      <c r="ARU65" s="468"/>
      <c r="ARV65" s="468"/>
      <c r="ARW65" s="468"/>
      <c r="ARX65" s="468"/>
      <c r="ARY65" s="468"/>
      <c r="ARZ65" s="468"/>
      <c r="ASA65" s="468"/>
      <c r="ASB65" s="468"/>
      <c r="ASC65" s="468"/>
      <c r="ASD65" s="468"/>
      <c r="ASE65" s="468"/>
      <c r="ASF65" s="468"/>
      <c r="ASG65" s="468"/>
      <c r="ASH65" s="468"/>
      <c r="ASI65" s="468"/>
      <c r="ASJ65" s="468"/>
      <c r="ASK65" s="468"/>
      <c r="ASL65" s="468"/>
      <c r="ASM65" s="468"/>
      <c r="ASN65" s="468"/>
      <c r="ASO65" s="468"/>
      <c r="ASP65" s="468"/>
      <c r="ASQ65" s="468"/>
      <c r="ASR65" s="468"/>
      <c r="ASS65" s="468"/>
      <c r="AST65" s="468"/>
      <c r="ASU65" s="468"/>
      <c r="ASV65" s="468"/>
      <c r="ASW65" s="468"/>
      <c r="ASX65" s="468"/>
      <c r="ASY65" s="468"/>
      <c r="ASZ65" s="468"/>
      <c r="ATA65" s="468"/>
      <c r="ATB65" s="468"/>
      <c r="ATC65" s="468"/>
      <c r="ATD65" s="468"/>
      <c r="ATE65" s="468"/>
      <c r="ATF65" s="468"/>
      <c r="ATG65" s="468"/>
      <c r="ATH65" s="468"/>
      <c r="ATI65" s="468"/>
      <c r="ATJ65" s="468"/>
      <c r="ATK65" s="468"/>
      <c r="ATL65" s="468"/>
      <c r="ATM65" s="468"/>
      <c r="ATN65" s="468"/>
      <c r="ATO65" s="468"/>
      <c r="ATP65" s="468"/>
      <c r="ATQ65" s="468"/>
      <c r="ATR65" s="468"/>
      <c r="ATS65" s="468"/>
      <c r="ATT65" s="468"/>
      <c r="ATU65" s="468"/>
      <c r="ATV65" s="468"/>
      <c r="ATW65" s="468"/>
      <c r="ATX65" s="468"/>
      <c r="ATY65" s="468"/>
      <c r="ATZ65" s="468"/>
      <c r="AUA65" s="468"/>
      <c r="AUB65" s="468"/>
      <c r="AUC65" s="468"/>
      <c r="AUD65" s="468"/>
      <c r="AUE65" s="468"/>
      <c r="AUF65" s="468"/>
      <c r="AUG65" s="468"/>
      <c r="AUH65" s="468"/>
      <c r="AUI65" s="468"/>
      <c r="AUJ65" s="468"/>
      <c r="AUK65" s="468"/>
      <c r="AUL65" s="468"/>
      <c r="AUM65" s="468"/>
      <c r="AUN65" s="468"/>
      <c r="AUO65" s="468"/>
      <c r="AUP65" s="468"/>
      <c r="AUQ65" s="468"/>
      <c r="AUR65" s="468"/>
      <c r="AUS65" s="468"/>
      <c r="AUT65" s="468"/>
      <c r="AUU65" s="468"/>
      <c r="AUV65" s="468"/>
      <c r="AUW65" s="468"/>
      <c r="AUX65" s="468"/>
      <c r="AUY65" s="468"/>
      <c r="AUZ65" s="468"/>
      <c r="AVA65" s="468"/>
      <c r="AVB65" s="468"/>
      <c r="AVC65" s="468"/>
      <c r="AVD65" s="468"/>
      <c r="AVE65" s="468"/>
      <c r="AVF65" s="468"/>
      <c r="AVG65" s="468"/>
      <c r="AVH65" s="468"/>
      <c r="AVI65" s="468"/>
      <c r="AVJ65" s="468"/>
      <c r="AVK65" s="468"/>
      <c r="AVL65" s="468"/>
      <c r="AVM65" s="468"/>
      <c r="AVN65" s="468"/>
      <c r="AVO65" s="468"/>
      <c r="AVP65" s="468"/>
      <c r="AVQ65" s="468"/>
      <c r="AVR65" s="468"/>
      <c r="AVS65" s="468"/>
      <c r="AVT65" s="468"/>
      <c r="AVU65" s="468"/>
      <c r="AVV65" s="468"/>
      <c r="AVW65" s="468"/>
      <c r="AVX65" s="468"/>
      <c r="AVY65" s="468"/>
      <c r="AVZ65" s="468"/>
      <c r="AWA65" s="468"/>
      <c r="AWB65" s="468"/>
      <c r="AWC65" s="468"/>
      <c r="AWD65" s="468"/>
      <c r="AWE65" s="468"/>
      <c r="AWF65" s="468"/>
      <c r="AWG65" s="468"/>
      <c r="AWH65" s="468"/>
      <c r="AWI65" s="468"/>
      <c r="AWJ65" s="468"/>
      <c r="AWK65" s="468"/>
      <c r="AWL65" s="468"/>
      <c r="AWM65" s="468"/>
      <c r="AWN65" s="468"/>
      <c r="AWO65" s="468"/>
      <c r="AWP65" s="468"/>
      <c r="AWQ65" s="468"/>
      <c r="AWR65" s="468"/>
      <c r="AWS65" s="468"/>
      <c r="AWT65" s="468"/>
      <c r="AWU65" s="468"/>
      <c r="AWV65" s="468"/>
      <c r="AWW65" s="468"/>
      <c r="AWX65" s="468"/>
      <c r="AWY65" s="468"/>
      <c r="AWZ65" s="468"/>
      <c r="AXA65" s="468"/>
      <c r="AXB65" s="468"/>
      <c r="AXC65" s="468"/>
      <c r="AXD65" s="468"/>
      <c r="AXE65" s="468"/>
      <c r="AXF65" s="468"/>
      <c r="AXG65" s="468"/>
      <c r="AXH65" s="468"/>
      <c r="AXI65" s="468"/>
      <c r="AXJ65" s="468"/>
      <c r="AXK65" s="468"/>
      <c r="AXL65" s="468"/>
      <c r="AXM65" s="468"/>
      <c r="AXN65" s="468"/>
      <c r="AXO65" s="468"/>
      <c r="AXP65" s="468"/>
      <c r="AXQ65" s="468"/>
      <c r="AXR65" s="468"/>
      <c r="AXS65" s="468"/>
      <c r="AXT65" s="468"/>
      <c r="AXU65" s="468"/>
      <c r="AXV65" s="468"/>
      <c r="AXW65" s="468"/>
      <c r="AXX65" s="468"/>
      <c r="AXY65" s="468"/>
      <c r="AXZ65" s="468"/>
      <c r="AYA65" s="468"/>
      <c r="AYB65" s="468"/>
      <c r="AYC65" s="468"/>
      <c r="AYD65" s="468"/>
      <c r="AYE65" s="468"/>
      <c r="AYF65" s="468"/>
      <c r="AYG65" s="468"/>
      <c r="AYH65" s="468"/>
      <c r="AYI65" s="468"/>
      <c r="AYJ65" s="468"/>
      <c r="AYK65" s="468"/>
      <c r="AYL65" s="468"/>
      <c r="AYM65" s="468"/>
      <c r="AYN65" s="468"/>
      <c r="AYO65" s="468"/>
      <c r="AYP65" s="468"/>
      <c r="AYQ65" s="468"/>
      <c r="AYR65" s="468"/>
      <c r="AYS65" s="468"/>
      <c r="AYT65" s="468"/>
      <c r="AYU65" s="468"/>
      <c r="AYV65" s="468"/>
      <c r="AYW65" s="468"/>
      <c r="AYX65" s="468"/>
      <c r="AYY65" s="468"/>
      <c r="AYZ65" s="468"/>
      <c r="AZA65" s="468"/>
      <c r="AZB65" s="468"/>
      <c r="AZC65" s="468"/>
      <c r="AZD65" s="468"/>
      <c r="AZE65" s="468"/>
      <c r="AZF65" s="468"/>
      <c r="AZG65" s="468"/>
      <c r="AZH65" s="468"/>
      <c r="AZI65" s="468"/>
      <c r="AZJ65" s="468"/>
      <c r="AZK65" s="468"/>
      <c r="AZL65" s="468"/>
      <c r="AZM65" s="468"/>
      <c r="AZN65" s="468"/>
      <c r="AZO65" s="468"/>
      <c r="AZP65" s="468"/>
      <c r="AZQ65" s="468"/>
      <c r="AZR65" s="468"/>
      <c r="AZS65" s="468"/>
      <c r="AZT65" s="468"/>
      <c r="AZU65" s="468"/>
      <c r="AZV65" s="468"/>
      <c r="AZW65" s="468"/>
      <c r="AZX65" s="468"/>
      <c r="AZY65" s="468"/>
      <c r="AZZ65" s="468"/>
      <c r="BAA65" s="468"/>
      <c r="BAB65" s="468"/>
      <c r="BAC65" s="468"/>
      <c r="BAD65" s="468"/>
      <c r="BAE65" s="468"/>
      <c r="BAF65" s="468"/>
      <c r="BAG65" s="468"/>
      <c r="BAH65" s="468"/>
      <c r="BAI65" s="468"/>
      <c r="BAJ65" s="468"/>
      <c r="BAK65" s="468"/>
      <c r="BAL65" s="468"/>
      <c r="BAM65" s="468"/>
      <c r="BAN65" s="468"/>
      <c r="BAO65" s="468"/>
      <c r="BAP65" s="468"/>
      <c r="BAQ65" s="468"/>
      <c r="BAR65" s="468"/>
      <c r="BAS65" s="468"/>
      <c r="BAT65" s="468"/>
      <c r="BAU65" s="468"/>
      <c r="BAV65" s="468"/>
      <c r="BAW65" s="468"/>
      <c r="BAX65" s="468"/>
      <c r="BAY65" s="468"/>
      <c r="BAZ65" s="468"/>
      <c r="BBA65" s="468"/>
      <c r="BBB65" s="468"/>
      <c r="BBC65" s="468"/>
      <c r="BBD65" s="468"/>
      <c r="BBE65" s="468"/>
      <c r="BBF65" s="468"/>
      <c r="BBG65" s="468"/>
      <c r="BBH65" s="468"/>
      <c r="BBI65" s="468"/>
      <c r="BBJ65" s="468"/>
      <c r="BBK65" s="468"/>
      <c r="BBL65" s="468"/>
      <c r="BBM65" s="468"/>
      <c r="BBN65" s="468"/>
      <c r="BBO65" s="468"/>
      <c r="BBP65" s="468"/>
      <c r="BBQ65" s="468"/>
      <c r="BBR65" s="468"/>
      <c r="BBS65" s="468"/>
      <c r="BBT65" s="468"/>
      <c r="BBU65" s="468"/>
      <c r="BBV65" s="468"/>
      <c r="BBW65" s="468"/>
      <c r="BBX65" s="468"/>
      <c r="BBY65" s="468"/>
      <c r="BBZ65" s="468"/>
      <c r="BCA65" s="468"/>
      <c r="BCB65" s="468"/>
      <c r="BCC65" s="468"/>
      <c r="BCD65" s="468"/>
      <c r="BCE65" s="468"/>
      <c r="BCF65" s="468"/>
      <c r="BCG65" s="468"/>
      <c r="BCH65" s="468"/>
      <c r="BCI65" s="468"/>
      <c r="BCJ65" s="468"/>
      <c r="BCK65" s="468"/>
      <c r="BCL65" s="468"/>
      <c r="BCM65" s="468"/>
      <c r="BCN65" s="468"/>
      <c r="BCO65" s="468"/>
      <c r="BCP65" s="468"/>
      <c r="BCQ65" s="468"/>
      <c r="BCR65" s="468"/>
      <c r="BCS65" s="468"/>
      <c r="BCT65" s="468"/>
      <c r="BCU65" s="468"/>
      <c r="BCV65" s="468"/>
      <c r="BCW65" s="468"/>
      <c r="BCX65" s="468"/>
      <c r="BCY65" s="468"/>
      <c r="BCZ65" s="468"/>
      <c r="BDA65" s="468"/>
      <c r="BDB65" s="468"/>
      <c r="BDC65" s="468"/>
      <c r="BDD65" s="468"/>
      <c r="BDE65" s="468"/>
      <c r="BDF65" s="468"/>
      <c r="BDG65" s="468"/>
      <c r="BDH65" s="468"/>
      <c r="BDI65" s="468"/>
      <c r="BDJ65" s="468"/>
      <c r="BDK65" s="468"/>
      <c r="BDL65" s="468"/>
      <c r="BDM65" s="468"/>
      <c r="BDN65" s="468"/>
      <c r="BDO65" s="468"/>
      <c r="BDP65" s="468"/>
      <c r="BDQ65" s="468"/>
      <c r="BDR65" s="468"/>
      <c r="BDS65" s="468"/>
      <c r="BDT65" s="468"/>
      <c r="BDU65" s="468"/>
      <c r="BDV65" s="468"/>
      <c r="BDW65" s="468"/>
      <c r="BDX65" s="468"/>
      <c r="BDY65" s="468"/>
      <c r="BDZ65" s="468"/>
      <c r="BEA65" s="468"/>
      <c r="BEB65" s="468"/>
      <c r="BEC65" s="468"/>
      <c r="BED65" s="468"/>
      <c r="BEE65" s="468"/>
      <c r="BEF65" s="468"/>
      <c r="BEG65" s="468"/>
      <c r="BEH65" s="468"/>
      <c r="BEI65" s="468"/>
      <c r="BEJ65" s="468"/>
      <c r="BEK65" s="468"/>
      <c r="BEL65" s="468"/>
      <c r="BEM65" s="468"/>
      <c r="BEN65" s="468"/>
      <c r="BEO65" s="468"/>
      <c r="BEP65" s="468"/>
      <c r="BEQ65" s="468"/>
      <c r="BER65" s="468"/>
      <c r="BES65" s="468"/>
      <c r="BET65" s="468"/>
      <c r="BEU65" s="468"/>
      <c r="BEV65" s="468"/>
      <c r="BEW65" s="468"/>
      <c r="BEX65" s="468"/>
      <c r="BEY65" s="468"/>
      <c r="BEZ65" s="468"/>
      <c r="BFA65" s="468"/>
      <c r="BFB65" s="468"/>
      <c r="BFC65" s="468"/>
      <c r="BFD65" s="468"/>
      <c r="BFE65" s="468"/>
      <c r="BFF65" s="468"/>
      <c r="BFG65" s="468"/>
      <c r="BFH65" s="468"/>
      <c r="BFI65" s="468"/>
      <c r="BFJ65" s="468"/>
      <c r="BFK65" s="468"/>
      <c r="BFL65" s="468"/>
      <c r="BFM65" s="468"/>
      <c r="BFN65" s="468"/>
      <c r="BFO65" s="468"/>
      <c r="BFP65" s="468"/>
      <c r="BFQ65" s="468"/>
      <c r="BFR65" s="468"/>
      <c r="BFS65" s="468"/>
      <c r="BFT65" s="468"/>
      <c r="BFU65" s="468"/>
      <c r="BFV65" s="468"/>
      <c r="BFW65" s="468"/>
      <c r="BFX65" s="468"/>
      <c r="BFY65" s="468"/>
      <c r="BFZ65" s="468"/>
      <c r="BGA65" s="468"/>
      <c r="BGB65" s="468"/>
      <c r="BGC65" s="468"/>
      <c r="BGD65" s="468"/>
      <c r="BGE65" s="468"/>
      <c r="BGF65" s="468"/>
      <c r="BGG65" s="468"/>
      <c r="BGH65" s="468"/>
      <c r="BGI65" s="468"/>
      <c r="BGJ65" s="468"/>
      <c r="BGK65" s="468"/>
      <c r="BGL65" s="468"/>
      <c r="BGM65" s="468"/>
      <c r="BGN65" s="468"/>
      <c r="BGO65" s="468"/>
      <c r="BGP65" s="468"/>
      <c r="BGQ65" s="468"/>
      <c r="BGR65" s="468"/>
      <c r="BGS65" s="468"/>
      <c r="BGT65" s="468"/>
      <c r="BGU65" s="468"/>
      <c r="BGV65" s="468"/>
      <c r="BGW65" s="468"/>
      <c r="BGX65" s="468"/>
      <c r="BGY65" s="468"/>
      <c r="BGZ65" s="468"/>
      <c r="BHA65" s="468"/>
      <c r="BHB65" s="468"/>
      <c r="BHC65" s="468"/>
      <c r="BHD65" s="468"/>
      <c r="BHE65" s="468"/>
      <c r="BHF65" s="468"/>
      <c r="BHG65" s="468"/>
      <c r="BHH65" s="468"/>
      <c r="BHI65" s="468"/>
      <c r="BHJ65" s="468"/>
      <c r="BHK65" s="468"/>
      <c r="BHL65" s="468"/>
      <c r="BHM65" s="468"/>
      <c r="BHN65" s="468"/>
      <c r="BHO65" s="468"/>
      <c r="BHP65" s="468"/>
      <c r="BHQ65" s="468"/>
      <c r="BHR65" s="468"/>
      <c r="BHS65" s="468"/>
      <c r="BHT65" s="468"/>
      <c r="BHU65" s="468"/>
      <c r="BHV65" s="468"/>
      <c r="BHW65" s="468"/>
      <c r="BHX65" s="468"/>
      <c r="BHY65" s="468"/>
      <c r="BHZ65" s="468"/>
      <c r="BIA65" s="468"/>
      <c r="BIB65" s="468"/>
      <c r="BIC65" s="468"/>
      <c r="BID65" s="468"/>
      <c r="BIE65" s="468"/>
      <c r="BIF65" s="468"/>
      <c r="BIG65" s="468"/>
      <c r="BIH65" s="468"/>
      <c r="BII65" s="468"/>
      <c r="BIJ65" s="468"/>
      <c r="BIK65" s="468"/>
      <c r="BIL65" s="468"/>
      <c r="BIM65" s="468"/>
      <c r="BIN65" s="468"/>
      <c r="BIO65" s="468"/>
      <c r="BIP65" s="468"/>
      <c r="BIQ65" s="468"/>
      <c r="BIR65" s="468"/>
      <c r="BIS65" s="468"/>
      <c r="BIT65" s="468"/>
      <c r="BIU65" s="468"/>
      <c r="BIV65" s="468"/>
      <c r="BIW65" s="468"/>
      <c r="BIX65" s="468"/>
      <c r="BIY65" s="468"/>
      <c r="BIZ65" s="468"/>
      <c r="BJA65" s="468"/>
      <c r="BJB65" s="468"/>
      <c r="BJC65" s="468"/>
      <c r="BJD65" s="468"/>
      <c r="BJE65" s="468"/>
      <c r="BJF65" s="468"/>
      <c r="BJG65" s="468"/>
      <c r="BJH65" s="468"/>
      <c r="BJI65" s="468"/>
      <c r="BJJ65" s="468"/>
      <c r="BJK65" s="468"/>
      <c r="BJL65" s="468"/>
      <c r="BJM65" s="468"/>
      <c r="BJN65" s="468"/>
      <c r="BJO65" s="468"/>
      <c r="BJP65" s="468"/>
      <c r="BJQ65" s="468"/>
      <c r="BJR65" s="468"/>
      <c r="BJS65" s="468"/>
      <c r="BJT65" s="468"/>
      <c r="BJU65" s="468"/>
      <c r="BJV65" s="468"/>
      <c r="BJW65" s="468"/>
      <c r="BJX65" s="468"/>
      <c r="BJY65" s="468"/>
      <c r="BJZ65" s="468"/>
      <c r="BKA65" s="468"/>
      <c r="BKB65" s="468"/>
      <c r="BKC65" s="468"/>
      <c r="BKD65" s="468"/>
      <c r="BKE65" s="468"/>
      <c r="BKF65" s="468"/>
      <c r="BKG65" s="468"/>
      <c r="BKH65" s="468"/>
      <c r="BKI65" s="468"/>
      <c r="BKJ65" s="468"/>
      <c r="BKK65" s="468"/>
      <c r="BKL65" s="468"/>
      <c r="BKM65" s="468"/>
      <c r="BKN65" s="468"/>
      <c r="BKO65" s="468"/>
      <c r="BKP65" s="468"/>
      <c r="BKQ65" s="468"/>
      <c r="BKR65" s="468"/>
      <c r="BKS65" s="468"/>
      <c r="BKT65" s="468"/>
      <c r="BKU65" s="468"/>
      <c r="BKV65" s="468"/>
      <c r="BKW65" s="468"/>
      <c r="BKX65" s="468"/>
      <c r="BKY65" s="468"/>
      <c r="BKZ65" s="468"/>
      <c r="BLA65" s="468"/>
      <c r="BLB65" s="468"/>
      <c r="BLC65" s="468"/>
      <c r="BLD65" s="468"/>
      <c r="BLE65" s="468"/>
      <c r="BLF65" s="468"/>
      <c r="BLG65" s="468"/>
      <c r="BLH65" s="468"/>
      <c r="BLI65" s="468"/>
      <c r="BLJ65" s="468"/>
      <c r="BLK65" s="468"/>
      <c r="BLL65" s="468"/>
      <c r="BLM65" s="468"/>
      <c r="BLN65" s="468"/>
      <c r="BLO65" s="468"/>
      <c r="BLP65" s="468"/>
      <c r="BLQ65" s="468"/>
      <c r="BLR65" s="468"/>
      <c r="BLS65" s="468"/>
      <c r="BLT65" s="468"/>
      <c r="BLU65" s="468"/>
      <c r="BLV65" s="468"/>
      <c r="BLW65" s="468"/>
      <c r="BLX65" s="468"/>
      <c r="BLY65" s="468"/>
      <c r="BLZ65" s="468"/>
      <c r="BMA65" s="468"/>
      <c r="BMB65" s="468"/>
      <c r="BMC65" s="468"/>
      <c r="BMD65" s="468"/>
      <c r="BME65" s="468"/>
      <c r="BMF65" s="468"/>
      <c r="BMG65" s="468"/>
      <c r="BMH65" s="468"/>
      <c r="BMI65" s="468"/>
      <c r="BMJ65" s="468"/>
      <c r="BMK65" s="468"/>
      <c r="BML65" s="468"/>
      <c r="BMM65" s="468"/>
      <c r="BMN65" s="468"/>
      <c r="BMO65" s="468"/>
      <c r="BMP65" s="468"/>
      <c r="BMQ65" s="468"/>
      <c r="BMR65" s="468"/>
      <c r="BMS65" s="468"/>
      <c r="BMT65" s="468"/>
      <c r="BMU65" s="468"/>
      <c r="BMV65" s="468"/>
      <c r="BMW65" s="468"/>
      <c r="BMX65" s="468"/>
      <c r="BMY65" s="468"/>
      <c r="BMZ65" s="468"/>
      <c r="BNA65" s="468"/>
      <c r="BNB65" s="468"/>
      <c r="BNC65" s="468"/>
      <c r="BND65" s="468"/>
      <c r="BNE65" s="468"/>
      <c r="BNF65" s="468"/>
      <c r="BNG65" s="468"/>
      <c r="BNH65" s="468"/>
      <c r="BNI65" s="468"/>
      <c r="BNJ65" s="468"/>
      <c r="BNK65" s="468"/>
      <c r="BNL65" s="468"/>
      <c r="BNM65" s="468"/>
      <c r="BNN65" s="468"/>
      <c r="BNO65" s="468"/>
      <c r="BNP65" s="468"/>
      <c r="BNQ65" s="468"/>
      <c r="BNR65" s="468"/>
      <c r="BNS65" s="468"/>
      <c r="BNT65" s="468"/>
      <c r="BNU65" s="468"/>
      <c r="BNV65" s="468"/>
      <c r="BNW65" s="468"/>
      <c r="BNX65" s="468"/>
      <c r="BNY65" s="468"/>
      <c r="BNZ65" s="468"/>
      <c r="BOA65" s="468"/>
      <c r="BOB65" s="468"/>
      <c r="BOC65" s="468"/>
      <c r="BOD65" s="468"/>
      <c r="BOE65" s="468"/>
      <c r="BOF65" s="468"/>
      <c r="BOG65" s="468"/>
      <c r="BOH65" s="468"/>
      <c r="BOI65" s="468"/>
      <c r="BOJ65" s="468"/>
      <c r="BOK65" s="468"/>
      <c r="BOL65" s="468"/>
      <c r="BOM65" s="468"/>
      <c r="BON65" s="468"/>
      <c r="BOO65" s="468"/>
      <c r="BOP65" s="468"/>
      <c r="BOQ65" s="468"/>
      <c r="BOR65" s="468"/>
      <c r="BOS65" s="468"/>
      <c r="BOT65" s="468"/>
      <c r="BOU65" s="468"/>
      <c r="BOV65" s="468"/>
      <c r="BOW65" s="468"/>
      <c r="BOX65" s="468"/>
      <c r="BOY65" s="468"/>
      <c r="BOZ65" s="468"/>
      <c r="BPA65" s="468"/>
      <c r="BPB65" s="468"/>
      <c r="BPC65" s="468"/>
      <c r="BPD65" s="468"/>
      <c r="BPE65" s="468"/>
      <c r="BPF65" s="468"/>
      <c r="BPG65" s="468"/>
      <c r="BPH65" s="468"/>
      <c r="BPI65" s="468"/>
      <c r="BPJ65" s="468"/>
      <c r="BPK65" s="468"/>
      <c r="BPL65" s="468"/>
      <c r="BPM65" s="468"/>
      <c r="BPN65" s="468"/>
      <c r="BPO65" s="468"/>
      <c r="BPP65" s="468"/>
      <c r="BPQ65" s="468"/>
      <c r="BPR65" s="468"/>
      <c r="BPS65" s="468"/>
      <c r="BPT65" s="468"/>
      <c r="BPU65" s="468"/>
      <c r="BPV65" s="468"/>
      <c r="BPW65" s="468"/>
      <c r="BPX65" s="468"/>
      <c r="BPY65" s="468"/>
      <c r="BPZ65" s="468"/>
      <c r="BQA65" s="468"/>
      <c r="BQB65" s="468"/>
      <c r="BQC65" s="468"/>
      <c r="BQD65" s="468"/>
      <c r="BQE65" s="468"/>
      <c r="BQF65" s="468"/>
      <c r="BQG65" s="468"/>
      <c r="BQH65" s="468"/>
      <c r="BQI65" s="468"/>
      <c r="BQJ65" s="468"/>
      <c r="BQK65" s="468"/>
      <c r="BQL65" s="468"/>
      <c r="BQM65" s="468"/>
      <c r="BQN65" s="468"/>
      <c r="BQO65" s="468"/>
      <c r="BQP65" s="468"/>
      <c r="BQQ65" s="468"/>
      <c r="BQR65" s="468"/>
      <c r="BQS65" s="468"/>
      <c r="BQT65" s="468"/>
      <c r="BQU65" s="468"/>
      <c r="BQV65" s="468"/>
      <c r="BQW65" s="468"/>
      <c r="BQX65" s="468"/>
      <c r="BQY65" s="468"/>
      <c r="BQZ65" s="468"/>
      <c r="BRA65" s="468"/>
      <c r="BRB65" s="468"/>
      <c r="BRC65" s="468"/>
      <c r="BRD65" s="468"/>
      <c r="BRE65" s="468"/>
      <c r="BRF65" s="468"/>
      <c r="BRG65" s="468"/>
      <c r="BRH65" s="468"/>
      <c r="BRI65" s="468"/>
      <c r="BRJ65" s="468"/>
      <c r="BRK65" s="468"/>
      <c r="BRL65" s="468"/>
      <c r="BRM65" s="468"/>
      <c r="BRN65" s="468"/>
      <c r="BRO65" s="468"/>
      <c r="BRP65" s="468"/>
      <c r="BRQ65" s="468"/>
      <c r="BRR65" s="468"/>
      <c r="BRS65" s="468"/>
      <c r="BRT65" s="468"/>
      <c r="BRU65" s="468"/>
      <c r="BRV65" s="468"/>
      <c r="BRW65" s="468"/>
      <c r="BRX65" s="468"/>
      <c r="BRY65" s="468"/>
      <c r="BRZ65" s="468"/>
      <c r="BSA65" s="468"/>
      <c r="BSB65" s="468"/>
      <c r="BSC65" s="468"/>
      <c r="BSD65" s="468"/>
      <c r="BSE65" s="468"/>
      <c r="BSF65" s="468"/>
      <c r="BSG65" s="468"/>
      <c r="BSH65" s="468"/>
      <c r="BSI65" s="468"/>
      <c r="BSJ65" s="468"/>
      <c r="BSK65" s="468"/>
      <c r="BSL65" s="468"/>
      <c r="BSM65" s="468"/>
      <c r="BSN65" s="468"/>
      <c r="BSO65" s="468"/>
      <c r="BSP65" s="468"/>
      <c r="BSQ65" s="468"/>
      <c r="BSR65" s="468"/>
      <c r="BSS65" s="468"/>
      <c r="BST65" s="468"/>
      <c r="BSU65" s="468"/>
      <c r="BSV65" s="468"/>
      <c r="BSW65" s="468"/>
      <c r="BSX65" s="468"/>
      <c r="BSY65" s="468"/>
      <c r="BSZ65" s="468"/>
      <c r="BTA65" s="468"/>
      <c r="BTB65" s="468"/>
      <c r="BTC65" s="468"/>
      <c r="BTD65" s="468"/>
      <c r="BTE65" s="468"/>
      <c r="BTF65" s="468"/>
      <c r="BTG65" s="468"/>
      <c r="BTH65" s="468"/>
      <c r="BTI65" s="468"/>
      <c r="BTJ65" s="468"/>
      <c r="BTK65" s="468"/>
      <c r="BTL65" s="468"/>
      <c r="BTM65" s="468"/>
      <c r="BTN65" s="468"/>
      <c r="BTO65" s="468"/>
      <c r="BTP65" s="468"/>
      <c r="BTQ65" s="468"/>
      <c r="BTR65" s="468"/>
      <c r="BTS65" s="468"/>
      <c r="BTT65" s="468"/>
      <c r="BTU65" s="468"/>
      <c r="BTV65" s="468"/>
      <c r="BTW65" s="468"/>
      <c r="BTX65" s="468"/>
      <c r="BTY65" s="468"/>
      <c r="BTZ65" s="468"/>
      <c r="BUA65" s="468"/>
      <c r="BUB65" s="468"/>
      <c r="BUC65" s="468"/>
      <c r="BUD65" s="468"/>
      <c r="BUE65" s="468"/>
      <c r="BUF65" s="468"/>
      <c r="BUG65" s="468"/>
      <c r="BUH65" s="468"/>
      <c r="BUI65" s="468"/>
      <c r="BUJ65" s="468"/>
      <c r="BUK65" s="468"/>
      <c r="BUL65" s="468"/>
      <c r="BUM65" s="468"/>
      <c r="BUN65" s="468"/>
      <c r="BUO65" s="468"/>
      <c r="BUP65" s="468"/>
      <c r="BUQ65" s="468"/>
      <c r="BUR65" s="468"/>
      <c r="BUS65" s="468"/>
      <c r="BUT65" s="468"/>
      <c r="BUU65" s="468"/>
      <c r="BUV65" s="468"/>
      <c r="BUW65" s="468"/>
      <c r="BUX65" s="468"/>
      <c r="BUY65" s="468"/>
      <c r="BUZ65" s="468"/>
      <c r="BVA65" s="468"/>
      <c r="BVB65" s="468"/>
      <c r="BVC65" s="468"/>
      <c r="BVD65" s="468"/>
      <c r="BVE65" s="468"/>
      <c r="BVF65" s="468"/>
      <c r="BVG65" s="468"/>
      <c r="BVH65" s="468"/>
      <c r="BVI65" s="468"/>
      <c r="BVJ65" s="468"/>
      <c r="BVK65" s="468"/>
      <c r="BVL65" s="468"/>
      <c r="BVM65" s="468"/>
      <c r="BVN65" s="468"/>
      <c r="BVO65" s="468"/>
      <c r="BVP65" s="468"/>
      <c r="BVQ65" s="468"/>
      <c r="BVR65" s="468"/>
      <c r="BVS65" s="468"/>
      <c r="BVT65" s="468"/>
      <c r="BVU65" s="468"/>
      <c r="BVV65" s="468"/>
      <c r="BVW65" s="468"/>
      <c r="BVX65" s="468"/>
      <c r="BVY65" s="468"/>
      <c r="BVZ65" s="468"/>
      <c r="BWA65" s="468"/>
      <c r="BWB65" s="468"/>
      <c r="BWC65" s="468"/>
      <c r="BWD65" s="468"/>
      <c r="BWE65" s="468"/>
      <c r="BWF65" s="468"/>
      <c r="BWG65" s="468"/>
      <c r="BWH65" s="468"/>
      <c r="BWI65" s="468"/>
      <c r="BWJ65" s="468"/>
      <c r="BWK65" s="468"/>
      <c r="BWL65" s="468"/>
      <c r="BWM65" s="468"/>
      <c r="BWN65" s="468"/>
      <c r="BWO65" s="468"/>
      <c r="BWP65" s="468"/>
      <c r="BWQ65" s="468"/>
      <c r="BWR65" s="468"/>
      <c r="BWS65" s="468"/>
      <c r="BWT65" s="468"/>
      <c r="BWU65" s="468"/>
      <c r="BWV65" s="468"/>
      <c r="BWW65" s="468"/>
      <c r="BWX65" s="468"/>
      <c r="BWY65" s="468"/>
      <c r="BWZ65" s="468"/>
      <c r="BXA65" s="468"/>
      <c r="BXB65" s="468"/>
      <c r="BXC65" s="468"/>
      <c r="BXD65" s="468"/>
      <c r="BXE65" s="468"/>
      <c r="BXF65" s="468"/>
      <c r="BXG65" s="468"/>
      <c r="BXH65" s="468"/>
      <c r="BXI65" s="468"/>
      <c r="BXJ65" s="468"/>
      <c r="BXK65" s="468"/>
      <c r="BXL65" s="468"/>
      <c r="BXM65" s="468"/>
      <c r="BXN65" s="468"/>
      <c r="BXO65" s="468"/>
      <c r="BXP65" s="468"/>
      <c r="BXQ65" s="468"/>
      <c r="BXR65" s="468"/>
      <c r="BXS65" s="468"/>
      <c r="BXT65" s="468"/>
      <c r="BXU65" s="468"/>
      <c r="BXV65" s="468"/>
      <c r="BXW65" s="468"/>
      <c r="BXX65" s="468"/>
      <c r="BXY65" s="468"/>
      <c r="BXZ65" s="468"/>
      <c r="BYA65" s="468"/>
      <c r="BYB65" s="468"/>
      <c r="BYC65" s="468"/>
      <c r="BYD65" s="468"/>
      <c r="BYE65" s="468"/>
      <c r="BYF65" s="468"/>
      <c r="BYG65" s="468"/>
      <c r="BYH65" s="468"/>
      <c r="BYI65" s="468"/>
      <c r="BYJ65" s="468"/>
      <c r="BYK65" s="468"/>
      <c r="BYL65" s="468"/>
      <c r="BYM65" s="468"/>
      <c r="BYN65" s="468"/>
      <c r="BYO65" s="468"/>
      <c r="BYP65" s="468"/>
      <c r="BYQ65" s="468"/>
      <c r="BYR65" s="468"/>
      <c r="BYS65" s="468"/>
      <c r="BYT65" s="468"/>
      <c r="BYU65" s="468"/>
      <c r="BYV65" s="468"/>
      <c r="BYW65" s="468"/>
      <c r="BYX65" s="468"/>
      <c r="BYY65" s="468"/>
      <c r="BYZ65" s="468"/>
      <c r="BZA65" s="468"/>
      <c r="BZB65" s="468"/>
      <c r="BZC65" s="468"/>
      <c r="BZD65" s="468"/>
      <c r="BZE65" s="468"/>
      <c r="BZF65" s="468"/>
      <c r="BZG65" s="468"/>
      <c r="BZH65" s="468"/>
      <c r="BZI65" s="468"/>
      <c r="BZJ65" s="468"/>
      <c r="BZK65" s="468"/>
      <c r="BZL65" s="468"/>
      <c r="BZM65" s="468"/>
      <c r="BZN65" s="468"/>
      <c r="BZO65" s="468"/>
      <c r="BZP65" s="468"/>
      <c r="BZQ65" s="468"/>
      <c r="BZR65" s="468"/>
      <c r="BZS65" s="468"/>
      <c r="BZT65" s="468"/>
      <c r="BZU65" s="468"/>
      <c r="BZV65" s="468"/>
      <c r="BZW65" s="468"/>
      <c r="BZX65" s="468"/>
      <c r="BZY65" s="468"/>
      <c r="BZZ65" s="468"/>
      <c r="CAA65" s="468"/>
      <c r="CAB65" s="468"/>
      <c r="CAC65" s="468"/>
      <c r="CAD65" s="468"/>
      <c r="CAE65" s="468"/>
      <c r="CAF65" s="468"/>
      <c r="CAG65" s="468"/>
      <c r="CAH65" s="468"/>
      <c r="CAI65" s="468"/>
      <c r="CAJ65" s="468"/>
      <c r="CAK65" s="468"/>
      <c r="CAL65" s="468"/>
      <c r="CAM65" s="468"/>
      <c r="CAN65" s="468"/>
      <c r="CAO65" s="468"/>
      <c r="CAP65" s="468"/>
      <c r="CAQ65" s="468"/>
      <c r="CAR65" s="468"/>
      <c r="CAS65" s="468"/>
      <c r="CAT65" s="468"/>
      <c r="CAU65" s="468"/>
      <c r="CAV65" s="468"/>
      <c r="CAW65" s="468"/>
      <c r="CAX65" s="468"/>
      <c r="CAY65" s="468"/>
      <c r="CAZ65" s="468"/>
      <c r="CBA65" s="468"/>
      <c r="CBB65" s="468"/>
      <c r="CBC65" s="468"/>
      <c r="CBD65" s="468"/>
      <c r="CBE65" s="468"/>
      <c r="CBF65" s="468"/>
      <c r="CBG65" s="468"/>
      <c r="CBH65" s="468"/>
      <c r="CBI65" s="468"/>
      <c r="CBJ65" s="468"/>
      <c r="CBK65" s="468"/>
      <c r="CBL65" s="468"/>
      <c r="CBM65" s="468"/>
      <c r="CBN65" s="468"/>
      <c r="CBO65" s="468"/>
      <c r="CBP65" s="468"/>
      <c r="CBQ65" s="468"/>
      <c r="CBR65" s="468"/>
      <c r="CBS65" s="468"/>
      <c r="CBT65" s="468"/>
      <c r="CBU65" s="468"/>
      <c r="CBV65" s="468"/>
      <c r="CBW65" s="468"/>
      <c r="CBX65" s="468"/>
      <c r="CBY65" s="468"/>
      <c r="CBZ65" s="468"/>
      <c r="CCA65" s="468"/>
      <c r="CCB65" s="468"/>
      <c r="CCC65" s="468"/>
      <c r="CCD65" s="468"/>
      <c r="CCE65" s="468"/>
      <c r="CCF65" s="468"/>
      <c r="CCG65" s="468"/>
      <c r="CCH65" s="468"/>
      <c r="CCI65" s="468"/>
      <c r="CCJ65" s="468"/>
      <c r="CCK65" s="468"/>
      <c r="CCL65" s="468"/>
      <c r="CCM65" s="468"/>
      <c r="CCN65" s="468"/>
      <c r="CCO65" s="468"/>
      <c r="CCP65" s="468"/>
      <c r="CCQ65" s="468"/>
      <c r="CCR65" s="468"/>
      <c r="CCS65" s="468"/>
      <c r="CCT65" s="468"/>
      <c r="CCU65" s="468"/>
      <c r="CCV65" s="468"/>
      <c r="CCW65" s="468"/>
      <c r="CCX65" s="468"/>
      <c r="CCY65" s="468"/>
      <c r="CCZ65" s="468"/>
      <c r="CDA65" s="468"/>
      <c r="CDB65" s="468"/>
      <c r="CDC65" s="468"/>
      <c r="CDD65" s="468"/>
      <c r="CDE65" s="468"/>
      <c r="CDF65" s="468"/>
      <c r="CDG65" s="468"/>
      <c r="CDH65" s="468"/>
      <c r="CDI65" s="468"/>
      <c r="CDJ65" s="468"/>
      <c r="CDK65" s="468"/>
      <c r="CDL65" s="468"/>
      <c r="CDM65" s="468"/>
      <c r="CDN65" s="468"/>
      <c r="CDO65" s="468"/>
      <c r="CDP65" s="468"/>
      <c r="CDQ65" s="468"/>
      <c r="CDR65" s="468"/>
      <c r="CDS65" s="468"/>
      <c r="CDT65" s="468"/>
      <c r="CDU65" s="468"/>
      <c r="CDV65" s="468"/>
      <c r="CDW65" s="468"/>
      <c r="CDX65" s="468"/>
      <c r="CDY65" s="468"/>
      <c r="CDZ65" s="468"/>
      <c r="CEA65" s="468"/>
      <c r="CEB65" s="468"/>
      <c r="CEC65" s="468"/>
      <c r="CED65" s="468"/>
      <c r="CEE65" s="468"/>
      <c r="CEF65" s="468"/>
      <c r="CEG65" s="468"/>
      <c r="CEH65" s="468"/>
      <c r="CEI65" s="468"/>
      <c r="CEJ65" s="468"/>
      <c r="CEK65" s="468"/>
      <c r="CEL65" s="468"/>
      <c r="CEM65" s="468"/>
      <c r="CEN65" s="468"/>
      <c r="CEO65" s="468"/>
      <c r="CEP65" s="468"/>
      <c r="CEQ65" s="468"/>
      <c r="CER65" s="468"/>
      <c r="CES65" s="468"/>
      <c r="CET65" s="468"/>
      <c r="CEU65" s="468"/>
      <c r="CEV65" s="468"/>
      <c r="CEW65" s="468"/>
      <c r="CEX65" s="468"/>
      <c r="CEY65" s="468"/>
      <c r="CEZ65" s="468"/>
      <c r="CFA65" s="468"/>
      <c r="CFB65" s="468"/>
      <c r="CFC65" s="468"/>
      <c r="CFD65" s="468"/>
      <c r="CFE65" s="468"/>
      <c r="CFF65" s="468"/>
      <c r="CFG65" s="468"/>
      <c r="CFH65" s="468"/>
      <c r="CFI65" s="468"/>
      <c r="CFJ65" s="468"/>
      <c r="CFK65" s="468"/>
      <c r="CFL65" s="468"/>
      <c r="CFM65" s="468"/>
      <c r="CFN65" s="468"/>
      <c r="CFO65" s="468"/>
      <c r="CFP65" s="468"/>
      <c r="CFQ65" s="468"/>
      <c r="CFR65" s="468"/>
      <c r="CFS65" s="468"/>
      <c r="CFT65" s="468"/>
      <c r="CFU65" s="468"/>
      <c r="CFV65" s="468"/>
      <c r="CFW65" s="468"/>
      <c r="CFX65" s="468"/>
      <c r="CFY65" s="468"/>
      <c r="CFZ65" s="468"/>
      <c r="CGA65" s="468"/>
      <c r="CGB65" s="468"/>
      <c r="CGC65" s="468"/>
      <c r="CGD65" s="468"/>
      <c r="CGE65" s="468"/>
      <c r="CGF65" s="468"/>
      <c r="CGG65" s="468"/>
      <c r="CGH65" s="468"/>
      <c r="CGI65" s="468"/>
      <c r="CGJ65" s="468"/>
      <c r="CGK65" s="468"/>
      <c r="CGL65" s="468"/>
      <c r="CGM65" s="468"/>
      <c r="CGN65" s="468"/>
      <c r="CGO65" s="468"/>
      <c r="CGP65" s="468"/>
      <c r="CGQ65" s="468"/>
      <c r="CGR65" s="468"/>
      <c r="CGS65" s="468"/>
      <c r="CGT65" s="468"/>
      <c r="CGU65" s="468"/>
      <c r="CGV65" s="468"/>
      <c r="CGW65" s="468"/>
      <c r="CGX65" s="468"/>
      <c r="CGY65" s="468"/>
      <c r="CGZ65" s="468"/>
      <c r="CHA65" s="468"/>
      <c r="CHB65" s="468"/>
      <c r="CHC65" s="468"/>
      <c r="CHD65" s="468"/>
      <c r="CHE65" s="468"/>
      <c r="CHF65" s="468"/>
      <c r="CHG65" s="468"/>
      <c r="CHH65" s="468"/>
      <c r="CHI65" s="468"/>
      <c r="CHJ65" s="468"/>
      <c r="CHK65" s="468"/>
      <c r="CHL65" s="468"/>
      <c r="CHM65" s="468"/>
      <c r="CHN65" s="468"/>
      <c r="CHO65" s="468"/>
      <c r="CHP65" s="468"/>
      <c r="CHQ65" s="468"/>
      <c r="CHR65" s="468"/>
      <c r="CHS65" s="468"/>
      <c r="CHT65" s="468"/>
      <c r="CHU65" s="468"/>
      <c r="CHV65" s="468"/>
      <c r="CHW65" s="468"/>
      <c r="CHX65" s="468"/>
      <c r="CHY65" s="468"/>
      <c r="CHZ65" s="468"/>
      <c r="CIA65" s="468"/>
      <c r="CIB65" s="468"/>
      <c r="CIC65" s="468"/>
      <c r="CID65" s="468"/>
      <c r="CIE65" s="468"/>
      <c r="CIF65" s="468"/>
      <c r="CIG65" s="468"/>
      <c r="CIH65" s="468"/>
      <c r="CII65" s="468"/>
      <c r="CIJ65" s="468"/>
      <c r="CIK65" s="468"/>
      <c r="CIL65" s="468"/>
      <c r="CIM65" s="468"/>
      <c r="CIN65" s="468"/>
      <c r="CIO65" s="468"/>
      <c r="CIP65" s="468"/>
      <c r="CIQ65" s="468"/>
      <c r="CIR65" s="468"/>
      <c r="CIS65" s="468"/>
      <c r="CIT65" s="468"/>
      <c r="CIU65" s="468"/>
      <c r="CIV65" s="468"/>
      <c r="CIW65" s="468"/>
      <c r="CIX65" s="468"/>
      <c r="CIY65" s="468"/>
      <c r="CIZ65" s="468"/>
      <c r="CJA65" s="468"/>
      <c r="CJB65" s="468"/>
      <c r="CJC65" s="468"/>
      <c r="CJD65" s="468"/>
      <c r="CJE65" s="468"/>
      <c r="CJF65" s="468"/>
      <c r="CJG65" s="468"/>
      <c r="CJH65" s="468"/>
      <c r="CJI65" s="468"/>
      <c r="CJJ65" s="468"/>
      <c r="CJK65" s="468"/>
      <c r="CJL65" s="468"/>
      <c r="CJM65" s="468"/>
      <c r="CJN65" s="468"/>
      <c r="CJO65" s="468"/>
      <c r="CJP65" s="468"/>
      <c r="CJQ65" s="468"/>
      <c r="CJR65" s="468"/>
      <c r="CJS65" s="468"/>
      <c r="CJT65" s="468"/>
      <c r="CJU65" s="468"/>
      <c r="CJV65" s="468"/>
      <c r="CJW65" s="468"/>
      <c r="CJX65" s="468"/>
      <c r="CJY65" s="468"/>
      <c r="CJZ65" s="468"/>
      <c r="CKA65" s="468"/>
      <c r="CKB65" s="468"/>
      <c r="CKC65" s="468"/>
      <c r="CKD65" s="468"/>
      <c r="CKE65" s="468"/>
      <c r="CKF65" s="468"/>
      <c r="CKG65" s="468"/>
      <c r="CKH65" s="468"/>
      <c r="CKI65" s="468"/>
      <c r="CKJ65" s="468"/>
      <c r="CKK65" s="468"/>
      <c r="CKL65" s="468"/>
      <c r="CKM65" s="468"/>
      <c r="CKN65" s="468"/>
      <c r="CKO65" s="468"/>
      <c r="CKP65" s="468"/>
      <c r="CKQ65" s="468"/>
      <c r="CKR65" s="468"/>
      <c r="CKS65" s="468"/>
      <c r="CKT65" s="468"/>
      <c r="CKU65" s="468"/>
      <c r="CKV65" s="468"/>
      <c r="CKW65" s="468"/>
      <c r="CKX65" s="468"/>
      <c r="CKY65" s="468"/>
      <c r="CKZ65" s="468"/>
      <c r="CLA65" s="468"/>
      <c r="CLB65" s="468"/>
      <c r="CLC65" s="468"/>
      <c r="CLD65" s="468"/>
      <c r="CLE65" s="468"/>
      <c r="CLF65" s="468"/>
      <c r="CLG65" s="468"/>
      <c r="CLH65" s="468"/>
      <c r="CLI65" s="468"/>
      <c r="CLJ65" s="468"/>
      <c r="CLK65" s="468"/>
      <c r="CLL65" s="468"/>
      <c r="CLM65" s="468"/>
      <c r="CLN65" s="468"/>
      <c r="CLO65" s="468"/>
      <c r="CLP65" s="468"/>
      <c r="CLQ65" s="468"/>
      <c r="CLR65" s="468"/>
      <c r="CLS65" s="468"/>
      <c r="CLT65" s="468"/>
      <c r="CLU65" s="468"/>
      <c r="CLV65" s="468"/>
      <c r="CLW65" s="468"/>
      <c r="CLX65" s="468"/>
      <c r="CLY65" s="468"/>
      <c r="CLZ65" s="468"/>
      <c r="CMA65" s="468"/>
      <c r="CMB65" s="468"/>
      <c r="CMC65" s="468"/>
      <c r="CMD65" s="468"/>
      <c r="CME65" s="468"/>
      <c r="CMF65" s="468"/>
      <c r="CMG65" s="468"/>
      <c r="CMH65" s="468"/>
      <c r="CMI65" s="468"/>
      <c r="CMJ65" s="468"/>
      <c r="CMK65" s="468"/>
      <c r="CML65" s="468"/>
      <c r="CMM65" s="468"/>
      <c r="CMN65" s="468"/>
      <c r="CMO65" s="468"/>
      <c r="CMP65" s="468"/>
      <c r="CMQ65" s="468"/>
      <c r="CMR65" s="468"/>
      <c r="CMS65" s="468"/>
      <c r="CMT65" s="468"/>
      <c r="CMU65" s="468"/>
      <c r="CMV65" s="468"/>
      <c r="CMW65" s="468"/>
      <c r="CMX65" s="468"/>
      <c r="CMY65" s="468"/>
      <c r="CMZ65" s="468"/>
      <c r="CNA65" s="468"/>
      <c r="CNB65" s="468"/>
      <c r="CNC65" s="468"/>
      <c r="CND65" s="468"/>
      <c r="CNE65" s="468"/>
      <c r="CNF65" s="468"/>
      <c r="CNG65" s="468"/>
      <c r="CNH65" s="468"/>
      <c r="CNI65" s="468"/>
      <c r="CNJ65" s="468"/>
      <c r="CNK65" s="468"/>
      <c r="CNL65" s="468"/>
      <c r="CNM65" s="468"/>
      <c r="CNN65" s="468"/>
      <c r="CNO65" s="468"/>
      <c r="CNP65" s="468"/>
      <c r="CNQ65" s="468"/>
      <c r="CNR65" s="468"/>
      <c r="CNS65" s="468"/>
      <c r="CNT65" s="468"/>
      <c r="CNU65" s="468"/>
      <c r="CNV65" s="468"/>
      <c r="CNW65" s="468"/>
      <c r="CNX65" s="468"/>
      <c r="CNY65" s="468"/>
      <c r="CNZ65" s="468"/>
      <c r="COA65" s="468"/>
      <c r="COB65" s="468"/>
      <c r="COC65" s="468"/>
      <c r="COD65" s="468"/>
      <c r="COE65" s="468"/>
      <c r="COF65" s="468"/>
      <c r="COG65" s="468"/>
      <c r="COH65" s="468"/>
      <c r="COI65" s="468"/>
      <c r="COJ65" s="468"/>
      <c r="COK65" s="468"/>
      <c r="COL65" s="468"/>
      <c r="COM65" s="468"/>
      <c r="CON65" s="468"/>
      <c r="COO65" s="468"/>
      <c r="COP65" s="468"/>
      <c r="COQ65" s="468"/>
      <c r="COR65" s="468"/>
      <c r="COS65" s="468"/>
      <c r="COT65" s="468"/>
      <c r="COU65" s="468"/>
      <c r="COV65" s="468"/>
      <c r="COW65" s="468"/>
      <c r="COX65" s="468"/>
      <c r="COY65" s="468"/>
      <c r="COZ65" s="468"/>
      <c r="CPA65" s="468"/>
      <c r="CPB65" s="468"/>
      <c r="CPC65" s="468"/>
      <c r="CPD65" s="468"/>
      <c r="CPE65" s="468"/>
      <c r="CPF65" s="468"/>
      <c r="CPG65" s="468"/>
      <c r="CPH65" s="468"/>
      <c r="CPI65" s="468"/>
      <c r="CPJ65" s="468"/>
      <c r="CPK65" s="468"/>
      <c r="CPL65" s="468"/>
      <c r="CPM65" s="468"/>
      <c r="CPN65" s="468"/>
      <c r="CPO65" s="468"/>
      <c r="CPP65" s="468"/>
      <c r="CPQ65" s="468"/>
      <c r="CPR65" s="468"/>
      <c r="CPS65" s="468"/>
      <c r="CPT65" s="468"/>
      <c r="CPU65" s="468"/>
      <c r="CPV65" s="468"/>
      <c r="CPW65" s="468"/>
      <c r="CPX65" s="468"/>
      <c r="CPY65" s="468"/>
      <c r="CPZ65" s="468"/>
      <c r="CQA65" s="468"/>
      <c r="CQB65" s="468"/>
      <c r="CQC65" s="468"/>
      <c r="CQD65" s="468"/>
      <c r="CQE65" s="468"/>
      <c r="CQF65" s="468"/>
      <c r="CQG65" s="468"/>
      <c r="CQH65" s="468"/>
      <c r="CQI65" s="468"/>
      <c r="CQJ65" s="468"/>
      <c r="CQK65" s="468"/>
      <c r="CQL65" s="468"/>
      <c r="CQM65" s="468"/>
      <c r="CQN65" s="468"/>
      <c r="CQO65" s="468"/>
      <c r="CQP65" s="468"/>
      <c r="CQQ65" s="468"/>
      <c r="CQR65" s="468"/>
      <c r="CQS65" s="468"/>
      <c r="CQT65" s="468"/>
      <c r="CQU65" s="468"/>
      <c r="CQV65" s="468"/>
      <c r="CQW65" s="468"/>
      <c r="CQX65" s="468"/>
      <c r="CQY65" s="468"/>
      <c r="CQZ65" s="468"/>
      <c r="CRA65" s="468"/>
      <c r="CRB65" s="468"/>
      <c r="CRC65" s="468"/>
      <c r="CRD65" s="468"/>
      <c r="CRE65" s="468"/>
      <c r="CRF65" s="468"/>
      <c r="CRG65" s="468"/>
      <c r="CRH65" s="468"/>
      <c r="CRI65" s="468"/>
      <c r="CRJ65" s="468"/>
      <c r="CRK65" s="468"/>
      <c r="CRL65" s="468"/>
      <c r="CRM65" s="468"/>
      <c r="CRN65" s="468"/>
      <c r="CRO65" s="468"/>
      <c r="CRP65" s="468"/>
      <c r="CRQ65" s="468"/>
      <c r="CRR65" s="468"/>
      <c r="CRS65" s="468"/>
      <c r="CRT65" s="468"/>
      <c r="CRU65" s="468"/>
      <c r="CRV65" s="468"/>
      <c r="CRW65" s="468"/>
      <c r="CRX65" s="468"/>
      <c r="CRY65" s="468"/>
      <c r="CRZ65" s="468"/>
      <c r="CSA65" s="468"/>
      <c r="CSB65" s="468"/>
      <c r="CSC65" s="468"/>
      <c r="CSD65" s="468"/>
      <c r="CSE65" s="468"/>
      <c r="CSF65" s="468"/>
      <c r="CSG65" s="468"/>
      <c r="CSH65" s="468"/>
      <c r="CSI65" s="468"/>
      <c r="CSJ65" s="468"/>
      <c r="CSK65" s="468"/>
      <c r="CSL65" s="468"/>
      <c r="CSM65" s="468"/>
      <c r="CSN65" s="468"/>
      <c r="CSO65" s="468"/>
      <c r="CSP65" s="468"/>
      <c r="CSQ65" s="468"/>
      <c r="CSR65" s="468"/>
      <c r="CSS65" s="468"/>
      <c r="CST65" s="468"/>
      <c r="CSU65" s="468"/>
      <c r="CSV65" s="468"/>
      <c r="CSW65" s="468"/>
      <c r="CSX65" s="468"/>
      <c r="CSY65" s="468"/>
      <c r="CSZ65" s="468"/>
      <c r="CTA65" s="468"/>
      <c r="CTB65" s="468"/>
      <c r="CTC65" s="468"/>
      <c r="CTD65" s="468"/>
      <c r="CTE65" s="468"/>
      <c r="CTF65" s="468"/>
      <c r="CTG65" s="468"/>
      <c r="CTH65" s="468"/>
      <c r="CTI65" s="468"/>
      <c r="CTJ65" s="468"/>
      <c r="CTK65" s="468"/>
      <c r="CTL65" s="468"/>
      <c r="CTM65" s="468"/>
      <c r="CTN65" s="468"/>
      <c r="CTO65" s="468"/>
      <c r="CTP65" s="468"/>
      <c r="CTQ65" s="468"/>
      <c r="CTR65" s="468"/>
      <c r="CTS65" s="468"/>
      <c r="CTT65" s="468"/>
      <c r="CTU65" s="468"/>
      <c r="CTV65" s="468"/>
      <c r="CTW65" s="468"/>
      <c r="CTX65" s="468"/>
      <c r="CTY65" s="468"/>
      <c r="CTZ65" s="468"/>
      <c r="CUA65" s="468"/>
      <c r="CUB65" s="468"/>
      <c r="CUC65" s="468"/>
      <c r="CUD65" s="468"/>
      <c r="CUE65" s="468"/>
      <c r="CUF65" s="468"/>
      <c r="CUG65" s="468"/>
      <c r="CUH65" s="468"/>
      <c r="CUI65" s="468"/>
      <c r="CUJ65" s="468"/>
      <c r="CUK65" s="468"/>
      <c r="CUL65" s="468"/>
      <c r="CUM65" s="468"/>
      <c r="CUN65" s="468"/>
      <c r="CUO65" s="468"/>
      <c r="CUP65" s="468"/>
      <c r="CUQ65" s="468"/>
      <c r="CUR65" s="468"/>
      <c r="CUS65" s="468"/>
      <c r="CUT65" s="468"/>
      <c r="CUU65" s="468"/>
      <c r="CUV65" s="468"/>
      <c r="CUW65" s="468"/>
      <c r="CUX65" s="468"/>
      <c r="CUY65" s="468"/>
      <c r="CUZ65" s="468"/>
      <c r="CVA65" s="468"/>
      <c r="CVB65" s="468"/>
      <c r="CVC65" s="468"/>
      <c r="CVD65" s="468"/>
      <c r="CVE65" s="468"/>
      <c r="CVF65" s="468"/>
      <c r="CVG65" s="468"/>
      <c r="CVH65" s="468"/>
      <c r="CVI65" s="468"/>
      <c r="CVJ65" s="468"/>
      <c r="CVK65" s="468"/>
      <c r="CVL65" s="468"/>
      <c r="CVM65" s="468"/>
      <c r="CVN65" s="468"/>
      <c r="CVO65" s="468"/>
      <c r="CVP65" s="468"/>
      <c r="CVQ65" s="468"/>
      <c r="CVR65" s="468"/>
      <c r="CVS65" s="468"/>
      <c r="CVT65" s="468"/>
      <c r="CVU65" s="468"/>
      <c r="CVV65" s="468"/>
      <c r="CVW65" s="468"/>
      <c r="CVX65" s="468"/>
      <c r="CVY65" s="468"/>
      <c r="CVZ65" s="468"/>
      <c r="CWA65" s="468"/>
      <c r="CWB65" s="468"/>
      <c r="CWC65" s="468"/>
      <c r="CWD65" s="468"/>
      <c r="CWE65" s="468"/>
      <c r="CWF65" s="468"/>
      <c r="CWG65" s="468"/>
      <c r="CWH65" s="468"/>
      <c r="CWI65" s="468"/>
      <c r="CWJ65" s="468"/>
      <c r="CWK65" s="468"/>
      <c r="CWL65" s="468"/>
      <c r="CWM65" s="468"/>
      <c r="CWN65" s="468"/>
      <c r="CWO65" s="468"/>
      <c r="CWP65" s="468"/>
      <c r="CWQ65" s="468"/>
      <c r="CWR65" s="468"/>
      <c r="CWS65" s="468"/>
      <c r="CWT65" s="468"/>
      <c r="CWU65" s="468"/>
      <c r="CWV65" s="468"/>
      <c r="CWW65" s="468"/>
      <c r="CWX65" s="468"/>
      <c r="CWY65" s="468"/>
      <c r="CWZ65" s="468"/>
      <c r="CXA65" s="468"/>
      <c r="CXB65" s="468"/>
      <c r="CXC65" s="468"/>
      <c r="CXD65" s="468"/>
      <c r="CXE65" s="468"/>
      <c r="CXF65" s="468"/>
      <c r="CXG65" s="468"/>
      <c r="CXH65" s="468"/>
      <c r="CXI65" s="468"/>
      <c r="CXJ65" s="468"/>
      <c r="CXK65" s="468"/>
      <c r="CXL65" s="468"/>
      <c r="CXM65" s="468"/>
      <c r="CXN65" s="468"/>
      <c r="CXO65" s="468"/>
      <c r="CXP65" s="468"/>
      <c r="CXQ65" s="468"/>
      <c r="CXR65" s="468"/>
      <c r="CXS65" s="468"/>
      <c r="CXT65" s="468"/>
      <c r="CXU65" s="468"/>
      <c r="CXV65" s="468"/>
      <c r="CXW65" s="468"/>
      <c r="CXX65" s="468"/>
      <c r="CXY65" s="468"/>
      <c r="CXZ65" s="468"/>
      <c r="CYA65" s="468"/>
      <c r="CYB65" s="468"/>
      <c r="CYC65" s="468"/>
      <c r="CYD65" s="468"/>
      <c r="CYE65" s="468"/>
      <c r="CYF65" s="468"/>
      <c r="CYG65" s="468"/>
      <c r="CYH65" s="468"/>
      <c r="CYI65" s="468"/>
      <c r="CYJ65" s="468"/>
      <c r="CYK65" s="468"/>
      <c r="CYL65" s="468"/>
      <c r="CYM65" s="468"/>
      <c r="CYN65" s="468"/>
      <c r="CYO65" s="468"/>
      <c r="CYP65" s="468"/>
      <c r="CYQ65" s="468"/>
      <c r="CYR65" s="468"/>
      <c r="CYS65" s="468"/>
      <c r="CYT65" s="468"/>
      <c r="CYU65" s="468"/>
      <c r="CYV65" s="468"/>
      <c r="CYW65" s="468"/>
      <c r="CYX65" s="468"/>
      <c r="CYY65" s="468"/>
      <c r="CYZ65" s="468"/>
      <c r="CZA65" s="468"/>
      <c r="CZB65" s="468"/>
      <c r="CZC65" s="468"/>
      <c r="CZD65" s="468"/>
      <c r="CZE65" s="468"/>
      <c r="CZF65" s="468"/>
      <c r="CZG65" s="468"/>
      <c r="CZH65" s="468"/>
      <c r="CZI65" s="468"/>
      <c r="CZJ65" s="468"/>
      <c r="CZK65" s="468"/>
      <c r="CZL65" s="468"/>
      <c r="CZM65" s="468"/>
      <c r="CZN65" s="468"/>
      <c r="CZO65" s="468"/>
      <c r="CZP65" s="468"/>
      <c r="CZQ65" s="468"/>
      <c r="CZR65" s="468"/>
      <c r="CZS65" s="468"/>
      <c r="CZT65" s="468"/>
      <c r="CZU65" s="468"/>
      <c r="CZV65" s="468"/>
      <c r="CZW65" s="468"/>
      <c r="CZX65" s="468"/>
      <c r="CZY65" s="468"/>
      <c r="CZZ65" s="468"/>
      <c r="DAA65" s="468"/>
      <c r="DAB65" s="468"/>
      <c r="DAC65" s="468"/>
      <c r="DAD65" s="468"/>
      <c r="DAE65" s="468"/>
      <c r="DAF65" s="468"/>
      <c r="DAG65" s="468"/>
      <c r="DAH65" s="468"/>
      <c r="DAI65" s="468"/>
      <c r="DAJ65" s="468"/>
      <c r="DAK65" s="468"/>
      <c r="DAL65" s="468"/>
      <c r="DAM65" s="468"/>
      <c r="DAN65" s="468"/>
      <c r="DAO65" s="468"/>
      <c r="DAP65" s="468"/>
      <c r="DAQ65" s="468"/>
      <c r="DAR65" s="468"/>
      <c r="DAS65" s="468"/>
      <c r="DAT65" s="468"/>
      <c r="DAU65" s="468"/>
      <c r="DAV65" s="468"/>
      <c r="DAW65" s="468"/>
      <c r="DAX65" s="468"/>
      <c r="DAY65" s="468"/>
      <c r="DAZ65" s="468"/>
      <c r="DBA65" s="468"/>
      <c r="DBB65" s="468"/>
      <c r="DBC65" s="468"/>
      <c r="DBD65" s="468"/>
      <c r="DBE65" s="468"/>
      <c r="DBF65" s="468"/>
      <c r="DBG65" s="468"/>
      <c r="DBH65" s="468"/>
      <c r="DBI65" s="468"/>
      <c r="DBJ65" s="468"/>
      <c r="DBK65" s="468"/>
      <c r="DBL65" s="468"/>
      <c r="DBM65" s="468"/>
      <c r="DBN65" s="468"/>
      <c r="DBO65" s="468"/>
      <c r="DBP65" s="468"/>
      <c r="DBQ65" s="468"/>
      <c r="DBR65" s="468"/>
      <c r="DBS65" s="468"/>
      <c r="DBT65" s="468"/>
      <c r="DBU65" s="468"/>
      <c r="DBV65" s="468"/>
      <c r="DBW65" s="468"/>
      <c r="DBX65" s="468"/>
      <c r="DBY65" s="468"/>
      <c r="DBZ65" s="468"/>
      <c r="DCA65" s="468"/>
      <c r="DCB65" s="468"/>
      <c r="DCC65" s="468"/>
      <c r="DCD65" s="468"/>
      <c r="DCE65" s="468"/>
      <c r="DCF65" s="468"/>
      <c r="DCG65" s="468"/>
      <c r="DCH65" s="468"/>
      <c r="DCI65" s="468"/>
      <c r="DCJ65" s="468"/>
      <c r="DCK65" s="468"/>
      <c r="DCL65" s="468"/>
      <c r="DCM65" s="468"/>
      <c r="DCN65" s="468"/>
      <c r="DCO65" s="468"/>
      <c r="DCP65" s="468"/>
      <c r="DCQ65" s="468"/>
      <c r="DCR65" s="468"/>
      <c r="DCS65" s="468"/>
      <c r="DCT65" s="468"/>
      <c r="DCU65" s="468"/>
      <c r="DCV65" s="468"/>
      <c r="DCW65" s="468"/>
      <c r="DCX65" s="468"/>
      <c r="DCY65" s="468"/>
      <c r="DCZ65" s="468"/>
      <c r="DDA65" s="468"/>
      <c r="DDB65" s="468"/>
      <c r="DDC65" s="468"/>
      <c r="DDD65" s="468"/>
      <c r="DDE65" s="468"/>
      <c r="DDF65" s="468"/>
      <c r="DDG65" s="468"/>
      <c r="DDH65" s="468"/>
      <c r="DDI65" s="468"/>
      <c r="DDJ65" s="468"/>
      <c r="DDK65" s="468"/>
      <c r="DDL65" s="468"/>
      <c r="DDM65" s="468"/>
      <c r="DDN65" s="468"/>
      <c r="DDO65" s="468"/>
      <c r="DDP65" s="468"/>
      <c r="DDQ65" s="468"/>
      <c r="DDR65" s="468"/>
      <c r="DDS65" s="468"/>
      <c r="DDT65" s="468"/>
      <c r="DDU65" s="468"/>
      <c r="DDV65" s="468"/>
      <c r="DDW65" s="468"/>
      <c r="DDX65" s="468"/>
      <c r="DDY65" s="468"/>
      <c r="DDZ65" s="468"/>
      <c r="DEA65" s="468"/>
      <c r="DEB65" s="468"/>
      <c r="DEC65" s="468"/>
      <c r="DED65" s="468"/>
      <c r="DEE65" s="468"/>
      <c r="DEF65" s="468"/>
      <c r="DEG65" s="468"/>
      <c r="DEH65" s="468"/>
      <c r="DEI65" s="468"/>
      <c r="DEJ65" s="468"/>
      <c r="DEK65" s="468"/>
      <c r="DEL65" s="468"/>
      <c r="DEM65" s="468"/>
      <c r="DEN65" s="468"/>
      <c r="DEO65" s="468"/>
      <c r="DEP65" s="468"/>
      <c r="DEQ65" s="468"/>
      <c r="DER65" s="468"/>
      <c r="DES65" s="468"/>
      <c r="DET65" s="468"/>
      <c r="DEU65" s="468"/>
      <c r="DEV65" s="468"/>
      <c r="DEW65" s="468"/>
      <c r="DEX65" s="468"/>
      <c r="DEY65" s="468"/>
      <c r="DEZ65" s="468"/>
      <c r="DFA65" s="468"/>
      <c r="DFB65" s="468"/>
      <c r="DFC65" s="468"/>
      <c r="DFD65" s="468"/>
      <c r="DFE65" s="468"/>
      <c r="DFF65" s="468"/>
      <c r="DFG65" s="468"/>
      <c r="DFH65" s="468"/>
      <c r="DFI65" s="468"/>
      <c r="DFJ65" s="468"/>
      <c r="DFK65" s="468"/>
      <c r="DFL65" s="468"/>
      <c r="DFM65" s="468"/>
      <c r="DFN65" s="468"/>
      <c r="DFO65" s="468"/>
      <c r="DFP65" s="468"/>
      <c r="DFQ65" s="468"/>
      <c r="DFR65" s="468"/>
      <c r="DFS65" s="468"/>
      <c r="DFT65" s="468"/>
      <c r="DFU65" s="468"/>
      <c r="DFV65" s="468"/>
      <c r="DFW65" s="468"/>
      <c r="DFX65" s="468"/>
      <c r="DFY65" s="468"/>
      <c r="DFZ65" s="468"/>
      <c r="DGA65" s="468"/>
      <c r="DGB65" s="468"/>
      <c r="DGC65" s="468"/>
      <c r="DGD65" s="468"/>
      <c r="DGE65" s="468"/>
      <c r="DGF65" s="468"/>
      <c r="DGG65" s="468"/>
      <c r="DGH65" s="468"/>
      <c r="DGI65" s="468"/>
      <c r="DGJ65" s="468"/>
      <c r="DGK65" s="468"/>
      <c r="DGL65" s="468"/>
      <c r="DGM65" s="468"/>
      <c r="DGN65" s="468"/>
      <c r="DGO65" s="468"/>
      <c r="DGP65" s="468"/>
      <c r="DGQ65" s="468"/>
      <c r="DGR65" s="468"/>
      <c r="DGS65" s="468"/>
      <c r="DGT65" s="468"/>
      <c r="DGU65" s="468"/>
      <c r="DGV65" s="468"/>
      <c r="DGW65" s="468"/>
      <c r="DGX65" s="468"/>
      <c r="DGY65" s="468"/>
      <c r="DGZ65" s="468"/>
      <c r="DHA65" s="468"/>
      <c r="DHB65" s="468"/>
      <c r="DHC65" s="468"/>
      <c r="DHD65" s="468"/>
      <c r="DHE65" s="468"/>
      <c r="DHF65" s="468"/>
      <c r="DHG65" s="468"/>
      <c r="DHH65" s="468"/>
      <c r="DHI65" s="468"/>
      <c r="DHJ65" s="468"/>
      <c r="DHK65" s="468"/>
      <c r="DHL65" s="468"/>
      <c r="DHM65" s="468"/>
      <c r="DHN65" s="468"/>
      <c r="DHO65" s="468"/>
      <c r="DHP65" s="468"/>
      <c r="DHQ65" s="468"/>
      <c r="DHR65" s="468"/>
      <c r="DHS65" s="468"/>
      <c r="DHT65" s="468"/>
      <c r="DHU65" s="468"/>
      <c r="DHV65" s="468"/>
      <c r="DHW65" s="468"/>
      <c r="DHX65" s="468"/>
      <c r="DHY65" s="468"/>
      <c r="DHZ65" s="468"/>
      <c r="DIA65" s="468"/>
      <c r="DIB65" s="468"/>
      <c r="DIC65" s="468"/>
      <c r="DID65" s="468"/>
      <c r="DIE65" s="468"/>
      <c r="DIF65" s="468"/>
      <c r="DIG65" s="468"/>
      <c r="DIH65" s="468"/>
      <c r="DII65" s="468"/>
      <c r="DIJ65" s="468"/>
      <c r="DIK65" s="468"/>
      <c r="DIL65" s="468"/>
      <c r="DIM65" s="468"/>
      <c r="DIN65" s="468"/>
      <c r="DIO65" s="468"/>
      <c r="DIP65" s="468"/>
      <c r="DIQ65" s="468"/>
      <c r="DIR65" s="468"/>
      <c r="DIS65" s="468"/>
      <c r="DIT65" s="468"/>
      <c r="DIU65" s="468"/>
      <c r="DIV65" s="468"/>
      <c r="DIW65" s="468"/>
      <c r="DIX65" s="468"/>
      <c r="DIY65" s="468"/>
      <c r="DIZ65" s="468"/>
      <c r="DJA65" s="468"/>
      <c r="DJB65" s="468"/>
      <c r="DJC65" s="468"/>
      <c r="DJD65" s="468"/>
      <c r="DJE65" s="468"/>
      <c r="DJF65" s="468"/>
      <c r="DJG65" s="468"/>
      <c r="DJH65" s="468"/>
      <c r="DJI65" s="468"/>
      <c r="DJJ65" s="468"/>
      <c r="DJK65" s="468"/>
      <c r="DJL65" s="468"/>
      <c r="DJM65" s="468"/>
      <c r="DJN65" s="468"/>
      <c r="DJO65" s="468"/>
      <c r="DJP65" s="468"/>
      <c r="DJQ65" s="468"/>
      <c r="DJR65" s="468"/>
      <c r="DJS65" s="468"/>
      <c r="DJT65" s="468"/>
      <c r="DJU65" s="468"/>
      <c r="DJV65" s="468"/>
      <c r="DJW65" s="468"/>
      <c r="DJX65" s="468"/>
      <c r="DJY65" s="468"/>
      <c r="DJZ65" s="468"/>
      <c r="DKA65" s="468"/>
      <c r="DKB65" s="468"/>
      <c r="DKC65" s="468"/>
      <c r="DKD65" s="468"/>
      <c r="DKE65" s="468"/>
      <c r="DKF65" s="468"/>
      <c r="DKG65" s="468"/>
      <c r="DKH65" s="468"/>
      <c r="DKI65" s="468"/>
      <c r="DKJ65" s="468"/>
      <c r="DKK65" s="468"/>
      <c r="DKL65" s="468"/>
      <c r="DKM65" s="468"/>
      <c r="DKN65" s="468"/>
      <c r="DKO65" s="468"/>
      <c r="DKP65" s="468"/>
      <c r="DKQ65" s="468"/>
      <c r="DKR65" s="468"/>
      <c r="DKS65" s="468"/>
      <c r="DKT65" s="468"/>
      <c r="DKU65" s="468"/>
      <c r="DKV65" s="468"/>
      <c r="DKW65" s="468"/>
      <c r="DKX65" s="468"/>
      <c r="DKY65" s="468"/>
      <c r="DKZ65" s="468"/>
      <c r="DLA65" s="468"/>
      <c r="DLB65" s="468"/>
      <c r="DLC65" s="468"/>
      <c r="DLD65" s="468"/>
      <c r="DLE65" s="468"/>
      <c r="DLF65" s="468"/>
      <c r="DLG65" s="468"/>
      <c r="DLH65" s="468"/>
      <c r="DLI65" s="468"/>
      <c r="DLJ65" s="468"/>
      <c r="DLK65" s="468"/>
      <c r="DLL65" s="468"/>
      <c r="DLM65" s="468"/>
      <c r="DLN65" s="468"/>
      <c r="DLO65" s="468"/>
      <c r="DLP65" s="468"/>
      <c r="DLQ65" s="468"/>
      <c r="DLR65" s="468"/>
      <c r="DLS65" s="468"/>
      <c r="DLT65" s="468"/>
      <c r="DLU65" s="468"/>
      <c r="DLV65" s="468"/>
      <c r="DLW65" s="468"/>
      <c r="DLX65" s="468"/>
      <c r="DLY65" s="468"/>
      <c r="DLZ65" s="468"/>
      <c r="DMA65" s="468"/>
      <c r="DMB65" s="468"/>
      <c r="DMC65" s="468"/>
      <c r="DMD65" s="468"/>
      <c r="DME65" s="468"/>
      <c r="DMF65" s="468"/>
      <c r="DMG65" s="468"/>
      <c r="DMH65" s="468"/>
      <c r="DMI65" s="468"/>
      <c r="DMJ65" s="468"/>
      <c r="DMK65" s="468"/>
      <c r="DML65" s="468"/>
      <c r="DMM65" s="468"/>
      <c r="DMN65" s="468"/>
      <c r="DMO65" s="468"/>
      <c r="DMP65" s="468"/>
      <c r="DMQ65" s="468"/>
      <c r="DMR65" s="468"/>
      <c r="DMS65" s="468"/>
      <c r="DMT65" s="468"/>
      <c r="DMU65" s="468"/>
      <c r="DMV65" s="468"/>
      <c r="DMW65" s="468"/>
      <c r="DMX65" s="468"/>
      <c r="DMY65" s="468"/>
      <c r="DMZ65" s="468"/>
      <c r="DNA65" s="468"/>
      <c r="DNB65" s="468"/>
      <c r="DNC65" s="468"/>
      <c r="DND65" s="468"/>
      <c r="DNE65" s="468"/>
      <c r="DNF65" s="468"/>
      <c r="DNG65" s="468"/>
      <c r="DNH65" s="468"/>
      <c r="DNI65" s="468"/>
      <c r="DNJ65" s="468"/>
      <c r="DNK65" s="468"/>
      <c r="DNL65" s="468"/>
      <c r="DNM65" s="468"/>
      <c r="DNN65" s="468"/>
      <c r="DNO65" s="468"/>
      <c r="DNP65" s="468"/>
      <c r="DNQ65" s="468"/>
      <c r="DNR65" s="468"/>
      <c r="DNS65" s="468"/>
      <c r="DNT65" s="468"/>
      <c r="DNU65" s="468"/>
      <c r="DNV65" s="468"/>
      <c r="DNW65" s="468"/>
      <c r="DNX65" s="468"/>
      <c r="DNY65" s="468"/>
      <c r="DNZ65" s="468"/>
      <c r="DOA65" s="468"/>
      <c r="DOB65" s="468"/>
      <c r="DOC65" s="468"/>
      <c r="DOD65" s="468"/>
      <c r="DOE65" s="468"/>
      <c r="DOF65" s="468"/>
      <c r="DOG65" s="468"/>
      <c r="DOH65" s="468"/>
      <c r="DOI65" s="468"/>
      <c r="DOJ65" s="468"/>
      <c r="DOK65" s="468"/>
      <c r="DOL65" s="468"/>
      <c r="DOM65" s="468"/>
      <c r="DON65" s="468"/>
      <c r="DOO65" s="468"/>
      <c r="DOP65" s="468"/>
      <c r="DOQ65" s="468"/>
      <c r="DOR65" s="468"/>
      <c r="DOS65" s="468"/>
      <c r="DOT65" s="468"/>
      <c r="DOU65" s="468"/>
      <c r="DOV65" s="468"/>
      <c r="DOW65" s="468"/>
      <c r="DOX65" s="468"/>
      <c r="DOY65" s="468"/>
      <c r="DOZ65" s="468"/>
      <c r="DPA65" s="468"/>
      <c r="DPB65" s="468"/>
      <c r="DPC65" s="468"/>
      <c r="DPD65" s="468"/>
      <c r="DPE65" s="468"/>
      <c r="DPF65" s="468"/>
      <c r="DPG65" s="468"/>
      <c r="DPH65" s="468"/>
      <c r="DPI65" s="468"/>
      <c r="DPJ65" s="468"/>
      <c r="DPK65" s="468"/>
      <c r="DPL65" s="468"/>
      <c r="DPM65" s="468"/>
      <c r="DPN65" s="468"/>
      <c r="DPO65" s="468"/>
      <c r="DPP65" s="468"/>
      <c r="DPQ65" s="468"/>
      <c r="DPR65" s="468"/>
      <c r="DPS65" s="468"/>
      <c r="DPT65" s="468"/>
      <c r="DPU65" s="468"/>
      <c r="DPV65" s="468"/>
      <c r="DPW65" s="468"/>
      <c r="DPX65" s="468"/>
      <c r="DPY65" s="468"/>
      <c r="DPZ65" s="468"/>
      <c r="DQA65" s="468"/>
      <c r="DQB65" s="468"/>
      <c r="DQC65" s="468"/>
      <c r="DQD65" s="468"/>
      <c r="DQE65" s="468"/>
      <c r="DQF65" s="468"/>
      <c r="DQG65" s="468"/>
      <c r="DQH65" s="468"/>
      <c r="DQI65" s="468"/>
      <c r="DQJ65" s="468"/>
      <c r="DQK65" s="468"/>
      <c r="DQL65" s="468"/>
      <c r="DQM65" s="468"/>
      <c r="DQN65" s="468"/>
      <c r="DQO65" s="468"/>
      <c r="DQP65" s="468"/>
      <c r="DQQ65" s="468"/>
      <c r="DQR65" s="468"/>
      <c r="DQS65" s="468"/>
      <c r="DQT65" s="468"/>
      <c r="DQU65" s="468"/>
      <c r="DQV65" s="468"/>
      <c r="DQW65" s="468"/>
      <c r="DQX65" s="468"/>
      <c r="DQY65" s="468"/>
      <c r="DQZ65" s="468"/>
      <c r="DRA65" s="468"/>
      <c r="DRB65" s="468"/>
      <c r="DRC65" s="468"/>
      <c r="DRD65" s="468"/>
      <c r="DRE65" s="468"/>
      <c r="DRF65" s="468"/>
      <c r="DRG65" s="468"/>
      <c r="DRH65" s="468"/>
      <c r="DRI65" s="468"/>
      <c r="DRJ65" s="468"/>
      <c r="DRK65" s="468"/>
      <c r="DRL65" s="468"/>
      <c r="DRM65" s="468"/>
      <c r="DRN65" s="468"/>
      <c r="DRO65" s="468"/>
      <c r="DRP65" s="468"/>
      <c r="DRQ65" s="468"/>
      <c r="DRR65" s="468"/>
      <c r="DRS65" s="468"/>
      <c r="DRT65" s="468"/>
      <c r="DRU65" s="468"/>
      <c r="DRV65" s="468"/>
      <c r="DRW65" s="468"/>
      <c r="DRX65" s="468"/>
      <c r="DRY65" s="468"/>
      <c r="DRZ65" s="468"/>
      <c r="DSA65" s="468"/>
      <c r="DSB65" s="468"/>
      <c r="DSC65" s="468"/>
      <c r="DSD65" s="468"/>
      <c r="DSE65" s="468"/>
      <c r="DSF65" s="468"/>
      <c r="DSG65" s="468"/>
      <c r="DSH65" s="468"/>
      <c r="DSI65" s="468"/>
      <c r="DSJ65" s="468"/>
      <c r="DSK65" s="468"/>
      <c r="DSL65" s="468"/>
      <c r="DSM65" s="468"/>
      <c r="DSN65" s="468"/>
      <c r="DSO65" s="468"/>
      <c r="DSP65" s="468"/>
      <c r="DSQ65" s="468"/>
      <c r="DSR65" s="468"/>
      <c r="DSS65" s="468"/>
      <c r="DST65" s="468"/>
      <c r="DSU65" s="468"/>
      <c r="DSV65" s="468"/>
      <c r="DSW65" s="468"/>
      <c r="DSX65" s="468"/>
      <c r="DSY65" s="468"/>
      <c r="DSZ65" s="468"/>
      <c r="DTA65" s="468"/>
      <c r="DTB65" s="468"/>
      <c r="DTC65" s="468"/>
      <c r="DTD65" s="468"/>
      <c r="DTE65" s="468"/>
      <c r="DTF65" s="468"/>
      <c r="DTG65" s="468"/>
      <c r="DTH65" s="468"/>
      <c r="DTI65" s="468"/>
      <c r="DTJ65" s="468"/>
      <c r="DTK65" s="468"/>
      <c r="DTL65" s="468"/>
      <c r="DTM65" s="468"/>
      <c r="DTN65" s="468"/>
      <c r="DTO65" s="468"/>
      <c r="DTP65" s="468"/>
      <c r="DTQ65" s="468"/>
      <c r="DTR65" s="468"/>
      <c r="DTS65" s="468"/>
      <c r="DTT65" s="468"/>
      <c r="DTU65" s="468"/>
      <c r="DTV65" s="468"/>
      <c r="DTW65" s="468"/>
      <c r="DTX65" s="468"/>
      <c r="DTY65" s="468"/>
      <c r="DTZ65" s="468"/>
      <c r="DUA65" s="468"/>
      <c r="DUB65" s="468"/>
      <c r="DUC65" s="468"/>
      <c r="DUD65" s="468"/>
      <c r="DUE65" s="468"/>
      <c r="DUF65" s="468"/>
      <c r="DUG65" s="468"/>
      <c r="DUH65" s="468"/>
      <c r="DUI65" s="468"/>
      <c r="DUJ65" s="468"/>
      <c r="DUK65" s="468"/>
      <c r="DUL65" s="468"/>
      <c r="DUM65" s="468"/>
      <c r="DUN65" s="468"/>
      <c r="DUO65" s="468"/>
      <c r="DUP65" s="468"/>
      <c r="DUQ65" s="468"/>
      <c r="DUR65" s="468"/>
      <c r="DUS65" s="468"/>
      <c r="DUT65" s="468"/>
      <c r="DUU65" s="468"/>
      <c r="DUV65" s="468"/>
      <c r="DUW65" s="468"/>
      <c r="DUX65" s="468"/>
      <c r="DUY65" s="468"/>
      <c r="DUZ65" s="468"/>
      <c r="DVA65" s="468"/>
      <c r="DVB65" s="468"/>
      <c r="DVC65" s="468"/>
      <c r="DVD65" s="468"/>
      <c r="DVE65" s="468"/>
      <c r="DVF65" s="468"/>
      <c r="DVG65" s="468"/>
      <c r="DVH65" s="468"/>
      <c r="DVI65" s="468"/>
      <c r="DVJ65" s="468"/>
      <c r="DVK65" s="468"/>
      <c r="DVL65" s="468"/>
      <c r="DVM65" s="468"/>
      <c r="DVN65" s="468"/>
      <c r="DVO65" s="468"/>
      <c r="DVP65" s="468"/>
      <c r="DVQ65" s="468"/>
      <c r="DVR65" s="468"/>
      <c r="DVS65" s="468"/>
      <c r="DVT65" s="468"/>
      <c r="DVU65" s="468"/>
      <c r="DVV65" s="468"/>
      <c r="DVW65" s="468"/>
      <c r="DVX65" s="468"/>
      <c r="DVY65" s="468"/>
      <c r="DVZ65" s="468"/>
      <c r="DWA65" s="468"/>
      <c r="DWB65" s="468"/>
      <c r="DWC65" s="468"/>
      <c r="DWD65" s="468"/>
      <c r="DWE65" s="468"/>
      <c r="DWF65" s="468"/>
      <c r="DWG65" s="468"/>
      <c r="DWH65" s="468"/>
      <c r="DWI65" s="468"/>
      <c r="DWJ65" s="468"/>
      <c r="DWK65" s="468"/>
      <c r="DWL65" s="468"/>
      <c r="DWM65" s="468"/>
      <c r="DWN65" s="468"/>
      <c r="DWO65" s="468"/>
      <c r="DWP65" s="468"/>
      <c r="DWQ65" s="468"/>
      <c r="DWR65" s="468"/>
      <c r="DWS65" s="468"/>
      <c r="DWT65" s="468"/>
      <c r="DWU65" s="468"/>
      <c r="DWV65" s="468"/>
      <c r="DWW65" s="468"/>
      <c r="DWX65" s="468"/>
      <c r="DWY65" s="468"/>
      <c r="DWZ65" s="468"/>
      <c r="DXA65" s="468"/>
      <c r="DXB65" s="468"/>
      <c r="DXC65" s="468"/>
      <c r="DXD65" s="468"/>
      <c r="DXE65" s="468"/>
      <c r="DXF65" s="468"/>
      <c r="DXG65" s="468"/>
      <c r="DXH65" s="468"/>
      <c r="DXI65" s="468"/>
      <c r="DXJ65" s="468"/>
      <c r="DXK65" s="468"/>
      <c r="DXL65" s="468"/>
      <c r="DXM65" s="468"/>
      <c r="DXN65" s="468"/>
      <c r="DXO65" s="468"/>
      <c r="DXP65" s="468"/>
      <c r="DXQ65" s="468"/>
      <c r="DXR65" s="468"/>
      <c r="DXS65" s="468"/>
      <c r="DXT65" s="468"/>
      <c r="DXU65" s="468"/>
      <c r="DXV65" s="468"/>
      <c r="DXW65" s="468"/>
      <c r="DXX65" s="468"/>
      <c r="DXY65" s="468"/>
      <c r="DXZ65" s="468"/>
      <c r="DYA65" s="468"/>
      <c r="DYB65" s="468"/>
      <c r="DYC65" s="468"/>
      <c r="DYD65" s="468"/>
      <c r="DYE65" s="468"/>
      <c r="DYF65" s="468"/>
      <c r="DYG65" s="468"/>
      <c r="DYH65" s="468"/>
      <c r="DYI65" s="468"/>
      <c r="DYJ65" s="468"/>
      <c r="DYK65" s="468"/>
      <c r="DYL65" s="468"/>
      <c r="DYM65" s="468"/>
      <c r="DYN65" s="468"/>
      <c r="DYO65" s="468"/>
      <c r="DYP65" s="468"/>
      <c r="DYQ65" s="468"/>
      <c r="DYR65" s="468"/>
      <c r="DYS65" s="468"/>
      <c r="DYT65" s="468"/>
      <c r="DYU65" s="468"/>
      <c r="DYV65" s="468"/>
      <c r="DYW65" s="468"/>
      <c r="DYX65" s="468"/>
      <c r="DYY65" s="468"/>
      <c r="DYZ65" s="468"/>
      <c r="DZA65" s="468"/>
      <c r="DZB65" s="468"/>
      <c r="DZC65" s="468"/>
      <c r="DZD65" s="468"/>
      <c r="DZE65" s="468"/>
      <c r="DZF65" s="468"/>
      <c r="DZG65" s="468"/>
      <c r="DZH65" s="468"/>
      <c r="DZI65" s="468"/>
      <c r="DZJ65" s="468"/>
      <c r="DZK65" s="468"/>
      <c r="DZL65" s="468"/>
      <c r="DZM65" s="468"/>
      <c r="DZN65" s="468"/>
      <c r="DZO65" s="468"/>
      <c r="DZP65" s="468"/>
      <c r="DZQ65" s="468"/>
      <c r="DZR65" s="468"/>
      <c r="DZS65" s="468"/>
      <c r="DZT65" s="468"/>
      <c r="DZU65" s="468"/>
      <c r="DZV65" s="468"/>
      <c r="DZW65" s="468"/>
      <c r="DZX65" s="468"/>
      <c r="DZY65" s="468"/>
      <c r="DZZ65" s="468"/>
      <c r="EAA65" s="468"/>
      <c r="EAB65" s="468"/>
      <c r="EAC65" s="468"/>
      <c r="EAD65" s="468"/>
      <c r="EAE65" s="468"/>
      <c r="EAF65" s="468"/>
      <c r="EAG65" s="468"/>
      <c r="EAH65" s="468"/>
      <c r="EAI65" s="468"/>
      <c r="EAJ65" s="468"/>
      <c r="EAK65" s="468"/>
      <c r="EAL65" s="468"/>
      <c r="EAM65" s="468"/>
      <c r="EAN65" s="468"/>
      <c r="EAO65" s="468"/>
      <c r="EAP65" s="468"/>
      <c r="EAQ65" s="468"/>
      <c r="EAR65" s="468"/>
      <c r="EAS65" s="468"/>
      <c r="EAT65" s="468"/>
      <c r="EAU65" s="468"/>
      <c r="EAV65" s="468"/>
      <c r="EAW65" s="468"/>
      <c r="EAX65" s="468"/>
      <c r="EAY65" s="468"/>
      <c r="EAZ65" s="468"/>
      <c r="EBA65" s="468"/>
      <c r="EBB65" s="468"/>
      <c r="EBC65" s="468"/>
      <c r="EBD65" s="468"/>
      <c r="EBE65" s="468"/>
      <c r="EBF65" s="468"/>
      <c r="EBG65" s="468"/>
      <c r="EBH65" s="468"/>
      <c r="EBI65" s="468"/>
      <c r="EBJ65" s="468"/>
      <c r="EBK65" s="468"/>
      <c r="EBL65" s="468"/>
      <c r="EBM65" s="468"/>
      <c r="EBN65" s="468"/>
      <c r="EBO65" s="468"/>
      <c r="EBP65" s="468"/>
      <c r="EBQ65" s="468"/>
      <c r="EBR65" s="468"/>
      <c r="EBS65" s="468"/>
      <c r="EBT65" s="468"/>
      <c r="EBU65" s="468"/>
      <c r="EBV65" s="468"/>
      <c r="EBW65" s="468"/>
      <c r="EBX65" s="468"/>
      <c r="EBY65" s="468"/>
      <c r="EBZ65" s="468"/>
      <c r="ECA65" s="468"/>
      <c r="ECB65" s="468"/>
      <c r="ECC65" s="468"/>
      <c r="ECD65" s="468"/>
      <c r="ECE65" s="468"/>
      <c r="ECF65" s="468"/>
      <c r="ECG65" s="468"/>
      <c r="ECH65" s="468"/>
      <c r="ECI65" s="468"/>
      <c r="ECJ65" s="468"/>
      <c r="ECK65" s="468"/>
      <c r="ECL65" s="468"/>
      <c r="ECM65" s="468"/>
      <c r="ECN65" s="468"/>
      <c r="ECO65" s="468"/>
      <c r="ECP65" s="468"/>
      <c r="ECQ65" s="468"/>
      <c r="ECR65" s="468"/>
      <c r="ECS65" s="468"/>
      <c r="ECT65" s="468"/>
      <c r="ECU65" s="468"/>
      <c r="ECV65" s="468"/>
      <c r="ECW65" s="468"/>
      <c r="ECX65" s="468"/>
      <c r="ECY65" s="468"/>
      <c r="ECZ65" s="468"/>
      <c r="EDA65" s="468"/>
      <c r="EDB65" s="468"/>
      <c r="EDC65" s="468"/>
      <c r="EDD65" s="468"/>
      <c r="EDE65" s="468"/>
      <c r="EDF65" s="468"/>
      <c r="EDG65" s="468"/>
      <c r="EDH65" s="468"/>
      <c r="EDI65" s="468"/>
      <c r="EDJ65" s="468"/>
      <c r="EDK65" s="468"/>
      <c r="EDL65" s="468"/>
      <c r="EDM65" s="468"/>
      <c r="EDN65" s="468"/>
      <c r="EDO65" s="468"/>
      <c r="EDP65" s="468"/>
      <c r="EDQ65" s="468"/>
      <c r="EDR65" s="468"/>
      <c r="EDS65" s="468"/>
      <c r="EDT65" s="468"/>
      <c r="EDU65" s="468"/>
      <c r="EDV65" s="468"/>
      <c r="EDW65" s="468"/>
      <c r="EDX65" s="468"/>
      <c r="EDY65" s="468"/>
      <c r="EDZ65" s="468"/>
      <c r="EEA65" s="468"/>
      <c r="EEB65" s="468"/>
      <c r="EEC65" s="468"/>
      <c r="EED65" s="468"/>
      <c r="EEE65" s="468"/>
      <c r="EEF65" s="468"/>
      <c r="EEG65" s="468"/>
      <c r="EEH65" s="468"/>
      <c r="EEI65" s="468"/>
      <c r="EEJ65" s="468"/>
      <c r="EEK65" s="468"/>
      <c r="EEL65" s="468"/>
      <c r="EEM65" s="468"/>
      <c r="EEN65" s="468"/>
      <c r="EEO65" s="468"/>
      <c r="EEP65" s="468"/>
      <c r="EEQ65" s="468"/>
      <c r="EER65" s="468"/>
      <c r="EES65" s="468"/>
      <c r="EET65" s="468"/>
      <c r="EEU65" s="468"/>
      <c r="EEV65" s="468"/>
      <c r="EEW65" s="468"/>
      <c r="EEX65" s="468"/>
      <c r="EEY65" s="468"/>
      <c r="EEZ65" s="468"/>
      <c r="EFA65" s="468"/>
      <c r="EFB65" s="468"/>
      <c r="EFC65" s="468"/>
      <c r="EFD65" s="468"/>
      <c r="EFE65" s="468"/>
      <c r="EFF65" s="468"/>
      <c r="EFG65" s="468"/>
      <c r="EFH65" s="468"/>
      <c r="EFI65" s="468"/>
      <c r="EFJ65" s="468"/>
      <c r="EFK65" s="468"/>
      <c r="EFL65" s="468"/>
      <c r="EFM65" s="468"/>
      <c r="EFN65" s="468"/>
      <c r="EFO65" s="468"/>
      <c r="EFP65" s="468"/>
      <c r="EFQ65" s="468"/>
      <c r="EFR65" s="468"/>
      <c r="EFS65" s="468"/>
      <c r="EFT65" s="468"/>
      <c r="EFU65" s="468"/>
      <c r="EFV65" s="468"/>
      <c r="EFW65" s="468"/>
      <c r="EFX65" s="468"/>
      <c r="EFY65" s="468"/>
      <c r="EFZ65" s="468"/>
      <c r="EGA65" s="468"/>
      <c r="EGB65" s="468"/>
      <c r="EGC65" s="468"/>
      <c r="EGD65" s="468"/>
      <c r="EGE65" s="468"/>
      <c r="EGF65" s="468"/>
      <c r="EGG65" s="468"/>
      <c r="EGH65" s="468"/>
      <c r="EGI65" s="468"/>
      <c r="EGJ65" s="468"/>
      <c r="EGK65" s="468"/>
      <c r="EGL65" s="468"/>
      <c r="EGM65" s="468"/>
      <c r="EGN65" s="468"/>
      <c r="EGO65" s="468"/>
      <c r="EGP65" s="468"/>
      <c r="EGQ65" s="468"/>
      <c r="EGR65" s="468"/>
      <c r="EGS65" s="468"/>
      <c r="EGT65" s="468"/>
      <c r="EGU65" s="468"/>
      <c r="EGV65" s="468"/>
      <c r="EGW65" s="468"/>
      <c r="EGX65" s="468"/>
      <c r="EGY65" s="468"/>
      <c r="EGZ65" s="468"/>
      <c r="EHA65" s="468"/>
      <c r="EHB65" s="468"/>
      <c r="EHC65" s="468"/>
      <c r="EHD65" s="468"/>
      <c r="EHE65" s="468"/>
      <c r="EHF65" s="468"/>
      <c r="EHG65" s="468"/>
      <c r="EHH65" s="468"/>
      <c r="EHI65" s="468"/>
      <c r="EHJ65" s="468"/>
      <c r="EHK65" s="468"/>
      <c r="EHL65" s="468"/>
      <c r="EHM65" s="468"/>
      <c r="EHN65" s="468"/>
      <c r="EHO65" s="468"/>
      <c r="EHP65" s="468"/>
      <c r="EHQ65" s="468"/>
      <c r="EHR65" s="468"/>
      <c r="EHS65" s="468"/>
      <c r="EHT65" s="468"/>
      <c r="EHU65" s="468"/>
      <c r="EHV65" s="468"/>
      <c r="EHW65" s="468"/>
      <c r="EHX65" s="468"/>
      <c r="EHY65" s="468"/>
      <c r="EHZ65" s="468"/>
      <c r="EIA65" s="468"/>
      <c r="EIB65" s="468"/>
      <c r="EIC65" s="468"/>
      <c r="EID65" s="468"/>
      <c r="EIE65" s="468"/>
      <c r="EIF65" s="468"/>
      <c r="EIG65" s="468"/>
      <c r="EIH65" s="468"/>
      <c r="EII65" s="468"/>
      <c r="EIJ65" s="468"/>
      <c r="EIK65" s="468"/>
      <c r="EIL65" s="468"/>
      <c r="EIM65" s="468"/>
      <c r="EIN65" s="468"/>
      <c r="EIO65" s="468"/>
      <c r="EIP65" s="468"/>
      <c r="EIQ65" s="468"/>
      <c r="EIR65" s="468"/>
      <c r="EIS65" s="468"/>
      <c r="EIT65" s="468"/>
      <c r="EIU65" s="468"/>
      <c r="EIV65" s="468"/>
      <c r="EIW65" s="468"/>
      <c r="EIX65" s="468"/>
      <c r="EIY65" s="468"/>
      <c r="EIZ65" s="468"/>
      <c r="EJA65" s="468"/>
      <c r="EJB65" s="468"/>
      <c r="EJC65" s="468"/>
      <c r="EJD65" s="468"/>
      <c r="EJE65" s="468"/>
      <c r="EJF65" s="468"/>
      <c r="EJG65" s="468"/>
      <c r="EJH65" s="468"/>
      <c r="EJI65" s="468"/>
      <c r="EJJ65" s="468"/>
      <c r="EJK65" s="468"/>
      <c r="EJL65" s="468"/>
      <c r="EJM65" s="468"/>
      <c r="EJN65" s="468"/>
      <c r="EJO65" s="468"/>
      <c r="EJP65" s="468"/>
      <c r="EJQ65" s="468"/>
      <c r="EJR65" s="468"/>
      <c r="EJS65" s="468"/>
      <c r="EJT65" s="468"/>
      <c r="EJU65" s="468"/>
      <c r="EJV65" s="468"/>
      <c r="EJW65" s="468"/>
      <c r="EJX65" s="468"/>
      <c r="EJY65" s="468"/>
      <c r="EJZ65" s="468"/>
      <c r="EKA65" s="468"/>
      <c r="EKB65" s="468"/>
      <c r="EKC65" s="468"/>
      <c r="EKD65" s="468"/>
      <c r="EKE65" s="468"/>
      <c r="EKF65" s="468"/>
      <c r="EKG65" s="468"/>
      <c r="EKH65" s="468"/>
      <c r="EKI65" s="468"/>
      <c r="EKJ65" s="468"/>
      <c r="EKK65" s="468"/>
      <c r="EKL65" s="468"/>
      <c r="EKM65" s="468"/>
      <c r="EKN65" s="468"/>
      <c r="EKO65" s="468"/>
      <c r="EKP65" s="468"/>
      <c r="EKQ65" s="468"/>
      <c r="EKR65" s="468"/>
      <c r="EKS65" s="468"/>
      <c r="EKT65" s="468"/>
      <c r="EKU65" s="468"/>
      <c r="EKV65" s="468"/>
      <c r="EKW65" s="468"/>
      <c r="EKX65" s="468"/>
      <c r="EKY65" s="468"/>
      <c r="EKZ65" s="468"/>
      <c r="ELA65" s="468"/>
      <c r="ELB65" s="468"/>
      <c r="ELC65" s="468"/>
      <c r="ELD65" s="468"/>
      <c r="ELE65" s="468"/>
      <c r="ELF65" s="468"/>
      <c r="ELG65" s="468"/>
      <c r="ELH65" s="468"/>
      <c r="ELI65" s="468"/>
      <c r="ELJ65" s="468"/>
      <c r="ELK65" s="468"/>
      <c r="ELL65" s="468"/>
      <c r="ELM65" s="468"/>
      <c r="ELN65" s="468"/>
      <c r="ELO65" s="468"/>
      <c r="ELP65" s="468"/>
      <c r="ELQ65" s="468"/>
      <c r="ELR65" s="468"/>
      <c r="ELS65" s="468"/>
      <c r="ELT65" s="468"/>
      <c r="ELU65" s="468"/>
      <c r="ELV65" s="468"/>
      <c r="ELW65" s="468"/>
      <c r="ELX65" s="468"/>
      <c r="ELY65" s="468"/>
      <c r="ELZ65" s="468"/>
      <c r="EMA65" s="468"/>
      <c r="EMB65" s="468"/>
      <c r="EMC65" s="468"/>
      <c r="EMD65" s="468"/>
      <c r="EME65" s="468"/>
      <c r="EMF65" s="468"/>
      <c r="EMG65" s="468"/>
      <c r="EMH65" s="468"/>
      <c r="EMI65" s="468"/>
      <c r="EMJ65" s="468"/>
      <c r="EMK65" s="468"/>
      <c r="EML65" s="468"/>
      <c r="EMM65" s="468"/>
      <c r="EMN65" s="468"/>
      <c r="EMO65" s="468"/>
      <c r="EMP65" s="468"/>
      <c r="EMQ65" s="468"/>
      <c r="EMR65" s="468"/>
      <c r="EMS65" s="468"/>
      <c r="EMT65" s="468"/>
      <c r="EMU65" s="468"/>
      <c r="EMV65" s="468"/>
      <c r="EMW65" s="468"/>
      <c r="EMX65" s="468"/>
      <c r="EMY65" s="468"/>
      <c r="EMZ65" s="468"/>
      <c r="ENA65" s="468"/>
      <c r="ENB65" s="468"/>
      <c r="ENC65" s="468"/>
      <c r="END65" s="468"/>
      <c r="ENE65" s="468"/>
      <c r="ENF65" s="468"/>
      <c r="ENG65" s="468"/>
      <c r="ENH65" s="468"/>
      <c r="ENI65" s="468"/>
      <c r="ENJ65" s="468"/>
      <c r="ENK65" s="468"/>
      <c r="ENL65" s="468"/>
      <c r="ENM65" s="468"/>
      <c r="ENN65" s="468"/>
      <c r="ENO65" s="468"/>
      <c r="ENP65" s="468"/>
      <c r="ENQ65" s="468"/>
      <c r="ENR65" s="468"/>
      <c r="ENS65" s="468"/>
      <c r="ENT65" s="468"/>
      <c r="ENU65" s="468"/>
      <c r="ENV65" s="468"/>
      <c r="ENW65" s="468"/>
      <c r="ENX65" s="468"/>
      <c r="ENY65" s="468"/>
      <c r="ENZ65" s="468"/>
      <c r="EOA65" s="468"/>
      <c r="EOB65" s="468"/>
      <c r="EOC65" s="468"/>
      <c r="EOD65" s="468"/>
      <c r="EOE65" s="468"/>
      <c r="EOF65" s="468"/>
      <c r="EOG65" s="468"/>
      <c r="EOH65" s="468"/>
      <c r="EOI65" s="468"/>
      <c r="EOJ65" s="468"/>
      <c r="EOK65" s="468"/>
      <c r="EOL65" s="468"/>
      <c r="EOM65" s="468"/>
      <c r="EON65" s="468"/>
      <c r="EOO65" s="468"/>
      <c r="EOP65" s="468"/>
      <c r="EOQ65" s="468"/>
      <c r="EOR65" s="468"/>
      <c r="EOS65" s="468"/>
      <c r="EOT65" s="468"/>
      <c r="EOU65" s="468"/>
      <c r="EOV65" s="468"/>
      <c r="EOW65" s="468"/>
      <c r="EOX65" s="468"/>
      <c r="EOY65" s="468"/>
      <c r="EOZ65" s="468"/>
      <c r="EPA65" s="468"/>
      <c r="EPB65" s="468"/>
      <c r="EPC65" s="468"/>
      <c r="EPD65" s="468"/>
      <c r="EPE65" s="468"/>
      <c r="EPF65" s="468"/>
      <c r="EPG65" s="468"/>
      <c r="EPH65" s="468"/>
      <c r="EPI65" s="468"/>
      <c r="EPJ65" s="468"/>
      <c r="EPK65" s="468"/>
      <c r="EPL65" s="468"/>
      <c r="EPM65" s="468"/>
      <c r="EPN65" s="468"/>
      <c r="EPO65" s="468"/>
      <c r="EPP65" s="468"/>
      <c r="EPQ65" s="468"/>
      <c r="EPR65" s="468"/>
      <c r="EPS65" s="468"/>
      <c r="EPT65" s="468"/>
      <c r="EPU65" s="468"/>
      <c r="EPV65" s="468"/>
      <c r="EPW65" s="468"/>
      <c r="EPX65" s="468"/>
      <c r="EPY65" s="468"/>
      <c r="EPZ65" s="468"/>
      <c r="EQA65" s="468"/>
      <c r="EQB65" s="468"/>
      <c r="EQC65" s="468"/>
      <c r="EQD65" s="468"/>
      <c r="EQE65" s="468"/>
      <c r="EQF65" s="468"/>
      <c r="EQG65" s="468"/>
      <c r="EQH65" s="468"/>
      <c r="EQI65" s="468"/>
      <c r="EQJ65" s="468"/>
      <c r="EQK65" s="468"/>
      <c r="EQL65" s="468"/>
      <c r="EQM65" s="468"/>
      <c r="EQN65" s="468"/>
      <c r="EQO65" s="468"/>
      <c r="EQP65" s="468"/>
      <c r="EQQ65" s="468"/>
      <c r="EQR65" s="468"/>
      <c r="EQS65" s="468"/>
      <c r="EQT65" s="468"/>
      <c r="EQU65" s="468"/>
      <c r="EQV65" s="468"/>
      <c r="EQW65" s="468"/>
      <c r="EQX65" s="468"/>
      <c r="EQY65" s="468"/>
      <c r="EQZ65" s="468"/>
      <c r="ERA65" s="468"/>
      <c r="ERB65" s="468"/>
      <c r="ERC65" s="468"/>
      <c r="ERD65" s="468"/>
      <c r="ERE65" s="468"/>
      <c r="ERF65" s="468"/>
      <c r="ERG65" s="468"/>
      <c r="ERH65" s="468"/>
      <c r="ERI65" s="468"/>
      <c r="ERJ65" s="468"/>
      <c r="ERK65" s="468"/>
      <c r="ERL65" s="468"/>
      <c r="ERM65" s="468"/>
      <c r="ERN65" s="468"/>
      <c r="ERO65" s="468"/>
      <c r="ERP65" s="468"/>
      <c r="ERQ65" s="468"/>
      <c r="ERR65" s="468"/>
      <c r="ERS65" s="468"/>
      <c r="ERT65" s="468"/>
      <c r="ERU65" s="468"/>
      <c r="ERV65" s="468"/>
      <c r="ERW65" s="468"/>
      <c r="ERX65" s="468"/>
      <c r="ERY65" s="468"/>
      <c r="ERZ65" s="468"/>
      <c r="ESA65" s="468"/>
      <c r="ESB65" s="468"/>
      <c r="ESC65" s="468"/>
      <c r="ESD65" s="468"/>
      <c r="ESE65" s="468"/>
      <c r="ESF65" s="468"/>
      <c r="ESG65" s="468"/>
      <c r="ESH65" s="468"/>
      <c r="ESI65" s="468"/>
      <c r="ESJ65" s="468"/>
      <c r="ESK65" s="468"/>
      <c r="ESL65" s="468"/>
      <c r="ESM65" s="468"/>
      <c r="ESN65" s="468"/>
      <c r="ESO65" s="468"/>
      <c r="ESP65" s="468"/>
      <c r="ESQ65" s="468"/>
      <c r="ESR65" s="468"/>
      <c r="ESS65" s="468"/>
      <c r="EST65" s="468"/>
      <c r="ESU65" s="468"/>
      <c r="ESV65" s="468"/>
      <c r="ESW65" s="468"/>
      <c r="ESX65" s="468"/>
      <c r="ESY65" s="468"/>
      <c r="ESZ65" s="468"/>
      <c r="ETA65" s="468"/>
      <c r="ETB65" s="468"/>
      <c r="ETC65" s="468"/>
      <c r="ETD65" s="468"/>
      <c r="ETE65" s="468"/>
      <c r="ETF65" s="468"/>
      <c r="ETG65" s="468"/>
      <c r="ETH65" s="468"/>
      <c r="ETI65" s="468"/>
      <c r="ETJ65" s="468"/>
      <c r="ETK65" s="468"/>
      <c r="ETL65" s="468"/>
      <c r="ETM65" s="468"/>
      <c r="ETN65" s="468"/>
      <c r="ETO65" s="468"/>
      <c r="ETP65" s="468"/>
      <c r="ETQ65" s="468"/>
      <c r="ETR65" s="468"/>
      <c r="ETS65" s="468"/>
      <c r="ETT65" s="468"/>
      <c r="ETU65" s="468"/>
      <c r="ETV65" s="468"/>
      <c r="ETW65" s="468"/>
      <c r="ETX65" s="468"/>
      <c r="ETY65" s="468"/>
      <c r="ETZ65" s="468"/>
      <c r="EUA65" s="468"/>
      <c r="EUB65" s="468"/>
      <c r="EUC65" s="468"/>
      <c r="EUD65" s="468"/>
      <c r="EUE65" s="468"/>
      <c r="EUF65" s="468"/>
      <c r="EUG65" s="468"/>
      <c r="EUH65" s="468"/>
      <c r="EUI65" s="468"/>
      <c r="EUJ65" s="468"/>
      <c r="EUK65" s="468"/>
      <c r="EUL65" s="468"/>
      <c r="EUM65" s="468"/>
      <c r="EUN65" s="468"/>
      <c r="EUO65" s="468"/>
      <c r="EUP65" s="468"/>
      <c r="EUQ65" s="468"/>
      <c r="EUR65" s="468"/>
      <c r="EUS65" s="468"/>
      <c r="EUT65" s="468"/>
      <c r="EUU65" s="468"/>
      <c r="EUV65" s="468"/>
      <c r="EUW65" s="468"/>
      <c r="EUX65" s="468"/>
      <c r="EUY65" s="468"/>
      <c r="EUZ65" s="468"/>
      <c r="EVA65" s="468"/>
      <c r="EVB65" s="468"/>
      <c r="EVC65" s="468"/>
      <c r="EVD65" s="468"/>
      <c r="EVE65" s="468"/>
      <c r="EVF65" s="468"/>
      <c r="EVG65" s="468"/>
      <c r="EVH65" s="468"/>
      <c r="EVI65" s="468"/>
      <c r="EVJ65" s="468"/>
      <c r="EVK65" s="468"/>
      <c r="EVL65" s="468"/>
      <c r="EVM65" s="468"/>
      <c r="EVN65" s="468"/>
      <c r="EVO65" s="468"/>
      <c r="EVP65" s="468"/>
      <c r="EVQ65" s="468"/>
      <c r="EVR65" s="468"/>
      <c r="EVS65" s="468"/>
      <c r="EVT65" s="468"/>
      <c r="EVU65" s="468"/>
      <c r="EVV65" s="468"/>
      <c r="EVW65" s="468"/>
      <c r="EVX65" s="468"/>
      <c r="EVY65" s="468"/>
      <c r="EVZ65" s="468"/>
      <c r="EWA65" s="468"/>
      <c r="EWB65" s="468"/>
      <c r="EWC65" s="468"/>
      <c r="EWD65" s="468"/>
      <c r="EWE65" s="468"/>
      <c r="EWF65" s="468"/>
      <c r="EWG65" s="468"/>
      <c r="EWH65" s="468"/>
      <c r="EWI65" s="468"/>
      <c r="EWJ65" s="468"/>
      <c r="EWK65" s="468"/>
      <c r="EWL65" s="468"/>
      <c r="EWM65" s="468"/>
      <c r="EWN65" s="468"/>
      <c r="EWO65" s="468"/>
      <c r="EWP65" s="468"/>
      <c r="EWQ65" s="468"/>
      <c r="EWR65" s="468"/>
      <c r="EWS65" s="468"/>
      <c r="EWT65" s="468"/>
      <c r="EWU65" s="468"/>
      <c r="EWV65" s="468"/>
      <c r="EWW65" s="468"/>
      <c r="EWX65" s="468"/>
      <c r="EWY65" s="468"/>
      <c r="EWZ65" s="468"/>
      <c r="EXA65" s="468"/>
      <c r="EXB65" s="468"/>
      <c r="EXC65" s="468"/>
      <c r="EXD65" s="468"/>
      <c r="EXE65" s="468"/>
      <c r="EXF65" s="468"/>
      <c r="EXG65" s="468"/>
      <c r="EXH65" s="468"/>
      <c r="EXI65" s="468"/>
      <c r="EXJ65" s="468"/>
      <c r="EXK65" s="468"/>
      <c r="EXL65" s="468"/>
      <c r="EXM65" s="468"/>
      <c r="EXN65" s="468"/>
      <c r="EXO65" s="468"/>
      <c r="EXP65" s="468"/>
      <c r="EXQ65" s="468"/>
      <c r="EXR65" s="468"/>
      <c r="EXS65" s="468"/>
      <c r="EXT65" s="468"/>
      <c r="EXU65" s="468"/>
      <c r="EXV65" s="468"/>
      <c r="EXW65" s="468"/>
      <c r="EXX65" s="468"/>
      <c r="EXY65" s="468"/>
      <c r="EXZ65" s="468"/>
      <c r="EYA65" s="468"/>
      <c r="EYB65" s="468"/>
      <c r="EYC65" s="468"/>
      <c r="EYD65" s="468"/>
      <c r="EYE65" s="468"/>
      <c r="EYF65" s="468"/>
      <c r="EYG65" s="468"/>
      <c r="EYH65" s="468"/>
      <c r="EYI65" s="468"/>
      <c r="EYJ65" s="468"/>
      <c r="EYK65" s="468"/>
      <c r="EYL65" s="468"/>
      <c r="EYM65" s="468"/>
      <c r="EYN65" s="468"/>
      <c r="EYO65" s="468"/>
      <c r="EYP65" s="468"/>
      <c r="EYQ65" s="468"/>
      <c r="EYR65" s="468"/>
      <c r="EYS65" s="468"/>
      <c r="EYT65" s="468"/>
      <c r="EYU65" s="468"/>
      <c r="EYV65" s="468"/>
      <c r="EYW65" s="468"/>
      <c r="EYX65" s="468"/>
      <c r="EYY65" s="468"/>
      <c r="EYZ65" s="468"/>
      <c r="EZA65" s="468"/>
      <c r="EZB65" s="468"/>
      <c r="EZC65" s="468"/>
      <c r="EZD65" s="468"/>
      <c r="EZE65" s="468"/>
      <c r="EZF65" s="468"/>
      <c r="EZG65" s="468"/>
      <c r="EZH65" s="468"/>
      <c r="EZI65" s="468"/>
      <c r="EZJ65" s="468"/>
      <c r="EZK65" s="468"/>
      <c r="EZL65" s="468"/>
      <c r="EZM65" s="468"/>
      <c r="EZN65" s="468"/>
      <c r="EZO65" s="468"/>
      <c r="EZP65" s="468"/>
      <c r="EZQ65" s="468"/>
      <c r="EZR65" s="468"/>
      <c r="EZS65" s="468"/>
      <c r="EZT65" s="468"/>
      <c r="EZU65" s="468"/>
      <c r="EZV65" s="468"/>
      <c r="EZW65" s="468"/>
      <c r="EZX65" s="468"/>
      <c r="EZY65" s="468"/>
      <c r="EZZ65" s="468"/>
      <c r="FAA65" s="468"/>
      <c r="FAB65" s="468"/>
      <c r="FAC65" s="468"/>
      <c r="FAD65" s="468"/>
      <c r="FAE65" s="468"/>
      <c r="FAF65" s="468"/>
      <c r="FAG65" s="468"/>
      <c r="FAH65" s="468"/>
      <c r="FAI65" s="468"/>
      <c r="FAJ65" s="468"/>
      <c r="FAK65" s="468"/>
      <c r="FAL65" s="468"/>
      <c r="FAM65" s="468"/>
      <c r="FAN65" s="468"/>
      <c r="FAO65" s="468"/>
      <c r="FAP65" s="468"/>
      <c r="FAQ65" s="468"/>
      <c r="FAR65" s="468"/>
      <c r="FAS65" s="468"/>
      <c r="FAT65" s="468"/>
      <c r="FAU65" s="468"/>
      <c r="FAV65" s="468"/>
      <c r="FAW65" s="468"/>
      <c r="FAX65" s="468"/>
      <c r="FAY65" s="468"/>
      <c r="FAZ65" s="468"/>
      <c r="FBA65" s="468"/>
      <c r="FBB65" s="468"/>
      <c r="FBC65" s="468"/>
      <c r="FBD65" s="468"/>
      <c r="FBE65" s="468"/>
      <c r="FBF65" s="468"/>
      <c r="FBG65" s="468"/>
      <c r="FBH65" s="468"/>
      <c r="FBI65" s="468"/>
      <c r="FBJ65" s="468"/>
      <c r="FBK65" s="468"/>
      <c r="FBL65" s="468"/>
      <c r="FBM65" s="468"/>
      <c r="FBN65" s="468"/>
      <c r="FBO65" s="468"/>
      <c r="FBP65" s="468"/>
      <c r="FBQ65" s="468"/>
      <c r="FBR65" s="468"/>
      <c r="FBS65" s="468"/>
      <c r="FBT65" s="468"/>
      <c r="FBU65" s="468"/>
      <c r="FBV65" s="468"/>
      <c r="FBW65" s="468"/>
      <c r="FBX65" s="468"/>
      <c r="FBY65" s="468"/>
      <c r="FBZ65" s="468"/>
      <c r="FCA65" s="468"/>
      <c r="FCB65" s="468"/>
      <c r="FCC65" s="468"/>
      <c r="FCD65" s="468"/>
      <c r="FCE65" s="468"/>
      <c r="FCF65" s="468"/>
      <c r="FCG65" s="468"/>
      <c r="FCH65" s="468"/>
      <c r="FCI65" s="468"/>
      <c r="FCJ65" s="468"/>
      <c r="FCK65" s="468"/>
      <c r="FCL65" s="468"/>
      <c r="FCM65" s="468"/>
      <c r="FCN65" s="468"/>
      <c r="FCO65" s="468"/>
      <c r="FCP65" s="468"/>
      <c r="FCQ65" s="468"/>
      <c r="FCR65" s="468"/>
      <c r="FCS65" s="468"/>
      <c r="FCT65" s="468"/>
      <c r="FCU65" s="468"/>
      <c r="FCV65" s="468"/>
      <c r="FCW65" s="468"/>
      <c r="FCX65" s="468"/>
      <c r="FCY65" s="468"/>
      <c r="FCZ65" s="468"/>
      <c r="FDA65" s="468"/>
      <c r="FDB65" s="468"/>
      <c r="FDC65" s="468"/>
      <c r="FDD65" s="468"/>
      <c r="FDE65" s="468"/>
      <c r="FDF65" s="468"/>
      <c r="FDG65" s="468"/>
      <c r="FDH65" s="468"/>
      <c r="FDI65" s="468"/>
      <c r="FDJ65" s="468"/>
      <c r="FDK65" s="468"/>
      <c r="FDL65" s="468"/>
      <c r="FDM65" s="468"/>
      <c r="FDN65" s="468"/>
      <c r="FDO65" s="468"/>
      <c r="FDP65" s="468"/>
      <c r="FDQ65" s="468"/>
      <c r="FDR65" s="468"/>
      <c r="FDS65" s="468"/>
      <c r="FDT65" s="468"/>
      <c r="FDU65" s="468"/>
      <c r="FDV65" s="468"/>
      <c r="FDW65" s="468"/>
      <c r="FDX65" s="468"/>
      <c r="FDY65" s="468"/>
      <c r="FDZ65" s="468"/>
      <c r="FEA65" s="468"/>
      <c r="FEB65" s="468"/>
      <c r="FEC65" s="468"/>
      <c r="FED65" s="468"/>
      <c r="FEE65" s="468"/>
      <c r="FEF65" s="468"/>
      <c r="FEG65" s="468"/>
      <c r="FEH65" s="468"/>
      <c r="FEI65" s="468"/>
      <c r="FEJ65" s="468"/>
      <c r="FEK65" s="468"/>
      <c r="FEL65" s="468"/>
      <c r="FEM65" s="468"/>
      <c r="FEN65" s="468"/>
      <c r="FEO65" s="468"/>
      <c r="FEP65" s="468"/>
      <c r="FEQ65" s="468"/>
      <c r="FER65" s="468"/>
      <c r="FES65" s="468"/>
      <c r="FET65" s="468"/>
      <c r="FEU65" s="468"/>
      <c r="FEV65" s="468"/>
      <c r="FEW65" s="468"/>
      <c r="FEX65" s="468"/>
      <c r="FEY65" s="468"/>
      <c r="FEZ65" s="468"/>
      <c r="FFA65" s="468"/>
      <c r="FFB65" s="468"/>
      <c r="FFC65" s="468"/>
      <c r="FFD65" s="468"/>
      <c r="FFE65" s="468"/>
      <c r="FFF65" s="468"/>
      <c r="FFG65" s="468"/>
      <c r="FFH65" s="468"/>
      <c r="FFI65" s="468"/>
      <c r="FFJ65" s="468"/>
      <c r="FFK65" s="468"/>
      <c r="FFL65" s="468"/>
      <c r="FFM65" s="468"/>
      <c r="FFN65" s="468"/>
      <c r="FFO65" s="468"/>
      <c r="FFP65" s="468"/>
      <c r="FFQ65" s="468"/>
      <c r="FFR65" s="468"/>
      <c r="FFS65" s="468"/>
      <c r="FFT65" s="468"/>
      <c r="FFU65" s="468"/>
      <c r="FFV65" s="468"/>
      <c r="FFW65" s="468"/>
      <c r="FFX65" s="468"/>
      <c r="FFY65" s="468"/>
      <c r="FFZ65" s="468"/>
      <c r="FGA65" s="468"/>
      <c r="FGB65" s="468"/>
      <c r="FGC65" s="468"/>
      <c r="FGD65" s="468"/>
      <c r="FGE65" s="468"/>
      <c r="FGF65" s="468"/>
      <c r="FGG65" s="468"/>
      <c r="FGH65" s="468"/>
      <c r="FGI65" s="468"/>
      <c r="FGJ65" s="468"/>
      <c r="FGK65" s="468"/>
      <c r="FGL65" s="468"/>
      <c r="FGM65" s="468"/>
      <c r="FGN65" s="468"/>
      <c r="FGO65" s="468"/>
      <c r="FGP65" s="468"/>
      <c r="FGQ65" s="468"/>
      <c r="FGR65" s="468"/>
      <c r="FGS65" s="468"/>
      <c r="FGT65" s="468"/>
      <c r="FGU65" s="468"/>
      <c r="FGV65" s="468"/>
      <c r="FGW65" s="468"/>
      <c r="FGX65" s="468"/>
      <c r="FGY65" s="468"/>
      <c r="FGZ65" s="468"/>
      <c r="FHA65" s="468"/>
      <c r="FHB65" s="468"/>
      <c r="FHC65" s="468"/>
      <c r="FHD65" s="468"/>
      <c r="FHE65" s="468"/>
      <c r="FHF65" s="468"/>
      <c r="FHG65" s="468"/>
      <c r="FHH65" s="468"/>
      <c r="FHI65" s="468"/>
      <c r="FHJ65" s="468"/>
      <c r="FHK65" s="468"/>
      <c r="FHL65" s="468"/>
      <c r="FHM65" s="468"/>
      <c r="FHN65" s="468"/>
      <c r="FHO65" s="468"/>
      <c r="FHP65" s="468"/>
      <c r="FHQ65" s="468"/>
      <c r="FHR65" s="468"/>
      <c r="FHS65" s="468"/>
      <c r="FHT65" s="468"/>
      <c r="FHU65" s="468"/>
      <c r="FHV65" s="468"/>
      <c r="FHW65" s="468"/>
      <c r="FHX65" s="468"/>
      <c r="FHY65" s="468"/>
      <c r="FHZ65" s="468"/>
      <c r="FIA65" s="468"/>
      <c r="FIB65" s="468"/>
      <c r="FIC65" s="468"/>
      <c r="FID65" s="468"/>
      <c r="FIE65" s="468"/>
      <c r="FIF65" s="468"/>
      <c r="FIG65" s="468"/>
      <c r="FIH65" s="468"/>
      <c r="FII65" s="468"/>
      <c r="FIJ65" s="468"/>
      <c r="FIK65" s="468"/>
      <c r="FIL65" s="468"/>
      <c r="FIM65" s="468"/>
      <c r="FIN65" s="468"/>
      <c r="FIO65" s="468"/>
      <c r="FIP65" s="468"/>
      <c r="FIQ65" s="468"/>
      <c r="FIR65" s="468"/>
      <c r="FIS65" s="468"/>
      <c r="FIT65" s="468"/>
      <c r="FIU65" s="468"/>
      <c r="FIV65" s="468"/>
      <c r="FIW65" s="468"/>
      <c r="FIX65" s="468"/>
      <c r="FIY65" s="468"/>
      <c r="FIZ65" s="468"/>
      <c r="FJA65" s="468"/>
      <c r="FJB65" s="468"/>
      <c r="FJC65" s="468"/>
      <c r="FJD65" s="468"/>
      <c r="FJE65" s="468"/>
      <c r="FJF65" s="468"/>
      <c r="FJG65" s="468"/>
      <c r="FJH65" s="468"/>
      <c r="FJI65" s="468"/>
      <c r="FJJ65" s="468"/>
      <c r="FJK65" s="468"/>
      <c r="FJL65" s="468"/>
      <c r="FJM65" s="468"/>
      <c r="FJN65" s="468"/>
      <c r="FJO65" s="468"/>
      <c r="FJP65" s="468"/>
      <c r="FJQ65" s="468"/>
      <c r="FJR65" s="468"/>
      <c r="FJS65" s="468"/>
      <c r="FJT65" s="468"/>
      <c r="FJU65" s="468"/>
      <c r="FJV65" s="468"/>
      <c r="FJW65" s="468"/>
      <c r="FJX65" s="468"/>
      <c r="FJY65" s="468"/>
      <c r="FJZ65" s="468"/>
      <c r="FKA65" s="468"/>
      <c r="FKB65" s="468"/>
      <c r="FKC65" s="468"/>
      <c r="FKD65" s="468"/>
      <c r="FKE65" s="468"/>
      <c r="FKF65" s="468"/>
      <c r="FKG65" s="468"/>
      <c r="FKH65" s="468"/>
      <c r="FKI65" s="468"/>
      <c r="FKJ65" s="468"/>
      <c r="FKK65" s="468"/>
      <c r="FKL65" s="468"/>
      <c r="FKM65" s="468"/>
      <c r="FKN65" s="468"/>
      <c r="FKO65" s="468"/>
      <c r="FKP65" s="468"/>
      <c r="FKQ65" s="468"/>
      <c r="FKR65" s="468"/>
      <c r="FKS65" s="468"/>
      <c r="FKT65" s="468"/>
      <c r="FKU65" s="468"/>
      <c r="FKV65" s="468"/>
      <c r="FKW65" s="468"/>
      <c r="FKX65" s="468"/>
      <c r="FKY65" s="468"/>
      <c r="FKZ65" s="468"/>
      <c r="FLA65" s="468"/>
      <c r="FLB65" s="468"/>
      <c r="FLC65" s="468"/>
      <c r="FLD65" s="468"/>
      <c r="FLE65" s="468"/>
      <c r="FLF65" s="468"/>
      <c r="FLG65" s="468"/>
      <c r="FLH65" s="468"/>
      <c r="FLI65" s="468"/>
      <c r="FLJ65" s="468"/>
      <c r="FLK65" s="468"/>
      <c r="FLL65" s="468"/>
      <c r="FLM65" s="468"/>
      <c r="FLN65" s="468"/>
      <c r="FLO65" s="468"/>
      <c r="FLP65" s="468"/>
      <c r="FLQ65" s="468"/>
      <c r="FLR65" s="468"/>
      <c r="FLS65" s="468"/>
      <c r="FLT65" s="468"/>
      <c r="FLU65" s="468"/>
      <c r="FLV65" s="468"/>
      <c r="FLW65" s="468"/>
      <c r="FLX65" s="468"/>
      <c r="FLY65" s="468"/>
      <c r="FLZ65" s="468"/>
      <c r="FMA65" s="468"/>
      <c r="FMB65" s="468"/>
      <c r="FMC65" s="468"/>
      <c r="FMD65" s="468"/>
      <c r="FME65" s="468"/>
      <c r="FMF65" s="468"/>
      <c r="FMG65" s="468"/>
      <c r="FMH65" s="468"/>
      <c r="FMI65" s="468"/>
      <c r="FMJ65" s="468"/>
      <c r="FMK65" s="468"/>
      <c r="FML65" s="468"/>
      <c r="FMM65" s="468"/>
      <c r="FMN65" s="468"/>
      <c r="FMO65" s="468"/>
      <c r="FMP65" s="468"/>
      <c r="FMQ65" s="468"/>
      <c r="FMR65" s="468"/>
      <c r="FMS65" s="468"/>
      <c r="FMT65" s="468"/>
      <c r="FMU65" s="468"/>
      <c r="FMV65" s="468"/>
      <c r="FMW65" s="468"/>
      <c r="FMX65" s="468"/>
      <c r="FMY65" s="468"/>
      <c r="FMZ65" s="468"/>
      <c r="FNA65" s="468"/>
      <c r="FNB65" s="468"/>
      <c r="FNC65" s="468"/>
      <c r="FND65" s="468"/>
      <c r="FNE65" s="468"/>
      <c r="FNF65" s="468"/>
      <c r="FNG65" s="468"/>
      <c r="FNH65" s="468"/>
      <c r="FNI65" s="468"/>
      <c r="FNJ65" s="468"/>
      <c r="FNK65" s="468"/>
      <c r="FNL65" s="468"/>
      <c r="FNM65" s="468"/>
      <c r="FNN65" s="468"/>
      <c r="FNO65" s="468"/>
      <c r="FNP65" s="468"/>
      <c r="FNQ65" s="468"/>
      <c r="FNR65" s="468"/>
      <c r="FNS65" s="468"/>
      <c r="FNT65" s="468"/>
      <c r="FNU65" s="468"/>
      <c r="FNV65" s="468"/>
      <c r="FNW65" s="468"/>
      <c r="FNX65" s="468"/>
      <c r="FNY65" s="468"/>
      <c r="FNZ65" s="468"/>
      <c r="FOA65" s="468"/>
      <c r="FOB65" s="468"/>
      <c r="FOC65" s="468"/>
      <c r="FOD65" s="468"/>
      <c r="FOE65" s="468"/>
      <c r="FOF65" s="468"/>
      <c r="FOG65" s="468"/>
      <c r="FOH65" s="468"/>
      <c r="FOI65" s="468"/>
      <c r="FOJ65" s="468"/>
      <c r="FOK65" s="468"/>
      <c r="FOL65" s="468"/>
      <c r="FOM65" s="468"/>
      <c r="FON65" s="468"/>
      <c r="FOO65" s="468"/>
      <c r="FOP65" s="468"/>
      <c r="FOQ65" s="468"/>
      <c r="FOR65" s="468"/>
      <c r="FOS65" s="468"/>
      <c r="FOT65" s="468"/>
      <c r="FOU65" s="468"/>
      <c r="FOV65" s="468"/>
      <c r="FOW65" s="468"/>
      <c r="FOX65" s="468"/>
      <c r="FOY65" s="468"/>
      <c r="FOZ65" s="468"/>
      <c r="FPA65" s="468"/>
      <c r="FPB65" s="468"/>
      <c r="FPC65" s="468"/>
      <c r="FPD65" s="468"/>
      <c r="FPE65" s="468"/>
      <c r="FPF65" s="468"/>
      <c r="FPG65" s="468"/>
      <c r="FPH65" s="468"/>
      <c r="FPI65" s="468"/>
      <c r="FPJ65" s="468"/>
      <c r="FPK65" s="468"/>
      <c r="FPL65" s="468"/>
      <c r="FPM65" s="468"/>
      <c r="FPN65" s="468"/>
      <c r="FPO65" s="468"/>
      <c r="FPP65" s="468"/>
      <c r="FPQ65" s="468"/>
      <c r="FPR65" s="468"/>
      <c r="FPS65" s="468"/>
      <c r="FPT65" s="468"/>
      <c r="FPU65" s="468"/>
      <c r="FPV65" s="468"/>
      <c r="FPW65" s="468"/>
      <c r="FPX65" s="468"/>
      <c r="FPY65" s="468"/>
      <c r="FPZ65" s="468"/>
      <c r="FQA65" s="468"/>
      <c r="FQB65" s="468"/>
      <c r="FQC65" s="468"/>
      <c r="FQD65" s="468"/>
      <c r="FQE65" s="468"/>
      <c r="FQF65" s="468"/>
      <c r="FQG65" s="468"/>
      <c r="FQH65" s="468"/>
      <c r="FQI65" s="468"/>
      <c r="FQJ65" s="468"/>
      <c r="FQK65" s="468"/>
      <c r="FQL65" s="468"/>
      <c r="FQM65" s="468"/>
      <c r="FQN65" s="468"/>
      <c r="FQO65" s="468"/>
      <c r="FQP65" s="468"/>
      <c r="FQQ65" s="468"/>
      <c r="FQR65" s="468"/>
      <c r="FQS65" s="468"/>
      <c r="FQT65" s="468"/>
      <c r="FQU65" s="468"/>
      <c r="FQV65" s="468"/>
      <c r="FQW65" s="468"/>
      <c r="FQX65" s="468"/>
      <c r="FQY65" s="468"/>
      <c r="FQZ65" s="468"/>
      <c r="FRA65" s="468"/>
      <c r="FRB65" s="468"/>
      <c r="FRC65" s="468"/>
      <c r="FRD65" s="468"/>
      <c r="FRE65" s="468"/>
      <c r="FRF65" s="468"/>
      <c r="FRG65" s="468"/>
      <c r="FRH65" s="468"/>
      <c r="FRI65" s="468"/>
      <c r="FRJ65" s="468"/>
      <c r="FRK65" s="468"/>
      <c r="FRL65" s="468"/>
      <c r="FRM65" s="468"/>
      <c r="FRN65" s="468"/>
      <c r="FRO65" s="468"/>
      <c r="FRP65" s="468"/>
      <c r="FRQ65" s="468"/>
      <c r="FRR65" s="468"/>
      <c r="FRS65" s="468"/>
      <c r="FRT65" s="468"/>
      <c r="FRU65" s="468"/>
      <c r="FRV65" s="468"/>
      <c r="FRW65" s="468"/>
      <c r="FRX65" s="468"/>
      <c r="FRY65" s="468"/>
      <c r="FRZ65" s="468"/>
      <c r="FSA65" s="468"/>
      <c r="FSB65" s="468"/>
      <c r="FSC65" s="468"/>
      <c r="FSD65" s="468"/>
      <c r="FSE65" s="468"/>
      <c r="FSF65" s="468"/>
      <c r="FSG65" s="468"/>
      <c r="FSH65" s="468"/>
      <c r="FSI65" s="468"/>
      <c r="FSJ65" s="468"/>
      <c r="FSK65" s="468"/>
      <c r="FSL65" s="468"/>
      <c r="FSM65" s="468"/>
      <c r="FSN65" s="468"/>
      <c r="FSO65" s="468"/>
      <c r="FSP65" s="468"/>
      <c r="FSQ65" s="468"/>
      <c r="FSR65" s="468"/>
      <c r="FSS65" s="468"/>
      <c r="FST65" s="468"/>
      <c r="FSU65" s="468"/>
      <c r="FSV65" s="468"/>
      <c r="FSW65" s="468"/>
      <c r="FSX65" s="468"/>
      <c r="FSY65" s="468"/>
      <c r="FSZ65" s="468"/>
      <c r="FTA65" s="468"/>
      <c r="FTB65" s="468"/>
      <c r="FTC65" s="468"/>
      <c r="FTD65" s="468"/>
      <c r="FTE65" s="468"/>
      <c r="FTF65" s="468"/>
      <c r="FTG65" s="468"/>
      <c r="FTH65" s="468"/>
      <c r="FTI65" s="468"/>
      <c r="FTJ65" s="468"/>
      <c r="FTK65" s="468"/>
      <c r="FTL65" s="468"/>
      <c r="FTM65" s="468"/>
      <c r="FTN65" s="468"/>
      <c r="FTO65" s="468"/>
      <c r="FTP65" s="468"/>
      <c r="FTQ65" s="468"/>
      <c r="FTR65" s="468"/>
      <c r="FTS65" s="468"/>
      <c r="FTT65" s="468"/>
      <c r="FTU65" s="468"/>
      <c r="FTV65" s="468"/>
      <c r="FTW65" s="468"/>
      <c r="FTX65" s="468"/>
      <c r="FTY65" s="468"/>
      <c r="FTZ65" s="468"/>
      <c r="FUA65" s="468"/>
      <c r="FUB65" s="468"/>
      <c r="FUC65" s="468"/>
      <c r="FUD65" s="468"/>
      <c r="FUE65" s="468"/>
      <c r="FUF65" s="468"/>
      <c r="FUG65" s="468"/>
      <c r="FUH65" s="468"/>
      <c r="FUI65" s="468"/>
      <c r="FUJ65" s="468"/>
      <c r="FUK65" s="468"/>
      <c r="FUL65" s="468"/>
      <c r="FUM65" s="468"/>
      <c r="FUN65" s="468"/>
      <c r="FUO65" s="468"/>
      <c r="FUP65" s="468"/>
      <c r="FUQ65" s="468"/>
      <c r="FUR65" s="468"/>
      <c r="FUS65" s="468"/>
      <c r="FUT65" s="468"/>
      <c r="FUU65" s="468"/>
      <c r="FUV65" s="468"/>
      <c r="FUW65" s="468"/>
      <c r="FUX65" s="468"/>
      <c r="FUY65" s="468"/>
      <c r="FUZ65" s="468"/>
      <c r="FVA65" s="468"/>
      <c r="FVB65" s="468"/>
      <c r="FVC65" s="468"/>
      <c r="FVD65" s="468"/>
      <c r="FVE65" s="468"/>
      <c r="FVF65" s="468"/>
      <c r="FVG65" s="468"/>
      <c r="FVH65" s="468"/>
      <c r="FVI65" s="468"/>
      <c r="FVJ65" s="468"/>
      <c r="FVK65" s="468"/>
      <c r="FVL65" s="468"/>
      <c r="FVM65" s="468"/>
      <c r="FVN65" s="468"/>
      <c r="FVO65" s="468"/>
      <c r="FVP65" s="468"/>
      <c r="FVQ65" s="468"/>
      <c r="FVR65" s="468"/>
      <c r="FVS65" s="468"/>
      <c r="FVT65" s="468"/>
      <c r="FVU65" s="468"/>
      <c r="FVV65" s="468"/>
      <c r="FVW65" s="468"/>
      <c r="FVX65" s="468"/>
      <c r="FVY65" s="468"/>
      <c r="FVZ65" s="468"/>
      <c r="FWA65" s="468"/>
      <c r="FWB65" s="468"/>
      <c r="FWC65" s="468"/>
      <c r="FWD65" s="468"/>
      <c r="FWE65" s="468"/>
      <c r="FWF65" s="468"/>
      <c r="FWG65" s="468"/>
      <c r="FWH65" s="468"/>
      <c r="FWI65" s="468"/>
      <c r="FWJ65" s="468"/>
      <c r="FWK65" s="468"/>
      <c r="FWL65" s="468"/>
      <c r="FWM65" s="468"/>
      <c r="FWN65" s="468"/>
      <c r="FWO65" s="468"/>
      <c r="FWP65" s="468"/>
      <c r="FWQ65" s="468"/>
      <c r="FWR65" s="468"/>
      <c r="FWS65" s="468"/>
      <c r="FWT65" s="468"/>
      <c r="FWU65" s="468"/>
      <c r="FWV65" s="468"/>
      <c r="FWW65" s="468"/>
      <c r="FWX65" s="468"/>
      <c r="FWY65" s="468"/>
      <c r="FWZ65" s="468"/>
      <c r="FXA65" s="468"/>
      <c r="FXB65" s="468"/>
      <c r="FXC65" s="468"/>
      <c r="FXD65" s="468"/>
      <c r="FXE65" s="468"/>
      <c r="FXF65" s="468"/>
      <c r="FXG65" s="468"/>
      <c r="FXH65" s="468"/>
      <c r="FXI65" s="468"/>
      <c r="FXJ65" s="468"/>
      <c r="FXK65" s="468"/>
      <c r="FXL65" s="468"/>
      <c r="FXM65" s="468"/>
      <c r="FXN65" s="468"/>
      <c r="FXO65" s="468"/>
      <c r="FXP65" s="468"/>
      <c r="FXQ65" s="468"/>
      <c r="FXR65" s="468"/>
      <c r="FXS65" s="468"/>
      <c r="FXT65" s="468"/>
      <c r="FXU65" s="468"/>
      <c r="FXV65" s="468"/>
      <c r="FXW65" s="468"/>
      <c r="FXX65" s="468"/>
      <c r="FXY65" s="468"/>
      <c r="FXZ65" s="468"/>
      <c r="FYA65" s="468"/>
      <c r="FYB65" s="468"/>
      <c r="FYC65" s="468"/>
      <c r="FYD65" s="468"/>
      <c r="FYE65" s="468"/>
      <c r="FYF65" s="468"/>
      <c r="FYG65" s="468"/>
      <c r="FYH65" s="468"/>
      <c r="FYI65" s="468"/>
      <c r="FYJ65" s="468"/>
      <c r="FYK65" s="468"/>
      <c r="FYL65" s="468"/>
      <c r="FYM65" s="468"/>
      <c r="FYN65" s="468"/>
      <c r="FYO65" s="468"/>
      <c r="FYP65" s="468"/>
      <c r="FYQ65" s="468"/>
      <c r="FYR65" s="468"/>
      <c r="FYS65" s="468"/>
      <c r="FYT65" s="468"/>
      <c r="FYU65" s="468"/>
      <c r="FYV65" s="468"/>
      <c r="FYW65" s="468"/>
      <c r="FYX65" s="468"/>
      <c r="FYY65" s="468"/>
      <c r="FYZ65" s="468"/>
      <c r="FZA65" s="468"/>
      <c r="FZB65" s="468"/>
      <c r="FZC65" s="468"/>
      <c r="FZD65" s="468"/>
      <c r="FZE65" s="468"/>
      <c r="FZF65" s="468"/>
      <c r="FZG65" s="468"/>
      <c r="FZH65" s="468"/>
      <c r="FZI65" s="468"/>
      <c r="FZJ65" s="468"/>
      <c r="FZK65" s="468"/>
      <c r="FZL65" s="468"/>
      <c r="FZM65" s="468"/>
      <c r="FZN65" s="468"/>
      <c r="FZO65" s="468"/>
      <c r="FZP65" s="468"/>
      <c r="FZQ65" s="468"/>
      <c r="FZR65" s="468"/>
      <c r="FZS65" s="468"/>
      <c r="FZT65" s="468"/>
      <c r="FZU65" s="468"/>
      <c r="FZV65" s="468"/>
      <c r="FZW65" s="468"/>
      <c r="FZX65" s="468"/>
      <c r="FZY65" s="468"/>
      <c r="FZZ65" s="468"/>
      <c r="GAA65" s="468"/>
      <c r="GAB65" s="468"/>
      <c r="GAC65" s="468"/>
      <c r="GAD65" s="468"/>
      <c r="GAE65" s="468"/>
      <c r="GAF65" s="468"/>
      <c r="GAG65" s="468"/>
      <c r="GAH65" s="468"/>
      <c r="GAI65" s="468"/>
      <c r="GAJ65" s="468"/>
      <c r="GAK65" s="468"/>
      <c r="GAL65" s="468"/>
      <c r="GAM65" s="468"/>
      <c r="GAN65" s="468"/>
      <c r="GAO65" s="468"/>
      <c r="GAP65" s="468"/>
      <c r="GAQ65" s="468"/>
      <c r="GAR65" s="468"/>
      <c r="GAS65" s="468"/>
      <c r="GAT65" s="468"/>
      <c r="GAU65" s="468"/>
      <c r="GAV65" s="468"/>
      <c r="GAW65" s="468"/>
      <c r="GAX65" s="468"/>
      <c r="GAY65" s="468"/>
      <c r="GAZ65" s="468"/>
      <c r="GBA65" s="468"/>
      <c r="GBB65" s="468"/>
      <c r="GBC65" s="468"/>
      <c r="GBD65" s="468"/>
      <c r="GBE65" s="468"/>
      <c r="GBF65" s="468"/>
      <c r="GBG65" s="468"/>
      <c r="GBH65" s="468"/>
      <c r="GBI65" s="468"/>
      <c r="GBJ65" s="468"/>
      <c r="GBK65" s="468"/>
      <c r="GBL65" s="468"/>
      <c r="GBM65" s="468"/>
      <c r="GBN65" s="468"/>
      <c r="GBO65" s="468"/>
      <c r="GBP65" s="468"/>
      <c r="GBQ65" s="468"/>
      <c r="GBR65" s="468"/>
      <c r="GBS65" s="468"/>
      <c r="GBT65" s="468"/>
      <c r="GBU65" s="468"/>
      <c r="GBV65" s="468"/>
      <c r="GBW65" s="468"/>
      <c r="GBX65" s="468"/>
      <c r="GBY65" s="468"/>
      <c r="GBZ65" s="468"/>
      <c r="GCA65" s="468"/>
      <c r="GCB65" s="468"/>
      <c r="GCC65" s="468"/>
      <c r="GCD65" s="468"/>
      <c r="GCE65" s="468"/>
      <c r="GCF65" s="468"/>
      <c r="GCG65" s="468"/>
      <c r="GCH65" s="468"/>
      <c r="GCI65" s="468"/>
      <c r="GCJ65" s="468"/>
      <c r="GCK65" s="468"/>
      <c r="GCL65" s="468"/>
      <c r="GCM65" s="468"/>
      <c r="GCN65" s="468"/>
      <c r="GCO65" s="468"/>
      <c r="GCP65" s="468"/>
      <c r="GCQ65" s="468"/>
      <c r="GCR65" s="468"/>
      <c r="GCS65" s="468"/>
      <c r="GCT65" s="468"/>
      <c r="GCU65" s="468"/>
      <c r="GCV65" s="468"/>
      <c r="GCW65" s="468"/>
      <c r="GCX65" s="468"/>
      <c r="GCY65" s="468"/>
      <c r="GCZ65" s="468"/>
      <c r="GDA65" s="468"/>
      <c r="GDB65" s="468"/>
      <c r="GDC65" s="468"/>
      <c r="GDD65" s="468"/>
      <c r="GDE65" s="468"/>
      <c r="GDF65" s="468"/>
      <c r="GDG65" s="468"/>
      <c r="GDH65" s="468"/>
      <c r="GDI65" s="468"/>
      <c r="GDJ65" s="468"/>
      <c r="GDK65" s="468"/>
      <c r="GDL65" s="468"/>
      <c r="GDM65" s="468"/>
      <c r="GDN65" s="468"/>
      <c r="GDO65" s="468"/>
      <c r="GDP65" s="468"/>
      <c r="GDQ65" s="468"/>
      <c r="GDR65" s="468"/>
      <c r="GDS65" s="468"/>
      <c r="GDT65" s="468"/>
      <c r="GDU65" s="468"/>
      <c r="GDV65" s="468"/>
      <c r="GDW65" s="468"/>
      <c r="GDX65" s="468"/>
      <c r="GDY65" s="468"/>
      <c r="GDZ65" s="468"/>
      <c r="GEA65" s="468"/>
      <c r="GEB65" s="468"/>
      <c r="GEC65" s="468"/>
      <c r="GED65" s="468"/>
      <c r="GEE65" s="468"/>
      <c r="GEF65" s="468"/>
      <c r="GEG65" s="468"/>
      <c r="GEH65" s="468"/>
      <c r="GEI65" s="468"/>
      <c r="GEJ65" s="468"/>
      <c r="GEK65" s="468"/>
      <c r="GEL65" s="468"/>
      <c r="GEM65" s="468"/>
      <c r="GEN65" s="468"/>
      <c r="GEO65" s="468"/>
      <c r="GEP65" s="468"/>
      <c r="GEQ65" s="468"/>
      <c r="GER65" s="468"/>
      <c r="GES65" s="468"/>
      <c r="GET65" s="468"/>
      <c r="GEU65" s="468"/>
      <c r="GEV65" s="468"/>
      <c r="GEW65" s="468"/>
      <c r="GEX65" s="468"/>
      <c r="GEY65" s="468"/>
      <c r="GEZ65" s="468"/>
      <c r="GFA65" s="468"/>
      <c r="GFB65" s="468"/>
      <c r="GFC65" s="468"/>
      <c r="GFD65" s="468"/>
      <c r="GFE65" s="468"/>
      <c r="GFF65" s="468"/>
      <c r="GFG65" s="468"/>
      <c r="GFH65" s="468"/>
      <c r="GFI65" s="468"/>
      <c r="GFJ65" s="468"/>
      <c r="GFK65" s="468"/>
      <c r="GFL65" s="468"/>
      <c r="GFM65" s="468"/>
      <c r="GFN65" s="468"/>
      <c r="GFO65" s="468"/>
      <c r="GFP65" s="468"/>
      <c r="GFQ65" s="468"/>
      <c r="GFR65" s="468"/>
      <c r="GFS65" s="468"/>
      <c r="GFT65" s="468"/>
      <c r="GFU65" s="468"/>
      <c r="GFV65" s="468"/>
      <c r="GFW65" s="468"/>
      <c r="GFX65" s="468"/>
      <c r="GFY65" s="468"/>
      <c r="GFZ65" s="468"/>
      <c r="GGA65" s="468"/>
      <c r="GGB65" s="468"/>
      <c r="GGC65" s="468"/>
      <c r="GGD65" s="468"/>
      <c r="GGE65" s="468"/>
      <c r="GGF65" s="468"/>
      <c r="GGG65" s="468"/>
      <c r="GGH65" s="468"/>
      <c r="GGI65" s="468"/>
      <c r="GGJ65" s="468"/>
      <c r="GGK65" s="468"/>
      <c r="GGL65" s="468"/>
      <c r="GGM65" s="468"/>
      <c r="GGN65" s="468"/>
      <c r="GGO65" s="468"/>
      <c r="GGP65" s="468"/>
      <c r="GGQ65" s="468"/>
      <c r="GGR65" s="468"/>
      <c r="GGS65" s="468"/>
      <c r="GGT65" s="468"/>
      <c r="GGU65" s="468"/>
      <c r="GGV65" s="468"/>
      <c r="GGW65" s="468"/>
      <c r="GGX65" s="468"/>
      <c r="GGY65" s="468"/>
      <c r="GGZ65" s="468"/>
      <c r="GHA65" s="468"/>
      <c r="GHB65" s="468"/>
      <c r="GHC65" s="468"/>
      <c r="GHD65" s="468"/>
      <c r="GHE65" s="468"/>
      <c r="GHF65" s="468"/>
      <c r="GHG65" s="468"/>
      <c r="GHH65" s="468"/>
      <c r="GHI65" s="468"/>
      <c r="GHJ65" s="468"/>
      <c r="GHK65" s="468"/>
      <c r="GHL65" s="468"/>
      <c r="GHM65" s="468"/>
      <c r="GHN65" s="468"/>
      <c r="GHO65" s="468"/>
      <c r="GHP65" s="468"/>
      <c r="GHQ65" s="468"/>
      <c r="GHR65" s="468"/>
      <c r="GHS65" s="468"/>
      <c r="GHT65" s="468"/>
      <c r="GHU65" s="468"/>
      <c r="GHV65" s="468"/>
      <c r="GHW65" s="468"/>
      <c r="GHX65" s="468"/>
      <c r="GHY65" s="468"/>
      <c r="GHZ65" s="468"/>
      <c r="GIA65" s="468"/>
      <c r="GIB65" s="468"/>
      <c r="GIC65" s="468"/>
      <c r="GID65" s="468"/>
      <c r="GIE65" s="468"/>
      <c r="GIF65" s="468"/>
      <c r="GIG65" s="468"/>
      <c r="GIH65" s="468"/>
      <c r="GII65" s="468"/>
      <c r="GIJ65" s="468"/>
      <c r="GIK65" s="468"/>
      <c r="GIL65" s="468"/>
      <c r="GIM65" s="468"/>
      <c r="GIN65" s="468"/>
      <c r="GIO65" s="468"/>
      <c r="GIP65" s="468"/>
      <c r="GIQ65" s="468"/>
      <c r="GIR65" s="468"/>
      <c r="GIS65" s="468"/>
      <c r="GIT65" s="468"/>
      <c r="GIU65" s="468"/>
      <c r="GIV65" s="468"/>
      <c r="GIW65" s="468"/>
      <c r="GIX65" s="468"/>
      <c r="GIY65" s="468"/>
      <c r="GIZ65" s="468"/>
      <c r="GJA65" s="468"/>
      <c r="GJB65" s="468"/>
      <c r="GJC65" s="468"/>
      <c r="GJD65" s="468"/>
      <c r="GJE65" s="468"/>
      <c r="GJF65" s="468"/>
      <c r="GJG65" s="468"/>
      <c r="GJH65" s="468"/>
      <c r="GJI65" s="468"/>
      <c r="GJJ65" s="468"/>
      <c r="GJK65" s="468"/>
      <c r="GJL65" s="468"/>
      <c r="GJM65" s="468"/>
      <c r="GJN65" s="468"/>
      <c r="GJO65" s="468"/>
      <c r="GJP65" s="468"/>
      <c r="GJQ65" s="468"/>
      <c r="GJR65" s="468"/>
      <c r="GJS65" s="468"/>
      <c r="GJT65" s="468"/>
      <c r="GJU65" s="468"/>
      <c r="GJV65" s="468"/>
      <c r="GJW65" s="468"/>
      <c r="GJX65" s="468"/>
      <c r="GJY65" s="468"/>
      <c r="GJZ65" s="468"/>
      <c r="GKA65" s="468"/>
      <c r="GKB65" s="468"/>
      <c r="GKC65" s="468"/>
      <c r="GKD65" s="468"/>
      <c r="GKE65" s="468"/>
      <c r="GKF65" s="468"/>
      <c r="GKG65" s="468"/>
      <c r="GKH65" s="468"/>
      <c r="GKI65" s="468"/>
      <c r="GKJ65" s="468"/>
      <c r="GKK65" s="468"/>
      <c r="GKL65" s="468"/>
      <c r="GKM65" s="468"/>
      <c r="GKN65" s="468"/>
      <c r="GKO65" s="468"/>
      <c r="GKP65" s="468"/>
      <c r="GKQ65" s="468"/>
      <c r="GKR65" s="468"/>
      <c r="GKS65" s="468"/>
      <c r="GKT65" s="468"/>
      <c r="GKU65" s="468"/>
      <c r="GKV65" s="468"/>
      <c r="GKW65" s="468"/>
      <c r="GKX65" s="468"/>
      <c r="GKY65" s="468"/>
      <c r="GKZ65" s="468"/>
      <c r="GLA65" s="468"/>
      <c r="GLB65" s="468"/>
      <c r="GLC65" s="468"/>
      <c r="GLD65" s="468"/>
      <c r="GLE65" s="468"/>
      <c r="GLF65" s="468"/>
      <c r="GLG65" s="468"/>
      <c r="GLH65" s="468"/>
      <c r="GLI65" s="468"/>
      <c r="GLJ65" s="468"/>
      <c r="GLK65" s="468"/>
      <c r="GLL65" s="468"/>
      <c r="GLM65" s="468"/>
      <c r="GLN65" s="468"/>
      <c r="GLO65" s="468"/>
      <c r="GLP65" s="468"/>
      <c r="GLQ65" s="468"/>
      <c r="GLR65" s="468"/>
      <c r="GLS65" s="468"/>
      <c r="GLT65" s="468"/>
      <c r="GLU65" s="468"/>
      <c r="GLV65" s="468"/>
      <c r="GLW65" s="468"/>
      <c r="GLX65" s="468"/>
      <c r="GLY65" s="468"/>
      <c r="GLZ65" s="468"/>
      <c r="GMA65" s="468"/>
      <c r="GMB65" s="468"/>
      <c r="GMC65" s="468"/>
      <c r="GMD65" s="468"/>
      <c r="GME65" s="468"/>
      <c r="GMF65" s="468"/>
      <c r="GMG65" s="468"/>
      <c r="GMH65" s="468"/>
      <c r="GMI65" s="468"/>
      <c r="GMJ65" s="468"/>
      <c r="GMK65" s="468"/>
      <c r="GML65" s="468"/>
      <c r="GMM65" s="468"/>
      <c r="GMN65" s="468"/>
      <c r="GMO65" s="468"/>
      <c r="GMP65" s="468"/>
      <c r="GMQ65" s="468"/>
      <c r="GMR65" s="468"/>
      <c r="GMS65" s="468"/>
      <c r="GMT65" s="468"/>
      <c r="GMU65" s="468"/>
      <c r="GMV65" s="468"/>
      <c r="GMW65" s="468"/>
      <c r="GMX65" s="468"/>
      <c r="GMY65" s="468"/>
      <c r="GMZ65" s="468"/>
      <c r="GNA65" s="468"/>
      <c r="GNB65" s="468"/>
      <c r="GNC65" s="468"/>
      <c r="GND65" s="468"/>
      <c r="GNE65" s="468"/>
      <c r="GNF65" s="468"/>
      <c r="GNG65" s="468"/>
      <c r="GNH65" s="468"/>
      <c r="GNI65" s="468"/>
      <c r="GNJ65" s="468"/>
      <c r="GNK65" s="468"/>
      <c r="GNL65" s="468"/>
      <c r="GNM65" s="468"/>
      <c r="GNN65" s="468"/>
      <c r="GNO65" s="468"/>
      <c r="GNP65" s="468"/>
      <c r="GNQ65" s="468"/>
      <c r="GNR65" s="468"/>
      <c r="GNS65" s="468"/>
      <c r="GNT65" s="468"/>
      <c r="GNU65" s="468"/>
      <c r="GNV65" s="468"/>
      <c r="GNW65" s="468"/>
      <c r="GNX65" s="468"/>
      <c r="GNY65" s="468"/>
      <c r="GNZ65" s="468"/>
      <c r="GOA65" s="468"/>
      <c r="GOB65" s="468"/>
      <c r="GOC65" s="468"/>
      <c r="GOD65" s="468"/>
      <c r="GOE65" s="468"/>
      <c r="GOF65" s="468"/>
      <c r="GOG65" s="468"/>
      <c r="GOH65" s="468"/>
      <c r="GOI65" s="468"/>
      <c r="GOJ65" s="468"/>
      <c r="GOK65" s="468"/>
      <c r="GOL65" s="468"/>
      <c r="GOM65" s="468"/>
      <c r="GON65" s="468"/>
      <c r="GOO65" s="468"/>
      <c r="GOP65" s="468"/>
      <c r="GOQ65" s="468"/>
      <c r="GOR65" s="468"/>
      <c r="GOS65" s="468"/>
      <c r="GOT65" s="468"/>
      <c r="GOU65" s="468"/>
      <c r="GOV65" s="468"/>
      <c r="GOW65" s="468"/>
      <c r="GOX65" s="468"/>
      <c r="GOY65" s="468"/>
      <c r="GOZ65" s="468"/>
      <c r="GPA65" s="468"/>
      <c r="GPB65" s="468"/>
      <c r="GPC65" s="468"/>
      <c r="GPD65" s="468"/>
      <c r="GPE65" s="468"/>
      <c r="GPF65" s="468"/>
      <c r="GPG65" s="468"/>
      <c r="GPH65" s="468"/>
      <c r="GPI65" s="468"/>
      <c r="GPJ65" s="468"/>
      <c r="GPK65" s="468"/>
      <c r="GPL65" s="468"/>
      <c r="GPM65" s="468"/>
      <c r="GPN65" s="468"/>
      <c r="GPO65" s="468"/>
      <c r="GPP65" s="468"/>
      <c r="GPQ65" s="468"/>
      <c r="GPR65" s="468"/>
      <c r="GPS65" s="468"/>
      <c r="GPT65" s="468"/>
      <c r="GPU65" s="468"/>
      <c r="GPV65" s="468"/>
      <c r="GPW65" s="468"/>
      <c r="GPX65" s="468"/>
      <c r="GPY65" s="468"/>
      <c r="GPZ65" s="468"/>
      <c r="GQA65" s="468"/>
      <c r="GQB65" s="468"/>
      <c r="GQC65" s="468"/>
      <c r="GQD65" s="468"/>
      <c r="GQE65" s="468"/>
      <c r="GQF65" s="468"/>
      <c r="GQG65" s="468"/>
      <c r="GQH65" s="468"/>
      <c r="GQI65" s="468"/>
      <c r="GQJ65" s="468"/>
      <c r="GQK65" s="468"/>
      <c r="GQL65" s="468"/>
      <c r="GQM65" s="468"/>
      <c r="GQN65" s="468"/>
      <c r="GQO65" s="468"/>
      <c r="GQP65" s="468"/>
      <c r="GQQ65" s="468"/>
      <c r="GQR65" s="468"/>
      <c r="GQS65" s="468"/>
      <c r="GQT65" s="468"/>
      <c r="GQU65" s="468"/>
      <c r="GQV65" s="468"/>
      <c r="GQW65" s="468"/>
      <c r="GQX65" s="468"/>
      <c r="GQY65" s="468"/>
      <c r="GQZ65" s="468"/>
      <c r="GRA65" s="468"/>
      <c r="GRB65" s="468"/>
      <c r="GRC65" s="468"/>
      <c r="GRD65" s="468"/>
      <c r="GRE65" s="468"/>
      <c r="GRF65" s="468"/>
      <c r="GRG65" s="468"/>
      <c r="GRH65" s="468"/>
      <c r="GRI65" s="468"/>
      <c r="GRJ65" s="468"/>
      <c r="GRK65" s="468"/>
      <c r="GRL65" s="468"/>
      <c r="GRM65" s="468"/>
      <c r="GRN65" s="468"/>
      <c r="GRO65" s="468"/>
      <c r="GRP65" s="468"/>
      <c r="GRQ65" s="468"/>
      <c r="GRR65" s="468"/>
      <c r="GRS65" s="468"/>
      <c r="GRT65" s="468"/>
      <c r="GRU65" s="468"/>
      <c r="GRV65" s="468"/>
      <c r="GRW65" s="468"/>
      <c r="GRX65" s="468"/>
      <c r="GRY65" s="468"/>
      <c r="GRZ65" s="468"/>
      <c r="GSA65" s="468"/>
      <c r="GSB65" s="468"/>
      <c r="GSC65" s="468"/>
      <c r="GSD65" s="468"/>
      <c r="GSE65" s="468"/>
      <c r="GSF65" s="468"/>
      <c r="GSG65" s="468"/>
      <c r="GSH65" s="468"/>
      <c r="GSI65" s="468"/>
      <c r="GSJ65" s="468"/>
      <c r="GSK65" s="468"/>
      <c r="GSL65" s="468"/>
      <c r="GSM65" s="468"/>
      <c r="GSN65" s="468"/>
      <c r="GSO65" s="468"/>
      <c r="GSP65" s="468"/>
      <c r="GSQ65" s="468"/>
      <c r="GSR65" s="468"/>
      <c r="GSS65" s="468"/>
      <c r="GST65" s="468"/>
      <c r="GSU65" s="468"/>
      <c r="GSV65" s="468"/>
      <c r="GSW65" s="468"/>
      <c r="GSX65" s="468"/>
      <c r="GSY65" s="468"/>
      <c r="GSZ65" s="468"/>
      <c r="GTA65" s="468"/>
      <c r="GTB65" s="468"/>
      <c r="GTC65" s="468"/>
      <c r="GTD65" s="468"/>
      <c r="GTE65" s="468"/>
      <c r="GTF65" s="468"/>
      <c r="GTG65" s="468"/>
      <c r="GTH65" s="468"/>
      <c r="GTI65" s="468"/>
      <c r="GTJ65" s="468"/>
      <c r="GTK65" s="468"/>
      <c r="GTL65" s="468"/>
      <c r="GTM65" s="468"/>
      <c r="GTN65" s="468"/>
      <c r="GTO65" s="468"/>
      <c r="GTP65" s="468"/>
      <c r="GTQ65" s="468"/>
      <c r="GTR65" s="468"/>
      <c r="GTS65" s="468"/>
      <c r="GTT65" s="468"/>
      <c r="GTU65" s="468"/>
      <c r="GTV65" s="468"/>
      <c r="GTW65" s="468"/>
      <c r="GTX65" s="468"/>
      <c r="GTY65" s="468"/>
      <c r="GTZ65" s="468"/>
      <c r="GUA65" s="468"/>
      <c r="GUB65" s="468"/>
      <c r="GUC65" s="468"/>
      <c r="GUD65" s="468"/>
      <c r="GUE65" s="468"/>
      <c r="GUF65" s="468"/>
      <c r="GUG65" s="468"/>
      <c r="GUH65" s="468"/>
      <c r="GUI65" s="468"/>
      <c r="GUJ65" s="468"/>
      <c r="GUK65" s="468"/>
      <c r="GUL65" s="468"/>
      <c r="GUM65" s="468"/>
      <c r="GUN65" s="468"/>
      <c r="GUO65" s="468"/>
      <c r="GUP65" s="468"/>
      <c r="GUQ65" s="468"/>
      <c r="GUR65" s="468"/>
      <c r="GUS65" s="468"/>
      <c r="GUT65" s="468"/>
      <c r="GUU65" s="468"/>
      <c r="GUV65" s="468"/>
      <c r="GUW65" s="468"/>
      <c r="GUX65" s="468"/>
      <c r="GUY65" s="468"/>
      <c r="GUZ65" s="468"/>
      <c r="GVA65" s="468"/>
      <c r="GVB65" s="468"/>
      <c r="GVC65" s="468"/>
      <c r="GVD65" s="468"/>
      <c r="GVE65" s="468"/>
      <c r="GVF65" s="468"/>
      <c r="GVG65" s="468"/>
      <c r="GVH65" s="468"/>
      <c r="GVI65" s="468"/>
      <c r="GVJ65" s="468"/>
      <c r="GVK65" s="468"/>
      <c r="GVL65" s="468"/>
      <c r="GVM65" s="468"/>
      <c r="GVN65" s="468"/>
      <c r="GVO65" s="468"/>
      <c r="GVP65" s="468"/>
      <c r="GVQ65" s="468"/>
      <c r="GVR65" s="468"/>
      <c r="GVS65" s="468"/>
      <c r="GVT65" s="468"/>
      <c r="GVU65" s="468"/>
      <c r="GVV65" s="468"/>
      <c r="GVW65" s="468"/>
      <c r="GVX65" s="468"/>
      <c r="GVY65" s="468"/>
      <c r="GVZ65" s="468"/>
      <c r="GWA65" s="468"/>
      <c r="GWB65" s="468"/>
      <c r="GWC65" s="468"/>
      <c r="GWD65" s="468"/>
      <c r="GWE65" s="468"/>
      <c r="GWF65" s="468"/>
      <c r="GWG65" s="468"/>
      <c r="GWH65" s="468"/>
      <c r="GWI65" s="468"/>
      <c r="GWJ65" s="468"/>
      <c r="GWK65" s="468"/>
      <c r="GWL65" s="468"/>
      <c r="GWM65" s="468"/>
      <c r="GWN65" s="468"/>
      <c r="GWO65" s="468"/>
      <c r="GWP65" s="468"/>
      <c r="GWQ65" s="468"/>
      <c r="GWR65" s="468"/>
      <c r="GWS65" s="468"/>
      <c r="GWT65" s="468"/>
      <c r="GWU65" s="468"/>
      <c r="GWV65" s="468"/>
      <c r="GWW65" s="468"/>
      <c r="GWX65" s="468"/>
      <c r="GWY65" s="468"/>
      <c r="GWZ65" s="468"/>
      <c r="GXA65" s="468"/>
      <c r="GXB65" s="468"/>
      <c r="GXC65" s="468"/>
      <c r="GXD65" s="468"/>
      <c r="GXE65" s="468"/>
      <c r="GXF65" s="468"/>
      <c r="GXG65" s="468"/>
      <c r="GXH65" s="468"/>
      <c r="GXI65" s="468"/>
      <c r="GXJ65" s="468"/>
      <c r="GXK65" s="468"/>
      <c r="GXL65" s="468"/>
      <c r="GXM65" s="468"/>
      <c r="GXN65" s="468"/>
      <c r="GXO65" s="468"/>
      <c r="GXP65" s="468"/>
      <c r="GXQ65" s="468"/>
      <c r="GXR65" s="468"/>
      <c r="GXS65" s="468"/>
      <c r="GXT65" s="468"/>
      <c r="GXU65" s="468"/>
      <c r="GXV65" s="468"/>
      <c r="GXW65" s="468"/>
      <c r="GXX65" s="468"/>
      <c r="GXY65" s="468"/>
      <c r="GXZ65" s="468"/>
      <c r="GYA65" s="468"/>
      <c r="GYB65" s="468"/>
      <c r="GYC65" s="468"/>
      <c r="GYD65" s="468"/>
      <c r="GYE65" s="468"/>
      <c r="GYF65" s="468"/>
      <c r="GYG65" s="468"/>
      <c r="GYH65" s="468"/>
      <c r="GYI65" s="468"/>
      <c r="GYJ65" s="468"/>
      <c r="GYK65" s="468"/>
      <c r="GYL65" s="468"/>
      <c r="GYM65" s="468"/>
      <c r="GYN65" s="468"/>
      <c r="GYO65" s="468"/>
      <c r="GYP65" s="468"/>
      <c r="GYQ65" s="468"/>
      <c r="GYR65" s="468"/>
      <c r="GYS65" s="468"/>
      <c r="GYT65" s="468"/>
      <c r="GYU65" s="468"/>
      <c r="GYV65" s="468"/>
      <c r="GYW65" s="468"/>
      <c r="GYX65" s="468"/>
      <c r="GYY65" s="468"/>
      <c r="GYZ65" s="468"/>
      <c r="GZA65" s="468"/>
      <c r="GZB65" s="468"/>
      <c r="GZC65" s="468"/>
      <c r="GZD65" s="468"/>
      <c r="GZE65" s="468"/>
      <c r="GZF65" s="468"/>
      <c r="GZG65" s="468"/>
      <c r="GZH65" s="468"/>
      <c r="GZI65" s="468"/>
      <c r="GZJ65" s="468"/>
      <c r="GZK65" s="468"/>
      <c r="GZL65" s="468"/>
      <c r="GZM65" s="468"/>
      <c r="GZN65" s="468"/>
      <c r="GZO65" s="468"/>
      <c r="GZP65" s="468"/>
      <c r="GZQ65" s="468"/>
      <c r="GZR65" s="468"/>
      <c r="GZS65" s="468"/>
      <c r="GZT65" s="468"/>
      <c r="GZU65" s="468"/>
      <c r="GZV65" s="468"/>
      <c r="GZW65" s="468"/>
      <c r="GZX65" s="468"/>
      <c r="GZY65" s="468"/>
      <c r="GZZ65" s="468"/>
      <c r="HAA65" s="468"/>
      <c r="HAB65" s="468"/>
      <c r="HAC65" s="468"/>
      <c r="HAD65" s="468"/>
      <c r="HAE65" s="468"/>
      <c r="HAF65" s="468"/>
      <c r="HAG65" s="468"/>
      <c r="HAH65" s="468"/>
      <c r="HAI65" s="468"/>
      <c r="HAJ65" s="468"/>
      <c r="HAK65" s="468"/>
      <c r="HAL65" s="468"/>
      <c r="HAM65" s="468"/>
      <c r="HAN65" s="468"/>
      <c r="HAO65" s="468"/>
      <c r="HAP65" s="468"/>
      <c r="HAQ65" s="468"/>
      <c r="HAR65" s="468"/>
      <c r="HAS65" s="468"/>
      <c r="HAT65" s="468"/>
      <c r="HAU65" s="468"/>
      <c r="HAV65" s="468"/>
      <c r="HAW65" s="468"/>
      <c r="HAX65" s="468"/>
      <c r="HAY65" s="468"/>
      <c r="HAZ65" s="468"/>
      <c r="HBA65" s="468"/>
      <c r="HBB65" s="468"/>
      <c r="HBC65" s="468"/>
      <c r="HBD65" s="468"/>
      <c r="HBE65" s="468"/>
      <c r="HBF65" s="468"/>
      <c r="HBG65" s="468"/>
      <c r="HBH65" s="468"/>
      <c r="HBI65" s="468"/>
      <c r="HBJ65" s="468"/>
      <c r="HBK65" s="468"/>
      <c r="HBL65" s="468"/>
      <c r="HBM65" s="468"/>
      <c r="HBN65" s="468"/>
      <c r="HBO65" s="468"/>
      <c r="HBP65" s="468"/>
      <c r="HBQ65" s="468"/>
      <c r="HBR65" s="468"/>
      <c r="HBS65" s="468"/>
      <c r="HBT65" s="468"/>
      <c r="HBU65" s="468"/>
      <c r="HBV65" s="468"/>
      <c r="HBW65" s="468"/>
      <c r="HBX65" s="468"/>
      <c r="HBY65" s="468"/>
      <c r="HBZ65" s="468"/>
      <c r="HCA65" s="468"/>
      <c r="HCB65" s="468"/>
      <c r="HCC65" s="468"/>
      <c r="HCD65" s="468"/>
      <c r="HCE65" s="468"/>
      <c r="HCF65" s="468"/>
      <c r="HCG65" s="468"/>
      <c r="HCH65" s="468"/>
      <c r="HCI65" s="468"/>
      <c r="HCJ65" s="468"/>
      <c r="HCK65" s="468"/>
      <c r="HCL65" s="468"/>
      <c r="HCM65" s="468"/>
      <c r="HCN65" s="468"/>
      <c r="HCO65" s="468"/>
      <c r="HCP65" s="468"/>
      <c r="HCQ65" s="468"/>
      <c r="HCR65" s="468"/>
      <c r="HCS65" s="468"/>
      <c r="HCT65" s="468"/>
      <c r="HCU65" s="468"/>
      <c r="HCV65" s="468"/>
      <c r="HCW65" s="468"/>
      <c r="HCX65" s="468"/>
      <c r="HCY65" s="468"/>
      <c r="HCZ65" s="468"/>
      <c r="HDA65" s="468"/>
      <c r="HDB65" s="468"/>
      <c r="HDC65" s="468"/>
      <c r="HDD65" s="468"/>
      <c r="HDE65" s="468"/>
      <c r="HDF65" s="468"/>
      <c r="HDG65" s="468"/>
      <c r="HDH65" s="468"/>
      <c r="HDI65" s="468"/>
      <c r="HDJ65" s="468"/>
      <c r="HDK65" s="468"/>
      <c r="HDL65" s="468"/>
      <c r="HDM65" s="468"/>
      <c r="HDN65" s="468"/>
      <c r="HDO65" s="468"/>
      <c r="HDP65" s="468"/>
      <c r="HDQ65" s="468"/>
      <c r="HDR65" s="468"/>
      <c r="HDS65" s="468"/>
      <c r="HDT65" s="468"/>
      <c r="HDU65" s="468"/>
      <c r="HDV65" s="468"/>
      <c r="HDW65" s="468"/>
      <c r="HDX65" s="468"/>
      <c r="HDY65" s="468"/>
      <c r="HDZ65" s="468"/>
      <c r="HEA65" s="468"/>
      <c r="HEB65" s="468"/>
      <c r="HEC65" s="468"/>
      <c r="HED65" s="468"/>
      <c r="HEE65" s="468"/>
      <c r="HEF65" s="468"/>
      <c r="HEG65" s="468"/>
      <c r="HEH65" s="468"/>
      <c r="HEI65" s="468"/>
      <c r="HEJ65" s="468"/>
      <c r="HEK65" s="468"/>
      <c r="HEL65" s="468"/>
      <c r="HEM65" s="468"/>
      <c r="HEN65" s="468"/>
      <c r="HEO65" s="468"/>
      <c r="HEP65" s="468"/>
      <c r="HEQ65" s="468"/>
      <c r="HER65" s="468"/>
      <c r="HES65" s="468"/>
      <c r="HET65" s="468"/>
      <c r="HEU65" s="468"/>
      <c r="HEV65" s="468"/>
      <c r="HEW65" s="468"/>
      <c r="HEX65" s="468"/>
      <c r="HEY65" s="468"/>
      <c r="HEZ65" s="468"/>
      <c r="HFA65" s="468"/>
      <c r="HFB65" s="468"/>
      <c r="HFC65" s="468"/>
      <c r="HFD65" s="468"/>
      <c r="HFE65" s="468"/>
      <c r="HFF65" s="468"/>
      <c r="HFG65" s="468"/>
      <c r="HFH65" s="468"/>
      <c r="HFI65" s="468"/>
      <c r="HFJ65" s="468"/>
      <c r="HFK65" s="468"/>
      <c r="HFL65" s="468"/>
      <c r="HFM65" s="468"/>
      <c r="HFN65" s="468"/>
      <c r="HFO65" s="468"/>
      <c r="HFP65" s="468"/>
      <c r="HFQ65" s="468"/>
      <c r="HFR65" s="468"/>
      <c r="HFS65" s="468"/>
      <c r="HFT65" s="468"/>
      <c r="HFU65" s="468"/>
      <c r="HFV65" s="468"/>
      <c r="HFW65" s="468"/>
      <c r="HFX65" s="468"/>
      <c r="HFY65" s="468"/>
      <c r="HFZ65" s="468"/>
      <c r="HGA65" s="468"/>
      <c r="HGB65" s="468"/>
      <c r="HGC65" s="468"/>
      <c r="HGD65" s="468"/>
      <c r="HGE65" s="468"/>
      <c r="HGF65" s="468"/>
      <c r="HGG65" s="468"/>
      <c r="HGH65" s="468"/>
      <c r="HGI65" s="468"/>
      <c r="HGJ65" s="468"/>
      <c r="HGK65" s="468"/>
      <c r="HGL65" s="468"/>
      <c r="HGM65" s="468"/>
      <c r="HGN65" s="468"/>
      <c r="HGO65" s="468"/>
      <c r="HGP65" s="468"/>
      <c r="HGQ65" s="468"/>
      <c r="HGR65" s="468"/>
      <c r="HGS65" s="468"/>
      <c r="HGT65" s="468"/>
      <c r="HGU65" s="468"/>
      <c r="HGV65" s="468"/>
      <c r="HGW65" s="468"/>
      <c r="HGX65" s="468"/>
      <c r="HGY65" s="468"/>
      <c r="HGZ65" s="468"/>
      <c r="HHA65" s="468"/>
      <c r="HHB65" s="468"/>
      <c r="HHC65" s="468"/>
      <c r="HHD65" s="468"/>
      <c r="HHE65" s="468"/>
      <c r="HHF65" s="468"/>
      <c r="HHG65" s="468"/>
      <c r="HHH65" s="468"/>
      <c r="HHI65" s="468"/>
      <c r="HHJ65" s="468"/>
      <c r="HHK65" s="468"/>
      <c r="HHL65" s="468"/>
      <c r="HHM65" s="468"/>
      <c r="HHN65" s="468"/>
      <c r="HHO65" s="468"/>
      <c r="HHP65" s="468"/>
      <c r="HHQ65" s="468"/>
      <c r="HHR65" s="468"/>
      <c r="HHS65" s="468"/>
      <c r="HHT65" s="468"/>
      <c r="HHU65" s="468"/>
      <c r="HHV65" s="468"/>
      <c r="HHW65" s="468"/>
      <c r="HHX65" s="468"/>
      <c r="HHY65" s="468"/>
      <c r="HHZ65" s="468"/>
      <c r="HIA65" s="468"/>
      <c r="HIB65" s="468"/>
      <c r="HIC65" s="468"/>
      <c r="HID65" s="468"/>
      <c r="HIE65" s="468"/>
      <c r="HIF65" s="468"/>
      <c r="HIG65" s="468"/>
      <c r="HIH65" s="468"/>
      <c r="HII65" s="468"/>
      <c r="HIJ65" s="468"/>
      <c r="HIK65" s="468"/>
      <c r="HIL65" s="468"/>
      <c r="HIM65" s="468"/>
      <c r="HIN65" s="468"/>
      <c r="HIO65" s="468"/>
      <c r="HIP65" s="468"/>
      <c r="HIQ65" s="468"/>
      <c r="HIR65" s="468"/>
      <c r="HIS65" s="468"/>
      <c r="HIT65" s="468"/>
      <c r="HIU65" s="468"/>
      <c r="HIV65" s="468"/>
      <c r="HIW65" s="468"/>
      <c r="HIX65" s="468"/>
      <c r="HIY65" s="468"/>
      <c r="HIZ65" s="468"/>
      <c r="HJA65" s="468"/>
      <c r="HJB65" s="468"/>
      <c r="HJC65" s="468"/>
      <c r="HJD65" s="468"/>
      <c r="HJE65" s="468"/>
      <c r="HJF65" s="468"/>
      <c r="HJG65" s="468"/>
      <c r="HJH65" s="468"/>
      <c r="HJI65" s="468"/>
      <c r="HJJ65" s="468"/>
      <c r="HJK65" s="468"/>
      <c r="HJL65" s="468"/>
      <c r="HJM65" s="468"/>
      <c r="HJN65" s="468"/>
      <c r="HJO65" s="468"/>
      <c r="HJP65" s="468"/>
      <c r="HJQ65" s="468"/>
      <c r="HJR65" s="468"/>
      <c r="HJS65" s="468"/>
      <c r="HJT65" s="468"/>
      <c r="HJU65" s="468"/>
      <c r="HJV65" s="468"/>
      <c r="HJW65" s="468"/>
      <c r="HJX65" s="468"/>
      <c r="HJY65" s="468"/>
      <c r="HJZ65" s="468"/>
      <c r="HKA65" s="468"/>
      <c r="HKB65" s="468"/>
      <c r="HKC65" s="468"/>
      <c r="HKD65" s="468"/>
      <c r="HKE65" s="468"/>
      <c r="HKF65" s="468"/>
      <c r="HKG65" s="468"/>
      <c r="HKH65" s="468"/>
      <c r="HKI65" s="468"/>
      <c r="HKJ65" s="468"/>
      <c r="HKK65" s="468"/>
      <c r="HKL65" s="468"/>
      <c r="HKM65" s="468"/>
      <c r="HKN65" s="468"/>
      <c r="HKO65" s="468"/>
      <c r="HKP65" s="468"/>
      <c r="HKQ65" s="468"/>
      <c r="HKR65" s="468"/>
      <c r="HKS65" s="468"/>
      <c r="HKT65" s="468"/>
      <c r="HKU65" s="468"/>
      <c r="HKV65" s="468"/>
      <c r="HKW65" s="468"/>
      <c r="HKX65" s="468"/>
      <c r="HKY65" s="468"/>
      <c r="HKZ65" s="468"/>
      <c r="HLA65" s="468"/>
      <c r="HLB65" s="468"/>
      <c r="HLC65" s="468"/>
      <c r="HLD65" s="468"/>
      <c r="HLE65" s="468"/>
      <c r="HLF65" s="468"/>
      <c r="HLG65" s="468"/>
      <c r="HLH65" s="468"/>
      <c r="HLI65" s="468"/>
      <c r="HLJ65" s="468"/>
      <c r="HLK65" s="468"/>
      <c r="HLL65" s="468"/>
      <c r="HLM65" s="468"/>
      <c r="HLN65" s="468"/>
      <c r="HLO65" s="468"/>
      <c r="HLP65" s="468"/>
      <c r="HLQ65" s="468"/>
      <c r="HLR65" s="468"/>
      <c r="HLS65" s="468"/>
      <c r="HLT65" s="468"/>
      <c r="HLU65" s="468"/>
      <c r="HLV65" s="468"/>
      <c r="HLW65" s="468"/>
      <c r="HLX65" s="468"/>
      <c r="HLY65" s="468"/>
      <c r="HLZ65" s="468"/>
      <c r="HMA65" s="468"/>
      <c r="HMB65" s="468"/>
      <c r="HMC65" s="468"/>
      <c r="HMD65" s="468"/>
      <c r="HME65" s="468"/>
      <c r="HMF65" s="468"/>
      <c r="HMG65" s="468"/>
      <c r="HMH65" s="468"/>
      <c r="HMI65" s="468"/>
      <c r="HMJ65" s="468"/>
      <c r="HMK65" s="468"/>
      <c r="HML65" s="468"/>
      <c r="HMM65" s="468"/>
      <c r="HMN65" s="468"/>
      <c r="HMO65" s="468"/>
      <c r="HMP65" s="468"/>
      <c r="HMQ65" s="468"/>
      <c r="HMR65" s="468"/>
      <c r="HMS65" s="468"/>
      <c r="HMT65" s="468"/>
      <c r="HMU65" s="468"/>
      <c r="HMV65" s="468"/>
      <c r="HMW65" s="468"/>
      <c r="HMX65" s="468"/>
      <c r="HMY65" s="468"/>
      <c r="HMZ65" s="468"/>
      <c r="HNA65" s="468"/>
      <c r="HNB65" s="468"/>
      <c r="HNC65" s="468"/>
      <c r="HND65" s="468"/>
      <c r="HNE65" s="468"/>
      <c r="HNF65" s="468"/>
      <c r="HNG65" s="468"/>
      <c r="HNH65" s="468"/>
      <c r="HNI65" s="468"/>
      <c r="HNJ65" s="468"/>
      <c r="HNK65" s="468"/>
      <c r="HNL65" s="468"/>
      <c r="HNM65" s="468"/>
      <c r="HNN65" s="468"/>
      <c r="HNO65" s="468"/>
      <c r="HNP65" s="468"/>
      <c r="HNQ65" s="468"/>
      <c r="HNR65" s="468"/>
      <c r="HNS65" s="468"/>
      <c r="HNT65" s="468"/>
      <c r="HNU65" s="468"/>
      <c r="HNV65" s="468"/>
      <c r="HNW65" s="468"/>
      <c r="HNX65" s="468"/>
      <c r="HNY65" s="468"/>
      <c r="HNZ65" s="468"/>
      <c r="HOA65" s="468"/>
      <c r="HOB65" s="468"/>
      <c r="HOC65" s="468"/>
      <c r="HOD65" s="468"/>
      <c r="HOE65" s="468"/>
      <c r="HOF65" s="468"/>
      <c r="HOG65" s="468"/>
      <c r="HOH65" s="468"/>
      <c r="HOI65" s="468"/>
      <c r="HOJ65" s="468"/>
      <c r="HOK65" s="468"/>
      <c r="HOL65" s="468"/>
      <c r="HOM65" s="468"/>
      <c r="HON65" s="468"/>
      <c r="HOO65" s="468"/>
      <c r="HOP65" s="468"/>
      <c r="HOQ65" s="468"/>
      <c r="HOR65" s="468"/>
      <c r="HOS65" s="468"/>
      <c r="HOT65" s="468"/>
      <c r="HOU65" s="468"/>
      <c r="HOV65" s="468"/>
      <c r="HOW65" s="468"/>
      <c r="HOX65" s="468"/>
      <c r="HOY65" s="468"/>
      <c r="HOZ65" s="468"/>
      <c r="HPA65" s="468"/>
      <c r="HPB65" s="468"/>
      <c r="HPC65" s="468"/>
      <c r="HPD65" s="468"/>
      <c r="HPE65" s="468"/>
      <c r="HPF65" s="468"/>
      <c r="HPG65" s="468"/>
      <c r="HPH65" s="468"/>
      <c r="HPI65" s="468"/>
      <c r="HPJ65" s="468"/>
      <c r="HPK65" s="468"/>
      <c r="HPL65" s="468"/>
      <c r="HPM65" s="468"/>
      <c r="HPN65" s="468"/>
      <c r="HPO65" s="468"/>
      <c r="HPP65" s="468"/>
      <c r="HPQ65" s="468"/>
      <c r="HPR65" s="468"/>
      <c r="HPS65" s="468"/>
      <c r="HPT65" s="468"/>
      <c r="HPU65" s="468"/>
      <c r="HPV65" s="468"/>
      <c r="HPW65" s="468"/>
      <c r="HPX65" s="468"/>
      <c r="HPY65" s="468"/>
      <c r="HPZ65" s="468"/>
      <c r="HQA65" s="468"/>
      <c r="HQB65" s="468"/>
      <c r="HQC65" s="468"/>
      <c r="HQD65" s="468"/>
      <c r="HQE65" s="468"/>
      <c r="HQF65" s="468"/>
      <c r="HQG65" s="468"/>
      <c r="HQH65" s="468"/>
      <c r="HQI65" s="468"/>
      <c r="HQJ65" s="468"/>
      <c r="HQK65" s="468"/>
      <c r="HQL65" s="468"/>
      <c r="HQM65" s="468"/>
      <c r="HQN65" s="468"/>
      <c r="HQO65" s="468"/>
      <c r="HQP65" s="468"/>
      <c r="HQQ65" s="468"/>
      <c r="HQR65" s="468"/>
      <c r="HQS65" s="468"/>
      <c r="HQT65" s="468"/>
      <c r="HQU65" s="468"/>
      <c r="HQV65" s="468"/>
      <c r="HQW65" s="468"/>
      <c r="HQX65" s="468"/>
      <c r="HQY65" s="468"/>
      <c r="HQZ65" s="468"/>
      <c r="HRA65" s="468"/>
      <c r="HRB65" s="468"/>
      <c r="HRC65" s="468"/>
      <c r="HRD65" s="468"/>
      <c r="HRE65" s="468"/>
      <c r="HRF65" s="468"/>
      <c r="HRG65" s="468"/>
      <c r="HRH65" s="468"/>
      <c r="HRI65" s="468"/>
      <c r="HRJ65" s="468"/>
      <c r="HRK65" s="468"/>
      <c r="HRL65" s="468"/>
      <c r="HRM65" s="468"/>
      <c r="HRN65" s="468"/>
      <c r="HRO65" s="468"/>
      <c r="HRP65" s="468"/>
      <c r="HRQ65" s="468"/>
      <c r="HRR65" s="468"/>
      <c r="HRS65" s="468"/>
      <c r="HRT65" s="468"/>
      <c r="HRU65" s="468"/>
      <c r="HRV65" s="468"/>
      <c r="HRW65" s="468"/>
      <c r="HRX65" s="468"/>
      <c r="HRY65" s="468"/>
      <c r="HRZ65" s="468"/>
      <c r="HSA65" s="468"/>
      <c r="HSB65" s="468"/>
      <c r="HSC65" s="468"/>
      <c r="HSD65" s="468"/>
      <c r="HSE65" s="468"/>
      <c r="HSF65" s="468"/>
      <c r="HSG65" s="468"/>
      <c r="HSH65" s="468"/>
      <c r="HSI65" s="468"/>
      <c r="HSJ65" s="468"/>
      <c r="HSK65" s="468"/>
      <c r="HSL65" s="468"/>
      <c r="HSM65" s="468"/>
      <c r="HSN65" s="468"/>
      <c r="HSO65" s="468"/>
      <c r="HSP65" s="468"/>
      <c r="HSQ65" s="468"/>
      <c r="HSR65" s="468"/>
      <c r="HSS65" s="468"/>
      <c r="HST65" s="468"/>
      <c r="HSU65" s="468"/>
      <c r="HSV65" s="468"/>
      <c r="HSW65" s="468"/>
      <c r="HSX65" s="468"/>
      <c r="HSY65" s="468"/>
      <c r="HSZ65" s="468"/>
      <c r="HTA65" s="468"/>
      <c r="HTB65" s="468"/>
      <c r="HTC65" s="468"/>
      <c r="HTD65" s="468"/>
      <c r="HTE65" s="468"/>
      <c r="HTF65" s="468"/>
      <c r="HTG65" s="468"/>
      <c r="HTH65" s="468"/>
      <c r="HTI65" s="468"/>
      <c r="HTJ65" s="468"/>
      <c r="HTK65" s="468"/>
      <c r="HTL65" s="468"/>
      <c r="HTM65" s="468"/>
      <c r="HTN65" s="468"/>
      <c r="HTO65" s="468"/>
      <c r="HTP65" s="468"/>
      <c r="HTQ65" s="468"/>
      <c r="HTR65" s="468"/>
      <c r="HTS65" s="468"/>
      <c r="HTT65" s="468"/>
      <c r="HTU65" s="468"/>
      <c r="HTV65" s="468"/>
      <c r="HTW65" s="468"/>
      <c r="HTX65" s="468"/>
      <c r="HTY65" s="468"/>
      <c r="HTZ65" s="468"/>
      <c r="HUA65" s="468"/>
      <c r="HUB65" s="468"/>
      <c r="HUC65" s="468"/>
      <c r="HUD65" s="468"/>
      <c r="HUE65" s="468"/>
      <c r="HUF65" s="468"/>
      <c r="HUG65" s="468"/>
      <c r="HUH65" s="468"/>
      <c r="HUI65" s="468"/>
      <c r="HUJ65" s="468"/>
      <c r="HUK65" s="468"/>
      <c r="HUL65" s="468"/>
      <c r="HUM65" s="468"/>
      <c r="HUN65" s="468"/>
      <c r="HUO65" s="468"/>
      <c r="HUP65" s="468"/>
      <c r="HUQ65" s="468"/>
      <c r="HUR65" s="468"/>
      <c r="HUS65" s="468"/>
      <c r="HUT65" s="468"/>
      <c r="HUU65" s="468"/>
      <c r="HUV65" s="468"/>
      <c r="HUW65" s="468"/>
      <c r="HUX65" s="468"/>
      <c r="HUY65" s="468"/>
      <c r="HUZ65" s="468"/>
      <c r="HVA65" s="468"/>
      <c r="HVB65" s="468"/>
      <c r="HVC65" s="468"/>
      <c r="HVD65" s="468"/>
      <c r="HVE65" s="468"/>
      <c r="HVF65" s="468"/>
      <c r="HVG65" s="468"/>
      <c r="HVH65" s="468"/>
      <c r="HVI65" s="468"/>
      <c r="HVJ65" s="468"/>
      <c r="HVK65" s="468"/>
      <c r="HVL65" s="468"/>
      <c r="HVM65" s="468"/>
      <c r="HVN65" s="468"/>
      <c r="HVO65" s="468"/>
      <c r="HVP65" s="468"/>
      <c r="HVQ65" s="468"/>
      <c r="HVR65" s="468"/>
      <c r="HVS65" s="468"/>
      <c r="HVT65" s="468"/>
      <c r="HVU65" s="468"/>
      <c r="HVV65" s="468"/>
      <c r="HVW65" s="468"/>
      <c r="HVX65" s="468"/>
      <c r="HVY65" s="468"/>
      <c r="HVZ65" s="468"/>
      <c r="HWA65" s="468"/>
      <c r="HWB65" s="468"/>
      <c r="HWC65" s="468"/>
      <c r="HWD65" s="468"/>
      <c r="HWE65" s="468"/>
      <c r="HWF65" s="468"/>
      <c r="HWG65" s="468"/>
      <c r="HWH65" s="468"/>
      <c r="HWI65" s="468"/>
      <c r="HWJ65" s="468"/>
      <c r="HWK65" s="468"/>
      <c r="HWL65" s="468"/>
      <c r="HWM65" s="468"/>
      <c r="HWN65" s="468"/>
      <c r="HWO65" s="468"/>
      <c r="HWP65" s="468"/>
      <c r="HWQ65" s="468"/>
      <c r="HWR65" s="468"/>
      <c r="HWS65" s="468"/>
      <c r="HWT65" s="468"/>
      <c r="HWU65" s="468"/>
      <c r="HWV65" s="468"/>
      <c r="HWW65" s="468"/>
      <c r="HWX65" s="468"/>
      <c r="HWY65" s="468"/>
      <c r="HWZ65" s="468"/>
      <c r="HXA65" s="468"/>
      <c r="HXB65" s="468"/>
      <c r="HXC65" s="468"/>
      <c r="HXD65" s="468"/>
      <c r="HXE65" s="468"/>
      <c r="HXF65" s="468"/>
      <c r="HXG65" s="468"/>
      <c r="HXH65" s="468"/>
      <c r="HXI65" s="468"/>
      <c r="HXJ65" s="468"/>
      <c r="HXK65" s="468"/>
      <c r="HXL65" s="468"/>
      <c r="HXM65" s="468"/>
      <c r="HXN65" s="468"/>
      <c r="HXO65" s="468"/>
      <c r="HXP65" s="468"/>
      <c r="HXQ65" s="468"/>
      <c r="HXR65" s="468"/>
      <c r="HXS65" s="468"/>
      <c r="HXT65" s="468"/>
      <c r="HXU65" s="468"/>
      <c r="HXV65" s="468"/>
      <c r="HXW65" s="468"/>
      <c r="HXX65" s="468"/>
      <c r="HXY65" s="468"/>
      <c r="HXZ65" s="468"/>
      <c r="HYA65" s="468"/>
      <c r="HYB65" s="468"/>
      <c r="HYC65" s="468"/>
      <c r="HYD65" s="468"/>
      <c r="HYE65" s="468"/>
      <c r="HYF65" s="468"/>
      <c r="HYG65" s="468"/>
      <c r="HYH65" s="468"/>
      <c r="HYI65" s="468"/>
      <c r="HYJ65" s="468"/>
      <c r="HYK65" s="468"/>
      <c r="HYL65" s="468"/>
      <c r="HYM65" s="468"/>
      <c r="HYN65" s="468"/>
      <c r="HYO65" s="468"/>
      <c r="HYP65" s="468"/>
      <c r="HYQ65" s="468"/>
      <c r="HYR65" s="468"/>
      <c r="HYS65" s="468"/>
      <c r="HYT65" s="468"/>
      <c r="HYU65" s="468"/>
      <c r="HYV65" s="468"/>
      <c r="HYW65" s="468"/>
      <c r="HYX65" s="468"/>
      <c r="HYY65" s="468"/>
      <c r="HYZ65" s="468"/>
      <c r="HZA65" s="468"/>
      <c r="HZB65" s="468"/>
      <c r="HZC65" s="468"/>
      <c r="HZD65" s="468"/>
      <c r="HZE65" s="468"/>
      <c r="HZF65" s="468"/>
      <c r="HZG65" s="468"/>
      <c r="HZH65" s="468"/>
      <c r="HZI65" s="468"/>
      <c r="HZJ65" s="468"/>
      <c r="HZK65" s="468"/>
      <c r="HZL65" s="468"/>
      <c r="HZM65" s="468"/>
      <c r="HZN65" s="468"/>
      <c r="HZO65" s="468"/>
      <c r="HZP65" s="468"/>
      <c r="HZQ65" s="468"/>
      <c r="HZR65" s="468"/>
      <c r="HZS65" s="468"/>
      <c r="HZT65" s="468"/>
      <c r="HZU65" s="468"/>
      <c r="HZV65" s="468"/>
      <c r="HZW65" s="468"/>
      <c r="HZX65" s="468"/>
      <c r="HZY65" s="468"/>
      <c r="HZZ65" s="468"/>
      <c r="IAA65" s="468"/>
      <c r="IAB65" s="468"/>
      <c r="IAC65" s="468"/>
      <c r="IAD65" s="468"/>
      <c r="IAE65" s="468"/>
      <c r="IAF65" s="468"/>
      <c r="IAG65" s="468"/>
      <c r="IAH65" s="468"/>
      <c r="IAI65" s="468"/>
      <c r="IAJ65" s="468"/>
      <c r="IAK65" s="468"/>
      <c r="IAL65" s="468"/>
      <c r="IAM65" s="468"/>
      <c r="IAN65" s="468"/>
      <c r="IAO65" s="468"/>
      <c r="IAP65" s="468"/>
      <c r="IAQ65" s="468"/>
      <c r="IAR65" s="468"/>
      <c r="IAS65" s="468"/>
      <c r="IAT65" s="468"/>
      <c r="IAU65" s="468"/>
      <c r="IAV65" s="468"/>
      <c r="IAW65" s="468"/>
      <c r="IAX65" s="468"/>
      <c r="IAY65" s="468"/>
      <c r="IAZ65" s="468"/>
      <c r="IBA65" s="468"/>
      <c r="IBB65" s="468"/>
      <c r="IBC65" s="468"/>
      <c r="IBD65" s="468"/>
      <c r="IBE65" s="468"/>
      <c r="IBF65" s="468"/>
      <c r="IBG65" s="468"/>
      <c r="IBH65" s="468"/>
      <c r="IBI65" s="468"/>
      <c r="IBJ65" s="468"/>
      <c r="IBK65" s="468"/>
      <c r="IBL65" s="468"/>
      <c r="IBM65" s="468"/>
      <c r="IBN65" s="468"/>
      <c r="IBO65" s="468"/>
      <c r="IBP65" s="468"/>
      <c r="IBQ65" s="468"/>
      <c r="IBR65" s="468"/>
      <c r="IBS65" s="468"/>
      <c r="IBT65" s="468"/>
      <c r="IBU65" s="468"/>
      <c r="IBV65" s="468"/>
      <c r="IBW65" s="468"/>
      <c r="IBX65" s="468"/>
      <c r="IBY65" s="468"/>
      <c r="IBZ65" s="468"/>
      <c r="ICA65" s="468"/>
      <c r="ICB65" s="468"/>
      <c r="ICC65" s="468"/>
      <c r="ICD65" s="468"/>
      <c r="ICE65" s="468"/>
      <c r="ICF65" s="468"/>
      <c r="ICG65" s="468"/>
      <c r="ICH65" s="468"/>
      <c r="ICI65" s="468"/>
      <c r="ICJ65" s="468"/>
      <c r="ICK65" s="468"/>
      <c r="ICL65" s="468"/>
      <c r="ICM65" s="468"/>
      <c r="ICN65" s="468"/>
      <c r="ICO65" s="468"/>
      <c r="ICP65" s="468"/>
      <c r="ICQ65" s="468"/>
      <c r="ICR65" s="468"/>
      <c r="ICS65" s="468"/>
      <c r="ICT65" s="468"/>
      <c r="ICU65" s="468"/>
      <c r="ICV65" s="468"/>
      <c r="ICW65" s="468"/>
      <c r="ICX65" s="468"/>
      <c r="ICY65" s="468"/>
      <c r="ICZ65" s="468"/>
      <c r="IDA65" s="468"/>
      <c r="IDB65" s="468"/>
      <c r="IDC65" s="468"/>
      <c r="IDD65" s="468"/>
      <c r="IDE65" s="468"/>
      <c r="IDF65" s="468"/>
      <c r="IDG65" s="468"/>
      <c r="IDH65" s="468"/>
      <c r="IDI65" s="468"/>
      <c r="IDJ65" s="468"/>
      <c r="IDK65" s="468"/>
      <c r="IDL65" s="468"/>
      <c r="IDM65" s="468"/>
      <c r="IDN65" s="468"/>
      <c r="IDO65" s="468"/>
      <c r="IDP65" s="468"/>
      <c r="IDQ65" s="468"/>
      <c r="IDR65" s="468"/>
      <c r="IDS65" s="468"/>
      <c r="IDT65" s="468"/>
      <c r="IDU65" s="468"/>
      <c r="IDV65" s="468"/>
      <c r="IDW65" s="468"/>
      <c r="IDX65" s="468"/>
      <c r="IDY65" s="468"/>
      <c r="IDZ65" s="468"/>
      <c r="IEA65" s="468"/>
      <c r="IEB65" s="468"/>
      <c r="IEC65" s="468"/>
      <c r="IED65" s="468"/>
      <c r="IEE65" s="468"/>
      <c r="IEF65" s="468"/>
      <c r="IEG65" s="468"/>
      <c r="IEH65" s="468"/>
      <c r="IEI65" s="468"/>
      <c r="IEJ65" s="468"/>
      <c r="IEK65" s="468"/>
      <c r="IEL65" s="468"/>
      <c r="IEM65" s="468"/>
      <c r="IEN65" s="468"/>
      <c r="IEO65" s="468"/>
      <c r="IEP65" s="468"/>
      <c r="IEQ65" s="468"/>
      <c r="IER65" s="468"/>
      <c r="IES65" s="468"/>
      <c r="IET65" s="468"/>
      <c r="IEU65" s="468"/>
      <c r="IEV65" s="468"/>
      <c r="IEW65" s="468"/>
      <c r="IEX65" s="468"/>
      <c r="IEY65" s="468"/>
      <c r="IEZ65" s="468"/>
      <c r="IFA65" s="468"/>
      <c r="IFB65" s="468"/>
      <c r="IFC65" s="468"/>
      <c r="IFD65" s="468"/>
      <c r="IFE65" s="468"/>
      <c r="IFF65" s="468"/>
      <c r="IFG65" s="468"/>
      <c r="IFH65" s="468"/>
      <c r="IFI65" s="468"/>
      <c r="IFJ65" s="468"/>
      <c r="IFK65" s="468"/>
      <c r="IFL65" s="468"/>
      <c r="IFM65" s="468"/>
      <c r="IFN65" s="468"/>
      <c r="IFO65" s="468"/>
      <c r="IFP65" s="468"/>
      <c r="IFQ65" s="468"/>
      <c r="IFR65" s="468"/>
      <c r="IFS65" s="468"/>
      <c r="IFT65" s="468"/>
      <c r="IFU65" s="468"/>
      <c r="IFV65" s="468"/>
      <c r="IFW65" s="468"/>
      <c r="IFX65" s="468"/>
      <c r="IFY65" s="468"/>
      <c r="IFZ65" s="468"/>
      <c r="IGA65" s="468"/>
      <c r="IGB65" s="468"/>
      <c r="IGC65" s="468"/>
      <c r="IGD65" s="468"/>
      <c r="IGE65" s="468"/>
      <c r="IGF65" s="468"/>
      <c r="IGG65" s="468"/>
      <c r="IGH65" s="468"/>
      <c r="IGI65" s="468"/>
      <c r="IGJ65" s="468"/>
      <c r="IGK65" s="468"/>
      <c r="IGL65" s="468"/>
      <c r="IGM65" s="468"/>
      <c r="IGN65" s="468"/>
      <c r="IGO65" s="468"/>
      <c r="IGP65" s="468"/>
      <c r="IGQ65" s="468"/>
      <c r="IGR65" s="468"/>
      <c r="IGS65" s="468"/>
      <c r="IGT65" s="468"/>
      <c r="IGU65" s="468"/>
      <c r="IGV65" s="468"/>
      <c r="IGW65" s="468"/>
      <c r="IGX65" s="468"/>
      <c r="IGY65" s="468"/>
      <c r="IGZ65" s="468"/>
      <c r="IHA65" s="468"/>
      <c r="IHB65" s="468"/>
      <c r="IHC65" s="468"/>
      <c r="IHD65" s="468"/>
      <c r="IHE65" s="468"/>
      <c r="IHF65" s="468"/>
      <c r="IHG65" s="468"/>
      <c r="IHH65" s="468"/>
      <c r="IHI65" s="468"/>
      <c r="IHJ65" s="468"/>
      <c r="IHK65" s="468"/>
      <c r="IHL65" s="468"/>
      <c r="IHM65" s="468"/>
      <c r="IHN65" s="468"/>
      <c r="IHO65" s="468"/>
      <c r="IHP65" s="468"/>
      <c r="IHQ65" s="468"/>
      <c r="IHR65" s="468"/>
      <c r="IHS65" s="468"/>
      <c r="IHT65" s="468"/>
      <c r="IHU65" s="468"/>
      <c r="IHV65" s="468"/>
      <c r="IHW65" s="468"/>
      <c r="IHX65" s="468"/>
      <c r="IHY65" s="468"/>
      <c r="IHZ65" s="468"/>
      <c r="IIA65" s="468"/>
      <c r="IIB65" s="468"/>
      <c r="IIC65" s="468"/>
      <c r="IID65" s="468"/>
      <c r="IIE65" s="468"/>
      <c r="IIF65" s="468"/>
      <c r="IIG65" s="468"/>
      <c r="IIH65" s="468"/>
      <c r="III65" s="468"/>
      <c r="IIJ65" s="468"/>
      <c r="IIK65" s="468"/>
      <c r="IIL65" s="468"/>
      <c r="IIM65" s="468"/>
      <c r="IIN65" s="468"/>
      <c r="IIO65" s="468"/>
      <c r="IIP65" s="468"/>
      <c r="IIQ65" s="468"/>
      <c r="IIR65" s="468"/>
      <c r="IIS65" s="468"/>
      <c r="IIT65" s="468"/>
      <c r="IIU65" s="468"/>
      <c r="IIV65" s="468"/>
      <c r="IIW65" s="468"/>
      <c r="IIX65" s="468"/>
      <c r="IIY65" s="468"/>
      <c r="IIZ65" s="468"/>
      <c r="IJA65" s="468"/>
      <c r="IJB65" s="468"/>
      <c r="IJC65" s="468"/>
      <c r="IJD65" s="468"/>
      <c r="IJE65" s="468"/>
      <c r="IJF65" s="468"/>
      <c r="IJG65" s="468"/>
      <c r="IJH65" s="468"/>
      <c r="IJI65" s="468"/>
      <c r="IJJ65" s="468"/>
      <c r="IJK65" s="468"/>
      <c r="IJL65" s="468"/>
      <c r="IJM65" s="468"/>
      <c r="IJN65" s="468"/>
      <c r="IJO65" s="468"/>
      <c r="IJP65" s="468"/>
      <c r="IJQ65" s="468"/>
      <c r="IJR65" s="468"/>
      <c r="IJS65" s="468"/>
      <c r="IJT65" s="468"/>
      <c r="IJU65" s="468"/>
      <c r="IJV65" s="468"/>
      <c r="IJW65" s="468"/>
      <c r="IJX65" s="468"/>
      <c r="IJY65" s="468"/>
      <c r="IJZ65" s="468"/>
      <c r="IKA65" s="468"/>
      <c r="IKB65" s="468"/>
      <c r="IKC65" s="468"/>
      <c r="IKD65" s="468"/>
      <c r="IKE65" s="468"/>
      <c r="IKF65" s="468"/>
      <c r="IKG65" s="468"/>
      <c r="IKH65" s="468"/>
      <c r="IKI65" s="468"/>
      <c r="IKJ65" s="468"/>
      <c r="IKK65" s="468"/>
      <c r="IKL65" s="468"/>
      <c r="IKM65" s="468"/>
      <c r="IKN65" s="468"/>
      <c r="IKO65" s="468"/>
      <c r="IKP65" s="468"/>
      <c r="IKQ65" s="468"/>
      <c r="IKR65" s="468"/>
      <c r="IKS65" s="468"/>
      <c r="IKT65" s="468"/>
      <c r="IKU65" s="468"/>
      <c r="IKV65" s="468"/>
      <c r="IKW65" s="468"/>
      <c r="IKX65" s="468"/>
      <c r="IKY65" s="468"/>
      <c r="IKZ65" s="468"/>
      <c r="ILA65" s="468"/>
      <c r="ILB65" s="468"/>
      <c r="ILC65" s="468"/>
      <c r="ILD65" s="468"/>
      <c r="ILE65" s="468"/>
      <c r="ILF65" s="468"/>
      <c r="ILG65" s="468"/>
      <c r="ILH65" s="468"/>
      <c r="ILI65" s="468"/>
      <c r="ILJ65" s="468"/>
      <c r="ILK65" s="468"/>
      <c r="ILL65" s="468"/>
      <c r="ILM65" s="468"/>
      <c r="ILN65" s="468"/>
      <c r="ILO65" s="468"/>
      <c r="ILP65" s="468"/>
      <c r="ILQ65" s="468"/>
      <c r="ILR65" s="468"/>
      <c r="ILS65" s="468"/>
      <c r="ILT65" s="468"/>
      <c r="ILU65" s="468"/>
      <c r="ILV65" s="468"/>
      <c r="ILW65" s="468"/>
      <c r="ILX65" s="468"/>
      <c r="ILY65" s="468"/>
      <c r="ILZ65" s="468"/>
      <c r="IMA65" s="468"/>
      <c r="IMB65" s="468"/>
      <c r="IMC65" s="468"/>
      <c r="IMD65" s="468"/>
      <c r="IME65" s="468"/>
      <c r="IMF65" s="468"/>
      <c r="IMG65" s="468"/>
      <c r="IMH65" s="468"/>
      <c r="IMI65" s="468"/>
      <c r="IMJ65" s="468"/>
      <c r="IMK65" s="468"/>
      <c r="IML65" s="468"/>
      <c r="IMM65" s="468"/>
      <c r="IMN65" s="468"/>
      <c r="IMO65" s="468"/>
      <c r="IMP65" s="468"/>
      <c r="IMQ65" s="468"/>
      <c r="IMR65" s="468"/>
      <c r="IMS65" s="468"/>
      <c r="IMT65" s="468"/>
      <c r="IMU65" s="468"/>
      <c r="IMV65" s="468"/>
      <c r="IMW65" s="468"/>
      <c r="IMX65" s="468"/>
      <c r="IMY65" s="468"/>
      <c r="IMZ65" s="468"/>
      <c r="INA65" s="468"/>
      <c r="INB65" s="468"/>
      <c r="INC65" s="468"/>
      <c r="IND65" s="468"/>
      <c r="INE65" s="468"/>
      <c r="INF65" s="468"/>
      <c r="ING65" s="468"/>
      <c r="INH65" s="468"/>
      <c r="INI65" s="468"/>
      <c r="INJ65" s="468"/>
      <c r="INK65" s="468"/>
      <c r="INL65" s="468"/>
      <c r="INM65" s="468"/>
      <c r="INN65" s="468"/>
      <c r="INO65" s="468"/>
      <c r="INP65" s="468"/>
      <c r="INQ65" s="468"/>
      <c r="INR65" s="468"/>
      <c r="INS65" s="468"/>
      <c r="INT65" s="468"/>
      <c r="INU65" s="468"/>
      <c r="INV65" s="468"/>
      <c r="INW65" s="468"/>
      <c r="INX65" s="468"/>
      <c r="INY65" s="468"/>
      <c r="INZ65" s="468"/>
      <c r="IOA65" s="468"/>
      <c r="IOB65" s="468"/>
      <c r="IOC65" s="468"/>
      <c r="IOD65" s="468"/>
      <c r="IOE65" s="468"/>
      <c r="IOF65" s="468"/>
      <c r="IOG65" s="468"/>
      <c r="IOH65" s="468"/>
      <c r="IOI65" s="468"/>
      <c r="IOJ65" s="468"/>
      <c r="IOK65" s="468"/>
      <c r="IOL65" s="468"/>
      <c r="IOM65" s="468"/>
      <c r="ION65" s="468"/>
      <c r="IOO65" s="468"/>
      <c r="IOP65" s="468"/>
      <c r="IOQ65" s="468"/>
      <c r="IOR65" s="468"/>
      <c r="IOS65" s="468"/>
      <c r="IOT65" s="468"/>
      <c r="IOU65" s="468"/>
      <c r="IOV65" s="468"/>
      <c r="IOW65" s="468"/>
      <c r="IOX65" s="468"/>
      <c r="IOY65" s="468"/>
      <c r="IOZ65" s="468"/>
      <c r="IPA65" s="468"/>
      <c r="IPB65" s="468"/>
      <c r="IPC65" s="468"/>
      <c r="IPD65" s="468"/>
      <c r="IPE65" s="468"/>
      <c r="IPF65" s="468"/>
      <c r="IPG65" s="468"/>
      <c r="IPH65" s="468"/>
      <c r="IPI65" s="468"/>
      <c r="IPJ65" s="468"/>
      <c r="IPK65" s="468"/>
      <c r="IPL65" s="468"/>
      <c r="IPM65" s="468"/>
      <c r="IPN65" s="468"/>
      <c r="IPO65" s="468"/>
      <c r="IPP65" s="468"/>
      <c r="IPQ65" s="468"/>
      <c r="IPR65" s="468"/>
      <c r="IPS65" s="468"/>
      <c r="IPT65" s="468"/>
      <c r="IPU65" s="468"/>
      <c r="IPV65" s="468"/>
      <c r="IPW65" s="468"/>
      <c r="IPX65" s="468"/>
      <c r="IPY65" s="468"/>
      <c r="IPZ65" s="468"/>
      <c r="IQA65" s="468"/>
      <c r="IQB65" s="468"/>
      <c r="IQC65" s="468"/>
      <c r="IQD65" s="468"/>
      <c r="IQE65" s="468"/>
      <c r="IQF65" s="468"/>
      <c r="IQG65" s="468"/>
      <c r="IQH65" s="468"/>
      <c r="IQI65" s="468"/>
      <c r="IQJ65" s="468"/>
      <c r="IQK65" s="468"/>
      <c r="IQL65" s="468"/>
      <c r="IQM65" s="468"/>
      <c r="IQN65" s="468"/>
      <c r="IQO65" s="468"/>
      <c r="IQP65" s="468"/>
      <c r="IQQ65" s="468"/>
      <c r="IQR65" s="468"/>
      <c r="IQS65" s="468"/>
      <c r="IQT65" s="468"/>
      <c r="IQU65" s="468"/>
      <c r="IQV65" s="468"/>
      <c r="IQW65" s="468"/>
      <c r="IQX65" s="468"/>
      <c r="IQY65" s="468"/>
      <c r="IQZ65" s="468"/>
      <c r="IRA65" s="468"/>
      <c r="IRB65" s="468"/>
      <c r="IRC65" s="468"/>
      <c r="IRD65" s="468"/>
      <c r="IRE65" s="468"/>
      <c r="IRF65" s="468"/>
      <c r="IRG65" s="468"/>
      <c r="IRH65" s="468"/>
      <c r="IRI65" s="468"/>
      <c r="IRJ65" s="468"/>
      <c r="IRK65" s="468"/>
      <c r="IRL65" s="468"/>
      <c r="IRM65" s="468"/>
      <c r="IRN65" s="468"/>
      <c r="IRO65" s="468"/>
      <c r="IRP65" s="468"/>
      <c r="IRQ65" s="468"/>
      <c r="IRR65" s="468"/>
      <c r="IRS65" s="468"/>
      <c r="IRT65" s="468"/>
      <c r="IRU65" s="468"/>
      <c r="IRV65" s="468"/>
      <c r="IRW65" s="468"/>
      <c r="IRX65" s="468"/>
      <c r="IRY65" s="468"/>
      <c r="IRZ65" s="468"/>
      <c r="ISA65" s="468"/>
      <c r="ISB65" s="468"/>
      <c r="ISC65" s="468"/>
      <c r="ISD65" s="468"/>
      <c r="ISE65" s="468"/>
      <c r="ISF65" s="468"/>
      <c r="ISG65" s="468"/>
      <c r="ISH65" s="468"/>
      <c r="ISI65" s="468"/>
      <c r="ISJ65" s="468"/>
      <c r="ISK65" s="468"/>
      <c r="ISL65" s="468"/>
      <c r="ISM65" s="468"/>
      <c r="ISN65" s="468"/>
      <c r="ISO65" s="468"/>
      <c r="ISP65" s="468"/>
      <c r="ISQ65" s="468"/>
      <c r="ISR65" s="468"/>
      <c r="ISS65" s="468"/>
      <c r="IST65" s="468"/>
      <c r="ISU65" s="468"/>
      <c r="ISV65" s="468"/>
      <c r="ISW65" s="468"/>
      <c r="ISX65" s="468"/>
      <c r="ISY65" s="468"/>
      <c r="ISZ65" s="468"/>
      <c r="ITA65" s="468"/>
      <c r="ITB65" s="468"/>
      <c r="ITC65" s="468"/>
      <c r="ITD65" s="468"/>
      <c r="ITE65" s="468"/>
      <c r="ITF65" s="468"/>
      <c r="ITG65" s="468"/>
      <c r="ITH65" s="468"/>
      <c r="ITI65" s="468"/>
      <c r="ITJ65" s="468"/>
      <c r="ITK65" s="468"/>
      <c r="ITL65" s="468"/>
      <c r="ITM65" s="468"/>
      <c r="ITN65" s="468"/>
      <c r="ITO65" s="468"/>
      <c r="ITP65" s="468"/>
      <c r="ITQ65" s="468"/>
      <c r="ITR65" s="468"/>
      <c r="ITS65" s="468"/>
      <c r="ITT65" s="468"/>
      <c r="ITU65" s="468"/>
      <c r="ITV65" s="468"/>
      <c r="ITW65" s="468"/>
      <c r="ITX65" s="468"/>
      <c r="ITY65" s="468"/>
      <c r="ITZ65" s="468"/>
      <c r="IUA65" s="468"/>
      <c r="IUB65" s="468"/>
      <c r="IUC65" s="468"/>
      <c r="IUD65" s="468"/>
      <c r="IUE65" s="468"/>
      <c r="IUF65" s="468"/>
      <c r="IUG65" s="468"/>
      <c r="IUH65" s="468"/>
      <c r="IUI65" s="468"/>
      <c r="IUJ65" s="468"/>
      <c r="IUK65" s="468"/>
      <c r="IUL65" s="468"/>
      <c r="IUM65" s="468"/>
      <c r="IUN65" s="468"/>
      <c r="IUO65" s="468"/>
      <c r="IUP65" s="468"/>
      <c r="IUQ65" s="468"/>
      <c r="IUR65" s="468"/>
      <c r="IUS65" s="468"/>
      <c r="IUT65" s="468"/>
      <c r="IUU65" s="468"/>
      <c r="IUV65" s="468"/>
      <c r="IUW65" s="468"/>
      <c r="IUX65" s="468"/>
      <c r="IUY65" s="468"/>
      <c r="IUZ65" s="468"/>
      <c r="IVA65" s="468"/>
      <c r="IVB65" s="468"/>
      <c r="IVC65" s="468"/>
      <c r="IVD65" s="468"/>
      <c r="IVE65" s="468"/>
      <c r="IVF65" s="468"/>
      <c r="IVG65" s="468"/>
      <c r="IVH65" s="468"/>
      <c r="IVI65" s="468"/>
      <c r="IVJ65" s="468"/>
      <c r="IVK65" s="468"/>
      <c r="IVL65" s="468"/>
      <c r="IVM65" s="468"/>
      <c r="IVN65" s="468"/>
      <c r="IVO65" s="468"/>
      <c r="IVP65" s="468"/>
      <c r="IVQ65" s="468"/>
      <c r="IVR65" s="468"/>
      <c r="IVS65" s="468"/>
      <c r="IVT65" s="468"/>
      <c r="IVU65" s="468"/>
      <c r="IVV65" s="468"/>
      <c r="IVW65" s="468"/>
      <c r="IVX65" s="468"/>
      <c r="IVY65" s="468"/>
      <c r="IVZ65" s="468"/>
      <c r="IWA65" s="468"/>
      <c r="IWB65" s="468"/>
      <c r="IWC65" s="468"/>
      <c r="IWD65" s="468"/>
      <c r="IWE65" s="468"/>
      <c r="IWF65" s="468"/>
      <c r="IWG65" s="468"/>
      <c r="IWH65" s="468"/>
      <c r="IWI65" s="468"/>
      <c r="IWJ65" s="468"/>
      <c r="IWK65" s="468"/>
      <c r="IWL65" s="468"/>
      <c r="IWM65" s="468"/>
      <c r="IWN65" s="468"/>
      <c r="IWO65" s="468"/>
      <c r="IWP65" s="468"/>
      <c r="IWQ65" s="468"/>
      <c r="IWR65" s="468"/>
      <c r="IWS65" s="468"/>
      <c r="IWT65" s="468"/>
      <c r="IWU65" s="468"/>
      <c r="IWV65" s="468"/>
      <c r="IWW65" s="468"/>
      <c r="IWX65" s="468"/>
      <c r="IWY65" s="468"/>
      <c r="IWZ65" s="468"/>
      <c r="IXA65" s="468"/>
      <c r="IXB65" s="468"/>
      <c r="IXC65" s="468"/>
      <c r="IXD65" s="468"/>
      <c r="IXE65" s="468"/>
      <c r="IXF65" s="468"/>
      <c r="IXG65" s="468"/>
      <c r="IXH65" s="468"/>
      <c r="IXI65" s="468"/>
      <c r="IXJ65" s="468"/>
      <c r="IXK65" s="468"/>
      <c r="IXL65" s="468"/>
      <c r="IXM65" s="468"/>
      <c r="IXN65" s="468"/>
      <c r="IXO65" s="468"/>
      <c r="IXP65" s="468"/>
      <c r="IXQ65" s="468"/>
      <c r="IXR65" s="468"/>
      <c r="IXS65" s="468"/>
      <c r="IXT65" s="468"/>
      <c r="IXU65" s="468"/>
      <c r="IXV65" s="468"/>
      <c r="IXW65" s="468"/>
      <c r="IXX65" s="468"/>
      <c r="IXY65" s="468"/>
      <c r="IXZ65" s="468"/>
      <c r="IYA65" s="468"/>
      <c r="IYB65" s="468"/>
      <c r="IYC65" s="468"/>
      <c r="IYD65" s="468"/>
      <c r="IYE65" s="468"/>
      <c r="IYF65" s="468"/>
      <c r="IYG65" s="468"/>
      <c r="IYH65" s="468"/>
      <c r="IYI65" s="468"/>
      <c r="IYJ65" s="468"/>
      <c r="IYK65" s="468"/>
      <c r="IYL65" s="468"/>
      <c r="IYM65" s="468"/>
      <c r="IYN65" s="468"/>
      <c r="IYO65" s="468"/>
      <c r="IYP65" s="468"/>
      <c r="IYQ65" s="468"/>
      <c r="IYR65" s="468"/>
      <c r="IYS65" s="468"/>
      <c r="IYT65" s="468"/>
      <c r="IYU65" s="468"/>
      <c r="IYV65" s="468"/>
      <c r="IYW65" s="468"/>
      <c r="IYX65" s="468"/>
      <c r="IYY65" s="468"/>
      <c r="IYZ65" s="468"/>
      <c r="IZA65" s="468"/>
      <c r="IZB65" s="468"/>
      <c r="IZC65" s="468"/>
      <c r="IZD65" s="468"/>
      <c r="IZE65" s="468"/>
      <c r="IZF65" s="468"/>
      <c r="IZG65" s="468"/>
      <c r="IZH65" s="468"/>
      <c r="IZI65" s="468"/>
      <c r="IZJ65" s="468"/>
      <c r="IZK65" s="468"/>
      <c r="IZL65" s="468"/>
      <c r="IZM65" s="468"/>
      <c r="IZN65" s="468"/>
      <c r="IZO65" s="468"/>
      <c r="IZP65" s="468"/>
      <c r="IZQ65" s="468"/>
      <c r="IZR65" s="468"/>
      <c r="IZS65" s="468"/>
      <c r="IZT65" s="468"/>
      <c r="IZU65" s="468"/>
      <c r="IZV65" s="468"/>
      <c r="IZW65" s="468"/>
      <c r="IZX65" s="468"/>
      <c r="IZY65" s="468"/>
      <c r="IZZ65" s="468"/>
      <c r="JAA65" s="468"/>
      <c r="JAB65" s="468"/>
      <c r="JAC65" s="468"/>
      <c r="JAD65" s="468"/>
      <c r="JAE65" s="468"/>
      <c r="JAF65" s="468"/>
      <c r="JAG65" s="468"/>
      <c r="JAH65" s="468"/>
      <c r="JAI65" s="468"/>
      <c r="JAJ65" s="468"/>
      <c r="JAK65" s="468"/>
      <c r="JAL65" s="468"/>
      <c r="JAM65" s="468"/>
      <c r="JAN65" s="468"/>
      <c r="JAO65" s="468"/>
      <c r="JAP65" s="468"/>
      <c r="JAQ65" s="468"/>
      <c r="JAR65" s="468"/>
      <c r="JAS65" s="468"/>
      <c r="JAT65" s="468"/>
      <c r="JAU65" s="468"/>
      <c r="JAV65" s="468"/>
      <c r="JAW65" s="468"/>
      <c r="JAX65" s="468"/>
      <c r="JAY65" s="468"/>
      <c r="JAZ65" s="468"/>
      <c r="JBA65" s="468"/>
      <c r="JBB65" s="468"/>
      <c r="JBC65" s="468"/>
      <c r="JBD65" s="468"/>
      <c r="JBE65" s="468"/>
      <c r="JBF65" s="468"/>
      <c r="JBG65" s="468"/>
      <c r="JBH65" s="468"/>
      <c r="JBI65" s="468"/>
      <c r="JBJ65" s="468"/>
      <c r="JBK65" s="468"/>
      <c r="JBL65" s="468"/>
      <c r="JBM65" s="468"/>
      <c r="JBN65" s="468"/>
      <c r="JBO65" s="468"/>
      <c r="JBP65" s="468"/>
      <c r="JBQ65" s="468"/>
      <c r="JBR65" s="468"/>
      <c r="JBS65" s="468"/>
      <c r="JBT65" s="468"/>
      <c r="JBU65" s="468"/>
      <c r="JBV65" s="468"/>
      <c r="JBW65" s="468"/>
      <c r="JBX65" s="468"/>
      <c r="JBY65" s="468"/>
      <c r="JBZ65" s="468"/>
      <c r="JCA65" s="468"/>
      <c r="JCB65" s="468"/>
      <c r="JCC65" s="468"/>
      <c r="JCD65" s="468"/>
      <c r="JCE65" s="468"/>
      <c r="JCF65" s="468"/>
      <c r="JCG65" s="468"/>
      <c r="JCH65" s="468"/>
      <c r="JCI65" s="468"/>
      <c r="JCJ65" s="468"/>
      <c r="JCK65" s="468"/>
      <c r="JCL65" s="468"/>
      <c r="JCM65" s="468"/>
      <c r="JCN65" s="468"/>
      <c r="JCO65" s="468"/>
      <c r="JCP65" s="468"/>
      <c r="JCQ65" s="468"/>
      <c r="JCR65" s="468"/>
      <c r="JCS65" s="468"/>
      <c r="JCT65" s="468"/>
      <c r="JCU65" s="468"/>
      <c r="JCV65" s="468"/>
      <c r="JCW65" s="468"/>
      <c r="JCX65" s="468"/>
      <c r="JCY65" s="468"/>
      <c r="JCZ65" s="468"/>
      <c r="JDA65" s="468"/>
      <c r="JDB65" s="468"/>
      <c r="JDC65" s="468"/>
      <c r="JDD65" s="468"/>
      <c r="JDE65" s="468"/>
      <c r="JDF65" s="468"/>
      <c r="JDG65" s="468"/>
      <c r="JDH65" s="468"/>
      <c r="JDI65" s="468"/>
      <c r="JDJ65" s="468"/>
      <c r="JDK65" s="468"/>
      <c r="JDL65" s="468"/>
      <c r="JDM65" s="468"/>
      <c r="JDN65" s="468"/>
      <c r="JDO65" s="468"/>
      <c r="JDP65" s="468"/>
      <c r="JDQ65" s="468"/>
      <c r="JDR65" s="468"/>
      <c r="JDS65" s="468"/>
      <c r="JDT65" s="468"/>
      <c r="JDU65" s="468"/>
      <c r="JDV65" s="468"/>
      <c r="JDW65" s="468"/>
      <c r="JDX65" s="468"/>
      <c r="JDY65" s="468"/>
      <c r="JDZ65" s="468"/>
      <c r="JEA65" s="468"/>
      <c r="JEB65" s="468"/>
      <c r="JEC65" s="468"/>
      <c r="JED65" s="468"/>
      <c r="JEE65" s="468"/>
      <c r="JEF65" s="468"/>
      <c r="JEG65" s="468"/>
      <c r="JEH65" s="468"/>
      <c r="JEI65" s="468"/>
      <c r="JEJ65" s="468"/>
      <c r="JEK65" s="468"/>
      <c r="JEL65" s="468"/>
      <c r="JEM65" s="468"/>
      <c r="JEN65" s="468"/>
      <c r="JEO65" s="468"/>
      <c r="JEP65" s="468"/>
      <c r="JEQ65" s="468"/>
      <c r="JER65" s="468"/>
      <c r="JES65" s="468"/>
      <c r="JET65" s="468"/>
      <c r="JEU65" s="468"/>
      <c r="JEV65" s="468"/>
      <c r="JEW65" s="468"/>
      <c r="JEX65" s="468"/>
      <c r="JEY65" s="468"/>
      <c r="JEZ65" s="468"/>
      <c r="JFA65" s="468"/>
      <c r="JFB65" s="468"/>
      <c r="JFC65" s="468"/>
      <c r="JFD65" s="468"/>
      <c r="JFE65" s="468"/>
      <c r="JFF65" s="468"/>
      <c r="JFG65" s="468"/>
      <c r="JFH65" s="468"/>
      <c r="JFI65" s="468"/>
      <c r="JFJ65" s="468"/>
      <c r="JFK65" s="468"/>
      <c r="JFL65" s="468"/>
      <c r="JFM65" s="468"/>
      <c r="JFN65" s="468"/>
      <c r="JFO65" s="468"/>
      <c r="JFP65" s="468"/>
      <c r="JFQ65" s="468"/>
      <c r="JFR65" s="468"/>
      <c r="JFS65" s="468"/>
      <c r="JFT65" s="468"/>
      <c r="JFU65" s="468"/>
      <c r="JFV65" s="468"/>
      <c r="JFW65" s="468"/>
      <c r="JFX65" s="468"/>
      <c r="JFY65" s="468"/>
      <c r="JFZ65" s="468"/>
      <c r="JGA65" s="468"/>
      <c r="JGB65" s="468"/>
      <c r="JGC65" s="468"/>
      <c r="JGD65" s="468"/>
      <c r="JGE65" s="468"/>
      <c r="JGF65" s="468"/>
      <c r="JGG65" s="468"/>
      <c r="JGH65" s="468"/>
      <c r="JGI65" s="468"/>
      <c r="JGJ65" s="468"/>
      <c r="JGK65" s="468"/>
      <c r="JGL65" s="468"/>
      <c r="JGM65" s="468"/>
      <c r="JGN65" s="468"/>
      <c r="JGO65" s="468"/>
      <c r="JGP65" s="468"/>
      <c r="JGQ65" s="468"/>
      <c r="JGR65" s="468"/>
      <c r="JGS65" s="468"/>
      <c r="JGT65" s="468"/>
      <c r="JGU65" s="468"/>
      <c r="JGV65" s="468"/>
      <c r="JGW65" s="468"/>
      <c r="JGX65" s="468"/>
      <c r="JGY65" s="468"/>
      <c r="JGZ65" s="468"/>
      <c r="JHA65" s="468"/>
      <c r="JHB65" s="468"/>
      <c r="JHC65" s="468"/>
      <c r="JHD65" s="468"/>
      <c r="JHE65" s="468"/>
      <c r="JHF65" s="468"/>
      <c r="JHG65" s="468"/>
      <c r="JHH65" s="468"/>
      <c r="JHI65" s="468"/>
      <c r="JHJ65" s="468"/>
      <c r="JHK65" s="468"/>
      <c r="JHL65" s="468"/>
      <c r="JHM65" s="468"/>
      <c r="JHN65" s="468"/>
      <c r="JHO65" s="468"/>
      <c r="JHP65" s="468"/>
      <c r="JHQ65" s="468"/>
      <c r="JHR65" s="468"/>
      <c r="JHS65" s="468"/>
      <c r="JHT65" s="468"/>
      <c r="JHU65" s="468"/>
      <c r="JHV65" s="468"/>
      <c r="JHW65" s="468"/>
      <c r="JHX65" s="468"/>
      <c r="JHY65" s="468"/>
      <c r="JHZ65" s="468"/>
      <c r="JIA65" s="468"/>
      <c r="JIB65" s="468"/>
      <c r="JIC65" s="468"/>
      <c r="JID65" s="468"/>
      <c r="JIE65" s="468"/>
      <c r="JIF65" s="468"/>
      <c r="JIG65" s="468"/>
      <c r="JIH65" s="468"/>
      <c r="JII65" s="468"/>
      <c r="JIJ65" s="468"/>
      <c r="JIK65" s="468"/>
      <c r="JIL65" s="468"/>
      <c r="JIM65" s="468"/>
      <c r="JIN65" s="468"/>
      <c r="JIO65" s="468"/>
      <c r="JIP65" s="468"/>
      <c r="JIQ65" s="468"/>
      <c r="JIR65" s="468"/>
      <c r="JIS65" s="468"/>
      <c r="JIT65" s="468"/>
      <c r="JIU65" s="468"/>
      <c r="JIV65" s="468"/>
      <c r="JIW65" s="468"/>
      <c r="JIX65" s="468"/>
      <c r="JIY65" s="468"/>
      <c r="JIZ65" s="468"/>
      <c r="JJA65" s="468"/>
      <c r="JJB65" s="468"/>
      <c r="JJC65" s="468"/>
      <c r="JJD65" s="468"/>
      <c r="JJE65" s="468"/>
      <c r="JJF65" s="468"/>
      <c r="JJG65" s="468"/>
      <c r="JJH65" s="468"/>
      <c r="JJI65" s="468"/>
      <c r="JJJ65" s="468"/>
      <c r="JJK65" s="468"/>
      <c r="JJL65" s="468"/>
      <c r="JJM65" s="468"/>
      <c r="JJN65" s="468"/>
      <c r="JJO65" s="468"/>
      <c r="JJP65" s="468"/>
      <c r="JJQ65" s="468"/>
      <c r="JJR65" s="468"/>
      <c r="JJS65" s="468"/>
      <c r="JJT65" s="468"/>
      <c r="JJU65" s="468"/>
      <c r="JJV65" s="468"/>
      <c r="JJW65" s="468"/>
      <c r="JJX65" s="468"/>
      <c r="JJY65" s="468"/>
      <c r="JJZ65" s="468"/>
      <c r="JKA65" s="468"/>
      <c r="JKB65" s="468"/>
      <c r="JKC65" s="468"/>
      <c r="JKD65" s="468"/>
      <c r="JKE65" s="468"/>
      <c r="JKF65" s="468"/>
      <c r="JKG65" s="468"/>
      <c r="JKH65" s="468"/>
      <c r="JKI65" s="468"/>
      <c r="JKJ65" s="468"/>
      <c r="JKK65" s="468"/>
      <c r="JKL65" s="468"/>
      <c r="JKM65" s="468"/>
      <c r="JKN65" s="468"/>
      <c r="JKO65" s="468"/>
      <c r="JKP65" s="468"/>
      <c r="JKQ65" s="468"/>
      <c r="JKR65" s="468"/>
      <c r="JKS65" s="468"/>
      <c r="JKT65" s="468"/>
      <c r="JKU65" s="468"/>
      <c r="JKV65" s="468"/>
      <c r="JKW65" s="468"/>
      <c r="JKX65" s="468"/>
      <c r="JKY65" s="468"/>
      <c r="JKZ65" s="468"/>
      <c r="JLA65" s="468"/>
      <c r="JLB65" s="468"/>
      <c r="JLC65" s="468"/>
      <c r="JLD65" s="468"/>
      <c r="JLE65" s="468"/>
      <c r="JLF65" s="468"/>
      <c r="JLG65" s="468"/>
      <c r="JLH65" s="468"/>
      <c r="JLI65" s="468"/>
      <c r="JLJ65" s="468"/>
      <c r="JLK65" s="468"/>
      <c r="JLL65" s="468"/>
      <c r="JLM65" s="468"/>
      <c r="JLN65" s="468"/>
      <c r="JLO65" s="468"/>
      <c r="JLP65" s="468"/>
      <c r="JLQ65" s="468"/>
      <c r="JLR65" s="468"/>
      <c r="JLS65" s="468"/>
      <c r="JLT65" s="468"/>
      <c r="JLU65" s="468"/>
      <c r="JLV65" s="468"/>
      <c r="JLW65" s="468"/>
      <c r="JLX65" s="468"/>
      <c r="JLY65" s="468"/>
      <c r="JLZ65" s="468"/>
      <c r="JMA65" s="468"/>
      <c r="JMB65" s="468"/>
      <c r="JMC65" s="468"/>
      <c r="JMD65" s="468"/>
      <c r="JME65" s="468"/>
      <c r="JMF65" s="468"/>
      <c r="JMG65" s="468"/>
      <c r="JMH65" s="468"/>
      <c r="JMI65" s="468"/>
      <c r="JMJ65" s="468"/>
      <c r="JMK65" s="468"/>
      <c r="JML65" s="468"/>
      <c r="JMM65" s="468"/>
      <c r="JMN65" s="468"/>
      <c r="JMO65" s="468"/>
      <c r="JMP65" s="468"/>
      <c r="JMQ65" s="468"/>
      <c r="JMR65" s="468"/>
      <c r="JMS65" s="468"/>
      <c r="JMT65" s="468"/>
      <c r="JMU65" s="468"/>
      <c r="JMV65" s="468"/>
      <c r="JMW65" s="468"/>
      <c r="JMX65" s="468"/>
      <c r="JMY65" s="468"/>
      <c r="JMZ65" s="468"/>
      <c r="JNA65" s="468"/>
      <c r="JNB65" s="468"/>
      <c r="JNC65" s="468"/>
      <c r="JND65" s="468"/>
      <c r="JNE65" s="468"/>
      <c r="JNF65" s="468"/>
      <c r="JNG65" s="468"/>
      <c r="JNH65" s="468"/>
      <c r="JNI65" s="468"/>
      <c r="JNJ65" s="468"/>
      <c r="JNK65" s="468"/>
      <c r="JNL65" s="468"/>
      <c r="JNM65" s="468"/>
      <c r="JNN65" s="468"/>
      <c r="JNO65" s="468"/>
      <c r="JNP65" s="468"/>
      <c r="JNQ65" s="468"/>
      <c r="JNR65" s="468"/>
      <c r="JNS65" s="468"/>
      <c r="JNT65" s="468"/>
      <c r="JNU65" s="468"/>
      <c r="JNV65" s="468"/>
      <c r="JNW65" s="468"/>
      <c r="JNX65" s="468"/>
      <c r="JNY65" s="468"/>
      <c r="JNZ65" s="468"/>
      <c r="JOA65" s="468"/>
      <c r="JOB65" s="468"/>
      <c r="JOC65" s="468"/>
      <c r="JOD65" s="468"/>
      <c r="JOE65" s="468"/>
      <c r="JOF65" s="468"/>
      <c r="JOG65" s="468"/>
      <c r="JOH65" s="468"/>
      <c r="JOI65" s="468"/>
      <c r="JOJ65" s="468"/>
      <c r="JOK65" s="468"/>
      <c r="JOL65" s="468"/>
      <c r="JOM65" s="468"/>
      <c r="JON65" s="468"/>
      <c r="JOO65" s="468"/>
      <c r="JOP65" s="468"/>
      <c r="JOQ65" s="468"/>
      <c r="JOR65" s="468"/>
      <c r="JOS65" s="468"/>
      <c r="JOT65" s="468"/>
      <c r="JOU65" s="468"/>
      <c r="JOV65" s="468"/>
      <c r="JOW65" s="468"/>
      <c r="JOX65" s="468"/>
      <c r="JOY65" s="468"/>
      <c r="JOZ65" s="468"/>
      <c r="JPA65" s="468"/>
      <c r="JPB65" s="468"/>
      <c r="JPC65" s="468"/>
      <c r="JPD65" s="468"/>
      <c r="JPE65" s="468"/>
      <c r="JPF65" s="468"/>
      <c r="JPG65" s="468"/>
      <c r="JPH65" s="468"/>
      <c r="JPI65" s="468"/>
      <c r="JPJ65" s="468"/>
      <c r="JPK65" s="468"/>
      <c r="JPL65" s="468"/>
      <c r="JPM65" s="468"/>
      <c r="JPN65" s="468"/>
      <c r="JPO65" s="468"/>
      <c r="JPP65" s="468"/>
      <c r="JPQ65" s="468"/>
      <c r="JPR65" s="468"/>
      <c r="JPS65" s="468"/>
      <c r="JPT65" s="468"/>
      <c r="JPU65" s="468"/>
      <c r="JPV65" s="468"/>
      <c r="JPW65" s="468"/>
      <c r="JPX65" s="468"/>
      <c r="JPY65" s="468"/>
      <c r="JPZ65" s="468"/>
      <c r="JQA65" s="468"/>
      <c r="JQB65" s="468"/>
      <c r="JQC65" s="468"/>
      <c r="JQD65" s="468"/>
      <c r="JQE65" s="468"/>
      <c r="JQF65" s="468"/>
      <c r="JQG65" s="468"/>
      <c r="JQH65" s="468"/>
      <c r="JQI65" s="468"/>
      <c r="JQJ65" s="468"/>
      <c r="JQK65" s="468"/>
      <c r="JQL65" s="468"/>
      <c r="JQM65" s="468"/>
      <c r="JQN65" s="468"/>
      <c r="JQO65" s="468"/>
      <c r="JQP65" s="468"/>
      <c r="JQQ65" s="468"/>
      <c r="JQR65" s="468"/>
      <c r="JQS65" s="468"/>
      <c r="JQT65" s="468"/>
      <c r="JQU65" s="468"/>
      <c r="JQV65" s="468"/>
      <c r="JQW65" s="468"/>
      <c r="JQX65" s="468"/>
      <c r="JQY65" s="468"/>
      <c r="JQZ65" s="468"/>
      <c r="JRA65" s="468"/>
      <c r="JRB65" s="468"/>
      <c r="JRC65" s="468"/>
      <c r="JRD65" s="468"/>
      <c r="JRE65" s="468"/>
      <c r="JRF65" s="468"/>
      <c r="JRG65" s="468"/>
      <c r="JRH65" s="468"/>
      <c r="JRI65" s="468"/>
      <c r="JRJ65" s="468"/>
      <c r="JRK65" s="468"/>
      <c r="JRL65" s="468"/>
      <c r="JRM65" s="468"/>
      <c r="JRN65" s="468"/>
      <c r="JRO65" s="468"/>
      <c r="JRP65" s="468"/>
      <c r="JRQ65" s="468"/>
      <c r="JRR65" s="468"/>
      <c r="JRS65" s="468"/>
      <c r="JRT65" s="468"/>
      <c r="JRU65" s="468"/>
      <c r="JRV65" s="468"/>
      <c r="JRW65" s="468"/>
      <c r="JRX65" s="468"/>
      <c r="JRY65" s="468"/>
      <c r="JRZ65" s="468"/>
      <c r="JSA65" s="468"/>
      <c r="JSB65" s="468"/>
      <c r="JSC65" s="468"/>
      <c r="JSD65" s="468"/>
      <c r="JSE65" s="468"/>
      <c r="JSF65" s="468"/>
      <c r="JSG65" s="468"/>
      <c r="JSH65" s="468"/>
      <c r="JSI65" s="468"/>
      <c r="JSJ65" s="468"/>
      <c r="JSK65" s="468"/>
      <c r="JSL65" s="468"/>
      <c r="JSM65" s="468"/>
      <c r="JSN65" s="468"/>
      <c r="JSO65" s="468"/>
      <c r="JSP65" s="468"/>
      <c r="JSQ65" s="468"/>
      <c r="JSR65" s="468"/>
      <c r="JSS65" s="468"/>
      <c r="JST65" s="468"/>
      <c r="JSU65" s="468"/>
      <c r="JSV65" s="468"/>
      <c r="JSW65" s="468"/>
      <c r="JSX65" s="468"/>
      <c r="JSY65" s="468"/>
      <c r="JSZ65" s="468"/>
      <c r="JTA65" s="468"/>
      <c r="JTB65" s="468"/>
      <c r="JTC65" s="468"/>
      <c r="JTD65" s="468"/>
      <c r="JTE65" s="468"/>
      <c r="JTF65" s="468"/>
      <c r="JTG65" s="468"/>
      <c r="JTH65" s="468"/>
      <c r="JTI65" s="468"/>
      <c r="JTJ65" s="468"/>
      <c r="JTK65" s="468"/>
      <c r="JTL65" s="468"/>
      <c r="JTM65" s="468"/>
      <c r="JTN65" s="468"/>
      <c r="JTO65" s="468"/>
      <c r="JTP65" s="468"/>
      <c r="JTQ65" s="468"/>
      <c r="JTR65" s="468"/>
      <c r="JTS65" s="468"/>
      <c r="JTT65" s="468"/>
      <c r="JTU65" s="468"/>
      <c r="JTV65" s="468"/>
      <c r="JTW65" s="468"/>
      <c r="JTX65" s="468"/>
      <c r="JTY65" s="468"/>
      <c r="JTZ65" s="468"/>
      <c r="JUA65" s="468"/>
      <c r="JUB65" s="468"/>
      <c r="JUC65" s="468"/>
      <c r="JUD65" s="468"/>
      <c r="JUE65" s="468"/>
      <c r="JUF65" s="468"/>
      <c r="JUG65" s="468"/>
      <c r="JUH65" s="468"/>
      <c r="JUI65" s="468"/>
      <c r="JUJ65" s="468"/>
      <c r="JUK65" s="468"/>
      <c r="JUL65" s="468"/>
      <c r="JUM65" s="468"/>
      <c r="JUN65" s="468"/>
      <c r="JUO65" s="468"/>
      <c r="JUP65" s="468"/>
      <c r="JUQ65" s="468"/>
      <c r="JUR65" s="468"/>
      <c r="JUS65" s="468"/>
      <c r="JUT65" s="468"/>
      <c r="JUU65" s="468"/>
      <c r="JUV65" s="468"/>
      <c r="JUW65" s="468"/>
      <c r="JUX65" s="468"/>
      <c r="JUY65" s="468"/>
      <c r="JUZ65" s="468"/>
      <c r="JVA65" s="468"/>
      <c r="JVB65" s="468"/>
      <c r="JVC65" s="468"/>
      <c r="JVD65" s="468"/>
      <c r="JVE65" s="468"/>
      <c r="JVF65" s="468"/>
      <c r="JVG65" s="468"/>
      <c r="JVH65" s="468"/>
      <c r="JVI65" s="468"/>
      <c r="JVJ65" s="468"/>
      <c r="JVK65" s="468"/>
      <c r="JVL65" s="468"/>
      <c r="JVM65" s="468"/>
      <c r="JVN65" s="468"/>
      <c r="JVO65" s="468"/>
      <c r="JVP65" s="468"/>
      <c r="JVQ65" s="468"/>
      <c r="JVR65" s="468"/>
      <c r="JVS65" s="468"/>
      <c r="JVT65" s="468"/>
      <c r="JVU65" s="468"/>
      <c r="JVV65" s="468"/>
      <c r="JVW65" s="468"/>
      <c r="JVX65" s="468"/>
      <c r="JVY65" s="468"/>
      <c r="JVZ65" s="468"/>
      <c r="JWA65" s="468"/>
      <c r="JWB65" s="468"/>
      <c r="JWC65" s="468"/>
      <c r="JWD65" s="468"/>
      <c r="JWE65" s="468"/>
      <c r="JWF65" s="468"/>
      <c r="JWG65" s="468"/>
      <c r="JWH65" s="468"/>
      <c r="JWI65" s="468"/>
      <c r="JWJ65" s="468"/>
      <c r="JWK65" s="468"/>
      <c r="JWL65" s="468"/>
      <c r="JWM65" s="468"/>
      <c r="JWN65" s="468"/>
      <c r="JWO65" s="468"/>
      <c r="JWP65" s="468"/>
      <c r="JWQ65" s="468"/>
      <c r="JWR65" s="468"/>
      <c r="JWS65" s="468"/>
      <c r="JWT65" s="468"/>
      <c r="JWU65" s="468"/>
      <c r="JWV65" s="468"/>
      <c r="JWW65" s="468"/>
      <c r="JWX65" s="468"/>
      <c r="JWY65" s="468"/>
      <c r="JWZ65" s="468"/>
      <c r="JXA65" s="468"/>
      <c r="JXB65" s="468"/>
      <c r="JXC65" s="468"/>
      <c r="JXD65" s="468"/>
      <c r="JXE65" s="468"/>
      <c r="JXF65" s="468"/>
      <c r="JXG65" s="468"/>
      <c r="JXH65" s="468"/>
      <c r="JXI65" s="468"/>
      <c r="JXJ65" s="468"/>
      <c r="JXK65" s="468"/>
      <c r="JXL65" s="468"/>
      <c r="JXM65" s="468"/>
      <c r="JXN65" s="468"/>
      <c r="JXO65" s="468"/>
      <c r="JXP65" s="468"/>
      <c r="JXQ65" s="468"/>
      <c r="JXR65" s="468"/>
      <c r="JXS65" s="468"/>
      <c r="JXT65" s="468"/>
      <c r="JXU65" s="468"/>
      <c r="JXV65" s="468"/>
      <c r="JXW65" s="468"/>
      <c r="JXX65" s="468"/>
      <c r="JXY65" s="468"/>
      <c r="JXZ65" s="468"/>
      <c r="JYA65" s="468"/>
      <c r="JYB65" s="468"/>
      <c r="JYC65" s="468"/>
      <c r="JYD65" s="468"/>
      <c r="JYE65" s="468"/>
      <c r="JYF65" s="468"/>
      <c r="JYG65" s="468"/>
      <c r="JYH65" s="468"/>
      <c r="JYI65" s="468"/>
      <c r="JYJ65" s="468"/>
      <c r="JYK65" s="468"/>
      <c r="JYL65" s="468"/>
      <c r="JYM65" s="468"/>
      <c r="JYN65" s="468"/>
      <c r="JYO65" s="468"/>
      <c r="JYP65" s="468"/>
      <c r="JYQ65" s="468"/>
      <c r="JYR65" s="468"/>
      <c r="JYS65" s="468"/>
      <c r="JYT65" s="468"/>
      <c r="JYU65" s="468"/>
      <c r="JYV65" s="468"/>
      <c r="JYW65" s="468"/>
      <c r="JYX65" s="468"/>
      <c r="JYY65" s="468"/>
      <c r="JYZ65" s="468"/>
      <c r="JZA65" s="468"/>
      <c r="JZB65" s="468"/>
      <c r="JZC65" s="468"/>
      <c r="JZD65" s="468"/>
      <c r="JZE65" s="468"/>
      <c r="JZF65" s="468"/>
      <c r="JZG65" s="468"/>
      <c r="JZH65" s="468"/>
      <c r="JZI65" s="468"/>
      <c r="JZJ65" s="468"/>
      <c r="JZK65" s="468"/>
      <c r="JZL65" s="468"/>
      <c r="JZM65" s="468"/>
      <c r="JZN65" s="468"/>
      <c r="JZO65" s="468"/>
      <c r="JZP65" s="468"/>
      <c r="JZQ65" s="468"/>
      <c r="JZR65" s="468"/>
      <c r="JZS65" s="468"/>
      <c r="JZT65" s="468"/>
      <c r="JZU65" s="468"/>
      <c r="JZV65" s="468"/>
      <c r="JZW65" s="468"/>
      <c r="JZX65" s="468"/>
      <c r="JZY65" s="468"/>
      <c r="JZZ65" s="468"/>
      <c r="KAA65" s="468"/>
      <c r="KAB65" s="468"/>
      <c r="KAC65" s="468"/>
      <c r="KAD65" s="468"/>
      <c r="KAE65" s="468"/>
      <c r="KAF65" s="468"/>
      <c r="KAG65" s="468"/>
      <c r="KAH65" s="468"/>
      <c r="KAI65" s="468"/>
      <c r="KAJ65" s="468"/>
      <c r="KAK65" s="468"/>
      <c r="KAL65" s="468"/>
      <c r="KAM65" s="468"/>
      <c r="KAN65" s="468"/>
      <c r="KAO65" s="468"/>
      <c r="KAP65" s="468"/>
      <c r="KAQ65" s="468"/>
      <c r="KAR65" s="468"/>
      <c r="KAS65" s="468"/>
      <c r="KAT65" s="468"/>
      <c r="KAU65" s="468"/>
      <c r="KAV65" s="468"/>
      <c r="KAW65" s="468"/>
      <c r="KAX65" s="468"/>
      <c r="KAY65" s="468"/>
      <c r="KAZ65" s="468"/>
      <c r="KBA65" s="468"/>
      <c r="KBB65" s="468"/>
      <c r="KBC65" s="468"/>
      <c r="KBD65" s="468"/>
      <c r="KBE65" s="468"/>
      <c r="KBF65" s="468"/>
      <c r="KBG65" s="468"/>
      <c r="KBH65" s="468"/>
      <c r="KBI65" s="468"/>
      <c r="KBJ65" s="468"/>
      <c r="KBK65" s="468"/>
      <c r="KBL65" s="468"/>
      <c r="KBM65" s="468"/>
      <c r="KBN65" s="468"/>
      <c r="KBO65" s="468"/>
      <c r="KBP65" s="468"/>
      <c r="KBQ65" s="468"/>
      <c r="KBR65" s="468"/>
      <c r="KBS65" s="468"/>
      <c r="KBT65" s="468"/>
      <c r="KBU65" s="468"/>
      <c r="KBV65" s="468"/>
      <c r="KBW65" s="468"/>
      <c r="KBX65" s="468"/>
      <c r="KBY65" s="468"/>
      <c r="KBZ65" s="468"/>
      <c r="KCA65" s="468"/>
      <c r="KCB65" s="468"/>
      <c r="KCC65" s="468"/>
      <c r="KCD65" s="468"/>
      <c r="KCE65" s="468"/>
      <c r="KCF65" s="468"/>
      <c r="KCG65" s="468"/>
      <c r="KCH65" s="468"/>
      <c r="KCI65" s="468"/>
      <c r="KCJ65" s="468"/>
      <c r="KCK65" s="468"/>
      <c r="KCL65" s="468"/>
      <c r="KCM65" s="468"/>
      <c r="KCN65" s="468"/>
      <c r="KCO65" s="468"/>
      <c r="KCP65" s="468"/>
      <c r="KCQ65" s="468"/>
      <c r="KCR65" s="468"/>
      <c r="KCS65" s="468"/>
      <c r="KCT65" s="468"/>
      <c r="KCU65" s="468"/>
      <c r="KCV65" s="468"/>
      <c r="KCW65" s="468"/>
      <c r="KCX65" s="468"/>
      <c r="KCY65" s="468"/>
      <c r="KCZ65" s="468"/>
      <c r="KDA65" s="468"/>
      <c r="KDB65" s="468"/>
      <c r="KDC65" s="468"/>
      <c r="KDD65" s="468"/>
      <c r="KDE65" s="468"/>
      <c r="KDF65" s="468"/>
      <c r="KDG65" s="468"/>
      <c r="KDH65" s="468"/>
      <c r="KDI65" s="468"/>
      <c r="KDJ65" s="468"/>
      <c r="KDK65" s="468"/>
      <c r="KDL65" s="468"/>
      <c r="KDM65" s="468"/>
      <c r="KDN65" s="468"/>
      <c r="KDO65" s="468"/>
      <c r="KDP65" s="468"/>
      <c r="KDQ65" s="468"/>
      <c r="KDR65" s="468"/>
      <c r="KDS65" s="468"/>
      <c r="KDT65" s="468"/>
      <c r="KDU65" s="468"/>
      <c r="KDV65" s="468"/>
      <c r="KDW65" s="468"/>
      <c r="KDX65" s="468"/>
      <c r="KDY65" s="468"/>
      <c r="KDZ65" s="468"/>
      <c r="KEA65" s="468"/>
      <c r="KEB65" s="468"/>
      <c r="KEC65" s="468"/>
      <c r="KED65" s="468"/>
      <c r="KEE65" s="468"/>
      <c r="KEF65" s="468"/>
      <c r="KEG65" s="468"/>
      <c r="KEH65" s="468"/>
      <c r="KEI65" s="468"/>
      <c r="KEJ65" s="468"/>
      <c r="KEK65" s="468"/>
      <c r="KEL65" s="468"/>
      <c r="KEM65" s="468"/>
      <c r="KEN65" s="468"/>
      <c r="KEO65" s="468"/>
      <c r="KEP65" s="468"/>
      <c r="KEQ65" s="468"/>
      <c r="KER65" s="468"/>
      <c r="KES65" s="468"/>
      <c r="KET65" s="468"/>
      <c r="KEU65" s="468"/>
      <c r="KEV65" s="468"/>
      <c r="KEW65" s="468"/>
      <c r="KEX65" s="468"/>
      <c r="KEY65" s="468"/>
      <c r="KEZ65" s="468"/>
      <c r="KFA65" s="468"/>
      <c r="KFB65" s="468"/>
      <c r="KFC65" s="468"/>
      <c r="KFD65" s="468"/>
      <c r="KFE65" s="468"/>
      <c r="KFF65" s="468"/>
      <c r="KFG65" s="468"/>
      <c r="KFH65" s="468"/>
      <c r="KFI65" s="468"/>
      <c r="KFJ65" s="468"/>
      <c r="KFK65" s="468"/>
      <c r="KFL65" s="468"/>
      <c r="KFM65" s="468"/>
      <c r="KFN65" s="468"/>
      <c r="KFO65" s="468"/>
      <c r="KFP65" s="468"/>
      <c r="KFQ65" s="468"/>
      <c r="KFR65" s="468"/>
      <c r="KFS65" s="468"/>
      <c r="KFT65" s="468"/>
      <c r="KFU65" s="468"/>
      <c r="KFV65" s="468"/>
      <c r="KFW65" s="468"/>
      <c r="KFX65" s="468"/>
      <c r="KFY65" s="468"/>
      <c r="KFZ65" s="468"/>
      <c r="KGA65" s="468"/>
      <c r="KGB65" s="468"/>
      <c r="KGC65" s="468"/>
      <c r="KGD65" s="468"/>
      <c r="KGE65" s="468"/>
      <c r="KGF65" s="468"/>
      <c r="KGG65" s="468"/>
      <c r="KGH65" s="468"/>
      <c r="KGI65" s="468"/>
      <c r="KGJ65" s="468"/>
      <c r="KGK65" s="468"/>
      <c r="KGL65" s="468"/>
      <c r="KGM65" s="468"/>
      <c r="KGN65" s="468"/>
      <c r="KGO65" s="468"/>
      <c r="KGP65" s="468"/>
      <c r="KGQ65" s="468"/>
      <c r="KGR65" s="468"/>
      <c r="KGS65" s="468"/>
      <c r="KGT65" s="468"/>
      <c r="KGU65" s="468"/>
      <c r="KGV65" s="468"/>
      <c r="KGW65" s="468"/>
      <c r="KGX65" s="468"/>
      <c r="KGY65" s="468"/>
      <c r="KGZ65" s="468"/>
      <c r="KHA65" s="468"/>
      <c r="KHB65" s="468"/>
      <c r="KHC65" s="468"/>
      <c r="KHD65" s="468"/>
      <c r="KHE65" s="468"/>
      <c r="KHF65" s="468"/>
      <c r="KHG65" s="468"/>
      <c r="KHH65" s="468"/>
      <c r="KHI65" s="468"/>
      <c r="KHJ65" s="468"/>
      <c r="KHK65" s="468"/>
      <c r="KHL65" s="468"/>
      <c r="KHM65" s="468"/>
      <c r="KHN65" s="468"/>
      <c r="KHO65" s="468"/>
      <c r="KHP65" s="468"/>
      <c r="KHQ65" s="468"/>
      <c r="KHR65" s="468"/>
      <c r="KHS65" s="468"/>
      <c r="KHT65" s="468"/>
      <c r="KHU65" s="468"/>
      <c r="KHV65" s="468"/>
      <c r="KHW65" s="468"/>
      <c r="KHX65" s="468"/>
      <c r="KHY65" s="468"/>
      <c r="KHZ65" s="468"/>
      <c r="KIA65" s="468"/>
      <c r="KIB65" s="468"/>
      <c r="KIC65" s="468"/>
      <c r="KID65" s="468"/>
      <c r="KIE65" s="468"/>
      <c r="KIF65" s="468"/>
      <c r="KIG65" s="468"/>
      <c r="KIH65" s="468"/>
      <c r="KII65" s="468"/>
      <c r="KIJ65" s="468"/>
      <c r="KIK65" s="468"/>
      <c r="KIL65" s="468"/>
      <c r="KIM65" s="468"/>
      <c r="KIN65" s="468"/>
      <c r="KIO65" s="468"/>
      <c r="KIP65" s="468"/>
      <c r="KIQ65" s="468"/>
      <c r="KIR65" s="468"/>
      <c r="KIS65" s="468"/>
      <c r="KIT65" s="468"/>
      <c r="KIU65" s="468"/>
      <c r="KIV65" s="468"/>
      <c r="KIW65" s="468"/>
      <c r="KIX65" s="468"/>
      <c r="KIY65" s="468"/>
      <c r="KIZ65" s="468"/>
      <c r="KJA65" s="468"/>
      <c r="KJB65" s="468"/>
      <c r="KJC65" s="468"/>
      <c r="KJD65" s="468"/>
      <c r="KJE65" s="468"/>
      <c r="KJF65" s="468"/>
      <c r="KJG65" s="468"/>
      <c r="KJH65" s="468"/>
      <c r="KJI65" s="468"/>
      <c r="KJJ65" s="468"/>
      <c r="KJK65" s="468"/>
      <c r="KJL65" s="468"/>
      <c r="KJM65" s="468"/>
      <c r="KJN65" s="468"/>
      <c r="KJO65" s="468"/>
      <c r="KJP65" s="468"/>
      <c r="KJQ65" s="468"/>
      <c r="KJR65" s="468"/>
      <c r="KJS65" s="468"/>
      <c r="KJT65" s="468"/>
      <c r="KJU65" s="468"/>
      <c r="KJV65" s="468"/>
      <c r="KJW65" s="468"/>
      <c r="KJX65" s="468"/>
      <c r="KJY65" s="468"/>
      <c r="KJZ65" s="468"/>
      <c r="KKA65" s="468"/>
      <c r="KKB65" s="468"/>
      <c r="KKC65" s="468"/>
      <c r="KKD65" s="468"/>
      <c r="KKE65" s="468"/>
      <c r="KKF65" s="468"/>
      <c r="KKG65" s="468"/>
      <c r="KKH65" s="468"/>
      <c r="KKI65" s="468"/>
      <c r="KKJ65" s="468"/>
      <c r="KKK65" s="468"/>
      <c r="KKL65" s="468"/>
      <c r="KKM65" s="468"/>
      <c r="KKN65" s="468"/>
      <c r="KKO65" s="468"/>
      <c r="KKP65" s="468"/>
      <c r="KKQ65" s="468"/>
      <c r="KKR65" s="468"/>
      <c r="KKS65" s="468"/>
      <c r="KKT65" s="468"/>
      <c r="KKU65" s="468"/>
      <c r="KKV65" s="468"/>
      <c r="KKW65" s="468"/>
      <c r="KKX65" s="468"/>
      <c r="KKY65" s="468"/>
      <c r="KKZ65" s="468"/>
      <c r="KLA65" s="468"/>
      <c r="KLB65" s="468"/>
      <c r="KLC65" s="468"/>
      <c r="KLD65" s="468"/>
      <c r="KLE65" s="468"/>
      <c r="KLF65" s="468"/>
      <c r="KLG65" s="468"/>
      <c r="KLH65" s="468"/>
      <c r="KLI65" s="468"/>
      <c r="KLJ65" s="468"/>
      <c r="KLK65" s="468"/>
      <c r="KLL65" s="468"/>
      <c r="KLM65" s="468"/>
      <c r="KLN65" s="468"/>
      <c r="KLO65" s="468"/>
      <c r="KLP65" s="468"/>
      <c r="KLQ65" s="468"/>
      <c r="KLR65" s="468"/>
      <c r="KLS65" s="468"/>
      <c r="KLT65" s="468"/>
      <c r="KLU65" s="468"/>
      <c r="KLV65" s="468"/>
      <c r="KLW65" s="468"/>
      <c r="KLX65" s="468"/>
      <c r="KLY65" s="468"/>
      <c r="KLZ65" s="468"/>
      <c r="KMA65" s="468"/>
      <c r="KMB65" s="468"/>
      <c r="KMC65" s="468"/>
      <c r="KMD65" s="468"/>
      <c r="KME65" s="468"/>
      <c r="KMF65" s="468"/>
      <c r="KMG65" s="468"/>
      <c r="KMH65" s="468"/>
      <c r="KMI65" s="468"/>
      <c r="KMJ65" s="468"/>
      <c r="KMK65" s="468"/>
      <c r="KML65" s="468"/>
      <c r="KMM65" s="468"/>
      <c r="KMN65" s="468"/>
      <c r="KMO65" s="468"/>
      <c r="KMP65" s="468"/>
      <c r="KMQ65" s="468"/>
      <c r="KMR65" s="468"/>
      <c r="KMS65" s="468"/>
      <c r="KMT65" s="468"/>
      <c r="KMU65" s="468"/>
      <c r="KMV65" s="468"/>
      <c r="KMW65" s="468"/>
      <c r="KMX65" s="468"/>
      <c r="KMY65" s="468"/>
      <c r="KMZ65" s="468"/>
      <c r="KNA65" s="468"/>
      <c r="KNB65" s="468"/>
      <c r="KNC65" s="468"/>
      <c r="KND65" s="468"/>
      <c r="KNE65" s="468"/>
      <c r="KNF65" s="468"/>
      <c r="KNG65" s="468"/>
      <c r="KNH65" s="468"/>
      <c r="KNI65" s="468"/>
      <c r="KNJ65" s="468"/>
      <c r="KNK65" s="468"/>
      <c r="KNL65" s="468"/>
      <c r="KNM65" s="468"/>
      <c r="KNN65" s="468"/>
      <c r="KNO65" s="468"/>
      <c r="KNP65" s="468"/>
      <c r="KNQ65" s="468"/>
      <c r="KNR65" s="468"/>
      <c r="KNS65" s="468"/>
      <c r="KNT65" s="468"/>
      <c r="KNU65" s="468"/>
      <c r="KNV65" s="468"/>
      <c r="KNW65" s="468"/>
      <c r="KNX65" s="468"/>
      <c r="KNY65" s="468"/>
      <c r="KNZ65" s="468"/>
      <c r="KOA65" s="468"/>
      <c r="KOB65" s="468"/>
      <c r="KOC65" s="468"/>
      <c r="KOD65" s="468"/>
      <c r="KOE65" s="468"/>
      <c r="KOF65" s="468"/>
      <c r="KOG65" s="468"/>
      <c r="KOH65" s="468"/>
      <c r="KOI65" s="468"/>
      <c r="KOJ65" s="468"/>
      <c r="KOK65" s="468"/>
      <c r="KOL65" s="468"/>
      <c r="KOM65" s="468"/>
      <c r="KON65" s="468"/>
      <c r="KOO65" s="468"/>
      <c r="KOP65" s="468"/>
      <c r="KOQ65" s="468"/>
      <c r="KOR65" s="468"/>
      <c r="KOS65" s="468"/>
      <c r="KOT65" s="468"/>
      <c r="KOU65" s="468"/>
      <c r="KOV65" s="468"/>
      <c r="KOW65" s="468"/>
      <c r="KOX65" s="468"/>
      <c r="KOY65" s="468"/>
      <c r="KOZ65" s="468"/>
      <c r="KPA65" s="468"/>
      <c r="KPB65" s="468"/>
      <c r="KPC65" s="468"/>
      <c r="KPD65" s="468"/>
      <c r="KPE65" s="468"/>
      <c r="KPF65" s="468"/>
      <c r="KPG65" s="468"/>
      <c r="KPH65" s="468"/>
      <c r="KPI65" s="468"/>
      <c r="KPJ65" s="468"/>
      <c r="KPK65" s="468"/>
      <c r="KPL65" s="468"/>
      <c r="KPM65" s="468"/>
      <c r="KPN65" s="468"/>
      <c r="KPO65" s="468"/>
      <c r="KPP65" s="468"/>
      <c r="KPQ65" s="468"/>
      <c r="KPR65" s="468"/>
      <c r="KPS65" s="468"/>
      <c r="KPT65" s="468"/>
      <c r="KPU65" s="468"/>
      <c r="KPV65" s="468"/>
      <c r="KPW65" s="468"/>
      <c r="KPX65" s="468"/>
      <c r="KPY65" s="468"/>
      <c r="KPZ65" s="468"/>
      <c r="KQA65" s="468"/>
      <c r="KQB65" s="468"/>
      <c r="KQC65" s="468"/>
      <c r="KQD65" s="468"/>
      <c r="KQE65" s="468"/>
      <c r="KQF65" s="468"/>
      <c r="KQG65" s="468"/>
      <c r="KQH65" s="468"/>
      <c r="KQI65" s="468"/>
      <c r="KQJ65" s="468"/>
      <c r="KQK65" s="468"/>
      <c r="KQL65" s="468"/>
      <c r="KQM65" s="468"/>
      <c r="KQN65" s="468"/>
      <c r="KQO65" s="468"/>
      <c r="KQP65" s="468"/>
      <c r="KQQ65" s="468"/>
      <c r="KQR65" s="468"/>
      <c r="KQS65" s="468"/>
      <c r="KQT65" s="468"/>
      <c r="KQU65" s="468"/>
      <c r="KQV65" s="468"/>
      <c r="KQW65" s="468"/>
      <c r="KQX65" s="468"/>
      <c r="KQY65" s="468"/>
      <c r="KQZ65" s="468"/>
      <c r="KRA65" s="468"/>
      <c r="KRB65" s="468"/>
      <c r="KRC65" s="468"/>
      <c r="KRD65" s="468"/>
      <c r="KRE65" s="468"/>
      <c r="KRF65" s="468"/>
      <c r="KRG65" s="468"/>
      <c r="KRH65" s="468"/>
      <c r="KRI65" s="468"/>
      <c r="KRJ65" s="468"/>
      <c r="KRK65" s="468"/>
      <c r="KRL65" s="468"/>
      <c r="KRM65" s="468"/>
      <c r="KRN65" s="468"/>
      <c r="KRO65" s="468"/>
      <c r="KRP65" s="468"/>
      <c r="KRQ65" s="468"/>
      <c r="KRR65" s="468"/>
      <c r="KRS65" s="468"/>
      <c r="KRT65" s="468"/>
      <c r="KRU65" s="468"/>
      <c r="KRV65" s="468"/>
      <c r="KRW65" s="468"/>
      <c r="KRX65" s="468"/>
      <c r="KRY65" s="468"/>
      <c r="KRZ65" s="468"/>
      <c r="KSA65" s="468"/>
      <c r="KSB65" s="468"/>
      <c r="KSC65" s="468"/>
      <c r="KSD65" s="468"/>
      <c r="KSE65" s="468"/>
      <c r="KSF65" s="468"/>
      <c r="KSG65" s="468"/>
      <c r="KSH65" s="468"/>
      <c r="KSI65" s="468"/>
      <c r="KSJ65" s="468"/>
      <c r="KSK65" s="468"/>
      <c r="KSL65" s="468"/>
      <c r="KSM65" s="468"/>
      <c r="KSN65" s="468"/>
      <c r="KSO65" s="468"/>
      <c r="KSP65" s="468"/>
      <c r="KSQ65" s="468"/>
      <c r="KSR65" s="468"/>
      <c r="KSS65" s="468"/>
      <c r="KST65" s="468"/>
      <c r="KSU65" s="468"/>
      <c r="KSV65" s="468"/>
      <c r="KSW65" s="468"/>
      <c r="KSX65" s="468"/>
      <c r="KSY65" s="468"/>
      <c r="KSZ65" s="468"/>
      <c r="KTA65" s="468"/>
      <c r="KTB65" s="468"/>
      <c r="KTC65" s="468"/>
      <c r="KTD65" s="468"/>
      <c r="KTE65" s="468"/>
      <c r="KTF65" s="468"/>
      <c r="KTG65" s="468"/>
      <c r="KTH65" s="468"/>
      <c r="KTI65" s="468"/>
      <c r="KTJ65" s="468"/>
      <c r="KTK65" s="468"/>
      <c r="KTL65" s="468"/>
      <c r="KTM65" s="468"/>
      <c r="KTN65" s="468"/>
      <c r="KTO65" s="468"/>
      <c r="KTP65" s="468"/>
      <c r="KTQ65" s="468"/>
      <c r="KTR65" s="468"/>
      <c r="KTS65" s="468"/>
      <c r="KTT65" s="468"/>
      <c r="KTU65" s="468"/>
      <c r="KTV65" s="468"/>
      <c r="KTW65" s="468"/>
      <c r="KTX65" s="468"/>
      <c r="KTY65" s="468"/>
      <c r="KTZ65" s="468"/>
      <c r="KUA65" s="468"/>
      <c r="KUB65" s="468"/>
      <c r="KUC65" s="468"/>
      <c r="KUD65" s="468"/>
      <c r="KUE65" s="468"/>
      <c r="KUF65" s="468"/>
      <c r="KUG65" s="468"/>
      <c r="KUH65" s="468"/>
      <c r="KUI65" s="468"/>
      <c r="KUJ65" s="468"/>
      <c r="KUK65" s="468"/>
      <c r="KUL65" s="468"/>
      <c r="KUM65" s="468"/>
      <c r="KUN65" s="468"/>
      <c r="KUO65" s="468"/>
      <c r="KUP65" s="468"/>
      <c r="KUQ65" s="468"/>
      <c r="KUR65" s="468"/>
      <c r="KUS65" s="468"/>
      <c r="KUT65" s="468"/>
      <c r="KUU65" s="468"/>
      <c r="KUV65" s="468"/>
      <c r="KUW65" s="468"/>
      <c r="KUX65" s="468"/>
      <c r="KUY65" s="468"/>
      <c r="KUZ65" s="468"/>
      <c r="KVA65" s="468"/>
      <c r="KVB65" s="468"/>
      <c r="KVC65" s="468"/>
      <c r="KVD65" s="468"/>
      <c r="KVE65" s="468"/>
      <c r="KVF65" s="468"/>
      <c r="KVG65" s="468"/>
      <c r="KVH65" s="468"/>
      <c r="KVI65" s="468"/>
      <c r="KVJ65" s="468"/>
      <c r="KVK65" s="468"/>
      <c r="KVL65" s="468"/>
      <c r="KVM65" s="468"/>
      <c r="KVN65" s="468"/>
      <c r="KVO65" s="468"/>
      <c r="KVP65" s="468"/>
      <c r="KVQ65" s="468"/>
      <c r="KVR65" s="468"/>
      <c r="KVS65" s="468"/>
      <c r="KVT65" s="468"/>
      <c r="KVU65" s="468"/>
      <c r="KVV65" s="468"/>
      <c r="KVW65" s="468"/>
      <c r="KVX65" s="468"/>
      <c r="KVY65" s="468"/>
      <c r="KVZ65" s="468"/>
      <c r="KWA65" s="468"/>
      <c r="KWB65" s="468"/>
      <c r="KWC65" s="468"/>
      <c r="KWD65" s="468"/>
      <c r="KWE65" s="468"/>
      <c r="KWF65" s="468"/>
      <c r="KWG65" s="468"/>
      <c r="KWH65" s="468"/>
      <c r="KWI65" s="468"/>
      <c r="KWJ65" s="468"/>
      <c r="KWK65" s="468"/>
      <c r="KWL65" s="468"/>
      <c r="KWM65" s="468"/>
      <c r="KWN65" s="468"/>
      <c r="KWO65" s="468"/>
      <c r="KWP65" s="468"/>
      <c r="KWQ65" s="468"/>
      <c r="KWR65" s="468"/>
      <c r="KWS65" s="468"/>
      <c r="KWT65" s="468"/>
      <c r="KWU65" s="468"/>
      <c r="KWV65" s="468"/>
      <c r="KWW65" s="468"/>
      <c r="KWX65" s="468"/>
      <c r="KWY65" s="468"/>
      <c r="KWZ65" s="468"/>
      <c r="KXA65" s="468"/>
      <c r="KXB65" s="468"/>
      <c r="KXC65" s="468"/>
      <c r="KXD65" s="468"/>
      <c r="KXE65" s="468"/>
      <c r="KXF65" s="468"/>
      <c r="KXG65" s="468"/>
      <c r="KXH65" s="468"/>
      <c r="KXI65" s="468"/>
      <c r="KXJ65" s="468"/>
      <c r="KXK65" s="468"/>
      <c r="KXL65" s="468"/>
      <c r="KXM65" s="468"/>
      <c r="KXN65" s="468"/>
      <c r="KXO65" s="468"/>
      <c r="KXP65" s="468"/>
      <c r="KXQ65" s="468"/>
      <c r="KXR65" s="468"/>
      <c r="KXS65" s="468"/>
      <c r="KXT65" s="468"/>
      <c r="KXU65" s="468"/>
      <c r="KXV65" s="468"/>
      <c r="KXW65" s="468"/>
      <c r="KXX65" s="468"/>
      <c r="KXY65" s="468"/>
      <c r="KXZ65" s="468"/>
      <c r="KYA65" s="468"/>
      <c r="KYB65" s="468"/>
      <c r="KYC65" s="468"/>
      <c r="KYD65" s="468"/>
      <c r="KYE65" s="468"/>
      <c r="KYF65" s="468"/>
      <c r="KYG65" s="468"/>
      <c r="KYH65" s="468"/>
      <c r="KYI65" s="468"/>
      <c r="KYJ65" s="468"/>
      <c r="KYK65" s="468"/>
      <c r="KYL65" s="468"/>
      <c r="KYM65" s="468"/>
      <c r="KYN65" s="468"/>
      <c r="KYO65" s="468"/>
      <c r="KYP65" s="468"/>
      <c r="KYQ65" s="468"/>
      <c r="KYR65" s="468"/>
      <c r="KYS65" s="468"/>
      <c r="KYT65" s="468"/>
      <c r="KYU65" s="468"/>
      <c r="KYV65" s="468"/>
      <c r="KYW65" s="468"/>
      <c r="KYX65" s="468"/>
      <c r="KYY65" s="468"/>
      <c r="KYZ65" s="468"/>
      <c r="KZA65" s="468"/>
      <c r="KZB65" s="468"/>
      <c r="KZC65" s="468"/>
      <c r="KZD65" s="468"/>
      <c r="KZE65" s="468"/>
      <c r="KZF65" s="468"/>
      <c r="KZG65" s="468"/>
      <c r="KZH65" s="468"/>
      <c r="KZI65" s="468"/>
      <c r="KZJ65" s="468"/>
      <c r="KZK65" s="468"/>
      <c r="KZL65" s="468"/>
      <c r="KZM65" s="468"/>
      <c r="KZN65" s="468"/>
      <c r="KZO65" s="468"/>
      <c r="KZP65" s="468"/>
      <c r="KZQ65" s="468"/>
      <c r="KZR65" s="468"/>
      <c r="KZS65" s="468"/>
      <c r="KZT65" s="468"/>
      <c r="KZU65" s="468"/>
      <c r="KZV65" s="468"/>
      <c r="KZW65" s="468"/>
      <c r="KZX65" s="468"/>
      <c r="KZY65" s="468"/>
      <c r="KZZ65" s="468"/>
      <c r="LAA65" s="468"/>
      <c r="LAB65" s="468"/>
      <c r="LAC65" s="468"/>
      <c r="LAD65" s="468"/>
      <c r="LAE65" s="468"/>
      <c r="LAF65" s="468"/>
      <c r="LAG65" s="468"/>
      <c r="LAH65" s="468"/>
      <c r="LAI65" s="468"/>
      <c r="LAJ65" s="468"/>
      <c r="LAK65" s="468"/>
      <c r="LAL65" s="468"/>
      <c r="LAM65" s="468"/>
      <c r="LAN65" s="468"/>
      <c r="LAO65" s="468"/>
      <c r="LAP65" s="468"/>
      <c r="LAQ65" s="468"/>
      <c r="LAR65" s="468"/>
      <c r="LAS65" s="468"/>
      <c r="LAT65" s="468"/>
      <c r="LAU65" s="468"/>
      <c r="LAV65" s="468"/>
      <c r="LAW65" s="468"/>
      <c r="LAX65" s="468"/>
      <c r="LAY65" s="468"/>
      <c r="LAZ65" s="468"/>
      <c r="LBA65" s="468"/>
      <c r="LBB65" s="468"/>
      <c r="LBC65" s="468"/>
      <c r="LBD65" s="468"/>
      <c r="LBE65" s="468"/>
      <c r="LBF65" s="468"/>
      <c r="LBG65" s="468"/>
      <c r="LBH65" s="468"/>
      <c r="LBI65" s="468"/>
      <c r="LBJ65" s="468"/>
      <c r="LBK65" s="468"/>
      <c r="LBL65" s="468"/>
      <c r="LBM65" s="468"/>
      <c r="LBN65" s="468"/>
      <c r="LBO65" s="468"/>
      <c r="LBP65" s="468"/>
      <c r="LBQ65" s="468"/>
      <c r="LBR65" s="468"/>
      <c r="LBS65" s="468"/>
      <c r="LBT65" s="468"/>
      <c r="LBU65" s="468"/>
      <c r="LBV65" s="468"/>
      <c r="LBW65" s="468"/>
      <c r="LBX65" s="468"/>
      <c r="LBY65" s="468"/>
      <c r="LBZ65" s="468"/>
      <c r="LCA65" s="468"/>
      <c r="LCB65" s="468"/>
      <c r="LCC65" s="468"/>
      <c r="LCD65" s="468"/>
      <c r="LCE65" s="468"/>
      <c r="LCF65" s="468"/>
      <c r="LCG65" s="468"/>
      <c r="LCH65" s="468"/>
      <c r="LCI65" s="468"/>
      <c r="LCJ65" s="468"/>
      <c r="LCK65" s="468"/>
      <c r="LCL65" s="468"/>
      <c r="LCM65" s="468"/>
      <c r="LCN65" s="468"/>
      <c r="LCO65" s="468"/>
      <c r="LCP65" s="468"/>
      <c r="LCQ65" s="468"/>
      <c r="LCR65" s="468"/>
      <c r="LCS65" s="468"/>
      <c r="LCT65" s="468"/>
      <c r="LCU65" s="468"/>
      <c r="LCV65" s="468"/>
      <c r="LCW65" s="468"/>
      <c r="LCX65" s="468"/>
      <c r="LCY65" s="468"/>
      <c r="LCZ65" s="468"/>
      <c r="LDA65" s="468"/>
      <c r="LDB65" s="468"/>
      <c r="LDC65" s="468"/>
      <c r="LDD65" s="468"/>
      <c r="LDE65" s="468"/>
      <c r="LDF65" s="468"/>
      <c r="LDG65" s="468"/>
      <c r="LDH65" s="468"/>
      <c r="LDI65" s="468"/>
      <c r="LDJ65" s="468"/>
      <c r="LDK65" s="468"/>
      <c r="LDL65" s="468"/>
      <c r="LDM65" s="468"/>
      <c r="LDN65" s="468"/>
      <c r="LDO65" s="468"/>
      <c r="LDP65" s="468"/>
      <c r="LDQ65" s="468"/>
      <c r="LDR65" s="468"/>
      <c r="LDS65" s="468"/>
      <c r="LDT65" s="468"/>
      <c r="LDU65" s="468"/>
      <c r="LDV65" s="468"/>
      <c r="LDW65" s="468"/>
      <c r="LDX65" s="468"/>
      <c r="LDY65" s="468"/>
      <c r="LDZ65" s="468"/>
      <c r="LEA65" s="468"/>
      <c r="LEB65" s="468"/>
      <c r="LEC65" s="468"/>
      <c r="LED65" s="468"/>
      <c r="LEE65" s="468"/>
      <c r="LEF65" s="468"/>
      <c r="LEG65" s="468"/>
      <c r="LEH65" s="468"/>
      <c r="LEI65" s="468"/>
      <c r="LEJ65" s="468"/>
      <c r="LEK65" s="468"/>
      <c r="LEL65" s="468"/>
      <c r="LEM65" s="468"/>
      <c r="LEN65" s="468"/>
      <c r="LEO65" s="468"/>
      <c r="LEP65" s="468"/>
      <c r="LEQ65" s="468"/>
      <c r="LER65" s="468"/>
      <c r="LES65" s="468"/>
      <c r="LET65" s="468"/>
      <c r="LEU65" s="468"/>
      <c r="LEV65" s="468"/>
      <c r="LEW65" s="468"/>
      <c r="LEX65" s="468"/>
      <c r="LEY65" s="468"/>
      <c r="LEZ65" s="468"/>
      <c r="LFA65" s="468"/>
      <c r="LFB65" s="468"/>
      <c r="LFC65" s="468"/>
      <c r="LFD65" s="468"/>
      <c r="LFE65" s="468"/>
      <c r="LFF65" s="468"/>
      <c r="LFG65" s="468"/>
      <c r="LFH65" s="468"/>
      <c r="LFI65" s="468"/>
      <c r="LFJ65" s="468"/>
      <c r="LFK65" s="468"/>
      <c r="LFL65" s="468"/>
      <c r="LFM65" s="468"/>
      <c r="LFN65" s="468"/>
      <c r="LFO65" s="468"/>
      <c r="LFP65" s="468"/>
      <c r="LFQ65" s="468"/>
      <c r="LFR65" s="468"/>
      <c r="LFS65" s="468"/>
      <c r="LFT65" s="468"/>
      <c r="LFU65" s="468"/>
      <c r="LFV65" s="468"/>
      <c r="LFW65" s="468"/>
      <c r="LFX65" s="468"/>
      <c r="LFY65" s="468"/>
      <c r="LFZ65" s="468"/>
      <c r="LGA65" s="468"/>
      <c r="LGB65" s="468"/>
      <c r="LGC65" s="468"/>
      <c r="LGD65" s="468"/>
      <c r="LGE65" s="468"/>
      <c r="LGF65" s="468"/>
      <c r="LGG65" s="468"/>
      <c r="LGH65" s="468"/>
      <c r="LGI65" s="468"/>
      <c r="LGJ65" s="468"/>
      <c r="LGK65" s="468"/>
      <c r="LGL65" s="468"/>
      <c r="LGM65" s="468"/>
      <c r="LGN65" s="468"/>
      <c r="LGO65" s="468"/>
      <c r="LGP65" s="468"/>
      <c r="LGQ65" s="468"/>
      <c r="LGR65" s="468"/>
      <c r="LGS65" s="468"/>
      <c r="LGT65" s="468"/>
      <c r="LGU65" s="468"/>
      <c r="LGV65" s="468"/>
      <c r="LGW65" s="468"/>
      <c r="LGX65" s="468"/>
      <c r="LGY65" s="468"/>
      <c r="LGZ65" s="468"/>
      <c r="LHA65" s="468"/>
      <c r="LHB65" s="468"/>
      <c r="LHC65" s="468"/>
      <c r="LHD65" s="468"/>
      <c r="LHE65" s="468"/>
      <c r="LHF65" s="468"/>
      <c r="LHG65" s="468"/>
      <c r="LHH65" s="468"/>
      <c r="LHI65" s="468"/>
      <c r="LHJ65" s="468"/>
      <c r="LHK65" s="468"/>
      <c r="LHL65" s="468"/>
      <c r="LHM65" s="468"/>
      <c r="LHN65" s="468"/>
      <c r="LHO65" s="468"/>
      <c r="LHP65" s="468"/>
      <c r="LHQ65" s="468"/>
      <c r="LHR65" s="468"/>
      <c r="LHS65" s="468"/>
      <c r="LHT65" s="468"/>
      <c r="LHU65" s="468"/>
      <c r="LHV65" s="468"/>
      <c r="LHW65" s="468"/>
      <c r="LHX65" s="468"/>
      <c r="LHY65" s="468"/>
      <c r="LHZ65" s="468"/>
      <c r="LIA65" s="468"/>
      <c r="LIB65" s="468"/>
      <c r="LIC65" s="468"/>
      <c r="LID65" s="468"/>
      <c r="LIE65" s="468"/>
      <c r="LIF65" s="468"/>
      <c r="LIG65" s="468"/>
      <c r="LIH65" s="468"/>
      <c r="LII65" s="468"/>
      <c r="LIJ65" s="468"/>
      <c r="LIK65" s="468"/>
      <c r="LIL65" s="468"/>
      <c r="LIM65" s="468"/>
      <c r="LIN65" s="468"/>
      <c r="LIO65" s="468"/>
      <c r="LIP65" s="468"/>
      <c r="LIQ65" s="468"/>
      <c r="LIR65" s="468"/>
      <c r="LIS65" s="468"/>
      <c r="LIT65" s="468"/>
      <c r="LIU65" s="468"/>
      <c r="LIV65" s="468"/>
      <c r="LIW65" s="468"/>
      <c r="LIX65" s="468"/>
      <c r="LIY65" s="468"/>
      <c r="LIZ65" s="468"/>
      <c r="LJA65" s="468"/>
      <c r="LJB65" s="468"/>
      <c r="LJC65" s="468"/>
      <c r="LJD65" s="468"/>
      <c r="LJE65" s="468"/>
      <c r="LJF65" s="468"/>
      <c r="LJG65" s="468"/>
      <c r="LJH65" s="468"/>
      <c r="LJI65" s="468"/>
      <c r="LJJ65" s="468"/>
      <c r="LJK65" s="468"/>
      <c r="LJL65" s="468"/>
      <c r="LJM65" s="468"/>
      <c r="LJN65" s="468"/>
      <c r="LJO65" s="468"/>
      <c r="LJP65" s="468"/>
      <c r="LJQ65" s="468"/>
      <c r="LJR65" s="468"/>
      <c r="LJS65" s="468"/>
      <c r="LJT65" s="468"/>
      <c r="LJU65" s="468"/>
      <c r="LJV65" s="468"/>
      <c r="LJW65" s="468"/>
      <c r="LJX65" s="468"/>
      <c r="LJY65" s="468"/>
      <c r="LJZ65" s="468"/>
      <c r="LKA65" s="468"/>
      <c r="LKB65" s="468"/>
      <c r="LKC65" s="468"/>
      <c r="LKD65" s="468"/>
      <c r="LKE65" s="468"/>
      <c r="LKF65" s="468"/>
      <c r="LKG65" s="468"/>
      <c r="LKH65" s="468"/>
      <c r="LKI65" s="468"/>
      <c r="LKJ65" s="468"/>
      <c r="LKK65" s="468"/>
      <c r="LKL65" s="468"/>
      <c r="LKM65" s="468"/>
      <c r="LKN65" s="468"/>
      <c r="LKO65" s="468"/>
      <c r="LKP65" s="468"/>
      <c r="LKQ65" s="468"/>
      <c r="LKR65" s="468"/>
      <c r="LKS65" s="468"/>
      <c r="LKT65" s="468"/>
      <c r="LKU65" s="468"/>
      <c r="LKV65" s="468"/>
      <c r="LKW65" s="468"/>
      <c r="LKX65" s="468"/>
      <c r="LKY65" s="468"/>
      <c r="LKZ65" s="468"/>
      <c r="LLA65" s="468"/>
      <c r="LLB65" s="468"/>
      <c r="LLC65" s="468"/>
      <c r="LLD65" s="468"/>
      <c r="LLE65" s="468"/>
      <c r="LLF65" s="468"/>
      <c r="LLG65" s="468"/>
      <c r="LLH65" s="468"/>
      <c r="LLI65" s="468"/>
      <c r="LLJ65" s="468"/>
      <c r="LLK65" s="468"/>
      <c r="LLL65" s="468"/>
      <c r="LLM65" s="468"/>
      <c r="LLN65" s="468"/>
      <c r="LLO65" s="468"/>
      <c r="LLP65" s="468"/>
      <c r="LLQ65" s="468"/>
      <c r="LLR65" s="468"/>
      <c r="LLS65" s="468"/>
      <c r="LLT65" s="468"/>
      <c r="LLU65" s="468"/>
      <c r="LLV65" s="468"/>
      <c r="LLW65" s="468"/>
      <c r="LLX65" s="468"/>
      <c r="LLY65" s="468"/>
      <c r="LLZ65" s="468"/>
      <c r="LMA65" s="468"/>
      <c r="LMB65" s="468"/>
      <c r="LMC65" s="468"/>
      <c r="LMD65" s="468"/>
      <c r="LME65" s="468"/>
      <c r="LMF65" s="468"/>
      <c r="LMG65" s="468"/>
      <c r="LMH65" s="468"/>
      <c r="LMI65" s="468"/>
      <c r="LMJ65" s="468"/>
      <c r="LMK65" s="468"/>
      <c r="LML65" s="468"/>
      <c r="LMM65" s="468"/>
      <c r="LMN65" s="468"/>
      <c r="LMO65" s="468"/>
      <c r="LMP65" s="468"/>
      <c r="LMQ65" s="468"/>
      <c r="LMR65" s="468"/>
      <c r="LMS65" s="468"/>
      <c r="LMT65" s="468"/>
      <c r="LMU65" s="468"/>
      <c r="LMV65" s="468"/>
      <c r="LMW65" s="468"/>
      <c r="LMX65" s="468"/>
      <c r="LMY65" s="468"/>
      <c r="LMZ65" s="468"/>
      <c r="LNA65" s="468"/>
      <c r="LNB65" s="468"/>
      <c r="LNC65" s="468"/>
      <c r="LND65" s="468"/>
      <c r="LNE65" s="468"/>
      <c r="LNF65" s="468"/>
      <c r="LNG65" s="468"/>
      <c r="LNH65" s="468"/>
      <c r="LNI65" s="468"/>
      <c r="LNJ65" s="468"/>
      <c r="LNK65" s="468"/>
      <c r="LNL65" s="468"/>
      <c r="LNM65" s="468"/>
      <c r="LNN65" s="468"/>
      <c r="LNO65" s="468"/>
      <c r="LNP65" s="468"/>
      <c r="LNQ65" s="468"/>
      <c r="LNR65" s="468"/>
      <c r="LNS65" s="468"/>
      <c r="LNT65" s="468"/>
      <c r="LNU65" s="468"/>
      <c r="LNV65" s="468"/>
      <c r="LNW65" s="468"/>
      <c r="LNX65" s="468"/>
      <c r="LNY65" s="468"/>
      <c r="LNZ65" s="468"/>
      <c r="LOA65" s="468"/>
      <c r="LOB65" s="468"/>
      <c r="LOC65" s="468"/>
      <c r="LOD65" s="468"/>
      <c r="LOE65" s="468"/>
      <c r="LOF65" s="468"/>
      <c r="LOG65" s="468"/>
      <c r="LOH65" s="468"/>
      <c r="LOI65" s="468"/>
      <c r="LOJ65" s="468"/>
      <c r="LOK65" s="468"/>
      <c r="LOL65" s="468"/>
      <c r="LOM65" s="468"/>
      <c r="LON65" s="468"/>
      <c r="LOO65" s="468"/>
      <c r="LOP65" s="468"/>
      <c r="LOQ65" s="468"/>
      <c r="LOR65" s="468"/>
      <c r="LOS65" s="468"/>
      <c r="LOT65" s="468"/>
      <c r="LOU65" s="468"/>
      <c r="LOV65" s="468"/>
      <c r="LOW65" s="468"/>
      <c r="LOX65" s="468"/>
      <c r="LOY65" s="468"/>
      <c r="LOZ65" s="468"/>
      <c r="LPA65" s="468"/>
      <c r="LPB65" s="468"/>
      <c r="LPC65" s="468"/>
      <c r="LPD65" s="468"/>
      <c r="LPE65" s="468"/>
      <c r="LPF65" s="468"/>
      <c r="LPG65" s="468"/>
      <c r="LPH65" s="468"/>
      <c r="LPI65" s="468"/>
      <c r="LPJ65" s="468"/>
      <c r="LPK65" s="468"/>
      <c r="LPL65" s="468"/>
      <c r="LPM65" s="468"/>
      <c r="LPN65" s="468"/>
      <c r="LPO65" s="468"/>
      <c r="LPP65" s="468"/>
      <c r="LPQ65" s="468"/>
      <c r="LPR65" s="468"/>
      <c r="LPS65" s="468"/>
      <c r="LPT65" s="468"/>
      <c r="LPU65" s="468"/>
      <c r="LPV65" s="468"/>
      <c r="LPW65" s="468"/>
      <c r="LPX65" s="468"/>
      <c r="LPY65" s="468"/>
      <c r="LPZ65" s="468"/>
      <c r="LQA65" s="468"/>
      <c r="LQB65" s="468"/>
      <c r="LQC65" s="468"/>
      <c r="LQD65" s="468"/>
      <c r="LQE65" s="468"/>
      <c r="LQF65" s="468"/>
      <c r="LQG65" s="468"/>
      <c r="LQH65" s="468"/>
      <c r="LQI65" s="468"/>
      <c r="LQJ65" s="468"/>
      <c r="LQK65" s="468"/>
      <c r="LQL65" s="468"/>
      <c r="LQM65" s="468"/>
      <c r="LQN65" s="468"/>
      <c r="LQO65" s="468"/>
      <c r="LQP65" s="468"/>
      <c r="LQQ65" s="468"/>
      <c r="LQR65" s="468"/>
      <c r="LQS65" s="468"/>
      <c r="LQT65" s="468"/>
      <c r="LQU65" s="468"/>
      <c r="LQV65" s="468"/>
      <c r="LQW65" s="468"/>
      <c r="LQX65" s="468"/>
      <c r="LQY65" s="468"/>
      <c r="LQZ65" s="468"/>
      <c r="LRA65" s="468"/>
      <c r="LRB65" s="468"/>
      <c r="LRC65" s="468"/>
      <c r="LRD65" s="468"/>
      <c r="LRE65" s="468"/>
      <c r="LRF65" s="468"/>
      <c r="LRG65" s="468"/>
      <c r="LRH65" s="468"/>
      <c r="LRI65" s="468"/>
      <c r="LRJ65" s="468"/>
      <c r="LRK65" s="468"/>
      <c r="LRL65" s="468"/>
      <c r="LRM65" s="468"/>
      <c r="LRN65" s="468"/>
      <c r="LRO65" s="468"/>
      <c r="LRP65" s="468"/>
      <c r="LRQ65" s="468"/>
      <c r="LRR65" s="468"/>
      <c r="LRS65" s="468"/>
      <c r="LRT65" s="468"/>
      <c r="LRU65" s="468"/>
      <c r="LRV65" s="468"/>
      <c r="LRW65" s="468"/>
      <c r="LRX65" s="468"/>
      <c r="LRY65" s="468"/>
      <c r="LRZ65" s="468"/>
      <c r="LSA65" s="468"/>
      <c r="LSB65" s="468"/>
      <c r="LSC65" s="468"/>
      <c r="LSD65" s="468"/>
      <c r="LSE65" s="468"/>
      <c r="LSF65" s="468"/>
      <c r="LSG65" s="468"/>
      <c r="LSH65" s="468"/>
      <c r="LSI65" s="468"/>
      <c r="LSJ65" s="468"/>
      <c r="LSK65" s="468"/>
      <c r="LSL65" s="468"/>
      <c r="LSM65" s="468"/>
      <c r="LSN65" s="468"/>
      <c r="LSO65" s="468"/>
      <c r="LSP65" s="468"/>
      <c r="LSQ65" s="468"/>
      <c r="LSR65" s="468"/>
      <c r="LSS65" s="468"/>
      <c r="LST65" s="468"/>
      <c r="LSU65" s="468"/>
      <c r="LSV65" s="468"/>
      <c r="LSW65" s="468"/>
      <c r="LSX65" s="468"/>
      <c r="LSY65" s="468"/>
      <c r="LSZ65" s="468"/>
      <c r="LTA65" s="468"/>
      <c r="LTB65" s="468"/>
      <c r="LTC65" s="468"/>
      <c r="LTD65" s="468"/>
      <c r="LTE65" s="468"/>
      <c r="LTF65" s="468"/>
      <c r="LTG65" s="468"/>
      <c r="LTH65" s="468"/>
      <c r="LTI65" s="468"/>
      <c r="LTJ65" s="468"/>
      <c r="LTK65" s="468"/>
      <c r="LTL65" s="468"/>
      <c r="LTM65" s="468"/>
      <c r="LTN65" s="468"/>
      <c r="LTO65" s="468"/>
      <c r="LTP65" s="468"/>
      <c r="LTQ65" s="468"/>
      <c r="LTR65" s="468"/>
      <c r="LTS65" s="468"/>
      <c r="LTT65" s="468"/>
      <c r="LTU65" s="468"/>
      <c r="LTV65" s="468"/>
      <c r="LTW65" s="468"/>
      <c r="LTX65" s="468"/>
      <c r="LTY65" s="468"/>
      <c r="LTZ65" s="468"/>
      <c r="LUA65" s="468"/>
      <c r="LUB65" s="468"/>
      <c r="LUC65" s="468"/>
      <c r="LUD65" s="468"/>
      <c r="LUE65" s="468"/>
      <c r="LUF65" s="468"/>
      <c r="LUG65" s="468"/>
      <c r="LUH65" s="468"/>
      <c r="LUI65" s="468"/>
      <c r="LUJ65" s="468"/>
      <c r="LUK65" s="468"/>
      <c r="LUL65" s="468"/>
      <c r="LUM65" s="468"/>
      <c r="LUN65" s="468"/>
      <c r="LUO65" s="468"/>
      <c r="LUP65" s="468"/>
      <c r="LUQ65" s="468"/>
      <c r="LUR65" s="468"/>
      <c r="LUS65" s="468"/>
      <c r="LUT65" s="468"/>
      <c r="LUU65" s="468"/>
      <c r="LUV65" s="468"/>
      <c r="LUW65" s="468"/>
      <c r="LUX65" s="468"/>
      <c r="LUY65" s="468"/>
      <c r="LUZ65" s="468"/>
      <c r="LVA65" s="468"/>
      <c r="LVB65" s="468"/>
      <c r="LVC65" s="468"/>
      <c r="LVD65" s="468"/>
      <c r="LVE65" s="468"/>
      <c r="LVF65" s="468"/>
      <c r="LVG65" s="468"/>
      <c r="LVH65" s="468"/>
      <c r="LVI65" s="468"/>
      <c r="LVJ65" s="468"/>
      <c r="LVK65" s="468"/>
      <c r="LVL65" s="468"/>
      <c r="LVM65" s="468"/>
      <c r="LVN65" s="468"/>
      <c r="LVO65" s="468"/>
      <c r="LVP65" s="468"/>
      <c r="LVQ65" s="468"/>
      <c r="LVR65" s="468"/>
      <c r="LVS65" s="468"/>
      <c r="LVT65" s="468"/>
      <c r="LVU65" s="468"/>
      <c r="LVV65" s="468"/>
      <c r="LVW65" s="468"/>
      <c r="LVX65" s="468"/>
      <c r="LVY65" s="468"/>
      <c r="LVZ65" s="468"/>
      <c r="LWA65" s="468"/>
      <c r="LWB65" s="468"/>
      <c r="LWC65" s="468"/>
      <c r="LWD65" s="468"/>
      <c r="LWE65" s="468"/>
      <c r="LWF65" s="468"/>
      <c r="LWG65" s="468"/>
      <c r="LWH65" s="468"/>
      <c r="LWI65" s="468"/>
      <c r="LWJ65" s="468"/>
      <c r="LWK65" s="468"/>
      <c r="LWL65" s="468"/>
      <c r="LWM65" s="468"/>
      <c r="LWN65" s="468"/>
      <c r="LWO65" s="468"/>
      <c r="LWP65" s="468"/>
      <c r="LWQ65" s="468"/>
      <c r="LWR65" s="468"/>
      <c r="LWS65" s="468"/>
      <c r="LWT65" s="468"/>
      <c r="LWU65" s="468"/>
      <c r="LWV65" s="468"/>
      <c r="LWW65" s="468"/>
      <c r="LWX65" s="468"/>
      <c r="LWY65" s="468"/>
      <c r="LWZ65" s="468"/>
      <c r="LXA65" s="468"/>
      <c r="LXB65" s="468"/>
      <c r="LXC65" s="468"/>
      <c r="LXD65" s="468"/>
      <c r="LXE65" s="468"/>
      <c r="LXF65" s="468"/>
      <c r="LXG65" s="468"/>
      <c r="LXH65" s="468"/>
      <c r="LXI65" s="468"/>
      <c r="LXJ65" s="468"/>
      <c r="LXK65" s="468"/>
      <c r="LXL65" s="468"/>
      <c r="LXM65" s="468"/>
      <c r="LXN65" s="468"/>
      <c r="LXO65" s="468"/>
      <c r="LXP65" s="468"/>
      <c r="LXQ65" s="468"/>
      <c r="LXR65" s="468"/>
      <c r="LXS65" s="468"/>
      <c r="LXT65" s="468"/>
      <c r="LXU65" s="468"/>
      <c r="LXV65" s="468"/>
      <c r="LXW65" s="468"/>
      <c r="LXX65" s="468"/>
      <c r="LXY65" s="468"/>
      <c r="LXZ65" s="468"/>
      <c r="LYA65" s="468"/>
      <c r="LYB65" s="468"/>
      <c r="LYC65" s="468"/>
      <c r="LYD65" s="468"/>
      <c r="LYE65" s="468"/>
      <c r="LYF65" s="468"/>
      <c r="LYG65" s="468"/>
      <c r="LYH65" s="468"/>
      <c r="LYI65" s="468"/>
      <c r="LYJ65" s="468"/>
      <c r="LYK65" s="468"/>
      <c r="LYL65" s="468"/>
      <c r="LYM65" s="468"/>
      <c r="LYN65" s="468"/>
      <c r="LYO65" s="468"/>
      <c r="LYP65" s="468"/>
      <c r="LYQ65" s="468"/>
      <c r="LYR65" s="468"/>
      <c r="LYS65" s="468"/>
      <c r="LYT65" s="468"/>
      <c r="LYU65" s="468"/>
      <c r="LYV65" s="468"/>
      <c r="LYW65" s="468"/>
      <c r="LYX65" s="468"/>
      <c r="LYY65" s="468"/>
      <c r="LYZ65" s="468"/>
      <c r="LZA65" s="468"/>
      <c r="LZB65" s="468"/>
      <c r="LZC65" s="468"/>
      <c r="LZD65" s="468"/>
      <c r="LZE65" s="468"/>
      <c r="LZF65" s="468"/>
      <c r="LZG65" s="468"/>
      <c r="LZH65" s="468"/>
      <c r="LZI65" s="468"/>
      <c r="LZJ65" s="468"/>
      <c r="LZK65" s="468"/>
      <c r="LZL65" s="468"/>
      <c r="LZM65" s="468"/>
      <c r="LZN65" s="468"/>
      <c r="LZO65" s="468"/>
      <c r="LZP65" s="468"/>
      <c r="LZQ65" s="468"/>
      <c r="LZR65" s="468"/>
      <c r="LZS65" s="468"/>
      <c r="LZT65" s="468"/>
      <c r="LZU65" s="468"/>
      <c r="LZV65" s="468"/>
      <c r="LZW65" s="468"/>
      <c r="LZX65" s="468"/>
      <c r="LZY65" s="468"/>
      <c r="LZZ65" s="468"/>
      <c r="MAA65" s="468"/>
      <c r="MAB65" s="468"/>
      <c r="MAC65" s="468"/>
      <c r="MAD65" s="468"/>
      <c r="MAE65" s="468"/>
      <c r="MAF65" s="468"/>
      <c r="MAG65" s="468"/>
      <c r="MAH65" s="468"/>
      <c r="MAI65" s="468"/>
      <c r="MAJ65" s="468"/>
      <c r="MAK65" s="468"/>
      <c r="MAL65" s="468"/>
      <c r="MAM65" s="468"/>
      <c r="MAN65" s="468"/>
      <c r="MAO65" s="468"/>
      <c r="MAP65" s="468"/>
      <c r="MAQ65" s="468"/>
      <c r="MAR65" s="468"/>
      <c r="MAS65" s="468"/>
      <c r="MAT65" s="468"/>
      <c r="MAU65" s="468"/>
      <c r="MAV65" s="468"/>
      <c r="MAW65" s="468"/>
      <c r="MAX65" s="468"/>
      <c r="MAY65" s="468"/>
      <c r="MAZ65" s="468"/>
      <c r="MBA65" s="468"/>
      <c r="MBB65" s="468"/>
      <c r="MBC65" s="468"/>
      <c r="MBD65" s="468"/>
      <c r="MBE65" s="468"/>
      <c r="MBF65" s="468"/>
      <c r="MBG65" s="468"/>
      <c r="MBH65" s="468"/>
      <c r="MBI65" s="468"/>
      <c r="MBJ65" s="468"/>
      <c r="MBK65" s="468"/>
      <c r="MBL65" s="468"/>
      <c r="MBM65" s="468"/>
      <c r="MBN65" s="468"/>
      <c r="MBO65" s="468"/>
      <c r="MBP65" s="468"/>
      <c r="MBQ65" s="468"/>
      <c r="MBR65" s="468"/>
      <c r="MBS65" s="468"/>
      <c r="MBT65" s="468"/>
      <c r="MBU65" s="468"/>
      <c r="MBV65" s="468"/>
      <c r="MBW65" s="468"/>
      <c r="MBX65" s="468"/>
      <c r="MBY65" s="468"/>
      <c r="MBZ65" s="468"/>
      <c r="MCA65" s="468"/>
      <c r="MCB65" s="468"/>
      <c r="MCC65" s="468"/>
      <c r="MCD65" s="468"/>
      <c r="MCE65" s="468"/>
      <c r="MCF65" s="468"/>
      <c r="MCG65" s="468"/>
      <c r="MCH65" s="468"/>
      <c r="MCI65" s="468"/>
      <c r="MCJ65" s="468"/>
      <c r="MCK65" s="468"/>
      <c r="MCL65" s="468"/>
      <c r="MCM65" s="468"/>
      <c r="MCN65" s="468"/>
      <c r="MCO65" s="468"/>
      <c r="MCP65" s="468"/>
      <c r="MCQ65" s="468"/>
      <c r="MCR65" s="468"/>
      <c r="MCS65" s="468"/>
      <c r="MCT65" s="468"/>
      <c r="MCU65" s="468"/>
      <c r="MCV65" s="468"/>
      <c r="MCW65" s="468"/>
      <c r="MCX65" s="468"/>
      <c r="MCY65" s="468"/>
      <c r="MCZ65" s="468"/>
      <c r="MDA65" s="468"/>
      <c r="MDB65" s="468"/>
      <c r="MDC65" s="468"/>
      <c r="MDD65" s="468"/>
      <c r="MDE65" s="468"/>
      <c r="MDF65" s="468"/>
      <c r="MDG65" s="468"/>
      <c r="MDH65" s="468"/>
      <c r="MDI65" s="468"/>
      <c r="MDJ65" s="468"/>
      <c r="MDK65" s="468"/>
      <c r="MDL65" s="468"/>
      <c r="MDM65" s="468"/>
      <c r="MDN65" s="468"/>
      <c r="MDO65" s="468"/>
      <c r="MDP65" s="468"/>
      <c r="MDQ65" s="468"/>
      <c r="MDR65" s="468"/>
      <c r="MDS65" s="468"/>
      <c r="MDT65" s="468"/>
      <c r="MDU65" s="468"/>
      <c r="MDV65" s="468"/>
      <c r="MDW65" s="468"/>
      <c r="MDX65" s="468"/>
      <c r="MDY65" s="468"/>
      <c r="MDZ65" s="468"/>
      <c r="MEA65" s="468"/>
      <c r="MEB65" s="468"/>
      <c r="MEC65" s="468"/>
      <c r="MED65" s="468"/>
      <c r="MEE65" s="468"/>
      <c r="MEF65" s="468"/>
      <c r="MEG65" s="468"/>
      <c r="MEH65" s="468"/>
      <c r="MEI65" s="468"/>
      <c r="MEJ65" s="468"/>
      <c r="MEK65" s="468"/>
      <c r="MEL65" s="468"/>
      <c r="MEM65" s="468"/>
      <c r="MEN65" s="468"/>
      <c r="MEO65" s="468"/>
      <c r="MEP65" s="468"/>
      <c r="MEQ65" s="468"/>
      <c r="MER65" s="468"/>
      <c r="MES65" s="468"/>
      <c r="MET65" s="468"/>
      <c r="MEU65" s="468"/>
      <c r="MEV65" s="468"/>
      <c r="MEW65" s="468"/>
      <c r="MEX65" s="468"/>
      <c r="MEY65" s="468"/>
      <c r="MEZ65" s="468"/>
      <c r="MFA65" s="468"/>
      <c r="MFB65" s="468"/>
      <c r="MFC65" s="468"/>
      <c r="MFD65" s="468"/>
      <c r="MFE65" s="468"/>
      <c r="MFF65" s="468"/>
      <c r="MFG65" s="468"/>
      <c r="MFH65" s="468"/>
      <c r="MFI65" s="468"/>
      <c r="MFJ65" s="468"/>
      <c r="MFK65" s="468"/>
      <c r="MFL65" s="468"/>
      <c r="MFM65" s="468"/>
      <c r="MFN65" s="468"/>
      <c r="MFO65" s="468"/>
      <c r="MFP65" s="468"/>
      <c r="MFQ65" s="468"/>
      <c r="MFR65" s="468"/>
      <c r="MFS65" s="468"/>
      <c r="MFT65" s="468"/>
      <c r="MFU65" s="468"/>
      <c r="MFV65" s="468"/>
      <c r="MFW65" s="468"/>
      <c r="MFX65" s="468"/>
      <c r="MFY65" s="468"/>
      <c r="MFZ65" s="468"/>
      <c r="MGA65" s="468"/>
      <c r="MGB65" s="468"/>
      <c r="MGC65" s="468"/>
      <c r="MGD65" s="468"/>
      <c r="MGE65" s="468"/>
      <c r="MGF65" s="468"/>
      <c r="MGG65" s="468"/>
      <c r="MGH65" s="468"/>
      <c r="MGI65" s="468"/>
      <c r="MGJ65" s="468"/>
      <c r="MGK65" s="468"/>
      <c r="MGL65" s="468"/>
      <c r="MGM65" s="468"/>
      <c r="MGN65" s="468"/>
      <c r="MGO65" s="468"/>
      <c r="MGP65" s="468"/>
      <c r="MGQ65" s="468"/>
      <c r="MGR65" s="468"/>
      <c r="MGS65" s="468"/>
      <c r="MGT65" s="468"/>
      <c r="MGU65" s="468"/>
      <c r="MGV65" s="468"/>
      <c r="MGW65" s="468"/>
      <c r="MGX65" s="468"/>
      <c r="MGY65" s="468"/>
      <c r="MGZ65" s="468"/>
      <c r="MHA65" s="468"/>
      <c r="MHB65" s="468"/>
      <c r="MHC65" s="468"/>
      <c r="MHD65" s="468"/>
      <c r="MHE65" s="468"/>
      <c r="MHF65" s="468"/>
      <c r="MHG65" s="468"/>
      <c r="MHH65" s="468"/>
      <c r="MHI65" s="468"/>
      <c r="MHJ65" s="468"/>
      <c r="MHK65" s="468"/>
      <c r="MHL65" s="468"/>
      <c r="MHM65" s="468"/>
      <c r="MHN65" s="468"/>
      <c r="MHO65" s="468"/>
      <c r="MHP65" s="468"/>
      <c r="MHQ65" s="468"/>
      <c r="MHR65" s="468"/>
      <c r="MHS65" s="468"/>
      <c r="MHT65" s="468"/>
      <c r="MHU65" s="468"/>
      <c r="MHV65" s="468"/>
      <c r="MHW65" s="468"/>
      <c r="MHX65" s="468"/>
      <c r="MHY65" s="468"/>
      <c r="MHZ65" s="468"/>
      <c r="MIA65" s="468"/>
      <c r="MIB65" s="468"/>
      <c r="MIC65" s="468"/>
      <c r="MID65" s="468"/>
      <c r="MIE65" s="468"/>
      <c r="MIF65" s="468"/>
      <c r="MIG65" s="468"/>
      <c r="MIH65" s="468"/>
      <c r="MII65" s="468"/>
      <c r="MIJ65" s="468"/>
      <c r="MIK65" s="468"/>
      <c r="MIL65" s="468"/>
      <c r="MIM65" s="468"/>
      <c r="MIN65" s="468"/>
      <c r="MIO65" s="468"/>
      <c r="MIP65" s="468"/>
      <c r="MIQ65" s="468"/>
      <c r="MIR65" s="468"/>
      <c r="MIS65" s="468"/>
      <c r="MIT65" s="468"/>
      <c r="MIU65" s="468"/>
      <c r="MIV65" s="468"/>
      <c r="MIW65" s="468"/>
      <c r="MIX65" s="468"/>
      <c r="MIY65" s="468"/>
      <c r="MIZ65" s="468"/>
      <c r="MJA65" s="468"/>
      <c r="MJB65" s="468"/>
      <c r="MJC65" s="468"/>
      <c r="MJD65" s="468"/>
      <c r="MJE65" s="468"/>
      <c r="MJF65" s="468"/>
      <c r="MJG65" s="468"/>
      <c r="MJH65" s="468"/>
      <c r="MJI65" s="468"/>
      <c r="MJJ65" s="468"/>
      <c r="MJK65" s="468"/>
      <c r="MJL65" s="468"/>
      <c r="MJM65" s="468"/>
      <c r="MJN65" s="468"/>
      <c r="MJO65" s="468"/>
      <c r="MJP65" s="468"/>
      <c r="MJQ65" s="468"/>
      <c r="MJR65" s="468"/>
      <c r="MJS65" s="468"/>
      <c r="MJT65" s="468"/>
      <c r="MJU65" s="468"/>
      <c r="MJV65" s="468"/>
      <c r="MJW65" s="468"/>
      <c r="MJX65" s="468"/>
      <c r="MJY65" s="468"/>
      <c r="MJZ65" s="468"/>
      <c r="MKA65" s="468"/>
      <c r="MKB65" s="468"/>
      <c r="MKC65" s="468"/>
      <c r="MKD65" s="468"/>
      <c r="MKE65" s="468"/>
      <c r="MKF65" s="468"/>
      <c r="MKG65" s="468"/>
      <c r="MKH65" s="468"/>
      <c r="MKI65" s="468"/>
      <c r="MKJ65" s="468"/>
      <c r="MKK65" s="468"/>
      <c r="MKL65" s="468"/>
      <c r="MKM65" s="468"/>
      <c r="MKN65" s="468"/>
      <c r="MKO65" s="468"/>
      <c r="MKP65" s="468"/>
      <c r="MKQ65" s="468"/>
      <c r="MKR65" s="468"/>
      <c r="MKS65" s="468"/>
      <c r="MKT65" s="468"/>
      <c r="MKU65" s="468"/>
      <c r="MKV65" s="468"/>
      <c r="MKW65" s="468"/>
      <c r="MKX65" s="468"/>
      <c r="MKY65" s="468"/>
      <c r="MKZ65" s="468"/>
      <c r="MLA65" s="468"/>
      <c r="MLB65" s="468"/>
      <c r="MLC65" s="468"/>
      <c r="MLD65" s="468"/>
      <c r="MLE65" s="468"/>
      <c r="MLF65" s="468"/>
      <c r="MLG65" s="468"/>
      <c r="MLH65" s="468"/>
      <c r="MLI65" s="468"/>
      <c r="MLJ65" s="468"/>
      <c r="MLK65" s="468"/>
      <c r="MLL65" s="468"/>
      <c r="MLM65" s="468"/>
      <c r="MLN65" s="468"/>
      <c r="MLO65" s="468"/>
      <c r="MLP65" s="468"/>
      <c r="MLQ65" s="468"/>
      <c r="MLR65" s="468"/>
      <c r="MLS65" s="468"/>
      <c r="MLT65" s="468"/>
      <c r="MLU65" s="468"/>
      <c r="MLV65" s="468"/>
      <c r="MLW65" s="468"/>
      <c r="MLX65" s="468"/>
      <c r="MLY65" s="468"/>
      <c r="MLZ65" s="468"/>
      <c r="MMA65" s="468"/>
      <c r="MMB65" s="468"/>
      <c r="MMC65" s="468"/>
      <c r="MMD65" s="468"/>
      <c r="MME65" s="468"/>
      <c r="MMF65" s="468"/>
      <c r="MMG65" s="468"/>
      <c r="MMH65" s="468"/>
      <c r="MMI65" s="468"/>
      <c r="MMJ65" s="468"/>
      <c r="MMK65" s="468"/>
      <c r="MML65" s="468"/>
      <c r="MMM65" s="468"/>
      <c r="MMN65" s="468"/>
      <c r="MMO65" s="468"/>
      <c r="MMP65" s="468"/>
      <c r="MMQ65" s="468"/>
      <c r="MMR65" s="468"/>
      <c r="MMS65" s="468"/>
      <c r="MMT65" s="468"/>
      <c r="MMU65" s="468"/>
      <c r="MMV65" s="468"/>
      <c r="MMW65" s="468"/>
      <c r="MMX65" s="468"/>
      <c r="MMY65" s="468"/>
      <c r="MMZ65" s="468"/>
      <c r="MNA65" s="468"/>
      <c r="MNB65" s="468"/>
      <c r="MNC65" s="468"/>
      <c r="MND65" s="468"/>
      <c r="MNE65" s="468"/>
      <c r="MNF65" s="468"/>
      <c r="MNG65" s="468"/>
      <c r="MNH65" s="468"/>
      <c r="MNI65" s="468"/>
      <c r="MNJ65" s="468"/>
      <c r="MNK65" s="468"/>
      <c r="MNL65" s="468"/>
      <c r="MNM65" s="468"/>
      <c r="MNN65" s="468"/>
      <c r="MNO65" s="468"/>
      <c r="MNP65" s="468"/>
      <c r="MNQ65" s="468"/>
      <c r="MNR65" s="468"/>
      <c r="MNS65" s="468"/>
      <c r="MNT65" s="468"/>
      <c r="MNU65" s="468"/>
      <c r="MNV65" s="468"/>
      <c r="MNW65" s="468"/>
      <c r="MNX65" s="468"/>
      <c r="MNY65" s="468"/>
      <c r="MNZ65" s="468"/>
      <c r="MOA65" s="468"/>
      <c r="MOB65" s="468"/>
      <c r="MOC65" s="468"/>
      <c r="MOD65" s="468"/>
      <c r="MOE65" s="468"/>
      <c r="MOF65" s="468"/>
      <c r="MOG65" s="468"/>
      <c r="MOH65" s="468"/>
      <c r="MOI65" s="468"/>
      <c r="MOJ65" s="468"/>
      <c r="MOK65" s="468"/>
      <c r="MOL65" s="468"/>
      <c r="MOM65" s="468"/>
      <c r="MON65" s="468"/>
      <c r="MOO65" s="468"/>
      <c r="MOP65" s="468"/>
      <c r="MOQ65" s="468"/>
      <c r="MOR65" s="468"/>
      <c r="MOS65" s="468"/>
      <c r="MOT65" s="468"/>
      <c r="MOU65" s="468"/>
      <c r="MOV65" s="468"/>
      <c r="MOW65" s="468"/>
      <c r="MOX65" s="468"/>
      <c r="MOY65" s="468"/>
      <c r="MOZ65" s="468"/>
      <c r="MPA65" s="468"/>
      <c r="MPB65" s="468"/>
      <c r="MPC65" s="468"/>
      <c r="MPD65" s="468"/>
      <c r="MPE65" s="468"/>
      <c r="MPF65" s="468"/>
      <c r="MPG65" s="468"/>
      <c r="MPH65" s="468"/>
      <c r="MPI65" s="468"/>
      <c r="MPJ65" s="468"/>
      <c r="MPK65" s="468"/>
      <c r="MPL65" s="468"/>
      <c r="MPM65" s="468"/>
      <c r="MPN65" s="468"/>
      <c r="MPO65" s="468"/>
      <c r="MPP65" s="468"/>
      <c r="MPQ65" s="468"/>
      <c r="MPR65" s="468"/>
      <c r="MPS65" s="468"/>
      <c r="MPT65" s="468"/>
      <c r="MPU65" s="468"/>
      <c r="MPV65" s="468"/>
      <c r="MPW65" s="468"/>
      <c r="MPX65" s="468"/>
      <c r="MPY65" s="468"/>
      <c r="MPZ65" s="468"/>
      <c r="MQA65" s="468"/>
      <c r="MQB65" s="468"/>
      <c r="MQC65" s="468"/>
      <c r="MQD65" s="468"/>
      <c r="MQE65" s="468"/>
      <c r="MQF65" s="468"/>
      <c r="MQG65" s="468"/>
      <c r="MQH65" s="468"/>
      <c r="MQI65" s="468"/>
      <c r="MQJ65" s="468"/>
      <c r="MQK65" s="468"/>
      <c r="MQL65" s="468"/>
      <c r="MQM65" s="468"/>
      <c r="MQN65" s="468"/>
      <c r="MQO65" s="468"/>
      <c r="MQP65" s="468"/>
      <c r="MQQ65" s="468"/>
      <c r="MQR65" s="468"/>
      <c r="MQS65" s="468"/>
      <c r="MQT65" s="468"/>
      <c r="MQU65" s="468"/>
      <c r="MQV65" s="468"/>
      <c r="MQW65" s="468"/>
      <c r="MQX65" s="468"/>
      <c r="MQY65" s="468"/>
      <c r="MQZ65" s="468"/>
      <c r="MRA65" s="468"/>
      <c r="MRB65" s="468"/>
      <c r="MRC65" s="468"/>
      <c r="MRD65" s="468"/>
      <c r="MRE65" s="468"/>
      <c r="MRF65" s="468"/>
      <c r="MRG65" s="468"/>
      <c r="MRH65" s="468"/>
      <c r="MRI65" s="468"/>
      <c r="MRJ65" s="468"/>
      <c r="MRK65" s="468"/>
      <c r="MRL65" s="468"/>
      <c r="MRM65" s="468"/>
      <c r="MRN65" s="468"/>
      <c r="MRO65" s="468"/>
      <c r="MRP65" s="468"/>
      <c r="MRQ65" s="468"/>
      <c r="MRR65" s="468"/>
      <c r="MRS65" s="468"/>
      <c r="MRT65" s="468"/>
      <c r="MRU65" s="468"/>
      <c r="MRV65" s="468"/>
      <c r="MRW65" s="468"/>
      <c r="MRX65" s="468"/>
      <c r="MRY65" s="468"/>
      <c r="MRZ65" s="468"/>
      <c r="MSA65" s="468"/>
      <c r="MSB65" s="468"/>
      <c r="MSC65" s="468"/>
      <c r="MSD65" s="468"/>
      <c r="MSE65" s="468"/>
      <c r="MSF65" s="468"/>
      <c r="MSG65" s="468"/>
      <c r="MSH65" s="468"/>
      <c r="MSI65" s="468"/>
      <c r="MSJ65" s="468"/>
      <c r="MSK65" s="468"/>
      <c r="MSL65" s="468"/>
      <c r="MSM65" s="468"/>
      <c r="MSN65" s="468"/>
      <c r="MSO65" s="468"/>
      <c r="MSP65" s="468"/>
      <c r="MSQ65" s="468"/>
      <c r="MSR65" s="468"/>
      <c r="MSS65" s="468"/>
      <c r="MST65" s="468"/>
      <c r="MSU65" s="468"/>
      <c r="MSV65" s="468"/>
      <c r="MSW65" s="468"/>
      <c r="MSX65" s="468"/>
      <c r="MSY65" s="468"/>
      <c r="MSZ65" s="468"/>
      <c r="MTA65" s="468"/>
      <c r="MTB65" s="468"/>
      <c r="MTC65" s="468"/>
      <c r="MTD65" s="468"/>
      <c r="MTE65" s="468"/>
      <c r="MTF65" s="468"/>
      <c r="MTG65" s="468"/>
      <c r="MTH65" s="468"/>
      <c r="MTI65" s="468"/>
      <c r="MTJ65" s="468"/>
      <c r="MTK65" s="468"/>
      <c r="MTL65" s="468"/>
      <c r="MTM65" s="468"/>
      <c r="MTN65" s="468"/>
      <c r="MTO65" s="468"/>
      <c r="MTP65" s="468"/>
      <c r="MTQ65" s="468"/>
      <c r="MTR65" s="468"/>
      <c r="MTS65" s="468"/>
      <c r="MTT65" s="468"/>
      <c r="MTU65" s="468"/>
      <c r="MTV65" s="468"/>
      <c r="MTW65" s="468"/>
      <c r="MTX65" s="468"/>
      <c r="MTY65" s="468"/>
      <c r="MTZ65" s="468"/>
      <c r="MUA65" s="468"/>
      <c r="MUB65" s="468"/>
      <c r="MUC65" s="468"/>
      <c r="MUD65" s="468"/>
      <c r="MUE65" s="468"/>
      <c r="MUF65" s="468"/>
      <c r="MUG65" s="468"/>
      <c r="MUH65" s="468"/>
      <c r="MUI65" s="468"/>
      <c r="MUJ65" s="468"/>
      <c r="MUK65" s="468"/>
      <c r="MUL65" s="468"/>
      <c r="MUM65" s="468"/>
      <c r="MUN65" s="468"/>
      <c r="MUO65" s="468"/>
      <c r="MUP65" s="468"/>
      <c r="MUQ65" s="468"/>
      <c r="MUR65" s="468"/>
      <c r="MUS65" s="468"/>
      <c r="MUT65" s="468"/>
      <c r="MUU65" s="468"/>
      <c r="MUV65" s="468"/>
      <c r="MUW65" s="468"/>
      <c r="MUX65" s="468"/>
      <c r="MUY65" s="468"/>
      <c r="MUZ65" s="468"/>
      <c r="MVA65" s="468"/>
      <c r="MVB65" s="468"/>
      <c r="MVC65" s="468"/>
      <c r="MVD65" s="468"/>
      <c r="MVE65" s="468"/>
      <c r="MVF65" s="468"/>
      <c r="MVG65" s="468"/>
      <c r="MVH65" s="468"/>
      <c r="MVI65" s="468"/>
      <c r="MVJ65" s="468"/>
      <c r="MVK65" s="468"/>
      <c r="MVL65" s="468"/>
      <c r="MVM65" s="468"/>
      <c r="MVN65" s="468"/>
      <c r="MVO65" s="468"/>
      <c r="MVP65" s="468"/>
      <c r="MVQ65" s="468"/>
      <c r="MVR65" s="468"/>
      <c r="MVS65" s="468"/>
      <c r="MVT65" s="468"/>
      <c r="MVU65" s="468"/>
      <c r="MVV65" s="468"/>
      <c r="MVW65" s="468"/>
      <c r="MVX65" s="468"/>
      <c r="MVY65" s="468"/>
      <c r="MVZ65" s="468"/>
      <c r="MWA65" s="468"/>
      <c r="MWB65" s="468"/>
      <c r="MWC65" s="468"/>
      <c r="MWD65" s="468"/>
      <c r="MWE65" s="468"/>
      <c r="MWF65" s="468"/>
      <c r="MWG65" s="468"/>
      <c r="MWH65" s="468"/>
      <c r="MWI65" s="468"/>
      <c r="MWJ65" s="468"/>
      <c r="MWK65" s="468"/>
      <c r="MWL65" s="468"/>
      <c r="MWM65" s="468"/>
      <c r="MWN65" s="468"/>
      <c r="MWO65" s="468"/>
      <c r="MWP65" s="468"/>
      <c r="MWQ65" s="468"/>
      <c r="MWR65" s="468"/>
      <c r="MWS65" s="468"/>
      <c r="MWT65" s="468"/>
      <c r="MWU65" s="468"/>
      <c r="MWV65" s="468"/>
      <c r="MWW65" s="468"/>
      <c r="MWX65" s="468"/>
      <c r="MWY65" s="468"/>
      <c r="MWZ65" s="468"/>
      <c r="MXA65" s="468"/>
      <c r="MXB65" s="468"/>
      <c r="MXC65" s="468"/>
      <c r="MXD65" s="468"/>
      <c r="MXE65" s="468"/>
      <c r="MXF65" s="468"/>
      <c r="MXG65" s="468"/>
      <c r="MXH65" s="468"/>
      <c r="MXI65" s="468"/>
      <c r="MXJ65" s="468"/>
      <c r="MXK65" s="468"/>
      <c r="MXL65" s="468"/>
      <c r="MXM65" s="468"/>
      <c r="MXN65" s="468"/>
      <c r="MXO65" s="468"/>
      <c r="MXP65" s="468"/>
      <c r="MXQ65" s="468"/>
      <c r="MXR65" s="468"/>
      <c r="MXS65" s="468"/>
      <c r="MXT65" s="468"/>
      <c r="MXU65" s="468"/>
      <c r="MXV65" s="468"/>
      <c r="MXW65" s="468"/>
      <c r="MXX65" s="468"/>
      <c r="MXY65" s="468"/>
      <c r="MXZ65" s="468"/>
      <c r="MYA65" s="468"/>
      <c r="MYB65" s="468"/>
      <c r="MYC65" s="468"/>
      <c r="MYD65" s="468"/>
      <c r="MYE65" s="468"/>
      <c r="MYF65" s="468"/>
      <c r="MYG65" s="468"/>
      <c r="MYH65" s="468"/>
      <c r="MYI65" s="468"/>
      <c r="MYJ65" s="468"/>
      <c r="MYK65" s="468"/>
      <c r="MYL65" s="468"/>
      <c r="MYM65" s="468"/>
      <c r="MYN65" s="468"/>
      <c r="MYO65" s="468"/>
      <c r="MYP65" s="468"/>
      <c r="MYQ65" s="468"/>
      <c r="MYR65" s="468"/>
      <c r="MYS65" s="468"/>
      <c r="MYT65" s="468"/>
      <c r="MYU65" s="468"/>
      <c r="MYV65" s="468"/>
      <c r="MYW65" s="468"/>
      <c r="MYX65" s="468"/>
      <c r="MYY65" s="468"/>
      <c r="MYZ65" s="468"/>
      <c r="MZA65" s="468"/>
      <c r="MZB65" s="468"/>
      <c r="MZC65" s="468"/>
      <c r="MZD65" s="468"/>
      <c r="MZE65" s="468"/>
      <c r="MZF65" s="468"/>
      <c r="MZG65" s="468"/>
      <c r="MZH65" s="468"/>
      <c r="MZI65" s="468"/>
      <c r="MZJ65" s="468"/>
      <c r="MZK65" s="468"/>
      <c r="MZL65" s="468"/>
      <c r="MZM65" s="468"/>
      <c r="MZN65" s="468"/>
      <c r="MZO65" s="468"/>
      <c r="MZP65" s="468"/>
      <c r="MZQ65" s="468"/>
      <c r="MZR65" s="468"/>
      <c r="MZS65" s="468"/>
      <c r="MZT65" s="468"/>
      <c r="MZU65" s="468"/>
      <c r="MZV65" s="468"/>
      <c r="MZW65" s="468"/>
      <c r="MZX65" s="468"/>
      <c r="MZY65" s="468"/>
      <c r="MZZ65" s="468"/>
      <c r="NAA65" s="468"/>
      <c r="NAB65" s="468"/>
      <c r="NAC65" s="468"/>
      <c r="NAD65" s="468"/>
      <c r="NAE65" s="468"/>
      <c r="NAF65" s="468"/>
      <c r="NAG65" s="468"/>
      <c r="NAH65" s="468"/>
      <c r="NAI65" s="468"/>
      <c r="NAJ65" s="468"/>
      <c r="NAK65" s="468"/>
      <c r="NAL65" s="468"/>
      <c r="NAM65" s="468"/>
      <c r="NAN65" s="468"/>
      <c r="NAO65" s="468"/>
      <c r="NAP65" s="468"/>
      <c r="NAQ65" s="468"/>
      <c r="NAR65" s="468"/>
      <c r="NAS65" s="468"/>
      <c r="NAT65" s="468"/>
      <c r="NAU65" s="468"/>
      <c r="NAV65" s="468"/>
      <c r="NAW65" s="468"/>
      <c r="NAX65" s="468"/>
      <c r="NAY65" s="468"/>
      <c r="NAZ65" s="468"/>
      <c r="NBA65" s="468"/>
      <c r="NBB65" s="468"/>
      <c r="NBC65" s="468"/>
      <c r="NBD65" s="468"/>
      <c r="NBE65" s="468"/>
      <c r="NBF65" s="468"/>
      <c r="NBG65" s="468"/>
      <c r="NBH65" s="468"/>
      <c r="NBI65" s="468"/>
      <c r="NBJ65" s="468"/>
      <c r="NBK65" s="468"/>
      <c r="NBL65" s="468"/>
      <c r="NBM65" s="468"/>
      <c r="NBN65" s="468"/>
      <c r="NBO65" s="468"/>
      <c r="NBP65" s="468"/>
      <c r="NBQ65" s="468"/>
      <c r="NBR65" s="468"/>
      <c r="NBS65" s="468"/>
      <c r="NBT65" s="468"/>
      <c r="NBU65" s="468"/>
      <c r="NBV65" s="468"/>
      <c r="NBW65" s="468"/>
      <c r="NBX65" s="468"/>
      <c r="NBY65" s="468"/>
      <c r="NBZ65" s="468"/>
      <c r="NCA65" s="468"/>
      <c r="NCB65" s="468"/>
      <c r="NCC65" s="468"/>
      <c r="NCD65" s="468"/>
      <c r="NCE65" s="468"/>
      <c r="NCF65" s="468"/>
      <c r="NCG65" s="468"/>
      <c r="NCH65" s="468"/>
      <c r="NCI65" s="468"/>
      <c r="NCJ65" s="468"/>
      <c r="NCK65" s="468"/>
      <c r="NCL65" s="468"/>
      <c r="NCM65" s="468"/>
      <c r="NCN65" s="468"/>
      <c r="NCO65" s="468"/>
      <c r="NCP65" s="468"/>
      <c r="NCQ65" s="468"/>
      <c r="NCR65" s="468"/>
      <c r="NCS65" s="468"/>
      <c r="NCT65" s="468"/>
      <c r="NCU65" s="468"/>
      <c r="NCV65" s="468"/>
      <c r="NCW65" s="468"/>
      <c r="NCX65" s="468"/>
      <c r="NCY65" s="468"/>
      <c r="NCZ65" s="468"/>
      <c r="NDA65" s="468"/>
      <c r="NDB65" s="468"/>
      <c r="NDC65" s="468"/>
      <c r="NDD65" s="468"/>
      <c r="NDE65" s="468"/>
      <c r="NDF65" s="468"/>
      <c r="NDG65" s="468"/>
      <c r="NDH65" s="468"/>
      <c r="NDI65" s="468"/>
      <c r="NDJ65" s="468"/>
      <c r="NDK65" s="468"/>
      <c r="NDL65" s="468"/>
      <c r="NDM65" s="468"/>
      <c r="NDN65" s="468"/>
      <c r="NDO65" s="468"/>
      <c r="NDP65" s="468"/>
      <c r="NDQ65" s="468"/>
      <c r="NDR65" s="468"/>
      <c r="NDS65" s="468"/>
      <c r="NDT65" s="468"/>
      <c r="NDU65" s="468"/>
      <c r="NDV65" s="468"/>
      <c r="NDW65" s="468"/>
      <c r="NDX65" s="468"/>
      <c r="NDY65" s="468"/>
      <c r="NDZ65" s="468"/>
      <c r="NEA65" s="468"/>
      <c r="NEB65" s="468"/>
      <c r="NEC65" s="468"/>
      <c r="NED65" s="468"/>
      <c r="NEE65" s="468"/>
      <c r="NEF65" s="468"/>
      <c r="NEG65" s="468"/>
      <c r="NEH65" s="468"/>
      <c r="NEI65" s="468"/>
      <c r="NEJ65" s="468"/>
      <c r="NEK65" s="468"/>
      <c r="NEL65" s="468"/>
      <c r="NEM65" s="468"/>
      <c r="NEN65" s="468"/>
      <c r="NEO65" s="468"/>
      <c r="NEP65" s="468"/>
      <c r="NEQ65" s="468"/>
      <c r="NER65" s="468"/>
      <c r="NES65" s="468"/>
      <c r="NET65" s="468"/>
      <c r="NEU65" s="468"/>
      <c r="NEV65" s="468"/>
      <c r="NEW65" s="468"/>
      <c r="NEX65" s="468"/>
      <c r="NEY65" s="468"/>
      <c r="NEZ65" s="468"/>
      <c r="NFA65" s="468"/>
      <c r="NFB65" s="468"/>
      <c r="NFC65" s="468"/>
      <c r="NFD65" s="468"/>
      <c r="NFE65" s="468"/>
      <c r="NFF65" s="468"/>
      <c r="NFG65" s="468"/>
      <c r="NFH65" s="468"/>
      <c r="NFI65" s="468"/>
      <c r="NFJ65" s="468"/>
      <c r="NFK65" s="468"/>
      <c r="NFL65" s="468"/>
      <c r="NFM65" s="468"/>
      <c r="NFN65" s="468"/>
      <c r="NFO65" s="468"/>
      <c r="NFP65" s="468"/>
      <c r="NFQ65" s="468"/>
      <c r="NFR65" s="468"/>
      <c r="NFS65" s="468"/>
      <c r="NFT65" s="468"/>
      <c r="NFU65" s="468"/>
      <c r="NFV65" s="468"/>
      <c r="NFW65" s="468"/>
      <c r="NFX65" s="468"/>
      <c r="NFY65" s="468"/>
      <c r="NFZ65" s="468"/>
      <c r="NGA65" s="468"/>
      <c r="NGB65" s="468"/>
      <c r="NGC65" s="468"/>
      <c r="NGD65" s="468"/>
      <c r="NGE65" s="468"/>
      <c r="NGF65" s="468"/>
      <c r="NGG65" s="468"/>
      <c r="NGH65" s="468"/>
      <c r="NGI65" s="468"/>
      <c r="NGJ65" s="468"/>
      <c r="NGK65" s="468"/>
      <c r="NGL65" s="468"/>
      <c r="NGM65" s="468"/>
      <c r="NGN65" s="468"/>
      <c r="NGO65" s="468"/>
      <c r="NGP65" s="468"/>
      <c r="NGQ65" s="468"/>
      <c r="NGR65" s="468"/>
      <c r="NGS65" s="468"/>
      <c r="NGT65" s="468"/>
      <c r="NGU65" s="468"/>
      <c r="NGV65" s="468"/>
      <c r="NGW65" s="468"/>
      <c r="NGX65" s="468"/>
      <c r="NGY65" s="468"/>
      <c r="NGZ65" s="468"/>
      <c r="NHA65" s="468"/>
      <c r="NHB65" s="468"/>
      <c r="NHC65" s="468"/>
      <c r="NHD65" s="468"/>
      <c r="NHE65" s="468"/>
      <c r="NHF65" s="468"/>
      <c r="NHG65" s="468"/>
      <c r="NHH65" s="468"/>
      <c r="NHI65" s="468"/>
      <c r="NHJ65" s="468"/>
      <c r="NHK65" s="468"/>
      <c r="NHL65" s="468"/>
      <c r="NHM65" s="468"/>
      <c r="NHN65" s="468"/>
      <c r="NHO65" s="468"/>
      <c r="NHP65" s="468"/>
      <c r="NHQ65" s="468"/>
      <c r="NHR65" s="468"/>
      <c r="NHS65" s="468"/>
      <c r="NHT65" s="468"/>
      <c r="NHU65" s="468"/>
      <c r="NHV65" s="468"/>
      <c r="NHW65" s="468"/>
      <c r="NHX65" s="468"/>
      <c r="NHY65" s="468"/>
      <c r="NHZ65" s="468"/>
      <c r="NIA65" s="468"/>
      <c r="NIB65" s="468"/>
      <c r="NIC65" s="468"/>
      <c r="NID65" s="468"/>
      <c r="NIE65" s="468"/>
      <c r="NIF65" s="468"/>
      <c r="NIG65" s="468"/>
      <c r="NIH65" s="468"/>
      <c r="NII65" s="468"/>
      <c r="NIJ65" s="468"/>
      <c r="NIK65" s="468"/>
      <c r="NIL65" s="468"/>
      <c r="NIM65" s="468"/>
      <c r="NIN65" s="468"/>
      <c r="NIO65" s="468"/>
      <c r="NIP65" s="468"/>
      <c r="NIQ65" s="468"/>
      <c r="NIR65" s="468"/>
      <c r="NIS65" s="468"/>
      <c r="NIT65" s="468"/>
      <c r="NIU65" s="468"/>
      <c r="NIV65" s="468"/>
      <c r="NIW65" s="468"/>
      <c r="NIX65" s="468"/>
      <c r="NIY65" s="468"/>
      <c r="NIZ65" s="468"/>
      <c r="NJA65" s="468"/>
      <c r="NJB65" s="468"/>
      <c r="NJC65" s="468"/>
      <c r="NJD65" s="468"/>
      <c r="NJE65" s="468"/>
      <c r="NJF65" s="468"/>
      <c r="NJG65" s="468"/>
      <c r="NJH65" s="468"/>
      <c r="NJI65" s="468"/>
      <c r="NJJ65" s="468"/>
      <c r="NJK65" s="468"/>
      <c r="NJL65" s="468"/>
      <c r="NJM65" s="468"/>
      <c r="NJN65" s="468"/>
      <c r="NJO65" s="468"/>
      <c r="NJP65" s="468"/>
      <c r="NJQ65" s="468"/>
      <c r="NJR65" s="468"/>
      <c r="NJS65" s="468"/>
      <c r="NJT65" s="468"/>
      <c r="NJU65" s="468"/>
      <c r="NJV65" s="468"/>
      <c r="NJW65" s="468"/>
      <c r="NJX65" s="468"/>
      <c r="NJY65" s="468"/>
      <c r="NJZ65" s="468"/>
      <c r="NKA65" s="468"/>
      <c r="NKB65" s="468"/>
      <c r="NKC65" s="468"/>
      <c r="NKD65" s="468"/>
      <c r="NKE65" s="468"/>
      <c r="NKF65" s="468"/>
      <c r="NKG65" s="468"/>
      <c r="NKH65" s="468"/>
      <c r="NKI65" s="468"/>
      <c r="NKJ65" s="468"/>
      <c r="NKK65" s="468"/>
      <c r="NKL65" s="468"/>
      <c r="NKM65" s="468"/>
      <c r="NKN65" s="468"/>
      <c r="NKO65" s="468"/>
      <c r="NKP65" s="468"/>
      <c r="NKQ65" s="468"/>
      <c r="NKR65" s="468"/>
      <c r="NKS65" s="468"/>
      <c r="NKT65" s="468"/>
      <c r="NKU65" s="468"/>
      <c r="NKV65" s="468"/>
      <c r="NKW65" s="468"/>
      <c r="NKX65" s="468"/>
      <c r="NKY65" s="468"/>
      <c r="NKZ65" s="468"/>
      <c r="NLA65" s="468"/>
      <c r="NLB65" s="468"/>
      <c r="NLC65" s="468"/>
      <c r="NLD65" s="468"/>
      <c r="NLE65" s="468"/>
      <c r="NLF65" s="468"/>
      <c r="NLG65" s="468"/>
      <c r="NLH65" s="468"/>
      <c r="NLI65" s="468"/>
      <c r="NLJ65" s="468"/>
      <c r="NLK65" s="468"/>
      <c r="NLL65" s="468"/>
      <c r="NLM65" s="468"/>
      <c r="NLN65" s="468"/>
      <c r="NLO65" s="468"/>
      <c r="NLP65" s="468"/>
      <c r="NLQ65" s="468"/>
      <c r="NLR65" s="468"/>
      <c r="NLS65" s="468"/>
      <c r="NLT65" s="468"/>
      <c r="NLU65" s="468"/>
      <c r="NLV65" s="468"/>
      <c r="NLW65" s="468"/>
      <c r="NLX65" s="468"/>
      <c r="NLY65" s="468"/>
      <c r="NLZ65" s="468"/>
      <c r="NMA65" s="468"/>
      <c r="NMB65" s="468"/>
      <c r="NMC65" s="468"/>
      <c r="NMD65" s="468"/>
      <c r="NME65" s="468"/>
      <c r="NMF65" s="468"/>
      <c r="NMG65" s="468"/>
      <c r="NMH65" s="468"/>
      <c r="NMI65" s="468"/>
      <c r="NMJ65" s="468"/>
      <c r="NMK65" s="468"/>
      <c r="NML65" s="468"/>
      <c r="NMM65" s="468"/>
      <c r="NMN65" s="468"/>
      <c r="NMO65" s="468"/>
      <c r="NMP65" s="468"/>
      <c r="NMQ65" s="468"/>
      <c r="NMR65" s="468"/>
      <c r="NMS65" s="468"/>
      <c r="NMT65" s="468"/>
      <c r="NMU65" s="468"/>
      <c r="NMV65" s="468"/>
      <c r="NMW65" s="468"/>
      <c r="NMX65" s="468"/>
      <c r="NMY65" s="468"/>
      <c r="NMZ65" s="468"/>
      <c r="NNA65" s="468"/>
      <c r="NNB65" s="468"/>
      <c r="NNC65" s="468"/>
      <c r="NND65" s="468"/>
      <c r="NNE65" s="468"/>
      <c r="NNF65" s="468"/>
      <c r="NNG65" s="468"/>
      <c r="NNH65" s="468"/>
      <c r="NNI65" s="468"/>
      <c r="NNJ65" s="468"/>
      <c r="NNK65" s="468"/>
      <c r="NNL65" s="468"/>
      <c r="NNM65" s="468"/>
      <c r="NNN65" s="468"/>
      <c r="NNO65" s="468"/>
      <c r="NNP65" s="468"/>
      <c r="NNQ65" s="468"/>
      <c r="NNR65" s="468"/>
      <c r="NNS65" s="468"/>
      <c r="NNT65" s="468"/>
      <c r="NNU65" s="468"/>
      <c r="NNV65" s="468"/>
      <c r="NNW65" s="468"/>
      <c r="NNX65" s="468"/>
      <c r="NNY65" s="468"/>
      <c r="NNZ65" s="468"/>
      <c r="NOA65" s="468"/>
      <c r="NOB65" s="468"/>
      <c r="NOC65" s="468"/>
      <c r="NOD65" s="468"/>
      <c r="NOE65" s="468"/>
      <c r="NOF65" s="468"/>
      <c r="NOG65" s="468"/>
      <c r="NOH65" s="468"/>
      <c r="NOI65" s="468"/>
      <c r="NOJ65" s="468"/>
      <c r="NOK65" s="468"/>
      <c r="NOL65" s="468"/>
      <c r="NOM65" s="468"/>
      <c r="NON65" s="468"/>
      <c r="NOO65" s="468"/>
      <c r="NOP65" s="468"/>
      <c r="NOQ65" s="468"/>
      <c r="NOR65" s="468"/>
      <c r="NOS65" s="468"/>
      <c r="NOT65" s="468"/>
      <c r="NOU65" s="468"/>
      <c r="NOV65" s="468"/>
      <c r="NOW65" s="468"/>
      <c r="NOX65" s="468"/>
      <c r="NOY65" s="468"/>
      <c r="NOZ65" s="468"/>
      <c r="NPA65" s="468"/>
      <c r="NPB65" s="468"/>
      <c r="NPC65" s="468"/>
      <c r="NPD65" s="468"/>
      <c r="NPE65" s="468"/>
      <c r="NPF65" s="468"/>
      <c r="NPG65" s="468"/>
      <c r="NPH65" s="468"/>
      <c r="NPI65" s="468"/>
      <c r="NPJ65" s="468"/>
      <c r="NPK65" s="468"/>
      <c r="NPL65" s="468"/>
      <c r="NPM65" s="468"/>
      <c r="NPN65" s="468"/>
      <c r="NPO65" s="468"/>
      <c r="NPP65" s="468"/>
      <c r="NPQ65" s="468"/>
      <c r="NPR65" s="468"/>
      <c r="NPS65" s="468"/>
      <c r="NPT65" s="468"/>
      <c r="NPU65" s="468"/>
      <c r="NPV65" s="468"/>
      <c r="NPW65" s="468"/>
      <c r="NPX65" s="468"/>
      <c r="NPY65" s="468"/>
      <c r="NPZ65" s="468"/>
      <c r="NQA65" s="468"/>
      <c r="NQB65" s="468"/>
      <c r="NQC65" s="468"/>
      <c r="NQD65" s="468"/>
      <c r="NQE65" s="468"/>
      <c r="NQF65" s="468"/>
      <c r="NQG65" s="468"/>
      <c r="NQH65" s="468"/>
      <c r="NQI65" s="468"/>
      <c r="NQJ65" s="468"/>
      <c r="NQK65" s="468"/>
      <c r="NQL65" s="468"/>
      <c r="NQM65" s="468"/>
      <c r="NQN65" s="468"/>
      <c r="NQO65" s="468"/>
      <c r="NQP65" s="468"/>
      <c r="NQQ65" s="468"/>
      <c r="NQR65" s="468"/>
      <c r="NQS65" s="468"/>
      <c r="NQT65" s="468"/>
      <c r="NQU65" s="468"/>
      <c r="NQV65" s="468"/>
      <c r="NQW65" s="468"/>
      <c r="NQX65" s="468"/>
      <c r="NQY65" s="468"/>
      <c r="NQZ65" s="468"/>
      <c r="NRA65" s="468"/>
      <c r="NRB65" s="468"/>
      <c r="NRC65" s="468"/>
      <c r="NRD65" s="468"/>
      <c r="NRE65" s="468"/>
      <c r="NRF65" s="468"/>
      <c r="NRG65" s="468"/>
      <c r="NRH65" s="468"/>
      <c r="NRI65" s="468"/>
      <c r="NRJ65" s="468"/>
      <c r="NRK65" s="468"/>
      <c r="NRL65" s="468"/>
      <c r="NRM65" s="468"/>
      <c r="NRN65" s="468"/>
      <c r="NRO65" s="468"/>
      <c r="NRP65" s="468"/>
      <c r="NRQ65" s="468"/>
      <c r="NRR65" s="468"/>
      <c r="NRS65" s="468"/>
      <c r="NRT65" s="468"/>
      <c r="NRU65" s="468"/>
      <c r="NRV65" s="468"/>
      <c r="NRW65" s="468"/>
      <c r="NRX65" s="468"/>
      <c r="NRY65" s="468"/>
      <c r="NRZ65" s="468"/>
      <c r="NSA65" s="468"/>
      <c r="NSB65" s="468"/>
      <c r="NSC65" s="468"/>
      <c r="NSD65" s="468"/>
      <c r="NSE65" s="468"/>
      <c r="NSF65" s="468"/>
      <c r="NSG65" s="468"/>
      <c r="NSH65" s="468"/>
      <c r="NSI65" s="468"/>
      <c r="NSJ65" s="468"/>
      <c r="NSK65" s="468"/>
      <c r="NSL65" s="468"/>
      <c r="NSM65" s="468"/>
      <c r="NSN65" s="468"/>
      <c r="NSO65" s="468"/>
      <c r="NSP65" s="468"/>
      <c r="NSQ65" s="468"/>
      <c r="NSR65" s="468"/>
      <c r="NSS65" s="468"/>
      <c r="NST65" s="468"/>
      <c r="NSU65" s="468"/>
      <c r="NSV65" s="468"/>
      <c r="NSW65" s="468"/>
      <c r="NSX65" s="468"/>
      <c r="NSY65" s="468"/>
      <c r="NSZ65" s="468"/>
      <c r="NTA65" s="468"/>
      <c r="NTB65" s="468"/>
      <c r="NTC65" s="468"/>
      <c r="NTD65" s="468"/>
      <c r="NTE65" s="468"/>
      <c r="NTF65" s="468"/>
      <c r="NTG65" s="468"/>
      <c r="NTH65" s="468"/>
      <c r="NTI65" s="468"/>
      <c r="NTJ65" s="468"/>
      <c r="NTK65" s="468"/>
      <c r="NTL65" s="468"/>
      <c r="NTM65" s="468"/>
      <c r="NTN65" s="468"/>
      <c r="NTO65" s="468"/>
      <c r="NTP65" s="468"/>
      <c r="NTQ65" s="468"/>
      <c r="NTR65" s="468"/>
      <c r="NTS65" s="468"/>
      <c r="NTT65" s="468"/>
      <c r="NTU65" s="468"/>
      <c r="NTV65" s="468"/>
      <c r="NTW65" s="468"/>
      <c r="NTX65" s="468"/>
      <c r="NTY65" s="468"/>
      <c r="NTZ65" s="468"/>
      <c r="NUA65" s="468"/>
      <c r="NUB65" s="468"/>
      <c r="NUC65" s="468"/>
      <c r="NUD65" s="468"/>
      <c r="NUE65" s="468"/>
      <c r="NUF65" s="468"/>
      <c r="NUG65" s="468"/>
      <c r="NUH65" s="468"/>
      <c r="NUI65" s="468"/>
      <c r="NUJ65" s="468"/>
      <c r="NUK65" s="468"/>
      <c r="NUL65" s="468"/>
      <c r="NUM65" s="468"/>
      <c r="NUN65" s="468"/>
      <c r="NUO65" s="468"/>
      <c r="NUP65" s="468"/>
      <c r="NUQ65" s="468"/>
      <c r="NUR65" s="468"/>
      <c r="NUS65" s="468"/>
      <c r="NUT65" s="468"/>
      <c r="NUU65" s="468"/>
      <c r="NUV65" s="468"/>
      <c r="NUW65" s="468"/>
      <c r="NUX65" s="468"/>
      <c r="NUY65" s="468"/>
      <c r="NUZ65" s="468"/>
      <c r="NVA65" s="468"/>
      <c r="NVB65" s="468"/>
      <c r="NVC65" s="468"/>
      <c r="NVD65" s="468"/>
      <c r="NVE65" s="468"/>
      <c r="NVF65" s="468"/>
      <c r="NVG65" s="468"/>
      <c r="NVH65" s="468"/>
      <c r="NVI65" s="468"/>
      <c r="NVJ65" s="468"/>
      <c r="NVK65" s="468"/>
      <c r="NVL65" s="468"/>
      <c r="NVM65" s="468"/>
      <c r="NVN65" s="468"/>
      <c r="NVO65" s="468"/>
      <c r="NVP65" s="468"/>
      <c r="NVQ65" s="468"/>
      <c r="NVR65" s="468"/>
      <c r="NVS65" s="468"/>
      <c r="NVT65" s="468"/>
      <c r="NVU65" s="468"/>
      <c r="NVV65" s="468"/>
      <c r="NVW65" s="468"/>
      <c r="NVX65" s="468"/>
      <c r="NVY65" s="468"/>
      <c r="NVZ65" s="468"/>
      <c r="NWA65" s="468"/>
      <c r="NWB65" s="468"/>
      <c r="NWC65" s="468"/>
      <c r="NWD65" s="468"/>
      <c r="NWE65" s="468"/>
      <c r="NWF65" s="468"/>
      <c r="NWG65" s="468"/>
      <c r="NWH65" s="468"/>
      <c r="NWI65" s="468"/>
      <c r="NWJ65" s="468"/>
      <c r="NWK65" s="468"/>
      <c r="NWL65" s="468"/>
      <c r="NWM65" s="468"/>
      <c r="NWN65" s="468"/>
      <c r="NWO65" s="468"/>
      <c r="NWP65" s="468"/>
      <c r="NWQ65" s="468"/>
      <c r="NWR65" s="468"/>
      <c r="NWS65" s="468"/>
      <c r="NWT65" s="468"/>
      <c r="NWU65" s="468"/>
      <c r="NWV65" s="468"/>
      <c r="NWW65" s="468"/>
      <c r="NWX65" s="468"/>
      <c r="NWY65" s="468"/>
      <c r="NWZ65" s="468"/>
      <c r="NXA65" s="468"/>
      <c r="NXB65" s="468"/>
      <c r="NXC65" s="468"/>
      <c r="NXD65" s="468"/>
      <c r="NXE65" s="468"/>
      <c r="NXF65" s="468"/>
      <c r="NXG65" s="468"/>
      <c r="NXH65" s="468"/>
      <c r="NXI65" s="468"/>
      <c r="NXJ65" s="468"/>
      <c r="NXK65" s="468"/>
      <c r="NXL65" s="468"/>
      <c r="NXM65" s="468"/>
      <c r="NXN65" s="468"/>
      <c r="NXO65" s="468"/>
      <c r="NXP65" s="468"/>
      <c r="NXQ65" s="468"/>
      <c r="NXR65" s="468"/>
      <c r="NXS65" s="468"/>
      <c r="NXT65" s="468"/>
      <c r="NXU65" s="468"/>
      <c r="NXV65" s="468"/>
      <c r="NXW65" s="468"/>
      <c r="NXX65" s="468"/>
      <c r="NXY65" s="468"/>
      <c r="NXZ65" s="468"/>
      <c r="NYA65" s="468"/>
      <c r="NYB65" s="468"/>
      <c r="NYC65" s="468"/>
      <c r="NYD65" s="468"/>
      <c r="NYE65" s="468"/>
      <c r="NYF65" s="468"/>
      <c r="NYG65" s="468"/>
      <c r="NYH65" s="468"/>
      <c r="NYI65" s="468"/>
      <c r="NYJ65" s="468"/>
      <c r="NYK65" s="468"/>
      <c r="NYL65" s="468"/>
      <c r="NYM65" s="468"/>
      <c r="NYN65" s="468"/>
      <c r="NYO65" s="468"/>
      <c r="NYP65" s="468"/>
      <c r="NYQ65" s="468"/>
      <c r="NYR65" s="468"/>
      <c r="NYS65" s="468"/>
      <c r="NYT65" s="468"/>
      <c r="NYU65" s="468"/>
      <c r="NYV65" s="468"/>
      <c r="NYW65" s="468"/>
      <c r="NYX65" s="468"/>
      <c r="NYY65" s="468"/>
      <c r="NYZ65" s="468"/>
      <c r="NZA65" s="468"/>
      <c r="NZB65" s="468"/>
      <c r="NZC65" s="468"/>
      <c r="NZD65" s="468"/>
      <c r="NZE65" s="468"/>
      <c r="NZF65" s="468"/>
      <c r="NZG65" s="468"/>
      <c r="NZH65" s="468"/>
      <c r="NZI65" s="468"/>
      <c r="NZJ65" s="468"/>
      <c r="NZK65" s="468"/>
      <c r="NZL65" s="468"/>
      <c r="NZM65" s="468"/>
      <c r="NZN65" s="468"/>
      <c r="NZO65" s="468"/>
      <c r="NZP65" s="468"/>
      <c r="NZQ65" s="468"/>
      <c r="NZR65" s="468"/>
      <c r="NZS65" s="468"/>
      <c r="NZT65" s="468"/>
      <c r="NZU65" s="468"/>
      <c r="NZV65" s="468"/>
      <c r="NZW65" s="468"/>
      <c r="NZX65" s="468"/>
      <c r="NZY65" s="468"/>
      <c r="NZZ65" s="468"/>
      <c r="OAA65" s="468"/>
      <c r="OAB65" s="468"/>
      <c r="OAC65" s="468"/>
      <c r="OAD65" s="468"/>
      <c r="OAE65" s="468"/>
      <c r="OAF65" s="468"/>
      <c r="OAG65" s="468"/>
      <c r="OAH65" s="468"/>
      <c r="OAI65" s="468"/>
      <c r="OAJ65" s="468"/>
      <c r="OAK65" s="468"/>
      <c r="OAL65" s="468"/>
      <c r="OAM65" s="468"/>
      <c r="OAN65" s="468"/>
      <c r="OAO65" s="468"/>
      <c r="OAP65" s="468"/>
      <c r="OAQ65" s="468"/>
      <c r="OAR65" s="468"/>
      <c r="OAS65" s="468"/>
      <c r="OAT65" s="468"/>
      <c r="OAU65" s="468"/>
      <c r="OAV65" s="468"/>
      <c r="OAW65" s="468"/>
      <c r="OAX65" s="468"/>
      <c r="OAY65" s="468"/>
      <c r="OAZ65" s="468"/>
      <c r="OBA65" s="468"/>
      <c r="OBB65" s="468"/>
      <c r="OBC65" s="468"/>
      <c r="OBD65" s="468"/>
      <c r="OBE65" s="468"/>
      <c r="OBF65" s="468"/>
      <c r="OBG65" s="468"/>
      <c r="OBH65" s="468"/>
      <c r="OBI65" s="468"/>
      <c r="OBJ65" s="468"/>
      <c r="OBK65" s="468"/>
      <c r="OBL65" s="468"/>
      <c r="OBM65" s="468"/>
      <c r="OBN65" s="468"/>
      <c r="OBO65" s="468"/>
      <c r="OBP65" s="468"/>
      <c r="OBQ65" s="468"/>
      <c r="OBR65" s="468"/>
      <c r="OBS65" s="468"/>
      <c r="OBT65" s="468"/>
      <c r="OBU65" s="468"/>
      <c r="OBV65" s="468"/>
      <c r="OBW65" s="468"/>
      <c r="OBX65" s="468"/>
      <c r="OBY65" s="468"/>
      <c r="OBZ65" s="468"/>
      <c r="OCA65" s="468"/>
      <c r="OCB65" s="468"/>
      <c r="OCC65" s="468"/>
      <c r="OCD65" s="468"/>
      <c r="OCE65" s="468"/>
      <c r="OCF65" s="468"/>
      <c r="OCG65" s="468"/>
      <c r="OCH65" s="468"/>
      <c r="OCI65" s="468"/>
      <c r="OCJ65" s="468"/>
      <c r="OCK65" s="468"/>
      <c r="OCL65" s="468"/>
      <c r="OCM65" s="468"/>
      <c r="OCN65" s="468"/>
      <c r="OCO65" s="468"/>
      <c r="OCP65" s="468"/>
      <c r="OCQ65" s="468"/>
      <c r="OCR65" s="468"/>
      <c r="OCS65" s="468"/>
      <c r="OCT65" s="468"/>
      <c r="OCU65" s="468"/>
      <c r="OCV65" s="468"/>
      <c r="OCW65" s="468"/>
      <c r="OCX65" s="468"/>
      <c r="OCY65" s="468"/>
      <c r="OCZ65" s="468"/>
      <c r="ODA65" s="468"/>
      <c r="ODB65" s="468"/>
      <c r="ODC65" s="468"/>
      <c r="ODD65" s="468"/>
      <c r="ODE65" s="468"/>
      <c r="ODF65" s="468"/>
      <c r="ODG65" s="468"/>
      <c r="ODH65" s="468"/>
      <c r="ODI65" s="468"/>
      <c r="ODJ65" s="468"/>
      <c r="ODK65" s="468"/>
      <c r="ODL65" s="468"/>
      <c r="ODM65" s="468"/>
      <c r="ODN65" s="468"/>
      <c r="ODO65" s="468"/>
      <c r="ODP65" s="468"/>
      <c r="ODQ65" s="468"/>
      <c r="ODR65" s="468"/>
      <c r="ODS65" s="468"/>
      <c r="ODT65" s="468"/>
      <c r="ODU65" s="468"/>
      <c r="ODV65" s="468"/>
      <c r="ODW65" s="468"/>
      <c r="ODX65" s="468"/>
      <c r="ODY65" s="468"/>
      <c r="ODZ65" s="468"/>
      <c r="OEA65" s="468"/>
      <c r="OEB65" s="468"/>
      <c r="OEC65" s="468"/>
      <c r="OED65" s="468"/>
      <c r="OEE65" s="468"/>
      <c r="OEF65" s="468"/>
      <c r="OEG65" s="468"/>
      <c r="OEH65" s="468"/>
      <c r="OEI65" s="468"/>
      <c r="OEJ65" s="468"/>
      <c r="OEK65" s="468"/>
      <c r="OEL65" s="468"/>
      <c r="OEM65" s="468"/>
      <c r="OEN65" s="468"/>
      <c r="OEO65" s="468"/>
      <c r="OEP65" s="468"/>
      <c r="OEQ65" s="468"/>
      <c r="OER65" s="468"/>
      <c r="OES65" s="468"/>
      <c r="OET65" s="468"/>
      <c r="OEU65" s="468"/>
      <c r="OEV65" s="468"/>
      <c r="OEW65" s="468"/>
      <c r="OEX65" s="468"/>
      <c r="OEY65" s="468"/>
      <c r="OEZ65" s="468"/>
      <c r="OFA65" s="468"/>
      <c r="OFB65" s="468"/>
      <c r="OFC65" s="468"/>
      <c r="OFD65" s="468"/>
      <c r="OFE65" s="468"/>
      <c r="OFF65" s="468"/>
      <c r="OFG65" s="468"/>
      <c r="OFH65" s="468"/>
      <c r="OFI65" s="468"/>
      <c r="OFJ65" s="468"/>
      <c r="OFK65" s="468"/>
      <c r="OFL65" s="468"/>
      <c r="OFM65" s="468"/>
      <c r="OFN65" s="468"/>
      <c r="OFO65" s="468"/>
      <c r="OFP65" s="468"/>
      <c r="OFQ65" s="468"/>
      <c r="OFR65" s="468"/>
      <c r="OFS65" s="468"/>
      <c r="OFT65" s="468"/>
      <c r="OFU65" s="468"/>
      <c r="OFV65" s="468"/>
      <c r="OFW65" s="468"/>
      <c r="OFX65" s="468"/>
      <c r="OFY65" s="468"/>
      <c r="OFZ65" s="468"/>
      <c r="OGA65" s="468"/>
      <c r="OGB65" s="468"/>
      <c r="OGC65" s="468"/>
      <c r="OGD65" s="468"/>
      <c r="OGE65" s="468"/>
      <c r="OGF65" s="468"/>
      <c r="OGG65" s="468"/>
      <c r="OGH65" s="468"/>
      <c r="OGI65" s="468"/>
      <c r="OGJ65" s="468"/>
      <c r="OGK65" s="468"/>
      <c r="OGL65" s="468"/>
      <c r="OGM65" s="468"/>
      <c r="OGN65" s="468"/>
      <c r="OGO65" s="468"/>
      <c r="OGP65" s="468"/>
      <c r="OGQ65" s="468"/>
      <c r="OGR65" s="468"/>
      <c r="OGS65" s="468"/>
      <c r="OGT65" s="468"/>
      <c r="OGU65" s="468"/>
      <c r="OGV65" s="468"/>
      <c r="OGW65" s="468"/>
      <c r="OGX65" s="468"/>
      <c r="OGY65" s="468"/>
      <c r="OGZ65" s="468"/>
      <c r="OHA65" s="468"/>
      <c r="OHB65" s="468"/>
      <c r="OHC65" s="468"/>
      <c r="OHD65" s="468"/>
      <c r="OHE65" s="468"/>
      <c r="OHF65" s="468"/>
      <c r="OHG65" s="468"/>
      <c r="OHH65" s="468"/>
      <c r="OHI65" s="468"/>
      <c r="OHJ65" s="468"/>
      <c r="OHK65" s="468"/>
      <c r="OHL65" s="468"/>
      <c r="OHM65" s="468"/>
      <c r="OHN65" s="468"/>
      <c r="OHO65" s="468"/>
      <c r="OHP65" s="468"/>
      <c r="OHQ65" s="468"/>
      <c r="OHR65" s="468"/>
      <c r="OHS65" s="468"/>
      <c r="OHT65" s="468"/>
      <c r="OHU65" s="468"/>
      <c r="OHV65" s="468"/>
      <c r="OHW65" s="468"/>
      <c r="OHX65" s="468"/>
      <c r="OHY65" s="468"/>
      <c r="OHZ65" s="468"/>
      <c r="OIA65" s="468"/>
      <c r="OIB65" s="468"/>
      <c r="OIC65" s="468"/>
      <c r="OID65" s="468"/>
      <c r="OIE65" s="468"/>
      <c r="OIF65" s="468"/>
      <c r="OIG65" s="468"/>
      <c r="OIH65" s="468"/>
      <c r="OII65" s="468"/>
      <c r="OIJ65" s="468"/>
      <c r="OIK65" s="468"/>
      <c r="OIL65" s="468"/>
      <c r="OIM65" s="468"/>
      <c r="OIN65" s="468"/>
      <c r="OIO65" s="468"/>
      <c r="OIP65" s="468"/>
      <c r="OIQ65" s="468"/>
      <c r="OIR65" s="468"/>
      <c r="OIS65" s="468"/>
      <c r="OIT65" s="468"/>
      <c r="OIU65" s="468"/>
      <c r="OIV65" s="468"/>
      <c r="OIW65" s="468"/>
      <c r="OIX65" s="468"/>
      <c r="OIY65" s="468"/>
      <c r="OIZ65" s="468"/>
      <c r="OJA65" s="468"/>
      <c r="OJB65" s="468"/>
      <c r="OJC65" s="468"/>
      <c r="OJD65" s="468"/>
      <c r="OJE65" s="468"/>
      <c r="OJF65" s="468"/>
      <c r="OJG65" s="468"/>
      <c r="OJH65" s="468"/>
      <c r="OJI65" s="468"/>
      <c r="OJJ65" s="468"/>
      <c r="OJK65" s="468"/>
      <c r="OJL65" s="468"/>
      <c r="OJM65" s="468"/>
      <c r="OJN65" s="468"/>
      <c r="OJO65" s="468"/>
      <c r="OJP65" s="468"/>
      <c r="OJQ65" s="468"/>
      <c r="OJR65" s="468"/>
      <c r="OJS65" s="468"/>
      <c r="OJT65" s="468"/>
      <c r="OJU65" s="468"/>
      <c r="OJV65" s="468"/>
      <c r="OJW65" s="468"/>
      <c r="OJX65" s="468"/>
      <c r="OJY65" s="468"/>
      <c r="OJZ65" s="468"/>
      <c r="OKA65" s="468"/>
      <c r="OKB65" s="468"/>
      <c r="OKC65" s="468"/>
      <c r="OKD65" s="468"/>
      <c r="OKE65" s="468"/>
      <c r="OKF65" s="468"/>
      <c r="OKG65" s="468"/>
      <c r="OKH65" s="468"/>
      <c r="OKI65" s="468"/>
      <c r="OKJ65" s="468"/>
      <c r="OKK65" s="468"/>
      <c r="OKL65" s="468"/>
      <c r="OKM65" s="468"/>
      <c r="OKN65" s="468"/>
      <c r="OKO65" s="468"/>
      <c r="OKP65" s="468"/>
      <c r="OKQ65" s="468"/>
      <c r="OKR65" s="468"/>
      <c r="OKS65" s="468"/>
      <c r="OKT65" s="468"/>
      <c r="OKU65" s="468"/>
      <c r="OKV65" s="468"/>
      <c r="OKW65" s="468"/>
      <c r="OKX65" s="468"/>
      <c r="OKY65" s="468"/>
      <c r="OKZ65" s="468"/>
      <c r="OLA65" s="468"/>
      <c r="OLB65" s="468"/>
      <c r="OLC65" s="468"/>
      <c r="OLD65" s="468"/>
      <c r="OLE65" s="468"/>
      <c r="OLF65" s="468"/>
      <c r="OLG65" s="468"/>
      <c r="OLH65" s="468"/>
      <c r="OLI65" s="468"/>
      <c r="OLJ65" s="468"/>
      <c r="OLK65" s="468"/>
      <c r="OLL65" s="468"/>
      <c r="OLM65" s="468"/>
      <c r="OLN65" s="468"/>
      <c r="OLO65" s="468"/>
      <c r="OLP65" s="468"/>
      <c r="OLQ65" s="468"/>
      <c r="OLR65" s="468"/>
      <c r="OLS65" s="468"/>
      <c r="OLT65" s="468"/>
      <c r="OLU65" s="468"/>
      <c r="OLV65" s="468"/>
      <c r="OLW65" s="468"/>
      <c r="OLX65" s="468"/>
      <c r="OLY65" s="468"/>
      <c r="OLZ65" s="468"/>
      <c r="OMA65" s="468"/>
      <c r="OMB65" s="468"/>
      <c r="OMC65" s="468"/>
      <c r="OMD65" s="468"/>
      <c r="OME65" s="468"/>
      <c r="OMF65" s="468"/>
      <c r="OMG65" s="468"/>
      <c r="OMH65" s="468"/>
      <c r="OMI65" s="468"/>
      <c r="OMJ65" s="468"/>
      <c r="OMK65" s="468"/>
      <c r="OML65" s="468"/>
      <c r="OMM65" s="468"/>
      <c r="OMN65" s="468"/>
      <c r="OMO65" s="468"/>
      <c r="OMP65" s="468"/>
      <c r="OMQ65" s="468"/>
      <c r="OMR65" s="468"/>
      <c r="OMS65" s="468"/>
      <c r="OMT65" s="468"/>
      <c r="OMU65" s="468"/>
      <c r="OMV65" s="468"/>
      <c r="OMW65" s="468"/>
      <c r="OMX65" s="468"/>
      <c r="OMY65" s="468"/>
      <c r="OMZ65" s="468"/>
      <c r="ONA65" s="468"/>
      <c r="ONB65" s="468"/>
      <c r="ONC65" s="468"/>
      <c r="OND65" s="468"/>
      <c r="ONE65" s="468"/>
      <c r="ONF65" s="468"/>
      <c r="ONG65" s="468"/>
      <c r="ONH65" s="468"/>
      <c r="ONI65" s="468"/>
      <c r="ONJ65" s="468"/>
      <c r="ONK65" s="468"/>
      <c r="ONL65" s="468"/>
      <c r="ONM65" s="468"/>
      <c r="ONN65" s="468"/>
      <c r="ONO65" s="468"/>
      <c r="ONP65" s="468"/>
      <c r="ONQ65" s="468"/>
      <c r="ONR65" s="468"/>
      <c r="ONS65" s="468"/>
      <c r="ONT65" s="468"/>
      <c r="ONU65" s="468"/>
      <c r="ONV65" s="468"/>
      <c r="ONW65" s="468"/>
      <c r="ONX65" s="468"/>
      <c r="ONY65" s="468"/>
      <c r="ONZ65" s="468"/>
      <c r="OOA65" s="468"/>
      <c r="OOB65" s="468"/>
      <c r="OOC65" s="468"/>
      <c r="OOD65" s="468"/>
      <c r="OOE65" s="468"/>
      <c r="OOF65" s="468"/>
      <c r="OOG65" s="468"/>
      <c r="OOH65" s="468"/>
      <c r="OOI65" s="468"/>
      <c r="OOJ65" s="468"/>
      <c r="OOK65" s="468"/>
      <c r="OOL65" s="468"/>
      <c r="OOM65" s="468"/>
      <c r="OON65" s="468"/>
      <c r="OOO65" s="468"/>
      <c r="OOP65" s="468"/>
      <c r="OOQ65" s="468"/>
      <c r="OOR65" s="468"/>
      <c r="OOS65" s="468"/>
      <c r="OOT65" s="468"/>
      <c r="OOU65" s="468"/>
      <c r="OOV65" s="468"/>
      <c r="OOW65" s="468"/>
      <c r="OOX65" s="468"/>
      <c r="OOY65" s="468"/>
      <c r="OOZ65" s="468"/>
      <c r="OPA65" s="468"/>
      <c r="OPB65" s="468"/>
      <c r="OPC65" s="468"/>
      <c r="OPD65" s="468"/>
      <c r="OPE65" s="468"/>
      <c r="OPF65" s="468"/>
      <c r="OPG65" s="468"/>
      <c r="OPH65" s="468"/>
      <c r="OPI65" s="468"/>
      <c r="OPJ65" s="468"/>
      <c r="OPK65" s="468"/>
      <c r="OPL65" s="468"/>
      <c r="OPM65" s="468"/>
      <c r="OPN65" s="468"/>
      <c r="OPO65" s="468"/>
      <c r="OPP65" s="468"/>
      <c r="OPQ65" s="468"/>
      <c r="OPR65" s="468"/>
      <c r="OPS65" s="468"/>
      <c r="OPT65" s="468"/>
      <c r="OPU65" s="468"/>
      <c r="OPV65" s="468"/>
      <c r="OPW65" s="468"/>
      <c r="OPX65" s="468"/>
      <c r="OPY65" s="468"/>
      <c r="OPZ65" s="468"/>
      <c r="OQA65" s="468"/>
      <c r="OQB65" s="468"/>
      <c r="OQC65" s="468"/>
      <c r="OQD65" s="468"/>
      <c r="OQE65" s="468"/>
      <c r="OQF65" s="468"/>
      <c r="OQG65" s="468"/>
      <c r="OQH65" s="468"/>
      <c r="OQI65" s="468"/>
      <c r="OQJ65" s="468"/>
      <c r="OQK65" s="468"/>
      <c r="OQL65" s="468"/>
      <c r="OQM65" s="468"/>
      <c r="OQN65" s="468"/>
      <c r="OQO65" s="468"/>
      <c r="OQP65" s="468"/>
      <c r="OQQ65" s="468"/>
      <c r="OQR65" s="468"/>
      <c r="OQS65" s="468"/>
      <c r="OQT65" s="468"/>
      <c r="OQU65" s="468"/>
      <c r="OQV65" s="468"/>
      <c r="OQW65" s="468"/>
      <c r="OQX65" s="468"/>
      <c r="OQY65" s="468"/>
      <c r="OQZ65" s="468"/>
      <c r="ORA65" s="468"/>
      <c r="ORB65" s="468"/>
      <c r="ORC65" s="468"/>
      <c r="ORD65" s="468"/>
      <c r="ORE65" s="468"/>
      <c r="ORF65" s="468"/>
      <c r="ORG65" s="468"/>
      <c r="ORH65" s="468"/>
      <c r="ORI65" s="468"/>
      <c r="ORJ65" s="468"/>
      <c r="ORK65" s="468"/>
      <c r="ORL65" s="468"/>
      <c r="ORM65" s="468"/>
      <c r="ORN65" s="468"/>
      <c r="ORO65" s="468"/>
      <c r="ORP65" s="468"/>
      <c r="ORQ65" s="468"/>
      <c r="ORR65" s="468"/>
      <c r="ORS65" s="468"/>
      <c r="ORT65" s="468"/>
      <c r="ORU65" s="468"/>
      <c r="ORV65" s="468"/>
      <c r="ORW65" s="468"/>
      <c r="ORX65" s="468"/>
      <c r="ORY65" s="468"/>
      <c r="ORZ65" s="468"/>
      <c r="OSA65" s="468"/>
      <c r="OSB65" s="468"/>
      <c r="OSC65" s="468"/>
      <c r="OSD65" s="468"/>
      <c r="OSE65" s="468"/>
      <c r="OSF65" s="468"/>
      <c r="OSG65" s="468"/>
      <c r="OSH65" s="468"/>
      <c r="OSI65" s="468"/>
      <c r="OSJ65" s="468"/>
      <c r="OSK65" s="468"/>
      <c r="OSL65" s="468"/>
      <c r="OSM65" s="468"/>
      <c r="OSN65" s="468"/>
      <c r="OSO65" s="468"/>
      <c r="OSP65" s="468"/>
      <c r="OSQ65" s="468"/>
      <c r="OSR65" s="468"/>
      <c r="OSS65" s="468"/>
      <c r="OST65" s="468"/>
      <c r="OSU65" s="468"/>
      <c r="OSV65" s="468"/>
      <c r="OSW65" s="468"/>
      <c r="OSX65" s="468"/>
      <c r="OSY65" s="468"/>
      <c r="OSZ65" s="468"/>
      <c r="OTA65" s="468"/>
      <c r="OTB65" s="468"/>
      <c r="OTC65" s="468"/>
      <c r="OTD65" s="468"/>
      <c r="OTE65" s="468"/>
      <c r="OTF65" s="468"/>
      <c r="OTG65" s="468"/>
      <c r="OTH65" s="468"/>
      <c r="OTI65" s="468"/>
      <c r="OTJ65" s="468"/>
      <c r="OTK65" s="468"/>
      <c r="OTL65" s="468"/>
      <c r="OTM65" s="468"/>
      <c r="OTN65" s="468"/>
      <c r="OTO65" s="468"/>
      <c r="OTP65" s="468"/>
      <c r="OTQ65" s="468"/>
      <c r="OTR65" s="468"/>
      <c r="OTS65" s="468"/>
      <c r="OTT65" s="468"/>
      <c r="OTU65" s="468"/>
      <c r="OTV65" s="468"/>
      <c r="OTW65" s="468"/>
      <c r="OTX65" s="468"/>
      <c r="OTY65" s="468"/>
      <c r="OTZ65" s="468"/>
      <c r="OUA65" s="468"/>
      <c r="OUB65" s="468"/>
      <c r="OUC65" s="468"/>
      <c r="OUD65" s="468"/>
      <c r="OUE65" s="468"/>
      <c r="OUF65" s="468"/>
      <c r="OUG65" s="468"/>
      <c r="OUH65" s="468"/>
      <c r="OUI65" s="468"/>
      <c r="OUJ65" s="468"/>
      <c r="OUK65" s="468"/>
      <c r="OUL65" s="468"/>
      <c r="OUM65" s="468"/>
      <c r="OUN65" s="468"/>
      <c r="OUO65" s="468"/>
      <c r="OUP65" s="468"/>
      <c r="OUQ65" s="468"/>
      <c r="OUR65" s="468"/>
      <c r="OUS65" s="468"/>
      <c r="OUT65" s="468"/>
      <c r="OUU65" s="468"/>
      <c r="OUV65" s="468"/>
      <c r="OUW65" s="468"/>
      <c r="OUX65" s="468"/>
      <c r="OUY65" s="468"/>
      <c r="OUZ65" s="468"/>
      <c r="OVA65" s="468"/>
      <c r="OVB65" s="468"/>
      <c r="OVC65" s="468"/>
      <c r="OVD65" s="468"/>
      <c r="OVE65" s="468"/>
      <c r="OVF65" s="468"/>
      <c r="OVG65" s="468"/>
      <c r="OVH65" s="468"/>
      <c r="OVI65" s="468"/>
      <c r="OVJ65" s="468"/>
      <c r="OVK65" s="468"/>
      <c r="OVL65" s="468"/>
      <c r="OVM65" s="468"/>
      <c r="OVN65" s="468"/>
      <c r="OVO65" s="468"/>
      <c r="OVP65" s="468"/>
      <c r="OVQ65" s="468"/>
      <c r="OVR65" s="468"/>
      <c r="OVS65" s="468"/>
      <c r="OVT65" s="468"/>
      <c r="OVU65" s="468"/>
      <c r="OVV65" s="468"/>
      <c r="OVW65" s="468"/>
      <c r="OVX65" s="468"/>
      <c r="OVY65" s="468"/>
      <c r="OVZ65" s="468"/>
      <c r="OWA65" s="468"/>
      <c r="OWB65" s="468"/>
      <c r="OWC65" s="468"/>
      <c r="OWD65" s="468"/>
      <c r="OWE65" s="468"/>
      <c r="OWF65" s="468"/>
      <c r="OWG65" s="468"/>
      <c r="OWH65" s="468"/>
      <c r="OWI65" s="468"/>
      <c r="OWJ65" s="468"/>
      <c r="OWK65" s="468"/>
      <c r="OWL65" s="468"/>
      <c r="OWM65" s="468"/>
      <c r="OWN65" s="468"/>
      <c r="OWO65" s="468"/>
      <c r="OWP65" s="468"/>
      <c r="OWQ65" s="468"/>
      <c r="OWR65" s="468"/>
      <c r="OWS65" s="468"/>
      <c r="OWT65" s="468"/>
      <c r="OWU65" s="468"/>
      <c r="OWV65" s="468"/>
      <c r="OWW65" s="468"/>
      <c r="OWX65" s="468"/>
      <c r="OWY65" s="468"/>
      <c r="OWZ65" s="468"/>
      <c r="OXA65" s="468"/>
      <c r="OXB65" s="468"/>
      <c r="OXC65" s="468"/>
      <c r="OXD65" s="468"/>
      <c r="OXE65" s="468"/>
      <c r="OXF65" s="468"/>
      <c r="OXG65" s="468"/>
      <c r="OXH65" s="468"/>
      <c r="OXI65" s="468"/>
      <c r="OXJ65" s="468"/>
      <c r="OXK65" s="468"/>
      <c r="OXL65" s="468"/>
      <c r="OXM65" s="468"/>
      <c r="OXN65" s="468"/>
      <c r="OXO65" s="468"/>
      <c r="OXP65" s="468"/>
      <c r="OXQ65" s="468"/>
      <c r="OXR65" s="468"/>
      <c r="OXS65" s="468"/>
      <c r="OXT65" s="468"/>
      <c r="OXU65" s="468"/>
      <c r="OXV65" s="468"/>
      <c r="OXW65" s="468"/>
      <c r="OXX65" s="468"/>
      <c r="OXY65" s="468"/>
      <c r="OXZ65" s="468"/>
      <c r="OYA65" s="468"/>
      <c r="OYB65" s="468"/>
      <c r="OYC65" s="468"/>
      <c r="OYD65" s="468"/>
      <c r="OYE65" s="468"/>
      <c r="OYF65" s="468"/>
      <c r="OYG65" s="468"/>
      <c r="OYH65" s="468"/>
      <c r="OYI65" s="468"/>
      <c r="OYJ65" s="468"/>
      <c r="OYK65" s="468"/>
      <c r="OYL65" s="468"/>
      <c r="OYM65" s="468"/>
      <c r="OYN65" s="468"/>
      <c r="OYO65" s="468"/>
      <c r="OYP65" s="468"/>
      <c r="OYQ65" s="468"/>
      <c r="OYR65" s="468"/>
      <c r="OYS65" s="468"/>
      <c r="OYT65" s="468"/>
      <c r="OYU65" s="468"/>
      <c r="OYV65" s="468"/>
      <c r="OYW65" s="468"/>
      <c r="OYX65" s="468"/>
      <c r="OYY65" s="468"/>
      <c r="OYZ65" s="468"/>
      <c r="OZA65" s="468"/>
      <c r="OZB65" s="468"/>
      <c r="OZC65" s="468"/>
      <c r="OZD65" s="468"/>
      <c r="OZE65" s="468"/>
      <c r="OZF65" s="468"/>
      <c r="OZG65" s="468"/>
      <c r="OZH65" s="468"/>
      <c r="OZI65" s="468"/>
      <c r="OZJ65" s="468"/>
      <c r="OZK65" s="468"/>
      <c r="OZL65" s="468"/>
      <c r="OZM65" s="468"/>
      <c r="OZN65" s="468"/>
      <c r="OZO65" s="468"/>
      <c r="OZP65" s="468"/>
      <c r="OZQ65" s="468"/>
      <c r="OZR65" s="468"/>
      <c r="OZS65" s="468"/>
      <c r="OZT65" s="468"/>
      <c r="OZU65" s="468"/>
      <c r="OZV65" s="468"/>
      <c r="OZW65" s="468"/>
      <c r="OZX65" s="468"/>
      <c r="OZY65" s="468"/>
      <c r="OZZ65" s="468"/>
      <c r="PAA65" s="468"/>
      <c r="PAB65" s="468"/>
      <c r="PAC65" s="468"/>
      <c r="PAD65" s="468"/>
      <c r="PAE65" s="468"/>
      <c r="PAF65" s="468"/>
      <c r="PAG65" s="468"/>
      <c r="PAH65" s="468"/>
      <c r="PAI65" s="468"/>
      <c r="PAJ65" s="468"/>
      <c r="PAK65" s="468"/>
      <c r="PAL65" s="468"/>
      <c r="PAM65" s="468"/>
      <c r="PAN65" s="468"/>
      <c r="PAO65" s="468"/>
      <c r="PAP65" s="468"/>
      <c r="PAQ65" s="468"/>
      <c r="PAR65" s="468"/>
      <c r="PAS65" s="468"/>
      <c r="PAT65" s="468"/>
      <c r="PAU65" s="468"/>
      <c r="PAV65" s="468"/>
      <c r="PAW65" s="468"/>
      <c r="PAX65" s="468"/>
      <c r="PAY65" s="468"/>
      <c r="PAZ65" s="468"/>
      <c r="PBA65" s="468"/>
      <c r="PBB65" s="468"/>
      <c r="PBC65" s="468"/>
      <c r="PBD65" s="468"/>
      <c r="PBE65" s="468"/>
      <c r="PBF65" s="468"/>
      <c r="PBG65" s="468"/>
      <c r="PBH65" s="468"/>
      <c r="PBI65" s="468"/>
      <c r="PBJ65" s="468"/>
      <c r="PBK65" s="468"/>
      <c r="PBL65" s="468"/>
      <c r="PBM65" s="468"/>
      <c r="PBN65" s="468"/>
      <c r="PBO65" s="468"/>
      <c r="PBP65" s="468"/>
      <c r="PBQ65" s="468"/>
      <c r="PBR65" s="468"/>
      <c r="PBS65" s="468"/>
      <c r="PBT65" s="468"/>
      <c r="PBU65" s="468"/>
      <c r="PBV65" s="468"/>
      <c r="PBW65" s="468"/>
      <c r="PBX65" s="468"/>
      <c r="PBY65" s="468"/>
      <c r="PBZ65" s="468"/>
      <c r="PCA65" s="468"/>
      <c r="PCB65" s="468"/>
      <c r="PCC65" s="468"/>
      <c r="PCD65" s="468"/>
      <c r="PCE65" s="468"/>
      <c r="PCF65" s="468"/>
      <c r="PCG65" s="468"/>
      <c r="PCH65" s="468"/>
      <c r="PCI65" s="468"/>
      <c r="PCJ65" s="468"/>
      <c r="PCK65" s="468"/>
      <c r="PCL65" s="468"/>
      <c r="PCM65" s="468"/>
      <c r="PCN65" s="468"/>
      <c r="PCO65" s="468"/>
      <c r="PCP65" s="468"/>
      <c r="PCQ65" s="468"/>
      <c r="PCR65" s="468"/>
      <c r="PCS65" s="468"/>
      <c r="PCT65" s="468"/>
      <c r="PCU65" s="468"/>
      <c r="PCV65" s="468"/>
      <c r="PCW65" s="468"/>
      <c r="PCX65" s="468"/>
      <c r="PCY65" s="468"/>
      <c r="PCZ65" s="468"/>
      <c r="PDA65" s="468"/>
      <c r="PDB65" s="468"/>
      <c r="PDC65" s="468"/>
      <c r="PDD65" s="468"/>
      <c r="PDE65" s="468"/>
      <c r="PDF65" s="468"/>
      <c r="PDG65" s="468"/>
      <c r="PDH65" s="468"/>
      <c r="PDI65" s="468"/>
      <c r="PDJ65" s="468"/>
      <c r="PDK65" s="468"/>
      <c r="PDL65" s="468"/>
      <c r="PDM65" s="468"/>
      <c r="PDN65" s="468"/>
      <c r="PDO65" s="468"/>
      <c r="PDP65" s="468"/>
      <c r="PDQ65" s="468"/>
      <c r="PDR65" s="468"/>
      <c r="PDS65" s="468"/>
      <c r="PDT65" s="468"/>
      <c r="PDU65" s="468"/>
      <c r="PDV65" s="468"/>
      <c r="PDW65" s="468"/>
      <c r="PDX65" s="468"/>
      <c r="PDY65" s="468"/>
      <c r="PDZ65" s="468"/>
      <c r="PEA65" s="468"/>
      <c r="PEB65" s="468"/>
      <c r="PEC65" s="468"/>
      <c r="PED65" s="468"/>
      <c r="PEE65" s="468"/>
      <c r="PEF65" s="468"/>
      <c r="PEG65" s="468"/>
      <c r="PEH65" s="468"/>
      <c r="PEI65" s="468"/>
      <c r="PEJ65" s="468"/>
      <c r="PEK65" s="468"/>
      <c r="PEL65" s="468"/>
      <c r="PEM65" s="468"/>
      <c r="PEN65" s="468"/>
      <c r="PEO65" s="468"/>
      <c r="PEP65" s="468"/>
      <c r="PEQ65" s="468"/>
      <c r="PER65" s="468"/>
      <c r="PES65" s="468"/>
      <c r="PET65" s="468"/>
      <c r="PEU65" s="468"/>
      <c r="PEV65" s="468"/>
      <c r="PEW65" s="468"/>
      <c r="PEX65" s="468"/>
      <c r="PEY65" s="468"/>
      <c r="PEZ65" s="468"/>
      <c r="PFA65" s="468"/>
      <c r="PFB65" s="468"/>
      <c r="PFC65" s="468"/>
      <c r="PFD65" s="468"/>
      <c r="PFE65" s="468"/>
      <c r="PFF65" s="468"/>
      <c r="PFG65" s="468"/>
      <c r="PFH65" s="468"/>
      <c r="PFI65" s="468"/>
      <c r="PFJ65" s="468"/>
      <c r="PFK65" s="468"/>
      <c r="PFL65" s="468"/>
      <c r="PFM65" s="468"/>
      <c r="PFN65" s="468"/>
      <c r="PFO65" s="468"/>
      <c r="PFP65" s="468"/>
      <c r="PFQ65" s="468"/>
      <c r="PFR65" s="468"/>
      <c r="PFS65" s="468"/>
      <c r="PFT65" s="468"/>
      <c r="PFU65" s="468"/>
      <c r="PFV65" s="468"/>
      <c r="PFW65" s="468"/>
      <c r="PFX65" s="468"/>
      <c r="PFY65" s="468"/>
      <c r="PFZ65" s="468"/>
      <c r="PGA65" s="468"/>
      <c r="PGB65" s="468"/>
      <c r="PGC65" s="468"/>
      <c r="PGD65" s="468"/>
      <c r="PGE65" s="468"/>
      <c r="PGF65" s="468"/>
      <c r="PGG65" s="468"/>
      <c r="PGH65" s="468"/>
      <c r="PGI65" s="468"/>
      <c r="PGJ65" s="468"/>
      <c r="PGK65" s="468"/>
      <c r="PGL65" s="468"/>
      <c r="PGM65" s="468"/>
      <c r="PGN65" s="468"/>
      <c r="PGO65" s="468"/>
      <c r="PGP65" s="468"/>
      <c r="PGQ65" s="468"/>
      <c r="PGR65" s="468"/>
      <c r="PGS65" s="468"/>
      <c r="PGT65" s="468"/>
      <c r="PGU65" s="468"/>
      <c r="PGV65" s="468"/>
      <c r="PGW65" s="468"/>
      <c r="PGX65" s="468"/>
      <c r="PGY65" s="468"/>
      <c r="PGZ65" s="468"/>
      <c r="PHA65" s="468"/>
      <c r="PHB65" s="468"/>
      <c r="PHC65" s="468"/>
      <c r="PHD65" s="468"/>
      <c r="PHE65" s="468"/>
      <c r="PHF65" s="468"/>
      <c r="PHG65" s="468"/>
      <c r="PHH65" s="468"/>
      <c r="PHI65" s="468"/>
      <c r="PHJ65" s="468"/>
      <c r="PHK65" s="468"/>
      <c r="PHL65" s="468"/>
      <c r="PHM65" s="468"/>
      <c r="PHN65" s="468"/>
      <c r="PHO65" s="468"/>
      <c r="PHP65" s="468"/>
      <c r="PHQ65" s="468"/>
      <c r="PHR65" s="468"/>
      <c r="PHS65" s="468"/>
      <c r="PHT65" s="468"/>
      <c r="PHU65" s="468"/>
      <c r="PHV65" s="468"/>
      <c r="PHW65" s="468"/>
      <c r="PHX65" s="468"/>
      <c r="PHY65" s="468"/>
      <c r="PHZ65" s="468"/>
      <c r="PIA65" s="468"/>
      <c r="PIB65" s="468"/>
      <c r="PIC65" s="468"/>
      <c r="PID65" s="468"/>
      <c r="PIE65" s="468"/>
      <c r="PIF65" s="468"/>
      <c r="PIG65" s="468"/>
      <c r="PIH65" s="468"/>
      <c r="PII65" s="468"/>
      <c r="PIJ65" s="468"/>
      <c r="PIK65" s="468"/>
      <c r="PIL65" s="468"/>
      <c r="PIM65" s="468"/>
      <c r="PIN65" s="468"/>
      <c r="PIO65" s="468"/>
      <c r="PIP65" s="468"/>
      <c r="PIQ65" s="468"/>
      <c r="PIR65" s="468"/>
      <c r="PIS65" s="468"/>
      <c r="PIT65" s="468"/>
      <c r="PIU65" s="468"/>
      <c r="PIV65" s="468"/>
      <c r="PIW65" s="468"/>
      <c r="PIX65" s="468"/>
      <c r="PIY65" s="468"/>
      <c r="PIZ65" s="468"/>
      <c r="PJA65" s="468"/>
      <c r="PJB65" s="468"/>
      <c r="PJC65" s="468"/>
      <c r="PJD65" s="468"/>
      <c r="PJE65" s="468"/>
      <c r="PJF65" s="468"/>
      <c r="PJG65" s="468"/>
      <c r="PJH65" s="468"/>
      <c r="PJI65" s="468"/>
      <c r="PJJ65" s="468"/>
      <c r="PJK65" s="468"/>
      <c r="PJL65" s="468"/>
      <c r="PJM65" s="468"/>
      <c r="PJN65" s="468"/>
      <c r="PJO65" s="468"/>
      <c r="PJP65" s="468"/>
      <c r="PJQ65" s="468"/>
      <c r="PJR65" s="468"/>
      <c r="PJS65" s="468"/>
      <c r="PJT65" s="468"/>
      <c r="PJU65" s="468"/>
      <c r="PJV65" s="468"/>
      <c r="PJW65" s="468"/>
      <c r="PJX65" s="468"/>
      <c r="PJY65" s="468"/>
      <c r="PJZ65" s="468"/>
      <c r="PKA65" s="468"/>
      <c r="PKB65" s="468"/>
      <c r="PKC65" s="468"/>
      <c r="PKD65" s="468"/>
      <c r="PKE65" s="468"/>
      <c r="PKF65" s="468"/>
      <c r="PKG65" s="468"/>
      <c r="PKH65" s="468"/>
      <c r="PKI65" s="468"/>
      <c r="PKJ65" s="468"/>
      <c r="PKK65" s="468"/>
      <c r="PKL65" s="468"/>
      <c r="PKM65" s="468"/>
      <c r="PKN65" s="468"/>
      <c r="PKO65" s="468"/>
      <c r="PKP65" s="468"/>
      <c r="PKQ65" s="468"/>
      <c r="PKR65" s="468"/>
      <c r="PKS65" s="468"/>
      <c r="PKT65" s="468"/>
      <c r="PKU65" s="468"/>
      <c r="PKV65" s="468"/>
      <c r="PKW65" s="468"/>
      <c r="PKX65" s="468"/>
      <c r="PKY65" s="468"/>
      <c r="PKZ65" s="468"/>
      <c r="PLA65" s="468"/>
      <c r="PLB65" s="468"/>
      <c r="PLC65" s="468"/>
      <c r="PLD65" s="468"/>
      <c r="PLE65" s="468"/>
      <c r="PLF65" s="468"/>
      <c r="PLG65" s="468"/>
      <c r="PLH65" s="468"/>
      <c r="PLI65" s="468"/>
      <c r="PLJ65" s="468"/>
      <c r="PLK65" s="468"/>
      <c r="PLL65" s="468"/>
      <c r="PLM65" s="468"/>
      <c r="PLN65" s="468"/>
      <c r="PLO65" s="468"/>
      <c r="PLP65" s="468"/>
      <c r="PLQ65" s="468"/>
      <c r="PLR65" s="468"/>
      <c r="PLS65" s="468"/>
      <c r="PLT65" s="468"/>
      <c r="PLU65" s="468"/>
      <c r="PLV65" s="468"/>
      <c r="PLW65" s="468"/>
      <c r="PLX65" s="468"/>
      <c r="PLY65" s="468"/>
      <c r="PLZ65" s="468"/>
      <c r="PMA65" s="468"/>
      <c r="PMB65" s="468"/>
      <c r="PMC65" s="468"/>
      <c r="PMD65" s="468"/>
      <c r="PME65" s="468"/>
      <c r="PMF65" s="468"/>
      <c r="PMG65" s="468"/>
      <c r="PMH65" s="468"/>
      <c r="PMI65" s="468"/>
      <c r="PMJ65" s="468"/>
      <c r="PMK65" s="468"/>
      <c r="PML65" s="468"/>
      <c r="PMM65" s="468"/>
      <c r="PMN65" s="468"/>
      <c r="PMO65" s="468"/>
      <c r="PMP65" s="468"/>
      <c r="PMQ65" s="468"/>
      <c r="PMR65" s="468"/>
      <c r="PMS65" s="468"/>
      <c r="PMT65" s="468"/>
      <c r="PMU65" s="468"/>
      <c r="PMV65" s="468"/>
      <c r="PMW65" s="468"/>
      <c r="PMX65" s="468"/>
      <c r="PMY65" s="468"/>
      <c r="PMZ65" s="468"/>
      <c r="PNA65" s="468"/>
      <c r="PNB65" s="468"/>
      <c r="PNC65" s="468"/>
      <c r="PND65" s="468"/>
      <c r="PNE65" s="468"/>
      <c r="PNF65" s="468"/>
      <c r="PNG65" s="468"/>
      <c r="PNH65" s="468"/>
      <c r="PNI65" s="468"/>
      <c r="PNJ65" s="468"/>
      <c r="PNK65" s="468"/>
      <c r="PNL65" s="468"/>
      <c r="PNM65" s="468"/>
      <c r="PNN65" s="468"/>
      <c r="PNO65" s="468"/>
      <c r="PNP65" s="468"/>
      <c r="PNQ65" s="468"/>
      <c r="PNR65" s="468"/>
      <c r="PNS65" s="468"/>
      <c r="PNT65" s="468"/>
      <c r="PNU65" s="468"/>
      <c r="PNV65" s="468"/>
      <c r="PNW65" s="468"/>
      <c r="PNX65" s="468"/>
      <c r="PNY65" s="468"/>
      <c r="PNZ65" s="468"/>
      <c r="POA65" s="468"/>
      <c r="POB65" s="468"/>
      <c r="POC65" s="468"/>
      <c r="POD65" s="468"/>
      <c r="POE65" s="468"/>
      <c r="POF65" s="468"/>
      <c r="POG65" s="468"/>
      <c r="POH65" s="468"/>
      <c r="POI65" s="468"/>
      <c r="POJ65" s="468"/>
      <c r="POK65" s="468"/>
      <c r="POL65" s="468"/>
      <c r="POM65" s="468"/>
      <c r="PON65" s="468"/>
      <c r="POO65" s="468"/>
      <c r="POP65" s="468"/>
      <c r="POQ65" s="468"/>
      <c r="POR65" s="468"/>
      <c r="POS65" s="468"/>
      <c r="POT65" s="468"/>
      <c r="POU65" s="468"/>
      <c r="POV65" s="468"/>
      <c r="POW65" s="468"/>
      <c r="POX65" s="468"/>
      <c r="POY65" s="468"/>
      <c r="POZ65" s="468"/>
      <c r="PPA65" s="468"/>
      <c r="PPB65" s="468"/>
      <c r="PPC65" s="468"/>
      <c r="PPD65" s="468"/>
      <c r="PPE65" s="468"/>
      <c r="PPF65" s="468"/>
      <c r="PPG65" s="468"/>
      <c r="PPH65" s="468"/>
      <c r="PPI65" s="468"/>
      <c r="PPJ65" s="468"/>
      <c r="PPK65" s="468"/>
      <c r="PPL65" s="468"/>
      <c r="PPM65" s="468"/>
      <c r="PPN65" s="468"/>
      <c r="PPO65" s="468"/>
      <c r="PPP65" s="468"/>
      <c r="PPQ65" s="468"/>
      <c r="PPR65" s="468"/>
      <c r="PPS65" s="468"/>
      <c r="PPT65" s="468"/>
      <c r="PPU65" s="468"/>
      <c r="PPV65" s="468"/>
      <c r="PPW65" s="468"/>
      <c r="PPX65" s="468"/>
      <c r="PPY65" s="468"/>
      <c r="PPZ65" s="468"/>
      <c r="PQA65" s="468"/>
      <c r="PQB65" s="468"/>
      <c r="PQC65" s="468"/>
      <c r="PQD65" s="468"/>
      <c r="PQE65" s="468"/>
      <c r="PQF65" s="468"/>
      <c r="PQG65" s="468"/>
      <c r="PQH65" s="468"/>
      <c r="PQI65" s="468"/>
      <c r="PQJ65" s="468"/>
      <c r="PQK65" s="468"/>
      <c r="PQL65" s="468"/>
      <c r="PQM65" s="468"/>
      <c r="PQN65" s="468"/>
      <c r="PQO65" s="468"/>
      <c r="PQP65" s="468"/>
      <c r="PQQ65" s="468"/>
      <c r="PQR65" s="468"/>
      <c r="PQS65" s="468"/>
      <c r="PQT65" s="468"/>
      <c r="PQU65" s="468"/>
      <c r="PQV65" s="468"/>
      <c r="PQW65" s="468"/>
      <c r="PQX65" s="468"/>
      <c r="PQY65" s="468"/>
      <c r="PQZ65" s="468"/>
      <c r="PRA65" s="468"/>
      <c r="PRB65" s="468"/>
      <c r="PRC65" s="468"/>
      <c r="PRD65" s="468"/>
      <c r="PRE65" s="468"/>
      <c r="PRF65" s="468"/>
      <c r="PRG65" s="468"/>
      <c r="PRH65" s="468"/>
      <c r="PRI65" s="468"/>
      <c r="PRJ65" s="468"/>
      <c r="PRK65" s="468"/>
      <c r="PRL65" s="468"/>
      <c r="PRM65" s="468"/>
      <c r="PRN65" s="468"/>
      <c r="PRO65" s="468"/>
      <c r="PRP65" s="468"/>
      <c r="PRQ65" s="468"/>
      <c r="PRR65" s="468"/>
      <c r="PRS65" s="468"/>
      <c r="PRT65" s="468"/>
      <c r="PRU65" s="468"/>
      <c r="PRV65" s="468"/>
      <c r="PRW65" s="468"/>
      <c r="PRX65" s="468"/>
      <c r="PRY65" s="468"/>
      <c r="PRZ65" s="468"/>
      <c r="PSA65" s="468"/>
      <c r="PSB65" s="468"/>
      <c r="PSC65" s="468"/>
      <c r="PSD65" s="468"/>
      <c r="PSE65" s="468"/>
      <c r="PSF65" s="468"/>
      <c r="PSG65" s="468"/>
      <c r="PSH65" s="468"/>
      <c r="PSI65" s="468"/>
      <c r="PSJ65" s="468"/>
      <c r="PSK65" s="468"/>
      <c r="PSL65" s="468"/>
      <c r="PSM65" s="468"/>
      <c r="PSN65" s="468"/>
      <c r="PSO65" s="468"/>
      <c r="PSP65" s="468"/>
      <c r="PSQ65" s="468"/>
      <c r="PSR65" s="468"/>
      <c r="PSS65" s="468"/>
      <c r="PST65" s="468"/>
      <c r="PSU65" s="468"/>
      <c r="PSV65" s="468"/>
      <c r="PSW65" s="468"/>
      <c r="PSX65" s="468"/>
      <c r="PSY65" s="468"/>
      <c r="PSZ65" s="468"/>
      <c r="PTA65" s="468"/>
      <c r="PTB65" s="468"/>
      <c r="PTC65" s="468"/>
      <c r="PTD65" s="468"/>
      <c r="PTE65" s="468"/>
      <c r="PTF65" s="468"/>
      <c r="PTG65" s="468"/>
      <c r="PTH65" s="468"/>
      <c r="PTI65" s="468"/>
      <c r="PTJ65" s="468"/>
      <c r="PTK65" s="468"/>
      <c r="PTL65" s="468"/>
      <c r="PTM65" s="468"/>
      <c r="PTN65" s="468"/>
      <c r="PTO65" s="468"/>
      <c r="PTP65" s="468"/>
      <c r="PTQ65" s="468"/>
      <c r="PTR65" s="468"/>
      <c r="PTS65" s="468"/>
      <c r="PTT65" s="468"/>
      <c r="PTU65" s="468"/>
      <c r="PTV65" s="468"/>
      <c r="PTW65" s="468"/>
      <c r="PTX65" s="468"/>
      <c r="PTY65" s="468"/>
      <c r="PTZ65" s="468"/>
      <c r="PUA65" s="468"/>
      <c r="PUB65" s="468"/>
      <c r="PUC65" s="468"/>
      <c r="PUD65" s="468"/>
      <c r="PUE65" s="468"/>
      <c r="PUF65" s="468"/>
      <c r="PUG65" s="468"/>
      <c r="PUH65" s="468"/>
      <c r="PUI65" s="468"/>
      <c r="PUJ65" s="468"/>
      <c r="PUK65" s="468"/>
      <c r="PUL65" s="468"/>
      <c r="PUM65" s="468"/>
      <c r="PUN65" s="468"/>
      <c r="PUO65" s="468"/>
      <c r="PUP65" s="468"/>
      <c r="PUQ65" s="468"/>
      <c r="PUR65" s="468"/>
      <c r="PUS65" s="468"/>
      <c r="PUT65" s="468"/>
      <c r="PUU65" s="468"/>
      <c r="PUV65" s="468"/>
      <c r="PUW65" s="468"/>
      <c r="PUX65" s="468"/>
      <c r="PUY65" s="468"/>
      <c r="PUZ65" s="468"/>
      <c r="PVA65" s="468"/>
      <c r="PVB65" s="468"/>
      <c r="PVC65" s="468"/>
      <c r="PVD65" s="468"/>
      <c r="PVE65" s="468"/>
      <c r="PVF65" s="468"/>
      <c r="PVG65" s="468"/>
      <c r="PVH65" s="468"/>
      <c r="PVI65" s="468"/>
      <c r="PVJ65" s="468"/>
      <c r="PVK65" s="468"/>
      <c r="PVL65" s="468"/>
      <c r="PVM65" s="468"/>
      <c r="PVN65" s="468"/>
      <c r="PVO65" s="468"/>
      <c r="PVP65" s="468"/>
      <c r="PVQ65" s="468"/>
      <c r="PVR65" s="468"/>
      <c r="PVS65" s="468"/>
      <c r="PVT65" s="468"/>
      <c r="PVU65" s="468"/>
      <c r="PVV65" s="468"/>
      <c r="PVW65" s="468"/>
      <c r="PVX65" s="468"/>
      <c r="PVY65" s="468"/>
      <c r="PVZ65" s="468"/>
      <c r="PWA65" s="468"/>
      <c r="PWB65" s="468"/>
      <c r="PWC65" s="468"/>
      <c r="PWD65" s="468"/>
      <c r="PWE65" s="468"/>
      <c r="PWF65" s="468"/>
      <c r="PWG65" s="468"/>
      <c r="PWH65" s="468"/>
      <c r="PWI65" s="468"/>
      <c r="PWJ65" s="468"/>
      <c r="PWK65" s="468"/>
      <c r="PWL65" s="468"/>
      <c r="PWM65" s="468"/>
      <c r="PWN65" s="468"/>
      <c r="PWO65" s="468"/>
      <c r="PWP65" s="468"/>
      <c r="PWQ65" s="468"/>
      <c r="PWR65" s="468"/>
      <c r="PWS65" s="468"/>
      <c r="PWT65" s="468"/>
      <c r="PWU65" s="468"/>
      <c r="PWV65" s="468"/>
      <c r="PWW65" s="468"/>
      <c r="PWX65" s="468"/>
      <c r="PWY65" s="468"/>
      <c r="PWZ65" s="468"/>
      <c r="PXA65" s="468"/>
      <c r="PXB65" s="468"/>
      <c r="PXC65" s="468"/>
      <c r="PXD65" s="468"/>
      <c r="PXE65" s="468"/>
      <c r="PXF65" s="468"/>
      <c r="PXG65" s="468"/>
      <c r="PXH65" s="468"/>
      <c r="PXI65" s="468"/>
      <c r="PXJ65" s="468"/>
      <c r="PXK65" s="468"/>
      <c r="PXL65" s="468"/>
      <c r="PXM65" s="468"/>
      <c r="PXN65" s="468"/>
      <c r="PXO65" s="468"/>
      <c r="PXP65" s="468"/>
      <c r="PXQ65" s="468"/>
      <c r="PXR65" s="468"/>
      <c r="PXS65" s="468"/>
      <c r="PXT65" s="468"/>
      <c r="PXU65" s="468"/>
      <c r="PXV65" s="468"/>
      <c r="PXW65" s="468"/>
      <c r="PXX65" s="468"/>
      <c r="PXY65" s="468"/>
      <c r="PXZ65" s="468"/>
      <c r="PYA65" s="468"/>
      <c r="PYB65" s="468"/>
      <c r="PYC65" s="468"/>
      <c r="PYD65" s="468"/>
      <c r="PYE65" s="468"/>
      <c r="PYF65" s="468"/>
      <c r="PYG65" s="468"/>
      <c r="PYH65" s="468"/>
      <c r="PYI65" s="468"/>
      <c r="PYJ65" s="468"/>
      <c r="PYK65" s="468"/>
      <c r="PYL65" s="468"/>
      <c r="PYM65" s="468"/>
      <c r="PYN65" s="468"/>
      <c r="PYO65" s="468"/>
      <c r="PYP65" s="468"/>
      <c r="PYQ65" s="468"/>
      <c r="PYR65" s="468"/>
      <c r="PYS65" s="468"/>
      <c r="PYT65" s="468"/>
      <c r="PYU65" s="468"/>
      <c r="PYV65" s="468"/>
      <c r="PYW65" s="468"/>
      <c r="PYX65" s="468"/>
      <c r="PYY65" s="468"/>
      <c r="PYZ65" s="468"/>
      <c r="PZA65" s="468"/>
      <c r="PZB65" s="468"/>
      <c r="PZC65" s="468"/>
      <c r="PZD65" s="468"/>
      <c r="PZE65" s="468"/>
      <c r="PZF65" s="468"/>
      <c r="PZG65" s="468"/>
      <c r="PZH65" s="468"/>
      <c r="PZI65" s="468"/>
      <c r="PZJ65" s="468"/>
      <c r="PZK65" s="468"/>
      <c r="PZL65" s="468"/>
      <c r="PZM65" s="468"/>
      <c r="PZN65" s="468"/>
      <c r="PZO65" s="468"/>
      <c r="PZP65" s="468"/>
      <c r="PZQ65" s="468"/>
      <c r="PZR65" s="468"/>
      <c r="PZS65" s="468"/>
      <c r="PZT65" s="468"/>
      <c r="PZU65" s="468"/>
      <c r="PZV65" s="468"/>
      <c r="PZW65" s="468"/>
      <c r="PZX65" s="468"/>
      <c r="PZY65" s="468"/>
      <c r="PZZ65" s="468"/>
      <c r="QAA65" s="468"/>
      <c r="QAB65" s="468"/>
      <c r="QAC65" s="468"/>
      <c r="QAD65" s="468"/>
      <c r="QAE65" s="468"/>
      <c r="QAF65" s="468"/>
      <c r="QAG65" s="468"/>
      <c r="QAH65" s="468"/>
      <c r="QAI65" s="468"/>
      <c r="QAJ65" s="468"/>
      <c r="QAK65" s="468"/>
      <c r="QAL65" s="468"/>
      <c r="QAM65" s="468"/>
      <c r="QAN65" s="468"/>
      <c r="QAO65" s="468"/>
      <c r="QAP65" s="468"/>
      <c r="QAQ65" s="468"/>
      <c r="QAR65" s="468"/>
      <c r="QAS65" s="468"/>
      <c r="QAT65" s="468"/>
      <c r="QAU65" s="468"/>
      <c r="QAV65" s="468"/>
      <c r="QAW65" s="468"/>
      <c r="QAX65" s="468"/>
      <c r="QAY65" s="468"/>
      <c r="QAZ65" s="468"/>
      <c r="QBA65" s="468"/>
      <c r="QBB65" s="468"/>
      <c r="QBC65" s="468"/>
      <c r="QBD65" s="468"/>
      <c r="QBE65" s="468"/>
      <c r="QBF65" s="468"/>
      <c r="QBG65" s="468"/>
      <c r="QBH65" s="468"/>
      <c r="QBI65" s="468"/>
      <c r="QBJ65" s="468"/>
      <c r="QBK65" s="468"/>
      <c r="QBL65" s="468"/>
      <c r="QBM65" s="468"/>
      <c r="QBN65" s="468"/>
      <c r="QBO65" s="468"/>
      <c r="QBP65" s="468"/>
      <c r="QBQ65" s="468"/>
      <c r="QBR65" s="468"/>
      <c r="QBS65" s="468"/>
      <c r="QBT65" s="468"/>
      <c r="QBU65" s="468"/>
      <c r="QBV65" s="468"/>
      <c r="QBW65" s="468"/>
      <c r="QBX65" s="468"/>
      <c r="QBY65" s="468"/>
      <c r="QBZ65" s="468"/>
      <c r="QCA65" s="468"/>
      <c r="QCB65" s="468"/>
      <c r="QCC65" s="468"/>
      <c r="QCD65" s="468"/>
      <c r="QCE65" s="468"/>
      <c r="QCF65" s="468"/>
      <c r="QCG65" s="468"/>
      <c r="QCH65" s="468"/>
      <c r="QCI65" s="468"/>
      <c r="QCJ65" s="468"/>
      <c r="QCK65" s="468"/>
      <c r="QCL65" s="468"/>
      <c r="QCM65" s="468"/>
      <c r="QCN65" s="468"/>
      <c r="QCO65" s="468"/>
      <c r="QCP65" s="468"/>
      <c r="QCQ65" s="468"/>
      <c r="QCR65" s="468"/>
      <c r="QCS65" s="468"/>
      <c r="QCT65" s="468"/>
      <c r="QCU65" s="468"/>
      <c r="QCV65" s="468"/>
      <c r="QCW65" s="468"/>
      <c r="QCX65" s="468"/>
      <c r="QCY65" s="468"/>
      <c r="QCZ65" s="468"/>
      <c r="QDA65" s="468"/>
      <c r="QDB65" s="468"/>
      <c r="QDC65" s="468"/>
      <c r="QDD65" s="468"/>
      <c r="QDE65" s="468"/>
      <c r="QDF65" s="468"/>
      <c r="QDG65" s="468"/>
      <c r="QDH65" s="468"/>
      <c r="QDI65" s="468"/>
      <c r="QDJ65" s="468"/>
      <c r="QDK65" s="468"/>
      <c r="QDL65" s="468"/>
      <c r="QDM65" s="468"/>
      <c r="QDN65" s="468"/>
      <c r="QDO65" s="468"/>
      <c r="QDP65" s="468"/>
      <c r="QDQ65" s="468"/>
      <c r="QDR65" s="468"/>
      <c r="QDS65" s="468"/>
      <c r="QDT65" s="468"/>
      <c r="QDU65" s="468"/>
      <c r="QDV65" s="468"/>
      <c r="QDW65" s="468"/>
      <c r="QDX65" s="468"/>
      <c r="QDY65" s="468"/>
      <c r="QDZ65" s="468"/>
      <c r="QEA65" s="468"/>
      <c r="QEB65" s="468"/>
      <c r="QEC65" s="468"/>
      <c r="QED65" s="468"/>
      <c r="QEE65" s="468"/>
      <c r="QEF65" s="468"/>
      <c r="QEG65" s="468"/>
      <c r="QEH65" s="468"/>
      <c r="QEI65" s="468"/>
      <c r="QEJ65" s="468"/>
      <c r="QEK65" s="468"/>
      <c r="QEL65" s="468"/>
      <c r="QEM65" s="468"/>
      <c r="QEN65" s="468"/>
      <c r="QEO65" s="468"/>
      <c r="QEP65" s="468"/>
      <c r="QEQ65" s="468"/>
      <c r="QER65" s="468"/>
      <c r="QES65" s="468"/>
      <c r="QET65" s="468"/>
      <c r="QEU65" s="468"/>
      <c r="QEV65" s="468"/>
      <c r="QEW65" s="468"/>
      <c r="QEX65" s="468"/>
      <c r="QEY65" s="468"/>
      <c r="QEZ65" s="468"/>
      <c r="QFA65" s="468"/>
      <c r="QFB65" s="468"/>
      <c r="QFC65" s="468"/>
      <c r="QFD65" s="468"/>
      <c r="QFE65" s="468"/>
      <c r="QFF65" s="468"/>
      <c r="QFG65" s="468"/>
      <c r="QFH65" s="468"/>
      <c r="QFI65" s="468"/>
      <c r="QFJ65" s="468"/>
      <c r="QFK65" s="468"/>
      <c r="QFL65" s="468"/>
      <c r="QFM65" s="468"/>
      <c r="QFN65" s="468"/>
      <c r="QFO65" s="468"/>
      <c r="QFP65" s="468"/>
      <c r="QFQ65" s="468"/>
      <c r="QFR65" s="468"/>
      <c r="QFS65" s="468"/>
      <c r="QFT65" s="468"/>
      <c r="QFU65" s="468"/>
      <c r="QFV65" s="468"/>
      <c r="QFW65" s="468"/>
      <c r="QFX65" s="468"/>
      <c r="QFY65" s="468"/>
      <c r="QFZ65" s="468"/>
      <c r="QGA65" s="468"/>
      <c r="QGB65" s="468"/>
      <c r="QGC65" s="468"/>
      <c r="QGD65" s="468"/>
      <c r="QGE65" s="468"/>
      <c r="QGF65" s="468"/>
      <c r="QGG65" s="468"/>
      <c r="QGH65" s="468"/>
      <c r="QGI65" s="468"/>
      <c r="QGJ65" s="468"/>
      <c r="QGK65" s="468"/>
      <c r="QGL65" s="468"/>
      <c r="QGM65" s="468"/>
      <c r="QGN65" s="468"/>
      <c r="QGO65" s="468"/>
      <c r="QGP65" s="468"/>
      <c r="QGQ65" s="468"/>
      <c r="QGR65" s="468"/>
      <c r="QGS65" s="468"/>
      <c r="QGT65" s="468"/>
      <c r="QGU65" s="468"/>
      <c r="QGV65" s="468"/>
      <c r="QGW65" s="468"/>
      <c r="QGX65" s="468"/>
      <c r="QGY65" s="468"/>
      <c r="QGZ65" s="468"/>
      <c r="QHA65" s="468"/>
      <c r="QHB65" s="468"/>
      <c r="QHC65" s="468"/>
      <c r="QHD65" s="468"/>
      <c r="QHE65" s="468"/>
      <c r="QHF65" s="468"/>
      <c r="QHG65" s="468"/>
      <c r="QHH65" s="468"/>
      <c r="QHI65" s="468"/>
      <c r="QHJ65" s="468"/>
      <c r="QHK65" s="468"/>
      <c r="QHL65" s="468"/>
      <c r="QHM65" s="468"/>
      <c r="QHN65" s="468"/>
      <c r="QHO65" s="468"/>
      <c r="QHP65" s="468"/>
      <c r="QHQ65" s="468"/>
      <c r="QHR65" s="468"/>
      <c r="QHS65" s="468"/>
      <c r="QHT65" s="468"/>
      <c r="QHU65" s="468"/>
      <c r="QHV65" s="468"/>
      <c r="QHW65" s="468"/>
      <c r="QHX65" s="468"/>
      <c r="QHY65" s="468"/>
      <c r="QHZ65" s="468"/>
      <c r="QIA65" s="468"/>
      <c r="QIB65" s="468"/>
      <c r="QIC65" s="468"/>
      <c r="QID65" s="468"/>
      <c r="QIE65" s="468"/>
      <c r="QIF65" s="468"/>
      <c r="QIG65" s="468"/>
      <c r="QIH65" s="468"/>
      <c r="QII65" s="468"/>
      <c r="QIJ65" s="468"/>
      <c r="QIK65" s="468"/>
      <c r="QIL65" s="468"/>
      <c r="QIM65" s="468"/>
      <c r="QIN65" s="468"/>
      <c r="QIO65" s="468"/>
      <c r="QIP65" s="468"/>
      <c r="QIQ65" s="468"/>
      <c r="QIR65" s="468"/>
      <c r="QIS65" s="468"/>
      <c r="QIT65" s="468"/>
      <c r="QIU65" s="468"/>
      <c r="QIV65" s="468"/>
      <c r="QIW65" s="468"/>
      <c r="QIX65" s="468"/>
      <c r="QIY65" s="468"/>
      <c r="QIZ65" s="468"/>
      <c r="QJA65" s="468"/>
      <c r="QJB65" s="468"/>
      <c r="QJC65" s="468"/>
      <c r="QJD65" s="468"/>
      <c r="QJE65" s="468"/>
      <c r="QJF65" s="468"/>
      <c r="QJG65" s="468"/>
      <c r="QJH65" s="468"/>
      <c r="QJI65" s="468"/>
      <c r="QJJ65" s="468"/>
      <c r="QJK65" s="468"/>
      <c r="QJL65" s="468"/>
      <c r="QJM65" s="468"/>
      <c r="QJN65" s="468"/>
      <c r="QJO65" s="468"/>
      <c r="QJP65" s="468"/>
      <c r="QJQ65" s="468"/>
      <c r="QJR65" s="468"/>
      <c r="QJS65" s="468"/>
      <c r="QJT65" s="468"/>
      <c r="QJU65" s="468"/>
      <c r="QJV65" s="468"/>
      <c r="QJW65" s="468"/>
      <c r="QJX65" s="468"/>
      <c r="QJY65" s="468"/>
      <c r="QJZ65" s="468"/>
      <c r="QKA65" s="468"/>
      <c r="QKB65" s="468"/>
      <c r="QKC65" s="468"/>
      <c r="QKD65" s="468"/>
      <c r="QKE65" s="468"/>
      <c r="QKF65" s="468"/>
      <c r="QKG65" s="468"/>
      <c r="QKH65" s="468"/>
      <c r="QKI65" s="468"/>
      <c r="QKJ65" s="468"/>
      <c r="QKK65" s="468"/>
      <c r="QKL65" s="468"/>
      <c r="QKM65" s="468"/>
      <c r="QKN65" s="468"/>
      <c r="QKO65" s="468"/>
      <c r="QKP65" s="468"/>
      <c r="QKQ65" s="468"/>
      <c r="QKR65" s="468"/>
      <c r="QKS65" s="468"/>
      <c r="QKT65" s="468"/>
      <c r="QKU65" s="468"/>
      <c r="QKV65" s="468"/>
      <c r="QKW65" s="468"/>
      <c r="QKX65" s="468"/>
      <c r="QKY65" s="468"/>
      <c r="QKZ65" s="468"/>
      <c r="QLA65" s="468"/>
      <c r="QLB65" s="468"/>
      <c r="QLC65" s="468"/>
      <c r="QLD65" s="468"/>
      <c r="QLE65" s="468"/>
      <c r="QLF65" s="468"/>
      <c r="QLG65" s="468"/>
      <c r="QLH65" s="468"/>
      <c r="QLI65" s="468"/>
      <c r="QLJ65" s="468"/>
      <c r="QLK65" s="468"/>
      <c r="QLL65" s="468"/>
      <c r="QLM65" s="468"/>
      <c r="QLN65" s="468"/>
      <c r="QLO65" s="468"/>
      <c r="QLP65" s="468"/>
      <c r="QLQ65" s="468"/>
      <c r="QLR65" s="468"/>
      <c r="QLS65" s="468"/>
      <c r="QLT65" s="468"/>
      <c r="QLU65" s="468"/>
      <c r="QLV65" s="468"/>
      <c r="QLW65" s="468"/>
      <c r="QLX65" s="468"/>
      <c r="QLY65" s="468"/>
      <c r="QLZ65" s="468"/>
      <c r="QMA65" s="468"/>
      <c r="QMB65" s="468"/>
      <c r="QMC65" s="468"/>
      <c r="QMD65" s="468"/>
      <c r="QME65" s="468"/>
      <c r="QMF65" s="468"/>
      <c r="QMG65" s="468"/>
      <c r="QMH65" s="468"/>
      <c r="QMI65" s="468"/>
      <c r="QMJ65" s="468"/>
      <c r="QMK65" s="468"/>
      <c r="QML65" s="468"/>
      <c r="QMM65" s="468"/>
      <c r="QMN65" s="468"/>
      <c r="QMO65" s="468"/>
      <c r="QMP65" s="468"/>
      <c r="QMQ65" s="468"/>
      <c r="QMR65" s="468"/>
      <c r="QMS65" s="468"/>
      <c r="QMT65" s="468"/>
      <c r="QMU65" s="468"/>
      <c r="QMV65" s="468"/>
      <c r="QMW65" s="468"/>
      <c r="QMX65" s="468"/>
      <c r="QMY65" s="468"/>
      <c r="QMZ65" s="468"/>
      <c r="QNA65" s="468"/>
      <c r="QNB65" s="468"/>
      <c r="QNC65" s="468"/>
      <c r="QND65" s="468"/>
      <c r="QNE65" s="468"/>
      <c r="QNF65" s="468"/>
      <c r="QNG65" s="468"/>
      <c r="QNH65" s="468"/>
      <c r="QNI65" s="468"/>
      <c r="QNJ65" s="468"/>
      <c r="QNK65" s="468"/>
      <c r="QNL65" s="468"/>
      <c r="QNM65" s="468"/>
      <c r="QNN65" s="468"/>
      <c r="QNO65" s="468"/>
      <c r="QNP65" s="468"/>
      <c r="QNQ65" s="468"/>
      <c r="QNR65" s="468"/>
      <c r="QNS65" s="468"/>
      <c r="QNT65" s="468"/>
      <c r="QNU65" s="468"/>
      <c r="QNV65" s="468"/>
      <c r="QNW65" s="468"/>
      <c r="QNX65" s="468"/>
      <c r="QNY65" s="468"/>
      <c r="QNZ65" s="468"/>
      <c r="QOA65" s="468"/>
      <c r="QOB65" s="468"/>
      <c r="QOC65" s="468"/>
      <c r="QOD65" s="468"/>
      <c r="QOE65" s="468"/>
      <c r="QOF65" s="468"/>
      <c r="QOG65" s="468"/>
      <c r="QOH65" s="468"/>
      <c r="QOI65" s="468"/>
      <c r="QOJ65" s="468"/>
      <c r="QOK65" s="468"/>
      <c r="QOL65" s="468"/>
      <c r="QOM65" s="468"/>
      <c r="QON65" s="468"/>
      <c r="QOO65" s="468"/>
      <c r="QOP65" s="468"/>
      <c r="QOQ65" s="468"/>
      <c r="QOR65" s="468"/>
      <c r="QOS65" s="468"/>
      <c r="QOT65" s="468"/>
      <c r="QOU65" s="468"/>
      <c r="QOV65" s="468"/>
      <c r="QOW65" s="468"/>
      <c r="QOX65" s="468"/>
      <c r="QOY65" s="468"/>
      <c r="QOZ65" s="468"/>
      <c r="QPA65" s="468"/>
      <c r="QPB65" s="468"/>
      <c r="QPC65" s="468"/>
      <c r="QPD65" s="468"/>
      <c r="QPE65" s="468"/>
      <c r="QPF65" s="468"/>
      <c r="QPG65" s="468"/>
      <c r="QPH65" s="468"/>
      <c r="QPI65" s="468"/>
      <c r="QPJ65" s="468"/>
      <c r="QPK65" s="468"/>
      <c r="QPL65" s="468"/>
      <c r="QPM65" s="468"/>
      <c r="QPN65" s="468"/>
      <c r="QPO65" s="468"/>
      <c r="QPP65" s="468"/>
      <c r="QPQ65" s="468"/>
      <c r="QPR65" s="468"/>
      <c r="QPS65" s="468"/>
      <c r="QPT65" s="468"/>
      <c r="QPU65" s="468"/>
      <c r="QPV65" s="468"/>
      <c r="QPW65" s="468"/>
      <c r="QPX65" s="468"/>
      <c r="QPY65" s="468"/>
      <c r="QPZ65" s="468"/>
      <c r="QQA65" s="468"/>
      <c r="QQB65" s="468"/>
      <c r="QQC65" s="468"/>
      <c r="QQD65" s="468"/>
      <c r="QQE65" s="468"/>
      <c r="QQF65" s="468"/>
      <c r="QQG65" s="468"/>
      <c r="QQH65" s="468"/>
      <c r="QQI65" s="468"/>
      <c r="QQJ65" s="468"/>
      <c r="QQK65" s="468"/>
      <c r="QQL65" s="468"/>
      <c r="QQM65" s="468"/>
      <c r="QQN65" s="468"/>
      <c r="QQO65" s="468"/>
      <c r="QQP65" s="468"/>
      <c r="QQQ65" s="468"/>
      <c r="QQR65" s="468"/>
      <c r="QQS65" s="468"/>
      <c r="QQT65" s="468"/>
      <c r="QQU65" s="468"/>
      <c r="QQV65" s="468"/>
      <c r="QQW65" s="468"/>
      <c r="QQX65" s="468"/>
      <c r="QQY65" s="468"/>
      <c r="QQZ65" s="468"/>
      <c r="QRA65" s="468"/>
      <c r="QRB65" s="468"/>
      <c r="QRC65" s="468"/>
      <c r="QRD65" s="468"/>
      <c r="QRE65" s="468"/>
      <c r="QRF65" s="468"/>
      <c r="QRG65" s="468"/>
      <c r="QRH65" s="468"/>
      <c r="QRI65" s="468"/>
      <c r="QRJ65" s="468"/>
      <c r="QRK65" s="468"/>
      <c r="QRL65" s="468"/>
      <c r="QRM65" s="468"/>
      <c r="QRN65" s="468"/>
      <c r="QRO65" s="468"/>
      <c r="QRP65" s="468"/>
      <c r="QRQ65" s="468"/>
      <c r="QRR65" s="468"/>
      <c r="QRS65" s="468"/>
      <c r="QRT65" s="468"/>
      <c r="QRU65" s="468"/>
      <c r="QRV65" s="468"/>
      <c r="QRW65" s="468"/>
      <c r="QRX65" s="468"/>
      <c r="QRY65" s="468"/>
      <c r="QRZ65" s="468"/>
      <c r="QSA65" s="468"/>
      <c r="QSB65" s="468"/>
      <c r="QSC65" s="468"/>
      <c r="QSD65" s="468"/>
      <c r="QSE65" s="468"/>
      <c r="QSF65" s="468"/>
      <c r="QSG65" s="468"/>
      <c r="QSH65" s="468"/>
      <c r="QSI65" s="468"/>
      <c r="QSJ65" s="468"/>
      <c r="QSK65" s="468"/>
      <c r="QSL65" s="468"/>
      <c r="QSM65" s="468"/>
      <c r="QSN65" s="468"/>
      <c r="QSO65" s="468"/>
      <c r="QSP65" s="468"/>
      <c r="QSQ65" s="468"/>
      <c r="QSR65" s="468"/>
      <c r="QSS65" s="468"/>
      <c r="QST65" s="468"/>
      <c r="QSU65" s="468"/>
      <c r="QSV65" s="468"/>
      <c r="QSW65" s="468"/>
      <c r="QSX65" s="468"/>
      <c r="QSY65" s="468"/>
      <c r="QSZ65" s="468"/>
      <c r="QTA65" s="468"/>
      <c r="QTB65" s="468"/>
      <c r="QTC65" s="468"/>
      <c r="QTD65" s="468"/>
      <c r="QTE65" s="468"/>
      <c r="QTF65" s="468"/>
      <c r="QTG65" s="468"/>
      <c r="QTH65" s="468"/>
      <c r="QTI65" s="468"/>
      <c r="QTJ65" s="468"/>
      <c r="QTK65" s="468"/>
      <c r="QTL65" s="468"/>
      <c r="QTM65" s="468"/>
      <c r="QTN65" s="468"/>
      <c r="QTO65" s="468"/>
      <c r="QTP65" s="468"/>
      <c r="QTQ65" s="468"/>
      <c r="QTR65" s="468"/>
      <c r="QTS65" s="468"/>
      <c r="QTT65" s="468"/>
      <c r="QTU65" s="468"/>
      <c r="QTV65" s="468"/>
      <c r="QTW65" s="468"/>
      <c r="QTX65" s="468"/>
      <c r="QTY65" s="468"/>
      <c r="QTZ65" s="468"/>
      <c r="QUA65" s="468"/>
      <c r="QUB65" s="468"/>
      <c r="QUC65" s="468"/>
      <c r="QUD65" s="468"/>
      <c r="QUE65" s="468"/>
      <c r="QUF65" s="468"/>
      <c r="QUG65" s="468"/>
      <c r="QUH65" s="468"/>
      <c r="QUI65" s="468"/>
      <c r="QUJ65" s="468"/>
      <c r="QUK65" s="468"/>
      <c r="QUL65" s="468"/>
      <c r="QUM65" s="468"/>
      <c r="QUN65" s="468"/>
      <c r="QUO65" s="468"/>
      <c r="QUP65" s="468"/>
      <c r="QUQ65" s="468"/>
      <c r="QUR65" s="468"/>
      <c r="QUS65" s="468"/>
      <c r="QUT65" s="468"/>
      <c r="QUU65" s="468"/>
      <c r="QUV65" s="468"/>
      <c r="QUW65" s="468"/>
      <c r="QUX65" s="468"/>
      <c r="QUY65" s="468"/>
      <c r="QUZ65" s="468"/>
      <c r="QVA65" s="468"/>
      <c r="QVB65" s="468"/>
      <c r="QVC65" s="468"/>
      <c r="QVD65" s="468"/>
      <c r="QVE65" s="468"/>
      <c r="QVF65" s="468"/>
      <c r="QVG65" s="468"/>
      <c r="QVH65" s="468"/>
      <c r="QVI65" s="468"/>
      <c r="QVJ65" s="468"/>
      <c r="QVK65" s="468"/>
      <c r="QVL65" s="468"/>
      <c r="QVM65" s="468"/>
      <c r="QVN65" s="468"/>
      <c r="QVO65" s="468"/>
      <c r="QVP65" s="468"/>
      <c r="QVQ65" s="468"/>
      <c r="QVR65" s="468"/>
      <c r="QVS65" s="468"/>
      <c r="QVT65" s="468"/>
      <c r="QVU65" s="468"/>
      <c r="QVV65" s="468"/>
      <c r="QVW65" s="468"/>
      <c r="QVX65" s="468"/>
      <c r="QVY65" s="468"/>
      <c r="QVZ65" s="468"/>
      <c r="QWA65" s="468"/>
      <c r="QWB65" s="468"/>
      <c r="QWC65" s="468"/>
      <c r="QWD65" s="468"/>
      <c r="QWE65" s="468"/>
      <c r="QWF65" s="468"/>
      <c r="QWG65" s="468"/>
      <c r="QWH65" s="468"/>
      <c r="QWI65" s="468"/>
      <c r="QWJ65" s="468"/>
      <c r="QWK65" s="468"/>
      <c r="QWL65" s="468"/>
      <c r="QWM65" s="468"/>
      <c r="QWN65" s="468"/>
      <c r="QWO65" s="468"/>
      <c r="QWP65" s="468"/>
      <c r="QWQ65" s="468"/>
      <c r="QWR65" s="468"/>
      <c r="QWS65" s="468"/>
      <c r="QWT65" s="468"/>
      <c r="QWU65" s="468"/>
      <c r="QWV65" s="468"/>
      <c r="QWW65" s="468"/>
      <c r="QWX65" s="468"/>
      <c r="QWY65" s="468"/>
      <c r="QWZ65" s="468"/>
      <c r="QXA65" s="468"/>
      <c r="QXB65" s="468"/>
      <c r="QXC65" s="468"/>
      <c r="QXD65" s="468"/>
      <c r="QXE65" s="468"/>
      <c r="QXF65" s="468"/>
      <c r="QXG65" s="468"/>
      <c r="QXH65" s="468"/>
      <c r="QXI65" s="468"/>
      <c r="QXJ65" s="468"/>
      <c r="QXK65" s="468"/>
      <c r="QXL65" s="468"/>
      <c r="QXM65" s="468"/>
      <c r="QXN65" s="468"/>
      <c r="QXO65" s="468"/>
      <c r="QXP65" s="468"/>
      <c r="QXQ65" s="468"/>
      <c r="QXR65" s="468"/>
      <c r="QXS65" s="468"/>
      <c r="QXT65" s="468"/>
      <c r="QXU65" s="468"/>
      <c r="QXV65" s="468"/>
      <c r="QXW65" s="468"/>
      <c r="QXX65" s="468"/>
      <c r="QXY65" s="468"/>
      <c r="QXZ65" s="468"/>
      <c r="QYA65" s="468"/>
      <c r="QYB65" s="468"/>
      <c r="QYC65" s="468"/>
      <c r="QYD65" s="468"/>
      <c r="QYE65" s="468"/>
      <c r="QYF65" s="468"/>
      <c r="QYG65" s="468"/>
      <c r="QYH65" s="468"/>
      <c r="QYI65" s="468"/>
      <c r="QYJ65" s="468"/>
      <c r="QYK65" s="468"/>
      <c r="QYL65" s="468"/>
      <c r="QYM65" s="468"/>
      <c r="QYN65" s="468"/>
      <c r="QYO65" s="468"/>
      <c r="QYP65" s="468"/>
      <c r="QYQ65" s="468"/>
      <c r="QYR65" s="468"/>
      <c r="QYS65" s="468"/>
      <c r="QYT65" s="468"/>
      <c r="QYU65" s="468"/>
      <c r="QYV65" s="468"/>
      <c r="QYW65" s="468"/>
      <c r="QYX65" s="468"/>
      <c r="QYY65" s="468"/>
      <c r="QYZ65" s="468"/>
      <c r="QZA65" s="468"/>
      <c r="QZB65" s="468"/>
      <c r="QZC65" s="468"/>
      <c r="QZD65" s="468"/>
      <c r="QZE65" s="468"/>
      <c r="QZF65" s="468"/>
      <c r="QZG65" s="468"/>
      <c r="QZH65" s="468"/>
      <c r="QZI65" s="468"/>
      <c r="QZJ65" s="468"/>
      <c r="QZK65" s="468"/>
      <c r="QZL65" s="468"/>
      <c r="QZM65" s="468"/>
      <c r="QZN65" s="468"/>
      <c r="QZO65" s="468"/>
      <c r="QZP65" s="468"/>
      <c r="QZQ65" s="468"/>
      <c r="QZR65" s="468"/>
      <c r="QZS65" s="468"/>
      <c r="QZT65" s="468"/>
      <c r="QZU65" s="468"/>
      <c r="QZV65" s="468"/>
      <c r="QZW65" s="468"/>
      <c r="QZX65" s="468"/>
      <c r="QZY65" s="468"/>
      <c r="QZZ65" s="468"/>
      <c r="RAA65" s="468"/>
      <c r="RAB65" s="468"/>
      <c r="RAC65" s="468"/>
      <c r="RAD65" s="468"/>
      <c r="RAE65" s="468"/>
      <c r="RAF65" s="468"/>
      <c r="RAG65" s="468"/>
      <c r="RAH65" s="468"/>
      <c r="RAI65" s="468"/>
      <c r="RAJ65" s="468"/>
      <c r="RAK65" s="468"/>
      <c r="RAL65" s="468"/>
      <c r="RAM65" s="468"/>
      <c r="RAN65" s="468"/>
      <c r="RAO65" s="468"/>
      <c r="RAP65" s="468"/>
      <c r="RAQ65" s="468"/>
      <c r="RAR65" s="468"/>
      <c r="RAS65" s="468"/>
      <c r="RAT65" s="468"/>
      <c r="RAU65" s="468"/>
      <c r="RAV65" s="468"/>
      <c r="RAW65" s="468"/>
      <c r="RAX65" s="468"/>
      <c r="RAY65" s="468"/>
      <c r="RAZ65" s="468"/>
      <c r="RBA65" s="468"/>
      <c r="RBB65" s="468"/>
      <c r="RBC65" s="468"/>
      <c r="RBD65" s="468"/>
      <c r="RBE65" s="468"/>
      <c r="RBF65" s="468"/>
      <c r="RBG65" s="468"/>
      <c r="RBH65" s="468"/>
      <c r="RBI65" s="468"/>
      <c r="RBJ65" s="468"/>
      <c r="RBK65" s="468"/>
      <c r="RBL65" s="468"/>
      <c r="RBM65" s="468"/>
      <c r="RBN65" s="468"/>
      <c r="RBO65" s="468"/>
      <c r="RBP65" s="468"/>
      <c r="RBQ65" s="468"/>
      <c r="RBR65" s="468"/>
      <c r="RBS65" s="468"/>
      <c r="RBT65" s="468"/>
      <c r="RBU65" s="468"/>
      <c r="RBV65" s="468"/>
      <c r="RBW65" s="468"/>
      <c r="RBX65" s="468"/>
      <c r="RBY65" s="468"/>
      <c r="RBZ65" s="468"/>
      <c r="RCA65" s="468"/>
      <c r="RCB65" s="468"/>
      <c r="RCC65" s="468"/>
      <c r="RCD65" s="468"/>
      <c r="RCE65" s="468"/>
      <c r="RCF65" s="468"/>
      <c r="RCG65" s="468"/>
      <c r="RCH65" s="468"/>
      <c r="RCI65" s="468"/>
      <c r="RCJ65" s="468"/>
      <c r="RCK65" s="468"/>
      <c r="RCL65" s="468"/>
      <c r="RCM65" s="468"/>
      <c r="RCN65" s="468"/>
      <c r="RCO65" s="468"/>
      <c r="RCP65" s="468"/>
      <c r="RCQ65" s="468"/>
      <c r="RCR65" s="468"/>
      <c r="RCS65" s="468"/>
      <c r="RCT65" s="468"/>
      <c r="RCU65" s="468"/>
      <c r="RCV65" s="468"/>
      <c r="RCW65" s="468"/>
      <c r="RCX65" s="468"/>
      <c r="RCY65" s="468"/>
      <c r="RCZ65" s="468"/>
      <c r="RDA65" s="468"/>
      <c r="RDB65" s="468"/>
      <c r="RDC65" s="468"/>
      <c r="RDD65" s="468"/>
      <c r="RDE65" s="468"/>
      <c r="RDF65" s="468"/>
      <c r="RDG65" s="468"/>
      <c r="RDH65" s="468"/>
      <c r="RDI65" s="468"/>
      <c r="RDJ65" s="468"/>
      <c r="RDK65" s="468"/>
      <c r="RDL65" s="468"/>
      <c r="RDM65" s="468"/>
      <c r="RDN65" s="468"/>
      <c r="RDO65" s="468"/>
      <c r="RDP65" s="468"/>
      <c r="RDQ65" s="468"/>
      <c r="RDR65" s="468"/>
      <c r="RDS65" s="468"/>
      <c r="RDT65" s="468"/>
      <c r="RDU65" s="468"/>
      <c r="RDV65" s="468"/>
      <c r="RDW65" s="468"/>
      <c r="RDX65" s="468"/>
      <c r="RDY65" s="468"/>
      <c r="RDZ65" s="468"/>
      <c r="REA65" s="468"/>
      <c r="REB65" s="468"/>
      <c r="REC65" s="468"/>
      <c r="RED65" s="468"/>
      <c r="REE65" s="468"/>
      <c r="REF65" s="468"/>
      <c r="REG65" s="468"/>
      <c r="REH65" s="468"/>
      <c r="REI65" s="468"/>
      <c r="REJ65" s="468"/>
      <c r="REK65" s="468"/>
      <c r="REL65" s="468"/>
      <c r="REM65" s="468"/>
      <c r="REN65" s="468"/>
      <c r="REO65" s="468"/>
      <c r="REP65" s="468"/>
      <c r="REQ65" s="468"/>
      <c r="RER65" s="468"/>
      <c r="RES65" s="468"/>
      <c r="RET65" s="468"/>
      <c r="REU65" s="468"/>
      <c r="REV65" s="468"/>
      <c r="REW65" s="468"/>
      <c r="REX65" s="468"/>
      <c r="REY65" s="468"/>
      <c r="REZ65" s="468"/>
      <c r="RFA65" s="468"/>
      <c r="RFB65" s="468"/>
      <c r="RFC65" s="468"/>
      <c r="RFD65" s="468"/>
      <c r="RFE65" s="468"/>
      <c r="RFF65" s="468"/>
      <c r="RFG65" s="468"/>
      <c r="RFH65" s="468"/>
      <c r="RFI65" s="468"/>
      <c r="RFJ65" s="468"/>
      <c r="RFK65" s="468"/>
      <c r="RFL65" s="468"/>
      <c r="RFM65" s="468"/>
      <c r="RFN65" s="468"/>
      <c r="RFO65" s="468"/>
      <c r="RFP65" s="468"/>
      <c r="RFQ65" s="468"/>
      <c r="RFR65" s="468"/>
      <c r="RFS65" s="468"/>
      <c r="RFT65" s="468"/>
      <c r="RFU65" s="468"/>
      <c r="RFV65" s="468"/>
      <c r="RFW65" s="468"/>
      <c r="RFX65" s="468"/>
      <c r="RFY65" s="468"/>
      <c r="RFZ65" s="468"/>
      <c r="RGA65" s="468"/>
      <c r="RGB65" s="468"/>
      <c r="RGC65" s="468"/>
      <c r="RGD65" s="468"/>
      <c r="RGE65" s="468"/>
      <c r="RGF65" s="468"/>
      <c r="RGG65" s="468"/>
      <c r="RGH65" s="468"/>
      <c r="RGI65" s="468"/>
      <c r="RGJ65" s="468"/>
      <c r="RGK65" s="468"/>
      <c r="RGL65" s="468"/>
      <c r="RGM65" s="468"/>
      <c r="RGN65" s="468"/>
      <c r="RGO65" s="468"/>
      <c r="RGP65" s="468"/>
      <c r="RGQ65" s="468"/>
      <c r="RGR65" s="468"/>
      <c r="RGS65" s="468"/>
      <c r="RGT65" s="468"/>
      <c r="RGU65" s="468"/>
      <c r="RGV65" s="468"/>
      <c r="RGW65" s="468"/>
      <c r="RGX65" s="468"/>
      <c r="RGY65" s="468"/>
      <c r="RGZ65" s="468"/>
      <c r="RHA65" s="468"/>
      <c r="RHB65" s="468"/>
      <c r="RHC65" s="468"/>
      <c r="RHD65" s="468"/>
      <c r="RHE65" s="468"/>
      <c r="RHF65" s="468"/>
      <c r="RHG65" s="468"/>
      <c r="RHH65" s="468"/>
      <c r="RHI65" s="468"/>
      <c r="RHJ65" s="468"/>
      <c r="RHK65" s="468"/>
      <c r="RHL65" s="468"/>
      <c r="RHM65" s="468"/>
      <c r="RHN65" s="468"/>
      <c r="RHO65" s="468"/>
      <c r="RHP65" s="468"/>
      <c r="RHQ65" s="468"/>
      <c r="RHR65" s="468"/>
      <c r="RHS65" s="468"/>
      <c r="RHT65" s="468"/>
      <c r="RHU65" s="468"/>
      <c r="RHV65" s="468"/>
      <c r="RHW65" s="468"/>
      <c r="RHX65" s="468"/>
      <c r="RHY65" s="468"/>
      <c r="RHZ65" s="468"/>
      <c r="RIA65" s="468"/>
      <c r="RIB65" s="468"/>
      <c r="RIC65" s="468"/>
      <c r="RID65" s="468"/>
      <c r="RIE65" s="468"/>
      <c r="RIF65" s="468"/>
      <c r="RIG65" s="468"/>
      <c r="RIH65" s="468"/>
      <c r="RII65" s="468"/>
      <c r="RIJ65" s="468"/>
      <c r="RIK65" s="468"/>
      <c r="RIL65" s="468"/>
      <c r="RIM65" s="468"/>
      <c r="RIN65" s="468"/>
      <c r="RIO65" s="468"/>
      <c r="RIP65" s="468"/>
      <c r="RIQ65" s="468"/>
      <c r="RIR65" s="468"/>
      <c r="RIS65" s="468"/>
      <c r="RIT65" s="468"/>
      <c r="RIU65" s="468"/>
      <c r="RIV65" s="468"/>
      <c r="RIW65" s="468"/>
      <c r="RIX65" s="468"/>
      <c r="RIY65" s="468"/>
      <c r="RIZ65" s="468"/>
      <c r="RJA65" s="468"/>
      <c r="RJB65" s="468"/>
      <c r="RJC65" s="468"/>
      <c r="RJD65" s="468"/>
      <c r="RJE65" s="468"/>
      <c r="RJF65" s="468"/>
      <c r="RJG65" s="468"/>
      <c r="RJH65" s="468"/>
      <c r="RJI65" s="468"/>
      <c r="RJJ65" s="468"/>
      <c r="RJK65" s="468"/>
      <c r="RJL65" s="468"/>
      <c r="RJM65" s="468"/>
      <c r="RJN65" s="468"/>
      <c r="RJO65" s="468"/>
      <c r="RJP65" s="468"/>
      <c r="RJQ65" s="468"/>
      <c r="RJR65" s="468"/>
      <c r="RJS65" s="468"/>
      <c r="RJT65" s="468"/>
      <c r="RJU65" s="468"/>
      <c r="RJV65" s="468"/>
      <c r="RJW65" s="468"/>
      <c r="RJX65" s="468"/>
      <c r="RJY65" s="468"/>
      <c r="RJZ65" s="468"/>
      <c r="RKA65" s="468"/>
      <c r="RKB65" s="468"/>
      <c r="RKC65" s="468"/>
      <c r="RKD65" s="468"/>
      <c r="RKE65" s="468"/>
      <c r="RKF65" s="468"/>
      <c r="RKG65" s="468"/>
      <c r="RKH65" s="468"/>
      <c r="RKI65" s="468"/>
      <c r="RKJ65" s="468"/>
      <c r="RKK65" s="468"/>
      <c r="RKL65" s="468"/>
      <c r="RKM65" s="468"/>
      <c r="RKN65" s="468"/>
      <c r="RKO65" s="468"/>
      <c r="RKP65" s="468"/>
      <c r="RKQ65" s="468"/>
      <c r="RKR65" s="468"/>
      <c r="RKS65" s="468"/>
      <c r="RKT65" s="468"/>
      <c r="RKU65" s="468"/>
      <c r="RKV65" s="468"/>
      <c r="RKW65" s="468"/>
      <c r="RKX65" s="468"/>
      <c r="RKY65" s="468"/>
      <c r="RKZ65" s="468"/>
      <c r="RLA65" s="468"/>
      <c r="RLB65" s="468"/>
      <c r="RLC65" s="468"/>
      <c r="RLD65" s="468"/>
      <c r="RLE65" s="468"/>
      <c r="RLF65" s="468"/>
      <c r="RLG65" s="468"/>
      <c r="RLH65" s="468"/>
      <c r="RLI65" s="468"/>
      <c r="RLJ65" s="468"/>
      <c r="RLK65" s="468"/>
      <c r="RLL65" s="468"/>
      <c r="RLM65" s="468"/>
      <c r="RLN65" s="468"/>
      <c r="RLO65" s="468"/>
      <c r="RLP65" s="468"/>
      <c r="RLQ65" s="468"/>
      <c r="RLR65" s="468"/>
      <c r="RLS65" s="468"/>
      <c r="RLT65" s="468"/>
      <c r="RLU65" s="468"/>
      <c r="RLV65" s="468"/>
      <c r="RLW65" s="468"/>
      <c r="RLX65" s="468"/>
      <c r="RLY65" s="468"/>
      <c r="RLZ65" s="468"/>
      <c r="RMA65" s="468"/>
      <c r="RMB65" s="468"/>
      <c r="RMC65" s="468"/>
      <c r="RMD65" s="468"/>
      <c r="RME65" s="468"/>
      <c r="RMF65" s="468"/>
      <c r="RMG65" s="468"/>
      <c r="RMH65" s="468"/>
      <c r="RMI65" s="468"/>
      <c r="RMJ65" s="468"/>
      <c r="RMK65" s="468"/>
      <c r="RML65" s="468"/>
      <c r="RMM65" s="468"/>
      <c r="RMN65" s="468"/>
      <c r="RMO65" s="468"/>
      <c r="RMP65" s="468"/>
      <c r="RMQ65" s="468"/>
      <c r="RMR65" s="468"/>
      <c r="RMS65" s="468"/>
      <c r="RMT65" s="468"/>
      <c r="RMU65" s="468"/>
      <c r="RMV65" s="468"/>
      <c r="RMW65" s="468"/>
      <c r="RMX65" s="468"/>
      <c r="RMY65" s="468"/>
      <c r="RMZ65" s="468"/>
      <c r="RNA65" s="468"/>
      <c r="RNB65" s="468"/>
      <c r="RNC65" s="468"/>
      <c r="RND65" s="468"/>
      <c r="RNE65" s="468"/>
      <c r="RNF65" s="468"/>
      <c r="RNG65" s="468"/>
      <c r="RNH65" s="468"/>
      <c r="RNI65" s="468"/>
      <c r="RNJ65" s="468"/>
      <c r="RNK65" s="468"/>
      <c r="RNL65" s="468"/>
      <c r="RNM65" s="468"/>
      <c r="RNN65" s="468"/>
      <c r="RNO65" s="468"/>
      <c r="RNP65" s="468"/>
      <c r="RNQ65" s="468"/>
      <c r="RNR65" s="468"/>
      <c r="RNS65" s="468"/>
      <c r="RNT65" s="468"/>
      <c r="RNU65" s="468"/>
      <c r="RNV65" s="468"/>
      <c r="RNW65" s="468"/>
      <c r="RNX65" s="468"/>
      <c r="RNY65" s="468"/>
      <c r="RNZ65" s="468"/>
      <c r="ROA65" s="468"/>
      <c r="ROB65" s="468"/>
      <c r="ROC65" s="468"/>
      <c r="ROD65" s="468"/>
      <c r="ROE65" s="468"/>
      <c r="ROF65" s="468"/>
      <c r="ROG65" s="468"/>
      <c r="ROH65" s="468"/>
      <c r="ROI65" s="468"/>
      <c r="ROJ65" s="468"/>
      <c r="ROK65" s="468"/>
      <c r="ROL65" s="468"/>
      <c r="ROM65" s="468"/>
      <c r="RON65" s="468"/>
      <c r="ROO65" s="468"/>
      <c r="ROP65" s="468"/>
      <c r="ROQ65" s="468"/>
      <c r="ROR65" s="468"/>
      <c r="ROS65" s="468"/>
      <c r="ROT65" s="468"/>
      <c r="ROU65" s="468"/>
      <c r="ROV65" s="468"/>
      <c r="ROW65" s="468"/>
      <c r="ROX65" s="468"/>
      <c r="ROY65" s="468"/>
      <c r="ROZ65" s="468"/>
      <c r="RPA65" s="468"/>
      <c r="RPB65" s="468"/>
      <c r="RPC65" s="468"/>
      <c r="RPD65" s="468"/>
      <c r="RPE65" s="468"/>
      <c r="RPF65" s="468"/>
      <c r="RPG65" s="468"/>
      <c r="RPH65" s="468"/>
      <c r="RPI65" s="468"/>
      <c r="RPJ65" s="468"/>
      <c r="RPK65" s="468"/>
      <c r="RPL65" s="468"/>
      <c r="RPM65" s="468"/>
      <c r="RPN65" s="468"/>
      <c r="RPO65" s="468"/>
      <c r="RPP65" s="468"/>
      <c r="RPQ65" s="468"/>
      <c r="RPR65" s="468"/>
      <c r="RPS65" s="468"/>
      <c r="RPT65" s="468"/>
      <c r="RPU65" s="468"/>
      <c r="RPV65" s="468"/>
      <c r="RPW65" s="468"/>
      <c r="RPX65" s="468"/>
      <c r="RPY65" s="468"/>
      <c r="RPZ65" s="468"/>
      <c r="RQA65" s="468"/>
      <c r="RQB65" s="468"/>
      <c r="RQC65" s="468"/>
      <c r="RQD65" s="468"/>
      <c r="RQE65" s="468"/>
      <c r="RQF65" s="468"/>
      <c r="RQG65" s="468"/>
      <c r="RQH65" s="468"/>
      <c r="RQI65" s="468"/>
      <c r="RQJ65" s="468"/>
      <c r="RQK65" s="468"/>
      <c r="RQL65" s="468"/>
      <c r="RQM65" s="468"/>
      <c r="RQN65" s="468"/>
      <c r="RQO65" s="468"/>
      <c r="RQP65" s="468"/>
      <c r="RQQ65" s="468"/>
      <c r="RQR65" s="468"/>
      <c r="RQS65" s="468"/>
      <c r="RQT65" s="468"/>
      <c r="RQU65" s="468"/>
      <c r="RQV65" s="468"/>
      <c r="RQW65" s="468"/>
      <c r="RQX65" s="468"/>
      <c r="RQY65" s="468"/>
      <c r="RQZ65" s="468"/>
      <c r="RRA65" s="468"/>
      <c r="RRB65" s="468"/>
      <c r="RRC65" s="468"/>
      <c r="RRD65" s="468"/>
      <c r="RRE65" s="468"/>
      <c r="RRF65" s="468"/>
      <c r="RRG65" s="468"/>
      <c r="RRH65" s="468"/>
      <c r="RRI65" s="468"/>
      <c r="RRJ65" s="468"/>
      <c r="RRK65" s="468"/>
      <c r="RRL65" s="468"/>
      <c r="RRM65" s="468"/>
      <c r="RRN65" s="468"/>
      <c r="RRO65" s="468"/>
      <c r="RRP65" s="468"/>
      <c r="RRQ65" s="468"/>
      <c r="RRR65" s="468"/>
      <c r="RRS65" s="468"/>
      <c r="RRT65" s="468"/>
      <c r="RRU65" s="468"/>
      <c r="RRV65" s="468"/>
      <c r="RRW65" s="468"/>
      <c r="RRX65" s="468"/>
      <c r="RRY65" s="468"/>
      <c r="RRZ65" s="468"/>
      <c r="RSA65" s="468"/>
      <c r="RSB65" s="468"/>
      <c r="RSC65" s="468"/>
      <c r="RSD65" s="468"/>
      <c r="RSE65" s="468"/>
      <c r="RSF65" s="468"/>
      <c r="RSG65" s="468"/>
      <c r="RSH65" s="468"/>
      <c r="RSI65" s="468"/>
      <c r="RSJ65" s="468"/>
      <c r="RSK65" s="468"/>
      <c r="RSL65" s="468"/>
      <c r="RSM65" s="468"/>
      <c r="RSN65" s="468"/>
      <c r="RSO65" s="468"/>
      <c r="RSP65" s="468"/>
      <c r="RSQ65" s="468"/>
      <c r="RSR65" s="468"/>
      <c r="RSS65" s="468"/>
      <c r="RST65" s="468"/>
      <c r="RSU65" s="468"/>
      <c r="RSV65" s="468"/>
      <c r="RSW65" s="468"/>
      <c r="RSX65" s="468"/>
      <c r="RSY65" s="468"/>
      <c r="RSZ65" s="468"/>
      <c r="RTA65" s="468"/>
      <c r="RTB65" s="468"/>
      <c r="RTC65" s="468"/>
      <c r="RTD65" s="468"/>
      <c r="RTE65" s="468"/>
      <c r="RTF65" s="468"/>
      <c r="RTG65" s="468"/>
      <c r="RTH65" s="468"/>
      <c r="RTI65" s="468"/>
      <c r="RTJ65" s="468"/>
      <c r="RTK65" s="468"/>
      <c r="RTL65" s="468"/>
      <c r="RTM65" s="468"/>
      <c r="RTN65" s="468"/>
      <c r="RTO65" s="468"/>
      <c r="RTP65" s="468"/>
      <c r="RTQ65" s="468"/>
      <c r="RTR65" s="468"/>
      <c r="RTS65" s="468"/>
      <c r="RTT65" s="468"/>
      <c r="RTU65" s="468"/>
      <c r="RTV65" s="468"/>
      <c r="RTW65" s="468"/>
      <c r="RTX65" s="468"/>
      <c r="RTY65" s="468"/>
      <c r="RTZ65" s="468"/>
      <c r="RUA65" s="468"/>
      <c r="RUB65" s="468"/>
      <c r="RUC65" s="468"/>
      <c r="RUD65" s="468"/>
      <c r="RUE65" s="468"/>
      <c r="RUF65" s="468"/>
      <c r="RUG65" s="468"/>
      <c r="RUH65" s="468"/>
      <c r="RUI65" s="468"/>
      <c r="RUJ65" s="468"/>
      <c r="RUK65" s="468"/>
      <c r="RUL65" s="468"/>
      <c r="RUM65" s="468"/>
      <c r="RUN65" s="468"/>
      <c r="RUO65" s="468"/>
      <c r="RUP65" s="468"/>
      <c r="RUQ65" s="468"/>
      <c r="RUR65" s="468"/>
      <c r="RUS65" s="468"/>
      <c r="RUT65" s="468"/>
      <c r="RUU65" s="468"/>
      <c r="RUV65" s="468"/>
      <c r="RUW65" s="468"/>
      <c r="RUX65" s="468"/>
      <c r="RUY65" s="468"/>
      <c r="RUZ65" s="468"/>
      <c r="RVA65" s="468"/>
      <c r="RVB65" s="468"/>
      <c r="RVC65" s="468"/>
      <c r="RVD65" s="468"/>
      <c r="RVE65" s="468"/>
      <c r="RVF65" s="468"/>
      <c r="RVG65" s="468"/>
      <c r="RVH65" s="468"/>
      <c r="RVI65" s="468"/>
      <c r="RVJ65" s="468"/>
      <c r="RVK65" s="468"/>
      <c r="RVL65" s="468"/>
      <c r="RVM65" s="468"/>
      <c r="RVN65" s="468"/>
      <c r="RVO65" s="468"/>
      <c r="RVP65" s="468"/>
      <c r="RVQ65" s="468"/>
      <c r="RVR65" s="468"/>
      <c r="RVS65" s="468"/>
      <c r="RVT65" s="468"/>
      <c r="RVU65" s="468"/>
      <c r="RVV65" s="468"/>
      <c r="RVW65" s="468"/>
      <c r="RVX65" s="468"/>
      <c r="RVY65" s="468"/>
      <c r="RVZ65" s="468"/>
      <c r="RWA65" s="468"/>
      <c r="RWB65" s="468"/>
      <c r="RWC65" s="468"/>
      <c r="RWD65" s="468"/>
      <c r="RWE65" s="468"/>
      <c r="RWF65" s="468"/>
      <c r="RWG65" s="468"/>
      <c r="RWH65" s="468"/>
      <c r="RWI65" s="468"/>
      <c r="RWJ65" s="468"/>
      <c r="RWK65" s="468"/>
      <c r="RWL65" s="468"/>
      <c r="RWM65" s="468"/>
      <c r="RWN65" s="468"/>
      <c r="RWO65" s="468"/>
      <c r="RWP65" s="468"/>
      <c r="RWQ65" s="468"/>
      <c r="RWR65" s="468"/>
      <c r="RWS65" s="468"/>
      <c r="RWT65" s="468"/>
      <c r="RWU65" s="468"/>
      <c r="RWV65" s="468"/>
      <c r="RWW65" s="468"/>
      <c r="RWX65" s="468"/>
      <c r="RWY65" s="468"/>
      <c r="RWZ65" s="468"/>
      <c r="RXA65" s="468"/>
      <c r="RXB65" s="468"/>
      <c r="RXC65" s="468"/>
      <c r="RXD65" s="468"/>
      <c r="RXE65" s="468"/>
      <c r="RXF65" s="468"/>
      <c r="RXG65" s="468"/>
      <c r="RXH65" s="468"/>
      <c r="RXI65" s="468"/>
      <c r="RXJ65" s="468"/>
      <c r="RXK65" s="468"/>
      <c r="RXL65" s="468"/>
      <c r="RXM65" s="468"/>
      <c r="RXN65" s="468"/>
      <c r="RXO65" s="468"/>
      <c r="RXP65" s="468"/>
      <c r="RXQ65" s="468"/>
      <c r="RXR65" s="468"/>
      <c r="RXS65" s="468"/>
      <c r="RXT65" s="468"/>
      <c r="RXU65" s="468"/>
      <c r="RXV65" s="468"/>
      <c r="RXW65" s="468"/>
      <c r="RXX65" s="468"/>
      <c r="RXY65" s="468"/>
      <c r="RXZ65" s="468"/>
      <c r="RYA65" s="468"/>
      <c r="RYB65" s="468"/>
      <c r="RYC65" s="468"/>
      <c r="RYD65" s="468"/>
      <c r="RYE65" s="468"/>
      <c r="RYF65" s="468"/>
      <c r="RYG65" s="468"/>
      <c r="RYH65" s="468"/>
      <c r="RYI65" s="468"/>
      <c r="RYJ65" s="468"/>
      <c r="RYK65" s="468"/>
      <c r="RYL65" s="468"/>
      <c r="RYM65" s="468"/>
      <c r="RYN65" s="468"/>
      <c r="RYO65" s="468"/>
      <c r="RYP65" s="468"/>
      <c r="RYQ65" s="468"/>
      <c r="RYR65" s="468"/>
      <c r="RYS65" s="468"/>
      <c r="RYT65" s="468"/>
      <c r="RYU65" s="468"/>
      <c r="RYV65" s="468"/>
      <c r="RYW65" s="468"/>
      <c r="RYX65" s="468"/>
      <c r="RYY65" s="468"/>
      <c r="RYZ65" s="468"/>
      <c r="RZA65" s="468"/>
      <c r="RZB65" s="468"/>
      <c r="RZC65" s="468"/>
      <c r="RZD65" s="468"/>
      <c r="RZE65" s="468"/>
      <c r="RZF65" s="468"/>
      <c r="RZG65" s="468"/>
      <c r="RZH65" s="468"/>
      <c r="RZI65" s="468"/>
      <c r="RZJ65" s="468"/>
      <c r="RZK65" s="468"/>
      <c r="RZL65" s="468"/>
      <c r="RZM65" s="468"/>
      <c r="RZN65" s="468"/>
      <c r="RZO65" s="468"/>
      <c r="RZP65" s="468"/>
      <c r="RZQ65" s="468"/>
      <c r="RZR65" s="468"/>
      <c r="RZS65" s="468"/>
      <c r="RZT65" s="468"/>
      <c r="RZU65" s="468"/>
      <c r="RZV65" s="468"/>
      <c r="RZW65" s="468"/>
      <c r="RZX65" s="468"/>
      <c r="RZY65" s="468"/>
      <c r="RZZ65" s="468"/>
      <c r="SAA65" s="468"/>
      <c r="SAB65" s="468"/>
      <c r="SAC65" s="468"/>
      <c r="SAD65" s="468"/>
      <c r="SAE65" s="468"/>
      <c r="SAF65" s="468"/>
      <c r="SAG65" s="468"/>
      <c r="SAH65" s="468"/>
      <c r="SAI65" s="468"/>
      <c r="SAJ65" s="468"/>
      <c r="SAK65" s="468"/>
      <c r="SAL65" s="468"/>
      <c r="SAM65" s="468"/>
      <c r="SAN65" s="468"/>
      <c r="SAO65" s="468"/>
      <c r="SAP65" s="468"/>
      <c r="SAQ65" s="468"/>
      <c r="SAR65" s="468"/>
      <c r="SAS65" s="468"/>
      <c r="SAT65" s="468"/>
      <c r="SAU65" s="468"/>
      <c r="SAV65" s="468"/>
      <c r="SAW65" s="468"/>
      <c r="SAX65" s="468"/>
      <c r="SAY65" s="468"/>
      <c r="SAZ65" s="468"/>
      <c r="SBA65" s="468"/>
      <c r="SBB65" s="468"/>
      <c r="SBC65" s="468"/>
      <c r="SBD65" s="468"/>
      <c r="SBE65" s="468"/>
      <c r="SBF65" s="468"/>
      <c r="SBG65" s="468"/>
      <c r="SBH65" s="468"/>
      <c r="SBI65" s="468"/>
      <c r="SBJ65" s="468"/>
      <c r="SBK65" s="468"/>
      <c r="SBL65" s="468"/>
      <c r="SBM65" s="468"/>
      <c r="SBN65" s="468"/>
      <c r="SBO65" s="468"/>
      <c r="SBP65" s="468"/>
      <c r="SBQ65" s="468"/>
      <c r="SBR65" s="468"/>
      <c r="SBS65" s="468"/>
      <c r="SBT65" s="468"/>
      <c r="SBU65" s="468"/>
      <c r="SBV65" s="468"/>
      <c r="SBW65" s="468"/>
      <c r="SBX65" s="468"/>
      <c r="SBY65" s="468"/>
      <c r="SBZ65" s="468"/>
      <c r="SCA65" s="468"/>
      <c r="SCB65" s="468"/>
      <c r="SCC65" s="468"/>
      <c r="SCD65" s="468"/>
      <c r="SCE65" s="468"/>
      <c r="SCF65" s="468"/>
      <c r="SCG65" s="468"/>
      <c r="SCH65" s="468"/>
      <c r="SCI65" s="468"/>
      <c r="SCJ65" s="468"/>
      <c r="SCK65" s="468"/>
      <c r="SCL65" s="468"/>
      <c r="SCM65" s="468"/>
      <c r="SCN65" s="468"/>
      <c r="SCO65" s="468"/>
      <c r="SCP65" s="468"/>
      <c r="SCQ65" s="468"/>
      <c r="SCR65" s="468"/>
      <c r="SCS65" s="468"/>
      <c r="SCT65" s="468"/>
      <c r="SCU65" s="468"/>
      <c r="SCV65" s="468"/>
      <c r="SCW65" s="468"/>
      <c r="SCX65" s="468"/>
      <c r="SCY65" s="468"/>
      <c r="SCZ65" s="468"/>
      <c r="SDA65" s="468"/>
      <c r="SDB65" s="468"/>
      <c r="SDC65" s="468"/>
      <c r="SDD65" s="468"/>
      <c r="SDE65" s="468"/>
      <c r="SDF65" s="468"/>
      <c r="SDG65" s="468"/>
      <c r="SDH65" s="468"/>
      <c r="SDI65" s="468"/>
      <c r="SDJ65" s="468"/>
      <c r="SDK65" s="468"/>
      <c r="SDL65" s="468"/>
      <c r="SDM65" s="468"/>
      <c r="SDN65" s="468"/>
      <c r="SDO65" s="468"/>
      <c r="SDP65" s="468"/>
      <c r="SDQ65" s="468"/>
      <c r="SDR65" s="468"/>
      <c r="SDS65" s="468"/>
      <c r="SDT65" s="468"/>
      <c r="SDU65" s="468"/>
      <c r="SDV65" s="468"/>
      <c r="SDW65" s="468"/>
      <c r="SDX65" s="468"/>
      <c r="SDY65" s="468"/>
      <c r="SDZ65" s="468"/>
      <c r="SEA65" s="468"/>
      <c r="SEB65" s="468"/>
      <c r="SEC65" s="468"/>
      <c r="SED65" s="468"/>
      <c r="SEE65" s="468"/>
      <c r="SEF65" s="468"/>
      <c r="SEG65" s="468"/>
      <c r="SEH65" s="468"/>
      <c r="SEI65" s="468"/>
      <c r="SEJ65" s="468"/>
      <c r="SEK65" s="468"/>
      <c r="SEL65" s="468"/>
      <c r="SEM65" s="468"/>
      <c r="SEN65" s="468"/>
      <c r="SEO65" s="468"/>
      <c r="SEP65" s="468"/>
      <c r="SEQ65" s="468"/>
      <c r="SER65" s="468"/>
      <c r="SES65" s="468"/>
      <c r="SET65" s="468"/>
      <c r="SEU65" s="468"/>
      <c r="SEV65" s="468"/>
      <c r="SEW65" s="468"/>
      <c r="SEX65" s="468"/>
      <c r="SEY65" s="468"/>
      <c r="SEZ65" s="468"/>
      <c r="SFA65" s="468"/>
      <c r="SFB65" s="468"/>
      <c r="SFC65" s="468"/>
      <c r="SFD65" s="468"/>
      <c r="SFE65" s="468"/>
      <c r="SFF65" s="468"/>
      <c r="SFG65" s="468"/>
      <c r="SFH65" s="468"/>
      <c r="SFI65" s="468"/>
      <c r="SFJ65" s="468"/>
      <c r="SFK65" s="468"/>
      <c r="SFL65" s="468"/>
      <c r="SFM65" s="468"/>
      <c r="SFN65" s="468"/>
      <c r="SFO65" s="468"/>
      <c r="SFP65" s="468"/>
      <c r="SFQ65" s="468"/>
      <c r="SFR65" s="468"/>
      <c r="SFS65" s="468"/>
      <c r="SFT65" s="468"/>
      <c r="SFU65" s="468"/>
      <c r="SFV65" s="468"/>
      <c r="SFW65" s="468"/>
      <c r="SFX65" s="468"/>
      <c r="SFY65" s="468"/>
      <c r="SFZ65" s="468"/>
      <c r="SGA65" s="468"/>
      <c r="SGB65" s="468"/>
      <c r="SGC65" s="468"/>
      <c r="SGD65" s="468"/>
      <c r="SGE65" s="468"/>
      <c r="SGF65" s="468"/>
      <c r="SGG65" s="468"/>
      <c r="SGH65" s="468"/>
      <c r="SGI65" s="468"/>
      <c r="SGJ65" s="468"/>
      <c r="SGK65" s="468"/>
      <c r="SGL65" s="468"/>
      <c r="SGM65" s="468"/>
      <c r="SGN65" s="468"/>
      <c r="SGO65" s="468"/>
      <c r="SGP65" s="468"/>
      <c r="SGQ65" s="468"/>
      <c r="SGR65" s="468"/>
      <c r="SGS65" s="468"/>
      <c r="SGT65" s="468"/>
      <c r="SGU65" s="468"/>
      <c r="SGV65" s="468"/>
      <c r="SGW65" s="468"/>
      <c r="SGX65" s="468"/>
      <c r="SGY65" s="468"/>
      <c r="SGZ65" s="468"/>
      <c r="SHA65" s="468"/>
      <c r="SHB65" s="468"/>
      <c r="SHC65" s="468"/>
      <c r="SHD65" s="468"/>
      <c r="SHE65" s="468"/>
      <c r="SHF65" s="468"/>
      <c r="SHG65" s="468"/>
      <c r="SHH65" s="468"/>
      <c r="SHI65" s="468"/>
      <c r="SHJ65" s="468"/>
      <c r="SHK65" s="468"/>
      <c r="SHL65" s="468"/>
      <c r="SHM65" s="468"/>
      <c r="SHN65" s="468"/>
      <c r="SHO65" s="468"/>
      <c r="SHP65" s="468"/>
      <c r="SHQ65" s="468"/>
      <c r="SHR65" s="468"/>
      <c r="SHS65" s="468"/>
      <c r="SHT65" s="468"/>
      <c r="SHU65" s="468"/>
      <c r="SHV65" s="468"/>
      <c r="SHW65" s="468"/>
      <c r="SHX65" s="468"/>
      <c r="SHY65" s="468"/>
      <c r="SHZ65" s="468"/>
      <c r="SIA65" s="468"/>
      <c r="SIB65" s="468"/>
      <c r="SIC65" s="468"/>
      <c r="SID65" s="468"/>
      <c r="SIE65" s="468"/>
      <c r="SIF65" s="468"/>
      <c r="SIG65" s="468"/>
      <c r="SIH65" s="468"/>
      <c r="SII65" s="468"/>
      <c r="SIJ65" s="468"/>
      <c r="SIK65" s="468"/>
      <c r="SIL65" s="468"/>
      <c r="SIM65" s="468"/>
      <c r="SIN65" s="468"/>
      <c r="SIO65" s="468"/>
      <c r="SIP65" s="468"/>
      <c r="SIQ65" s="468"/>
      <c r="SIR65" s="468"/>
      <c r="SIS65" s="468"/>
      <c r="SIT65" s="468"/>
      <c r="SIU65" s="468"/>
      <c r="SIV65" s="468"/>
      <c r="SIW65" s="468"/>
      <c r="SIX65" s="468"/>
      <c r="SIY65" s="468"/>
      <c r="SIZ65" s="468"/>
      <c r="SJA65" s="468"/>
      <c r="SJB65" s="468"/>
      <c r="SJC65" s="468"/>
      <c r="SJD65" s="468"/>
      <c r="SJE65" s="468"/>
      <c r="SJF65" s="468"/>
      <c r="SJG65" s="468"/>
      <c r="SJH65" s="468"/>
      <c r="SJI65" s="468"/>
      <c r="SJJ65" s="468"/>
      <c r="SJK65" s="468"/>
      <c r="SJL65" s="468"/>
      <c r="SJM65" s="468"/>
      <c r="SJN65" s="468"/>
      <c r="SJO65" s="468"/>
      <c r="SJP65" s="468"/>
      <c r="SJQ65" s="468"/>
      <c r="SJR65" s="468"/>
      <c r="SJS65" s="468"/>
      <c r="SJT65" s="468"/>
      <c r="SJU65" s="468"/>
      <c r="SJV65" s="468"/>
      <c r="SJW65" s="468"/>
      <c r="SJX65" s="468"/>
      <c r="SJY65" s="468"/>
      <c r="SJZ65" s="468"/>
      <c r="SKA65" s="468"/>
      <c r="SKB65" s="468"/>
      <c r="SKC65" s="468"/>
      <c r="SKD65" s="468"/>
      <c r="SKE65" s="468"/>
      <c r="SKF65" s="468"/>
      <c r="SKG65" s="468"/>
      <c r="SKH65" s="468"/>
      <c r="SKI65" s="468"/>
      <c r="SKJ65" s="468"/>
      <c r="SKK65" s="468"/>
      <c r="SKL65" s="468"/>
      <c r="SKM65" s="468"/>
      <c r="SKN65" s="468"/>
      <c r="SKO65" s="468"/>
      <c r="SKP65" s="468"/>
      <c r="SKQ65" s="468"/>
      <c r="SKR65" s="468"/>
      <c r="SKS65" s="468"/>
      <c r="SKT65" s="468"/>
      <c r="SKU65" s="468"/>
      <c r="SKV65" s="468"/>
      <c r="SKW65" s="468"/>
      <c r="SKX65" s="468"/>
      <c r="SKY65" s="468"/>
      <c r="SKZ65" s="468"/>
      <c r="SLA65" s="468"/>
      <c r="SLB65" s="468"/>
      <c r="SLC65" s="468"/>
      <c r="SLD65" s="468"/>
      <c r="SLE65" s="468"/>
      <c r="SLF65" s="468"/>
      <c r="SLG65" s="468"/>
      <c r="SLH65" s="468"/>
      <c r="SLI65" s="468"/>
      <c r="SLJ65" s="468"/>
      <c r="SLK65" s="468"/>
      <c r="SLL65" s="468"/>
      <c r="SLM65" s="468"/>
      <c r="SLN65" s="468"/>
      <c r="SLO65" s="468"/>
      <c r="SLP65" s="468"/>
      <c r="SLQ65" s="468"/>
      <c r="SLR65" s="468"/>
      <c r="SLS65" s="468"/>
      <c r="SLT65" s="468"/>
      <c r="SLU65" s="468"/>
      <c r="SLV65" s="468"/>
      <c r="SLW65" s="468"/>
      <c r="SLX65" s="468"/>
      <c r="SLY65" s="468"/>
      <c r="SLZ65" s="468"/>
      <c r="SMA65" s="468"/>
      <c r="SMB65" s="468"/>
      <c r="SMC65" s="468"/>
      <c r="SMD65" s="468"/>
      <c r="SME65" s="468"/>
      <c r="SMF65" s="468"/>
      <c r="SMG65" s="468"/>
      <c r="SMH65" s="468"/>
      <c r="SMI65" s="468"/>
      <c r="SMJ65" s="468"/>
      <c r="SMK65" s="468"/>
      <c r="SML65" s="468"/>
      <c r="SMM65" s="468"/>
      <c r="SMN65" s="468"/>
      <c r="SMO65" s="468"/>
      <c r="SMP65" s="468"/>
      <c r="SMQ65" s="468"/>
      <c r="SMR65" s="468"/>
      <c r="SMS65" s="468"/>
      <c r="SMT65" s="468"/>
      <c r="SMU65" s="468"/>
      <c r="SMV65" s="468"/>
      <c r="SMW65" s="468"/>
      <c r="SMX65" s="468"/>
      <c r="SMY65" s="468"/>
      <c r="SMZ65" s="468"/>
      <c r="SNA65" s="468"/>
      <c r="SNB65" s="468"/>
      <c r="SNC65" s="468"/>
      <c r="SND65" s="468"/>
      <c r="SNE65" s="468"/>
      <c r="SNF65" s="468"/>
      <c r="SNG65" s="468"/>
      <c r="SNH65" s="468"/>
      <c r="SNI65" s="468"/>
      <c r="SNJ65" s="468"/>
      <c r="SNK65" s="468"/>
      <c r="SNL65" s="468"/>
      <c r="SNM65" s="468"/>
      <c r="SNN65" s="468"/>
      <c r="SNO65" s="468"/>
      <c r="SNP65" s="468"/>
      <c r="SNQ65" s="468"/>
      <c r="SNR65" s="468"/>
      <c r="SNS65" s="468"/>
      <c r="SNT65" s="468"/>
      <c r="SNU65" s="468"/>
      <c r="SNV65" s="468"/>
      <c r="SNW65" s="468"/>
      <c r="SNX65" s="468"/>
      <c r="SNY65" s="468"/>
      <c r="SNZ65" s="468"/>
      <c r="SOA65" s="468"/>
      <c r="SOB65" s="468"/>
      <c r="SOC65" s="468"/>
      <c r="SOD65" s="468"/>
      <c r="SOE65" s="468"/>
      <c r="SOF65" s="468"/>
      <c r="SOG65" s="468"/>
      <c r="SOH65" s="468"/>
      <c r="SOI65" s="468"/>
      <c r="SOJ65" s="468"/>
      <c r="SOK65" s="468"/>
      <c r="SOL65" s="468"/>
      <c r="SOM65" s="468"/>
      <c r="SON65" s="468"/>
      <c r="SOO65" s="468"/>
      <c r="SOP65" s="468"/>
      <c r="SOQ65" s="468"/>
      <c r="SOR65" s="468"/>
      <c r="SOS65" s="468"/>
      <c r="SOT65" s="468"/>
      <c r="SOU65" s="468"/>
      <c r="SOV65" s="468"/>
      <c r="SOW65" s="468"/>
      <c r="SOX65" s="468"/>
      <c r="SOY65" s="468"/>
      <c r="SOZ65" s="468"/>
      <c r="SPA65" s="468"/>
      <c r="SPB65" s="468"/>
      <c r="SPC65" s="468"/>
      <c r="SPD65" s="468"/>
      <c r="SPE65" s="468"/>
      <c r="SPF65" s="468"/>
      <c r="SPG65" s="468"/>
      <c r="SPH65" s="468"/>
      <c r="SPI65" s="468"/>
      <c r="SPJ65" s="468"/>
      <c r="SPK65" s="468"/>
      <c r="SPL65" s="468"/>
      <c r="SPM65" s="468"/>
      <c r="SPN65" s="468"/>
      <c r="SPO65" s="468"/>
      <c r="SPP65" s="468"/>
      <c r="SPQ65" s="468"/>
      <c r="SPR65" s="468"/>
      <c r="SPS65" s="468"/>
      <c r="SPT65" s="468"/>
      <c r="SPU65" s="468"/>
      <c r="SPV65" s="468"/>
      <c r="SPW65" s="468"/>
      <c r="SPX65" s="468"/>
      <c r="SPY65" s="468"/>
      <c r="SPZ65" s="468"/>
      <c r="SQA65" s="468"/>
      <c r="SQB65" s="468"/>
      <c r="SQC65" s="468"/>
      <c r="SQD65" s="468"/>
      <c r="SQE65" s="468"/>
      <c r="SQF65" s="468"/>
      <c r="SQG65" s="468"/>
      <c r="SQH65" s="468"/>
      <c r="SQI65" s="468"/>
      <c r="SQJ65" s="468"/>
      <c r="SQK65" s="468"/>
      <c r="SQL65" s="468"/>
      <c r="SQM65" s="468"/>
      <c r="SQN65" s="468"/>
      <c r="SQO65" s="468"/>
      <c r="SQP65" s="468"/>
      <c r="SQQ65" s="468"/>
      <c r="SQR65" s="468"/>
      <c r="SQS65" s="468"/>
      <c r="SQT65" s="468"/>
      <c r="SQU65" s="468"/>
      <c r="SQV65" s="468"/>
      <c r="SQW65" s="468"/>
      <c r="SQX65" s="468"/>
      <c r="SQY65" s="468"/>
      <c r="SQZ65" s="468"/>
      <c r="SRA65" s="468"/>
      <c r="SRB65" s="468"/>
      <c r="SRC65" s="468"/>
      <c r="SRD65" s="468"/>
      <c r="SRE65" s="468"/>
      <c r="SRF65" s="468"/>
      <c r="SRG65" s="468"/>
      <c r="SRH65" s="468"/>
      <c r="SRI65" s="468"/>
      <c r="SRJ65" s="468"/>
      <c r="SRK65" s="468"/>
      <c r="SRL65" s="468"/>
      <c r="SRM65" s="468"/>
      <c r="SRN65" s="468"/>
      <c r="SRO65" s="468"/>
      <c r="SRP65" s="468"/>
      <c r="SRQ65" s="468"/>
      <c r="SRR65" s="468"/>
      <c r="SRS65" s="468"/>
      <c r="SRT65" s="468"/>
      <c r="SRU65" s="468"/>
      <c r="SRV65" s="468"/>
      <c r="SRW65" s="468"/>
      <c r="SRX65" s="468"/>
      <c r="SRY65" s="468"/>
      <c r="SRZ65" s="468"/>
      <c r="SSA65" s="468"/>
      <c r="SSB65" s="468"/>
      <c r="SSC65" s="468"/>
      <c r="SSD65" s="468"/>
      <c r="SSE65" s="468"/>
      <c r="SSF65" s="468"/>
      <c r="SSG65" s="468"/>
      <c r="SSH65" s="468"/>
      <c r="SSI65" s="468"/>
      <c r="SSJ65" s="468"/>
      <c r="SSK65" s="468"/>
      <c r="SSL65" s="468"/>
      <c r="SSM65" s="468"/>
      <c r="SSN65" s="468"/>
      <c r="SSO65" s="468"/>
      <c r="SSP65" s="468"/>
      <c r="SSQ65" s="468"/>
      <c r="SSR65" s="468"/>
      <c r="SSS65" s="468"/>
      <c r="SST65" s="468"/>
      <c r="SSU65" s="468"/>
      <c r="SSV65" s="468"/>
      <c r="SSW65" s="468"/>
      <c r="SSX65" s="468"/>
      <c r="SSY65" s="468"/>
      <c r="SSZ65" s="468"/>
      <c r="STA65" s="468"/>
      <c r="STB65" s="468"/>
      <c r="STC65" s="468"/>
      <c r="STD65" s="468"/>
      <c r="STE65" s="468"/>
      <c r="STF65" s="468"/>
      <c r="STG65" s="468"/>
      <c r="STH65" s="468"/>
      <c r="STI65" s="468"/>
      <c r="STJ65" s="468"/>
      <c r="STK65" s="468"/>
      <c r="STL65" s="468"/>
      <c r="STM65" s="468"/>
      <c r="STN65" s="468"/>
      <c r="STO65" s="468"/>
      <c r="STP65" s="468"/>
      <c r="STQ65" s="468"/>
      <c r="STR65" s="468"/>
      <c r="STS65" s="468"/>
      <c r="STT65" s="468"/>
      <c r="STU65" s="468"/>
      <c r="STV65" s="468"/>
      <c r="STW65" s="468"/>
      <c r="STX65" s="468"/>
      <c r="STY65" s="468"/>
      <c r="STZ65" s="468"/>
      <c r="SUA65" s="468"/>
      <c r="SUB65" s="468"/>
      <c r="SUC65" s="468"/>
      <c r="SUD65" s="468"/>
      <c r="SUE65" s="468"/>
      <c r="SUF65" s="468"/>
      <c r="SUG65" s="468"/>
      <c r="SUH65" s="468"/>
      <c r="SUI65" s="468"/>
      <c r="SUJ65" s="468"/>
      <c r="SUK65" s="468"/>
      <c r="SUL65" s="468"/>
      <c r="SUM65" s="468"/>
      <c r="SUN65" s="468"/>
      <c r="SUO65" s="468"/>
      <c r="SUP65" s="468"/>
      <c r="SUQ65" s="468"/>
      <c r="SUR65" s="468"/>
      <c r="SUS65" s="468"/>
      <c r="SUT65" s="468"/>
      <c r="SUU65" s="468"/>
      <c r="SUV65" s="468"/>
      <c r="SUW65" s="468"/>
      <c r="SUX65" s="468"/>
      <c r="SUY65" s="468"/>
      <c r="SUZ65" s="468"/>
      <c r="SVA65" s="468"/>
      <c r="SVB65" s="468"/>
      <c r="SVC65" s="468"/>
      <c r="SVD65" s="468"/>
      <c r="SVE65" s="468"/>
      <c r="SVF65" s="468"/>
      <c r="SVG65" s="468"/>
      <c r="SVH65" s="468"/>
      <c r="SVI65" s="468"/>
      <c r="SVJ65" s="468"/>
      <c r="SVK65" s="468"/>
      <c r="SVL65" s="468"/>
      <c r="SVM65" s="468"/>
      <c r="SVN65" s="468"/>
      <c r="SVO65" s="468"/>
      <c r="SVP65" s="468"/>
      <c r="SVQ65" s="468"/>
      <c r="SVR65" s="468"/>
      <c r="SVS65" s="468"/>
      <c r="SVT65" s="468"/>
      <c r="SVU65" s="468"/>
      <c r="SVV65" s="468"/>
      <c r="SVW65" s="468"/>
      <c r="SVX65" s="468"/>
      <c r="SVY65" s="468"/>
      <c r="SVZ65" s="468"/>
      <c r="SWA65" s="468"/>
      <c r="SWB65" s="468"/>
      <c r="SWC65" s="468"/>
      <c r="SWD65" s="468"/>
      <c r="SWE65" s="468"/>
      <c r="SWF65" s="468"/>
      <c r="SWG65" s="468"/>
      <c r="SWH65" s="468"/>
      <c r="SWI65" s="468"/>
      <c r="SWJ65" s="468"/>
      <c r="SWK65" s="468"/>
      <c r="SWL65" s="468"/>
      <c r="SWM65" s="468"/>
      <c r="SWN65" s="468"/>
      <c r="SWO65" s="468"/>
      <c r="SWP65" s="468"/>
      <c r="SWQ65" s="468"/>
      <c r="SWR65" s="468"/>
      <c r="SWS65" s="468"/>
      <c r="SWT65" s="468"/>
      <c r="SWU65" s="468"/>
      <c r="SWV65" s="468"/>
      <c r="SWW65" s="468"/>
      <c r="SWX65" s="468"/>
      <c r="SWY65" s="468"/>
      <c r="SWZ65" s="468"/>
      <c r="SXA65" s="468"/>
      <c r="SXB65" s="468"/>
      <c r="SXC65" s="468"/>
      <c r="SXD65" s="468"/>
      <c r="SXE65" s="468"/>
      <c r="SXF65" s="468"/>
      <c r="SXG65" s="468"/>
      <c r="SXH65" s="468"/>
      <c r="SXI65" s="468"/>
      <c r="SXJ65" s="468"/>
      <c r="SXK65" s="468"/>
      <c r="SXL65" s="468"/>
      <c r="SXM65" s="468"/>
      <c r="SXN65" s="468"/>
      <c r="SXO65" s="468"/>
      <c r="SXP65" s="468"/>
      <c r="SXQ65" s="468"/>
      <c r="SXR65" s="468"/>
      <c r="SXS65" s="468"/>
      <c r="SXT65" s="468"/>
      <c r="SXU65" s="468"/>
      <c r="SXV65" s="468"/>
      <c r="SXW65" s="468"/>
      <c r="SXX65" s="468"/>
      <c r="SXY65" s="468"/>
      <c r="SXZ65" s="468"/>
      <c r="SYA65" s="468"/>
      <c r="SYB65" s="468"/>
      <c r="SYC65" s="468"/>
      <c r="SYD65" s="468"/>
      <c r="SYE65" s="468"/>
      <c r="SYF65" s="468"/>
      <c r="SYG65" s="468"/>
      <c r="SYH65" s="468"/>
      <c r="SYI65" s="468"/>
      <c r="SYJ65" s="468"/>
      <c r="SYK65" s="468"/>
      <c r="SYL65" s="468"/>
      <c r="SYM65" s="468"/>
      <c r="SYN65" s="468"/>
      <c r="SYO65" s="468"/>
      <c r="SYP65" s="468"/>
      <c r="SYQ65" s="468"/>
      <c r="SYR65" s="468"/>
      <c r="SYS65" s="468"/>
      <c r="SYT65" s="468"/>
      <c r="SYU65" s="468"/>
      <c r="SYV65" s="468"/>
      <c r="SYW65" s="468"/>
      <c r="SYX65" s="468"/>
      <c r="SYY65" s="468"/>
      <c r="SYZ65" s="468"/>
      <c r="SZA65" s="468"/>
      <c r="SZB65" s="468"/>
      <c r="SZC65" s="468"/>
      <c r="SZD65" s="468"/>
      <c r="SZE65" s="468"/>
      <c r="SZF65" s="468"/>
      <c r="SZG65" s="468"/>
      <c r="SZH65" s="468"/>
      <c r="SZI65" s="468"/>
      <c r="SZJ65" s="468"/>
      <c r="SZK65" s="468"/>
      <c r="SZL65" s="468"/>
      <c r="SZM65" s="468"/>
      <c r="SZN65" s="468"/>
      <c r="SZO65" s="468"/>
      <c r="SZP65" s="468"/>
      <c r="SZQ65" s="468"/>
      <c r="SZR65" s="468"/>
      <c r="SZS65" s="468"/>
      <c r="SZT65" s="468"/>
      <c r="SZU65" s="468"/>
      <c r="SZV65" s="468"/>
      <c r="SZW65" s="468"/>
      <c r="SZX65" s="468"/>
      <c r="SZY65" s="468"/>
      <c r="SZZ65" s="468"/>
      <c r="TAA65" s="468"/>
      <c r="TAB65" s="468"/>
      <c r="TAC65" s="468"/>
      <c r="TAD65" s="468"/>
      <c r="TAE65" s="468"/>
      <c r="TAF65" s="468"/>
      <c r="TAG65" s="468"/>
      <c r="TAH65" s="468"/>
      <c r="TAI65" s="468"/>
      <c r="TAJ65" s="468"/>
      <c r="TAK65" s="468"/>
      <c r="TAL65" s="468"/>
      <c r="TAM65" s="468"/>
      <c r="TAN65" s="468"/>
      <c r="TAO65" s="468"/>
      <c r="TAP65" s="468"/>
      <c r="TAQ65" s="468"/>
      <c r="TAR65" s="468"/>
      <c r="TAS65" s="468"/>
      <c r="TAT65" s="468"/>
      <c r="TAU65" s="468"/>
      <c r="TAV65" s="468"/>
      <c r="TAW65" s="468"/>
      <c r="TAX65" s="468"/>
      <c r="TAY65" s="468"/>
      <c r="TAZ65" s="468"/>
      <c r="TBA65" s="468"/>
      <c r="TBB65" s="468"/>
      <c r="TBC65" s="468"/>
      <c r="TBD65" s="468"/>
      <c r="TBE65" s="468"/>
      <c r="TBF65" s="468"/>
      <c r="TBG65" s="468"/>
      <c r="TBH65" s="468"/>
      <c r="TBI65" s="468"/>
      <c r="TBJ65" s="468"/>
      <c r="TBK65" s="468"/>
      <c r="TBL65" s="468"/>
      <c r="TBM65" s="468"/>
      <c r="TBN65" s="468"/>
      <c r="TBO65" s="468"/>
      <c r="TBP65" s="468"/>
      <c r="TBQ65" s="468"/>
      <c r="TBR65" s="468"/>
      <c r="TBS65" s="468"/>
      <c r="TBT65" s="468"/>
      <c r="TBU65" s="468"/>
      <c r="TBV65" s="468"/>
      <c r="TBW65" s="468"/>
      <c r="TBX65" s="468"/>
      <c r="TBY65" s="468"/>
      <c r="TBZ65" s="468"/>
      <c r="TCA65" s="468"/>
      <c r="TCB65" s="468"/>
      <c r="TCC65" s="468"/>
      <c r="TCD65" s="468"/>
      <c r="TCE65" s="468"/>
      <c r="TCF65" s="468"/>
      <c r="TCG65" s="468"/>
      <c r="TCH65" s="468"/>
      <c r="TCI65" s="468"/>
      <c r="TCJ65" s="468"/>
      <c r="TCK65" s="468"/>
      <c r="TCL65" s="468"/>
      <c r="TCM65" s="468"/>
      <c r="TCN65" s="468"/>
      <c r="TCO65" s="468"/>
      <c r="TCP65" s="468"/>
      <c r="TCQ65" s="468"/>
      <c r="TCR65" s="468"/>
      <c r="TCS65" s="468"/>
      <c r="TCT65" s="468"/>
      <c r="TCU65" s="468"/>
      <c r="TCV65" s="468"/>
      <c r="TCW65" s="468"/>
      <c r="TCX65" s="468"/>
      <c r="TCY65" s="468"/>
      <c r="TCZ65" s="468"/>
      <c r="TDA65" s="468"/>
      <c r="TDB65" s="468"/>
      <c r="TDC65" s="468"/>
      <c r="TDD65" s="468"/>
      <c r="TDE65" s="468"/>
      <c r="TDF65" s="468"/>
      <c r="TDG65" s="468"/>
      <c r="TDH65" s="468"/>
      <c r="TDI65" s="468"/>
      <c r="TDJ65" s="468"/>
      <c r="TDK65" s="468"/>
      <c r="TDL65" s="468"/>
      <c r="TDM65" s="468"/>
      <c r="TDN65" s="468"/>
      <c r="TDO65" s="468"/>
      <c r="TDP65" s="468"/>
      <c r="TDQ65" s="468"/>
      <c r="TDR65" s="468"/>
      <c r="TDS65" s="468"/>
      <c r="TDT65" s="468"/>
      <c r="TDU65" s="468"/>
      <c r="TDV65" s="468"/>
      <c r="TDW65" s="468"/>
      <c r="TDX65" s="468"/>
      <c r="TDY65" s="468"/>
      <c r="TDZ65" s="468"/>
      <c r="TEA65" s="468"/>
      <c r="TEB65" s="468"/>
      <c r="TEC65" s="468"/>
      <c r="TED65" s="468"/>
      <c r="TEE65" s="468"/>
      <c r="TEF65" s="468"/>
      <c r="TEG65" s="468"/>
      <c r="TEH65" s="468"/>
      <c r="TEI65" s="468"/>
      <c r="TEJ65" s="468"/>
      <c r="TEK65" s="468"/>
      <c r="TEL65" s="468"/>
      <c r="TEM65" s="468"/>
      <c r="TEN65" s="468"/>
      <c r="TEO65" s="468"/>
      <c r="TEP65" s="468"/>
      <c r="TEQ65" s="468"/>
      <c r="TER65" s="468"/>
      <c r="TES65" s="468"/>
      <c r="TET65" s="468"/>
      <c r="TEU65" s="468"/>
      <c r="TEV65" s="468"/>
      <c r="TEW65" s="468"/>
      <c r="TEX65" s="468"/>
      <c r="TEY65" s="468"/>
      <c r="TEZ65" s="468"/>
      <c r="TFA65" s="468"/>
      <c r="TFB65" s="468"/>
      <c r="TFC65" s="468"/>
      <c r="TFD65" s="468"/>
      <c r="TFE65" s="468"/>
      <c r="TFF65" s="468"/>
      <c r="TFG65" s="468"/>
      <c r="TFH65" s="468"/>
      <c r="TFI65" s="468"/>
      <c r="TFJ65" s="468"/>
      <c r="TFK65" s="468"/>
      <c r="TFL65" s="468"/>
      <c r="TFM65" s="468"/>
      <c r="TFN65" s="468"/>
      <c r="TFO65" s="468"/>
      <c r="TFP65" s="468"/>
      <c r="TFQ65" s="468"/>
      <c r="TFR65" s="468"/>
      <c r="TFS65" s="468"/>
      <c r="TFT65" s="468"/>
      <c r="TFU65" s="468"/>
      <c r="TFV65" s="468"/>
      <c r="TFW65" s="468"/>
      <c r="TFX65" s="468"/>
      <c r="TFY65" s="468"/>
      <c r="TFZ65" s="468"/>
      <c r="TGA65" s="468"/>
      <c r="TGB65" s="468"/>
      <c r="TGC65" s="468"/>
      <c r="TGD65" s="468"/>
      <c r="TGE65" s="468"/>
      <c r="TGF65" s="468"/>
      <c r="TGG65" s="468"/>
      <c r="TGH65" s="468"/>
      <c r="TGI65" s="468"/>
      <c r="TGJ65" s="468"/>
      <c r="TGK65" s="468"/>
      <c r="TGL65" s="468"/>
      <c r="TGM65" s="468"/>
      <c r="TGN65" s="468"/>
      <c r="TGO65" s="468"/>
      <c r="TGP65" s="468"/>
      <c r="TGQ65" s="468"/>
      <c r="TGR65" s="468"/>
      <c r="TGS65" s="468"/>
      <c r="TGT65" s="468"/>
      <c r="TGU65" s="468"/>
      <c r="TGV65" s="468"/>
      <c r="TGW65" s="468"/>
      <c r="TGX65" s="468"/>
      <c r="TGY65" s="468"/>
      <c r="TGZ65" s="468"/>
      <c r="THA65" s="468"/>
      <c r="THB65" s="468"/>
      <c r="THC65" s="468"/>
      <c r="THD65" s="468"/>
      <c r="THE65" s="468"/>
      <c r="THF65" s="468"/>
      <c r="THG65" s="468"/>
      <c r="THH65" s="468"/>
      <c r="THI65" s="468"/>
      <c r="THJ65" s="468"/>
      <c r="THK65" s="468"/>
      <c r="THL65" s="468"/>
      <c r="THM65" s="468"/>
      <c r="THN65" s="468"/>
      <c r="THO65" s="468"/>
      <c r="THP65" s="468"/>
      <c r="THQ65" s="468"/>
      <c r="THR65" s="468"/>
      <c r="THS65" s="468"/>
      <c r="THT65" s="468"/>
      <c r="THU65" s="468"/>
      <c r="THV65" s="468"/>
      <c r="THW65" s="468"/>
      <c r="THX65" s="468"/>
      <c r="THY65" s="468"/>
      <c r="THZ65" s="468"/>
      <c r="TIA65" s="468"/>
      <c r="TIB65" s="468"/>
      <c r="TIC65" s="468"/>
      <c r="TID65" s="468"/>
      <c r="TIE65" s="468"/>
      <c r="TIF65" s="468"/>
      <c r="TIG65" s="468"/>
      <c r="TIH65" s="468"/>
      <c r="TII65" s="468"/>
      <c r="TIJ65" s="468"/>
      <c r="TIK65" s="468"/>
      <c r="TIL65" s="468"/>
      <c r="TIM65" s="468"/>
      <c r="TIN65" s="468"/>
      <c r="TIO65" s="468"/>
      <c r="TIP65" s="468"/>
      <c r="TIQ65" s="468"/>
      <c r="TIR65" s="468"/>
      <c r="TIS65" s="468"/>
      <c r="TIT65" s="468"/>
      <c r="TIU65" s="468"/>
      <c r="TIV65" s="468"/>
      <c r="TIW65" s="468"/>
      <c r="TIX65" s="468"/>
      <c r="TIY65" s="468"/>
      <c r="TIZ65" s="468"/>
      <c r="TJA65" s="468"/>
      <c r="TJB65" s="468"/>
      <c r="TJC65" s="468"/>
      <c r="TJD65" s="468"/>
      <c r="TJE65" s="468"/>
      <c r="TJF65" s="468"/>
      <c r="TJG65" s="468"/>
      <c r="TJH65" s="468"/>
      <c r="TJI65" s="468"/>
      <c r="TJJ65" s="468"/>
      <c r="TJK65" s="468"/>
      <c r="TJL65" s="468"/>
      <c r="TJM65" s="468"/>
      <c r="TJN65" s="468"/>
      <c r="TJO65" s="468"/>
      <c r="TJP65" s="468"/>
      <c r="TJQ65" s="468"/>
      <c r="TJR65" s="468"/>
      <c r="TJS65" s="468"/>
      <c r="TJT65" s="468"/>
      <c r="TJU65" s="468"/>
      <c r="TJV65" s="468"/>
      <c r="TJW65" s="468"/>
      <c r="TJX65" s="468"/>
      <c r="TJY65" s="468"/>
      <c r="TJZ65" s="468"/>
      <c r="TKA65" s="468"/>
      <c r="TKB65" s="468"/>
      <c r="TKC65" s="468"/>
      <c r="TKD65" s="468"/>
      <c r="TKE65" s="468"/>
      <c r="TKF65" s="468"/>
      <c r="TKG65" s="468"/>
      <c r="TKH65" s="468"/>
      <c r="TKI65" s="468"/>
      <c r="TKJ65" s="468"/>
      <c r="TKK65" s="468"/>
      <c r="TKL65" s="468"/>
      <c r="TKM65" s="468"/>
      <c r="TKN65" s="468"/>
      <c r="TKO65" s="468"/>
      <c r="TKP65" s="468"/>
      <c r="TKQ65" s="468"/>
      <c r="TKR65" s="468"/>
      <c r="TKS65" s="468"/>
      <c r="TKT65" s="468"/>
      <c r="TKU65" s="468"/>
      <c r="TKV65" s="468"/>
      <c r="TKW65" s="468"/>
      <c r="TKX65" s="468"/>
      <c r="TKY65" s="468"/>
      <c r="TKZ65" s="468"/>
      <c r="TLA65" s="468"/>
      <c r="TLB65" s="468"/>
      <c r="TLC65" s="468"/>
      <c r="TLD65" s="468"/>
      <c r="TLE65" s="468"/>
      <c r="TLF65" s="468"/>
      <c r="TLG65" s="468"/>
      <c r="TLH65" s="468"/>
      <c r="TLI65" s="468"/>
      <c r="TLJ65" s="468"/>
      <c r="TLK65" s="468"/>
      <c r="TLL65" s="468"/>
      <c r="TLM65" s="468"/>
      <c r="TLN65" s="468"/>
      <c r="TLO65" s="468"/>
      <c r="TLP65" s="468"/>
      <c r="TLQ65" s="468"/>
      <c r="TLR65" s="468"/>
      <c r="TLS65" s="468"/>
      <c r="TLT65" s="468"/>
      <c r="TLU65" s="468"/>
      <c r="TLV65" s="468"/>
      <c r="TLW65" s="468"/>
      <c r="TLX65" s="468"/>
      <c r="TLY65" s="468"/>
      <c r="TLZ65" s="468"/>
      <c r="TMA65" s="468"/>
      <c r="TMB65" s="468"/>
      <c r="TMC65" s="468"/>
      <c r="TMD65" s="468"/>
      <c r="TME65" s="468"/>
      <c r="TMF65" s="468"/>
      <c r="TMG65" s="468"/>
      <c r="TMH65" s="468"/>
      <c r="TMI65" s="468"/>
      <c r="TMJ65" s="468"/>
      <c r="TMK65" s="468"/>
      <c r="TML65" s="468"/>
      <c r="TMM65" s="468"/>
      <c r="TMN65" s="468"/>
      <c r="TMO65" s="468"/>
      <c r="TMP65" s="468"/>
      <c r="TMQ65" s="468"/>
      <c r="TMR65" s="468"/>
      <c r="TMS65" s="468"/>
      <c r="TMT65" s="468"/>
      <c r="TMU65" s="468"/>
      <c r="TMV65" s="468"/>
      <c r="TMW65" s="468"/>
      <c r="TMX65" s="468"/>
      <c r="TMY65" s="468"/>
      <c r="TMZ65" s="468"/>
      <c r="TNA65" s="468"/>
      <c r="TNB65" s="468"/>
      <c r="TNC65" s="468"/>
      <c r="TND65" s="468"/>
      <c r="TNE65" s="468"/>
      <c r="TNF65" s="468"/>
      <c r="TNG65" s="468"/>
      <c r="TNH65" s="468"/>
      <c r="TNI65" s="468"/>
      <c r="TNJ65" s="468"/>
      <c r="TNK65" s="468"/>
      <c r="TNL65" s="468"/>
      <c r="TNM65" s="468"/>
      <c r="TNN65" s="468"/>
      <c r="TNO65" s="468"/>
      <c r="TNP65" s="468"/>
      <c r="TNQ65" s="468"/>
      <c r="TNR65" s="468"/>
      <c r="TNS65" s="468"/>
      <c r="TNT65" s="468"/>
      <c r="TNU65" s="468"/>
      <c r="TNV65" s="468"/>
      <c r="TNW65" s="468"/>
      <c r="TNX65" s="468"/>
      <c r="TNY65" s="468"/>
      <c r="TNZ65" s="468"/>
      <c r="TOA65" s="468"/>
      <c r="TOB65" s="468"/>
      <c r="TOC65" s="468"/>
      <c r="TOD65" s="468"/>
      <c r="TOE65" s="468"/>
      <c r="TOF65" s="468"/>
      <c r="TOG65" s="468"/>
      <c r="TOH65" s="468"/>
      <c r="TOI65" s="468"/>
      <c r="TOJ65" s="468"/>
      <c r="TOK65" s="468"/>
      <c r="TOL65" s="468"/>
      <c r="TOM65" s="468"/>
      <c r="TON65" s="468"/>
      <c r="TOO65" s="468"/>
      <c r="TOP65" s="468"/>
      <c r="TOQ65" s="468"/>
      <c r="TOR65" s="468"/>
      <c r="TOS65" s="468"/>
      <c r="TOT65" s="468"/>
      <c r="TOU65" s="468"/>
      <c r="TOV65" s="468"/>
      <c r="TOW65" s="468"/>
      <c r="TOX65" s="468"/>
      <c r="TOY65" s="468"/>
      <c r="TOZ65" s="468"/>
      <c r="TPA65" s="468"/>
      <c r="TPB65" s="468"/>
      <c r="TPC65" s="468"/>
      <c r="TPD65" s="468"/>
      <c r="TPE65" s="468"/>
      <c r="TPF65" s="468"/>
      <c r="TPG65" s="468"/>
      <c r="TPH65" s="468"/>
      <c r="TPI65" s="468"/>
      <c r="TPJ65" s="468"/>
      <c r="TPK65" s="468"/>
      <c r="TPL65" s="468"/>
      <c r="TPM65" s="468"/>
      <c r="TPN65" s="468"/>
      <c r="TPO65" s="468"/>
      <c r="TPP65" s="468"/>
      <c r="TPQ65" s="468"/>
      <c r="TPR65" s="468"/>
      <c r="TPS65" s="468"/>
      <c r="TPT65" s="468"/>
      <c r="TPU65" s="468"/>
      <c r="TPV65" s="468"/>
      <c r="TPW65" s="468"/>
      <c r="TPX65" s="468"/>
      <c r="TPY65" s="468"/>
      <c r="TPZ65" s="468"/>
      <c r="TQA65" s="468"/>
      <c r="TQB65" s="468"/>
      <c r="TQC65" s="468"/>
      <c r="TQD65" s="468"/>
      <c r="TQE65" s="468"/>
      <c r="TQF65" s="468"/>
      <c r="TQG65" s="468"/>
      <c r="TQH65" s="468"/>
      <c r="TQI65" s="468"/>
      <c r="TQJ65" s="468"/>
      <c r="TQK65" s="468"/>
      <c r="TQL65" s="468"/>
      <c r="TQM65" s="468"/>
      <c r="TQN65" s="468"/>
      <c r="TQO65" s="468"/>
      <c r="TQP65" s="468"/>
      <c r="TQQ65" s="468"/>
      <c r="TQR65" s="468"/>
      <c r="TQS65" s="468"/>
      <c r="TQT65" s="468"/>
      <c r="TQU65" s="468"/>
      <c r="TQV65" s="468"/>
      <c r="TQW65" s="468"/>
      <c r="TQX65" s="468"/>
      <c r="TQY65" s="468"/>
      <c r="TQZ65" s="468"/>
      <c r="TRA65" s="468"/>
      <c r="TRB65" s="468"/>
      <c r="TRC65" s="468"/>
      <c r="TRD65" s="468"/>
      <c r="TRE65" s="468"/>
      <c r="TRF65" s="468"/>
      <c r="TRG65" s="468"/>
      <c r="TRH65" s="468"/>
      <c r="TRI65" s="468"/>
      <c r="TRJ65" s="468"/>
      <c r="TRK65" s="468"/>
      <c r="TRL65" s="468"/>
      <c r="TRM65" s="468"/>
      <c r="TRN65" s="468"/>
      <c r="TRO65" s="468"/>
      <c r="TRP65" s="468"/>
      <c r="TRQ65" s="468"/>
      <c r="TRR65" s="468"/>
      <c r="TRS65" s="468"/>
      <c r="TRT65" s="468"/>
      <c r="TRU65" s="468"/>
      <c r="TRV65" s="468"/>
      <c r="TRW65" s="468"/>
      <c r="TRX65" s="468"/>
      <c r="TRY65" s="468"/>
      <c r="TRZ65" s="468"/>
      <c r="TSA65" s="468"/>
      <c r="TSB65" s="468"/>
      <c r="TSC65" s="468"/>
      <c r="TSD65" s="468"/>
      <c r="TSE65" s="468"/>
      <c r="TSF65" s="468"/>
      <c r="TSG65" s="468"/>
      <c r="TSH65" s="468"/>
      <c r="TSI65" s="468"/>
      <c r="TSJ65" s="468"/>
      <c r="TSK65" s="468"/>
      <c r="TSL65" s="468"/>
      <c r="TSM65" s="468"/>
      <c r="TSN65" s="468"/>
      <c r="TSO65" s="468"/>
      <c r="TSP65" s="468"/>
      <c r="TSQ65" s="468"/>
      <c r="TSR65" s="468"/>
      <c r="TSS65" s="468"/>
      <c r="TST65" s="468"/>
      <c r="TSU65" s="468"/>
      <c r="TSV65" s="468"/>
      <c r="TSW65" s="468"/>
      <c r="TSX65" s="468"/>
      <c r="TSY65" s="468"/>
      <c r="TSZ65" s="468"/>
      <c r="TTA65" s="468"/>
      <c r="TTB65" s="468"/>
      <c r="TTC65" s="468"/>
      <c r="TTD65" s="468"/>
      <c r="TTE65" s="468"/>
      <c r="TTF65" s="468"/>
      <c r="TTG65" s="468"/>
      <c r="TTH65" s="468"/>
      <c r="TTI65" s="468"/>
      <c r="TTJ65" s="468"/>
      <c r="TTK65" s="468"/>
      <c r="TTL65" s="468"/>
      <c r="TTM65" s="468"/>
      <c r="TTN65" s="468"/>
      <c r="TTO65" s="468"/>
      <c r="TTP65" s="468"/>
      <c r="TTQ65" s="468"/>
      <c r="TTR65" s="468"/>
      <c r="TTS65" s="468"/>
      <c r="TTT65" s="468"/>
      <c r="TTU65" s="468"/>
      <c r="TTV65" s="468"/>
      <c r="TTW65" s="468"/>
      <c r="TTX65" s="468"/>
      <c r="TTY65" s="468"/>
      <c r="TTZ65" s="468"/>
      <c r="TUA65" s="468"/>
      <c r="TUB65" s="468"/>
      <c r="TUC65" s="468"/>
      <c r="TUD65" s="468"/>
      <c r="TUE65" s="468"/>
      <c r="TUF65" s="468"/>
      <c r="TUG65" s="468"/>
      <c r="TUH65" s="468"/>
      <c r="TUI65" s="468"/>
      <c r="TUJ65" s="468"/>
      <c r="TUK65" s="468"/>
      <c r="TUL65" s="468"/>
      <c r="TUM65" s="468"/>
      <c r="TUN65" s="468"/>
      <c r="TUO65" s="468"/>
      <c r="TUP65" s="468"/>
      <c r="TUQ65" s="468"/>
      <c r="TUR65" s="468"/>
      <c r="TUS65" s="468"/>
      <c r="TUT65" s="468"/>
      <c r="TUU65" s="468"/>
      <c r="TUV65" s="468"/>
      <c r="TUW65" s="468"/>
      <c r="TUX65" s="468"/>
      <c r="TUY65" s="468"/>
      <c r="TUZ65" s="468"/>
      <c r="TVA65" s="468"/>
      <c r="TVB65" s="468"/>
      <c r="TVC65" s="468"/>
      <c r="TVD65" s="468"/>
      <c r="TVE65" s="468"/>
      <c r="TVF65" s="468"/>
      <c r="TVG65" s="468"/>
      <c r="TVH65" s="468"/>
      <c r="TVI65" s="468"/>
      <c r="TVJ65" s="468"/>
      <c r="TVK65" s="468"/>
      <c r="TVL65" s="468"/>
      <c r="TVM65" s="468"/>
      <c r="TVN65" s="468"/>
      <c r="TVO65" s="468"/>
      <c r="TVP65" s="468"/>
      <c r="TVQ65" s="468"/>
      <c r="TVR65" s="468"/>
      <c r="TVS65" s="468"/>
      <c r="TVT65" s="468"/>
      <c r="TVU65" s="468"/>
      <c r="TVV65" s="468"/>
      <c r="TVW65" s="468"/>
      <c r="TVX65" s="468"/>
      <c r="TVY65" s="468"/>
      <c r="TVZ65" s="468"/>
      <c r="TWA65" s="468"/>
      <c r="TWB65" s="468"/>
      <c r="TWC65" s="468"/>
      <c r="TWD65" s="468"/>
      <c r="TWE65" s="468"/>
      <c r="TWF65" s="468"/>
      <c r="TWG65" s="468"/>
      <c r="TWH65" s="468"/>
      <c r="TWI65" s="468"/>
      <c r="TWJ65" s="468"/>
      <c r="TWK65" s="468"/>
      <c r="TWL65" s="468"/>
      <c r="TWM65" s="468"/>
      <c r="TWN65" s="468"/>
      <c r="TWO65" s="468"/>
      <c r="TWP65" s="468"/>
      <c r="TWQ65" s="468"/>
      <c r="TWR65" s="468"/>
      <c r="TWS65" s="468"/>
      <c r="TWT65" s="468"/>
      <c r="TWU65" s="468"/>
      <c r="TWV65" s="468"/>
      <c r="TWW65" s="468"/>
      <c r="TWX65" s="468"/>
      <c r="TWY65" s="468"/>
      <c r="TWZ65" s="468"/>
      <c r="TXA65" s="468"/>
      <c r="TXB65" s="468"/>
      <c r="TXC65" s="468"/>
      <c r="TXD65" s="468"/>
      <c r="TXE65" s="468"/>
      <c r="TXF65" s="468"/>
      <c r="TXG65" s="468"/>
      <c r="TXH65" s="468"/>
      <c r="TXI65" s="468"/>
      <c r="TXJ65" s="468"/>
      <c r="TXK65" s="468"/>
      <c r="TXL65" s="468"/>
      <c r="TXM65" s="468"/>
      <c r="TXN65" s="468"/>
      <c r="TXO65" s="468"/>
      <c r="TXP65" s="468"/>
      <c r="TXQ65" s="468"/>
      <c r="TXR65" s="468"/>
      <c r="TXS65" s="468"/>
      <c r="TXT65" s="468"/>
      <c r="TXU65" s="468"/>
      <c r="TXV65" s="468"/>
      <c r="TXW65" s="468"/>
      <c r="TXX65" s="468"/>
      <c r="TXY65" s="468"/>
      <c r="TXZ65" s="468"/>
      <c r="TYA65" s="468"/>
      <c r="TYB65" s="468"/>
      <c r="TYC65" s="468"/>
      <c r="TYD65" s="468"/>
      <c r="TYE65" s="468"/>
      <c r="TYF65" s="468"/>
      <c r="TYG65" s="468"/>
      <c r="TYH65" s="468"/>
      <c r="TYI65" s="468"/>
      <c r="TYJ65" s="468"/>
      <c r="TYK65" s="468"/>
      <c r="TYL65" s="468"/>
      <c r="TYM65" s="468"/>
      <c r="TYN65" s="468"/>
      <c r="TYO65" s="468"/>
      <c r="TYP65" s="468"/>
      <c r="TYQ65" s="468"/>
      <c r="TYR65" s="468"/>
      <c r="TYS65" s="468"/>
      <c r="TYT65" s="468"/>
      <c r="TYU65" s="468"/>
      <c r="TYV65" s="468"/>
      <c r="TYW65" s="468"/>
      <c r="TYX65" s="468"/>
      <c r="TYY65" s="468"/>
      <c r="TYZ65" s="468"/>
      <c r="TZA65" s="468"/>
      <c r="TZB65" s="468"/>
      <c r="TZC65" s="468"/>
      <c r="TZD65" s="468"/>
      <c r="TZE65" s="468"/>
      <c r="TZF65" s="468"/>
      <c r="TZG65" s="468"/>
      <c r="TZH65" s="468"/>
      <c r="TZI65" s="468"/>
      <c r="TZJ65" s="468"/>
      <c r="TZK65" s="468"/>
      <c r="TZL65" s="468"/>
      <c r="TZM65" s="468"/>
      <c r="TZN65" s="468"/>
      <c r="TZO65" s="468"/>
      <c r="TZP65" s="468"/>
      <c r="TZQ65" s="468"/>
      <c r="TZR65" s="468"/>
      <c r="TZS65" s="468"/>
      <c r="TZT65" s="468"/>
      <c r="TZU65" s="468"/>
      <c r="TZV65" s="468"/>
      <c r="TZW65" s="468"/>
      <c r="TZX65" s="468"/>
      <c r="TZY65" s="468"/>
      <c r="TZZ65" s="468"/>
      <c r="UAA65" s="468"/>
      <c r="UAB65" s="468"/>
      <c r="UAC65" s="468"/>
      <c r="UAD65" s="468"/>
      <c r="UAE65" s="468"/>
      <c r="UAF65" s="468"/>
      <c r="UAG65" s="468"/>
      <c r="UAH65" s="468"/>
      <c r="UAI65" s="468"/>
      <c r="UAJ65" s="468"/>
      <c r="UAK65" s="468"/>
      <c r="UAL65" s="468"/>
      <c r="UAM65" s="468"/>
      <c r="UAN65" s="468"/>
      <c r="UAO65" s="468"/>
      <c r="UAP65" s="468"/>
      <c r="UAQ65" s="468"/>
      <c r="UAR65" s="468"/>
      <c r="UAS65" s="468"/>
      <c r="UAT65" s="468"/>
      <c r="UAU65" s="468"/>
      <c r="UAV65" s="468"/>
      <c r="UAW65" s="468"/>
      <c r="UAX65" s="468"/>
      <c r="UAY65" s="468"/>
      <c r="UAZ65" s="468"/>
      <c r="UBA65" s="468"/>
      <c r="UBB65" s="468"/>
      <c r="UBC65" s="468"/>
      <c r="UBD65" s="468"/>
      <c r="UBE65" s="468"/>
      <c r="UBF65" s="468"/>
      <c r="UBG65" s="468"/>
      <c r="UBH65" s="468"/>
      <c r="UBI65" s="468"/>
      <c r="UBJ65" s="468"/>
      <c r="UBK65" s="468"/>
      <c r="UBL65" s="468"/>
      <c r="UBM65" s="468"/>
      <c r="UBN65" s="468"/>
      <c r="UBO65" s="468"/>
      <c r="UBP65" s="468"/>
      <c r="UBQ65" s="468"/>
      <c r="UBR65" s="468"/>
      <c r="UBS65" s="468"/>
      <c r="UBT65" s="468"/>
      <c r="UBU65" s="468"/>
      <c r="UBV65" s="468"/>
      <c r="UBW65" s="468"/>
      <c r="UBX65" s="468"/>
      <c r="UBY65" s="468"/>
      <c r="UBZ65" s="468"/>
      <c r="UCA65" s="468"/>
      <c r="UCB65" s="468"/>
      <c r="UCC65" s="468"/>
      <c r="UCD65" s="468"/>
      <c r="UCE65" s="468"/>
      <c r="UCF65" s="468"/>
      <c r="UCG65" s="468"/>
      <c r="UCH65" s="468"/>
      <c r="UCI65" s="468"/>
      <c r="UCJ65" s="468"/>
      <c r="UCK65" s="468"/>
      <c r="UCL65" s="468"/>
      <c r="UCM65" s="468"/>
      <c r="UCN65" s="468"/>
      <c r="UCO65" s="468"/>
      <c r="UCP65" s="468"/>
      <c r="UCQ65" s="468"/>
      <c r="UCR65" s="468"/>
      <c r="UCS65" s="468"/>
      <c r="UCT65" s="468"/>
      <c r="UCU65" s="468"/>
      <c r="UCV65" s="468"/>
      <c r="UCW65" s="468"/>
      <c r="UCX65" s="468"/>
      <c r="UCY65" s="468"/>
      <c r="UCZ65" s="468"/>
      <c r="UDA65" s="468"/>
      <c r="UDB65" s="468"/>
      <c r="UDC65" s="468"/>
      <c r="UDD65" s="468"/>
      <c r="UDE65" s="468"/>
      <c r="UDF65" s="468"/>
      <c r="UDG65" s="468"/>
      <c r="UDH65" s="468"/>
      <c r="UDI65" s="468"/>
      <c r="UDJ65" s="468"/>
      <c r="UDK65" s="468"/>
      <c r="UDL65" s="468"/>
      <c r="UDM65" s="468"/>
      <c r="UDN65" s="468"/>
      <c r="UDO65" s="468"/>
      <c r="UDP65" s="468"/>
      <c r="UDQ65" s="468"/>
      <c r="UDR65" s="468"/>
      <c r="UDS65" s="468"/>
      <c r="UDT65" s="468"/>
      <c r="UDU65" s="468"/>
      <c r="UDV65" s="468"/>
      <c r="UDW65" s="468"/>
      <c r="UDX65" s="468"/>
      <c r="UDY65" s="468"/>
      <c r="UDZ65" s="468"/>
      <c r="UEA65" s="468"/>
      <c r="UEB65" s="468"/>
      <c r="UEC65" s="468"/>
      <c r="UED65" s="468"/>
      <c r="UEE65" s="468"/>
      <c r="UEF65" s="468"/>
      <c r="UEG65" s="468"/>
      <c r="UEH65" s="468"/>
      <c r="UEI65" s="468"/>
      <c r="UEJ65" s="468"/>
      <c r="UEK65" s="468"/>
      <c r="UEL65" s="468"/>
      <c r="UEM65" s="468"/>
      <c r="UEN65" s="468"/>
      <c r="UEO65" s="468"/>
      <c r="UEP65" s="468"/>
      <c r="UEQ65" s="468"/>
      <c r="UER65" s="468"/>
      <c r="UES65" s="468"/>
      <c r="UET65" s="468"/>
      <c r="UEU65" s="468"/>
      <c r="UEV65" s="468"/>
      <c r="UEW65" s="468"/>
      <c r="UEX65" s="468"/>
      <c r="UEY65" s="468"/>
      <c r="UEZ65" s="468"/>
      <c r="UFA65" s="468"/>
      <c r="UFB65" s="468"/>
      <c r="UFC65" s="468"/>
      <c r="UFD65" s="468"/>
      <c r="UFE65" s="468"/>
      <c r="UFF65" s="468"/>
      <c r="UFG65" s="468"/>
      <c r="UFH65" s="468"/>
      <c r="UFI65" s="468"/>
      <c r="UFJ65" s="468"/>
      <c r="UFK65" s="468"/>
      <c r="UFL65" s="468"/>
      <c r="UFM65" s="468"/>
      <c r="UFN65" s="468"/>
      <c r="UFO65" s="468"/>
      <c r="UFP65" s="468"/>
      <c r="UFQ65" s="468"/>
      <c r="UFR65" s="468"/>
      <c r="UFS65" s="468"/>
      <c r="UFT65" s="468"/>
      <c r="UFU65" s="468"/>
      <c r="UFV65" s="468"/>
      <c r="UFW65" s="468"/>
      <c r="UFX65" s="468"/>
      <c r="UFY65" s="468"/>
      <c r="UFZ65" s="468"/>
      <c r="UGA65" s="468"/>
      <c r="UGB65" s="468"/>
      <c r="UGC65" s="468"/>
      <c r="UGD65" s="468"/>
      <c r="UGE65" s="468"/>
      <c r="UGF65" s="468"/>
      <c r="UGG65" s="468"/>
      <c r="UGH65" s="468"/>
      <c r="UGI65" s="468"/>
      <c r="UGJ65" s="468"/>
      <c r="UGK65" s="468"/>
      <c r="UGL65" s="468"/>
      <c r="UGM65" s="468"/>
      <c r="UGN65" s="468"/>
      <c r="UGO65" s="468"/>
      <c r="UGP65" s="468"/>
      <c r="UGQ65" s="468"/>
      <c r="UGR65" s="468"/>
      <c r="UGS65" s="468"/>
      <c r="UGT65" s="468"/>
      <c r="UGU65" s="468"/>
      <c r="UGV65" s="468"/>
      <c r="UGW65" s="468"/>
      <c r="UGX65" s="468"/>
      <c r="UGY65" s="468"/>
      <c r="UGZ65" s="468"/>
      <c r="UHA65" s="468"/>
      <c r="UHB65" s="468"/>
      <c r="UHC65" s="468"/>
      <c r="UHD65" s="468"/>
      <c r="UHE65" s="468"/>
      <c r="UHF65" s="468"/>
      <c r="UHG65" s="468"/>
      <c r="UHH65" s="468"/>
      <c r="UHI65" s="468"/>
      <c r="UHJ65" s="468"/>
      <c r="UHK65" s="468"/>
      <c r="UHL65" s="468"/>
      <c r="UHM65" s="468"/>
      <c r="UHN65" s="468"/>
      <c r="UHO65" s="468"/>
      <c r="UHP65" s="468"/>
      <c r="UHQ65" s="468"/>
      <c r="UHR65" s="468"/>
      <c r="UHS65" s="468"/>
      <c r="UHT65" s="468"/>
      <c r="UHU65" s="468"/>
      <c r="UHV65" s="468"/>
      <c r="UHW65" s="468"/>
      <c r="UHX65" s="468"/>
      <c r="UHY65" s="468"/>
      <c r="UHZ65" s="468"/>
      <c r="UIA65" s="468"/>
      <c r="UIB65" s="468"/>
      <c r="UIC65" s="468"/>
      <c r="UID65" s="468"/>
      <c r="UIE65" s="468"/>
      <c r="UIF65" s="468"/>
      <c r="UIG65" s="468"/>
      <c r="UIH65" s="468"/>
      <c r="UII65" s="468"/>
      <c r="UIJ65" s="468"/>
      <c r="UIK65" s="468"/>
      <c r="UIL65" s="468"/>
      <c r="UIM65" s="468"/>
      <c r="UIN65" s="468"/>
      <c r="UIO65" s="468"/>
      <c r="UIP65" s="468"/>
      <c r="UIQ65" s="468"/>
      <c r="UIR65" s="468"/>
      <c r="UIS65" s="468"/>
      <c r="UIT65" s="468"/>
      <c r="UIU65" s="468"/>
      <c r="UIV65" s="468"/>
      <c r="UIW65" s="468"/>
      <c r="UIX65" s="468"/>
      <c r="UIY65" s="468"/>
      <c r="UIZ65" s="468"/>
      <c r="UJA65" s="468"/>
      <c r="UJB65" s="468"/>
      <c r="UJC65" s="468"/>
      <c r="UJD65" s="468"/>
      <c r="UJE65" s="468"/>
      <c r="UJF65" s="468"/>
      <c r="UJG65" s="468"/>
      <c r="UJH65" s="468"/>
      <c r="UJI65" s="468"/>
      <c r="UJJ65" s="468"/>
      <c r="UJK65" s="468"/>
      <c r="UJL65" s="468"/>
      <c r="UJM65" s="468"/>
      <c r="UJN65" s="468"/>
      <c r="UJO65" s="468"/>
      <c r="UJP65" s="468"/>
      <c r="UJQ65" s="468"/>
      <c r="UJR65" s="468"/>
      <c r="UJS65" s="468"/>
      <c r="UJT65" s="468"/>
      <c r="UJU65" s="468"/>
      <c r="UJV65" s="468"/>
      <c r="UJW65" s="468"/>
      <c r="UJX65" s="468"/>
      <c r="UJY65" s="468"/>
      <c r="UJZ65" s="468"/>
      <c r="UKA65" s="468"/>
      <c r="UKB65" s="468"/>
      <c r="UKC65" s="468"/>
      <c r="UKD65" s="468"/>
      <c r="UKE65" s="468"/>
      <c r="UKF65" s="468"/>
      <c r="UKG65" s="468"/>
      <c r="UKH65" s="468"/>
      <c r="UKI65" s="468"/>
      <c r="UKJ65" s="468"/>
      <c r="UKK65" s="468"/>
      <c r="UKL65" s="468"/>
      <c r="UKM65" s="468"/>
      <c r="UKN65" s="468"/>
      <c r="UKO65" s="468"/>
      <c r="UKP65" s="468"/>
      <c r="UKQ65" s="468"/>
      <c r="UKR65" s="468"/>
      <c r="UKS65" s="468"/>
      <c r="UKT65" s="468"/>
      <c r="UKU65" s="468"/>
      <c r="UKV65" s="468"/>
      <c r="UKW65" s="468"/>
      <c r="UKX65" s="468"/>
      <c r="UKY65" s="468"/>
      <c r="UKZ65" s="468"/>
      <c r="ULA65" s="468"/>
      <c r="ULB65" s="468"/>
      <c r="ULC65" s="468"/>
      <c r="ULD65" s="468"/>
      <c r="ULE65" s="468"/>
      <c r="ULF65" s="468"/>
      <c r="ULG65" s="468"/>
      <c r="ULH65" s="468"/>
      <c r="ULI65" s="468"/>
      <c r="ULJ65" s="468"/>
      <c r="ULK65" s="468"/>
      <c r="ULL65" s="468"/>
      <c r="ULM65" s="468"/>
      <c r="ULN65" s="468"/>
      <c r="ULO65" s="468"/>
      <c r="ULP65" s="468"/>
      <c r="ULQ65" s="468"/>
      <c r="ULR65" s="468"/>
      <c r="ULS65" s="468"/>
      <c r="ULT65" s="468"/>
      <c r="ULU65" s="468"/>
      <c r="ULV65" s="468"/>
      <c r="ULW65" s="468"/>
      <c r="ULX65" s="468"/>
      <c r="ULY65" s="468"/>
      <c r="ULZ65" s="468"/>
      <c r="UMA65" s="468"/>
      <c r="UMB65" s="468"/>
      <c r="UMC65" s="468"/>
      <c r="UMD65" s="468"/>
      <c r="UME65" s="468"/>
      <c r="UMF65" s="468"/>
      <c r="UMG65" s="468"/>
      <c r="UMH65" s="468"/>
      <c r="UMI65" s="468"/>
      <c r="UMJ65" s="468"/>
      <c r="UMK65" s="468"/>
      <c r="UML65" s="468"/>
      <c r="UMM65" s="468"/>
      <c r="UMN65" s="468"/>
      <c r="UMO65" s="468"/>
      <c r="UMP65" s="468"/>
      <c r="UMQ65" s="468"/>
      <c r="UMR65" s="468"/>
      <c r="UMS65" s="468"/>
      <c r="UMT65" s="468"/>
      <c r="UMU65" s="468"/>
      <c r="UMV65" s="468"/>
      <c r="UMW65" s="468"/>
      <c r="UMX65" s="468"/>
      <c r="UMY65" s="468"/>
      <c r="UMZ65" s="468"/>
      <c r="UNA65" s="468"/>
      <c r="UNB65" s="468"/>
      <c r="UNC65" s="468"/>
      <c r="UND65" s="468"/>
      <c r="UNE65" s="468"/>
      <c r="UNF65" s="468"/>
      <c r="UNG65" s="468"/>
      <c r="UNH65" s="468"/>
      <c r="UNI65" s="468"/>
      <c r="UNJ65" s="468"/>
      <c r="UNK65" s="468"/>
      <c r="UNL65" s="468"/>
      <c r="UNM65" s="468"/>
      <c r="UNN65" s="468"/>
      <c r="UNO65" s="468"/>
      <c r="UNP65" s="468"/>
      <c r="UNQ65" s="468"/>
      <c r="UNR65" s="468"/>
      <c r="UNS65" s="468"/>
      <c r="UNT65" s="468"/>
      <c r="UNU65" s="468"/>
      <c r="UNV65" s="468"/>
      <c r="UNW65" s="468"/>
      <c r="UNX65" s="468"/>
      <c r="UNY65" s="468"/>
      <c r="UNZ65" s="468"/>
      <c r="UOA65" s="468"/>
      <c r="UOB65" s="468"/>
      <c r="UOC65" s="468"/>
      <c r="UOD65" s="468"/>
      <c r="UOE65" s="468"/>
      <c r="UOF65" s="468"/>
      <c r="UOG65" s="468"/>
      <c r="UOH65" s="468"/>
      <c r="UOI65" s="468"/>
      <c r="UOJ65" s="468"/>
      <c r="UOK65" s="468"/>
      <c r="UOL65" s="468"/>
      <c r="UOM65" s="468"/>
      <c r="UON65" s="468"/>
      <c r="UOO65" s="468"/>
      <c r="UOP65" s="468"/>
      <c r="UOQ65" s="468"/>
      <c r="UOR65" s="468"/>
      <c r="UOS65" s="468"/>
      <c r="UOT65" s="468"/>
      <c r="UOU65" s="468"/>
      <c r="UOV65" s="468"/>
      <c r="UOW65" s="468"/>
      <c r="UOX65" s="468"/>
      <c r="UOY65" s="468"/>
      <c r="UOZ65" s="468"/>
      <c r="UPA65" s="468"/>
      <c r="UPB65" s="468"/>
      <c r="UPC65" s="468"/>
      <c r="UPD65" s="468"/>
      <c r="UPE65" s="468"/>
      <c r="UPF65" s="468"/>
      <c r="UPG65" s="468"/>
      <c r="UPH65" s="468"/>
      <c r="UPI65" s="468"/>
      <c r="UPJ65" s="468"/>
      <c r="UPK65" s="468"/>
      <c r="UPL65" s="468"/>
      <c r="UPM65" s="468"/>
      <c r="UPN65" s="468"/>
      <c r="UPO65" s="468"/>
      <c r="UPP65" s="468"/>
      <c r="UPQ65" s="468"/>
      <c r="UPR65" s="468"/>
      <c r="UPS65" s="468"/>
      <c r="UPT65" s="468"/>
      <c r="UPU65" s="468"/>
      <c r="UPV65" s="468"/>
      <c r="UPW65" s="468"/>
      <c r="UPX65" s="468"/>
      <c r="UPY65" s="468"/>
      <c r="UPZ65" s="468"/>
      <c r="UQA65" s="468"/>
      <c r="UQB65" s="468"/>
      <c r="UQC65" s="468"/>
      <c r="UQD65" s="468"/>
      <c r="UQE65" s="468"/>
      <c r="UQF65" s="468"/>
      <c r="UQG65" s="468"/>
      <c r="UQH65" s="468"/>
      <c r="UQI65" s="468"/>
      <c r="UQJ65" s="468"/>
      <c r="UQK65" s="468"/>
      <c r="UQL65" s="468"/>
      <c r="UQM65" s="468"/>
      <c r="UQN65" s="468"/>
      <c r="UQO65" s="468"/>
      <c r="UQP65" s="468"/>
      <c r="UQQ65" s="468"/>
      <c r="UQR65" s="468"/>
      <c r="UQS65" s="468"/>
      <c r="UQT65" s="468"/>
      <c r="UQU65" s="468"/>
      <c r="UQV65" s="468"/>
      <c r="UQW65" s="468"/>
      <c r="UQX65" s="468"/>
      <c r="UQY65" s="468"/>
      <c r="UQZ65" s="468"/>
      <c r="URA65" s="468"/>
      <c r="URB65" s="468"/>
      <c r="URC65" s="468"/>
      <c r="URD65" s="468"/>
      <c r="URE65" s="468"/>
      <c r="URF65" s="468"/>
      <c r="URG65" s="468"/>
      <c r="URH65" s="468"/>
      <c r="URI65" s="468"/>
      <c r="URJ65" s="468"/>
      <c r="URK65" s="468"/>
      <c r="URL65" s="468"/>
      <c r="URM65" s="468"/>
      <c r="URN65" s="468"/>
      <c r="URO65" s="468"/>
      <c r="URP65" s="468"/>
      <c r="URQ65" s="468"/>
      <c r="URR65" s="468"/>
      <c r="URS65" s="468"/>
      <c r="URT65" s="468"/>
      <c r="URU65" s="468"/>
      <c r="URV65" s="468"/>
      <c r="URW65" s="468"/>
      <c r="URX65" s="468"/>
      <c r="URY65" s="468"/>
      <c r="URZ65" s="468"/>
      <c r="USA65" s="468"/>
      <c r="USB65" s="468"/>
      <c r="USC65" s="468"/>
      <c r="USD65" s="468"/>
      <c r="USE65" s="468"/>
      <c r="USF65" s="468"/>
      <c r="USG65" s="468"/>
      <c r="USH65" s="468"/>
      <c r="USI65" s="468"/>
      <c r="USJ65" s="468"/>
      <c r="USK65" s="468"/>
      <c r="USL65" s="468"/>
      <c r="USM65" s="468"/>
      <c r="USN65" s="468"/>
      <c r="USO65" s="468"/>
      <c r="USP65" s="468"/>
      <c r="USQ65" s="468"/>
      <c r="USR65" s="468"/>
      <c r="USS65" s="468"/>
      <c r="UST65" s="468"/>
      <c r="USU65" s="468"/>
      <c r="USV65" s="468"/>
      <c r="USW65" s="468"/>
      <c r="USX65" s="468"/>
      <c r="USY65" s="468"/>
      <c r="USZ65" s="468"/>
      <c r="UTA65" s="468"/>
      <c r="UTB65" s="468"/>
      <c r="UTC65" s="468"/>
      <c r="UTD65" s="468"/>
      <c r="UTE65" s="468"/>
      <c r="UTF65" s="468"/>
      <c r="UTG65" s="468"/>
      <c r="UTH65" s="468"/>
      <c r="UTI65" s="468"/>
      <c r="UTJ65" s="468"/>
      <c r="UTK65" s="468"/>
      <c r="UTL65" s="468"/>
      <c r="UTM65" s="468"/>
      <c r="UTN65" s="468"/>
      <c r="UTO65" s="468"/>
      <c r="UTP65" s="468"/>
      <c r="UTQ65" s="468"/>
      <c r="UTR65" s="468"/>
      <c r="UTS65" s="468"/>
      <c r="UTT65" s="468"/>
      <c r="UTU65" s="468"/>
      <c r="UTV65" s="468"/>
      <c r="UTW65" s="468"/>
      <c r="UTX65" s="468"/>
      <c r="UTY65" s="468"/>
      <c r="UTZ65" s="468"/>
      <c r="UUA65" s="468"/>
      <c r="UUB65" s="468"/>
      <c r="UUC65" s="468"/>
      <c r="UUD65" s="468"/>
      <c r="UUE65" s="468"/>
      <c r="UUF65" s="468"/>
      <c r="UUG65" s="468"/>
      <c r="UUH65" s="468"/>
      <c r="UUI65" s="468"/>
      <c r="UUJ65" s="468"/>
      <c r="UUK65" s="468"/>
      <c r="UUL65" s="468"/>
      <c r="UUM65" s="468"/>
      <c r="UUN65" s="468"/>
      <c r="UUO65" s="468"/>
      <c r="UUP65" s="468"/>
      <c r="UUQ65" s="468"/>
      <c r="UUR65" s="468"/>
      <c r="UUS65" s="468"/>
      <c r="UUT65" s="468"/>
      <c r="UUU65" s="468"/>
      <c r="UUV65" s="468"/>
      <c r="UUW65" s="468"/>
      <c r="UUX65" s="468"/>
      <c r="UUY65" s="468"/>
      <c r="UUZ65" s="468"/>
      <c r="UVA65" s="468"/>
      <c r="UVB65" s="468"/>
      <c r="UVC65" s="468"/>
      <c r="UVD65" s="468"/>
      <c r="UVE65" s="468"/>
      <c r="UVF65" s="468"/>
      <c r="UVG65" s="468"/>
      <c r="UVH65" s="468"/>
      <c r="UVI65" s="468"/>
      <c r="UVJ65" s="468"/>
      <c r="UVK65" s="468"/>
      <c r="UVL65" s="468"/>
      <c r="UVM65" s="468"/>
      <c r="UVN65" s="468"/>
      <c r="UVO65" s="468"/>
      <c r="UVP65" s="468"/>
      <c r="UVQ65" s="468"/>
      <c r="UVR65" s="468"/>
      <c r="UVS65" s="468"/>
      <c r="UVT65" s="468"/>
      <c r="UVU65" s="468"/>
      <c r="UVV65" s="468"/>
      <c r="UVW65" s="468"/>
      <c r="UVX65" s="468"/>
      <c r="UVY65" s="468"/>
      <c r="UVZ65" s="468"/>
      <c r="UWA65" s="468"/>
      <c r="UWB65" s="468"/>
      <c r="UWC65" s="468"/>
      <c r="UWD65" s="468"/>
      <c r="UWE65" s="468"/>
      <c r="UWF65" s="468"/>
      <c r="UWG65" s="468"/>
      <c r="UWH65" s="468"/>
      <c r="UWI65" s="468"/>
      <c r="UWJ65" s="468"/>
      <c r="UWK65" s="468"/>
      <c r="UWL65" s="468"/>
      <c r="UWM65" s="468"/>
      <c r="UWN65" s="468"/>
      <c r="UWO65" s="468"/>
      <c r="UWP65" s="468"/>
      <c r="UWQ65" s="468"/>
      <c r="UWR65" s="468"/>
      <c r="UWS65" s="468"/>
      <c r="UWT65" s="468"/>
      <c r="UWU65" s="468"/>
      <c r="UWV65" s="468"/>
      <c r="UWW65" s="468"/>
      <c r="UWX65" s="468"/>
      <c r="UWY65" s="468"/>
      <c r="UWZ65" s="468"/>
      <c r="UXA65" s="468"/>
      <c r="UXB65" s="468"/>
      <c r="UXC65" s="468"/>
      <c r="UXD65" s="468"/>
      <c r="UXE65" s="468"/>
      <c r="UXF65" s="468"/>
      <c r="UXG65" s="468"/>
      <c r="UXH65" s="468"/>
      <c r="UXI65" s="468"/>
      <c r="UXJ65" s="468"/>
      <c r="UXK65" s="468"/>
      <c r="UXL65" s="468"/>
      <c r="UXM65" s="468"/>
      <c r="UXN65" s="468"/>
      <c r="UXO65" s="468"/>
      <c r="UXP65" s="468"/>
      <c r="UXQ65" s="468"/>
      <c r="UXR65" s="468"/>
      <c r="UXS65" s="468"/>
      <c r="UXT65" s="468"/>
      <c r="UXU65" s="468"/>
      <c r="UXV65" s="468"/>
      <c r="UXW65" s="468"/>
      <c r="UXX65" s="468"/>
      <c r="UXY65" s="468"/>
      <c r="UXZ65" s="468"/>
      <c r="UYA65" s="468"/>
      <c r="UYB65" s="468"/>
      <c r="UYC65" s="468"/>
      <c r="UYD65" s="468"/>
      <c r="UYE65" s="468"/>
      <c r="UYF65" s="468"/>
      <c r="UYG65" s="468"/>
      <c r="UYH65" s="468"/>
      <c r="UYI65" s="468"/>
      <c r="UYJ65" s="468"/>
      <c r="UYK65" s="468"/>
      <c r="UYL65" s="468"/>
      <c r="UYM65" s="468"/>
      <c r="UYN65" s="468"/>
      <c r="UYO65" s="468"/>
      <c r="UYP65" s="468"/>
      <c r="UYQ65" s="468"/>
      <c r="UYR65" s="468"/>
      <c r="UYS65" s="468"/>
      <c r="UYT65" s="468"/>
      <c r="UYU65" s="468"/>
      <c r="UYV65" s="468"/>
      <c r="UYW65" s="468"/>
      <c r="UYX65" s="468"/>
      <c r="UYY65" s="468"/>
      <c r="UYZ65" s="468"/>
      <c r="UZA65" s="468"/>
      <c r="UZB65" s="468"/>
      <c r="UZC65" s="468"/>
      <c r="UZD65" s="468"/>
      <c r="UZE65" s="468"/>
      <c r="UZF65" s="468"/>
      <c r="UZG65" s="468"/>
      <c r="UZH65" s="468"/>
      <c r="UZI65" s="468"/>
      <c r="UZJ65" s="468"/>
      <c r="UZK65" s="468"/>
      <c r="UZL65" s="468"/>
      <c r="UZM65" s="468"/>
      <c r="UZN65" s="468"/>
      <c r="UZO65" s="468"/>
      <c r="UZP65" s="468"/>
      <c r="UZQ65" s="468"/>
      <c r="UZR65" s="468"/>
      <c r="UZS65" s="468"/>
      <c r="UZT65" s="468"/>
      <c r="UZU65" s="468"/>
      <c r="UZV65" s="468"/>
      <c r="UZW65" s="468"/>
      <c r="UZX65" s="468"/>
      <c r="UZY65" s="468"/>
      <c r="UZZ65" s="468"/>
      <c r="VAA65" s="468"/>
      <c r="VAB65" s="468"/>
      <c r="VAC65" s="468"/>
      <c r="VAD65" s="468"/>
      <c r="VAE65" s="468"/>
      <c r="VAF65" s="468"/>
      <c r="VAG65" s="468"/>
      <c r="VAH65" s="468"/>
      <c r="VAI65" s="468"/>
      <c r="VAJ65" s="468"/>
      <c r="VAK65" s="468"/>
      <c r="VAL65" s="468"/>
      <c r="VAM65" s="468"/>
      <c r="VAN65" s="468"/>
      <c r="VAO65" s="468"/>
      <c r="VAP65" s="468"/>
      <c r="VAQ65" s="468"/>
      <c r="VAR65" s="468"/>
      <c r="VAS65" s="468"/>
      <c r="VAT65" s="468"/>
      <c r="VAU65" s="468"/>
      <c r="VAV65" s="468"/>
      <c r="VAW65" s="468"/>
      <c r="VAX65" s="468"/>
      <c r="VAY65" s="468"/>
      <c r="VAZ65" s="468"/>
      <c r="VBA65" s="468"/>
      <c r="VBB65" s="468"/>
      <c r="VBC65" s="468"/>
      <c r="VBD65" s="468"/>
      <c r="VBE65" s="468"/>
      <c r="VBF65" s="468"/>
      <c r="VBG65" s="468"/>
      <c r="VBH65" s="468"/>
      <c r="VBI65" s="468"/>
      <c r="VBJ65" s="468"/>
      <c r="VBK65" s="468"/>
      <c r="VBL65" s="468"/>
      <c r="VBM65" s="468"/>
      <c r="VBN65" s="468"/>
      <c r="VBO65" s="468"/>
      <c r="VBP65" s="468"/>
      <c r="VBQ65" s="468"/>
      <c r="VBR65" s="468"/>
      <c r="VBS65" s="468"/>
      <c r="VBT65" s="468"/>
      <c r="VBU65" s="468"/>
      <c r="VBV65" s="468"/>
      <c r="VBW65" s="468"/>
      <c r="VBX65" s="468"/>
      <c r="VBY65" s="468"/>
      <c r="VBZ65" s="468"/>
      <c r="VCA65" s="468"/>
      <c r="VCB65" s="468"/>
      <c r="VCC65" s="468"/>
      <c r="VCD65" s="468"/>
      <c r="VCE65" s="468"/>
      <c r="VCF65" s="468"/>
      <c r="VCG65" s="468"/>
      <c r="VCH65" s="468"/>
      <c r="VCI65" s="468"/>
      <c r="VCJ65" s="468"/>
      <c r="VCK65" s="468"/>
      <c r="VCL65" s="468"/>
      <c r="VCM65" s="468"/>
      <c r="VCN65" s="468"/>
      <c r="VCO65" s="468"/>
      <c r="VCP65" s="468"/>
      <c r="VCQ65" s="468"/>
      <c r="VCR65" s="468"/>
      <c r="VCS65" s="468"/>
      <c r="VCT65" s="468"/>
      <c r="VCU65" s="468"/>
      <c r="VCV65" s="468"/>
      <c r="VCW65" s="468"/>
      <c r="VCX65" s="468"/>
      <c r="VCY65" s="468"/>
      <c r="VCZ65" s="468"/>
      <c r="VDA65" s="468"/>
      <c r="VDB65" s="468"/>
      <c r="VDC65" s="468"/>
      <c r="VDD65" s="468"/>
      <c r="VDE65" s="468"/>
      <c r="VDF65" s="468"/>
      <c r="VDG65" s="468"/>
      <c r="VDH65" s="468"/>
      <c r="VDI65" s="468"/>
      <c r="VDJ65" s="468"/>
      <c r="VDK65" s="468"/>
      <c r="VDL65" s="468"/>
      <c r="VDM65" s="468"/>
      <c r="VDN65" s="468"/>
      <c r="VDO65" s="468"/>
      <c r="VDP65" s="468"/>
      <c r="VDQ65" s="468"/>
      <c r="VDR65" s="468"/>
      <c r="VDS65" s="468"/>
      <c r="VDT65" s="468"/>
      <c r="VDU65" s="468"/>
      <c r="VDV65" s="468"/>
      <c r="VDW65" s="468"/>
      <c r="VDX65" s="468"/>
      <c r="VDY65" s="468"/>
      <c r="VDZ65" s="468"/>
      <c r="VEA65" s="468"/>
      <c r="VEB65" s="468"/>
      <c r="VEC65" s="468"/>
      <c r="VED65" s="468"/>
      <c r="VEE65" s="468"/>
      <c r="VEF65" s="468"/>
      <c r="VEG65" s="468"/>
      <c r="VEH65" s="468"/>
      <c r="VEI65" s="468"/>
      <c r="VEJ65" s="468"/>
      <c r="VEK65" s="468"/>
      <c r="VEL65" s="468"/>
      <c r="VEM65" s="468"/>
      <c r="VEN65" s="468"/>
      <c r="VEO65" s="468"/>
      <c r="VEP65" s="468"/>
      <c r="VEQ65" s="468"/>
      <c r="VER65" s="468"/>
      <c r="VES65" s="468"/>
      <c r="VET65" s="468"/>
      <c r="VEU65" s="468"/>
      <c r="VEV65" s="468"/>
      <c r="VEW65" s="468"/>
      <c r="VEX65" s="468"/>
      <c r="VEY65" s="468"/>
      <c r="VEZ65" s="468"/>
      <c r="VFA65" s="468"/>
      <c r="VFB65" s="468"/>
      <c r="VFC65" s="468"/>
      <c r="VFD65" s="468"/>
      <c r="VFE65" s="468"/>
      <c r="VFF65" s="468"/>
      <c r="VFG65" s="468"/>
      <c r="VFH65" s="468"/>
      <c r="VFI65" s="468"/>
      <c r="VFJ65" s="468"/>
      <c r="VFK65" s="468"/>
      <c r="VFL65" s="468"/>
      <c r="VFM65" s="468"/>
      <c r="VFN65" s="468"/>
      <c r="VFO65" s="468"/>
      <c r="VFP65" s="468"/>
      <c r="VFQ65" s="468"/>
      <c r="VFR65" s="468"/>
      <c r="VFS65" s="468"/>
      <c r="VFT65" s="468"/>
      <c r="VFU65" s="468"/>
      <c r="VFV65" s="468"/>
      <c r="VFW65" s="468"/>
      <c r="VFX65" s="468"/>
      <c r="VFY65" s="468"/>
      <c r="VFZ65" s="468"/>
      <c r="VGA65" s="468"/>
      <c r="VGB65" s="468"/>
      <c r="VGC65" s="468"/>
      <c r="VGD65" s="468"/>
      <c r="VGE65" s="468"/>
      <c r="VGF65" s="468"/>
      <c r="VGG65" s="468"/>
      <c r="VGH65" s="468"/>
      <c r="VGI65" s="468"/>
      <c r="VGJ65" s="468"/>
      <c r="VGK65" s="468"/>
      <c r="VGL65" s="468"/>
      <c r="VGM65" s="468"/>
      <c r="VGN65" s="468"/>
      <c r="VGO65" s="468"/>
      <c r="VGP65" s="468"/>
      <c r="VGQ65" s="468"/>
      <c r="VGR65" s="468"/>
      <c r="VGS65" s="468"/>
      <c r="VGT65" s="468"/>
      <c r="VGU65" s="468"/>
      <c r="VGV65" s="468"/>
      <c r="VGW65" s="468"/>
      <c r="VGX65" s="468"/>
      <c r="VGY65" s="468"/>
      <c r="VGZ65" s="468"/>
      <c r="VHA65" s="468"/>
      <c r="VHB65" s="468"/>
      <c r="VHC65" s="468"/>
      <c r="VHD65" s="468"/>
      <c r="VHE65" s="468"/>
      <c r="VHF65" s="468"/>
      <c r="VHG65" s="468"/>
      <c r="VHH65" s="468"/>
      <c r="VHI65" s="468"/>
      <c r="VHJ65" s="468"/>
      <c r="VHK65" s="468"/>
      <c r="VHL65" s="468"/>
      <c r="VHM65" s="468"/>
      <c r="VHN65" s="468"/>
      <c r="VHO65" s="468"/>
      <c r="VHP65" s="468"/>
      <c r="VHQ65" s="468"/>
      <c r="VHR65" s="468"/>
      <c r="VHS65" s="468"/>
      <c r="VHT65" s="468"/>
      <c r="VHU65" s="468"/>
      <c r="VHV65" s="468"/>
      <c r="VHW65" s="468"/>
      <c r="VHX65" s="468"/>
      <c r="VHY65" s="468"/>
      <c r="VHZ65" s="468"/>
      <c r="VIA65" s="468"/>
      <c r="VIB65" s="468"/>
      <c r="VIC65" s="468"/>
      <c r="VID65" s="468"/>
      <c r="VIE65" s="468"/>
      <c r="VIF65" s="468"/>
      <c r="VIG65" s="468"/>
      <c r="VIH65" s="468"/>
      <c r="VII65" s="468"/>
      <c r="VIJ65" s="468"/>
      <c r="VIK65" s="468"/>
      <c r="VIL65" s="468"/>
      <c r="VIM65" s="468"/>
      <c r="VIN65" s="468"/>
      <c r="VIO65" s="468"/>
      <c r="VIP65" s="468"/>
      <c r="VIQ65" s="468"/>
      <c r="VIR65" s="468"/>
      <c r="VIS65" s="468"/>
      <c r="VIT65" s="468"/>
      <c r="VIU65" s="468"/>
      <c r="VIV65" s="468"/>
      <c r="VIW65" s="468"/>
      <c r="VIX65" s="468"/>
      <c r="VIY65" s="468"/>
      <c r="VIZ65" s="468"/>
      <c r="VJA65" s="468"/>
      <c r="VJB65" s="468"/>
      <c r="VJC65" s="468"/>
      <c r="VJD65" s="468"/>
      <c r="VJE65" s="468"/>
      <c r="VJF65" s="468"/>
      <c r="VJG65" s="468"/>
      <c r="VJH65" s="468"/>
      <c r="VJI65" s="468"/>
      <c r="VJJ65" s="468"/>
      <c r="VJK65" s="468"/>
      <c r="VJL65" s="468"/>
      <c r="VJM65" s="468"/>
      <c r="VJN65" s="468"/>
      <c r="VJO65" s="468"/>
      <c r="VJP65" s="468"/>
      <c r="VJQ65" s="468"/>
      <c r="VJR65" s="468"/>
      <c r="VJS65" s="468"/>
      <c r="VJT65" s="468"/>
      <c r="VJU65" s="468"/>
      <c r="VJV65" s="468"/>
      <c r="VJW65" s="468"/>
      <c r="VJX65" s="468"/>
      <c r="VJY65" s="468"/>
      <c r="VJZ65" s="468"/>
      <c r="VKA65" s="468"/>
      <c r="VKB65" s="468"/>
      <c r="VKC65" s="468"/>
      <c r="VKD65" s="468"/>
      <c r="VKE65" s="468"/>
      <c r="VKF65" s="468"/>
      <c r="VKG65" s="468"/>
      <c r="VKH65" s="468"/>
      <c r="VKI65" s="468"/>
      <c r="VKJ65" s="468"/>
      <c r="VKK65" s="468"/>
      <c r="VKL65" s="468"/>
      <c r="VKM65" s="468"/>
      <c r="VKN65" s="468"/>
      <c r="VKO65" s="468"/>
      <c r="VKP65" s="468"/>
      <c r="VKQ65" s="468"/>
      <c r="VKR65" s="468"/>
      <c r="VKS65" s="468"/>
      <c r="VKT65" s="468"/>
      <c r="VKU65" s="468"/>
      <c r="VKV65" s="468"/>
      <c r="VKW65" s="468"/>
      <c r="VKX65" s="468"/>
      <c r="VKY65" s="468"/>
      <c r="VKZ65" s="468"/>
      <c r="VLA65" s="468"/>
      <c r="VLB65" s="468"/>
      <c r="VLC65" s="468"/>
      <c r="VLD65" s="468"/>
      <c r="VLE65" s="468"/>
      <c r="VLF65" s="468"/>
      <c r="VLG65" s="468"/>
      <c r="VLH65" s="468"/>
      <c r="VLI65" s="468"/>
      <c r="VLJ65" s="468"/>
      <c r="VLK65" s="468"/>
      <c r="VLL65" s="468"/>
      <c r="VLM65" s="468"/>
      <c r="VLN65" s="468"/>
      <c r="VLO65" s="468"/>
      <c r="VLP65" s="468"/>
      <c r="VLQ65" s="468"/>
      <c r="VLR65" s="468"/>
      <c r="VLS65" s="468"/>
      <c r="VLT65" s="468"/>
      <c r="VLU65" s="468"/>
      <c r="VLV65" s="468"/>
      <c r="VLW65" s="468"/>
      <c r="VLX65" s="468"/>
      <c r="VLY65" s="468"/>
      <c r="VLZ65" s="468"/>
      <c r="VMA65" s="468"/>
      <c r="VMB65" s="468"/>
      <c r="VMC65" s="468"/>
      <c r="VMD65" s="468"/>
      <c r="VME65" s="468"/>
      <c r="VMF65" s="468"/>
      <c r="VMG65" s="468"/>
      <c r="VMH65" s="468"/>
      <c r="VMI65" s="468"/>
      <c r="VMJ65" s="468"/>
      <c r="VMK65" s="468"/>
      <c r="VML65" s="468"/>
      <c r="VMM65" s="468"/>
      <c r="VMN65" s="468"/>
      <c r="VMO65" s="468"/>
      <c r="VMP65" s="468"/>
      <c r="VMQ65" s="468"/>
      <c r="VMR65" s="468"/>
      <c r="VMS65" s="468"/>
      <c r="VMT65" s="468"/>
      <c r="VMU65" s="468"/>
      <c r="VMV65" s="468"/>
      <c r="VMW65" s="468"/>
      <c r="VMX65" s="468"/>
      <c r="VMY65" s="468"/>
      <c r="VMZ65" s="468"/>
      <c r="VNA65" s="468"/>
      <c r="VNB65" s="468"/>
      <c r="VNC65" s="468"/>
      <c r="VND65" s="468"/>
      <c r="VNE65" s="468"/>
      <c r="VNF65" s="468"/>
      <c r="VNG65" s="468"/>
      <c r="VNH65" s="468"/>
      <c r="VNI65" s="468"/>
      <c r="VNJ65" s="468"/>
      <c r="VNK65" s="468"/>
      <c r="VNL65" s="468"/>
      <c r="VNM65" s="468"/>
      <c r="VNN65" s="468"/>
      <c r="VNO65" s="468"/>
      <c r="VNP65" s="468"/>
      <c r="VNQ65" s="468"/>
      <c r="VNR65" s="468"/>
      <c r="VNS65" s="468"/>
      <c r="VNT65" s="468"/>
      <c r="VNU65" s="468"/>
      <c r="VNV65" s="468"/>
      <c r="VNW65" s="468"/>
      <c r="VNX65" s="468"/>
      <c r="VNY65" s="468"/>
      <c r="VNZ65" s="468"/>
      <c r="VOA65" s="468"/>
      <c r="VOB65" s="468"/>
      <c r="VOC65" s="468"/>
      <c r="VOD65" s="468"/>
      <c r="VOE65" s="468"/>
      <c r="VOF65" s="468"/>
      <c r="VOG65" s="468"/>
      <c r="VOH65" s="468"/>
      <c r="VOI65" s="468"/>
      <c r="VOJ65" s="468"/>
      <c r="VOK65" s="468"/>
      <c r="VOL65" s="468"/>
      <c r="VOM65" s="468"/>
      <c r="VON65" s="468"/>
      <c r="VOO65" s="468"/>
      <c r="VOP65" s="468"/>
      <c r="VOQ65" s="468"/>
      <c r="VOR65" s="468"/>
      <c r="VOS65" s="468"/>
      <c r="VOT65" s="468"/>
      <c r="VOU65" s="468"/>
      <c r="VOV65" s="468"/>
      <c r="VOW65" s="468"/>
      <c r="VOX65" s="468"/>
      <c r="VOY65" s="468"/>
      <c r="VOZ65" s="468"/>
      <c r="VPA65" s="468"/>
      <c r="VPB65" s="468"/>
      <c r="VPC65" s="468"/>
      <c r="VPD65" s="468"/>
      <c r="VPE65" s="468"/>
      <c r="VPF65" s="468"/>
      <c r="VPG65" s="468"/>
      <c r="VPH65" s="468"/>
      <c r="VPI65" s="468"/>
      <c r="VPJ65" s="468"/>
      <c r="VPK65" s="468"/>
      <c r="VPL65" s="468"/>
      <c r="VPM65" s="468"/>
      <c r="VPN65" s="468"/>
      <c r="VPO65" s="468"/>
      <c r="VPP65" s="468"/>
      <c r="VPQ65" s="468"/>
      <c r="VPR65" s="468"/>
      <c r="VPS65" s="468"/>
      <c r="VPT65" s="468"/>
      <c r="VPU65" s="468"/>
      <c r="VPV65" s="468"/>
      <c r="VPW65" s="468"/>
      <c r="VPX65" s="468"/>
      <c r="VPY65" s="468"/>
      <c r="VPZ65" s="468"/>
      <c r="VQA65" s="468"/>
      <c r="VQB65" s="468"/>
      <c r="VQC65" s="468"/>
      <c r="VQD65" s="468"/>
      <c r="VQE65" s="468"/>
      <c r="VQF65" s="468"/>
      <c r="VQG65" s="468"/>
      <c r="VQH65" s="468"/>
      <c r="VQI65" s="468"/>
      <c r="VQJ65" s="468"/>
      <c r="VQK65" s="468"/>
      <c r="VQL65" s="468"/>
      <c r="VQM65" s="468"/>
      <c r="VQN65" s="468"/>
      <c r="VQO65" s="468"/>
      <c r="VQP65" s="468"/>
      <c r="VQQ65" s="468"/>
      <c r="VQR65" s="468"/>
      <c r="VQS65" s="468"/>
      <c r="VQT65" s="468"/>
      <c r="VQU65" s="468"/>
      <c r="VQV65" s="468"/>
      <c r="VQW65" s="468"/>
      <c r="VQX65" s="468"/>
      <c r="VQY65" s="468"/>
      <c r="VQZ65" s="468"/>
      <c r="VRA65" s="468"/>
      <c r="VRB65" s="468"/>
      <c r="VRC65" s="468"/>
      <c r="VRD65" s="468"/>
      <c r="VRE65" s="468"/>
      <c r="VRF65" s="468"/>
      <c r="VRG65" s="468"/>
      <c r="VRH65" s="468"/>
      <c r="VRI65" s="468"/>
      <c r="VRJ65" s="468"/>
      <c r="VRK65" s="468"/>
      <c r="VRL65" s="468"/>
      <c r="VRM65" s="468"/>
      <c r="VRN65" s="468"/>
      <c r="VRO65" s="468"/>
      <c r="VRP65" s="468"/>
      <c r="VRQ65" s="468"/>
      <c r="VRR65" s="468"/>
      <c r="VRS65" s="468"/>
      <c r="VRT65" s="468"/>
      <c r="VRU65" s="468"/>
      <c r="VRV65" s="468"/>
      <c r="VRW65" s="468"/>
      <c r="VRX65" s="468"/>
      <c r="VRY65" s="468"/>
      <c r="VRZ65" s="468"/>
      <c r="VSA65" s="468"/>
      <c r="VSB65" s="468"/>
      <c r="VSC65" s="468"/>
      <c r="VSD65" s="468"/>
      <c r="VSE65" s="468"/>
      <c r="VSF65" s="468"/>
      <c r="VSG65" s="468"/>
      <c r="VSH65" s="468"/>
      <c r="VSI65" s="468"/>
      <c r="VSJ65" s="468"/>
      <c r="VSK65" s="468"/>
      <c r="VSL65" s="468"/>
      <c r="VSM65" s="468"/>
      <c r="VSN65" s="468"/>
      <c r="VSO65" s="468"/>
      <c r="VSP65" s="468"/>
      <c r="VSQ65" s="468"/>
      <c r="VSR65" s="468"/>
      <c r="VSS65" s="468"/>
      <c r="VST65" s="468"/>
      <c r="VSU65" s="468"/>
      <c r="VSV65" s="468"/>
      <c r="VSW65" s="468"/>
      <c r="VSX65" s="468"/>
      <c r="VSY65" s="468"/>
      <c r="VSZ65" s="468"/>
      <c r="VTA65" s="468"/>
      <c r="VTB65" s="468"/>
      <c r="VTC65" s="468"/>
      <c r="VTD65" s="468"/>
      <c r="VTE65" s="468"/>
      <c r="VTF65" s="468"/>
      <c r="VTG65" s="468"/>
      <c r="VTH65" s="468"/>
      <c r="VTI65" s="468"/>
      <c r="VTJ65" s="468"/>
      <c r="VTK65" s="468"/>
      <c r="VTL65" s="468"/>
      <c r="VTM65" s="468"/>
      <c r="VTN65" s="468"/>
      <c r="VTO65" s="468"/>
      <c r="VTP65" s="468"/>
      <c r="VTQ65" s="468"/>
      <c r="VTR65" s="468"/>
      <c r="VTS65" s="468"/>
      <c r="VTT65" s="468"/>
      <c r="VTU65" s="468"/>
      <c r="VTV65" s="468"/>
      <c r="VTW65" s="468"/>
      <c r="VTX65" s="468"/>
      <c r="VTY65" s="468"/>
      <c r="VTZ65" s="468"/>
      <c r="VUA65" s="468"/>
      <c r="VUB65" s="468"/>
      <c r="VUC65" s="468"/>
      <c r="VUD65" s="468"/>
      <c r="VUE65" s="468"/>
      <c r="VUF65" s="468"/>
      <c r="VUG65" s="468"/>
      <c r="VUH65" s="468"/>
      <c r="VUI65" s="468"/>
      <c r="VUJ65" s="468"/>
      <c r="VUK65" s="468"/>
      <c r="VUL65" s="468"/>
      <c r="VUM65" s="468"/>
      <c r="VUN65" s="468"/>
      <c r="VUO65" s="468"/>
      <c r="VUP65" s="468"/>
      <c r="VUQ65" s="468"/>
      <c r="VUR65" s="468"/>
      <c r="VUS65" s="468"/>
      <c r="VUT65" s="468"/>
      <c r="VUU65" s="468"/>
      <c r="VUV65" s="468"/>
      <c r="VUW65" s="468"/>
      <c r="VUX65" s="468"/>
      <c r="VUY65" s="468"/>
      <c r="VUZ65" s="468"/>
      <c r="VVA65" s="468"/>
      <c r="VVB65" s="468"/>
      <c r="VVC65" s="468"/>
      <c r="VVD65" s="468"/>
      <c r="VVE65" s="468"/>
      <c r="VVF65" s="468"/>
      <c r="VVG65" s="468"/>
      <c r="VVH65" s="468"/>
      <c r="VVI65" s="468"/>
      <c r="VVJ65" s="468"/>
      <c r="VVK65" s="468"/>
      <c r="VVL65" s="468"/>
      <c r="VVM65" s="468"/>
      <c r="VVN65" s="468"/>
      <c r="VVO65" s="468"/>
      <c r="VVP65" s="468"/>
      <c r="VVQ65" s="468"/>
      <c r="VVR65" s="468"/>
      <c r="VVS65" s="468"/>
      <c r="VVT65" s="468"/>
      <c r="VVU65" s="468"/>
      <c r="VVV65" s="468"/>
      <c r="VVW65" s="468"/>
      <c r="VVX65" s="468"/>
      <c r="VVY65" s="468"/>
      <c r="VVZ65" s="468"/>
      <c r="VWA65" s="468"/>
      <c r="VWB65" s="468"/>
      <c r="VWC65" s="468"/>
      <c r="VWD65" s="468"/>
      <c r="VWE65" s="468"/>
      <c r="VWF65" s="468"/>
      <c r="VWG65" s="468"/>
      <c r="VWH65" s="468"/>
      <c r="VWI65" s="468"/>
      <c r="VWJ65" s="468"/>
      <c r="VWK65" s="468"/>
      <c r="VWL65" s="468"/>
      <c r="VWM65" s="468"/>
      <c r="VWN65" s="468"/>
      <c r="VWO65" s="468"/>
      <c r="VWP65" s="468"/>
      <c r="VWQ65" s="468"/>
      <c r="VWR65" s="468"/>
      <c r="VWS65" s="468"/>
      <c r="VWT65" s="468"/>
      <c r="VWU65" s="468"/>
      <c r="VWV65" s="468"/>
      <c r="VWW65" s="468"/>
      <c r="VWX65" s="468"/>
      <c r="VWY65" s="468"/>
      <c r="VWZ65" s="468"/>
      <c r="VXA65" s="468"/>
      <c r="VXB65" s="468"/>
      <c r="VXC65" s="468"/>
      <c r="VXD65" s="468"/>
      <c r="VXE65" s="468"/>
      <c r="VXF65" s="468"/>
      <c r="VXG65" s="468"/>
      <c r="VXH65" s="468"/>
      <c r="VXI65" s="468"/>
      <c r="VXJ65" s="468"/>
      <c r="VXK65" s="468"/>
      <c r="VXL65" s="468"/>
      <c r="VXM65" s="468"/>
      <c r="VXN65" s="468"/>
      <c r="VXO65" s="468"/>
      <c r="VXP65" s="468"/>
      <c r="VXQ65" s="468"/>
      <c r="VXR65" s="468"/>
      <c r="VXS65" s="468"/>
      <c r="VXT65" s="468"/>
      <c r="VXU65" s="468"/>
      <c r="VXV65" s="468"/>
      <c r="VXW65" s="468"/>
      <c r="VXX65" s="468"/>
      <c r="VXY65" s="468"/>
      <c r="VXZ65" s="468"/>
      <c r="VYA65" s="468"/>
      <c r="VYB65" s="468"/>
      <c r="VYC65" s="468"/>
      <c r="VYD65" s="468"/>
      <c r="VYE65" s="468"/>
      <c r="VYF65" s="468"/>
      <c r="VYG65" s="468"/>
      <c r="VYH65" s="468"/>
      <c r="VYI65" s="468"/>
      <c r="VYJ65" s="468"/>
      <c r="VYK65" s="468"/>
      <c r="VYL65" s="468"/>
      <c r="VYM65" s="468"/>
      <c r="VYN65" s="468"/>
      <c r="VYO65" s="468"/>
      <c r="VYP65" s="468"/>
      <c r="VYQ65" s="468"/>
      <c r="VYR65" s="468"/>
      <c r="VYS65" s="468"/>
      <c r="VYT65" s="468"/>
      <c r="VYU65" s="468"/>
      <c r="VYV65" s="468"/>
      <c r="VYW65" s="468"/>
      <c r="VYX65" s="468"/>
      <c r="VYY65" s="468"/>
      <c r="VYZ65" s="468"/>
      <c r="VZA65" s="468"/>
      <c r="VZB65" s="468"/>
      <c r="VZC65" s="468"/>
      <c r="VZD65" s="468"/>
      <c r="VZE65" s="468"/>
      <c r="VZF65" s="468"/>
      <c r="VZG65" s="468"/>
      <c r="VZH65" s="468"/>
      <c r="VZI65" s="468"/>
      <c r="VZJ65" s="468"/>
      <c r="VZK65" s="468"/>
      <c r="VZL65" s="468"/>
      <c r="VZM65" s="468"/>
      <c r="VZN65" s="468"/>
      <c r="VZO65" s="468"/>
      <c r="VZP65" s="468"/>
      <c r="VZQ65" s="468"/>
      <c r="VZR65" s="468"/>
      <c r="VZS65" s="468"/>
      <c r="VZT65" s="468"/>
      <c r="VZU65" s="468"/>
      <c r="VZV65" s="468"/>
      <c r="VZW65" s="468"/>
      <c r="VZX65" s="468"/>
      <c r="VZY65" s="468"/>
      <c r="VZZ65" s="468"/>
      <c r="WAA65" s="468"/>
      <c r="WAB65" s="468"/>
      <c r="WAC65" s="468"/>
      <c r="WAD65" s="468"/>
      <c r="WAE65" s="468"/>
      <c r="WAF65" s="468"/>
      <c r="WAG65" s="468"/>
      <c r="WAH65" s="468"/>
      <c r="WAI65" s="468"/>
      <c r="WAJ65" s="468"/>
      <c r="WAK65" s="468"/>
      <c r="WAL65" s="468"/>
      <c r="WAM65" s="468"/>
      <c r="WAN65" s="468"/>
      <c r="WAO65" s="468"/>
      <c r="WAP65" s="468"/>
      <c r="WAQ65" s="468"/>
      <c r="WAR65" s="468"/>
      <c r="WAS65" s="468"/>
      <c r="WAT65" s="468"/>
      <c r="WAU65" s="468"/>
      <c r="WAV65" s="468"/>
      <c r="WAW65" s="468"/>
      <c r="WAX65" s="468"/>
      <c r="WAY65" s="468"/>
      <c r="WAZ65" s="468"/>
      <c r="WBA65" s="468"/>
      <c r="WBB65" s="468"/>
      <c r="WBC65" s="468"/>
      <c r="WBD65" s="468"/>
      <c r="WBE65" s="468"/>
      <c r="WBF65" s="468"/>
      <c r="WBG65" s="468"/>
      <c r="WBH65" s="468"/>
      <c r="WBI65" s="468"/>
      <c r="WBJ65" s="468"/>
      <c r="WBK65" s="468"/>
      <c r="WBL65" s="468"/>
      <c r="WBM65" s="468"/>
      <c r="WBN65" s="468"/>
      <c r="WBO65" s="468"/>
      <c r="WBP65" s="468"/>
      <c r="WBQ65" s="468"/>
      <c r="WBR65" s="468"/>
      <c r="WBS65" s="468"/>
      <c r="WBT65" s="468"/>
      <c r="WBU65" s="468"/>
      <c r="WBV65" s="468"/>
      <c r="WBW65" s="468"/>
      <c r="WBX65" s="468"/>
      <c r="WBY65" s="468"/>
      <c r="WBZ65" s="468"/>
      <c r="WCA65" s="468"/>
      <c r="WCB65" s="468"/>
      <c r="WCC65" s="468"/>
      <c r="WCD65" s="468"/>
      <c r="WCE65" s="468"/>
      <c r="WCF65" s="468"/>
      <c r="WCG65" s="468"/>
      <c r="WCH65" s="468"/>
      <c r="WCI65" s="468"/>
      <c r="WCJ65" s="468"/>
      <c r="WCK65" s="468"/>
      <c r="WCL65" s="468"/>
      <c r="WCM65" s="468"/>
      <c r="WCN65" s="468"/>
      <c r="WCO65" s="468"/>
      <c r="WCP65" s="468"/>
      <c r="WCQ65" s="468"/>
      <c r="WCR65" s="468"/>
      <c r="WCS65" s="468"/>
      <c r="WCT65" s="468"/>
      <c r="WCU65" s="468"/>
      <c r="WCV65" s="468"/>
      <c r="WCW65" s="468"/>
      <c r="WCX65" s="468"/>
      <c r="WCY65" s="468"/>
      <c r="WCZ65" s="468"/>
      <c r="WDA65" s="468"/>
      <c r="WDB65" s="468"/>
      <c r="WDC65" s="468"/>
      <c r="WDD65" s="468"/>
      <c r="WDE65" s="468"/>
      <c r="WDF65" s="468"/>
      <c r="WDG65" s="468"/>
      <c r="WDH65" s="468"/>
      <c r="WDI65" s="468"/>
      <c r="WDJ65" s="468"/>
      <c r="WDK65" s="468"/>
      <c r="WDL65" s="468"/>
      <c r="WDM65" s="468"/>
      <c r="WDN65" s="468"/>
      <c r="WDO65" s="468"/>
      <c r="WDP65" s="468"/>
      <c r="WDQ65" s="468"/>
      <c r="WDR65" s="468"/>
      <c r="WDS65" s="468"/>
      <c r="WDT65" s="468"/>
      <c r="WDU65" s="468"/>
      <c r="WDV65" s="468"/>
      <c r="WDW65" s="468"/>
      <c r="WDX65" s="468"/>
      <c r="WDY65" s="468"/>
      <c r="WDZ65" s="468"/>
      <c r="WEA65" s="468"/>
      <c r="WEB65" s="468"/>
      <c r="WEC65" s="468"/>
      <c r="WED65" s="468"/>
      <c r="WEE65" s="468"/>
      <c r="WEF65" s="468"/>
      <c r="WEG65" s="468"/>
      <c r="WEH65" s="468"/>
      <c r="WEI65" s="468"/>
      <c r="WEJ65" s="468"/>
      <c r="WEK65" s="468"/>
      <c r="WEL65" s="468"/>
      <c r="WEM65" s="468"/>
      <c r="WEN65" s="468"/>
      <c r="WEO65" s="468"/>
      <c r="WEP65" s="468"/>
      <c r="WEQ65" s="468"/>
      <c r="WER65" s="468"/>
      <c r="WES65" s="468"/>
      <c r="WET65" s="468"/>
      <c r="WEU65" s="468"/>
      <c r="WEV65" s="468"/>
      <c r="WEW65" s="468"/>
      <c r="WEX65" s="468"/>
      <c r="WEY65" s="468"/>
      <c r="WEZ65" s="468"/>
      <c r="WFA65" s="468"/>
      <c r="WFB65" s="468"/>
      <c r="WFC65" s="468"/>
      <c r="WFD65" s="468"/>
      <c r="WFE65" s="468"/>
      <c r="WFF65" s="468"/>
      <c r="WFG65" s="468"/>
      <c r="WFH65" s="468"/>
      <c r="WFI65" s="468"/>
      <c r="WFJ65" s="468"/>
      <c r="WFK65" s="468"/>
      <c r="WFL65" s="468"/>
      <c r="WFM65" s="468"/>
      <c r="WFN65" s="468"/>
      <c r="WFO65" s="468"/>
      <c r="WFP65" s="468"/>
      <c r="WFQ65" s="468"/>
      <c r="WFR65" s="468"/>
      <c r="WFS65" s="468"/>
      <c r="WFT65" s="468"/>
      <c r="WFU65" s="468"/>
      <c r="WFV65" s="468"/>
      <c r="WFW65" s="468"/>
      <c r="WFX65" s="468"/>
      <c r="WFY65" s="468"/>
      <c r="WFZ65" s="468"/>
      <c r="WGA65" s="468"/>
      <c r="WGB65" s="468"/>
      <c r="WGC65" s="468"/>
      <c r="WGD65" s="468"/>
      <c r="WGE65" s="468"/>
      <c r="WGF65" s="468"/>
      <c r="WGG65" s="468"/>
      <c r="WGH65" s="468"/>
      <c r="WGI65" s="468"/>
      <c r="WGJ65" s="468"/>
      <c r="WGK65" s="468"/>
      <c r="WGL65" s="468"/>
      <c r="WGM65" s="468"/>
      <c r="WGN65" s="468"/>
      <c r="WGO65" s="468"/>
      <c r="WGP65" s="468"/>
      <c r="WGQ65" s="468"/>
      <c r="WGR65" s="468"/>
      <c r="WGS65" s="468"/>
      <c r="WGT65" s="468"/>
      <c r="WGU65" s="468"/>
      <c r="WGV65" s="468"/>
      <c r="WGW65" s="468"/>
      <c r="WGX65" s="468"/>
      <c r="WGY65" s="468"/>
      <c r="WGZ65" s="468"/>
      <c r="WHA65" s="468"/>
      <c r="WHB65" s="468"/>
      <c r="WHC65" s="468"/>
      <c r="WHD65" s="468"/>
      <c r="WHE65" s="468"/>
      <c r="WHF65" s="468"/>
      <c r="WHG65" s="468"/>
      <c r="WHH65" s="468"/>
      <c r="WHI65" s="468"/>
      <c r="WHJ65" s="468"/>
      <c r="WHK65" s="468"/>
      <c r="WHL65" s="468"/>
      <c r="WHM65" s="468"/>
      <c r="WHN65" s="468"/>
      <c r="WHO65" s="468"/>
      <c r="WHP65" s="468"/>
      <c r="WHQ65" s="468"/>
      <c r="WHR65" s="468"/>
      <c r="WHS65" s="468"/>
      <c r="WHT65" s="468"/>
      <c r="WHU65" s="468"/>
      <c r="WHV65" s="468"/>
      <c r="WHW65" s="468"/>
      <c r="WHX65" s="468"/>
      <c r="WHY65" s="468"/>
      <c r="WHZ65" s="468"/>
      <c r="WIA65" s="468"/>
      <c r="WIB65" s="468"/>
      <c r="WIC65" s="468"/>
      <c r="WID65" s="468"/>
      <c r="WIE65" s="468"/>
      <c r="WIF65" s="468"/>
      <c r="WIG65" s="468"/>
      <c r="WIH65" s="468"/>
      <c r="WII65" s="468"/>
      <c r="WIJ65" s="468"/>
      <c r="WIK65" s="468"/>
      <c r="WIL65" s="468"/>
      <c r="WIM65" s="468"/>
      <c r="WIN65" s="468"/>
      <c r="WIO65" s="468"/>
      <c r="WIP65" s="468"/>
      <c r="WIQ65" s="468"/>
      <c r="WIR65" s="468"/>
      <c r="WIS65" s="468"/>
      <c r="WIT65" s="468"/>
      <c r="WIU65" s="468"/>
      <c r="WIV65" s="468"/>
      <c r="WIW65" s="468"/>
      <c r="WIX65" s="468"/>
      <c r="WIY65" s="468"/>
      <c r="WIZ65" s="468"/>
      <c r="WJA65" s="468"/>
      <c r="WJB65" s="468"/>
      <c r="WJC65" s="468"/>
      <c r="WJD65" s="468"/>
      <c r="WJE65" s="468"/>
      <c r="WJF65" s="468"/>
      <c r="WJG65" s="468"/>
      <c r="WJH65" s="468"/>
      <c r="WJI65" s="468"/>
      <c r="WJJ65" s="468"/>
      <c r="WJK65" s="468"/>
      <c r="WJL65" s="468"/>
      <c r="WJM65" s="468"/>
      <c r="WJN65" s="468"/>
      <c r="WJO65" s="468"/>
      <c r="WJP65" s="468"/>
      <c r="WJQ65" s="468"/>
      <c r="WJR65" s="468"/>
      <c r="WJS65" s="468"/>
      <c r="WJT65" s="468"/>
      <c r="WJU65" s="468"/>
      <c r="WJV65" s="468"/>
      <c r="WJW65" s="468"/>
      <c r="WJX65" s="468"/>
      <c r="WJY65" s="468"/>
      <c r="WJZ65" s="468"/>
      <c r="WKA65" s="468"/>
      <c r="WKB65" s="468"/>
      <c r="WKC65" s="468"/>
      <c r="WKD65" s="468"/>
      <c r="WKE65" s="468"/>
      <c r="WKF65" s="468"/>
      <c r="WKG65" s="468"/>
      <c r="WKH65" s="468"/>
      <c r="WKI65" s="468"/>
      <c r="WKJ65" s="468"/>
      <c r="WKK65" s="468"/>
      <c r="WKL65" s="468"/>
      <c r="WKM65" s="468"/>
      <c r="WKN65" s="468"/>
      <c r="WKO65" s="468"/>
      <c r="WKP65" s="468"/>
      <c r="WKQ65" s="468"/>
      <c r="WKR65" s="468"/>
      <c r="WKS65" s="468"/>
      <c r="WKT65" s="468"/>
      <c r="WKU65" s="468"/>
      <c r="WKV65" s="468"/>
      <c r="WKW65" s="468"/>
      <c r="WKX65" s="468"/>
      <c r="WKY65" s="468"/>
      <c r="WKZ65" s="468"/>
      <c r="WLA65" s="468"/>
      <c r="WLB65" s="468"/>
      <c r="WLC65" s="468"/>
      <c r="WLD65" s="468"/>
      <c r="WLE65" s="468"/>
      <c r="WLF65" s="468"/>
      <c r="WLG65" s="468"/>
      <c r="WLH65" s="468"/>
      <c r="WLI65" s="468"/>
      <c r="WLJ65" s="468"/>
      <c r="WLK65" s="468"/>
      <c r="WLL65" s="468"/>
      <c r="WLM65" s="468"/>
      <c r="WLN65" s="468"/>
      <c r="WLO65" s="468"/>
      <c r="WLP65" s="468"/>
      <c r="WLQ65" s="468"/>
      <c r="WLR65" s="468"/>
      <c r="WLS65" s="468"/>
      <c r="WLT65" s="468"/>
      <c r="WLU65" s="468"/>
      <c r="WLV65" s="468"/>
      <c r="WLW65" s="468"/>
      <c r="WLX65" s="468"/>
      <c r="WLY65" s="468"/>
      <c r="WLZ65" s="468"/>
      <c r="WMA65" s="468"/>
      <c r="WMB65" s="468"/>
      <c r="WMC65" s="468"/>
      <c r="WMD65" s="468"/>
      <c r="WME65" s="468"/>
      <c r="WMF65" s="468"/>
      <c r="WMG65" s="468"/>
      <c r="WMH65" s="468"/>
      <c r="WMI65" s="468"/>
      <c r="WMJ65" s="468"/>
      <c r="WMK65" s="468"/>
      <c r="WML65" s="468"/>
      <c r="WMM65" s="468"/>
      <c r="WMN65" s="468"/>
      <c r="WMO65" s="468"/>
      <c r="WMP65" s="468"/>
      <c r="WMQ65" s="468"/>
      <c r="WMR65" s="468"/>
      <c r="WMS65" s="468"/>
      <c r="WMT65" s="468"/>
      <c r="WMU65" s="468"/>
      <c r="WMV65" s="468"/>
      <c r="WMW65" s="468"/>
      <c r="WMX65" s="468"/>
      <c r="WMY65" s="468"/>
      <c r="WMZ65" s="468"/>
      <c r="WNA65" s="468"/>
      <c r="WNB65" s="468"/>
      <c r="WNC65" s="468"/>
      <c r="WND65" s="468"/>
      <c r="WNE65" s="468"/>
      <c r="WNF65" s="468"/>
      <c r="WNG65" s="468"/>
      <c r="WNH65" s="468"/>
      <c r="WNI65" s="468"/>
      <c r="WNJ65" s="468"/>
      <c r="WNK65" s="468"/>
      <c r="WNL65" s="468"/>
      <c r="WNM65" s="468"/>
      <c r="WNN65" s="468"/>
      <c r="WNO65" s="468"/>
      <c r="WNP65" s="468"/>
      <c r="WNQ65" s="468"/>
      <c r="WNR65" s="468"/>
      <c r="WNS65" s="468"/>
      <c r="WNT65" s="468"/>
      <c r="WNU65" s="468"/>
      <c r="WNV65" s="468"/>
      <c r="WNW65" s="468"/>
      <c r="WNX65" s="468"/>
      <c r="WNY65" s="468"/>
      <c r="WNZ65" s="468"/>
      <c r="WOA65" s="468"/>
      <c r="WOB65" s="468"/>
      <c r="WOC65" s="468"/>
      <c r="WOD65" s="468"/>
      <c r="WOE65" s="468"/>
      <c r="WOF65" s="468"/>
      <c r="WOG65" s="468"/>
      <c r="WOH65" s="468"/>
      <c r="WOI65" s="468"/>
      <c r="WOJ65" s="468"/>
      <c r="WOK65" s="468"/>
      <c r="WOL65" s="468"/>
      <c r="WOM65" s="468"/>
      <c r="WON65" s="468"/>
      <c r="WOO65" s="468"/>
      <c r="WOP65" s="468"/>
      <c r="WOQ65" s="468"/>
      <c r="WOR65" s="468"/>
      <c r="WOS65" s="468"/>
      <c r="WOT65" s="468"/>
      <c r="WOU65" s="468"/>
      <c r="WOV65" s="468"/>
      <c r="WOW65" s="468"/>
      <c r="WOX65" s="468"/>
      <c r="WOY65" s="468"/>
      <c r="WOZ65" s="468"/>
      <c r="WPA65" s="468"/>
      <c r="WPB65" s="468"/>
      <c r="WPC65" s="468"/>
      <c r="WPD65" s="468"/>
      <c r="WPE65" s="468"/>
      <c r="WPF65" s="468"/>
      <c r="WPG65" s="468"/>
      <c r="WPH65" s="468"/>
      <c r="WPI65" s="468"/>
      <c r="WPJ65" s="468"/>
      <c r="WPK65" s="468"/>
      <c r="WPL65" s="468"/>
      <c r="WPM65" s="468"/>
      <c r="WPN65" s="468"/>
      <c r="WPO65" s="468"/>
      <c r="WPP65" s="468"/>
      <c r="WPQ65" s="468"/>
      <c r="WPR65" s="468"/>
      <c r="WPS65" s="468"/>
      <c r="WPT65" s="468"/>
      <c r="WPU65" s="468"/>
      <c r="WPV65" s="468"/>
      <c r="WPW65" s="468"/>
      <c r="WPX65" s="468"/>
      <c r="WPY65" s="468"/>
      <c r="WPZ65" s="468"/>
      <c r="WQA65" s="468"/>
      <c r="WQB65" s="468"/>
      <c r="WQC65" s="468"/>
      <c r="WQD65" s="468"/>
      <c r="WQE65" s="468"/>
      <c r="WQF65" s="468"/>
      <c r="WQG65" s="468"/>
      <c r="WQH65" s="468"/>
      <c r="WQI65" s="468"/>
      <c r="WQJ65" s="468"/>
      <c r="WQK65" s="468"/>
      <c r="WQL65" s="468"/>
      <c r="WQM65" s="468"/>
      <c r="WQN65" s="468"/>
      <c r="WQO65" s="468"/>
      <c r="WQP65" s="468"/>
      <c r="WQQ65" s="468"/>
      <c r="WQR65" s="468"/>
      <c r="WQS65" s="468"/>
      <c r="WQT65" s="468"/>
      <c r="WQU65" s="468"/>
      <c r="WQV65" s="468"/>
      <c r="WQW65" s="468"/>
      <c r="WQX65" s="468"/>
      <c r="WQY65" s="468"/>
      <c r="WQZ65" s="468"/>
      <c r="WRA65" s="468"/>
      <c r="WRB65" s="468"/>
      <c r="WRC65" s="468"/>
      <c r="WRD65" s="468"/>
      <c r="WRE65" s="468"/>
      <c r="WRF65" s="468"/>
      <c r="WRG65" s="468"/>
      <c r="WRH65" s="468"/>
      <c r="WRI65" s="468"/>
      <c r="WRJ65" s="468"/>
      <c r="WRK65" s="468"/>
      <c r="WRL65" s="468"/>
      <c r="WRM65" s="468"/>
      <c r="WRN65" s="468"/>
      <c r="WRO65" s="468"/>
      <c r="WRP65" s="468"/>
      <c r="WRQ65" s="468"/>
      <c r="WRR65" s="468"/>
      <c r="WRS65" s="468"/>
      <c r="WRT65" s="468"/>
      <c r="WRU65" s="468"/>
      <c r="WRV65" s="468"/>
      <c r="WRW65" s="468"/>
      <c r="WRX65" s="468"/>
      <c r="WRY65" s="468"/>
      <c r="WRZ65" s="468"/>
      <c r="WSA65" s="468"/>
      <c r="WSB65" s="468"/>
      <c r="WSC65" s="468"/>
      <c r="WSD65" s="468"/>
      <c r="WSE65" s="468"/>
      <c r="WSF65" s="468"/>
      <c r="WSG65" s="468"/>
      <c r="WSH65" s="468"/>
      <c r="WSI65" s="468"/>
      <c r="WSJ65" s="468"/>
      <c r="WSK65" s="468"/>
      <c r="WSL65" s="468"/>
      <c r="WSM65" s="468"/>
      <c r="WSN65" s="468"/>
      <c r="WSO65" s="468"/>
      <c r="WSP65" s="468"/>
      <c r="WSQ65" s="468"/>
      <c r="WSR65" s="468"/>
      <c r="WSS65" s="468"/>
      <c r="WST65" s="468"/>
      <c r="WSU65" s="468"/>
      <c r="WSV65" s="468"/>
      <c r="WSW65" s="468"/>
      <c r="WSX65" s="468"/>
      <c r="WSY65" s="468"/>
      <c r="WSZ65" s="468"/>
      <c r="WTA65" s="468"/>
      <c r="WTB65" s="468"/>
      <c r="WTC65" s="468"/>
      <c r="WTD65" s="468"/>
      <c r="WTE65" s="468"/>
      <c r="WTF65" s="468"/>
      <c r="WTG65" s="468"/>
      <c r="WTH65" s="468"/>
      <c r="WTI65" s="468"/>
      <c r="WTJ65" s="468"/>
      <c r="WTK65" s="468"/>
      <c r="WTL65" s="468"/>
      <c r="WTM65" s="468"/>
      <c r="WTN65" s="468"/>
      <c r="WTO65" s="468"/>
      <c r="WTP65" s="468"/>
      <c r="WTQ65" s="468"/>
      <c r="WTR65" s="468"/>
      <c r="WTS65" s="468"/>
      <c r="WTT65" s="468"/>
      <c r="WTU65" s="468"/>
      <c r="WTV65" s="468"/>
      <c r="WTW65" s="468"/>
      <c r="WTX65" s="468"/>
      <c r="WTY65" s="468"/>
      <c r="WTZ65" s="468"/>
      <c r="WUA65" s="468"/>
      <c r="WUB65" s="468"/>
      <c r="WUC65" s="468"/>
      <c r="WUD65" s="468"/>
      <c r="WUE65" s="468"/>
      <c r="WUF65" s="468"/>
      <c r="WUG65" s="468"/>
      <c r="WUH65" s="468"/>
      <c r="WUI65" s="468"/>
      <c r="WUJ65" s="468"/>
      <c r="WUK65" s="468"/>
      <c r="WUL65" s="468"/>
      <c r="WUM65" s="468"/>
      <c r="WUN65" s="468"/>
      <c r="WUO65" s="468"/>
      <c r="WUP65" s="468"/>
      <c r="WUQ65" s="468"/>
      <c r="WUR65" s="468"/>
      <c r="WUS65" s="468"/>
      <c r="WUT65" s="468"/>
      <c r="WUU65" s="468"/>
      <c r="WUV65" s="468"/>
      <c r="WUW65" s="468"/>
      <c r="WUX65" s="468"/>
      <c r="WUY65" s="468"/>
      <c r="WUZ65" s="468"/>
      <c r="WVA65" s="468"/>
      <c r="WVB65" s="468"/>
      <c r="WVC65" s="468"/>
      <c r="WVD65" s="468"/>
      <c r="WVE65" s="468"/>
      <c r="WVF65" s="468"/>
      <c r="WVG65" s="468"/>
      <c r="WVH65" s="468"/>
      <c r="WVI65" s="468"/>
      <c r="WVJ65" s="468"/>
      <c r="WVK65" s="468"/>
      <c r="WVL65" s="468"/>
      <c r="WVM65" s="468"/>
      <c r="WVN65" s="468"/>
      <c r="WVO65" s="468"/>
      <c r="WVP65" s="468"/>
      <c r="WVQ65" s="468"/>
      <c r="WVR65" s="468"/>
      <c r="WVS65" s="468"/>
      <c r="WVT65" s="468"/>
      <c r="WVU65" s="468"/>
      <c r="WVV65" s="468"/>
      <c r="WVW65" s="468"/>
      <c r="WVX65" s="468"/>
      <c r="WVY65" s="468"/>
      <c r="WVZ65" s="468"/>
      <c r="WWA65" s="468"/>
      <c r="WWB65" s="468"/>
      <c r="WWC65" s="468"/>
      <c r="WWD65" s="468"/>
      <c r="WWE65" s="468"/>
      <c r="WWF65" s="468"/>
      <c r="WWG65" s="468"/>
      <c r="WWH65" s="468"/>
      <c r="WWI65" s="468"/>
      <c r="WWJ65" s="468"/>
      <c r="WWK65" s="468"/>
      <c r="WWL65" s="468"/>
      <c r="WWM65" s="468"/>
      <c r="WWN65" s="468"/>
      <c r="WWO65" s="468"/>
      <c r="WWP65" s="468"/>
      <c r="WWQ65" s="468"/>
      <c r="WWR65" s="468"/>
      <c r="WWS65" s="468"/>
      <c r="WWT65" s="468"/>
      <c r="WWU65" s="468"/>
      <c r="WWV65" s="468"/>
      <c r="WWW65" s="468"/>
      <c r="WWX65" s="468"/>
      <c r="WWY65" s="468"/>
      <c r="WWZ65" s="468"/>
      <c r="WXA65" s="468"/>
      <c r="WXB65" s="468"/>
      <c r="WXC65" s="468"/>
      <c r="WXD65" s="468"/>
      <c r="WXE65" s="468"/>
      <c r="WXF65" s="468"/>
      <c r="WXG65" s="468"/>
      <c r="WXH65" s="468"/>
      <c r="WXI65" s="468"/>
      <c r="WXJ65" s="468"/>
      <c r="WXK65" s="468"/>
      <c r="WXL65" s="468"/>
      <c r="WXM65" s="468"/>
      <c r="WXN65" s="468"/>
      <c r="WXO65" s="468"/>
      <c r="WXP65" s="468"/>
      <c r="WXQ65" s="468"/>
      <c r="WXR65" s="468"/>
      <c r="WXS65" s="468"/>
      <c r="WXT65" s="468"/>
      <c r="WXU65" s="468"/>
      <c r="WXV65" s="468"/>
      <c r="WXW65" s="468"/>
      <c r="WXX65" s="468"/>
      <c r="WXY65" s="468"/>
      <c r="WXZ65" s="468"/>
      <c r="WYA65" s="468"/>
      <c r="WYB65" s="468"/>
      <c r="WYC65" s="468"/>
      <c r="WYD65" s="468"/>
      <c r="WYE65" s="468"/>
      <c r="WYF65" s="468"/>
      <c r="WYG65" s="468"/>
      <c r="WYH65" s="468"/>
      <c r="WYI65" s="468"/>
      <c r="WYJ65" s="468"/>
      <c r="WYK65" s="468"/>
      <c r="WYL65" s="468"/>
      <c r="WYM65" s="468"/>
      <c r="WYN65" s="468"/>
      <c r="WYO65" s="468"/>
      <c r="WYP65" s="468"/>
      <c r="WYQ65" s="468"/>
      <c r="WYR65" s="468"/>
      <c r="WYS65" s="468"/>
      <c r="WYT65" s="468"/>
      <c r="WYU65" s="468"/>
      <c r="WYV65" s="468"/>
      <c r="WYW65" s="468"/>
      <c r="WYX65" s="468"/>
      <c r="WYY65" s="468"/>
      <c r="WYZ65" s="468"/>
      <c r="WZA65" s="468"/>
      <c r="WZB65" s="468"/>
      <c r="WZC65" s="468"/>
      <c r="WZD65" s="468"/>
      <c r="WZE65" s="468"/>
      <c r="WZF65" s="468"/>
      <c r="WZG65" s="468"/>
      <c r="WZH65" s="468"/>
      <c r="WZI65" s="468"/>
      <c r="WZJ65" s="468"/>
      <c r="WZK65" s="468"/>
      <c r="WZL65" s="468"/>
      <c r="WZM65" s="468"/>
      <c r="WZN65" s="468"/>
      <c r="WZO65" s="468"/>
      <c r="WZP65" s="468"/>
      <c r="WZQ65" s="468"/>
      <c r="WZR65" s="468"/>
      <c r="WZS65" s="468"/>
      <c r="WZT65" s="468"/>
      <c r="WZU65" s="468"/>
      <c r="WZV65" s="468"/>
      <c r="WZW65" s="468"/>
      <c r="WZX65" s="468"/>
      <c r="WZY65" s="468"/>
      <c r="WZZ65" s="468"/>
      <c r="XAA65" s="468"/>
      <c r="XAB65" s="468"/>
      <c r="XAC65" s="468"/>
      <c r="XAD65" s="468"/>
      <c r="XAE65" s="468"/>
      <c r="XAF65" s="468"/>
      <c r="XAG65" s="468"/>
      <c r="XAH65" s="468"/>
      <c r="XAI65" s="468"/>
      <c r="XAJ65" s="468"/>
      <c r="XAK65" s="468"/>
      <c r="XAL65" s="468"/>
      <c r="XAM65" s="468"/>
      <c r="XAN65" s="468"/>
      <c r="XAO65" s="468"/>
      <c r="XAP65" s="468"/>
      <c r="XAQ65" s="468"/>
      <c r="XAR65" s="468"/>
      <c r="XAS65" s="468"/>
      <c r="XAT65" s="468"/>
      <c r="XAU65" s="468"/>
      <c r="XAV65" s="468"/>
      <c r="XAW65" s="468"/>
      <c r="XAX65" s="468"/>
      <c r="XAY65" s="468"/>
      <c r="XAZ65" s="468"/>
      <c r="XBA65" s="468"/>
      <c r="XBB65" s="468"/>
      <c r="XBC65" s="468"/>
      <c r="XBD65" s="468"/>
      <c r="XBE65" s="468"/>
      <c r="XBF65" s="468"/>
      <c r="XBG65" s="468"/>
      <c r="XBH65" s="468"/>
      <c r="XBI65" s="468"/>
      <c r="XBJ65" s="468"/>
      <c r="XBK65" s="468"/>
      <c r="XBL65" s="468"/>
      <c r="XBM65" s="468"/>
      <c r="XBN65" s="468"/>
      <c r="XBO65" s="468"/>
      <c r="XBP65" s="468"/>
      <c r="XBQ65" s="468"/>
      <c r="XBR65" s="468"/>
      <c r="XBS65" s="468"/>
      <c r="XBT65" s="468"/>
      <c r="XBU65" s="468"/>
      <c r="XBV65" s="468"/>
      <c r="XBW65" s="468"/>
      <c r="XBX65" s="468"/>
      <c r="XBY65" s="468"/>
      <c r="XBZ65" s="468"/>
      <c r="XCA65" s="468"/>
      <c r="XCB65" s="468"/>
      <c r="XCC65" s="468"/>
      <c r="XCD65" s="468"/>
      <c r="XCE65" s="468"/>
      <c r="XCF65" s="468"/>
      <c r="XCG65" s="468"/>
      <c r="XCH65" s="468"/>
      <c r="XCI65" s="468"/>
      <c r="XCJ65" s="468"/>
      <c r="XCK65" s="468"/>
      <c r="XCL65" s="468"/>
      <c r="XCM65" s="468"/>
      <c r="XCN65" s="468"/>
      <c r="XCO65" s="468"/>
      <c r="XCP65" s="468"/>
      <c r="XCQ65" s="468"/>
      <c r="XCR65" s="468"/>
      <c r="XCS65" s="468"/>
      <c r="XCT65" s="468"/>
      <c r="XCU65" s="468"/>
      <c r="XCV65" s="468"/>
      <c r="XCW65" s="468"/>
      <c r="XCX65" s="468"/>
      <c r="XCY65" s="468"/>
      <c r="XCZ65" s="468"/>
      <c r="XDA65" s="630"/>
      <c r="XDB65" s="630"/>
      <c r="XDC65" s="630"/>
      <c r="XDD65" s="630"/>
      <c r="XDE65" s="630"/>
      <c r="XDF65" s="630"/>
      <c r="XDG65" s="630"/>
      <c r="XDH65" s="630"/>
      <c r="XDI65" s="630"/>
    </row>
    <row r="66" spans="1:16337" ht="15.75" x14ac:dyDescent="0.25">
      <c r="A66" s="631" t="s">
        <v>813</v>
      </c>
      <c r="B66" s="627">
        <v>75052</v>
      </c>
      <c r="C66" s="627" t="s">
        <v>968</v>
      </c>
      <c r="D66" s="468">
        <v>4512435538</v>
      </c>
      <c r="E66" s="641">
        <v>45727</v>
      </c>
      <c r="F66" s="627" t="s">
        <v>969</v>
      </c>
      <c r="G66" s="627" t="s">
        <v>831</v>
      </c>
      <c r="H66" s="627" t="s">
        <v>832</v>
      </c>
      <c r="I66" s="627" t="s">
        <v>818</v>
      </c>
      <c r="J66" s="627" t="s">
        <v>343</v>
      </c>
      <c r="K66" s="625">
        <v>62500</v>
      </c>
      <c r="L66" s="642"/>
      <c r="M66" s="472">
        <f t="shared" si="14"/>
        <v>62500</v>
      </c>
      <c r="N66" s="473">
        <f t="shared" si="15"/>
        <v>11250</v>
      </c>
      <c r="O66" s="473">
        <f t="shared" si="16"/>
        <v>73750</v>
      </c>
      <c r="P66" s="473">
        <f t="shared" si="17"/>
        <v>73750</v>
      </c>
      <c r="Q66" s="627" t="s">
        <v>869</v>
      </c>
      <c r="R66" s="641">
        <v>45729</v>
      </c>
      <c r="S66" s="628" t="s">
        <v>970</v>
      </c>
      <c r="T66" s="643"/>
      <c r="U66" s="643"/>
      <c r="V66" s="643"/>
      <c r="W66" s="643"/>
      <c r="X66" s="643"/>
      <c r="Y66" s="643"/>
      <c r="Z66" s="643"/>
      <c r="AA66" s="643"/>
      <c r="AB66" s="643"/>
      <c r="AC66" s="643"/>
      <c r="AD66" s="643"/>
      <c r="AE66" s="643"/>
      <c r="AF66" s="643"/>
      <c r="AG66" s="643"/>
      <c r="AH66" s="643"/>
      <c r="AI66" s="643"/>
      <c r="AJ66" s="643"/>
      <c r="AK66" s="643"/>
      <c r="AL66" s="643"/>
      <c r="AM66" s="643"/>
      <c r="AN66" s="643"/>
      <c r="AO66" s="643"/>
      <c r="AP66" s="643"/>
      <c r="AQ66" s="643"/>
      <c r="AR66" s="643"/>
      <c r="AS66" s="643"/>
      <c r="AT66" s="643"/>
      <c r="AU66" s="643"/>
      <c r="AV66" s="643"/>
      <c r="AW66" s="643"/>
      <c r="AX66" s="643"/>
      <c r="AY66" s="643"/>
      <c r="AZ66" s="643"/>
      <c r="BA66" s="643"/>
      <c r="BB66" s="643"/>
      <c r="BC66" s="643"/>
      <c r="BD66" s="643"/>
      <c r="BE66" s="643"/>
      <c r="BF66" s="643"/>
      <c r="BG66" s="643"/>
      <c r="BH66" s="643"/>
      <c r="BI66" s="643"/>
      <c r="BJ66" s="643"/>
      <c r="BK66" s="643"/>
      <c r="BL66" s="643"/>
      <c r="BM66" s="643"/>
      <c r="BN66" s="643"/>
      <c r="BO66" s="643"/>
      <c r="BP66" s="643"/>
      <c r="BQ66" s="643"/>
      <c r="BR66" s="643"/>
      <c r="BS66" s="643"/>
      <c r="BT66" s="643"/>
      <c r="BU66" s="643"/>
      <c r="BV66" s="643"/>
      <c r="BW66" s="643"/>
      <c r="BX66" s="643"/>
      <c r="BY66" s="643"/>
      <c r="BZ66" s="643"/>
      <c r="CA66" s="643"/>
      <c r="CB66" s="643"/>
      <c r="CC66" s="643"/>
      <c r="CD66" s="643"/>
      <c r="CE66" s="643"/>
      <c r="CF66" s="643"/>
      <c r="CG66" s="643"/>
      <c r="CH66" s="643"/>
      <c r="CI66" s="643"/>
      <c r="CJ66" s="643"/>
      <c r="CK66" s="643"/>
      <c r="CL66" s="643"/>
      <c r="CM66" s="643"/>
      <c r="CN66" s="643"/>
      <c r="CO66" s="643"/>
      <c r="CP66" s="643"/>
      <c r="CQ66" s="643"/>
      <c r="CR66" s="643"/>
      <c r="CS66" s="643"/>
      <c r="CT66" s="643"/>
      <c r="CU66" s="643"/>
      <c r="CV66" s="643"/>
      <c r="CW66" s="643"/>
      <c r="CX66" s="643"/>
      <c r="CY66" s="643"/>
      <c r="CZ66" s="643"/>
      <c r="DA66" s="643"/>
      <c r="DB66" s="643"/>
      <c r="DC66" s="643"/>
      <c r="DD66" s="643"/>
      <c r="DE66" s="643"/>
      <c r="DF66" s="643"/>
      <c r="DG66" s="643"/>
      <c r="DH66" s="643"/>
      <c r="DI66" s="643"/>
      <c r="DJ66" s="643"/>
      <c r="DK66" s="643"/>
      <c r="DL66" s="643"/>
      <c r="DM66" s="643"/>
      <c r="DN66" s="643"/>
      <c r="DO66" s="643"/>
      <c r="DP66" s="643"/>
      <c r="DQ66" s="643"/>
      <c r="DR66" s="643"/>
      <c r="DS66" s="643"/>
      <c r="DT66" s="643"/>
      <c r="DU66" s="643"/>
      <c r="DV66" s="643"/>
      <c r="DW66" s="643"/>
      <c r="DX66" s="643"/>
      <c r="DY66" s="643"/>
      <c r="DZ66" s="643"/>
      <c r="EA66" s="643"/>
      <c r="EB66" s="643"/>
      <c r="EC66" s="643"/>
      <c r="ED66" s="643"/>
      <c r="EE66" s="643"/>
      <c r="EF66" s="643"/>
      <c r="EG66" s="643"/>
      <c r="EH66" s="643"/>
      <c r="EI66" s="643"/>
      <c r="EJ66" s="643"/>
      <c r="EK66" s="643"/>
      <c r="EL66" s="643"/>
      <c r="EM66" s="643"/>
      <c r="EN66" s="643"/>
      <c r="EO66" s="643"/>
      <c r="EP66" s="643"/>
      <c r="EQ66" s="643"/>
      <c r="ER66" s="643"/>
      <c r="ES66" s="643"/>
      <c r="ET66" s="643"/>
      <c r="EU66" s="643"/>
      <c r="EV66" s="643"/>
      <c r="EW66" s="643"/>
      <c r="EX66" s="643"/>
      <c r="EY66" s="643"/>
      <c r="EZ66" s="643"/>
      <c r="FA66" s="643"/>
      <c r="FB66" s="643"/>
      <c r="FC66" s="643"/>
      <c r="FD66" s="643"/>
      <c r="FE66" s="643"/>
      <c r="FF66" s="643"/>
      <c r="FG66" s="643"/>
      <c r="FH66" s="643"/>
      <c r="FI66" s="643"/>
      <c r="FJ66" s="643"/>
      <c r="FK66" s="643"/>
      <c r="FL66" s="643"/>
      <c r="FM66" s="643"/>
      <c r="FN66" s="643"/>
      <c r="FO66" s="643"/>
      <c r="FP66" s="643"/>
      <c r="FQ66" s="643"/>
      <c r="FR66" s="643"/>
      <c r="FS66" s="643"/>
      <c r="FT66" s="643"/>
      <c r="FU66" s="643"/>
      <c r="FV66" s="643"/>
      <c r="FW66" s="643"/>
      <c r="FX66" s="643"/>
      <c r="FY66" s="643"/>
      <c r="FZ66" s="643"/>
      <c r="GA66" s="643"/>
      <c r="GB66" s="643"/>
      <c r="GC66" s="643"/>
      <c r="GD66" s="643"/>
      <c r="GE66" s="643"/>
      <c r="GF66" s="643"/>
      <c r="GG66" s="643"/>
      <c r="GH66" s="643"/>
      <c r="GI66" s="643"/>
      <c r="GJ66" s="643"/>
      <c r="GK66" s="643"/>
      <c r="GL66" s="643"/>
      <c r="GM66" s="643"/>
      <c r="GN66" s="643"/>
      <c r="GO66" s="643"/>
      <c r="GP66" s="643"/>
      <c r="GQ66" s="643"/>
      <c r="GR66" s="643"/>
      <c r="GS66" s="643"/>
      <c r="GT66" s="643"/>
      <c r="GU66" s="643"/>
      <c r="GV66" s="643"/>
      <c r="GW66" s="643"/>
      <c r="GX66" s="643"/>
      <c r="GY66" s="643"/>
      <c r="GZ66" s="643"/>
      <c r="HA66" s="643"/>
      <c r="HB66" s="643"/>
      <c r="HC66" s="643"/>
      <c r="HD66" s="643"/>
      <c r="HE66" s="643"/>
      <c r="HF66" s="643"/>
      <c r="HG66" s="643"/>
      <c r="HH66" s="643"/>
      <c r="HI66" s="643"/>
      <c r="HJ66" s="643"/>
      <c r="HK66" s="643"/>
      <c r="HL66" s="643"/>
      <c r="HM66" s="643"/>
      <c r="HN66" s="643"/>
      <c r="HO66" s="643"/>
      <c r="HP66" s="643"/>
      <c r="HQ66" s="643"/>
      <c r="HR66" s="643"/>
      <c r="HS66" s="643"/>
      <c r="HT66" s="643"/>
      <c r="HU66" s="643"/>
      <c r="HV66" s="643"/>
      <c r="HW66" s="643"/>
      <c r="HX66" s="643"/>
      <c r="HY66" s="643"/>
      <c r="HZ66" s="643"/>
      <c r="IA66" s="643"/>
      <c r="IB66" s="643"/>
      <c r="IC66" s="643"/>
      <c r="ID66" s="643"/>
      <c r="IE66" s="643"/>
      <c r="IF66" s="643"/>
      <c r="IG66" s="643"/>
      <c r="IH66" s="643"/>
      <c r="II66" s="643"/>
      <c r="IJ66" s="643"/>
      <c r="IK66" s="643"/>
      <c r="IL66" s="643"/>
      <c r="IM66" s="643"/>
      <c r="IN66" s="643"/>
      <c r="IO66" s="643"/>
      <c r="IP66" s="643"/>
      <c r="IQ66" s="643"/>
      <c r="IR66" s="643"/>
      <c r="IS66" s="643"/>
      <c r="IT66" s="643"/>
      <c r="IU66" s="643"/>
      <c r="IV66" s="643"/>
      <c r="IW66" s="643"/>
      <c r="IX66" s="643"/>
      <c r="IY66" s="643"/>
      <c r="IZ66" s="643"/>
      <c r="JA66" s="643"/>
      <c r="JB66" s="643"/>
      <c r="JC66" s="643"/>
      <c r="JD66" s="643"/>
      <c r="JE66" s="643"/>
      <c r="JF66" s="643"/>
      <c r="JG66" s="643"/>
      <c r="JH66" s="643"/>
      <c r="JI66" s="643"/>
      <c r="JJ66" s="643"/>
      <c r="JK66" s="643"/>
      <c r="JL66" s="643"/>
      <c r="JM66" s="643"/>
      <c r="JN66" s="643"/>
      <c r="JO66" s="643"/>
      <c r="JP66" s="643"/>
      <c r="JQ66" s="643"/>
      <c r="JR66" s="643"/>
      <c r="JS66" s="643"/>
      <c r="JT66" s="643"/>
      <c r="JU66" s="643"/>
      <c r="JV66" s="643"/>
      <c r="JW66" s="643"/>
      <c r="JX66" s="643"/>
      <c r="JY66" s="643"/>
      <c r="JZ66" s="643"/>
      <c r="KA66" s="643"/>
      <c r="KB66" s="643"/>
      <c r="KC66" s="643"/>
      <c r="KD66" s="643"/>
      <c r="KE66" s="643"/>
      <c r="KF66" s="643"/>
      <c r="KG66" s="643"/>
      <c r="KH66" s="643"/>
      <c r="KI66" s="643"/>
      <c r="KJ66" s="643"/>
      <c r="KK66" s="643"/>
      <c r="KL66" s="643"/>
      <c r="KM66" s="643"/>
      <c r="KN66" s="643"/>
      <c r="KO66" s="643"/>
      <c r="KP66" s="643"/>
      <c r="KQ66" s="643"/>
      <c r="KR66" s="643"/>
      <c r="KS66" s="643"/>
      <c r="KT66" s="643"/>
      <c r="KU66" s="643"/>
      <c r="KV66" s="643"/>
      <c r="KW66" s="643"/>
      <c r="KX66" s="643"/>
      <c r="KY66" s="643"/>
      <c r="KZ66" s="643"/>
      <c r="LA66" s="643"/>
      <c r="LB66" s="643"/>
      <c r="LC66" s="643"/>
      <c r="LD66" s="643"/>
      <c r="LE66" s="643"/>
      <c r="LF66" s="643"/>
      <c r="LG66" s="643"/>
      <c r="LH66" s="643"/>
      <c r="LI66" s="643"/>
      <c r="LJ66" s="643"/>
      <c r="LK66" s="643"/>
      <c r="LL66" s="643"/>
      <c r="LM66" s="643"/>
      <c r="LN66" s="643"/>
      <c r="LO66" s="643"/>
      <c r="LP66" s="643"/>
      <c r="LQ66" s="643"/>
      <c r="LR66" s="643"/>
      <c r="LS66" s="643"/>
      <c r="LT66" s="643"/>
      <c r="LU66" s="643"/>
      <c r="LV66" s="643"/>
      <c r="LW66" s="643"/>
      <c r="LX66" s="643"/>
      <c r="LY66" s="643"/>
      <c r="LZ66" s="643"/>
      <c r="MA66" s="643"/>
      <c r="MB66" s="643"/>
      <c r="MC66" s="643"/>
      <c r="MD66" s="643"/>
      <c r="ME66" s="643"/>
      <c r="MF66" s="643"/>
      <c r="MG66" s="643"/>
      <c r="MH66" s="643"/>
      <c r="MI66" s="643"/>
      <c r="MJ66" s="643"/>
      <c r="MK66" s="643"/>
      <c r="ML66" s="643"/>
      <c r="MM66" s="643"/>
      <c r="MN66" s="643"/>
      <c r="MO66" s="643"/>
      <c r="MP66" s="643"/>
      <c r="MQ66" s="643"/>
      <c r="MR66" s="643"/>
      <c r="MS66" s="643"/>
      <c r="MT66" s="643"/>
      <c r="MU66" s="643"/>
      <c r="MV66" s="643"/>
      <c r="MW66" s="643"/>
      <c r="MX66" s="643"/>
      <c r="MY66" s="643"/>
      <c r="MZ66" s="643"/>
      <c r="NA66" s="643"/>
      <c r="NB66" s="643"/>
      <c r="NC66" s="643"/>
      <c r="ND66" s="643"/>
      <c r="NE66" s="643"/>
      <c r="NF66" s="643"/>
      <c r="NG66" s="643"/>
      <c r="NH66" s="643"/>
      <c r="NI66" s="643"/>
      <c r="NJ66" s="643"/>
      <c r="NK66" s="643"/>
      <c r="NL66" s="643"/>
      <c r="NM66" s="643"/>
      <c r="NN66" s="643"/>
      <c r="NO66" s="643"/>
      <c r="NP66" s="643"/>
      <c r="NQ66" s="643"/>
      <c r="NR66" s="643"/>
      <c r="NS66" s="643"/>
      <c r="NT66" s="643"/>
      <c r="NU66" s="643"/>
      <c r="NV66" s="643"/>
      <c r="NW66" s="643"/>
      <c r="NX66" s="643"/>
      <c r="NY66" s="643"/>
      <c r="NZ66" s="643"/>
      <c r="OA66" s="643"/>
      <c r="OB66" s="643"/>
      <c r="OC66" s="643"/>
      <c r="OD66" s="643"/>
      <c r="OE66" s="643"/>
      <c r="OF66" s="643"/>
      <c r="OG66" s="643"/>
      <c r="OH66" s="643"/>
      <c r="OI66" s="643"/>
      <c r="OJ66" s="643"/>
      <c r="OK66" s="643"/>
      <c r="OL66" s="643"/>
      <c r="OM66" s="643"/>
      <c r="ON66" s="643"/>
      <c r="OO66" s="643"/>
      <c r="OP66" s="643"/>
      <c r="OQ66" s="643"/>
      <c r="OR66" s="643"/>
      <c r="OS66" s="643"/>
      <c r="OT66" s="643"/>
      <c r="OU66" s="643"/>
      <c r="OV66" s="643"/>
      <c r="OW66" s="643"/>
      <c r="OX66" s="643"/>
      <c r="OY66" s="643"/>
      <c r="OZ66" s="643"/>
      <c r="PA66" s="643"/>
      <c r="PB66" s="643"/>
      <c r="PC66" s="643"/>
      <c r="PD66" s="643"/>
      <c r="PE66" s="643"/>
      <c r="PF66" s="643"/>
      <c r="PG66" s="643"/>
      <c r="PH66" s="643"/>
      <c r="PI66" s="643"/>
      <c r="PJ66" s="643"/>
      <c r="PK66" s="643"/>
      <c r="PL66" s="643"/>
      <c r="PM66" s="643"/>
      <c r="PN66" s="643"/>
      <c r="PO66" s="643"/>
      <c r="PP66" s="643"/>
      <c r="PQ66" s="643"/>
      <c r="PR66" s="643"/>
      <c r="PS66" s="643"/>
      <c r="PT66" s="643"/>
      <c r="PU66" s="643"/>
      <c r="PV66" s="643"/>
      <c r="PW66" s="643"/>
      <c r="PX66" s="643"/>
      <c r="PY66" s="643"/>
      <c r="PZ66" s="643"/>
      <c r="QA66" s="643"/>
      <c r="QB66" s="643"/>
      <c r="QC66" s="643"/>
      <c r="QD66" s="643"/>
      <c r="QE66" s="643"/>
      <c r="QF66" s="643"/>
      <c r="QG66" s="643"/>
      <c r="QH66" s="643"/>
      <c r="QI66" s="643"/>
      <c r="QJ66" s="643"/>
      <c r="QK66" s="643"/>
      <c r="QL66" s="643"/>
      <c r="QM66" s="643"/>
      <c r="QN66" s="643"/>
      <c r="QO66" s="643"/>
      <c r="QP66" s="643"/>
      <c r="QQ66" s="643"/>
      <c r="QR66" s="643"/>
      <c r="QS66" s="643"/>
      <c r="QT66" s="643"/>
      <c r="QU66" s="643"/>
      <c r="QV66" s="643"/>
      <c r="QW66" s="643"/>
      <c r="QX66" s="643"/>
      <c r="QY66" s="643"/>
      <c r="QZ66" s="643"/>
      <c r="RA66" s="643"/>
      <c r="RB66" s="643"/>
      <c r="RC66" s="643"/>
      <c r="RD66" s="643"/>
      <c r="RE66" s="643"/>
      <c r="RF66" s="643"/>
      <c r="RG66" s="643"/>
      <c r="RH66" s="643"/>
      <c r="RI66" s="643"/>
      <c r="RJ66" s="643"/>
      <c r="RK66" s="643"/>
      <c r="RL66" s="643"/>
      <c r="RM66" s="643"/>
      <c r="RN66" s="643"/>
      <c r="RO66" s="643"/>
      <c r="RP66" s="643"/>
      <c r="RQ66" s="643"/>
      <c r="RR66" s="643"/>
      <c r="RS66" s="643"/>
      <c r="RT66" s="643"/>
      <c r="RU66" s="643"/>
      <c r="RV66" s="643"/>
      <c r="RW66" s="643"/>
      <c r="RX66" s="643"/>
      <c r="RY66" s="643"/>
      <c r="RZ66" s="643"/>
      <c r="SA66" s="643"/>
      <c r="SB66" s="643"/>
      <c r="SC66" s="643"/>
      <c r="SD66" s="643"/>
      <c r="SE66" s="643"/>
      <c r="SF66" s="643"/>
      <c r="SG66" s="643"/>
      <c r="SH66" s="643"/>
      <c r="SI66" s="643"/>
      <c r="SJ66" s="643"/>
      <c r="SK66" s="643"/>
      <c r="SL66" s="643"/>
      <c r="SM66" s="643"/>
      <c r="SN66" s="643"/>
      <c r="SO66" s="643"/>
      <c r="SP66" s="643"/>
      <c r="SQ66" s="643"/>
      <c r="SR66" s="643"/>
      <c r="SS66" s="643"/>
      <c r="ST66" s="643"/>
      <c r="SU66" s="643"/>
      <c r="SV66" s="643"/>
      <c r="SW66" s="643"/>
      <c r="SX66" s="643"/>
      <c r="SY66" s="643"/>
      <c r="SZ66" s="643"/>
      <c r="TA66" s="643"/>
      <c r="TB66" s="643"/>
      <c r="TC66" s="643"/>
      <c r="TD66" s="643"/>
      <c r="TE66" s="643"/>
      <c r="TF66" s="643"/>
      <c r="TG66" s="643"/>
      <c r="TH66" s="643"/>
      <c r="TI66" s="643"/>
      <c r="TJ66" s="643"/>
      <c r="TK66" s="643"/>
      <c r="TL66" s="643"/>
      <c r="TM66" s="643"/>
      <c r="TN66" s="643"/>
      <c r="TO66" s="643"/>
      <c r="TP66" s="643"/>
      <c r="TQ66" s="643"/>
      <c r="TR66" s="643"/>
      <c r="TS66" s="643"/>
      <c r="TT66" s="643"/>
      <c r="TU66" s="643"/>
      <c r="TV66" s="643"/>
      <c r="TW66" s="643"/>
      <c r="TX66" s="643"/>
      <c r="TY66" s="643"/>
      <c r="TZ66" s="643"/>
      <c r="UA66" s="643"/>
      <c r="UB66" s="643"/>
      <c r="UC66" s="643"/>
      <c r="UD66" s="643"/>
      <c r="UE66" s="643"/>
      <c r="UF66" s="643"/>
      <c r="UG66" s="643"/>
      <c r="UH66" s="643"/>
      <c r="UI66" s="643"/>
      <c r="UJ66" s="643"/>
      <c r="UK66" s="643"/>
      <c r="UL66" s="643"/>
      <c r="UM66" s="643"/>
      <c r="UN66" s="643"/>
      <c r="UO66" s="643"/>
      <c r="UP66" s="643"/>
      <c r="UQ66" s="643"/>
      <c r="UR66" s="643"/>
      <c r="US66" s="643"/>
      <c r="UT66" s="643"/>
      <c r="UU66" s="643"/>
      <c r="UV66" s="643"/>
      <c r="UW66" s="643"/>
      <c r="UX66" s="643"/>
      <c r="UY66" s="643"/>
      <c r="UZ66" s="643"/>
      <c r="VA66" s="643"/>
      <c r="VB66" s="643"/>
      <c r="VC66" s="643"/>
      <c r="VD66" s="643"/>
      <c r="VE66" s="643"/>
      <c r="VF66" s="643"/>
      <c r="VG66" s="643"/>
      <c r="VH66" s="643"/>
      <c r="VI66" s="643"/>
      <c r="VJ66" s="643"/>
      <c r="VK66" s="643"/>
      <c r="VL66" s="643"/>
      <c r="VM66" s="643"/>
      <c r="VN66" s="643"/>
      <c r="VO66" s="643"/>
      <c r="VP66" s="643"/>
      <c r="VQ66" s="643"/>
      <c r="VR66" s="643"/>
      <c r="VS66" s="643"/>
      <c r="VT66" s="643"/>
      <c r="VU66" s="643"/>
      <c r="VV66" s="643"/>
      <c r="VW66" s="643"/>
      <c r="VX66" s="643"/>
      <c r="VY66" s="643"/>
      <c r="VZ66" s="643"/>
      <c r="WA66" s="643"/>
      <c r="WB66" s="643"/>
      <c r="WC66" s="643"/>
      <c r="WD66" s="643"/>
      <c r="WE66" s="643"/>
      <c r="WF66" s="643"/>
      <c r="WG66" s="643"/>
      <c r="WH66" s="643"/>
      <c r="WI66" s="643"/>
      <c r="WJ66" s="643"/>
      <c r="WK66" s="643"/>
      <c r="WL66" s="643"/>
      <c r="WM66" s="643"/>
      <c r="WN66" s="643"/>
      <c r="WO66" s="643"/>
      <c r="WP66" s="643"/>
      <c r="WQ66" s="643"/>
      <c r="WR66" s="643"/>
      <c r="WS66" s="643"/>
      <c r="WT66" s="643"/>
      <c r="WU66" s="643"/>
      <c r="WV66" s="643"/>
      <c r="WW66" s="643"/>
      <c r="WX66" s="643"/>
      <c r="WY66" s="643"/>
      <c r="WZ66" s="643"/>
      <c r="XA66" s="643"/>
      <c r="XB66" s="643"/>
      <c r="XC66" s="643"/>
      <c r="XD66" s="643"/>
      <c r="XE66" s="643"/>
      <c r="XF66" s="643"/>
      <c r="XG66" s="643"/>
      <c r="XH66" s="643"/>
      <c r="XI66" s="643"/>
      <c r="XJ66" s="643"/>
      <c r="XK66" s="643"/>
      <c r="XL66" s="643"/>
      <c r="XM66" s="643"/>
      <c r="XN66" s="643"/>
      <c r="XO66" s="643"/>
      <c r="XP66" s="643"/>
      <c r="XQ66" s="643"/>
      <c r="XR66" s="643"/>
      <c r="XS66" s="643"/>
      <c r="XT66" s="643"/>
      <c r="XU66" s="643"/>
      <c r="XV66" s="643"/>
      <c r="XW66" s="643"/>
      <c r="XX66" s="643"/>
      <c r="XY66" s="643"/>
      <c r="XZ66" s="643"/>
      <c r="YA66" s="643"/>
      <c r="YB66" s="643"/>
      <c r="YC66" s="643"/>
      <c r="YD66" s="643"/>
      <c r="YE66" s="643"/>
      <c r="YF66" s="643"/>
      <c r="YG66" s="643"/>
      <c r="YH66" s="643"/>
      <c r="YI66" s="643"/>
      <c r="YJ66" s="643"/>
      <c r="YK66" s="643"/>
      <c r="YL66" s="643"/>
      <c r="YM66" s="643"/>
      <c r="YN66" s="643"/>
      <c r="YO66" s="643"/>
      <c r="YP66" s="643"/>
      <c r="YQ66" s="643"/>
      <c r="YR66" s="643"/>
      <c r="YS66" s="643"/>
      <c r="YT66" s="643"/>
      <c r="YU66" s="643"/>
      <c r="YV66" s="643"/>
      <c r="YW66" s="643"/>
      <c r="YX66" s="643"/>
      <c r="YY66" s="643"/>
      <c r="YZ66" s="643"/>
      <c r="ZA66" s="643"/>
      <c r="ZB66" s="643"/>
      <c r="ZC66" s="643"/>
      <c r="ZD66" s="643"/>
      <c r="ZE66" s="643"/>
      <c r="ZF66" s="643"/>
      <c r="ZG66" s="643"/>
      <c r="ZH66" s="643"/>
      <c r="ZI66" s="643"/>
      <c r="ZJ66" s="643"/>
      <c r="ZK66" s="643"/>
      <c r="ZL66" s="643"/>
      <c r="ZM66" s="643"/>
      <c r="ZN66" s="643"/>
      <c r="ZO66" s="643"/>
      <c r="ZP66" s="643"/>
      <c r="ZQ66" s="643"/>
      <c r="ZR66" s="643"/>
      <c r="ZS66" s="643"/>
      <c r="ZT66" s="643"/>
      <c r="ZU66" s="643"/>
      <c r="ZV66" s="643"/>
      <c r="ZW66" s="643"/>
      <c r="ZX66" s="643"/>
      <c r="ZY66" s="643"/>
      <c r="ZZ66" s="643"/>
      <c r="AAA66" s="643"/>
      <c r="AAB66" s="643"/>
      <c r="AAC66" s="643"/>
      <c r="AAD66" s="643"/>
      <c r="AAE66" s="643"/>
      <c r="AAF66" s="643"/>
      <c r="AAG66" s="643"/>
      <c r="AAH66" s="643"/>
      <c r="AAI66" s="643"/>
      <c r="AAJ66" s="643"/>
      <c r="AAK66" s="643"/>
      <c r="AAL66" s="643"/>
      <c r="AAM66" s="643"/>
      <c r="AAN66" s="643"/>
      <c r="AAO66" s="643"/>
      <c r="AAP66" s="643"/>
      <c r="AAQ66" s="643"/>
      <c r="AAR66" s="643"/>
      <c r="AAS66" s="643"/>
      <c r="AAT66" s="643"/>
      <c r="AAU66" s="643"/>
      <c r="AAV66" s="643"/>
      <c r="AAW66" s="643"/>
      <c r="AAX66" s="643"/>
      <c r="AAY66" s="643"/>
      <c r="AAZ66" s="643"/>
      <c r="ABA66" s="643"/>
      <c r="ABB66" s="643"/>
      <c r="ABC66" s="643"/>
      <c r="ABD66" s="643"/>
      <c r="ABE66" s="643"/>
      <c r="ABF66" s="643"/>
      <c r="ABG66" s="643"/>
      <c r="ABH66" s="643"/>
      <c r="ABI66" s="643"/>
      <c r="ABJ66" s="643"/>
      <c r="ABK66" s="643"/>
      <c r="ABL66" s="643"/>
      <c r="ABM66" s="643"/>
      <c r="ABN66" s="643"/>
      <c r="ABO66" s="643"/>
      <c r="ABP66" s="643"/>
      <c r="ABQ66" s="643"/>
      <c r="ABR66" s="643"/>
      <c r="ABS66" s="643"/>
      <c r="ABT66" s="643"/>
      <c r="ABU66" s="643"/>
      <c r="ABV66" s="643"/>
      <c r="ABW66" s="643"/>
      <c r="ABX66" s="643"/>
      <c r="ABY66" s="643"/>
      <c r="ABZ66" s="643"/>
      <c r="ACA66" s="643"/>
      <c r="ACB66" s="643"/>
      <c r="ACC66" s="643"/>
      <c r="ACD66" s="643"/>
      <c r="ACE66" s="643"/>
      <c r="ACF66" s="643"/>
      <c r="ACG66" s="643"/>
      <c r="ACH66" s="643"/>
      <c r="ACI66" s="643"/>
      <c r="ACJ66" s="643"/>
      <c r="ACK66" s="643"/>
      <c r="ACL66" s="643"/>
      <c r="ACM66" s="643"/>
      <c r="ACN66" s="643"/>
      <c r="ACO66" s="643"/>
      <c r="ACP66" s="643"/>
      <c r="ACQ66" s="643"/>
      <c r="ACR66" s="643"/>
      <c r="ACS66" s="643"/>
      <c r="ACT66" s="643"/>
      <c r="ACU66" s="643"/>
      <c r="ACV66" s="643"/>
      <c r="ACW66" s="643"/>
      <c r="ACX66" s="643"/>
      <c r="ACY66" s="643"/>
      <c r="ACZ66" s="643"/>
      <c r="ADA66" s="643"/>
      <c r="ADB66" s="643"/>
      <c r="ADC66" s="643"/>
      <c r="ADD66" s="643"/>
      <c r="ADE66" s="643"/>
      <c r="ADF66" s="643"/>
      <c r="ADG66" s="643"/>
      <c r="ADH66" s="643"/>
      <c r="ADI66" s="643"/>
      <c r="ADJ66" s="643"/>
      <c r="ADK66" s="643"/>
      <c r="ADL66" s="643"/>
      <c r="ADM66" s="643"/>
      <c r="ADN66" s="643"/>
      <c r="ADO66" s="643"/>
      <c r="ADP66" s="643"/>
      <c r="ADQ66" s="643"/>
      <c r="ADR66" s="643"/>
      <c r="ADS66" s="643"/>
      <c r="ADT66" s="643"/>
      <c r="ADU66" s="643"/>
      <c r="ADV66" s="643"/>
      <c r="ADW66" s="643"/>
      <c r="ADX66" s="643"/>
      <c r="ADY66" s="643"/>
      <c r="ADZ66" s="643"/>
      <c r="AEA66" s="643"/>
      <c r="AEB66" s="643"/>
      <c r="AEC66" s="643"/>
      <c r="AED66" s="643"/>
      <c r="AEE66" s="643"/>
      <c r="AEF66" s="643"/>
      <c r="AEG66" s="643"/>
      <c r="AEH66" s="643"/>
      <c r="AEI66" s="643"/>
      <c r="AEJ66" s="643"/>
      <c r="AEK66" s="643"/>
      <c r="AEL66" s="643"/>
      <c r="AEM66" s="643"/>
      <c r="AEN66" s="643"/>
      <c r="AEO66" s="643"/>
      <c r="AEP66" s="643"/>
      <c r="AEQ66" s="643"/>
      <c r="AER66" s="643"/>
      <c r="AES66" s="643"/>
      <c r="AET66" s="643"/>
      <c r="AEU66" s="643"/>
      <c r="AEV66" s="643"/>
      <c r="AEW66" s="643"/>
      <c r="AEX66" s="643"/>
      <c r="AEY66" s="643"/>
      <c r="AEZ66" s="643"/>
      <c r="AFA66" s="643"/>
      <c r="AFB66" s="643"/>
      <c r="AFC66" s="643"/>
      <c r="AFD66" s="643"/>
      <c r="AFE66" s="643"/>
      <c r="AFF66" s="643"/>
      <c r="AFG66" s="643"/>
      <c r="AFH66" s="643"/>
      <c r="AFI66" s="643"/>
      <c r="AFJ66" s="643"/>
      <c r="AFK66" s="643"/>
      <c r="AFL66" s="643"/>
      <c r="AFM66" s="643"/>
      <c r="AFN66" s="643"/>
      <c r="AFO66" s="643"/>
      <c r="AFP66" s="643"/>
      <c r="AFQ66" s="643"/>
      <c r="AFR66" s="643"/>
      <c r="AFS66" s="643"/>
      <c r="AFT66" s="643"/>
      <c r="AFU66" s="643"/>
      <c r="AFV66" s="643"/>
      <c r="AFW66" s="643"/>
      <c r="AFX66" s="643"/>
      <c r="AFY66" s="643"/>
      <c r="AFZ66" s="643"/>
      <c r="AGA66" s="643"/>
      <c r="AGB66" s="643"/>
      <c r="AGC66" s="643"/>
      <c r="AGD66" s="643"/>
      <c r="AGE66" s="643"/>
      <c r="AGF66" s="643"/>
      <c r="AGG66" s="643"/>
      <c r="AGH66" s="643"/>
      <c r="AGI66" s="643"/>
      <c r="AGJ66" s="643"/>
      <c r="AGK66" s="643"/>
      <c r="AGL66" s="643"/>
      <c r="AGM66" s="643"/>
      <c r="AGN66" s="643"/>
      <c r="AGO66" s="643"/>
      <c r="AGP66" s="643"/>
      <c r="AGQ66" s="643"/>
      <c r="AGR66" s="643"/>
      <c r="AGS66" s="643"/>
      <c r="AGT66" s="643"/>
      <c r="AGU66" s="643"/>
      <c r="AGV66" s="643"/>
      <c r="AGW66" s="643"/>
      <c r="AGX66" s="643"/>
      <c r="AGY66" s="643"/>
      <c r="AGZ66" s="643"/>
      <c r="AHA66" s="643"/>
      <c r="AHB66" s="643"/>
      <c r="AHC66" s="643"/>
      <c r="AHD66" s="643"/>
      <c r="AHE66" s="643"/>
      <c r="AHF66" s="643"/>
      <c r="AHG66" s="643"/>
      <c r="AHH66" s="643"/>
      <c r="AHI66" s="643"/>
      <c r="AHJ66" s="643"/>
      <c r="AHK66" s="643"/>
      <c r="AHL66" s="643"/>
      <c r="AHM66" s="643"/>
      <c r="AHN66" s="643"/>
      <c r="AHO66" s="643"/>
      <c r="AHP66" s="643"/>
      <c r="AHQ66" s="643"/>
      <c r="AHR66" s="643"/>
      <c r="AHS66" s="643"/>
      <c r="AHT66" s="643"/>
      <c r="AHU66" s="643"/>
      <c r="AHV66" s="643"/>
      <c r="AHW66" s="643"/>
      <c r="AHX66" s="643"/>
      <c r="AHY66" s="643"/>
      <c r="AHZ66" s="643"/>
      <c r="AIA66" s="643"/>
      <c r="AIB66" s="643"/>
      <c r="AIC66" s="643"/>
      <c r="AID66" s="643"/>
      <c r="AIE66" s="643"/>
      <c r="AIF66" s="643"/>
      <c r="AIG66" s="643"/>
      <c r="AIH66" s="643"/>
      <c r="AII66" s="643"/>
      <c r="AIJ66" s="643"/>
      <c r="AIK66" s="643"/>
      <c r="AIL66" s="643"/>
      <c r="AIM66" s="643"/>
      <c r="AIN66" s="643"/>
      <c r="AIO66" s="643"/>
      <c r="AIP66" s="643"/>
      <c r="AIQ66" s="643"/>
      <c r="AIR66" s="643"/>
      <c r="AIS66" s="643"/>
      <c r="AIT66" s="643"/>
      <c r="AIU66" s="643"/>
      <c r="AIV66" s="643"/>
      <c r="AIW66" s="643"/>
      <c r="AIX66" s="643"/>
      <c r="AIY66" s="643"/>
      <c r="AIZ66" s="643"/>
      <c r="AJA66" s="643"/>
      <c r="AJB66" s="643"/>
      <c r="AJC66" s="643"/>
      <c r="AJD66" s="643"/>
      <c r="AJE66" s="643"/>
      <c r="AJF66" s="643"/>
      <c r="AJG66" s="643"/>
      <c r="AJH66" s="643"/>
      <c r="AJI66" s="643"/>
      <c r="AJJ66" s="643"/>
      <c r="AJK66" s="643"/>
      <c r="AJL66" s="643"/>
      <c r="AJM66" s="643"/>
      <c r="AJN66" s="643"/>
      <c r="AJO66" s="643"/>
      <c r="AJP66" s="643"/>
      <c r="AJQ66" s="643"/>
      <c r="AJR66" s="643"/>
      <c r="AJS66" s="643"/>
      <c r="AJT66" s="643"/>
      <c r="AJU66" s="643"/>
      <c r="AJV66" s="643"/>
      <c r="AJW66" s="643"/>
      <c r="AJX66" s="643"/>
      <c r="AJY66" s="643"/>
      <c r="AJZ66" s="643"/>
      <c r="AKA66" s="643"/>
      <c r="AKB66" s="643"/>
      <c r="AKC66" s="643"/>
      <c r="AKD66" s="643"/>
      <c r="AKE66" s="643"/>
      <c r="AKF66" s="643"/>
      <c r="AKG66" s="643"/>
      <c r="AKH66" s="643"/>
      <c r="AKI66" s="643"/>
      <c r="AKJ66" s="643"/>
      <c r="AKK66" s="643"/>
      <c r="AKL66" s="643"/>
      <c r="AKM66" s="643"/>
      <c r="AKN66" s="643"/>
      <c r="AKO66" s="643"/>
      <c r="AKP66" s="643"/>
      <c r="AKQ66" s="643"/>
      <c r="AKR66" s="643"/>
      <c r="AKS66" s="643"/>
      <c r="AKT66" s="643"/>
      <c r="AKU66" s="643"/>
      <c r="AKV66" s="643"/>
      <c r="AKW66" s="643"/>
      <c r="AKX66" s="643"/>
      <c r="AKY66" s="643"/>
      <c r="AKZ66" s="643"/>
      <c r="ALA66" s="643"/>
      <c r="ALB66" s="643"/>
      <c r="ALC66" s="643"/>
      <c r="ALD66" s="643"/>
      <c r="ALE66" s="643"/>
      <c r="ALF66" s="643"/>
      <c r="ALG66" s="643"/>
      <c r="ALH66" s="643"/>
      <c r="ALI66" s="643"/>
      <c r="ALJ66" s="643"/>
      <c r="ALK66" s="643"/>
      <c r="ALL66" s="643"/>
      <c r="ALM66" s="643"/>
      <c r="ALN66" s="643"/>
      <c r="ALO66" s="643"/>
      <c r="ALP66" s="643"/>
      <c r="ALQ66" s="643"/>
      <c r="ALR66" s="643"/>
      <c r="ALS66" s="643"/>
      <c r="ALT66" s="643"/>
      <c r="ALU66" s="643"/>
      <c r="ALV66" s="643"/>
      <c r="ALW66" s="643"/>
      <c r="ALX66" s="643"/>
      <c r="ALY66" s="643"/>
      <c r="ALZ66" s="643"/>
      <c r="AMA66" s="643"/>
      <c r="AMB66" s="643"/>
      <c r="AMC66" s="643"/>
      <c r="AMD66" s="643"/>
      <c r="AME66" s="643"/>
      <c r="AMF66" s="643"/>
      <c r="AMG66" s="643"/>
      <c r="AMH66" s="643"/>
      <c r="AMI66" s="643"/>
      <c r="AMJ66" s="643"/>
      <c r="AMK66" s="643"/>
      <c r="AML66" s="643"/>
      <c r="AMM66" s="643"/>
      <c r="AMN66" s="643"/>
      <c r="AMO66" s="643"/>
      <c r="AMP66" s="643"/>
      <c r="AMQ66" s="643"/>
      <c r="AMR66" s="643"/>
      <c r="AMS66" s="643"/>
      <c r="AMT66" s="643"/>
      <c r="AMU66" s="643"/>
      <c r="AMV66" s="643"/>
      <c r="AMW66" s="643"/>
      <c r="AMX66" s="643"/>
      <c r="AMY66" s="643"/>
      <c r="AMZ66" s="643"/>
      <c r="ANA66" s="643"/>
      <c r="ANB66" s="643"/>
      <c r="ANC66" s="643"/>
      <c r="AND66" s="643"/>
      <c r="ANE66" s="643"/>
      <c r="ANF66" s="643"/>
      <c r="ANG66" s="643"/>
      <c r="ANH66" s="643"/>
      <c r="ANI66" s="643"/>
      <c r="ANJ66" s="643"/>
      <c r="ANK66" s="643"/>
      <c r="ANL66" s="643"/>
      <c r="ANM66" s="643"/>
      <c r="ANN66" s="643"/>
      <c r="ANO66" s="643"/>
      <c r="ANP66" s="643"/>
      <c r="ANQ66" s="643"/>
      <c r="ANR66" s="643"/>
      <c r="ANS66" s="643"/>
      <c r="ANT66" s="643"/>
      <c r="ANU66" s="643"/>
      <c r="ANV66" s="643"/>
      <c r="ANW66" s="643"/>
      <c r="ANX66" s="643"/>
      <c r="ANY66" s="643"/>
      <c r="ANZ66" s="643"/>
      <c r="AOA66" s="643"/>
      <c r="AOB66" s="643"/>
      <c r="AOC66" s="643"/>
      <c r="AOD66" s="643"/>
      <c r="AOE66" s="643"/>
      <c r="AOF66" s="643"/>
      <c r="AOG66" s="643"/>
      <c r="AOH66" s="643"/>
      <c r="AOI66" s="643"/>
      <c r="AOJ66" s="643"/>
      <c r="AOK66" s="643"/>
      <c r="AOL66" s="643"/>
      <c r="AOM66" s="643"/>
      <c r="AON66" s="643"/>
      <c r="AOO66" s="643"/>
      <c r="AOP66" s="643"/>
      <c r="AOQ66" s="643"/>
      <c r="AOR66" s="643"/>
      <c r="AOS66" s="643"/>
      <c r="AOT66" s="643"/>
      <c r="AOU66" s="643"/>
      <c r="AOV66" s="643"/>
      <c r="AOW66" s="643"/>
      <c r="AOX66" s="643"/>
      <c r="AOY66" s="643"/>
      <c r="AOZ66" s="643"/>
      <c r="APA66" s="643"/>
      <c r="APB66" s="643"/>
      <c r="APC66" s="643"/>
      <c r="APD66" s="643"/>
      <c r="APE66" s="643"/>
      <c r="APF66" s="643"/>
      <c r="APG66" s="643"/>
      <c r="APH66" s="643"/>
      <c r="API66" s="643"/>
      <c r="APJ66" s="643"/>
      <c r="APK66" s="643"/>
      <c r="APL66" s="643"/>
      <c r="APM66" s="643"/>
      <c r="APN66" s="643"/>
      <c r="APO66" s="643"/>
      <c r="APP66" s="643"/>
      <c r="APQ66" s="643"/>
      <c r="APR66" s="643"/>
      <c r="APS66" s="643"/>
      <c r="APT66" s="643"/>
      <c r="APU66" s="643"/>
      <c r="APV66" s="643"/>
      <c r="APW66" s="643"/>
      <c r="APX66" s="643"/>
      <c r="APY66" s="643"/>
      <c r="APZ66" s="643"/>
      <c r="AQA66" s="643"/>
      <c r="AQB66" s="643"/>
      <c r="AQC66" s="643"/>
      <c r="AQD66" s="643"/>
      <c r="AQE66" s="643"/>
      <c r="AQF66" s="643"/>
      <c r="AQG66" s="643"/>
      <c r="AQH66" s="643"/>
      <c r="AQI66" s="643"/>
      <c r="AQJ66" s="643"/>
      <c r="AQK66" s="643"/>
      <c r="AQL66" s="643"/>
      <c r="AQM66" s="643"/>
      <c r="AQN66" s="643"/>
      <c r="AQO66" s="643"/>
      <c r="AQP66" s="643"/>
      <c r="AQQ66" s="643"/>
      <c r="AQR66" s="643"/>
      <c r="AQS66" s="643"/>
      <c r="AQT66" s="643"/>
      <c r="AQU66" s="643"/>
      <c r="AQV66" s="643"/>
      <c r="AQW66" s="643"/>
      <c r="AQX66" s="643"/>
      <c r="AQY66" s="643"/>
      <c r="AQZ66" s="643"/>
      <c r="ARA66" s="643"/>
      <c r="ARB66" s="643"/>
      <c r="ARC66" s="643"/>
      <c r="ARD66" s="643"/>
      <c r="ARE66" s="643"/>
      <c r="ARF66" s="643"/>
      <c r="ARG66" s="643"/>
      <c r="ARH66" s="643"/>
      <c r="ARI66" s="643"/>
      <c r="ARJ66" s="643"/>
      <c r="ARK66" s="643"/>
      <c r="ARL66" s="643"/>
      <c r="ARM66" s="643"/>
      <c r="ARN66" s="643"/>
      <c r="ARO66" s="643"/>
      <c r="ARP66" s="643"/>
      <c r="ARQ66" s="643"/>
      <c r="ARR66" s="643"/>
      <c r="ARS66" s="643"/>
      <c r="ART66" s="643"/>
      <c r="ARU66" s="643"/>
      <c r="ARV66" s="643"/>
      <c r="ARW66" s="643"/>
      <c r="ARX66" s="643"/>
      <c r="ARY66" s="643"/>
      <c r="ARZ66" s="643"/>
      <c r="ASA66" s="643"/>
      <c r="ASB66" s="643"/>
      <c r="ASC66" s="643"/>
      <c r="ASD66" s="643"/>
      <c r="ASE66" s="643"/>
      <c r="ASF66" s="643"/>
      <c r="ASG66" s="643"/>
      <c r="ASH66" s="643"/>
      <c r="ASI66" s="643"/>
      <c r="ASJ66" s="643"/>
      <c r="ASK66" s="643"/>
      <c r="ASL66" s="643"/>
      <c r="ASM66" s="643"/>
      <c r="ASN66" s="643"/>
      <c r="ASO66" s="643"/>
      <c r="ASP66" s="643"/>
      <c r="ASQ66" s="643"/>
      <c r="ASR66" s="643"/>
      <c r="ASS66" s="643"/>
      <c r="AST66" s="643"/>
      <c r="ASU66" s="643"/>
      <c r="ASV66" s="643"/>
      <c r="ASW66" s="643"/>
      <c r="ASX66" s="643"/>
      <c r="ASY66" s="643"/>
      <c r="ASZ66" s="643"/>
      <c r="ATA66" s="643"/>
      <c r="ATB66" s="643"/>
      <c r="ATC66" s="643"/>
      <c r="ATD66" s="643"/>
      <c r="ATE66" s="643"/>
      <c r="ATF66" s="643"/>
      <c r="ATG66" s="643"/>
      <c r="ATH66" s="643"/>
      <c r="ATI66" s="643"/>
      <c r="ATJ66" s="643"/>
      <c r="ATK66" s="643"/>
      <c r="ATL66" s="643"/>
      <c r="ATM66" s="643"/>
      <c r="ATN66" s="643"/>
      <c r="ATO66" s="643"/>
      <c r="ATP66" s="643"/>
      <c r="ATQ66" s="643"/>
      <c r="ATR66" s="643"/>
      <c r="ATS66" s="643"/>
      <c r="ATT66" s="643"/>
      <c r="ATU66" s="643"/>
      <c r="ATV66" s="643"/>
      <c r="ATW66" s="643"/>
      <c r="ATX66" s="643"/>
      <c r="ATY66" s="643"/>
      <c r="ATZ66" s="643"/>
      <c r="AUA66" s="643"/>
      <c r="AUB66" s="643"/>
      <c r="AUC66" s="643"/>
      <c r="AUD66" s="643"/>
      <c r="AUE66" s="643"/>
      <c r="AUF66" s="643"/>
      <c r="AUG66" s="643"/>
      <c r="AUH66" s="643"/>
      <c r="AUI66" s="643"/>
      <c r="AUJ66" s="643"/>
      <c r="AUK66" s="643"/>
      <c r="AUL66" s="643"/>
      <c r="AUM66" s="643"/>
      <c r="AUN66" s="643"/>
      <c r="AUO66" s="643"/>
      <c r="AUP66" s="643"/>
      <c r="AUQ66" s="643"/>
      <c r="AUR66" s="643"/>
      <c r="AUS66" s="643"/>
      <c r="AUT66" s="643"/>
      <c r="AUU66" s="643"/>
      <c r="AUV66" s="643"/>
      <c r="AUW66" s="643"/>
      <c r="AUX66" s="643"/>
      <c r="AUY66" s="643"/>
      <c r="AUZ66" s="643"/>
      <c r="AVA66" s="643"/>
      <c r="AVB66" s="643"/>
      <c r="AVC66" s="643"/>
      <c r="AVD66" s="643"/>
      <c r="AVE66" s="643"/>
      <c r="AVF66" s="643"/>
      <c r="AVG66" s="643"/>
      <c r="AVH66" s="643"/>
      <c r="AVI66" s="643"/>
      <c r="AVJ66" s="643"/>
      <c r="AVK66" s="643"/>
      <c r="AVL66" s="643"/>
      <c r="AVM66" s="643"/>
      <c r="AVN66" s="643"/>
      <c r="AVO66" s="643"/>
      <c r="AVP66" s="643"/>
      <c r="AVQ66" s="643"/>
      <c r="AVR66" s="643"/>
      <c r="AVS66" s="643"/>
      <c r="AVT66" s="643"/>
      <c r="AVU66" s="643"/>
      <c r="AVV66" s="643"/>
      <c r="AVW66" s="643"/>
      <c r="AVX66" s="643"/>
      <c r="AVY66" s="643"/>
      <c r="AVZ66" s="643"/>
      <c r="AWA66" s="643"/>
      <c r="AWB66" s="643"/>
      <c r="AWC66" s="643"/>
      <c r="AWD66" s="643"/>
      <c r="AWE66" s="643"/>
      <c r="AWF66" s="643"/>
      <c r="AWG66" s="643"/>
      <c r="AWH66" s="643"/>
      <c r="AWI66" s="643"/>
      <c r="AWJ66" s="643"/>
      <c r="AWK66" s="643"/>
      <c r="AWL66" s="643"/>
      <c r="AWM66" s="643"/>
      <c r="AWN66" s="643"/>
      <c r="AWO66" s="643"/>
      <c r="AWP66" s="643"/>
      <c r="AWQ66" s="643"/>
      <c r="AWR66" s="643"/>
      <c r="AWS66" s="643"/>
      <c r="AWT66" s="643"/>
      <c r="AWU66" s="643"/>
      <c r="AWV66" s="643"/>
      <c r="AWW66" s="643"/>
      <c r="AWX66" s="643"/>
      <c r="AWY66" s="643"/>
      <c r="AWZ66" s="643"/>
      <c r="AXA66" s="643"/>
      <c r="AXB66" s="643"/>
      <c r="AXC66" s="643"/>
      <c r="AXD66" s="643"/>
      <c r="AXE66" s="643"/>
      <c r="AXF66" s="643"/>
      <c r="AXG66" s="643"/>
      <c r="AXH66" s="643"/>
      <c r="AXI66" s="643"/>
      <c r="AXJ66" s="643"/>
      <c r="AXK66" s="643"/>
      <c r="AXL66" s="643"/>
      <c r="AXM66" s="643"/>
      <c r="AXN66" s="643"/>
      <c r="AXO66" s="643"/>
      <c r="AXP66" s="643"/>
      <c r="AXQ66" s="643"/>
      <c r="AXR66" s="643"/>
      <c r="AXS66" s="643"/>
      <c r="AXT66" s="643"/>
      <c r="AXU66" s="643"/>
      <c r="AXV66" s="643"/>
      <c r="AXW66" s="643"/>
      <c r="AXX66" s="643"/>
      <c r="AXY66" s="643"/>
      <c r="AXZ66" s="643"/>
      <c r="AYA66" s="643"/>
      <c r="AYB66" s="643"/>
      <c r="AYC66" s="643"/>
      <c r="AYD66" s="643"/>
      <c r="AYE66" s="643"/>
      <c r="AYF66" s="643"/>
      <c r="AYG66" s="643"/>
      <c r="AYH66" s="643"/>
      <c r="AYI66" s="643"/>
      <c r="AYJ66" s="643"/>
      <c r="AYK66" s="643"/>
      <c r="AYL66" s="643"/>
      <c r="AYM66" s="643"/>
      <c r="AYN66" s="643"/>
      <c r="AYO66" s="643"/>
      <c r="AYP66" s="643"/>
      <c r="AYQ66" s="643"/>
      <c r="AYR66" s="643"/>
      <c r="AYS66" s="643"/>
      <c r="AYT66" s="643"/>
      <c r="AYU66" s="643"/>
      <c r="AYV66" s="643"/>
      <c r="AYW66" s="643"/>
      <c r="AYX66" s="643"/>
      <c r="AYY66" s="643"/>
      <c r="AYZ66" s="643"/>
      <c r="AZA66" s="643"/>
      <c r="AZB66" s="643"/>
      <c r="AZC66" s="643"/>
      <c r="AZD66" s="643"/>
      <c r="AZE66" s="643"/>
      <c r="AZF66" s="643"/>
      <c r="AZG66" s="643"/>
      <c r="AZH66" s="643"/>
      <c r="AZI66" s="643"/>
      <c r="AZJ66" s="643"/>
      <c r="AZK66" s="643"/>
      <c r="AZL66" s="643"/>
      <c r="AZM66" s="643"/>
      <c r="AZN66" s="643"/>
      <c r="AZO66" s="643"/>
      <c r="AZP66" s="643"/>
      <c r="AZQ66" s="643"/>
      <c r="AZR66" s="643"/>
      <c r="AZS66" s="643"/>
      <c r="AZT66" s="643"/>
      <c r="AZU66" s="643"/>
      <c r="AZV66" s="643"/>
      <c r="AZW66" s="643"/>
      <c r="AZX66" s="643"/>
      <c r="AZY66" s="643"/>
      <c r="AZZ66" s="643"/>
      <c r="BAA66" s="643"/>
      <c r="BAB66" s="643"/>
      <c r="BAC66" s="643"/>
      <c r="BAD66" s="643"/>
      <c r="BAE66" s="643"/>
      <c r="BAF66" s="643"/>
      <c r="BAG66" s="643"/>
      <c r="BAH66" s="643"/>
      <c r="BAI66" s="643"/>
      <c r="BAJ66" s="643"/>
      <c r="BAK66" s="643"/>
      <c r="BAL66" s="643"/>
      <c r="BAM66" s="643"/>
      <c r="BAN66" s="643"/>
      <c r="BAO66" s="643"/>
      <c r="BAP66" s="643"/>
      <c r="BAQ66" s="643"/>
      <c r="BAR66" s="643"/>
      <c r="BAS66" s="643"/>
      <c r="BAT66" s="643"/>
      <c r="BAU66" s="643"/>
      <c r="BAV66" s="643"/>
      <c r="BAW66" s="643"/>
      <c r="BAX66" s="643"/>
      <c r="BAY66" s="643"/>
      <c r="BAZ66" s="643"/>
      <c r="BBA66" s="643"/>
      <c r="BBB66" s="643"/>
      <c r="BBC66" s="643"/>
      <c r="BBD66" s="643"/>
      <c r="BBE66" s="643"/>
      <c r="BBF66" s="643"/>
      <c r="BBG66" s="643"/>
      <c r="BBH66" s="643"/>
      <c r="BBI66" s="643"/>
      <c r="BBJ66" s="643"/>
      <c r="BBK66" s="643"/>
      <c r="BBL66" s="643"/>
      <c r="BBM66" s="643"/>
      <c r="BBN66" s="643"/>
      <c r="BBO66" s="643"/>
      <c r="BBP66" s="643"/>
      <c r="BBQ66" s="643"/>
      <c r="BBR66" s="643"/>
      <c r="BBS66" s="643"/>
      <c r="BBT66" s="643"/>
      <c r="BBU66" s="643"/>
      <c r="BBV66" s="643"/>
      <c r="BBW66" s="643"/>
      <c r="BBX66" s="643"/>
      <c r="BBY66" s="643"/>
      <c r="BBZ66" s="643"/>
      <c r="BCA66" s="643"/>
      <c r="BCB66" s="643"/>
      <c r="BCC66" s="643"/>
      <c r="BCD66" s="643"/>
      <c r="BCE66" s="643"/>
      <c r="BCF66" s="643"/>
      <c r="BCG66" s="643"/>
      <c r="BCH66" s="643"/>
      <c r="BCI66" s="643"/>
      <c r="BCJ66" s="643"/>
      <c r="BCK66" s="643"/>
      <c r="BCL66" s="643"/>
      <c r="BCM66" s="643"/>
      <c r="BCN66" s="643"/>
      <c r="BCO66" s="643"/>
      <c r="BCP66" s="643"/>
      <c r="BCQ66" s="643"/>
      <c r="BCR66" s="643"/>
      <c r="BCS66" s="643"/>
      <c r="BCT66" s="643"/>
      <c r="BCU66" s="643"/>
      <c r="BCV66" s="643"/>
      <c r="BCW66" s="643"/>
      <c r="BCX66" s="643"/>
      <c r="BCY66" s="643"/>
      <c r="BCZ66" s="643"/>
      <c r="BDA66" s="643"/>
      <c r="BDB66" s="643"/>
      <c r="BDC66" s="643"/>
      <c r="BDD66" s="643"/>
      <c r="BDE66" s="643"/>
      <c r="BDF66" s="643"/>
      <c r="BDG66" s="643"/>
      <c r="BDH66" s="643"/>
      <c r="BDI66" s="643"/>
      <c r="BDJ66" s="643"/>
      <c r="BDK66" s="643"/>
      <c r="BDL66" s="643"/>
      <c r="BDM66" s="643"/>
      <c r="BDN66" s="643"/>
      <c r="BDO66" s="643"/>
      <c r="BDP66" s="643"/>
      <c r="BDQ66" s="643"/>
      <c r="BDR66" s="643"/>
      <c r="BDS66" s="643"/>
      <c r="BDT66" s="643"/>
      <c r="BDU66" s="643"/>
      <c r="BDV66" s="643"/>
      <c r="BDW66" s="643"/>
      <c r="BDX66" s="643"/>
      <c r="BDY66" s="643"/>
      <c r="BDZ66" s="643"/>
      <c r="BEA66" s="643"/>
      <c r="BEB66" s="643"/>
      <c r="BEC66" s="643"/>
      <c r="BED66" s="643"/>
      <c r="BEE66" s="643"/>
      <c r="BEF66" s="643"/>
      <c r="BEG66" s="643"/>
      <c r="BEH66" s="643"/>
      <c r="BEI66" s="643"/>
      <c r="BEJ66" s="643"/>
      <c r="BEK66" s="643"/>
      <c r="BEL66" s="643"/>
      <c r="BEM66" s="643"/>
      <c r="BEN66" s="643"/>
      <c r="BEO66" s="643"/>
      <c r="BEP66" s="643"/>
      <c r="BEQ66" s="643"/>
      <c r="BER66" s="643"/>
      <c r="BES66" s="643"/>
      <c r="BET66" s="643"/>
      <c r="BEU66" s="643"/>
      <c r="BEV66" s="643"/>
      <c r="BEW66" s="643"/>
      <c r="BEX66" s="643"/>
      <c r="BEY66" s="643"/>
      <c r="BEZ66" s="643"/>
      <c r="BFA66" s="643"/>
      <c r="BFB66" s="643"/>
      <c r="BFC66" s="643"/>
      <c r="BFD66" s="643"/>
      <c r="BFE66" s="643"/>
      <c r="BFF66" s="643"/>
      <c r="BFG66" s="643"/>
      <c r="BFH66" s="643"/>
      <c r="BFI66" s="643"/>
      <c r="BFJ66" s="643"/>
      <c r="BFK66" s="643"/>
      <c r="BFL66" s="643"/>
      <c r="BFM66" s="643"/>
      <c r="BFN66" s="643"/>
      <c r="BFO66" s="643"/>
      <c r="BFP66" s="643"/>
      <c r="BFQ66" s="643"/>
      <c r="BFR66" s="643"/>
      <c r="BFS66" s="643"/>
      <c r="BFT66" s="643"/>
      <c r="BFU66" s="643"/>
      <c r="BFV66" s="643"/>
      <c r="BFW66" s="643"/>
      <c r="BFX66" s="643"/>
      <c r="BFY66" s="643"/>
      <c r="BFZ66" s="643"/>
      <c r="BGA66" s="643"/>
      <c r="BGB66" s="643"/>
      <c r="BGC66" s="643"/>
      <c r="BGD66" s="643"/>
      <c r="BGE66" s="643"/>
      <c r="BGF66" s="643"/>
      <c r="BGG66" s="643"/>
      <c r="BGH66" s="643"/>
      <c r="BGI66" s="643"/>
      <c r="BGJ66" s="643"/>
      <c r="BGK66" s="643"/>
      <c r="BGL66" s="643"/>
      <c r="BGM66" s="643"/>
      <c r="BGN66" s="643"/>
      <c r="BGO66" s="643"/>
      <c r="BGP66" s="643"/>
      <c r="BGQ66" s="643"/>
      <c r="BGR66" s="643"/>
      <c r="BGS66" s="643"/>
      <c r="BGT66" s="643"/>
      <c r="BGU66" s="643"/>
      <c r="BGV66" s="643"/>
      <c r="BGW66" s="643"/>
      <c r="BGX66" s="643"/>
      <c r="BGY66" s="643"/>
      <c r="BGZ66" s="643"/>
      <c r="BHA66" s="643"/>
      <c r="BHB66" s="643"/>
      <c r="BHC66" s="643"/>
      <c r="BHD66" s="643"/>
      <c r="BHE66" s="643"/>
      <c r="BHF66" s="643"/>
      <c r="BHG66" s="643"/>
      <c r="BHH66" s="643"/>
      <c r="BHI66" s="643"/>
      <c r="BHJ66" s="643"/>
      <c r="BHK66" s="643"/>
      <c r="BHL66" s="643"/>
      <c r="BHM66" s="643"/>
      <c r="BHN66" s="643"/>
      <c r="BHO66" s="643"/>
      <c r="BHP66" s="643"/>
      <c r="BHQ66" s="643"/>
      <c r="BHR66" s="643"/>
      <c r="BHS66" s="643"/>
      <c r="BHT66" s="643"/>
      <c r="BHU66" s="643"/>
      <c r="BHV66" s="643"/>
      <c r="BHW66" s="643"/>
      <c r="BHX66" s="643"/>
      <c r="BHY66" s="643"/>
      <c r="BHZ66" s="643"/>
      <c r="BIA66" s="643"/>
      <c r="BIB66" s="643"/>
      <c r="BIC66" s="643"/>
      <c r="BID66" s="643"/>
      <c r="BIE66" s="643"/>
      <c r="BIF66" s="643"/>
      <c r="BIG66" s="643"/>
      <c r="BIH66" s="643"/>
      <c r="BII66" s="643"/>
      <c r="BIJ66" s="643"/>
      <c r="BIK66" s="643"/>
      <c r="BIL66" s="643"/>
      <c r="BIM66" s="643"/>
      <c r="BIN66" s="643"/>
      <c r="BIO66" s="643"/>
      <c r="BIP66" s="643"/>
      <c r="BIQ66" s="643"/>
      <c r="BIR66" s="643"/>
      <c r="BIS66" s="643"/>
      <c r="BIT66" s="643"/>
      <c r="BIU66" s="643"/>
      <c r="BIV66" s="643"/>
      <c r="BIW66" s="643"/>
      <c r="BIX66" s="643"/>
      <c r="BIY66" s="643"/>
      <c r="BIZ66" s="643"/>
      <c r="BJA66" s="643"/>
      <c r="BJB66" s="643"/>
      <c r="BJC66" s="643"/>
      <c r="BJD66" s="643"/>
      <c r="BJE66" s="643"/>
      <c r="BJF66" s="643"/>
      <c r="BJG66" s="643"/>
      <c r="BJH66" s="643"/>
      <c r="BJI66" s="643"/>
      <c r="BJJ66" s="643"/>
      <c r="BJK66" s="643"/>
      <c r="BJL66" s="643"/>
      <c r="BJM66" s="643"/>
      <c r="BJN66" s="643"/>
      <c r="BJO66" s="643"/>
      <c r="BJP66" s="643"/>
      <c r="BJQ66" s="643"/>
      <c r="BJR66" s="643"/>
      <c r="BJS66" s="643"/>
      <c r="BJT66" s="643"/>
      <c r="BJU66" s="643"/>
      <c r="BJV66" s="643"/>
      <c r="BJW66" s="643"/>
      <c r="BJX66" s="643"/>
      <c r="BJY66" s="643"/>
      <c r="BJZ66" s="643"/>
      <c r="BKA66" s="643"/>
      <c r="BKB66" s="643"/>
      <c r="BKC66" s="643"/>
      <c r="BKD66" s="643"/>
      <c r="BKE66" s="643"/>
      <c r="BKF66" s="643"/>
      <c r="BKG66" s="643"/>
      <c r="BKH66" s="643"/>
      <c r="BKI66" s="643"/>
      <c r="BKJ66" s="643"/>
      <c r="BKK66" s="643"/>
      <c r="BKL66" s="643"/>
      <c r="BKM66" s="643"/>
      <c r="BKN66" s="643"/>
      <c r="BKO66" s="643"/>
      <c r="BKP66" s="643"/>
      <c r="BKQ66" s="643"/>
      <c r="BKR66" s="643"/>
      <c r="BKS66" s="643"/>
      <c r="BKT66" s="643"/>
      <c r="BKU66" s="643"/>
      <c r="BKV66" s="643"/>
      <c r="BKW66" s="643"/>
      <c r="BKX66" s="643"/>
      <c r="BKY66" s="643"/>
      <c r="BKZ66" s="643"/>
      <c r="BLA66" s="643"/>
      <c r="BLB66" s="643"/>
      <c r="BLC66" s="643"/>
      <c r="BLD66" s="643"/>
      <c r="BLE66" s="643"/>
      <c r="BLF66" s="643"/>
      <c r="BLG66" s="643"/>
      <c r="BLH66" s="643"/>
      <c r="BLI66" s="643"/>
      <c r="BLJ66" s="643"/>
      <c r="BLK66" s="643"/>
      <c r="BLL66" s="643"/>
      <c r="BLM66" s="643"/>
      <c r="BLN66" s="643"/>
      <c r="BLO66" s="643"/>
      <c r="BLP66" s="643"/>
      <c r="BLQ66" s="643"/>
      <c r="BLR66" s="643"/>
      <c r="BLS66" s="643"/>
      <c r="BLT66" s="643"/>
      <c r="BLU66" s="643"/>
      <c r="BLV66" s="643"/>
      <c r="BLW66" s="643"/>
      <c r="BLX66" s="643"/>
      <c r="BLY66" s="643"/>
      <c r="BLZ66" s="643"/>
      <c r="BMA66" s="643"/>
      <c r="BMB66" s="643"/>
      <c r="BMC66" s="643"/>
      <c r="BMD66" s="643"/>
      <c r="BME66" s="643"/>
      <c r="BMF66" s="643"/>
      <c r="BMG66" s="643"/>
      <c r="BMH66" s="643"/>
      <c r="BMI66" s="643"/>
      <c r="BMJ66" s="643"/>
      <c r="BMK66" s="643"/>
      <c r="BML66" s="643"/>
      <c r="BMM66" s="643"/>
      <c r="BMN66" s="643"/>
      <c r="BMO66" s="643"/>
      <c r="BMP66" s="643"/>
      <c r="BMQ66" s="643"/>
      <c r="BMR66" s="643"/>
      <c r="BMS66" s="643"/>
      <c r="BMT66" s="643"/>
      <c r="BMU66" s="643"/>
      <c r="BMV66" s="643"/>
      <c r="BMW66" s="643"/>
      <c r="BMX66" s="643"/>
      <c r="BMY66" s="643"/>
      <c r="BMZ66" s="643"/>
      <c r="BNA66" s="643"/>
      <c r="BNB66" s="643"/>
      <c r="BNC66" s="643"/>
      <c r="BND66" s="643"/>
      <c r="BNE66" s="643"/>
      <c r="BNF66" s="643"/>
      <c r="BNG66" s="643"/>
      <c r="BNH66" s="643"/>
      <c r="BNI66" s="643"/>
      <c r="BNJ66" s="643"/>
      <c r="BNK66" s="643"/>
      <c r="BNL66" s="643"/>
      <c r="BNM66" s="643"/>
      <c r="BNN66" s="643"/>
      <c r="BNO66" s="643"/>
      <c r="BNP66" s="643"/>
      <c r="BNQ66" s="643"/>
      <c r="BNR66" s="643"/>
      <c r="BNS66" s="643"/>
      <c r="BNT66" s="643"/>
      <c r="BNU66" s="643"/>
      <c r="BNV66" s="643"/>
      <c r="BNW66" s="643"/>
      <c r="BNX66" s="643"/>
      <c r="BNY66" s="643"/>
      <c r="BNZ66" s="643"/>
      <c r="BOA66" s="643"/>
      <c r="BOB66" s="643"/>
      <c r="BOC66" s="643"/>
      <c r="BOD66" s="643"/>
      <c r="BOE66" s="643"/>
      <c r="BOF66" s="643"/>
      <c r="BOG66" s="643"/>
      <c r="BOH66" s="643"/>
      <c r="BOI66" s="643"/>
      <c r="BOJ66" s="643"/>
      <c r="BOK66" s="643"/>
      <c r="BOL66" s="643"/>
      <c r="BOM66" s="643"/>
      <c r="BON66" s="643"/>
      <c r="BOO66" s="643"/>
      <c r="BOP66" s="643"/>
      <c r="BOQ66" s="643"/>
      <c r="BOR66" s="643"/>
      <c r="BOS66" s="643"/>
      <c r="BOT66" s="643"/>
      <c r="BOU66" s="643"/>
      <c r="BOV66" s="643"/>
      <c r="BOW66" s="643"/>
      <c r="BOX66" s="643"/>
      <c r="BOY66" s="643"/>
      <c r="BOZ66" s="643"/>
      <c r="BPA66" s="643"/>
      <c r="BPB66" s="643"/>
      <c r="BPC66" s="643"/>
      <c r="BPD66" s="643"/>
      <c r="BPE66" s="643"/>
      <c r="BPF66" s="643"/>
      <c r="BPG66" s="643"/>
      <c r="BPH66" s="643"/>
      <c r="BPI66" s="643"/>
      <c r="BPJ66" s="643"/>
      <c r="BPK66" s="643"/>
      <c r="BPL66" s="643"/>
      <c r="BPM66" s="643"/>
      <c r="BPN66" s="643"/>
      <c r="BPO66" s="643"/>
      <c r="BPP66" s="643"/>
      <c r="BPQ66" s="643"/>
      <c r="BPR66" s="643"/>
      <c r="BPS66" s="643"/>
      <c r="BPT66" s="643"/>
      <c r="BPU66" s="643"/>
      <c r="BPV66" s="643"/>
      <c r="BPW66" s="643"/>
      <c r="BPX66" s="643"/>
      <c r="BPY66" s="643"/>
      <c r="BPZ66" s="643"/>
      <c r="BQA66" s="643"/>
      <c r="BQB66" s="643"/>
      <c r="BQC66" s="643"/>
      <c r="BQD66" s="643"/>
      <c r="BQE66" s="643"/>
      <c r="BQF66" s="643"/>
      <c r="BQG66" s="643"/>
      <c r="BQH66" s="643"/>
      <c r="BQI66" s="643"/>
      <c r="BQJ66" s="643"/>
      <c r="BQK66" s="643"/>
      <c r="BQL66" s="643"/>
      <c r="BQM66" s="643"/>
      <c r="BQN66" s="643"/>
      <c r="BQO66" s="643"/>
      <c r="BQP66" s="643"/>
      <c r="BQQ66" s="643"/>
      <c r="BQR66" s="643"/>
      <c r="BQS66" s="643"/>
      <c r="BQT66" s="643"/>
      <c r="BQU66" s="643"/>
      <c r="BQV66" s="643"/>
      <c r="BQW66" s="643"/>
      <c r="BQX66" s="643"/>
      <c r="BQY66" s="643"/>
      <c r="BQZ66" s="643"/>
      <c r="BRA66" s="643"/>
      <c r="BRB66" s="643"/>
      <c r="BRC66" s="643"/>
      <c r="BRD66" s="643"/>
      <c r="BRE66" s="643"/>
      <c r="BRF66" s="643"/>
      <c r="BRG66" s="643"/>
      <c r="BRH66" s="643"/>
      <c r="BRI66" s="643"/>
      <c r="BRJ66" s="643"/>
      <c r="BRK66" s="643"/>
      <c r="BRL66" s="643"/>
      <c r="BRM66" s="643"/>
      <c r="BRN66" s="643"/>
      <c r="BRO66" s="643"/>
      <c r="BRP66" s="643"/>
      <c r="BRQ66" s="643"/>
      <c r="BRR66" s="643"/>
      <c r="BRS66" s="643"/>
      <c r="BRT66" s="643"/>
      <c r="BRU66" s="643"/>
      <c r="BRV66" s="643"/>
      <c r="BRW66" s="643"/>
      <c r="BRX66" s="643"/>
      <c r="BRY66" s="643"/>
      <c r="BRZ66" s="643"/>
      <c r="BSA66" s="643"/>
      <c r="BSB66" s="643"/>
      <c r="BSC66" s="643"/>
      <c r="BSD66" s="643"/>
      <c r="BSE66" s="643"/>
      <c r="BSF66" s="643"/>
      <c r="BSG66" s="643"/>
      <c r="BSH66" s="643"/>
      <c r="BSI66" s="643"/>
      <c r="BSJ66" s="643"/>
      <c r="BSK66" s="643"/>
      <c r="BSL66" s="643"/>
      <c r="BSM66" s="643"/>
      <c r="BSN66" s="643"/>
      <c r="BSO66" s="643"/>
      <c r="BSP66" s="643"/>
      <c r="BSQ66" s="643"/>
      <c r="BSR66" s="643"/>
      <c r="BSS66" s="643"/>
      <c r="BST66" s="643"/>
      <c r="BSU66" s="643"/>
      <c r="BSV66" s="643"/>
      <c r="BSW66" s="643"/>
      <c r="BSX66" s="643"/>
      <c r="BSY66" s="643"/>
      <c r="BSZ66" s="643"/>
      <c r="BTA66" s="643"/>
      <c r="BTB66" s="643"/>
      <c r="BTC66" s="643"/>
      <c r="BTD66" s="643"/>
      <c r="BTE66" s="643"/>
      <c r="BTF66" s="643"/>
      <c r="BTG66" s="643"/>
      <c r="BTH66" s="643"/>
      <c r="BTI66" s="643"/>
      <c r="BTJ66" s="643"/>
      <c r="BTK66" s="643"/>
      <c r="BTL66" s="643"/>
      <c r="BTM66" s="643"/>
      <c r="BTN66" s="643"/>
      <c r="BTO66" s="643"/>
      <c r="BTP66" s="643"/>
      <c r="BTQ66" s="643"/>
      <c r="BTR66" s="643"/>
      <c r="BTS66" s="643"/>
      <c r="BTT66" s="643"/>
      <c r="BTU66" s="643"/>
      <c r="BTV66" s="643"/>
      <c r="BTW66" s="643"/>
      <c r="BTX66" s="643"/>
      <c r="BTY66" s="643"/>
      <c r="BTZ66" s="643"/>
      <c r="BUA66" s="643"/>
      <c r="BUB66" s="643"/>
      <c r="BUC66" s="643"/>
      <c r="BUD66" s="643"/>
      <c r="BUE66" s="643"/>
      <c r="BUF66" s="643"/>
      <c r="BUG66" s="643"/>
      <c r="BUH66" s="643"/>
      <c r="BUI66" s="643"/>
      <c r="BUJ66" s="643"/>
      <c r="BUK66" s="643"/>
      <c r="BUL66" s="643"/>
      <c r="BUM66" s="643"/>
      <c r="BUN66" s="643"/>
      <c r="BUO66" s="643"/>
      <c r="BUP66" s="643"/>
      <c r="BUQ66" s="643"/>
      <c r="BUR66" s="643"/>
      <c r="BUS66" s="643"/>
      <c r="BUT66" s="643"/>
      <c r="BUU66" s="643"/>
      <c r="BUV66" s="643"/>
      <c r="BUW66" s="643"/>
      <c r="BUX66" s="643"/>
      <c r="BUY66" s="643"/>
      <c r="BUZ66" s="643"/>
      <c r="BVA66" s="643"/>
      <c r="BVB66" s="643"/>
      <c r="BVC66" s="643"/>
      <c r="BVD66" s="643"/>
      <c r="BVE66" s="643"/>
      <c r="BVF66" s="643"/>
      <c r="BVG66" s="643"/>
      <c r="BVH66" s="643"/>
      <c r="BVI66" s="643"/>
      <c r="BVJ66" s="643"/>
      <c r="BVK66" s="643"/>
      <c r="BVL66" s="643"/>
      <c r="BVM66" s="643"/>
      <c r="BVN66" s="643"/>
      <c r="BVO66" s="643"/>
      <c r="BVP66" s="643"/>
      <c r="BVQ66" s="643"/>
      <c r="BVR66" s="643"/>
      <c r="BVS66" s="643"/>
      <c r="BVT66" s="643"/>
      <c r="BVU66" s="643"/>
      <c r="BVV66" s="643"/>
      <c r="BVW66" s="643"/>
      <c r="BVX66" s="643"/>
      <c r="BVY66" s="643"/>
      <c r="BVZ66" s="643"/>
      <c r="BWA66" s="643"/>
      <c r="BWB66" s="643"/>
      <c r="BWC66" s="643"/>
      <c r="BWD66" s="643"/>
      <c r="BWE66" s="643"/>
      <c r="BWF66" s="643"/>
      <c r="BWG66" s="643"/>
      <c r="BWH66" s="643"/>
      <c r="BWI66" s="643"/>
      <c r="BWJ66" s="643"/>
      <c r="BWK66" s="643"/>
      <c r="BWL66" s="643"/>
      <c r="BWM66" s="643"/>
      <c r="BWN66" s="643"/>
      <c r="BWO66" s="643"/>
      <c r="BWP66" s="643"/>
      <c r="BWQ66" s="643"/>
      <c r="BWR66" s="643"/>
      <c r="BWS66" s="643"/>
      <c r="BWT66" s="643"/>
      <c r="BWU66" s="643"/>
      <c r="BWV66" s="643"/>
      <c r="BWW66" s="643"/>
      <c r="BWX66" s="643"/>
      <c r="BWY66" s="643"/>
      <c r="BWZ66" s="643"/>
      <c r="BXA66" s="643"/>
      <c r="BXB66" s="643"/>
      <c r="BXC66" s="643"/>
      <c r="BXD66" s="643"/>
      <c r="BXE66" s="643"/>
      <c r="BXF66" s="643"/>
      <c r="BXG66" s="643"/>
      <c r="BXH66" s="643"/>
      <c r="BXI66" s="643"/>
      <c r="BXJ66" s="643"/>
      <c r="BXK66" s="643"/>
      <c r="BXL66" s="643"/>
      <c r="BXM66" s="643"/>
      <c r="BXN66" s="643"/>
      <c r="BXO66" s="643"/>
      <c r="BXP66" s="643"/>
      <c r="BXQ66" s="643"/>
      <c r="BXR66" s="643"/>
      <c r="BXS66" s="643"/>
      <c r="BXT66" s="643"/>
      <c r="BXU66" s="643"/>
      <c r="BXV66" s="643"/>
      <c r="BXW66" s="643"/>
      <c r="BXX66" s="643"/>
      <c r="BXY66" s="643"/>
      <c r="BXZ66" s="643"/>
      <c r="BYA66" s="643"/>
      <c r="BYB66" s="643"/>
      <c r="BYC66" s="643"/>
      <c r="BYD66" s="643"/>
      <c r="BYE66" s="643"/>
      <c r="BYF66" s="643"/>
      <c r="BYG66" s="643"/>
      <c r="BYH66" s="643"/>
      <c r="BYI66" s="643"/>
      <c r="BYJ66" s="643"/>
      <c r="BYK66" s="643"/>
      <c r="BYL66" s="643"/>
      <c r="BYM66" s="643"/>
      <c r="BYN66" s="643"/>
      <c r="BYO66" s="643"/>
      <c r="BYP66" s="643"/>
      <c r="BYQ66" s="643"/>
      <c r="BYR66" s="643"/>
      <c r="BYS66" s="643"/>
      <c r="BYT66" s="643"/>
      <c r="BYU66" s="643"/>
      <c r="BYV66" s="643"/>
      <c r="BYW66" s="643"/>
      <c r="BYX66" s="643"/>
      <c r="BYY66" s="643"/>
      <c r="BYZ66" s="643"/>
      <c r="BZA66" s="643"/>
      <c r="BZB66" s="643"/>
      <c r="BZC66" s="643"/>
      <c r="BZD66" s="643"/>
      <c r="BZE66" s="643"/>
      <c r="BZF66" s="643"/>
      <c r="BZG66" s="643"/>
      <c r="BZH66" s="643"/>
      <c r="BZI66" s="643"/>
      <c r="BZJ66" s="643"/>
      <c r="BZK66" s="643"/>
      <c r="BZL66" s="643"/>
      <c r="BZM66" s="643"/>
      <c r="BZN66" s="643"/>
      <c r="BZO66" s="643"/>
      <c r="BZP66" s="643"/>
      <c r="BZQ66" s="643"/>
      <c r="BZR66" s="643"/>
      <c r="BZS66" s="643"/>
      <c r="BZT66" s="643"/>
      <c r="BZU66" s="643"/>
      <c r="BZV66" s="643"/>
      <c r="BZW66" s="643"/>
      <c r="BZX66" s="643"/>
      <c r="BZY66" s="643"/>
      <c r="BZZ66" s="643"/>
      <c r="CAA66" s="643"/>
      <c r="CAB66" s="643"/>
      <c r="CAC66" s="643"/>
      <c r="CAD66" s="643"/>
      <c r="CAE66" s="643"/>
      <c r="CAF66" s="643"/>
      <c r="CAG66" s="643"/>
      <c r="CAH66" s="643"/>
      <c r="CAI66" s="643"/>
      <c r="CAJ66" s="643"/>
      <c r="CAK66" s="643"/>
      <c r="CAL66" s="643"/>
      <c r="CAM66" s="643"/>
      <c r="CAN66" s="643"/>
      <c r="CAO66" s="643"/>
      <c r="CAP66" s="643"/>
      <c r="CAQ66" s="643"/>
      <c r="CAR66" s="643"/>
      <c r="CAS66" s="643"/>
      <c r="CAT66" s="643"/>
      <c r="CAU66" s="643"/>
      <c r="CAV66" s="643"/>
      <c r="CAW66" s="643"/>
      <c r="CAX66" s="643"/>
      <c r="CAY66" s="643"/>
      <c r="CAZ66" s="643"/>
      <c r="CBA66" s="643"/>
      <c r="CBB66" s="643"/>
      <c r="CBC66" s="643"/>
      <c r="CBD66" s="643"/>
      <c r="CBE66" s="643"/>
      <c r="CBF66" s="643"/>
      <c r="CBG66" s="643"/>
      <c r="CBH66" s="643"/>
      <c r="CBI66" s="643"/>
      <c r="CBJ66" s="643"/>
      <c r="CBK66" s="643"/>
      <c r="CBL66" s="643"/>
      <c r="CBM66" s="643"/>
      <c r="CBN66" s="643"/>
      <c r="CBO66" s="643"/>
      <c r="CBP66" s="643"/>
      <c r="CBQ66" s="643"/>
      <c r="CBR66" s="643"/>
      <c r="CBS66" s="643"/>
      <c r="CBT66" s="643"/>
      <c r="CBU66" s="643"/>
      <c r="CBV66" s="643"/>
      <c r="CBW66" s="643"/>
      <c r="CBX66" s="643"/>
      <c r="CBY66" s="643"/>
      <c r="CBZ66" s="643"/>
      <c r="CCA66" s="643"/>
      <c r="CCB66" s="643"/>
      <c r="CCC66" s="643"/>
      <c r="CCD66" s="643"/>
      <c r="CCE66" s="643"/>
      <c r="CCF66" s="643"/>
      <c r="CCG66" s="643"/>
      <c r="CCH66" s="643"/>
      <c r="CCI66" s="643"/>
      <c r="CCJ66" s="643"/>
      <c r="CCK66" s="643"/>
      <c r="CCL66" s="643"/>
      <c r="CCM66" s="643"/>
      <c r="CCN66" s="643"/>
      <c r="CCO66" s="643"/>
      <c r="CCP66" s="643"/>
      <c r="CCQ66" s="643"/>
      <c r="CCR66" s="643"/>
      <c r="CCS66" s="643"/>
      <c r="CCT66" s="643"/>
      <c r="CCU66" s="643"/>
      <c r="CCV66" s="643"/>
      <c r="CCW66" s="643"/>
      <c r="CCX66" s="643"/>
      <c r="CCY66" s="643"/>
      <c r="CCZ66" s="643"/>
      <c r="CDA66" s="643"/>
      <c r="CDB66" s="643"/>
      <c r="CDC66" s="643"/>
      <c r="CDD66" s="643"/>
      <c r="CDE66" s="643"/>
      <c r="CDF66" s="643"/>
      <c r="CDG66" s="643"/>
      <c r="CDH66" s="643"/>
      <c r="CDI66" s="643"/>
      <c r="CDJ66" s="643"/>
      <c r="CDK66" s="643"/>
      <c r="CDL66" s="643"/>
      <c r="CDM66" s="643"/>
      <c r="CDN66" s="643"/>
      <c r="CDO66" s="643"/>
      <c r="CDP66" s="643"/>
      <c r="CDQ66" s="643"/>
      <c r="CDR66" s="643"/>
      <c r="CDS66" s="643"/>
      <c r="CDT66" s="643"/>
      <c r="CDU66" s="643"/>
      <c r="CDV66" s="643"/>
      <c r="CDW66" s="643"/>
      <c r="CDX66" s="643"/>
      <c r="CDY66" s="643"/>
      <c r="CDZ66" s="643"/>
      <c r="CEA66" s="643"/>
      <c r="CEB66" s="643"/>
      <c r="CEC66" s="643"/>
      <c r="CED66" s="643"/>
      <c r="CEE66" s="643"/>
      <c r="CEF66" s="643"/>
      <c r="CEG66" s="643"/>
      <c r="CEH66" s="643"/>
      <c r="CEI66" s="643"/>
      <c r="CEJ66" s="643"/>
      <c r="CEK66" s="643"/>
      <c r="CEL66" s="643"/>
      <c r="CEM66" s="643"/>
      <c r="CEN66" s="643"/>
      <c r="CEO66" s="643"/>
      <c r="CEP66" s="643"/>
      <c r="CEQ66" s="643"/>
      <c r="CER66" s="643"/>
      <c r="CES66" s="643"/>
      <c r="CET66" s="643"/>
      <c r="CEU66" s="643"/>
      <c r="CEV66" s="643"/>
      <c r="CEW66" s="643"/>
      <c r="CEX66" s="643"/>
      <c r="CEY66" s="643"/>
      <c r="CEZ66" s="643"/>
      <c r="CFA66" s="643"/>
      <c r="CFB66" s="643"/>
      <c r="CFC66" s="643"/>
      <c r="CFD66" s="643"/>
      <c r="CFE66" s="643"/>
      <c r="CFF66" s="643"/>
      <c r="CFG66" s="643"/>
      <c r="CFH66" s="643"/>
      <c r="CFI66" s="643"/>
      <c r="CFJ66" s="643"/>
      <c r="CFK66" s="643"/>
      <c r="CFL66" s="643"/>
      <c r="CFM66" s="643"/>
      <c r="CFN66" s="643"/>
      <c r="CFO66" s="643"/>
      <c r="CFP66" s="643"/>
      <c r="CFQ66" s="643"/>
      <c r="CFR66" s="643"/>
      <c r="CFS66" s="643"/>
      <c r="CFT66" s="643"/>
      <c r="CFU66" s="643"/>
      <c r="CFV66" s="643"/>
      <c r="CFW66" s="643"/>
      <c r="CFX66" s="643"/>
      <c r="CFY66" s="643"/>
      <c r="CFZ66" s="643"/>
      <c r="CGA66" s="643"/>
      <c r="CGB66" s="643"/>
      <c r="CGC66" s="643"/>
      <c r="CGD66" s="643"/>
      <c r="CGE66" s="643"/>
      <c r="CGF66" s="643"/>
      <c r="CGG66" s="643"/>
      <c r="CGH66" s="643"/>
      <c r="CGI66" s="643"/>
      <c r="CGJ66" s="643"/>
      <c r="CGK66" s="643"/>
      <c r="CGL66" s="643"/>
      <c r="CGM66" s="643"/>
      <c r="CGN66" s="643"/>
      <c r="CGO66" s="643"/>
      <c r="CGP66" s="643"/>
      <c r="CGQ66" s="643"/>
      <c r="CGR66" s="643"/>
      <c r="CGS66" s="643"/>
      <c r="CGT66" s="643"/>
      <c r="CGU66" s="643"/>
      <c r="CGV66" s="643"/>
      <c r="CGW66" s="643"/>
      <c r="CGX66" s="643"/>
      <c r="CGY66" s="643"/>
      <c r="CGZ66" s="643"/>
      <c r="CHA66" s="643"/>
      <c r="CHB66" s="643"/>
      <c r="CHC66" s="643"/>
      <c r="CHD66" s="643"/>
      <c r="CHE66" s="643"/>
      <c r="CHF66" s="643"/>
      <c r="CHG66" s="643"/>
      <c r="CHH66" s="643"/>
      <c r="CHI66" s="643"/>
      <c r="CHJ66" s="643"/>
      <c r="CHK66" s="643"/>
      <c r="CHL66" s="643"/>
      <c r="CHM66" s="643"/>
      <c r="CHN66" s="643"/>
      <c r="CHO66" s="643"/>
      <c r="CHP66" s="643"/>
      <c r="CHQ66" s="643"/>
      <c r="CHR66" s="643"/>
      <c r="CHS66" s="643"/>
      <c r="CHT66" s="643"/>
      <c r="CHU66" s="643"/>
      <c r="CHV66" s="643"/>
      <c r="CHW66" s="643"/>
      <c r="CHX66" s="643"/>
      <c r="CHY66" s="643"/>
      <c r="CHZ66" s="643"/>
      <c r="CIA66" s="643"/>
      <c r="CIB66" s="643"/>
      <c r="CIC66" s="643"/>
      <c r="CID66" s="643"/>
      <c r="CIE66" s="643"/>
      <c r="CIF66" s="643"/>
      <c r="CIG66" s="643"/>
      <c r="CIH66" s="643"/>
      <c r="CII66" s="643"/>
      <c r="CIJ66" s="643"/>
      <c r="CIK66" s="643"/>
      <c r="CIL66" s="643"/>
      <c r="CIM66" s="643"/>
      <c r="CIN66" s="643"/>
      <c r="CIO66" s="643"/>
      <c r="CIP66" s="643"/>
      <c r="CIQ66" s="643"/>
      <c r="CIR66" s="643"/>
      <c r="CIS66" s="643"/>
      <c r="CIT66" s="643"/>
      <c r="CIU66" s="643"/>
      <c r="CIV66" s="643"/>
      <c r="CIW66" s="643"/>
      <c r="CIX66" s="643"/>
      <c r="CIY66" s="643"/>
      <c r="CIZ66" s="643"/>
      <c r="CJA66" s="643"/>
      <c r="CJB66" s="643"/>
      <c r="CJC66" s="643"/>
      <c r="CJD66" s="643"/>
      <c r="CJE66" s="643"/>
      <c r="CJF66" s="643"/>
      <c r="CJG66" s="643"/>
      <c r="CJH66" s="643"/>
      <c r="CJI66" s="643"/>
      <c r="CJJ66" s="643"/>
      <c r="CJK66" s="643"/>
      <c r="CJL66" s="643"/>
      <c r="CJM66" s="643"/>
      <c r="CJN66" s="643"/>
      <c r="CJO66" s="643"/>
      <c r="CJP66" s="643"/>
      <c r="CJQ66" s="643"/>
      <c r="CJR66" s="643"/>
      <c r="CJS66" s="643"/>
      <c r="CJT66" s="643"/>
      <c r="CJU66" s="643"/>
      <c r="CJV66" s="643"/>
      <c r="CJW66" s="643"/>
      <c r="CJX66" s="643"/>
      <c r="CJY66" s="643"/>
      <c r="CJZ66" s="643"/>
      <c r="CKA66" s="643"/>
      <c r="CKB66" s="643"/>
      <c r="CKC66" s="643"/>
      <c r="CKD66" s="643"/>
      <c r="CKE66" s="643"/>
      <c r="CKF66" s="643"/>
      <c r="CKG66" s="643"/>
      <c r="CKH66" s="643"/>
      <c r="CKI66" s="643"/>
      <c r="CKJ66" s="643"/>
      <c r="CKK66" s="643"/>
      <c r="CKL66" s="643"/>
      <c r="CKM66" s="643"/>
      <c r="CKN66" s="643"/>
      <c r="CKO66" s="643"/>
      <c r="CKP66" s="643"/>
      <c r="CKQ66" s="643"/>
      <c r="CKR66" s="643"/>
      <c r="CKS66" s="643"/>
      <c r="CKT66" s="643"/>
      <c r="CKU66" s="643"/>
      <c r="CKV66" s="643"/>
      <c r="CKW66" s="643"/>
      <c r="CKX66" s="643"/>
      <c r="CKY66" s="643"/>
      <c r="CKZ66" s="643"/>
      <c r="CLA66" s="643"/>
      <c r="CLB66" s="643"/>
      <c r="CLC66" s="643"/>
      <c r="CLD66" s="643"/>
      <c r="CLE66" s="643"/>
      <c r="CLF66" s="643"/>
      <c r="CLG66" s="643"/>
      <c r="CLH66" s="643"/>
      <c r="CLI66" s="643"/>
      <c r="CLJ66" s="643"/>
      <c r="CLK66" s="643"/>
      <c r="CLL66" s="643"/>
      <c r="CLM66" s="643"/>
      <c r="CLN66" s="643"/>
      <c r="CLO66" s="643"/>
      <c r="CLP66" s="643"/>
      <c r="CLQ66" s="643"/>
      <c r="CLR66" s="643"/>
      <c r="CLS66" s="643"/>
      <c r="CLT66" s="643"/>
      <c r="CLU66" s="643"/>
      <c r="CLV66" s="643"/>
      <c r="CLW66" s="643"/>
      <c r="CLX66" s="643"/>
      <c r="CLY66" s="643"/>
      <c r="CLZ66" s="643"/>
      <c r="CMA66" s="643"/>
      <c r="CMB66" s="643"/>
      <c r="CMC66" s="643"/>
      <c r="CMD66" s="643"/>
      <c r="CME66" s="643"/>
      <c r="CMF66" s="643"/>
      <c r="CMG66" s="643"/>
      <c r="CMH66" s="643"/>
      <c r="CMI66" s="643"/>
      <c r="CMJ66" s="643"/>
      <c r="CMK66" s="643"/>
      <c r="CML66" s="643"/>
      <c r="CMM66" s="643"/>
      <c r="CMN66" s="643"/>
      <c r="CMO66" s="643"/>
      <c r="CMP66" s="643"/>
      <c r="CMQ66" s="643"/>
      <c r="CMR66" s="643"/>
      <c r="CMS66" s="643"/>
      <c r="CMT66" s="643"/>
      <c r="CMU66" s="643"/>
      <c r="CMV66" s="643"/>
      <c r="CMW66" s="643"/>
      <c r="CMX66" s="643"/>
      <c r="CMY66" s="643"/>
      <c r="CMZ66" s="643"/>
      <c r="CNA66" s="643"/>
      <c r="CNB66" s="643"/>
      <c r="CNC66" s="643"/>
      <c r="CND66" s="643"/>
      <c r="CNE66" s="643"/>
      <c r="CNF66" s="643"/>
      <c r="CNG66" s="643"/>
      <c r="CNH66" s="643"/>
      <c r="CNI66" s="643"/>
      <c r="CNJ66" s="643"/>
      <c r="CNK66" s="643"/>
      <c r="CNL66" s="643"/>
      <c r="CNM66" s="643"/>
      <c r="CNN66" s="643"/>
      <c r="CNO66" s="643"/>
      <c r="CNP66" s="643"/>
      <c r="CNQ66" s="643"/>
      <c r="CNR66" s="643"/>
      <c r="CNS66" s="643"/>
      <c r="CNT66" s="643"/>
      <c r="CNU66" s="643"/>
      <c r="CNV66" s="643"/>
      <c r="CNW66" s="643"/>
      <c r="CNX66" s="643"/>
      <c r="CNY66" s="643"/>
      <c r="CNZ66" s="643"/>
      <c r="COA66" s="643"/>
      <c r="COB66" s="643"/>
      <c r="COC66" s="643"/>
      <c r="COD66" s="643"/>
      <c r="COE66" s="643"/>
      <c r="COF66" s="643"/>
      <c r="COG66" s="643"/>
      <c r="COH66" s="643"/>
      <c r="COI66" s="643"/>
      <c r="COJ66" s="643"/>
      <c r="COK66" s="643"/>
      <c r="COL66" s="643"/>
      <c r="COM66" s="643"/>
      <c r="CON66" s="643"/>
      <c r="COO66" s="643"/>
      <c r="COP66" s="643"/>
      <c r="COQ66" s="643"/>
      <c r="COR66" s="643"/>
      <c r="COS66" s="643"/>
      <c r="COT66" s="643"/>
      <c r="COU66" s="643"/>
      <c r="COV66" s="643"/>
      <c r="COW66" s="643"/>
      <c r="COX66" s="643"/>
      <c r="COY66" s="643"/>
      <c r="COZ66" s="643"/>
      <c r="CPA66" s="643"/>
      <c r="CPB66" s="643"/>
      <c r="CPC66" s="643"/>
      <c r="CPD66" s="643"/>
      <c r="CPE66" s="643"/>
      <c r="CPF66" s="643"/>
      <c r="CPG66" s="643"/>
      <c r="CPH66" s="643"/>
      <c r="CPI66" s="643"/>
      <c r="CPJ66" s="643"/>
      <c r="CPK66" s="643"/>
      <c r="CPL66" s="643"/>
      <c r="CPM66" s="643"/>
      <c r="CPN66" s="643"/>
      <c r="CPO66" s="643"/>
      <c r="CPP66" s="643"/>
      <c r="CPQ66" s="643"/>
      <c r="CPR66" s="643"/>
      <c r="CPS66" s="643"/>
      <c r="CPT66" s="643"/>
      <c r="CPU66" s="643"/>
      <c r="CPV66" s="643"/>
      <c r="CPW66" s="643"/>
      <c r="CPX66" s="643"/>
      <c r="CPY66" s="643"/>
      <c r="CPZ66" s="643"/>
      <c r="CQA66" s="643"/>
      <c r="CQB66" s="643"/>
      <c r="CQC66" s="643"/>
      <c r="CQD66" s="643"/>
      <c r="CQE66" s="643"/>
      <c r="CQF66" s="643"/>
      <c r="CQG66" s="643"/>
      <c r="CQH66" s="643"/>
      <c r="CQI66" s="643"/>
      <c r="CQJ66" s="643"/>
      <c r="CQK66" s="643"/>
      <c r="CQL66" s="643"/>
      <c r="CQM66" s="643"/>
      <c r="CQN66" s="643"/>
      <c r="CQO66" s="643"/>
      <c r="CQP66" s="643"/>
      <c r="CQQ66" s="643"/>
      <c r="CQR66" s="643"/>
      <c r="CQS66" s="643"/>
      <c r="CQT66" s="643"/>
      <c r="CQU66" s="643"/>
      <c r="CQV66" s="643"/>
      <c r="CQW66" s="643"/>
      <c r="CQX66" s="643"/>
      <c r="CQY66" s="643"/>
      <c r="CQZ66" s="643"/>
      <c r="CRA66" s="643"/>
      <c r="CRB66" s="643"/>
      <c r="CRC66" s="643"/>
      <c r="CRD66" s="643"/>
      <c r="CRE66" s="643"/>
      <c r="CRF66" s="643"/>
      <c r="CRG66" s="643"/>
      <c r="CRH66" s="643"/>
      <c r="CRI66" s="643"/>
      <c r="CRJ66" s="643"/>
      <c r="CRK66" s="643"/>
      <c r="CRL66" s="643"/>
      <c r="CRM66" s="643"/>
      <c r="CRN66" s="643"/>
      <c r="CRO66" s="643"/>
      <c r="CRP66" s="643"/>
      <c r="CRQ66" s="643"/>
      <c r="CRR66" s="643"/>
      <c r="CRS66" s="643"/>
      <c r="CRT66" s="643"/>
      <c r="CRU66" s="643"/>
      <c r="CRV66" s="643"/>
      <c r="CRW66" s="643"/>
      <c r="CRX66" s="643"/>
      <c r="CRY66" s="643"/>
      <c r="CRZ66" s="643"/>
      <c r="CSA66" s="643"/>
      <c r="CSB66" s="643"/>
      <c r="CSC66" s="643"/>
      <c r="CSD66" s="643"/>
      <c r="CSE66" s="643"/>
      <c r="CSF66" s="643"/>
      <c r="CSG66" s="643"/>
      <c r="CSH66" s="643"/>
      <c r="CSI66" s="643"/>
      <c r="CSJ66" s="643"/>
      <c r="CSK66" s="643"/>
      <c r="CSL66" s="643"/>
      <c r="CSM66" s="643"/>
      <c r="CSN66" s="643"/>
      <c r="CSO66" s="643"/>
      <c r="CSP66" s="643"/>
      <c r="CSQ66" s="643"/>
      <c r="CSR66" s="643"/>
      <c r="CSS66" s="643"/>
      <c r="CST66" s="643"/>
      <c r="CSU66" s="643"/>
      <c r="CSV66" s="643"/>
      <c r="CSW66" s="643"/>
      <c r="CSX66" s="643"/>
      <c r="CSY66" s="643"/>
      <c r="CSZ66" s="643"/>
      <c r="CTA66" s="643"/>
      <c r="CTB66" s="643"/>
      <c r="CTC66" s="643"/>
      <c r="CTD66" s="643"/>
      <c r="CTE66" s="643"/>
      <c r="CTF66" s="643"/>
      <c r="CTG66" s="643"/>
      <c r="CTH66" s="643"/>
      <c r="CTI66" s="643"/>
      <c r="CTJ66" s="643"/>
      <c r="CTK66" s="643"/>
      <c r="CTL66" s="643"/>
      <c r="CTM66" s="643"/>
      <c r="CTN66" s="643"/>
      <c r="CTO66" s="643"/>
      <c r="CTP66" s="643"/>
      <c r="CTQ66" s="643"/>
      <c r="CTR66" s="643"/>
      <c r="CTS66" s="643"/>
      <c r="CTT66" s="643"/>
      <c r="CTU66" s="643"/>
      <c r="CTV66" s="643"/>
      <c r="CTW66" s="643"/>
      <c r="CTX66" s="643"/>
      <c r="CTY66" s="643"/>
      <c r="CTZ66" s="643"/>
      <c r="CUA66" s="643"/>
      <c r="CUB66" s="643"/>
      <c r="CUC66" s="643"/>
      <c r="CUD66" s="643"/>
      <c r="CUE66" s="643"/>
      <c r="CUF66" s="643"/>
      <c r="CUG66" s="643"/>
      <c r="CUH66" s="643"/>
      <c r="CUI66" s="643"/>
      <c r="CUJ66" s="643"/>
      <c r="CUK66" s="643"/>
      <c r="CUL66" s="643"/>
      <c r="CUM66" s="643"/>
      <c r="CUN66" s="643"/>
      <c r="CUO66" s="643"/>
      <c r="CUP66" s="643"/>
      <c r="CUQ66" s="643"/>
      <c r="CUR66" s="643"/>
      <c r="CUS66" s="643"/>
      <c r="CUT66" s="643"/>
      <c r="CUU66" s="643"/>
      <c r="CUV66" s="643"/>
      <c r="CUW66" s="643"/>
      <c r="CUX66" s="643"/>
      <c r="CUY66" s="643"/>
      <c r="CUZ66" s="643"/>
      <c r="CVA66" s="643"/>
      <c r="CVB66" s="643"/>
      <c r="CVC66" s="643"/>
      <c r="CVD66" s="643"/>
      <c r="CVE66" s="643"/>
      <c r="CVF66" s="643"/>
      <c r="CVG66" s="643"/>
      <c r="CVH66" s="643"/>
      <c r="CVI66" s="643"/>
      <c r="CVJ66" s="643"/>
      <c r="CVK66" s="643"/>
      <c r="CVL66" s="643"/>
      <c r="CVM66" s="643"/>
      <c r="CVN66" s="643"/>
      <c r="CVO66" s="643"/>
      <c r="CVP66" s="643"/>
      <c r="CVQ66" s="643"/>
      <c r="CVR66" s="643"/>
      <c r="CVS66" s="643"/>
      <c r="CVT66" s="643"/>
      <c r="CVU66" s="643"/>
      <c r="CVV66" s="643"/>
      <c r="CVW66" s="643"/>
      <c r="CVX66" s="643"/>
      <c r="CVY66" s="643"/>
      <c r="CVZ66" s="643"/>
      <c r="CWA66" s="643"/>
      <c r="CWB66" s="643"/>
      <c r="CWC66" s="643"/>
      <c r="CWD66" s="643"/>
      <c r="CWE66" s="643"/>
      <c r="CWF66" s="643"/>
      <c r="CWG66" s="643"/>
      <c r="CWH66" s="643"/>
      <c r="CWI66" s="643"/>
      <c r="CWJ66" s="643"/>
      <c r="CWK66" s="643"/>
      <c r="CWL66" s="643"/>
      <c r="CWM66" s="643"/>
      <c r="CWN66" s="643"/>
      <c r="CWO66" s="643"/>
      <c r="CWP66" s="643"/>
      <c r="CWQ66" s="643"/>
      <c r="CWR66" s="643"/>
      <c r="CWS66" s="643"/>
      <c r="CWT66" s="643"/>
      <c r="CWU66" s="643"/>
      <c r="CWV66" s="643"/>
      <c r="CWW66" s="643"/>
      <c r="CWX66" s="643"/>
      <c r="CWY66" s="643"/>
      <c r="CWZ66" s="643"/>
      <c r="CXA66" s="643"/>
      <c r="CXB66" s="643"/>
      <c r="CXC66" s="643"/>
      <c r="CXD66" s="643"/>
      <c r="CXE66" s="643"/>
      <c r="CXF66" s="643"/>
      <c r="CXG66" s="643"/>
      <c r="CXH66" s="643"/>
      <c r="CXI66" s="643"/>
      <c r="CXJ66" s="643"/>
      <c r="CXK66" s="643"/>
      <c r="CXL66" s="643"/>
      <c r="CXM66" s="643"/>
      <c r="CXN66" s="643"/>
      <c r="CXO66" s="643"/>
      <c r="CXP66" s="643"/>
      <c r="CXQ66" s="643"/>
      <c r="CXR66" s="643"/>
      <c r="CXS66" s="643"/>
      <c r="CXT66" s="643"/>
      <c r="CXU66" s="643"/>
      <c r="CXV66" s="643"/>
      <c r="CXW66" s="643"/>
      <c r="CXX66" s="643"/>
      <c r="CXY66" s="643"/>
      <c r="CXZ66" s="643"/>
      <c r="CYA66" s="643"/>
      <c r="CYB66" s="643"/>
      <c r="CYC66" s="643"/>
      <c r="CYD66" s="643"/>
      <c r="CYE66" s="643"/>
      <c r="CYF66" s="643"/>
      <c r="CYG66" s="643"/>
      <c r="CYH66" s="643"/>
      <c r="CYI66" s="643"/>
      <c r="CYJ66" s="643"/>
      <c r="CYK66" s="643"/>
      <c r="CYL66" s="643"/>
      <c r="CYM66" s="643"/>
      <c r="CYN66" s="643"/>
      <c r="CYO66" s="643"/>
      <c r="CYP66" s="643"/>
      <c r="CYQ66" s="643"/>
      <c r="CYR66" s="643"/>
      <c r="CYS66" s="643"/>
      <c r="CYT66" s="643"/>
      <c r="CYU66" s="643"/>
      <c r="CYV66" s="643"/>
      <c r="CYW66" s="643"/>
      <c r="CYX66" s="643"/>
      <c r="CYY66" s="643"/>
      <c r="CYZ66" s="643"/>
      <c r="CZA66" s="643"/>
      <c r="CZB66" s="643"/>
      <c r="CZC66" s="643"/>
      <c r="CZD66" s="643"/>
      <c r="CZE66" s="643"/>
      <c r="CZF66" s="643"/>
      <c r="CZG66" s="643"/>
      <c r="CZH66" s="643"/>
      <c r="CZI66" s="643"/>
      <c r="CZJ66" s="643"/>
      <c r="CZK66" s="643"/>
      <c r="CZL66" s="643"/>
      <c r="CZM66" s="643"/>
      <c r="CZN66" s="643"/>
      <c r="CZO66" s="643"/>
      <c r="CZP66" s="643"/>
      <c r="CZQ66" s="643"/>
      <c r="CZR66" s="643"/>
      <c r="CZS66" s="643"/>
      <c r="CZT66" s="643"/>
      <c r="CZU66" s="643"/>
      <c r="CZV66" s="643"/>
      <c r="CZW66" s="643"/>
      <c r="CZX66" s="643"/>
      <c r="CZY66" s="643"/>
      <c r="CZZ66" s="643"/>
      <c r="DAA66" s="643"/>
      <c r="DAB66" s="643"/>
      <c r="DAC66" s="643"/>
      <c r="DAD66" s="643"/>
      <c r="DAE66" s="643"/>
      <c r="DAF66" s="643"/>
      <c r="DAG66" s="643"/>
      <c r="DAH66" s="643"/>
      <c r="DAI66" s="643"/>
      <c r="DAJ66" s="643"/>
      <c r="DAK66" s="643"/>
      <c r="DAL66" s="643"/>
      <c r="DAM66" s="643"/>
      <c r="DAN66" s="643"/>
      <c r="DAO66" s="643"/>
      <c r="DAP66" s="643"/>
      <c r="DAQ66" s="643"/>
      <c r="DAR66" s="643"/>
      <c r="DAS66" s="643"/>
      <c r="DAT66" s="643"/>
      <c r="DAU66" s="643"/>
      <c r="DAV66" s="643"/>
      <c r="DAW66" s="643"/>
      <c r="DAX66" s="643"/>
      <c r="DAY66" s="643"/>
      <c r="DAZ66" s="643"/>
      <c r="DBA66" s="643"/>
      <c r="DBB66" s="643"/>
      <c r="DBC66" s="643"/>
      <c r="DBD66" s="643"/>
      <c r="DBE66" s="643"/>
      <c r="DBF66" s="643"/>
      <c r="DBG66" s="643"/>
      <c r="DBH66" s="643"/>
      <c r="DBI66" s="643"/>
      <c r="DBJ66" s="643"/>
      <c r="DBK66" s="643"/>
      <c r="DBL66" s="643"/>
      <c r="DBM66" s="643"/>
      <c r="DBN66" s="643"/>
      <c r="DBO66" s="643"/>
      <c r="DBP66" s="643"/>
      <c r="DBQ66" s="643"/>
      <c r="DBR66" s="643"/>
      <c r="DBS66" s="643"/>
      <c r="DBT66" s="643"/>
      <c r="DBU66" s="643"/>
      <c r="DBV66" s="643"/>
      <c r="DBW66" s="643"/>
      <c r="DBX66" s="643"/>
      <c r="DBY66" s="643"/>
      <c r="DBZ66" s="643"/>
      <c r="DCA66" s="643"/>
      <c r="DCB66" s="643"/>
      <c r="DCC66" s="643"/>
      <c r="DCD66" s="643"/>
      <c r="DCE66" s="643"/>
      <c r="DCF66" s="643"/>
      <c r="DCG66" s="643"/>
      <c r="DCH66" s="643"/>
      <c r="DCI66" s="643"/>
      <c r="DCJ66" s="643"/>
      <c r="DCK66" s="643"/>
      <c r="DCL66" s="643"/>
      <c r="DCM66" s="643"/>
      <c r="DCN66" s="643"/>
      <c r="DCO66" s="643"/>
      <c r="DCP66" s="643"/>
      <c r="DCQ66" s="643"/>
      <c r="DCR66" s="643"/>
      <c r="DCS66" s="643"/>
      <c r="DCT66" s="643"/>
      <c r="DCU66" s="643"/>
      <c r="DCV66" s="643"/>
      <c r="DCW66" s="643"/>
      <c r="DCX66" s="643"/>
      <c r="DCY66" s="643"/>
      <c r="DCZ66" s="643"/>
      <c r="DDA66" s="643"/>
      <c r="DDB66" s="643"/>
      <c r="DDC66" s="643"/>
      <c r="DDD66" s="643"/>
      <c r="DDE66" s="643"/>
      <c r="DDF66" s="643"/>
      <c r="DDG66" s="643"/>
      <c r="DDH66" s="643"/>
      <c r="DDI66" s="643"/>
      <c r="DDJ66" s="643"/>
      <c r="DDK66" s="643"/>
      <c r="DDL66" s="643"/>
      <c r="DDM66" s="643"/>
      <c r="DDN66" s="643"/>
      <c r="DDO66" s="643"/>
      <c r="DDP66" s="643"/>
      <c r="DDQ66" s="643"/>
      <c r="DDR66" s="643"/>
      <c r="DDS66" s="643"/>
      <c r="DDT66" s="643"/>
      <c r="DDU66" s="643"/>
      <c r="DDV66" s="643"/>
      <c r="DDW66" s="643"/>
      <c r="DDX66" s="643"/>
      <c r="DDY66" s="643"/>
      <c r="DDZ66" s="643"/>
      <c r="DEA66" s="643"/>
      <c r="DEB66" s="643"/>
      <c r="DEC66" s="643"/>
      <c r="DED66" s="643"/>
      <c r="DEE66" s="643"/>
      <c r="DEF66" s="643"/>
      <c r="DEG66" s="643"/>
      <c r="DEH66" s="643"/>
      <c r="DEI66" s="643"/>
      <c r="DEJ66" s="643"/>
      <c r="DEK66" s="643"/>
      <c r="DEL66" s="643"/>
      <c r="DEM66" s="643"/>
      <c r="DEN66" s="643"/>
      <c r="DEO66" s="643"/>
      <c r="DEP66" s="643"/>
      <c r="DEQ66" s="643"/>
      <c r="DER66" s="643"/>
      <c r="DES66" s="643"/>
      <c r="DET66" s="643"/>
      <c r="DEU66" s="643"/>
      <c r="DEV66" s="643"/>
      <c r="DEW66" s="643"/>
      <c r="DEX66" s="643"/>
      <c r="DEY66" s="643"/>
      <c r="DEZ66" s="643"/>
      <c r="DFA66" s="643"/>
      <c r="DFB66" s="643"/>
      <c r="DFC66" s="643"/>
      <c r="DFD66" s="643"/>
      <c r="DFE66" s="643"/>
      <c r="DFF66" s="643"/>
      <c r="DFG66" s="643"/>
      <c r="DFH66" s="643"/>
      <c r="DFI66" s="643"/>
      <c r="DFJ66" s="643"/>
      <c r="DFK66" s="643"/>
      <c r="DFL66" s="643"/>
      <c r="DFM66" s="643"/>
      <c r="DFN66" s="643"/>
      <c r="DFO66" s="643"/>
      <c r="DFP66" s="643"/>
      <c r="DFQ66" s="643"/>
      <c r="DFR66" s="643"/>
      <c r="DFS66" s="643"/>
      <c r="DFT66" s="643"/>
      <c r="DFU66" s="643"/>
      <c r="DFV66" s="643"/>
      <c r="DFW66" s="643"/>
      <c r="DFX66" s="643"/>
      <c r="DFY66" s="643"/>
      <c r="DFZ66" s="643"/>
      <c r="DGA66" s="643"/>
      <c r="DGB66" s="643"/>
      <c r="DGC66" s="643"/>
      <c r="DGD66" s="643"/>
      <c r="DGE66" s="643"/>
      <c r="DGF66" s="643"/>
      <c r="DGG66" s="643"/>
      <c r="DGH66" s="643"/>
      <c r="DGI66" s="643"/>
      <c r="DGJ66" s="643"/>
      <c r="DGK66" s="643"/>
      <c r="DGL66" s="643"/>
      <c r="DGM66" s="643"/>
      <c r="DGN66" s="643"/>
      <c r="DGO66" s="643"/>
      <c r="DGP66" s="643"/>
      <c r="DGQ66" s="643"/>
      <c r="DGR66" s="643"/>
      <c r="DGS66" s="643"/>
      <c r="DGT66" s="643"/>
      <c r="DGU66" s="643"/>
      <c r="DGV66" s="643"/>
      <c r="DGW66" s="643"/>
      <c r="DGX66" s="643"/>
      <c r="DGY66" s="643"/>
      <c r="DGZ66" s="643"/>
      <c r="DHA66" s="643"/>
      <c r="DHB66" s="643"/>
      <c r="DHC66" s="643"/>
      <c r="DHD66" s="643"/>
      <c r="DHE66" s="643"/>
      <c r="DHF66" s="643"/>
      <c r="DHG66" s="643"/>
      <c r="DHH66" s="643"/>
      <c r="DHI66" s="643"/>
      <c r="DHJ66" s="643"/>
      <c r="DHK66" s="643"/>
      <c r="DHL66" s="643"/>
      <c r="DHM66" s="643"/>
      <c r="DHN66" s="643"/>
      <c r="DHO66" s="643"/>
      <c r="DHP66" s="643"/>
      <c r="DHQ66" s="643"/>
      <c r="DHR66" s="643"/>
      <c r="DHS66" s="643"/>
      <c r="DHT66" s="643"/>
      <c r="DHU66" s="643"/>
      <c r="DHV66" s="643"/>
      <c r="DHW66" s="643"/>
      <c r="DHX66" s="643"/>
      <c r="DHY66" s="643"/>
      <c r="DHZ66" s="643"/>
      <c r="DIA66" s="643"/>
      <c r="DIB66" s="643"/>
      <c r="DIC66" s="643"/>
      <c r="DID66" s="643"/>
      <c r="DIE66" s="643"/>
      <c r="DIF66" s="643"/>
      <c r="DIG66" s="643"/>
      <c r="DIH66" s="643"/>
      <c r="DII66" s="643"/>
      <c r="DIJ66" s="643"/>
      <c r="DIK66" s="643"/>
      <c r="DIL66" s="643"/>
      <c r="DIM66" s="643"/>
      <c r="DIN66" s="643"/>
      <c r="DIO66" s="643"/>
      <c r="DIP66" s="643"/>
      <c r="DIQ66" s="643"/>
      <c r="DIR66" s="643"/>
      <c r="DIS66" s="643"/>
      <c r="DIT66" s="643"/>
      <c r="DIU66" s="643"/>
      <c r="DIV66" s="643"/>
      <c r="DIW66" s="643"/>
      <c r="DIX66" s="643"/>
      <c r="DIY66" s="643"/>
      <c r="DIZ66" s="643"/>
      <c r="DJA66" s="643"/>
      <c r="DJB66" s="643"/>
      <c r="DJC66" s="643"/>
      <c r="DJD66" s="643"/>
      <c r="DJE66" s="643"/>
      <c r="DJF66" s="643"/>
      <c r="DJG66" s="643"/>
      <c r="DJH66" s="643"/>
      <c r="DJI66" s="643"/>
      <c r="DJJ66" s="643"/>
      <c r="DJK66" s="643"/>
      <c r="DJL66" s="643"/>
      <c r="DJM66" s="643"/>
      <c r="DJN66" s="643"/>
      <c r="DJO66" s="643"/>
      <c r="DJP66" s="643"/>
      <c r="DJQ66" s="643"/>
      <c r="DJR66" s="643"/>
      <c r="DJS66" s="643"/>
      <c r="DJT66" s="643"/>
      <c r="DJU66" s="643"/>
      <c r="DJV66" s="643"/>
      <c r="DJW66" s="643"/>
      <c r="DJX66" s="643"/>
      <c r="DJY66" s="643"/>
      <c r="DJZ66" s="643"/>
      <c r="DKA66" s="643"/>
      <c r="DKB66" s="643"/>
      <c r="DKC66" s="643"/>
      <c r="DKD66" s="643"/>
      <c r="DKE66" s="643"/>
      <c r="DKF66" s="643"/>
      <c r="DKG66" s="643"/>
      <c r="DKH66" s="643"/>
      <c r="DKI66" s="643"/>
      <c r="DKJ66" s="643"/>
      <c r="DKK66" s="643"/>
      <c r="DKL66" s="643"/>
      <c r="DKM66" s="643"/>
      <c r="DKN66" s="643"/>
      <c r="DKO66" s="643"/>
      <c r="DKP66" s="643"/>
      <c r="DKQ66" s="643"/>
      <c r="DKR66" s="643"/>
      <c r="DKS66" s="643"/>
      <c r="DKT66" s="643"/>
      <c r="DKU66" s="643"/>
      <c r="DKV66" s="643"/>
      <c r="DKW66" s="643"/>
      <c r="DKX66" s="643"/>
      <c r="DKY66" s="643"/>
      <c r="DKZ66" s="643"/>
      <c r="DLA66" s="643"/>
      <c r="DLB66" s="643"/>
      <c r="DLC66" s="643"/>
      <c r="DLD66" s="643"/>
      <c r="DLE66" s="643"/>
      <c r="DLF66" s="643"/>
      <c r="DLG66" s="643"/>
      <c r="DLH66" s="643"/>
      <c r="DLI66" s="643"/>
      <c r="DLJ66" s="643"/>
      <c r="DLK66" s="643"/>
      <c r="DLL66" s="643"/>
      <c r="DLM66" s="643"/>
      <c r="DLN66" s="643"/>
      <c r="DLO66" s="643"/>
      <c r="DLP66" s="643"/>
      <c r="DLQ66" s="643"/>
      <c r="DLR66" s="643"/>
      <c r="DLS66" s="643"/>
      <c r="DLT66" s="643"/>
      <c r="DLU66" s="643"/>
      <c r="DLV66" s="643"/>
      <c r="DLW66" s="643"/>
      <c r="DLX66" s="643"/>
      <c r="DLY66" s="643"/>
      <c r="DLZ66" s="643"/>
      <c r="DMA66" s="643"/>
      <c r="DMB66" s="643"/>
      <c r="DMC66" s="643"/>
      <c r="DMD66" s="643"/>
      <c r="DME66" s="643"/>
      <c r="DMF66" s="643"/>
      <c r="DMG66" s="643"/>
      <c r="DMH66" s="643"/>
      <c r="DMI66" s="643"/>
      <c r="DMJ66" s="643"/>
      <c r="DMK66" s="643"/>
      <c r="DML66" s="643"/>
      <c r="DMM66" s="643"/>
      <c r="DMN66" s="643"/>
      <c r="DMO66" s="643"/>
      <c r="DMP66" s="643"/>
      <c r="DMQ66" s="643"/>
      <c r="DMR66" s="643"/>
      <c r="DMS66" s="643"/>
      <c r="DMT66" s="643"/>
      <c r="DMU66" s="643"/>
      <c r="DMV66" s="643"/>
      <c r="DMW66" s="643"/>
      <c r="DMX66" s="643"/>
      <c r="DMY66" s="643"/>
      <c r="DMZ66" s="643"/>
      <c r="DNA66" s="643"/>
      <c r="DNB66" s="643"/>
      <c r="DNC66" s="643"/>
      <c r="DND66" s="643"/>
      <c r="DNE66" s="643"/>
      <c r="DNF66" s="643"/>
      <c r="DNG66" s="643"/>
      <c r="DNH66" s="643"/>
      <c r="DNI66" s="643"/>
      <c r="DNJ66" s="643"/>
      <c r="DNK66" s="643"/>
      <c r="DNL66" s="643"/>
      <c r="DNM66" s="643"/>
      <c r="DNN66" s="643"/>
      <c r="DNO66" s="643"/>
      <c r="DNP66" s="643"/>
      <c r="DNQ66" s="643"/>
      <c r="DNR66" s="643"/>
      <c r="DNS66" s="643"/>
      <c r="DNT66" s="643"/>
      <c r="DNU66" s="643"/>
      <c r="DNV66" s="643"/>
      <c r="DNW66" s="643"/>
      <c r="DNX66" s="643"/>
      <c r="DNY66" s="643"/>
      <c r="DNZ66" s="643"/>
      <c r="DOA66" s="643"/>
      <c r="DOB66" s="643"/>
      <c r="DOC66" s="643"/>
      <c r="DOD66" s="643"/>
      <c r="DOE66" s="643"/>
      <c r="DOF66" s="643"/>
      <c r="DOG66" s="643"/>
      <c r="DOH66" s="643"/>
      <c r="DOI66" s="643"/>
      <c r="DOJ66" s="643"/>
      <c r="DOK66" s="643"/>
      <c r="DOL66" s="643"/>
      <c r="DOM66" s="643"/>
      <c r="DON66" s="643"/>
      <c r="DOO66" s="643"/>
      <c r="DOP66" s="643"/>
      <c r="DOQ66" s="643"/>
      <c r="DOR66" s="643"/>
      <c r="DOS66" s="643"/>
      <c r="DOT66" s="643"/>
      <c r="DOU66" s="643"/>
      <c r="DOV66" s="643"/>
      <c r="DOW66" s="643"/>
      <c r="DOX66" s="643"/>
      <c r="DOY66" s="643"/>
      <c r="DOZ66" s="643"/>
      <c r="DPA66" s="643"/>
      <c r="DPB66" s="643"/>
      <c r="DPC66" s="643"/>
      <c r="DPD66" s="643"/>
      <c r="DPE66" s="643"/>
      <c r="DPF66" s="643"/>
      <c r="DPG66" s="643"/>
      <c r="DPH66" s="643"/>
      <c r="DPI66" s="643"/>
      <c r="DPJ66" s="643"/>
      <c r="DPK66" s="643"/>
      <c r="DPL66" s="643"/>
      <c r="DPM66" s="643"/>
      <c r="DPN66" s="643"/>
      <c r="DPO66" s="643"/>
      <c r="DPP66" s="643"/>
      <c r="DPQ66" s="643"/>
      <c r="DPR66" s="643"/>
      <c r="DPS66" s="643"/>
      <c r="DPT66" s="643"/>
      <c r="DPU66" s="643"/>
      <c r="DPV66" s="643"/>
      <c r="DPW66" s="643"/>
      <c r="DPX66" s="643"/>
      <c r="DPY66" s="643"/>
      <c r="DPZ66" s="643"/>
      <c r="DQA66" s="643"/>
      <c r="DQB66" s="643"/>
      <c r="DQC66" s="643"/>
      <c r="DQD66" s="643"/>
      <c r="DQE66" s="643"/>
      <c r="DQF66" s="643"/>
      <c r="DQG66" s="643"/>
      <c r="DQH66" s="643"/>
      <c r="DQI66" s="643"/>
      <c r="DQJ66" s="643"/>
      <c r="DQK66" s="643"/>
      <c r="DQL66" s="643"/>
      <c r="DQM66" s="643"/>
      <c r="DQN66" s="643"/>
      <c r="DQO66" s="643"/>
      <c r="DQP66" s="643"/>
      <c r="DQQ66" s="643"/>
      <c r="DQR66" s="643"/>
      <c r="DQS66" s="643"/>
      <c r="DQT66" s="643"/>
      <c r="DQU66" s="643"/>
      <c r="DQV66" s="643"/>
      <c r="DQW66" s="643"/>
      <c r="DQX66" s="643"/>
      <c r="DQY66" s="643"/>
      <c r="DQZ66" s="643"/>
      <c r="DRA66" s="643"/>
      <c r="DRB66" s="643"/>
      <c r="DRC66" s="643"/>
      <c r="DRD66" s="643"/>
      <c r="DRE66" s="643"/>
      <c r="DRF66" s="643"/>
      <c r="DRG66" s="643"/>
      <c r="DRH66" s="643"/>
      <c r="DRI66" s="643"/>
      <c r="DRJ66" s="643"/>
      <c r="DRK66" s="643"/>
      <c r="DRL66" s="643"/>
      <c r="DRM66" s="643"/>
      <c r="DRN66" s="643"/>
      <c r="DRO66" s="643"/>
      <c r="DRP66" s="643"/>
      <c r="DRQ66" s="643"/>
      <c r="DRR66" s="643"/>
      <c r="DRS66" s="643"/>
      <c r="DRT66" s="643"/>
      <c r="DRU66" s="643"/>
      <c r="DRV66" s="643"/>
      <c r="DRW66" s="643"/>
      <c r="DRX66" s="643"/>
      <c r="DRY66" s="643"/>
      <c r="DRZ66" s="643"/>
      <c r="DSA66" s="643"/>
      <c r="DSB66" s="643"/>
      <c r="DSC66" s="643"/>
      <c r="DSD66" s="643"/>
      <c r="DSE66" s="643"/>
      <c r="DSF66" s="643"/>
      <c r="DSG66" s="643"/>
      <c r="DSH66" s="643"/>
      <c r="DSI66" s="643"/>
      <c r="DSJ66" s="643"/>
      <c r="DSK66" s="643"/>
      <c r="DSL66" s="643"/>
      <c r="DSM66" s="643"/>
      <c r="DSN66" s="643"/>
      <c r="DSO66" s="643"/>
      <c r="DSP66" s="643"/>
      <c r="DSQ66" s="643"/>
      <c r="DSR66" s="643"/>
      <c r="DSS66" s="643"/>
      <c r="DST66" s="643"/>
      <c r="DSU66" s="643"/>
      <c r="DSV66" s="643"/>
      <c r="DSW66" s="643"/>
      <c r="DSX66" s="643"/>
      <c r="DSY66" s="643"/>
      <c r="DSZ66" s="643"/>
      <c r="DTA66" s="643"/>
      <c r="DTB66" s="643"/>
      <c r="DTC66" s="643"/>
      <c r="DTD66" s="643"/>
      <c r="DTE66" s="643"/>
      <c r="DTF66" s="643"/>
      <c r="DTG66" s="643"/>
      <c r="DTH66" s="643"/>
      <c r="DTI66" s="643"/>
      <c r="DTJ66" s="643"/>
      <c r="DTK66" s="643"/>
      <c r="DTL66" s="643"/>
      <c r="DTM66" s="643"/>
      <c r="DTN66" s="643"/>
      <c r="DTO66" s="643"/>
      <c r="DTP66" s="643"/>
      <c r="DTQ66" s="643"/>
      <c r="DTR66" s="643"/>
      <c r="DTS66" s="643"/>
      <c r="DTT66" s="643"/>
      <c r="DTU66" s="643"/>
      <c r="DTV66" s="643"/>
      <c r="DTW66" s="643"/>
      <c r="DTX66" s="643"/>
      <c r="DTY66" s="643"/>
      <c r="DTZ66" s="643"/>
      <c r="DUA66" s="643"/>
      <c r="DUB66" s="643"/>
      <c r="DUC66" s="643"/>
      <c r="DUD66" s="643"/>
      <c r="DUE66" s="643"/>
      <c r="DUF66" s="643"/>
      <c r="DUG66" s="643"/>
      <c r="DUH66" s="643"/>
      <c r="DUI66" s="643"/>
      <c r="DUJ66" s="643"/>
      <c r="DUK66" s="643"/>
      <c r="DUL66" s="643"/>
      <c r="DUM66" s="643"/>
      <c r="DUN66" s="643"/>
      <c r="DUO66" s="643"/>
      <c r="DUP66" s="643"/>
      <c r="DUQ66" s="643"/>
      <c r="DUR66" s="643"/>
      <c r="DUS66" s="643"/>
      <c r="DUT66" s="643"/>
      <c r="DUU66" s="643"/>
      <c r="DUV66" s="643"/>
      <c r="DUW66" s="643"/>
      <c r="DUX66" s="643"/>
      <c r="DUY66" s="643"/>
      <c r="DUZ66" s="643"/>
      <c r="DVA66" s="643"/>
      <c r="DVB66" s="643"/>
      <c r="DVC66" s="643"/>
      <c r="DVD66" s="643"/>
      <c r="DVE66" s="643"/>
      <c r="DVF66" s="643"/>
      <c r="DVG66" s="643"/>
      <c r="DVH66" s="643"/>
      <c r="DVI66" s="643"/>
      <c r="DVJ66" s="643"/>
      <c r="DVK66" s="643"/>
      <c r="DVL66" s="643"/>
      <c r="DVM66" s="643"/>
      <c r="DVN66" s="643"/>
      <c r="DVO66" s="643"/>
      <c r="DVP66" s="643"/>
      <c r="DVQ66" s="643"/>
      <c r="DVR66" s="643"/>
      <c r="DVS66" s="643"/>
      <c r="DVT66" s="643"/>
      <c r="DVU66" s="643"/>
      <c r="DVV66" s="643"/>
      <c r="DVW66" s="643"/>
      <c r="DVX66" s="643"/>
      <c r="DVY66" s="643"/>
      <c r="DVZ66" s="643"/>
      <c r="DWA66" s="643"/>
      <c r="DWB66" s="643"/>
      <c r="DWC66" s="643"/>
      <c r="DWD66" s="643"/>
      <c r="DWE66" s="643"/>
      <c r="DWF66" s="643"/>
      <c r="DWG66" s="643"/>
      <c r="DWH66" s="643"/>
      <c r="DWI66" s="643"/>
      <c r="DWJ66" s="643"/>
      <c r="DWK66" s="643"/>
      <c r="DWL66" s="643"/>
      <c r="DWM66" s="643"/>
      <c r="DWN66" s="643"/>
      <c r="DWO66" s="643"/>
      <c r="DWP66" s="643"/>
      <c r="DWQ66" s="643"/>
      <c r="DWR66" s="643"/>
      <c r="DWS66" s="643"/>
      <c r="DWT66" s="643"/>
      <c r="DWU66" s="643"/>
      <c r="DWV66" s="643"/>
      <c r="DWW66" s="643"/>
      <c r="DWX66" s="643"/>
      <c r="DWY66" s="643"/>
      <c r="DWZ66" s="643"/>
      <c r="DXA66" s="643"/>
      <c r="DXB66" s="643"/>
      <c r="DXC66" s="643"/>
      <c r="DXD66" s="643"/>
      <c r="DXE66" s="643"/>
      <c r="DXF66" s="643"/>
      <c r="DXG66" s="643"/>
      <c r="DXH66" s="643"/>
      <c r="DXI66" s="643"/>
      <c r="DXJ66" s="643"/>
      <c r="DXK66" s="643"/>
      <c r="DXL66" s="643"/>
      <c r="DXM66" s="643"/>
      <c r="DXN66" s="643"/>
      <c r="DXO66" s="643"/>
      <c r="DXP66" s="643"/>
      <c r="DXQ66" s="643"/>
      <c r="DXR66" s="643"/>
      <c r="DXS66" s="643"/>
      <c r="DXT66" s="643"/>
      <c r="DXU66" s="643"/>
      <c r="DXV66" s="643"/>
      <c r="DXW66" s="643"/>
      <c r="DXX66" s="643"/>
      <c r="DXY66" s="643"/>
      <c r="DXZ66" s="643"/>
      <c r="DYA66" s="643"/>
      <c r="DYB66" s="643"/>
      <c r="DYC66" s="643"/>
      <c r="DYD66" s="643"/>
      <c r="DYE66" s="643"/>
      <c r="DYF66" s="643"/>
      <c r="DYG66" s="643"/>
      <c r="DYH66" s="643"/>
      <c r="DYI66" s="643"/>
      <c r="DYJ66" s="643"/>
      <c r="DYK66" s="643"/>
      <c r="DYL66" s="643"/>
      <c r="DYM66" s="643"/>
      <c r="DYN66" s="643"/>
      <c r="DYO66" s="643"/>
      <c r="DYP66" s="643"/>
      <c r="DYQ66" s="643"/>
      <c r="DYR66" s="643"/>
      <c r="DYS66" s="643"/>
      <c r="DYT66" s="643"/>
      <c r="DYU66" s="643"/>
      <c r="DYV66" s="643"/>
      <c r="DYW66" s="643"/>
      <c r="DYX66" s="643"/>
      <c r="DYY66" s="643"/>
      <c r="DYZ66" s="643"/>
      <c r="DZA66" s="643"/>
      <c r="DZB66" s="643"/>
      <c r="DZC66" s="643"/>
      <c r="DZD66" s="643"/>
      <c r="DZE66" s="643"/>
      <c r="DZF66" s="643"/>
      <c r="DZG66" s="643"/>
      <c r="DZH66" s="643"/>
      <c r="DZI66" s="643"/>
      <c r="DZJ66" s="643"/>
      <c r="DZK66" s="643"/>
      <c r="DZL66" s="643"/>
      <c r="DZM66" s="643"/>
      <c r="DZN66" s="643"/>
      <c r="DZO66" s="643"/>
      <c r="DZP66" s="643"/>
      <c r="DZQ66" s="643"/>
      <c r="DZR66" s="643"/>
      <c r="DZS66" s="643"/>
      <c r="DZT66" s="643"/>
      <c r="DZU66" s="643"/>
      <c r="DZV66" s="643"/>
      <c r="DZW66" s="643"/>
      <c r="DZX66" s="643"/>
      <c r="DZY66" s="643"/>
      <c r="DZZ66" s="643"/>
      <c r="EAA66" s="643"/>
      <c r="EAB66" s="643"/>
      <c r="EAC66" s="643"/>
      <c r="EAD66" s="643"/>
      <c r="EAE66" s="643"/>
      <c r="EAF66" s="643"/>
      <c r="EAG66" s="643"/>
      <c r="EAH66" s="643"/>
      <c r="EAI66" s="643"/>
      <c r="EAJ66" s="643"/>
      <c r="EAK66" s="643"/>
      <c r="EAL66" s="643"/>
      <c r="EAM66" s="643"/>
      <c r="EAN66" s="643"/>
      <c r="EAO66" s="643"/>
      <c r="EAP66" s="643"/>
      <c r="EAQ66" s="643"/>
      <c r="EAR66" s="643"/>
      <c r="EAS66" s="643"/>
      <c r="EAT66" s="643"/>
      <c r="EAU66" s="643"/>
      <c r="EAV66" s="643"/>
      <c r="EAW66" s="643"/>
      <c r="EAX66" s="643"/>
      <c r="EAY66" s="643"/>
      <c r="EAZ66" s="643"/>
      <c r="EBA66" s="643"/>
      <c r="EBB66" s="643"/>
      <c r="EBC66" s="643"/>
      <c r="EBD66" s="643"/>
      <c r="EBE66" s="643"/>
      <c r="EBF66" s="643"/>
      <c r="EBG66" s="643"/>
      <c r="EBH66" s="643"/>
      <c r="EBI66" s="643"/>
      <c r="EBJ66" s="643"/>
      <c r="EBK66" s="643"/>
      <c r="EBL66" s="643"/>
      <c r="EBM66" s="643"/>
      <c r="EBN66" s="643"/>
      <c r="EBO66" s="643"/>
      <c r="EBP66" s="643"/>
      <c r="EBQ66" s="643"/>
      <c r="EBR66" s="643"/>
      <c r="EBS66" s="643"/>
      <c r="EBT66" s="643"/>
      <c r="EBU66" s="643"/>
      <c r="EBV66" s="643"/>
      <c r="EBW66" s="643"/>
      <c r="EBX66" s="643"/>
      <c r="EBY66" s="643"/>
      <c r="EBZ66" s="643"/>
      <c r="ECA66" s="643"/>
      <c r="ECB66" s="643"/>
      <c r="ECC66" s="643"/>
      <c r="ECD66" s="643"/>
      <c r="ECE66" s="643"/>
      <c r="ECF66" s="643"/>
      <c r="ECG66" s="643"/>
      <c r="ECH66" s="643"/>
      <c r="ECI66" s="643"/>
      <c r="ECJ66" s="643"/>
      <c r="ECK66" s="643"/>
      <c r="ECL66" s="643"/>
      <c r="ECM66" s="643"/>
      <c r="ECN66" s="643"/>
      <c r="ECO66" s="643"/>
      <c r="ECP66" s="643"/>
      <c r="ECQ66" s="643"/>
      <c r="ECR66" s="643"/>
      <c r="ECS66" s="643"/>
      <c r="ECT66" s="643"/>
      <c r="ECU66" s="643"/>
      <c r="ECV66" s="643"/>
      <c r="ECW66" s="643"/>
      <c r="ECX66" s="643"/>
      <c r="ECY66" s="643"/>
      <c r="ECZ66" s="643"/>
      <c r="EDA66" s="643"/>
      <c r="EDB66" s="643"/>
      <c r="EDC66" s="643"/>
      <c r="EDD66" s="643"/>
      <c r="EDE66" s="643"/>
      <c r="EDF66" s="643"/>
      <c r="EDG66" s="643"/>
      <c r="EDH66" s="643"/>
      <c r="EDI66" s="643"/>
      <c r="EDJ66" s="643"/>
      <c r="EDK66" s="643"/>
      <c r="EDL66" s="643"/>
      <c r="EDM66" s="643"/>
      <c r="EDN66" s="643"/>
      <c r="EDO66" s="643"/>
      <c r="EDP66" s="643"/>
      <c r="EDQ66" s="643"/>
      <c r="EDR66" s="643"/>
      <c r="EDS66" s="643"/>
      <c r="EDT66" s="643"/>
      <c r="EDU66" s="643"/>
      <c r="EDV66" s="643"/>
      <c r="EDW66" s="643"/>
      <c r="EDX66" s="643"/>
      <c r="EDY66" s="643"/>
      <c r="EDZ66" s="643"/>
      <c r="EEA66" s="643"/>
      <c r="EEB66" s="643"/>
      <c r="EEC66" s="643"/>
      <c r="EED66" s="643"/>
      <c r="EEE66" s="643"/>
      <c r="EEF66" s="643"/>
      <c r="EEG66" s="643"/>
      <c r="EEH66" s="643"/>
      <c r="EEI66" s="643"/>
      <c r="EEJ66" s="643"/>
      <c r="EEK66" s="643"/>
      <c r="EEL66" s="643"/>
      <c r="EEM66" s="643"/>
      <c r="EEN66" s="643"/>
      <c r="EEO66" s="643"/>
      <c r="EEP66" s="643"/>
      <c r="EEQ66" s="643"/>
      <c r="EER66" s="643"/>
      <c r="EES66" s="643"/>
      <c r="EET66" s="643"/>
      <c r="EEU66" s="643"/>
      <c r="EEV66" s="643"/>
      <c r="EEW66" s="643"/>
      <c r="EEX66" s="643"/>
      <c r="EEY66" s="643"/>
      <c r="EEZ66" s="643"/>
      <c r="EFA66" s="643"/>
      <c r="EFB66" s="643"/>
      <c r="EFC66" s="643"/>
      <c r="EFD66" s="643"/>
      <c r="EFE66" s="643"/>
      <c r="EFF66" s="643"/>
      <c r="EFG66" s="643"/>
      <c r="EFH66" s="643"/>
      <c r="EFI66" s="643"/>
      <c r="EFJ66" s="643"/>
      <c r="EFK66" s="643"/>
      <c r="EFL66" s="643"/>
      <c r="EFM66" s="643"/>
      <c r="EFN66" s="643"/>
      <c r="EFO66" s="643"/>
      <c r="EFP66" s="643"/>
      <c r="EFQ66" s="643"/>
      <c r="EFR66" s="643"/>
      <c r="EFS66" s="643"/>
      <c r="EFT66" s="643"/>
      <c r="EFU66" s="643"/>
      <c r="EFV66" s="643"/>
      <c r="EFW66" s="643"/>
      <c r="EFX66" s="643"/>
      <c r="EFY66" s="643"/>
      <c r="EFZ66" s="643"/>
      <c r="EGA66" s="643"/>
      <c r="EGB66" s="643"/>
      <c r="EGC66" s="643"/>
      <c r="EGD66" s="643"/>
      <c r="EGE66" s="643"/>
      <c r="EGF66" s="643"/>
      <c r="EGG66" s="643"/>
      <c r="EGH66" s="643"/>
      <c r="EGI66" s="643"/>
      <c r="EGJ66" s="643"/>
      <c r="EGK66" s="643"/>
      <c r="EGL66" s="643"/>
      <c r="EGM66" s="643"/>
      <c r="EGN66" s="643"/>
      <c r="EGO66" s="643"/>
      <c r="EGP66" s="643"/>
      <c r="EGQ66" s="643"/>
      <c r="EGR66" s="643"/>
      <c r="EGS66" s="643"/>
      <c r="EGT66" s="643"/>
      <c r="EGU66" s="643"/>
      <c r="EGV66" s="643"/>
      <c r="EGW66" s="643"/>
      <c r="EGX66" s="643"/>
      <c r="EGY66" s="643"/>
      <c r="EGZ66" s="643"/>
      <c r="EHA66" s="643"/>
      <c r="EHB66" s="643"/>
      <c r="EHC66" s="643"/>
      <c r="EHD66" s="643"/>
      <c r="EHE66" s="643"/>
      <c r="EHF66" s="643"/>
      <c r="EHG66" s="643"/>
      <c r="EHH66" s="643"/>
      <c r="EHI66" s="643"/>
      <c r="EHJ66" s="643"/>
      <c r="EHK66" s="643"/>
      <c r="EHL66" s="643"/>
      <c r="EHM66" s="643"/>
      <c r="EHN66" s="643"/>
      <c r="EHO66" s="643"/>
      <c r="EHP66" s="643"/>
      <c r="EHQ66" s="643"/>
      <c r="EHR66" s="643"/>
      <c r="EHS66" s="643"/>
      <c r="EHT66" s="643"/>
      <c r="EHU66" s="643"/>
      <c r="EHV66" s="643"/>
      <c r="EHW66" s="643"/>
      <c r="EHX66" s="643"/>
      <c r="EHY66" s="643"/>
      <c r="EHZ66" s="643"/>
      <c r="EIA66" s="643"/>
      <c r="EIB66" s="643"/>
      <c r="EIC66" s="643"/>
      <c r="EID66" s="643"/>
      <c r="EIE66" s="643"/>
      <c r="EIF66" s="643"/>
      <c r="EIG66" s="643"/>
      <c r="EIH66" s="643"/>
      <c r="EII66" s="643"/>
      <c r="EIJ66" s="643"/>
      <c r="EIK66" s="643"/>
      <c r="EIL66" s="643"/>
      <c r="EIM66" s="643"/>
      <c r="EIN66" s="643"/>
      <c r="EIO66" s="643"/>
      <c r="EIP66" s="643"/>
      <c r="EIQ66" s="643"/>
      <c r="EIR66" s="643"/>
      <c r="EIS66" s="643"/>
      <c r="EIT66" s="643"/>
      <c r="EIU66" s="643"/>
      <c r="EIV66" s="643"/>
      <c r="EIW66" s="643"/>
      <c r="EIX66" s="643"/>
      <c r="EIY66" s="643"/>
      <c r="EIZ66" s="643"/>
      <c r="EJA66" s="643"/>
      <c r="EJB66" s="643"/>
      <c r="EJC66" s="643"/>
      <c r="EJD66" s="643"/>
      <c r="EJE66" s="643"/>
      <c r="EJF66" s="643"/>
      <c r="EJG66" s="643"/>
      <c r="EJH66" s="643"/>
      <c r="EJI66" s="643"/>
      <c r="EJJ66" s="643"/>
      <c r="EJK66" s="643"/>
      <c r="EJL66" s="643"/>
      <c r="EJM66" s="643"/>
      <c r="EJN66" s="643"/>
      <c r="EJO66" s="643"/>
      <c r="EJP66" s="643"/>
      <c r="EJQ66" s="643"/>
      <c r="EJR66" s="643"/>
      <c r="EJS66" s="643"/>
      <c r="EJT66" s="643"/>
      <c r="EJU66" s="643"/>
      <c r="EJV66" s="643"/>
      <c r="EJW66" s="643"/>
      <c r="EJX66" s="643"/>
      <c r="EJY66" s="643"/>
      <c r="EJZ66" s="643"/>
      <c r="EKA66" s="643"/>
      <c r="EKB66" s="643"/>
      <c r="EKC66" s="643"/>
      <c r="EKD66" s="643"/>
      <c r="EKE66" s="643"/>
      <c r="EKF66" s="643"/>
      <c r="EKG66" s="643"/>
      <c r="EKH66" s="643"/>
      <c r="EKI66" s="643"/>
      <c r="EKJ66" s="643"/>
      <c r="EKK66" s="643"/>
      <c r="EKL66" s="643"/>
      <c r="EKM66" s="643"/>
      <c r="EKN66" s="643"/>
      <c r="EKO66" s="643"/>
      <c r="EKP66" s="643"/>
      <c r="EKQ66" s="643"/>
      <c r="EKR66" s="643"/>
      <c r="EKS66" s="643"/>
      <c r="EKT66" s="643"/>
      <c r="EKU66" s="643"/>
      <c r="EKV66" s="643"/>
      <c r="EKW66" s="643"/>
      <c r="EKX66" s="643"/>
      <c r="EKY66" s="643"/>
      <c r="EKZ66" s="643"/>
      <c r="ELA66" s="643"/>
      <c r="ELB66" s="643"/>
      <c r="ELC66" s="643"/>
      <c r="ELD66" s="643"/>
      <c r="ELE66" s="643"/>
      <c r="ELF66" s="643"/>
      <c r="ELG66" s="643"/>
      <c r="ELH66" s="643"/>
      <c r="ELI66" s="643"/>
      <c r="ELJ66" s="643"/>
      <c r="ELK66" s="643"/>
      <c r="ELL66" s="643"/>
      <c r="ELM66" s="643"/>
      <c r="ELN66" s="643"/>
      <c r="ELO66" s="643"/>
      <c r="ELP66" s="643"/>
      <c r="ELQ66" s="643"/>
      <c r="ELR66" s="643"/>
      <c r="ELS66" s="643"/>
      <c r="ELT66" s="643"/>
      <c r="ELU66" s="643"/>
      <c r="ELV66" s="643"/>
      <c r="ELW66" s="643"/>
      <c r="ELX66" s="643"/>
      <c r="ELY66" s="643"/>
      <c r="ELZ66" s="643"/>
      <c r="EMA66" s="643"/>
      <c r="EMB66" s="643"/>
      <c r="EMC66" s="643"/>
      <c r="EMD66" s="643"/>
      <c r="EME66" s="643"/>
      <c r="EMF66" s="643"/>
      <c r="EMG66" s="643"/>
      <c r="EMH66" s="643"/>
      <c r="EMI66" s="643"/>
      <c r="EMJ66" s="643"/>
      <c r="EMK66" s="643"/>
      <c r="EML66" s="643"/>
      <c r="EMM66" s="643"/>
      <c r="EMN66" s="643"/>
      <c r="EMO66" s="643"/>
      <c r="EMP66" s="643"/>
      <c r="EMQ66" s="643"/>
      <c r="EMR66" s="643"/>
      <c r="EMS66" s="643"/>
      <c r="EMT66" s="643"/>
      <c r="EMU66" s="643"/>
      <c r="EMV66" s="643"/>
      <c r="EMW66" s="643"/>
      <c r="EMX66" s="643"/>
      <c r="EMY66" s="643"/>
      <c r="EMZ66" s="643"/>
      <c r="ENA66" s="643"/>
      <c r="ENB66" s="643"/>
      <c r="ENC66" s="643"/>
      <c r="END66" s="643"/>
      <c r="ENE66" s="643"/>
      <c r="ENF66" s="643"/>
      <c r="ENG66" s="643"/>
      <c r="ENH66" s="643"/>
      <c r="ENI66" s="643"/>
      <c r="ENJ66" s="643"/>
      <c r="ENK66" s="643"/>
      <c r="ENL66" s="643"/>
      <c r="ENM66" s="643"/>
      <c r="ENN66" s="643"/>
      <c r="ENO66" s="643"/>
      <c r="ENP66" s="643"/>
      <c r="ENQ66" s="643"/>
      <c r="ENR66" s="643"/>
      <c r="ENS66" s="643"/>
      <c r="ENT66" s="643"/>
      <c r="ENU66" s="643"/>
      <c r="ENV66" s="643"/>
      <c r="ENW66" s="643"/>
      <c r="ENX66" s="643"/>
      <c r="ENY66" s="643"/>
      <c r="ENZ66" s="643"/>
      <c r="EOA66" s="643"/>
      <c r="EOB66" s="643"/>
      <c r="EOC66" s="643"/>
      <c r="EOD66" s="643"/>
      <c r="EOE66" s="643"/>
      <c r="EOF66" s="643"/>
      <c r="EOG66" s="643"/>
      <c r="EOH66" s="643"/>
      <c r="EOI66" s="643"/>
      <c r="EOJ66" s="643"/>
      <c r="EOK66" s="643"/>
      <c r="EOL66" s="643"/>
      <c r="EOM66" s="643"/>
      <c r="EON66" s="643"/>
      <c r="EOO66" s="643"/>
      <c r="EOP66" s="643"/>
      <c r="EOQ66" s="643"/>
      <c r="EOR66" s="643"/>
      <c r="EOS66" s="643"/>
      <c r="EOT66" s="643"/>
      <c r="EOU66" s="643"/>
      <c r="EOV66" s="643"/>
      <c r="EOW66" s="643"/>
      <c r="EOX66" s="643"/>
      <c r="EOY66" s="643"/>
      <c r="EOZ66" s="643"/>
      <c r="EPA66" s="643"/>
      <c r="EPB66" s="643"/>
      <c r="EPC66" s="643"/>
      <c r="EPD66" s="643"/>
      <c r="EPE66" s="643"/>
      <c r="EPF66" s="643"/>
      <c r="EPG66" s="643"/>
      <c r="EPH66" s="643"/>
      <c r="EPI66" s="643"/>
      <c r="EPJ66" s="643"/>
      <c r="EPK66" s="643"/>
      <c r="EPL66" s="643"/>
      <c r="EPM66" s="643"/>
      <c r="EPN66" s="643"/>
      <c r="EPO66" s="643"/>
      <c r="EPP66" s="643"/>
      <c r="EPQ66" s="643"/>
      <c r="EPR66" s="643"/>
      <c r="EPS66" s="643"/>
      <c r="EPT66" s="643"/>
      <c r="EPU66" s="643"/>
      <c r="EPV66" s="643"/>
      <c r="EPW66" s="643"/>
      <c r="EPX66" s="643"/>
      <c r="EPY66" s="643"/>
      <c r="EPZ66" s="643"/>
      <c r="EQA66" s="643"/>
      <c r="EQB66" s="643"/>
      <c r="EQC66" s="643"/>
      <c r="EQD66" s="643"/>
      <c r="EQE66" s="643"/>
      <c r="EQF66" s="643"/>
      <c r="EQG66" s="643"/>
      <c r="EQH66" s="643"/>
      <c r="EQI66" s="643"/>
      <c r="EQJ66" s="643"/>
      <c r="EQK66" s="643"/>
      <c r="EQL66" s="643"/>
      <c r="EQM66" s="643"/>
      <c r="EQN66" s="643"/>
      <c r="EQO66" s="643"/>
      <c r="EQP66" s="643"/>
      <c r="EQQ66" s="643"/>
      <c r="EQR66" s="643"/>
      <c r="EQS66" s="643"/>
      <c r="EQT66" s="643"/>
      <c r="EQU66" s="643"/>
      <c r="EQV66" s="643"/>
      <c r="EQW66" s="643"/>
      <c r="EQX66" s="643"/>
      <c r="EQY66" s="643"/>
      <c r="EQZ66" s="643"/>
      <c r="ERA66" s="643"/>
      <c r="ERB66" s="643"/>
      <c r="ERC66" s="643"/>
      <c r="ERD66" s="643"/>
      <c r="ERE66" s="643"/>
      <c r="ERF66" s="643"/>
      <c r="ERG66" s="643"/>
      <c r="ERH66" s="643"/>
      <c r="ERI66" s="643"/>
      <c r="ERJ66" s="643"/>
      <c r="ERK66" s="643"/>
      <c r="ERL66" s="643"/>
      <c r="ERM66" s="643"/>
      <c r="ERN66" s="643"/>
      <c r="ERO66" s="643"/>
      <c r="ERP66" s="643"/>
      <c r="ERQ66" s="643"/>
      <c r="ERR66" s="643"/>
      <c r="ERS66" s="643"/>
      <c r="ERT66" s="643"/>
      <c r="ERU66" s="643"/>
      <c r="ERV66" s="643"/>
      <c r="ERW66" s="643"/>
      <c r="ERX66" s="643"/>
      <c r="ERY66" s="643"/>
      <c r="ERZ66" s="643"/>
      <c r="ESA66" s="643"/>
      <c r="ESB66" s="643"/>
      <c r="ESC66" s="643"/>
      <c r="ESD66" s="643"/>
      <c r="ESE66" s="643"/>
      <c r="ESF66" s="643"/>
      <c r="ESG66" s="643"/>
      <c r="ESH66" s="643"/>
      <c r="ESI66" s="643"/>
      <c r="ESJ66" s="643"/>
      <c r="ESK66" s="643"/>
      <c r="ESL66" s="643"/>
      <c r="ESM66" s="643"/>
      <c r="ESN66" s="643"/>
      <c r="ESO66" s="643"/>
      <c r="ESP66" s="643"/>
      <c r="ESQ66" s="643"/>
      <c r="ESR66" s="643"/>
      <c r="ESS66" s="643"/>
      <c r="EST66" s="643"/>
      <c r="ESU66" s="643"/>
      <c r="ESV66" s="643"/>
      <c r="ESW66" s="643"/>
      <c r="ESX66" s="643"/>
      <c r="ESY66" s="643"/>
      <c r="ESZ66" s="643"/>
      <c r="ETA66" s="643"/>
      <c r="ETB66" s="643"/>
      <c r="ETC66" s="643"/>
      <c r="ETD66" s="643"/>
      <c r="ETE66" s="643"/>
      <c r="ETF66" s="643"/>
      <c r="ETG66" s="643"/>
      <c r="ETH66" s="643"/>
      <c r="ETI66" s="643"/>
      <c r="ETJ66" s="643"/>
      <c r="ETK66" s="643"/>
      <c r="ETL66" s="643"/>
      <c r="ETM66" s="643"/>
      <c r="ETN66" s="643"/>
      <c r="ETO66" s="643"/>
      <c r="ETP66" s="643"/>
      <c r="ETQ66" s="643"/>
      <c r="ETR66" s="643"/>
      <c r="ETS66" s="643"/>
      <c r="ETT66" s="643"/>
      <c r="ETU66" s="643"/>
      <c r="ETV66" s="643"/>
      <c r="ETW66" s="643"/>
      <c r="ETX66" s="643"/>
      <c r="ETY66" s="643"/>
      <c r="ETZ66" s="643"/>
      <c r="EUA66" s="643"/>
      <c r="EUB66" s="643"/>
      <c r="EUC66" s="643"/>
      <c r="EUD66" s="643"/>
      <c r="EUE66" s="643"/>
      <c r="EUF66" s="643"/>
      <c r="EUG66" s="643"/>
      <c r="EUH66" s="643"/>
      <c r="EUI66" s="643"/>
      <c r="EUJ66" s="643"/>
      <c r="EUK66" s="643"/>
      <c r="EUL66" s="643"/>
      <c r="EUM66" s="643"/>
      <c r="EUN66" s="643"/>
      <c r="EUO66" s="643"/>
      <c r="EUP66" s="643"/>
      <c r="EUQ66" s="643"/>
      <c r="EUR66" s="643"/>
      <c r="EUS66" s="643"/>
      <c r="EUT66" s="643"/>
      <c r="EUU66" s="643"/>
      <c r="EUV66" s="643"/>
      <c r="EUW66" s="643"/>
      <c r="EUX66" s="643"/>
      <c r="EUY66" s="643"/>
      <c r="EUZ66" s="643"/>
      <c r="EVA66" s="643"/>
      <c r="EVB66" s="643"/>
      <c r="EVC66" s="643"/>
      <c r="EVD66" s="643"/>
      <c r="EVE66" s="643"/>
      <c r="EVF66" s="643"/>
      <c r="EVG66" s="643"/>
      <c r="EVH66" s="643"/>
      <c r="EVI66" s="643"/>
      <c r="EVJ66" s="643"/>
      <c r="EVK66" s="643"/>
      <c r="EVL66" s="643"/>
      <c r="EVM66" s="643"/>
      <c r="EVN66" s="643"/>
      <c r="EVO66" s="643"/>
      <c r="EVP66" s="643"/>
      <c r="EVQ66" s="643"/>
      <c r="EVR66" s="643"/>
      <c r="EVS66" s="643"/>
      <c r="EVT66" s="643"/>
      <c r="EVU66" s="643"/>
      <c r="EVV66" s="643"/>
      <c r="EVW66" s="643"/>
      <c r="EVX66" s="643"/>
      <c r="EVY66" s="643"/>
      <c r="EVZ66" s="643"/>
      <c r="EWA66" s="643"/>
      <c r="EWB66" s="643"/>
      <c r="EWC66" s="643"/>
      <c r="EWD66" s="643"/>
      <c r="EWE66" s="643"/>
      <c r="EWF66" s="643"/>
      <c r="EWG66" s="643"/>
      <c r="EWH66" s="643"/>
      <c r="EWI66" s="643"/>
      <c r="EWJ66" s="643"/>
      <c r="EWK66" s="643"/>
      <c r="EWL66" s="643"/>
      <c r="EWM66" s="643"/>
      <c r="EWN66" s="643"/>
      <c r="EWO66" s="643"/>
      <c r="EWP66" s="643"/>
      <c r="EWQ66" s="643"/>
      <c r="EWR66" s="643"/>
      <c r="EWS66" s="643"/>
      <c r="EWT66" s="643"/>
      <c r="EWU66" s="643"/>
      <c r="EWV66" s="643"/>
      <c r="EWW66" s="643"/>
      <c r="EWX66" s="643"/>
      <c r="EWY66" s="643"/>
      <c r="EWZ66" s="643"/>
      <c r="EXA66" s="643"/>
      <c r="EXB66" s="643"/>
      <c r="EXC66" s="643"/>
      <c r="EXD66" s="643"/>
      <c r="EXE66" s="643"/>
      <c r="EXF66" s="643"/>
      <c r="EXG66" s="643"/>
      <c r="EXH66" s="643"/>
      <c r="EXI66" s="643"/>
      <c r="EXJ66" s="643"/>
      <c r="EXK66" s="643"/>
      <c r="EXL66" s="643"/>
      <c r="EXM66" s="643"/>
      <c r="EXN66" s="643"/>
      <c r="EXO66" s="643"/>
      <c r="EXP66" s="643"/>
      <c r="EXQ66" s="643"/>
      <c r="EXR66" s="643"/>
      <c r="EXS66" s="643"/>
      <c r="EXT66" s="643"/>
      <c r="EXU66" s="643"/>
      <c r="EXV66" s="643"/>
      <c r="EXW66" s="643"/>
      <c r="EXX66" s="643"/>
      <c r="EXY66" s="643"/>
      <c r="EXZ66" s="643"/>
      <c r="EYA66" s="643"/>
      <c r="EYB66" s="643"/>
      <c r="EYC66" s="643"/>
      <c r="EYD66" s="643"/>
      <c r="EYE66" s="643"/>
      <c r="EYF66" s="643"/>
      <c r="EYG66" s="643"/>
      <c r="EYH66" s="643"/>
      <c r="EYI66" s="643"/>
      <c r="EYJ66" s="643"/>
      <c r="EYK66" s="643"/>
      <c r="EYL66" s="643"/>
      <c r="EYM66" s="643"/>
      <c r="EYN66" s="643"/>
      <c r="EYO66" s="643"/>
      <c r="EYP66" s="643"/>
      <c r="EYQ66" s="643"/>
      <c r="EYR66" s="643"/>
      <c r="EYS66" s="643"/>
      <c r="EYT66" s="643"/>
      <c r="EYU66" s="643"/>
      <c r="EYV66" s="643"/>
      <c r="EYW66" s="643"/>
      <c r="EYX66" s="643"/>
      <c r="EYY66" s="643"/>
      <c r="EYZ66" s="643"/>
      <c r="EZA66" s="643"/>
      <c r="EZB66" s="643"/>
      <c r="EZC66" s="643"/>
      <c r="EZD66" s="643"/>
      <c r="EZE66" s="643"/>
      <c r="EZF66" s="643"/>
      <c r="EZG66" s="643"/>
      <c r="EZH66" s="643"/>
      <c r="EZI66" s="643"/>
      <c r="EZJ66" s="643"/>
      <c r="EZK66" s="643"/>
      <c r="EZL66" s="643"/>
      <c r="EZM66" s="643"/>
      <c r="EZN66" s="643"/>
      <c r="EZO66" s="643"/>
      <c r="EZP66" s="643"/>
      <c r="EZQ66" s="643"/>
      <c r="EZR66" s="643"/>
      <c r="EZS66" s="643"/>
      <c r="EZT66" s="643"/>
      <c r="EZU66" s="643"/>
      <c r="EZV66" s="643"/>
      <c r="EZW66" s="643"/>
      <c r="EZX66" s="643"/>
      <c r="EZY66" s="643"/>
      <c r="EZZ66" s="643"/>
      <c r="FAA66" s="643"/>
      <c r="FAB66" s="643"/>
      <c r="FAC66" s="643"/>
      <c r="FAD66" s="643"/>
      <c r="FAE66" s="643"/>
      <c r="FAF66" s="643"/>
      <c r="FAG66" s="643"/>
      <c r="FAH66" s="643"/>
      <c r="FAI66" s="643"/>
      <c r="FAJ66" s="643"/>
      <c r="FAK66" s="643"/>
      <c r="FAL66" s="643"/>
      <c r="FAM66" s="643"/>
      <c r="FAN66" s="643"/>
      <c r="FAO66" s="643"/>
      <c r="FAP66" s="643"/>
      <c r="FAQ66" s="643"/>
      <c r="FAR66" s="643"/>
      <c r="FAS66" s="643"/>
      <c r="FAT66" s="643"/>
      <c r="FAU66" s="643"/>
      <c r="FAV66" s="643"/>
      <c r="FAW66" s="643"/>
      <c r="FAX66" s="643"/>
      <c r="FAY66" s="643"/>
      <c r="FAZ66" s="643"/>
      <c r="FBA66" s="643"/>
      <c r="FBB66" s="643"/>
      <c r="FBC66" s="643"/>
      <c r="FBD66" s="643"/>
      <c r="FBE66" s="643"/>
      <c r="FBF66" s="643"/>
      <c r="FBG66" s="643"/>
      <c r="FBH66" s="643"/>
      <c r="FBI66" s="643"/>
      <c r="FBJ66" s="643"/>
      <c r="FBK66" s="643"/>
      <c r="FBL66" s="643"/>
      <c r="FBM66" s="643"/>
      <c r="FBN66" s="643"/>
      <c r="FBO66" s="643"/>
      <c r="FBP66" s="643"/>
      <c r="FBQ66" s="643"/>
      <c r="FBR66" s="643"/>
      <c r="FBS66" s="643"/>
      <c r="FBT66" s="643"/>
      <c r="FBU66" s="643"/>
      <c r="FBV66" s="643"/>
      <c r="FBW66" s="643"/>
      <c r="FBX66" s="643"/>
      <c r="FBY66" s="643"/>
      <c r="FBZ66" s="643"/>
      <c r="FCA66" s="643"/>
      <c r="FCB66" s="643"/>
      <c r="FCC66" s="643"/>
      <c r="FCD66" s="643"/>
      <c r="FCE66" s="643"/>
      <c r="FCF66" s="643"/>
      <c r="FCG66" s="643"/>
      <c r="FCH66" s="643"/>
      <c r="FCI66" s="643"/>
      <c r="FCJ66" s="643"/>
      <c r="FCK66" s="643"/>
      <c r="FCL66" s="643"/>
      <c r="FCM66" s="643"/>
      <c r="FCN66" s="643"/>
      <c r="FCO66" s="643"/>
      <c r="FCP66" s="643"/>
      <c r="FCQ66" s="643"/>
      <c r="FCR66" s="643"/>
      <c r="FCS66" s="643"/>
      <c r="FCT66" s="643"/>
      <c r="FCU66" s="643"/>
      <c r="FCV66" s="643"/>
      <c r="FCW66" s="643"/>
      <c r="FCX66" s="643"/>
      <c r="FCY66" s="643"/>
      <c r="FCZ66" s="643"/>
      <c r="FDA66" s="643"/>
      <c r="FDB66" s="643"/>
      <c r="FDC66" s="643"/>
      <c r="FDD66" s="643"/>
      <c r="FDE66" s="643"/>
      <c r="FDF66" s="643"/>
      <c r="FDG66" s="643"/>
      <c r="FDH66" s="643"/>
      <c r="FDI66" s="643"/>
      <c r="FDJ66" s="643"/>
      <c r="FDK66" s="643"/>
      <c r="FDL66" s="643"/>
      <c r="FDM66" s="643"/>
      <c r="FDN66" s="643"/>
      <c r="FDO66" s="643"/>
      <c r="FDP66" s="643"/>
      <c r="FDQ66" s="643"/>
      <c r="FDR66" s="643"/>
      <c r="FDS66" s="643"/>
      <c r="FDT66" s="643"/>
      <c r="FDU66" s="643"/>
      <c r="FDV66" s="643"/>
      <c r="FDW66" s="643"/>
      <c r="FDX66" s="643"/>
      <c r="FDY66" s="643"/>
      <c r="FDZ66" s="643"/>
      <c r="FEA66" s="643"/>
      <c r="FEB66" s="643"/>
      <c r="FEC66" s="643"/>
      <c r="FED66" s="643"/>
      <c r="FEE66" s="643"/>
      <c r="FEF66" s="643"/>
      <c r="FEG66" s="643"/>
      <c r="FEH66" s="643"/>
      <c r="FEI66" s="643"/>
      <c r="FEJ66" s="643"/>
      <c r="FEK66" s="643"/>
      <c r="FEL66" s="643"/>
      <c r="FEM66" s="643"/>
      <c r="FEN66" s="643"/>
      <c r="FEO66" s="643"/>
      <c r="FEP66" s="643"/>
      <c r="FEQ66" s="643"/>
      <c r="FER66" s="643"/>
      <c r="FES66" s="643"/>
      <c r="FET66" s="643"/>
      <c r="FEU66" s="643"/>
      <c r="FEV66" s="643"/>
      <c r="FEW66" s="643"/>
      <c r="FEX66" s="643"/>
      <c r="FEY66" s="643"/>
      <c r="FEZ66" s="643"/>
      <c r="FFA66" s="643"/>
      <c r="FFB66" s="643"/>
      <c r="FFC66" s="643"/>
      <c r="FFD66" s="643"/>
      <c r="FFE66" s="643"/>
      <c r="FFF66" s="643"/>
      <c r="FFG66" s="643"/>
      <c r="FFH66" s="643"/>
      <c r="FFI66" s="643"/>
      <c r="FFJ66" s="643"/>
      <c r="FFK66" s="643"/>
      <c r="FFL66" s="643"/>
      <c r="FFM66" s="643"/>
      <c r="FFN66" s="643"/>
      <c r="FFO66" s="643"/>
      <c r="FFP66" s="643"/>
      <c r="FFQ66" s="643"/>
      <c r="FFR66" s="643"/>
      <c r="FFS66" s="643"/>
      <c r="FFT66" s="643"/>
      <c r="FFU66" s="643"/>
      <c r="FFV66" s="643"/>
      <c r="FFW66" s="643"/>
      <c r="FFX66" s="643"/>
      <c r="FFY66" s="643"/>
      <c r="FFZ66" s="643"/>
      <c r="FGA66" s="643"/>
      <c r="FGB66" s="643"/>
      <c r="FGC66" s="643"/>
      <c r="FGD66" s="643"/>
      <c r="FGE66" s="643"/>
      <c r="FGF66" s="643"/>
      <c r="FGG66" s="643"/>
      <c r="FGH66" s="643"/>
      <c r="FGI66" s="643"/>
      <c r="FGJ66" s="643"/>
      <c r="FGK66" s="643"/>
      <c r="FGL66" s="643"/>
      <c r="FGM66" s="643"/>
      <c r="FGN66" s="643"/>
      <c r="FGO66" s="643"/>
      <c r="FGP66" s="643"/>
      <c r="FGQ66" s="643"/>
      <c r="FGR66" s="643"/>
      <c r="FGS66" s="643"/>
      <c r="FGT66" s="643"/>
      <c r="FGU66" s="643"/>
      <c r="FGV66" s="643"/>
      <c r="FGW66" s="643"/>
      <c r="FGX66" s="643"/>
      <c r="FGY66" s="643"/>
      <c r="FGZ66" s="643"/>
      <c r="FHA66" s="643"/>
      <c r="FHB66" s="643"/>
      <c r="FHC66" s="643"/>
      <c r="FHD66" s="643"/>
      <c r="FHE66" s="643"/>
      <c r="FHF66" s="643"/>
      <c r="FHG66" s="643"/>
      <c r="FHH66" s="643"/>
      <c r="FHI66" s="643"/>
      <c r="FHJ66" s="643"/>
      <c r="FHK66" s="643"/>
      <c r="FHL66" s="643"/>
      <c r="FHM66" s="643"/>
      <c r="FHN66" s="643"/>
      <c r="FHO66" s="643"/>
      <c r="FHP66" s="643"/>
      <c r="FHQ66" s="643"/>
      <c r="FHR66" s="643"/>
      <c r="FHS66" s="643"/>
      <c r="FHT66" s="643"/>
      <c r="FHU66" s="643"/>
      <c r="FHV66" s="643"/>
      <c r="FHW66" s="643"/>
      <c r="FHX66" s="643"/>
      <c r="FHY66" s="643"/>
      <c r="FHZ66" s="643"/>
      <c r="FIA66" s="643"/>
      <c r="FIB66" s="643"/>
      <c r="FIC66" s="643"/>
      <c r="FID66" s="643"/>
      <c r="FIE66" s="643"/>
      <c r="FIF66" s="643"/>
      <c r="FIG66" s="643"/>
      <c r="FIH66" s="643"/>
      <c r="FII66" s="643"/>
      <c r="FIJ66" s="643"/>
      <c r="FIK66" s="643"/>
      <c r="FIL66" s="643"/>
      <c r="FIM66" s="643"/>
      <c r="FIN66" s="643"/>
      <c r="FIO66" s="643"/>
      <c r="FIP66" s="643"/>
      <c r="FIQ66" s="643"/>
      <c r="FIR66" s="643"/>
      <c r="FIS66" s="643"/>
      <c r="FIT66" s="643"/>
      <c r="FIU66" s="643"/>
      <c r="FIV66" s="643"/>
      <c r="FIW66" s="643"/>
      <c r="FIX66" s="643"/>
      <c r="FIY66" s="643"/>
      <c r="FIZ66" s="643"/>
      <c r="FJA66" s="643"/>
      <c r="FJB66" s="643"/>
      <c r="FJC66" s="643"/>
      <c r="FJD66" s="643"/>
      <c r="FJE66" s="643"/>
      <c r="FJF66" s="643"/>
      <c r="FJG66" s="643"/>
      <c r="FJH66" s="643"/>
      <c r="FJI66" s="643"/>
      <c r="FJJ66" s="643"/>
      <c r="FJK66" s="643"/>
      <c r="FJL66" s="643"/>
      <c r="FJM66" s="643"/>
      <c r="FJN66" s="643"/>
      <c r="FJO66" s="643"/>
      <c r="FJP66" s="643"/>
      <c r="FJQ66" s="643"/>
      <c r="FJR66" s="643"/>
      <c r="FJS66" s="643"/>
      <c r="FJT66" s="643"/>
      <c r="FJU66" s="643"/>
      <c r="FJV66" s="643"/>
      <c r="FJW66" s="643"/>
      <c r="FJX66" s="643"/>
      <c r="FJY66" s="643"/>
      <c r="FJZ66" s="643"/>
      <c r="FKA66" s="643"/>
      <c r="FKB66" s="643"/>
      <c r="FKC66" s="643"/>
      <c r="FKD66" s="643"/>
      <c r="FKE66" s="643"/>
      <c r="FKF66" s="643"/>
      <c r="FKG66" s="643"/>
      <c r="FKH66" s="643"/>
      <c r="FKI66" s="643"/>
      <c r="FKJ66" s="643"/>
      <c r="FKK66" s="643"/>
      <c r="FKL66" s="643"/>
      <c r="FKM66" s="643"/>
      <c r="FKN66" s="643"/>
      <c r="FKO66" s="643"/>
      <c r="FKP66" s="643"/>
      <c r="FKQ66" s="643"/>
      <c r="FKR66" s="643"/>
      <c r="FKS66" s="643"/>
      <c r="FKT66" s="643"/>
      <c r="FKU66" s="643"/>
      <c r="FKV66" s="643"/>
      <c r="FKW66" s="643"/>
      <c r="FKX66" s="643"/>
      <c r="FKY66" s="643"/>
      <c r="FKZ66" s="643"/>
      <c r="FLA66" s="643"/>
      <c r="FLB66" s="643"/>
      <c r="FLC66" s="643"/>
      <c r="FLD66" s="643"/>
      <c r="FLE66" s="643"/>
      <c r="FLF66" s="643"/>
      <c r="FLG66" s="643"/>
      <c r="FLH66" s="643"/>
      <c r="FLI66" s="643"/>
      <c r="FLJ66" s="643"/>
      <c r="FLK66" s="643"/>
      <c r="FLL66" s="643"/>
      <c r="FLM66" s="643"/>
      <c r="FLN66" s="643"/>
      <c r="FLO66" s="643"/>
      <c r="FLP66" s="643"/>
      <c r="FLQ66" s="643"/>
      <c r="FLR66" s="643"/>
      <c r="FLS66" s="643"/>
      <c r="FLT66" s="643"/>
      <c r="FLU66" s="643"/>
      <c r="FLV66" s="643"/>
      <c r="FLW66" s="643"/>
      <c r="FLX66" s="643"/>
      <c r="FLY66" s="643"/>
      <c r="FLZ66" s="643"/>
      <c r="FMA66" s="643"/>
      <c r="FMB66" s="643"/>
      <c r="FMC66" s="643"/>
      <c r="FMD66" s="643"/>
      <c r="FME66" s="643"/>
      <c r="FMF66" s="643"/>
      <c r="FMG66" s="643"/>
      <c r="FMH66" s="643"/>
      <c r="FMI66" s="643"/>
      <c r="FMJ66" s="643"/>
      <c r="FMK66" s="643"/>
      <c r="FML66" s="643"/>
      <c r="FMM66" s="643"/>
      <c r="FMN66" s="643"/>
      <c r="FMO66" s="643"/>
      <c r="FMP66" s="643"/>
      <c r="FMQ66" s="643"/>
      <c r="FMR66" s="643"/>
      <c r="FMS66" s="643"/>
      <c r="FMT66" s="643"/>
      <c r="FMU66" s="643"/>
      <c r="FMV66" s="643"/>
      <c r="FMW66" s="643"/>
      <c r="FMX66" s="643"/>
      <c r="FMY66" s="643"/>
      <c r="FMZ66" s="643"/>
      <c r="FNA66" s="643"/>
      <c r="FNB66" s="643"/>
      <c r="FNC66" s="643"/>
      <c r="FND66" s="643"/>
      <c r="FNE66" s="643"/>
      <c r="FNF66" s="643"/>
      <c r="FNG66" s="643"/>
      <c r="FNH66" s="643"/>
      <c r="FNI66" s="643"/>
      <c r="FNJ66" s="643"/>
      <c r="FNK66" s="643"/>
      <c r="FNL66" s="643"/>
      <c r="FNM66" s="643"/>
      <c r="FNN66" s="643"/>
      <c r="FNO66" s="643"/>
      <c r="FNP66" s="643"/>
      <c r="FNQ66" s="643"/>
      <c r="FNR66" s="643"/>
      <c r="FNS66" s="643"/>
      <c r="FNT66" s="643"/>
      <c r="FNU66" s="643"/>
      <c r="FNV66" s="643"/>
      <c r="FNW66" s="643"/>
      <c r="FNX66" s="643"/>
      <c r="FNY66" s="643"/>
      <c r="FNZ66" s="643"/>
      <c r="FOA66" s="643"/>
      <c r="FOB66" s="643"/>
      <c r="FOC66" s="643"/>
      <c r="FOD66" s="643"/>
      <c r="FOE66" s="643"/>
      <c r="FOF66" s="643"/>
      <c r="FOG66" s="643"/>
      <c r="FOH66" s="643"/>
      <c r="FOI66" s="643"/>
      <c r="FOJ66" s="643"/>
      <c r="FOK66" s="643"/>
      <c r="FOL66" s="643"/>
      <c r="FOM66" s="643"/>
      <c r="FON66" s="643"/>
      <c r="FOO66" s="643"/>
      <c r="FOP66" s="643"/>
      <c r="FOQ66" s="643"/>
      <c r="FOR66" s="643"/>
      <c r="FOS66" s="643"/>
      <c r="FOT66" s="643"/>
      <c r="FOU66" s="643"/>
      <c r="FOV66" s="643"/>
      <c r="FOW66" s="643"/>
      <c r="FOX66" s="643"/>
      <c r="FOY66" s="643"/>
      <c r="FOZ66" s="643"/>
      <c r="FPA66" s="643"/>
      <c r="FPB66" s="643"/>
      <c r="FPC66" s="643"/>
      <c r="FPD66" s="643"/>
      <c r="FPE66" s="643"/>
      <c r="FPF66" s="643"/>
      <c r="FPG66" s="643"/>
      <c r="FPH66" s="643"/>
      <c r="FPI66" s="643"/>
      <c r="FPJ66" s="643"/>
      <c r="FPK66" s="643"/>
      <c r="FPL66" s="643"/>
      <c r="FPM66" s="643"/>
      <c r="FPN66" s="643"/>
      <c r="FPO66" s="643"/>
      <c r="FPP66" s="643"/>
      <c r="FPQ66" s="643"/>
      <c r="FPR66" s="643"/>
      <c r="FPS66" s="643"/>
      <c r="FPT66" s="643"/>
      <c r="FPU66" s="643"/>
      <c r="FPV66" s="643"/>
      <c r="FPW66" s="643"/>
      <c r="FPX66" s="643"/>
      <c r="FPY66" s="643"/>
      <c r="FPZ66" s="643"/>
      <c r="FQA66" s="643"/>
      <c r="FQB66" s="643"/>
      <c r="FQC66" s="643"/>
      <c r="FQD66" s="643"/>
      <c r="FQE66" s="643"/>
      <c r="FQF66" s="643"/>
      <c r="FQG66" s="643"/>
      <c r="FQH66" s="643"/>
      <c r="FQI66" s="643"/>
      <c r="FQJ66" s="643"/>
      <c r="FQK66" s="643"/>
      <c r="FQL66" s="643"/>
      <c r="FQM66" s="643"/>
      <c r="FQN66" s="643"/>
      <c r="FQO66" s="643"/>
      <c r="FQP66" s="643"/>
      <c r="FQQ66" s="643"/>
      <c r="FQR66" s="643"/>
      <c r="FQS66" s="643"/>
      <c r="FQT66" s="643"/>
      <c r="FQU66" s="643"/>
      <c r="FQV66" s="643"/>
      <c r="FQW66" s="643"/>
      <c r="FQX66" s="643"/>
      <c r="FQY66" s="643"/>
      <c r="FQZ66" s="643"/>
      <c r="FRA66" s="643"/>
      <c r="FRB66" s="643"/>
      <c r="FRC66" s="643"/>
      <c r="FRD66" s="643"/>
      <c r="FRE66" s="643"/>
      <c r="FRF66" s="643"/>
      <c r="FRG66" s="643"/>
      <c r="FRH66" s="643"/>
      <c r="FRI66" s="643"/>
      <c r="FRJ66" s="643"/>
      <c r="FRK66" s="643"/>
      <c r="FRL66" s="643"/>
      <c r="FRM66" s="643"/>
      <c r="FRN66" s="643"/>
      <c r="FRO66" s="643"/>
      <c r="FRP66" s="643"/>
      <c r="FRQ66" s="643"/>
      <c r="FRR66" s="643"/>
      <c r="FRS66" s="643"/>
      <c r="FRT66" s="643"/>
      <c r="FRU66" s="643"/>
      <c r="FRV66" s="643"/>
      <c r="FRW66" s="643"/>
      <c r="FRX66" s="643"/>
      <c r="FRY66" s="643"/>
      <c r="FRZ66" s="643"/>
      <c r="FSA66" s="643"/>
      <c r="FSB66" s="643"/>
      <c r="FSC66" s="643"/>
      <c r="FSD66" s="643"/>
      <c r="FSE66" s="643"/>
      <c r="FSF66" s="643"/>
      <c r="FSG66" s="643"/>
      <c r="FSH66" s="643"/>
      <c r="FSI66" s="643"/>
      <c r="FSJ66" s="643"/>
      <c r="FSK66" s="643"/>
      <c r="FSL66" s="643"/>
      <c r="FSM66" s="643"/>
      <c r="FSN66" s="643"/>
      <c r="FSO66" s="643"/>
      <c r="FSP66" s="643"/>
      <c r="FSQ66" s="643"/>
      <c r="FSR66" s="643"/>
      <c r="FSS66" s="643"/>
      <c r="FST66" s="643"/>
      <c r="FSU66" s="643"/>
      <c r="FSV66" s="643"/>
      <c r="FSW66" s="643"/>
      <c r="FSX66" s="643"/>
      <c r="FSY66" s="643"/>
      <c r="FSZ66" s="643"/>
      <c r="FTA66" s="643"/>
      <c r="FTB66" s="643"/>
      <c r="FTC66" s="643"/>
      <c r="FTD66" s="643"/>
      <c r="FTE66" s="643"/>
      <c r="FTF66" s="643"/>
      <c r="FTG66" s="643"/>
      <c r="FTH66" s="643"/>
      <c r="FTI66" s="643"/>
      <c r="FTJ66" s="643"/>
      <c r="FTK66" s="643"/>
      <c r="FTL66" s="643"/>
      <c r="FTM66" s="643"/>
      <c r="FTN66" s="643"/>
      <c r="FTO66" s="643"/>
      <c r="FTP66" s="643"/>
      <c r="FTQ66" s="643"/>
      <c r="FTR66" s="643"/>
      <c r="FTS66" s="643"/>
      <c r="FTT66" s="643"/>
      <c r="FTU66" s="643"/>
      <c r="FTV66" s="643"/>
      <c r="FTW66" s="643"/>
      <c r="FTX66" s="643"/>
      <c r="FTY66" s="643"/>
      <c r="FTZ66" s="643"/>
      <c r="FUA66" s="643"/>
      <c r="FUB66" s="643"/>
      <c r="FUC66" s="643"/>
      <c r="FUD66" s="643"/>
      <c r="FUE66" s="643"/>
      <c r="FUF66" s="643"/>
      <c r="FUG66" s="643"/>
      <c r="FUH66" s="643"/>
      <c r="FUI66" s="643"/>
      <c r="FUJ66" s="643"/>
      <c r="FUK66" s="643"/>
      <c r="FUL66" s="643"/>
      <c r="FUM66" s="643"/>
      <c r="FUN66" s="643"/>
      <c r="FUO66" s="643"/>
      <c r="FUP66" s="643"/>
      <c r="FUQ66" s="643"/>
      <c r="FUR66" s="643"/>
      <c r="FUS66" s="643"/>
      <c r="FUT66" s="643"/>
      <c r="FUU66" s="643"/>
      <c r="FUV66" s="643"/>
      <c r="FUW66" s="643"/>
      <c r="FUX66" s="643"/>
      <c r="FUY66" s="643"/>
      <c r="FUZ66" s="643"/>
      <c r="FVA66" s="643"/>
      <c r="FVB66" s="643"/>
      <c r="FVC66" s="643"/>
      <c r="FVD66" s="643"/>
      <c r="FVE66" s="643"/>
      <c r="FVF66" s="643"/>
      <c r="FVG66" s="643"/>
      <c r="FVH66" s="643"/>
      <c r="FVI66" s="643"/>
      <c r="FVJ66" s="643"/>
      <c r="FVK66" s="643"/>
      <c r="FVL66" s="643"/>
      <c r="FVM66" s="643"/>
      <c r="FVN66" s="643"/>
      <c r="FVO66" s="643"/>
      <c r="FVP66" s="643"/>
      <c r="FVQ66" s="643"/>
      <c r="FVR66" s="643"/>
      <c r="FVS66" s="643"/>
      <c r="FVT66" s="643"/>
      <c r="FVU66" s="643"/>
      <c r="FVV66" s="643"/>
      <c r="FVW66" s="643"/>
      <c r="FVX66" s="643"/>
      <c r="FVY66" s="643"/>
      <c r="FVZ66" s="643"/>
      <c r="FWA66" s="643"/>
      <c r="FWB66" s="643"/>
      <c r="FWC66" s="643"/>
      <c r="FWD66" s="643"/>
      <c r="FWE66" s="643"/>
      <c r="FWF66" s="643"/>
      <c r="FWG66" s="643"/>
      <c r="FWH66" s="643"/>
      <c r="FWI66" s="643"/>
      <c r="FWJ66" s="643"/>
      <c r="FWK66" s="643"/>
      <c r="FWL66" s="643"/>
      <c r="FWM66" s="643"/>
      <c r="FWN66" s="643"/>
      <c r="FWO66" s="643"/>
      <c r="FWP66" s="643"/>
      <c r="FWQ66" s="643"/>
      <c r="FWR66" s="643"/>
      <c r="FWS66" s="643"/>
      <c r="FWT66" s="643"/>
      <c r="FWU66" s="643"/>
      <c r="FWV66" s="643"/>
      <c r="FWW66" s="643"/>
      <c r="FWX66" s="643"/>
      <c r="FWY66" s="643"/>
      <c r="FWZ66" s="643"/>
      <c r="FXA66" s="643"/>
      <c r="FXB66" s="643"/>
      <c r="FXC66" s="643"/>
      <c r="FXD66" s="643"/>
      <c r="FXE66" s="643"/>
      <c r="FXF66" s="643"/>
      <c r="FXG66" s="643"/>
      <c r="FXH66" s="643"/>
      <c r="FXI66" s="643"/>
      <c r="FXJ66" s="643"/>
      <c r="FXK66" s="643"/>
      <c r="FXL66" s="643"/>
      <c r="FXM66" s="643"/>
      <c r="FXN66" s="643"/>
      <c r="FXO66" s="643"/>
      <c r="FXP66" s="643"/>
      <c r="FXQ66" s="643"/>
      <c r="FXR66" s="643"/>
      <c r="FXS66" s="643"/>
      <c r="FXT66" s="643"/>
      <c r="FXU66" s="643"/>
      <c r="FXV66" s="643"/>
      <c r="FXW66" s="643"/>
      <c r="FXX66" s="643"/>
      <c r="FXY66" s="643"/>
      <c r="FXZ66" s="643"/>
      <c r="FYA66" s="643"/>
      <c r="FYB66" s="643"/>
      <c r="FYC66" s="643"/>
      <c r="FYD66" s="643"/>
      <c r="FYE66" s="643"/>
      <c r="FYF66" s="643"/>
      <c r="FYG66" s="643"/>
      <c r="FYH66" s="643"/>
      <c r="FYI66" s="643"/>
      <c r="FYJ66" s="643"/>
      <c r="FYK66" s="643"/>
      <c r="FYL66" s="643"/>
      <c r="FYM66" s="643"/>
      <c r="FYN66" s="643"/>
      <c r="FYO66" s="643"/>
      <c r="FYP66" s="643"/>
      <c r="FYQ66" s="643"/>
      <c r="FYR66" s="643"/>
      <c r="FYS66" s="643"/>
      <c r="FYT66" s="643"/>
      <c r="FYU66" s="643"/>
      <c r="FYV66" s="643"/>
      <c r="FYW66" s="643"/>
      <c r="FYX66" s="643"/>
      <c r="FYY66" s="643"/>
      <c r="FYZ66" s="643"/>
      <c r="FZA66" s="643"/>
      <c r="FZB66" s="643"/>
      <c r="FZC66" s="643"/>
      <c r="FZD66" s="643"/>
      <c r="FZE66" s="643"/>
      <c r="FZF66" s="643"/>
      <c r="FZG66" s="643"/>
      <c r="FZH66" s="643"/>
      <c r="FZI66" s="643"/>
      <c r="FZJ66" s="643"/>
      <c r="FZK66" s="643"/>
      <c r="FZL66" s="643"/>
      <c r="FZM66" s="643"/>
      <c r="FZN66" s="643"/>
      <c r="FZO66" s="643"/>
      <c r="FZP66" s="643"/>
      <c r="FZQ66" s="643"/>
      <c r="FZR66" s="643"/>
      <c r="FZS66" s="643"/>
      <c r="FZT66" s="643"/>
      <c r="FZU66" s="643"/>
      <c r="FZV66" s="643"/>
      <c r="FZW66" s="643"/>
      <c r="FZX66" s="643"/>
      <c r="FZY66" s="643"/>
      <c r="FZZ66" s="643"/>
      <c r="GAA66" s="643"/>
      <c r="GAB66" s="643"/>
      <c r="GAC66" s="643"/>
      <c r="GAD66" s="643"/>
      <c r="GAE66" s="643"/>
      <c r="GAF66" s="643"/>
      <c r="GAG66" s="643"/>
      <c r="GAH66" s="643"/>
      <c r="GAI66" s="643"/>
      <c r="GAJ66" s="643"/>
      <c r="GAK66" s="643"/>
      <c r="GAL66" s="643"/>
      <c r="GAM66" s="643"/>
      <c r="GAN66" s="643"/>
      <c r="GAO66" s="643"/>
      <c r="GAP66" s="643"/>
      <c r="GAQ66" s="643"/>
      <c r="GAR66" s="643"/>
      <c r="GAS66" s="643"/>
      <c r="GAT66" s="643"/>
      <c r="GAU66" s="643"/>
      <c r="GAV66" s="643"/>
      <c r="GAW66" s="643"/>
      <c r="GAX66" s="643"/>
      <c r="GAY66" s="643"/>
      <c r="GAZ66" s="643"/>
      <c r="GBA66" s="643"/>
      <c r="GBB66" s="643"/>
      <c r="GBC66" s="643"/>
      <c r="GBD66" s="643"/>
      <c r="GBE66" s="643"/>
      <c r="GBF66" s="643"/>
      <c r="GBG66" s="643"/>
      <c r="GBH66" s="643"/>
      <c r="GBI66" s="643"/>
      <c r="GBJ66" s="643"/>
      <c r="GBK66" s="643"/>
      <c r="GBL66" s="643"/>
      <c r="GBM66" s="643"/>
      <c r="GBN66" s="643"/>
      <c r="GBO66" s="643"/>
      <c r="GBP66" s="643"/>
      <c r="GBQ66" s="643"/>
      <c r="GBR66" s="643"/>
      <c r="GBS66" s="643"/>
      <c r="GBT66" s="643"/>
      <c r="GBU66" s="643"/>
      <c r="GBV66" s="643"/>
      <c r="GBW66" s="643"/>
      <c r="GBX66" s="643"/>
      <c r="GBY66" s="643"/>
      <c r="GBZ66" s="643"/>
      <c r="GCA66" s="643"/>
      <c r="GCB66" s="643"/>
      <c r="GCC66" s="643"/>
      <c r="GCD66" s="643"/>
      <c r="GCE66" s="643"/>
      <c r="GCF66" s="643"/>
      <c r="GCG66" s="643"/>
      <c r="GCH66" s="643"/>
      <c r="GCI66" s="643"/>
      <c r="GCJ66" s="643"/>
      <c r="GCK66" s="643"/>
      <c r="GCL66" s="643"/>
      <c r="GCM66" s="643"/>
      <c r="GCN66" s="643"/>
      <c r="GCO66" s="643"/>
      <c r="GCP66" s="643"/>
      <c r="GCQ66" s="643"/>
      <c r="GCR66" s="643"/>
      <c r="GCS66" s="643"/>
      <c r="GCT66" s="643"/>
      <c r="GCU66" s="643"/>
      <c r="GCV66" s="643"/>
      <c r="GCW66" s="643"/>
      <c r="GCX66" s="643"/>
      <c r="GCY66" s="643"/>
      <c r="GCZ66" s="643"/>
      <c r="GDA66" s="643"/>
      <c r="GDB66" s="643"/>
      <c r="GDC66" s="643"/>
      <c r="GDD66" s="643"/>
      <c r="GDE66" s="643"/>
      <c r="GDF66" s="643"/>
      <c r="GDG66" s="643"/>
      <c r="GDH66" s="643"/>
      <c r="GDI66" s="643"/>
      <c r="GDJ66" s="643"/>
      <c r="GDK66" s="643"/>
      <c r="GDL66" s="643"/>
      <c r="GDM66" s="643"/>
      <c r="GDN66" s="643"/>
      <c r="GDO66" s="643"/>
      <c r="GDP66" s="643"/>
      <c r="GDQ66" s="643"/>
      <c r="GDR66" s="643"/>
      <c r="GDS66" s="643"/>
      <c r="GDT66" s="643"/>
      <c r="GDU66" s="643"/>
      <c r="GDV66" s="643"/>
      <c r="GDW66" s="643"/>
      <c r="GDX66" s="643"/>
      <c r="GDY66" s="643"/>
      <c r="GDZ66" s="643"/>
      <c r="GEA66" s="643"/>
      <c r="GEB66" s="643"/>
      <c r="GEC66" s="643"/>
      <c r="GED66" s="643"/>
      <c r="GEE66" s="643"/>
      <c r="GEF66" s="643"/>
      <c r="GEG66" s="643"/>
      <c r="GEH66" s="643"/>
      <c r="GEI66" s="643"/>
      <c r="GEJ66" s="643"/>
      <c r="GEK66" s="643"/>
      <c r="GEL66" s="643"/>
      <c r="GEM66" s="643"/>
      <c r="GEN66" s="643"/>
      <c r="GEO66" s="643"/>
      <c r="GEP66" s="643"/>
      <c r="GEQ66" s="643"/>
      <c r="GER66" s="643"/>
      <c r="GES66" s="643"/>
      <c r="GET66" s="643"/>
      <c r="GEU66" s="643"/>
      <c r="GEV66" s="643"/>
      <c r="GEW66" s="643"/>
      <c r="GEX66" s="643"/>
      <c r="GEY66" s="643"/>
      <c r="GEZ66" s="643"/>
      <c r="GFA66" s="643"/>
      <c r="GFB66" s="643"/>
      <c r="GFC66" s="643"/>
      <c r="GFD66" s="643"/>
      <c r="GFE66" s="643"/>
      <c r="GFF66" s="643"/>
      <c r="GFG66" s="643"/>
      <c r="GFH66" s="643"/>
      <c r="GFI66" s="643"/>
      <c r="GFJ66" s="643"/>
      <c r="GFK66" s="643"/>
      <c r="GFL66" s="643"/>
      <c r="GFM66" s="643"/>
      <c r="GFN66" s="643"/>
      <c r="GFO66" s="643"/>
      <c r="GFP66" s="643"/>
      <c r="GFQ66" s="643"/>
      <c r="GFR66" s="643"/>
      <c r="GFS66" s="643"/>
      <c r="GFT66" s="643"/>
      <c r="GFU66" s="643"/>
      <c r="GFV66" s="643"/>
      <c r="GFW66" s="643"/>
      <c r="GFX66" s="643"/>
      <c r="GFY66" s="643"/>
      <c r="GFZ66" s="643"/>
      <c r="GGA66" s="643"/>
      <c r="GGB66" s="643"/>
      <c r="GGC66" s="643"/>
      <c r="GGD66" s="643"/>
      <c r="GGE66" s="643"/>
      <c r="GGF66" s="643"/>
      <c r="GGG66" s="643"/>
      <c r="GGH66" s="643"/>
      <c r="GGI66" s="643"/>
      <c r="GGJ66" s="643"/>
      <c r="GGK66" s="643"/>
      <c r="GGL66" s="643"/>
      <c r="GGM66" s="643"/>
      <c r="GGN66" s="643"/>
      <c r="GGO66" s="643"/>
      <c r="GGP66" s="643"/>
      <c r="GGQ66" s="643"/>
      <c r="GGR66" s="643"/>
      <c r="GGS66" s="643"/>
      <c r="GGT66" s="643"/>
      <c r="GGU66" s="643"/>
      <c r="GGV66" s="643"/>
      <c r="GGW66" s="643"/>
      <c r="GGX66" s="643"/>
      <c r="GGY66" s="643"/>
      <c r="GGZ66" s="643"/>
      <c r="GHA66" s="643"/>
      <c r="GHB66" s="643"/>
      <c r="GHC66" s="643"/>
      <c r="GHD66" s="643"/>
      <c r="GHE66" s="643"/>
      <c r="GHF66" s="643"/>
      <c r="GHG66" s="643"/>
      <c r="GHH66" s="643"/>
      <c r="GHI66" s="643"/>
      <c r="GHJ66" s="643"/>
      <c r="GHK66" s="643"/>
      <c r="GHL66" s="643"/>
      <c r="GHM66" s="643"/>
      <c r="GHN66" s="643"/>
      <c r="GHO66" s="643"/>
      <c r="GHP66" s="643"/>
      <c r="GHQ66" s="643"/>
      <c r="GHR66" s="643"/>
      <c r="GHS66" s="643"/>
      <c r="GHT66" s="643"/>
      <c r="GHU66" s="643"/>
      <c r="GHV66" s="643"/>
      <c r="GHW66" s="643"/>
      <c r="GHX66" s="643"/>
      <c r="GHY66" s="643"/>
      <c r="GHZ66" s="643"/>
      <c r="GIA66" s="643"/>
      <c r="GIB66" s="643"/>
      <c r="GIC66" s="643"/>
      <c r="GID66" s="643"/>
      <c r="GIE66" s="643"/>
      <c r="GIF66" s="643"/>
      <c r="GIG66" s="643"/>
      <c r="GIH66" s="643"/>
      <c r="GII66" s="643"/>
      <c r="GIJ66" s="643"/>
      <c r="GIK66" s="643"/>
      <c r="GIL66" s="643"/>
      <c r="GIM66" s="643"/>
      <c r="GIN66" s="643"/>
      <c r="GIO66" s="643"/>
      <c r="GIP66" s="643"/>
      <c r="GIQ66" s="643"/>
      <c r="GIR66" s="643"/>
      <c r="GIS66" s="643"/>
      <c r="GIT66" s="643"/>
      <c r="GIU66" s="643"/>
      <c r="GIV66" s="643"/>
      <c r="GIW66" s="643"/>
      <c r="GIX66" s="643"/>
      <c r="GIY66" s="643"/>
      <c r="GIZ66" s="643"/>
      <c r="GJA66" s="643"/>
      <c r="GJB66" s="643"/>
      <c r="GJC66" s="643"/>
      <c r="GJD66" s="643"/>
      <c r="GJE66" s="643"/>
      <c r="GJF66" s="643"/>
      <c r="GJG66" s="643"/>
      <c r="GJH66" s="643"/>
      <c r="GJI66" s="643"/>
      <c r="GJJ66" s="643"/>
      <c r="GJK66" s="643"/>
      <c r="GJL66" s="643"/>
      <c r="GJM66" s="643"/>
      <c r="GJN66" s="643"/>
      <c r="GJO66" s="643"/>
      <c r="GJP66" s="643"/>
      <c r="GJQ66" s="643"/>
      <c r="GJR66" s="643"/>
      <c r="GJS66" s="643"/>
      <c r="GJT66" s="643"/>
      <c r="GJU66" s="643"/>
      <c r="GJV66" s="643"/>
      <c r="GJW66" s="643"/>
      <c r="GJX66" s="643"/>
      <c r="GJY66" s="643"/>
      <c r="GJZ66" s="643"/>
      <c r="GKA66" s="643"/>
      <c r="GKB66" s="643"/>
      <c r="GKC66" s="643"/>
      <c r="GKD66" s="643"/>
      <c r="GKE66" s="643"/>
      <c r="GKF66" s="643"/>
      <c r="GKG66" s="643"/>
      <c r="GKH66" s="643"/>
      <c r="GKI66" s="643"/>
      <c r="GKJ66" s="643"/>
      <c r="GKK66" s="643"/>
      <c r="GKL66" s="643"/>
      <c r="GKM66" s="643"/>
      <c r="GKN66" s="643"/>
      <c r="GKO66" s="643"/>
      <c r="GKP66" s="643"/>
      <c r="GKQ66" s="643"/>
      <c r="GKR66" s="643"/>
      <c r="GKS66" s="643"/>
      <c r="GKT66" s="643"/>
      <c r="GKU66" s="643"/>
      <c r="GKV66" s="643"/>
      <c r="GKW66" s="643"/>
      <c r="GKX66" s="643"/>
      <c r="GKY66" s="643"/>
      <c r="GKZ66" s="643"/>
      <c r="GLA66" s="643"/>
      <c r="GLB66" s="643"/>
      <c r="GLC66" s="643"/>
      <c r="GLD66" s="643"/>
      <c r="GLE66" s="643"/>
      <c r="GLF66" s="643"/>
      <c r="GLG66" s="643"/>
      <c r="GLH66" s="643"/>
      <c r="GLI66" s="643"/>
      <c r="GLJ66" s="643"/>
      <c r="GLK66" s="643"/>
      <c r="GLL66" s="643"/>
      <c r="GLM66" s="643"/>
      <c r="GLN66" s="643"/>
      <c r="GLO66" s="643"/>
      <c r="GLP66" s="643"/>
      <c r="GLQ66" s="643"/>
      <c r="GLR66" s="643"/>
      <c r="GLS66" s="643"/>
      <c r="GLT66" s="643"/>
      <c r="GLU66" s="643"/>
      <c r="GLV66" s="643"/>
      <c r="GLW66" s="643"/>
      <c r="GLX66" s="643"/>
      <c r="GLY66" s="643"/>
      <c r="GLZ66" s="643"/>
      <c r="GMA66" s="643"/>
      <c r="GMB66" s="643"/>
      <c r="GMC66" s="643"/>
      <c r="GMD66" s="643"/>
      <c r="GME66" s="643"/>
      <c r="GMF66" s="643"/>
      <c r="GMG66" s="643"/>
      <c r="GMH66" s="643"/>
      <c r="GMI66" s="643"/>
      <c r="GMJ66" s="643"/>
      <c r="GMK66" s="643"/>
      <c r="GML66" s="643"/>
      <c r="GMM66" s="643"/>
      <c r="GMN66" s="643"/>
      <c r="GMO66" s="643"/>
      <c r="GMP66" s="643"/>
      <c r="GMQ66" s="643"/>
      <c r="GMR66" s="643"/>
      <c r="GMS66" s="643"/>
      <c r="GMT66" s="643"/>
      <c r="GMU66" s="643"/>
      <c r="GMV66" s="643"/>
      <c r="GMW66" s="643"/>
      <c r="GMX66" s="643"/>
      <c r="GMY66" s="643"/>
      <c r="GMZ66" s="643"/>
      <c r="GNA66" s="643"/>
      <c r="GNB66" s="643"/>
      <c r="GNC66" s="643"/>
      <c r="GND66" s="643"/>
      <c r="GNE66" s="643"/>
      <c r="GNF66" s="643"/>
      <c r="GNG66" s="643"/>
      <c r="GNH66" s="643"/>
      <c r="GNI66" s="643"/>
      <c r="GNJ66" s="643"/>
      <c r="GNK66" s="643"/>
      <c r="GNL66" s="643"/>
      <c r="GNM66" s="643"/>
      <c r="GNN66" s="643"/>
      <c r="GNO66" s="643"/>
      <c r="GNP66" s="643"/>
      <c r="GNQ66" s="643"/>
      <c r="GNR66" s="643"/>
      <c r="GNS66" s="643"/>
      <c r="GNT66" s="643"/>
      <c r="GNU66" s="643"/>
      <c r="GNV66" s="643"/>
      <c r="GNW66" s="643"/>
      <c r="GNX66" s="643"/>
      <c r="GNY66" s="643"/>
      <c r="GNZ66" s="643"/>
      <c r="GOA66" s="643"/>
      <c r="GOB66" s="643"/>
      <c r="GOC66" s="643"/>
      <c r="GOD66" s="643"/>
      <c r="GOE66" s="643"/>
      <c r="GOF66" s="643"/>
      <c r="GOG66" s="643"/>
      <c r="GOH66" s="643"/>
      <c r="GOI66" s="643"/>
      <c r="GOJ66" s="643"/>
      <c r="GOK66" s="643"/>
      <c r="GOL66" s="643"/>
      <c r="GOM66" s="643"/>
      <c r="GON66" s="643"/>
      <c r="GOO66" s="643"/>
      <c r="GOP66" s="643"/>
      <c r="GOQ66" s="643"/>
      <c r="GOR66" s="643"/>
      <c r="GOS66" s="643"/>
      <c r="GOT66" s="643"/>
      <c r="GOU66" s="643"/>
      <c r="GOV66" s="643"/>
      <c r="GOW66" s="643"/>
      <c r="GOX66" s="643"/>
      <c r="GOY66" s="643"/>
      <c r="GOZ66" s="643"/>
      <c r="GPA66" s="643"/>
      <c r="GPB66" s="643"/>
      <c r="GPC66" s="643"/>
      <c r="GPD66" s="643"/>
      <c r="GPE66" s="643"/>
      <c r="GPF66" s="643"/>
      <c r="GPG66" s="643"/>
      <c r="GPH66" s="643"/>
      <c r="GPI66" s="643"/>
      <c r="GPJ66" s="643"/>
      <c r="GPK66" s="643"/>
      <c r="GPL66" s="643"/>
      <c r="GPM66" s="643"/>
      <c r="GPN66" s="643"/>
      <c r="GPO66" s="643"/>
      <c r="GPP66" s="643"/>
      <c r="GPQ66" s="643"/>
      <c r="GPR66" s="643"/>
      <c r="GPS66" s="643"/>
      <c r="GPT66" s="643"/>
      <c r="GPU66" s="643"/>
      <c r="GPV66" s="643"/>
      <c r="GPW66" s="643"/>
      <c r="GPX66" s="643"/>
      <c r="GPY66" s="643"/>
      <c r="GPZ66" s="643"/>
      <c r="GQA66" s="643"/>
      <c r="GQB66" s="643"/>
      <c r="GQC66" s="643"/>
      <c r="GQD66" s="643"/>
      <c r="GQE66" s="643"/>
      <c r="GQF66" s="643"/>
      <c r="GQG66" s="643"/>
      <c r="GQH66" s="643"/>
      <c r="GQI66" s="643"/>
      <c r="GQJ66" s="643"/>
      <c r="GQK66" s="643"/>
      <c r="GQL66" s="643"/>
      <c r="GQM66" s="643"/>
      <c r="GQN66" s="643"/>
      <c r="GQO66" s="643"/>
      <c r="GQP66" s="643"/>
      <c r="GQQ66" s="643"/>
      <c r="GQR66" s="643"/>
      <c r="GQS66" s="643"/>
      <c r="GQT66" s="643"/>
      <c r="GQU66" s="643"/>
      <c r="GQV66" s="643"/>
      <c r="GQW66" s="643"/>
      <c r="GQX66" s="643"/>
      <c r="GQY66" s="643"/>
      <c r="GQZ66" s="643"/>
      <c r="GRA66" s="643"/>
      <c r="GRB66" s="643"/>
      <c r="GRC66" s="643"/>
      <c r="GRD66" s="643"/>
      <c r="GRE66" s="643"/>
      <c r="GRF66" s="643"/>
      <c r="GRG66" s="643"/>
      <c r="GRH66" s="643"/>
      <c r="GRI66" s="643"/>
      <c r="GRJ66" s="643"/>
      <c r="GRK66" s="643"/>
      <c r="GRL66" s="643"/>
      <c r="GRM66" s="643"/>
      <c r="GRN66" s="643"/>
      <c r="GRO66" s="643"/>
      <c r="GRP66" s="643"/>
      <c r="GRQ66" s="643"/>
      <c r="GRR66" s="643"/>
      <c r="GRS66" s="643"/>
      <c r="GRT66" s="643"/>
      <c r="GRU66" s="643"/>
      <c r="GRV66" s="643"/>
      <c r="GRW66" s="643"/>
      <c r="GRX66" s="643"/>
      <c r="GRY66" s="643"/>
      <c r="GRZ66" s="643"/>
      <c r="GSA66" s="643"/>
      <c r="GSB66" s="643"/>
      <c r="GSC66" s="643"/>
      <c r="GSD66" s="643"/>
      <c r="GSE66" s="643"/>
      <c r="GSF66" s="643"/>
      <c r="GSG66" s="643"/>
      <c r="GSH66" s="643"/>
      <c r="GSI66" s="643"/>
      <c r="GSJ66" s="643"/>
      <c r="GSK66" s="643"/>
      <c r="GSL66" s="643"/>
      <c r="GSM66" s="643"/>
      <c r="GSN66" s="643"/>
      <c r="GSO66" s="643"/>
      <c r="GSP66" s="643"/>
      <c r="GSQ66" s="643"/>
      <c r="GSR66" s="643"/>
      <c r="GSS66" s="643"/>
      <c r="GST66" s="643"/>
      <c r="GSU66" s="643"/>
      <c r="GSV66" s="643"/>
      <c r="GSW66" s="643"/>
      <c r="GSX66" s="643"/>
      <c r="GSY66" s="643"/>
      <c r="GSZ66" s="643"/>
      <c r="GTA66" s="643"/>
      <c r="GTB66" s="643"/>
      <c r="GTC66" s="643"/>
      <c r="GTD66" s="643"/>
      <c r="GTE66" s="643"/>
      <c r="GTF66" s="643"/>
      <c r="GTG66" s="643"/>
      <c r="GTH66" s="643"/>
      <c r="GTI66" s="643"/>
      <c r="GTJ66" s="643"/>
      <c r="GTK66" s="643"/>
      <c r="GTL66" s="643"/>
      <c r="GTM66" s="643"/>
      <c r="GTN66" s="643"/>
      <c r="GTO66" s="643"/>
      <c r="GTP66" s="643"/>
      <c r="GTQ66" s="643"/>
      <c r="GTR66" s="643"/>
      <c r="GTS66" s="643"/>
      <c r="GTT66" s="643"/>
      <c r="GTU66" s="643"/>
      <c r="GTV66" s="643"/>
      <c r="GTW66" s="643"/>
      <c r="GTX66" s="643"/>
      <c r="GTY66" s="643"/>
      <c r="GTZ66" s="643"/>
      <c r="GUA66" s="643"/>
      <c r="GUB66" s="643"/>
      <c r="GUC66" s="643"/>
      <c r="GUD66" s="643"/>
      <c r="GUE66" s="643"/>
      <c r="GUF66" s="643"/>
      <c r="GUG66" s="643"/>
      <c r="GUH66" s="643"/>
      <c r="GUI66" s="643"/>
      <c r="GUJ66" s="643"/>
      <c r="GUK66" s="643"/>
      <c r="GUL66" s="643"/>
      <c r="GUM66" s="643"/>
      <c r="GUN66" s="643"/>
      <c r="GUO66" s="643"/>
      <c r="GUP66" s="643"/>
      <c r="GUQ66" s="643"/>
      <c r="GUR66" s="643"/>
      <c r="GUS66" s="643"/>
      <c r="GUT66" s="643"/>
      <c r="GUU66" s="643"/>
      <c r="GUV66" s="643"/>
      <c r="GUW66" s="643"/>
      <c r="GUX66" s="643"/>
      <c r="GUY66" s="643"/>
      <c r="GUZ66" s="643"/>
      <c r="GVA66" s="643"/>
      <c r="GVB66" s="643"/>
      <c r="GVC66" s="643"/>
      <c r="GVD66" s="643"/>
      <c r="GVE66" s="643"/>
      <c r="GVF66" s="643"/>
      <c r="GVG66" s="643"/>
      <c r="GVH66" s="643"/>
      <c r="GVI66" s="643"/>
      <c r="GVJ66" s="643"/>
      <c r="GVK66" s="643"/>
      <c r="GVL66" s="643"/>
      <c r="GVM66" s="643"/>
      <c r="GVN66" s="643"/>
      <c r="GVO66" s="643"/>
      <c r="GVP66" s="643"/>
      <c r="GVQ66" s="643"/>
      <c r="GVR66" s="643"/>
      <c r="GVS66" s="643"/>
      <c r="GVT66" s="643"/>
      <c r="GVU66" s="643"/>
      <c r="GVV66" s="643"/>
      <c r="GVW66" s="643"/>
      <c r="GVX66" s="643"/>
      <c r="GVY66" s="643"/>
      <c r="GVZ66" s="643"/>
      <c r="GWA66" s="643"/>
      <c r="GWB66" s="643"/>
      <c r="GWC66" s="643"/>
      <c r="GWD66" s="643"/>
      <c r="GWE66" s="643"/>
      <c r="GWF66" s="643"/>
      <c r="GWG66" s="643"/>
      <c r="GWH66" s="643"/>
      <c r="GWI66" s="643"/>
      <c r="GWJ66" s="643"/>
      <c r="GWK66" s="643"/>
      <c r="GWL66" s="643"/>
      <c r="GWM66" s="643"/>
      <c r="GWN66" s="643"/>
      <c r="GWO66" s="643"/>
      <c r="GWP66" s="643"/>
      <c r="GWQ66" s="643"/>
      <c r="GWR66" s="643"/>
      <c r="GWS66" s="643"/>
      <c r="GWT66" s="643"/>
      <c r="GWU66" s="643"/>
      <c r="GWV66" s="643"/>
      <c r="GWW66" s="643"/>
      <c r="GWX66" s="643"/>
      <c r="GWY66" s="643"/>
      <c r="GWZ66" s="643"/>
      <c r="GXA66" s="643"/>
      <c r="GXB66" s="643"/>
      <c r="GXC66" s="643"/>
      <c r="GXD66" s="643"/>
      <c r="GXE66" s="643"/>
      <c r="GXF66" s="643"/>
      <c r="GXG66" s="643"/>
      <c r="GXH66" s="643"/>
      <c r="GXI66" s="643"/>
      <c r="GXJ66" s="643"/>
      <c r="GXK66" s="643"/>
      <c r="GXL66" s="643"/>
      <c r="GXM66" s="643"/>
      <c r="GXN66" s="643"/>
      <c r="GXO66" s="643"/>
      <c r="GXP66" s="643"/>
      <c r="GXQ66" s="643"/>
      <c r="GXR66" s="643"/>
      <c r="GXS66" s="643"/>
      <c r="GXT66" s="643"/>
      <c r="GXU66" s="643"/>
      <c r="GXV66" s="643"/>
      <c r="GXW66" s="643"/>
      <c r="GXX66" s="643"/>
      <c r="GXY66" s="643"/>
      <c r="GXZ66" s="643"/>
      <c r="GYA66" s="643"/>
      <c r="GYB66" s="643"/>
      <c r="GYC66" s="643"/>
      <c r="GYD66" s="643"/>
      <c r="GYE66" s="643"/>
      <c r="GYF66" s="643"/>
      <c r="GYG66" s="643"/>
      <c r="GYH66" s="643"/>
      <c r="GYI66" s="643"/>
      <c r="GYJ66" s="643"/>
      <c r="GYK66" s="643"/>
      <c r="GYL66" s="643"/>
      <c r="GYM66" s="643"/>
      <c r="GYN66" s="643"/>
      <c r="GYO66" s="643"/>
      <c r="GYP66" s="643"/>
      <c r="GYQ66" s="643"/>
      <c r="GYR66" s="643"/>
      <c r="GYS66" s="643"/>
      <c r="GYT66" s="643"/>
      <c r="GYU66" s="643"/>
      <c r="GYV66" s="643"/>
      <c r="GYW66" s="643"/>
      <c r="GYX66" s="643"/>
      <c r="GYY66" s="643"/>
      <c r="GYZ66" s="643"/>
      <c r="GZA66" s="643"/>
      <c r="GZB66" s="643"/>
      <c r="GZC66" s="643"/>
      <c r="GZD66" s="643"/>
      <c r="GZE66" s="643"/>
      <c r="GZF66" s="643"/>
      <c r="GZG66" s="643"/>
      <c r="GZH66" s="643"/>
      <c r="GZI66" s="643"/>
      <c r="GZJ66" s="643"/>
      <c r="GZK66" s="643"/>
      <c r="GZL66" s="643"/>
      <c r="GZM66" s="643"/>
      <c r="GZN66" s="643"/>
      <c r="GZO66" s="643"/>
      <c r="GZP66" s="643"/>
      <c r="GZQ66" s="643"/>
      <c r="GZR66" s="643"/>
      <c r="GZS66" s="643"/>
      <c r="GZT66" s="643"/>
      <c r="GZU66" s="643"/>
      <c r="GZV66" s="643"/>
      <c r="GZW66" s="643"/>
      <c r="GZX66" s="643"/>
      <c r="GZY66" s="643"/>
      <c r="GZZ66" s="643"/>
      <c r="HAA66" s="643"/>
      <c r="HAB66" s="643"/>
      <c r="HAC66" s="643"/>
      <c r="HAD66" s="643"/>
      <c r="HAE66" s="643"/>
      <c r="HAF66" s="643"/>
      <c r="HAG66" s="643"/>
      <c r="HAH66" s="643"/>
      <c r="HAI66" s="643"/>
      <c r="HAJ66" s="643"/>
      <c r="HAK66" s="643"/>
      <c r="HAL66" s="643"/>
      <c r="HAM66" s="643"/>
      <c r="HAN66" s="643"/>
      <c r="HAO66" s="643"/>
      <c r="HAP66" s="643"/>
      <c r="HAQ66" s="643"/>
      <c r="HAR66" s="643"/>
      <c r="HAS66" s="643"/>
      <c r="HAT66" s="643"/>
      <c r="HAU66" s="643"/>
      <c r="HAV66" s="643"/>
      <c r="HAW66" s="643"/>
      <c r="HAX66" s="643"/>
      <c r="HAY66" s="643"/>
      <c r="HAZ66" s="643"/>
      <c r="HBA66" s="643"/>
      <c r="HBB66" s="643"/>
      <c r="HBC66" s="643"/>
      <c r="HBD66" s="643"/>
      <c r="HBE66" s="643"/>
      <c r="HBF66" s="643"/>
      <c r="HBG66" s="643"/>
      <c r="HBH66" s="643"/>
      <c r="HBI66" s="643"/>
      <c r="HBJ66" s="643"/>
      <c r="HBK66" s="643"/>
      <c r="HBL66" s="643"/>
      <c r="HBM66" s="643"/>
      <c r="HBN66" s="643"/>
      <c r="HBO66" s="643"/>
      <c r="HBP66" s="643"/>
      <c r="HBQ66" s="643"/>
      <c r="HBR66" s="643"/>
      <c r="HBS66" s="643"/>
      <c r="HBT66" s="643"/>
      <c r="HBU66" s="643"/>
      <c r="HBV66" s="643"/>
      <c r="HBW66" s="643"/>
      <c r="HBX66" s="643"/>
      <c r="HBY66" s="643"/>
      <c r="HBZ66" s="643"/>
      <c r="HCA66" s="643"/>
      <c r="HCB66" s="643"/>
      <c r="HCC66" s="643"/>
      <c r="HCD66" s="643"/>
      <c r="HCE66" s="643"/>
      <c r="HCF66" s="643"/>
      <c r="HCG66" s="643"/>
      <c r="HCH66" s="643"/>
      <c r="HCI66" s="643"/>
      <c r="HCJ66" s="643"/>
      <c r="HCK66" s="643"/>
      <c r="HCL66" s="643"/>
      <c r="HCM66" s="643"/>
      <c r="HCN66" s="643"/>
      <c r="HCO66" s="643"/>
      <c r="HCP66" s="643"/>
      <c r="HCQ66" s="643"/>
      <c r="HCR66" s="643"/>
      <c r="HCS66" s="643"/>
      <c r="HCT66" s="643"/>
      <c r="HCU66" s="643"/>
      <c r="HCV66" s="643"/>
      <c r="HCW66" s="643"/>
      <c r="HCX66" s="643"/>
      <c r="HCY66" s="643"/>
      <c r="HCZ66" s="643"/>
      <c r="HDA66" s="643"/>
      <c r="HDB66" s="643"/>
      <c r="HDC66" s="643"/>
      <c r="HDD66" s="643"/>
      <c r="HDE66" s="643"/>
      <c r="HDF66" s="643"/>
      <c r="HDG66" s="643"/>
      <c r="HDH66" s="643"/>
      <c r="HDI66" s="643"/>
      <c r="HDJ66" s="643"/>
      <c r="HDK66" s="643"/>
      <c r="HDL66" s="643"/>
      <c r="HDM66" s="643"/>
      <c r="HDN66" s="643"/>
      <c r="HDO66" s="643"/>
      <c r="HDP66" s="643"/>
      <c r="HDQ66" s="643"/>
      <c r="HDR66" s="643"/>
      <c r="HDS66" s="643"/>
      <c r="HDT66" s="643"/>
      <c r="HDU66" s="643"/>
      <c r="HDV66" s="643"/>
      <c r="HDW66" s="643"/>
      <c r="HDX66" s="643"/>
      <c r="HDY66" s="643"/>
      <c r="HDZ66" s="643"/>
      <c r="HEA66" s="643"/>
      <c r="HEB66" s="643"/>
      <c r="HEC66" s="643"/>
      <c r="HED66" s="643"/>
      <c r="HEE66" s="643"/>
      <c r="HEF66" s="643"/>
      <c r="HEG66" s="643"/>
      <c r="HEH66" s="643"/>
      <c r="HEI66" s="643"/>
      <c r="HEJ66" s="643"/>
      <c r="HEK66" s="643"/>
      <c r="HEL66" s="643"/>
      <c r="HEM66" s="643"/>
      <c r="HEN66" s="643"/>
      <c r="HEO66" s="643"/>
      <c r="HEP66" s="643"/>
      <c r="HEQ66" s="643"/>
      <c r="HER66" s="643"/>
      <c r="HES66" s="643"/>
      <c r="HET66" s="643"/>
      <c r="HEU66" s="643"/>
      <c r="HEV66" s="643"/>
      <c r="HEW66" s="643"/>
      <c r="HEX66" s="643"/>
      <c r="HEY66" s="643"/>
      <c r="HEZ66" s="643"/>
      <c r="HFA66" s="643"/>
      <c r="HFB66" s="643"/>
      <c r="HFC66" s="643"/>
      <c r="HFD66" s="643"/>
      <c r="HFE66" s="643"/>
      <c r="HFF66" s="643"/>
      <c r="HFG66" s="643"/>
      <c r="HFH66" s="643"/>
      <c r="HFI66" s="643"/>
      <c r="HFJ66" s="643"/>
      <c r="HFK66" s="643"/>
      <c r="HFL66" s="643"/>
      <c r="HFM66" s="643"/>
      <c r="HFN66" s="643"/>
      <c r="HFO66" s="643"/>
      <c r="HFP66" s="643"/>
      <c r="HFQ66" s="643"/>
      <c r="HFR66" s="643"/>
      <c r="HFS66" s="643"/>
      <c r="HFT66" s="643"/>
      <c r="HFU66" s="643"/>
      <c r="HFV66" s="643"/>
      <c r="HFW66" s="643"/>
      <c r="HFX66" s="643"/>
      <c r="HFY66" s="643"/>
      <c r="HFZ66" s="643"/>
      <c r="HGA66" s="643"/>
      <c r="HGB66" s="643"/>
      <c r="HGC66" s="643"/>
      <c r="HGD66" s="643"/>
      <c r="HGE66" s="643"/>
      <c r="HGF66" s="643"/>
      <c r="HGG66" s="643"/>
      <c r="HGH66" s="643"/>
      <c r="HGI66" s="643"/>
      <c r="HGJ66" s="643"/>
      <c r="HGK66" s="643"/>
      <c r="HGL66" s="643"/>
      <c r="HGM66" s="643"/>
      <c r="HGN66" s="643"/>
      <c r="HGO66" s="643"/>
      <c r="HGP66" s="643"/>
      <c r="HGQ66" s="643"/>
      <c r="HGR66" s="643"/>
      <c r="HGS66" s="643"/>
      <c r="HGT66" s="643"/>
      <c r="HGU66" s="643"/>
      <c r="HGV66" s="643"/>
      <c r="HGW66" s="643"/>
      <c r="HGX66" s="643"/>
      <c r="HGY66" s="643"/>
      <c r="HGZ66" s="643"/>
      <c r="HHA66" s="643"/>
      <c r="HHB66" s="643"/>
      <c r="HHC66" s="643"/>
      <c r="HHD66" s="643"/>
      <c r="HHE66" s="643"/>
      <c r="HHF66" s="643"/>
      <c r="HHG66" s="643"/>
      <c r="HHH66" s="643"/>
      <c r="HHI66" s="643"/>
      <c r="HHJ66" s="643"/>
      <c r="HHK66" s="643"/>
      <c r="HHL66" s="643"/>
      <c r="HHM66" s="643"/>
      <c r="HHN66" s="643"/>
      <c r="HHO66" s="643"/>
      <c r="HHP66" s="643"/>
      <c r="HHQ66" s="643"/>
      <c r="HHR66" s="643"/>
      <c r="HHS66" s="643"/>
      <c r="HHT66" s="643"/>
      <c r="HHU66" s="643"/>
      <c r="HHV66" s="643"/>
      <c r="HHW66" s="643"/>
      <c r="HHX66" s="643"/>
      <c r="HHY66" s="643"/>
      <c r="HHZ66" s="643"/>
      <c r="HIA66" s="643"/>
      <c r="HIB66" s="643"/>
      <c r="HIC66" s="643"/>
      <c r="HID66" s="643"/>
      <c r="HIE66" s="643"/>
      <c r="HIF66" s="643"/>
      <c r="HIG66" s="643"/>
      <c r="HIH66" s="643"/>
      <c r="HII66" s="643"/>
      <c r="HIJ66" s="643"/>
      <c r="HIK66" s="643"/>
      <c r="HIL66" s="643"/>
      <c r="HIM66" s="643"/>
      <c r="HIN66" s="643"/>
      <c r="HIO66" s="643"/>
      <c r="HIP66" s="643"/>
      <c r="HIQ66" s="643"/>
      <c r="HIR66" s="643"/>
      <c r="HIS66" s="643"/>
      <c r="HIT66" s="643"/>
      <c r="HIU66" s="643"/>
      <c r="HIV66" s="643"/>
      <c r="HIW66" s="643"/>
      <c r="HIX66" s="643"/>
      <c r="HIY66" s="643"/>
      <c r="HIZ66" s="643"/>
      <c r="HJA66" s="643"/>
      <c r="HJB66" s="643"/>
      <c r="HJC66" s="643"/>
      <c r="HJD66" s="643"/>
      <c r="HJE66" s="643"/>
      <c r="HJF66" s="643"/>
      <c r="HJG66" s="643"/>
      <c r="HJH66" s="643"/>
      <c r="HJI66" s="643"/>
      <c r="HJJ66" s="643"/>
      <c r="HJK66" s="643"/>
      <c r="HJL66" s="643"/>
      <c r="HJM66" s="643"/>
      <c r="HJN66" s="643"/>
      <c r="HJO66" s="643"/>
      <c r="HJP66" s="643"/>
      <c r="HJQ66" s="643"/>
      <c r="HJR66" s="643"/>
      <c r="HJS66" s="643"/>
      <c r="HJT66" s="643"/>
      <c r="HJU66" s="643"/>
      <c r="HJV66" s="643"/>
      <c r="HJW66" s="643"/>
      <c r="HJX66" s="643"/>
      <c r="HJY66" s="643"/>
      <c r="HJZ66" s="643"/>
      <c r="HKA66" s="643"/>
      <c r="HKB66" s="643"/>
      <c r="HKC66" s="643"/>
      <c r="HKD66" s="643"/>
      <c r="HKE66" s="643"/>
      <c r="HKF66" s="643"/>
      <c r="HKG66" s="643"/>
      <c r="HKH66" s="643"/>
      <c r="HKI66" s="643"/>
      <c r="HKJ66" s="643"/>
      <c r="HKK66" s="643"/>
      <c r="HKL66" s="643"/>
      <c r="HKM66" s="643"/>
      <c r="HKN66" s="643"/>
      <c r="HKO66" s="643"/>
      <c r="HKP66" s="643"/>
      <c r="HKQ66" s="643"/>
      <c r="HKR66" s="643"/>
      <c r="HKS66" s="643"/>
      <c r="HKT66" s="643"/>
      <c r="HKU66" s="643"/>
      <c r="HKV66" s="643"/>
      <c r="HKW66" s="643"/>
      <c r="HKX66" s="643"/>
      <c r="HKY66" s="643"/>
      <c r="HKZ66" s="643"/>
      <c r="HLA66" s="643"/>
      <c r="HLB66" s="643"/>
      <c r="HLC66" s="643"/>
      <c r="HLD66" s="643"/>
      <c r="HLE66" s="643"/>
      <c r="HLF66" s="643"/>
      <c r="HLG66" s="643"/>
      <c r="HLH66" s="643"/>
      <c r="HLI66" s="643"/>
      <c r="HLJ66" s="643"/>
      <c r="HLK66" s="643"/>
      <c r="HLL66" s="643"/>
      <c r="HLM66" s="643"/>
      <c r="HLN66" s="643"/>
      <c r="HLO66" s="643"/>
      <c r="HLP66" s="643"/>
      <c r="HLQ66" s="643"/>
      <c r="HLR66" s="643"/>
      <c r="HLS66" s="643"/>
      <c r="HLT66" s="643"/>
      <c r="HLU66" s="643"/>
      <c r="HLV66" s="643"/>
      <c r="HLW66" s="643"/>
      <c r="HLX66" s="643"/>
      <c r="HLY66" s="643"/>
      <c r="HLZ66" s="643"/>
      <c r="HMA66" s="643"/>
      <c r="HMB66" s="643"/>
      <c r="HMC66" s="643"/>
      <c r="HMD66" s="643"/>
      <c r="HME66" s="643"/>
      <c r="HMF66" s="643"/>
      <c r="HMG66" s="643"/>
      <c r="HMH66" s="643"/>
      <c r="HMI66" s="643"/>
      <c r="HMJ66" s="643"/>
      <c r="HMK66" s="643"/>
      <c r="HML66" s="643"/>
      <c r="HMM66" s="643"/>
      <c r="HMN66" s="643"/>
      <c r="HMO66" s="643"/>
      <c r="HMP66" s="643"/>
      <c r="HMQ66" s="643"/>
      <c r="HMR66" s="643"/>
      <c r="HMS66" s="643"/>
      <c r="HMT66" s="643"/>
      <c r="HMU66" s="643"/>
      <c r="HMV66" s="643"/>
      <c r="HMW66" s="643"/>
      <c r="HMX66" s="643"/>
      <c r="HMY66" s="643"/>
      <c r="HMZ66" s="643"/>
      <c r="HNA66" s="643"/>
      <c r="HNB66" s="643"/>
      <c r="HNC66" s="643"/>
      <c r="HND66" s="643"/>
      <c r="HNE66" s="643"/>
      <c r="HNF66" s="643"/>
      <c r="HNG66" s="643"/>
      <c r="HNH66" s="643"/>
      <c r="HNI66" s="643"/>
      <c r="HNJ66" s="643"/>
      <c r="HNK66" s="643"/>
      <c r="HNL66" s="643"/>
      <c r="HNM66" s="643"/>
      <c r="HNN66" s="643"/>
      <c r="HNO66" s="643"/>
      <c r="HNP66" s="643"/>
      <c r="HNQ66" s="643"/>
      <c r="HNR66" s="643"/>
      <c r="HNS66" s="643"/>
      <c r="HNT66" s="643"/>
      <c r="HNU66" s="643"/>
      <c r="HNV66" s="643"/>
      <c r="HNW66" s="643"/>
      <c r="HNX66" s="643"/>
      <c r="HNY66" s="643"/>
      <c r="HNZ66" s="643"/>
      <c r="HOA66" s="643"/>
      <c r="HOB66" s="643"/>
      <c r="HOC66" s="643"/>
      <c r="HOD66" s="643"/>
      <c r="HOE66" s="643"/>
      <c r="HOF66" s="643"/>
      <c r="HOG66" s="643"/>
      <c r="HOH66" s="643"/>
      <c r="HOI66" s="643"/>
      <c r="HOJ66" s="643"/>
      <c r="HOK66" s="643"/>
      <c r="HOL66" s="643"/>
      <c r="HOM66" s="643"/>
      <c r="HON66" s="643"/>
      <c r="HOO66" s="643"/>
      <c r="HOP66" s="643"/>
      <c r="HOQ66" s="643"/>
      <c r="HOR66" s="643"/>
      <c r="HOS66" s="643"/>
      <c r="HOT66" s="643"/>
      <c r="HOU66" s="643"/>
      <c r="HOV66" s="643"/>
      <c r="HOW66" s="643"/>
      <c r="HOX66" s="643"/>
      <c r="HOY66" s="643"/>
      <c r="HOZ66" s="643"/>
      <c r="HPA66" s="643"/>
      <c r="HPB66" s="643"/>
      <c r="HPC66" s="643"/>
      <c r="HPD66" s="643"/>
      <c r="HPE66" s="643"/>
      <c r="HPF66" s="643"/>
      <c r="HPG66" s="643"/>
      <c r="HPH66" s="643"/>
      <c r="HPI66" s="643"/>
      <c r="HPJ66" s="643"/>
      <c r="HPK66" s="643"/>
      <c r="HPL66" s="643"/>
      <c r="HPM66" s="643"/>
      <c r="HPN66" s="643"/>
      <c r="HPO66" s="643"/>
      <c r="HPP66" s="643"/>
      <c r="HPQ66" s="643"/>
      <c r="HPR66" s="643"/>
      <c r="HPS66" s="643"/>
      <c r="HPT66" s="643"/>
      <c r="HPU66" s="643"/>
      <c r="HPV66" s="643"/>
      <c r="HPW66" s="643"/>
      <c r="HPX66" s="643"/>
      <c r="HPY66" s="643"/>
      <c r="HPZ66" s="643"/>
      <c r="HQA66" s="643"/>
      <c r="HQB66" s="643"/>
      <c r="HQC66" s="643"/>
      <c r="HQD66" s="643"/>
      <c r="HQE66" s="643"/>
      <c r="HQF66" s="643"/>
      <c r="HQG66" s="643"/>
      <c r="HQH66" s="643"/>
      <c r="HQI66" s="643"/>
      <c r="HQJ66" s="643"/>
      <c r="HQK66" s="643"/>
      <c r="HQL66" s="643"/>
      <c r="HQM66" s="643"/>
      <c r="HQN66" s="643"/>
      <c r="HQO66" s="643"/>
      <c r="HQP66" s="643"/>
      <c r="HQQ66" s="643"/>
      <c r="HQR66" s="643"/>
      <c r="HQS66" s="643"/>
      <c r="HQT66" s="643"/>
      <c r="HQU66" s="643"/>
      <c r="HQV66" s="643"/>
      <c r="HQW66" s="643"/>
      <c r="HQX66" s="643"/>
      <c r="HQY66" s="643"/>
      <c r="HQZ66" s="643"/>
      <c r="HRA66" s="643"/>
      <c r="HRB66" s="643"/>
      <c r="HRC66" s="643"/>
      <c r="HRD66" s="643"/>
      <c r="HRE66" s="643"/>
      <c r="HRF66" s="643"/>
      <c r="HRG66" s="643"/>
      <c r="HRH66" s="643"/>
      <c r="HRI66" s="643"/>
      <c r="HRJ66" s="643"/>
      <c r="HRK66" s="643"/>
      <c r="HRL66" s="643"/>
      <c r="HRM66" s="643"/>
      <c r="HRN66" s="643"/>
      <c r="HRO66" s="643"/>
      <c r="HRP66" s="643"/>
      <c r="HRQ66" s="643"/>
      <c r="HRR66" s="643"/>
      <c r="HRS66" s="643"/>
      <c r="HRT66" s="643"/>
      <c r="HRU66" s="643"/>
      <c r="HRV66" s="643"/>
      <c r="HRW66" s="643"/>
      <c r="HRX66" s="643"/>
      <c r="HRY66" s="643"/>
      <c r="HRZ66" s="643"/>
      <c r="HSA66" s="643"/>
      <c r="HSB66" s="643"/>
      <c r="HSC66" s="643"/>
      <c r="HSD66" s="643"/>
      <c r="HSE66" s="643"/>
      <c r="HSF66" s="643"/>
      <c r="HSG66" s="643"/>
      <c r="HSH66" s="643"/>
      <c r="HSI66" s="643"/>
      <c r="HSJ66" s="643"/>
      <c r="HSK66" s="643"/>
      <c r="HSL66" s="643"/>
      <c r="HSM66" s="643"/>
      <c r="HSN66" s="643"/>
      <c r="HSO66" s="643"/>
      <c r="HSP66" s="643"/>
      <c r="HSQ66" s="643"/>
      <c r="HSR66" s="643"/>
      <c r="HSS66" s="643"/>
      <c r="HST66" s="643"/>
      <c r="HSU66" s="643"/>
      <c r="HSV66" s="643"/>
      <c r="HSW66" s="643"/>
      <c r="HSX66" s="643"/>
      <c r="HSY66" s="643"/>
      <c r="HSZ66" s="643"/>
      <c r="HTA66" s="643"/>
      <c r="HTB66" s="643"/>
      <c r="HTC66" s="643"/>
      <c r="HTD66" s="643"/>
      <c r="HTE66" s="643"/>
      <c r="HTF66" s="643"/>
      <c r="HTG66" s="643"/>
      <c r="HTH66" s="643"/>
      <c r="HTI66" s="643"/>
      <c r="HTJ66" s="643"/>
      <c r="HTK66" s="643"/>
      <c r="HTL66" s="643"/>
      <c r="HTM66" s="643"/>
      <c r="HTN66" s="643"/>
      <c r="HTO66" s="643"/>
      <c r="HTP66" s="643"/>
      <c r="HTQ66" s="643"/>
      <c r="HTR66" s="643"/>
      <c r="HTS66" s="643"/>
      <c r="HTT66" s="643"/>
      <c r="HTU66" s="643"/>
      <c r="HTV66" s="643"/>
      <c r="HTW66" s="643"/>
      <c r="HTX66" s="643"/>
      <c r="HTY66" s="643"/>
      <c r="HTZ66" s="643"/>
      <c r="HUA66" s="643"/>
      <c r="HUB66" s="643"/>
      <c r="HUC66" s="643"/>
      <c r="HUD66" s="643"/>
      <c r="HUE66" s="643"/>
      <c r="HUF66" s="643"/>
      <c r="HUG66" s="643"/>
      <c r="HUH66" s="643"/>
      <c r="HUI66" s="643"/>
      <c r="HUJ66" s="643"/>
      <c r="HUK66" s="643"/>
      <c r="HUL66" s="643"/>
      <c r="HUM66" s="643"/>
      <c r="HUN66" s="643"/>
      <c r="HUO66" s="643"/>
      <c r="HUP66" s="643"/>
      <c r="HUQ66" s="643"/>
      <c r="HUR66" s="643"/>
      <c r="HUS66" s="643"/>
      <c r="HUT66" s="643"/>
      <c r="HUU66" s="643"/>
      <c r="HUV66" s="643"/>
      <c r="HUW66" s="643"/>
      <c r="HUX66" s="643"/>
      <c r="HUY66" s="643"/>
      <c r="HUZ66" s="643"/>
      <c r="HVA66" s="643"/>
      <c r="HVB66" s="643"/>
      <c r="HVC66" s="643"/>
      <c r="HVD66" s="643"/>
      <c r="HVE66" s="643"/>
      <c r="HVF66" s="643"/>
      <c r="HVG66" s="643"/>
      <c r="HVH66" s="643"/>
      <c r="HVI66" s="643"/>
      <c r="HVJ66" s="643"/>
      <c r="HVK66" s="643"/>
      <c r="HVL66" s="643"/>
      <c r="HVM66" s="643"/>
      <c r="HVN66" s="643"/>
      <c r="HVO66" s="643"/>
      <c r="HVP66" s="643"/>
      <c r="HVQ66" s="643"/>
      <c r="HVR66" s="643"/>
      <c r="HVS66" s="643"/>
      <c r="HVT66" s="643"/>
      <c r="HVU66" s="643"/>
      <c r="HVV66" s="643"/>
      <c r="HVW66" s="643"/>
      <c r="HVX66" s="643"/>
      <c r="HVY66" s="643"/>
      <c r="HVZ66" s="643"/>
      <c r="HWA66" s="643"/>
      <c r="HWB66" s="643"/>
      <c r="HWC66" s="643"/>
      <c r="HWD66" s="643"/>
      <c r="HWE66" s="643"/>
      <c r="HWF66" s="643"/>
      <c r="HWG66" s="643"/>
      <c r="HWH66" s="643"/>
      <c r="HWI66" s="643"/>
      <c r="HWJ66" s="643"/>
      <c r="HWK66" s="643"/>
      <c r="HWL66" s="643"/>
      <c r="HWM66" s="643"/>
      <c r="HWN66" s="643"/>
      <c r="HWO66" s="643"/>
      <c r="HWP66" s="643"/>
      <c r="HWQ66" s="643"/>
      <c r="HWR66" s="643"/>
      <c r="HWS66" s="643"/>
      <c r="HWT66" s="643"/>
      <c r="HWU66" s="643"/>
      <c r="HWV66" s="643"/>
      <c r="HWW66" s="643"/>
      <c r="HWX66" s="643"/>
      <c r="HWY66" s="643"/>
      <c r="HWZ66" s="643"/>
      <c r="HXA66" s="643"/>
      <c r="HXB66" s="643"/>
      <c r="HXC66" s="643"/>
      <c r="HXD66" s="643"/>
      <c r="HXE66" s="643"/>
      <c r="HXF66" s="643"/>
      <c r="HXG66" s="643"/>
      <c r="HXH66" s="643"/>
      <c r="HXI66" s="643"/>
      <c r="HXJ66" s="643"/>
      <c r="HXK66" s="643"/>
      <c r="HXL66" s="643"/>
      <c r="HXM66" s="643"/>
      <c r="HXN66" s="643"/>
      <c r="HXO66" s="643"/>
      <c r="HXP66" s="643"/>
      <c r="HXQ66" s="643"/>
      <c r="HXR66" s="643"/>
      <c r="HXS66" s="643"/>
      <c r="HXT66" s="643"/>
      <c r="HXU66" s="643"/>
      <c r="HXV66" s="643"/>
      <c r="HXW66" s="643"/>
      <c r="HXX66" s="643"/>
      <c r="HXY66" s="643"/>
      <c r="HXZ66" s="643"/>
      <c r="HYA66" s="643"/>
      <c r="HYB66" s="643"/>
      <c r="HYC66" s="643"/>
      <c r="HYD66" s="643"/>
      <c r="HYE66" s="643"/>
      <c r="HYF66" s="643"/>
      <c r="HYG66" s="643"/>
      <c r="HYH66" s="643"/>
      <c r="HYI66" s="643"/>
      <c r="HYJ66" s="643"/>
      <c r="HYK66" s="643"/>
      <c r="HYL66" s="643"/>
      <c r="HYM66" s="643"/>
      <c r="HYN66" s="643"/>
      <c r="HYO66" s="643"/>
      <c r="HYP66" s="643"/>
      <c r="HYQ66" s="643"/>
      <c r="HYR66" s="643"/>
      <c r="HYS66" s="643"/>
      <c r="HYT66" s="643"/>
      <c r="HYU66" s="643"/>
      <c r="HYV66" s="643"/>
      <c r="HYW66" s="643"/>
      <c r="HYX66" s="643"/>
      <c r="HYY66" s="643"/>
      <c r="HYZ66" s="643"/>
      <c r="HZA66" s="643"/>
      <c r="HZB66" s="643"/>
      <c r="HZC66" s="643"/>
      <c r="HZD66" s="643"/>
      <c r="HZE66" s="643"/>
      <c r="HZF66" s="643"/>
      <c r="HZG66" s="643"/>
      <c r="HZH66" s="643"/>
      <c r="HZI66" s="643"/>
      <c r="HZJ66" s="643"/>
      <c r="HZK66" s="643"/>
      <c r="HZL66" s="643"/>
      <c r="HZM66" s="643"/>
      <c r="HZN66" s="643"/>
      <c r="HZO66" s="643"/>
      <c r="HZP66" s="643"/>
      <c r="HZQ66" s="643"/>
      <c r="HZR66" s="643"/>
      <c r="HZS66" s="643"/>
      <c r="HZT66" s="643"/>
      <c r="HZU66" s="643"/>
      <c r="HZV66" s="643"/>
      <c r="HZW66" s="643"/>
      <c r="HZX66" s="643"/>
      <c r="HZY66" s="643"/>
      <c r="HZZ66" s="643"/>
      <c r="IAA66" s="643"/>
      <c r="IAB66" s="643"/>
      <c r="IAC66" s="643"/>
      <c r="IAD66" s="643"/>
      <c r="IAE66" s="643"/>
      <c r="IAF66" s="643"/>
      <c r="IAG66" s="643"/>
      <c r="IAH66" s="643"/>
      <c r="IAI66" s="643"/>
      <c r="IAJ66" s="643"/>
      <c r="IAK66" s="643"/>
      <c r="IAL66" s="643"/>
      <c r="IAM66" s="643"/>
      <c r="IAN66" s="643"/>
      <c r="IAO66" s="643"/>
      <c r="IAP66" s="643"/>
      <c r="IAQ66" s="643"/>
      <c r="IAR66" s="643"/>
      <c r="IAS66" s="643"/>
      <c r="IAT66" s="643"/>
      <c r="IAU66" s="643"/>
      <c r="IAV66" s="643"/>
      <c r="IAW66" s="643"/>
      <c r="IAX66" s="643"/>
      <c r="IAY66" s="643"/>
      <c r="IAZ66" s="643"/>
      <c r="IBA66" s="643"/>
      <c r="IBB66" s="643"/>
      <c r="IBC66" s="643"/>
      <c r="IBD66" s="643"/>
      <c r="IBE66" s="643"/>
      <c r="IBF66" s="643"/>
      <c r="IBG66" s="643"/>
      <c r="IBH66" s="643"/>
      <c r="IBI66" s="643"/>
      <c r="IBJ66" s="643"/>
      <c r="IBK66" s="643"/>
      <c r="IBL66" s="643"/>
      <c r="IBM66" s="643"/>
      <c r="IBN66" s="643"/>
      <c r="IBO66" s="643"/>
      <c r="IBP66" s="643"/>
      <c r="IBQ66" s="643"/>
      <c r="IBR66" s="643"/>
      <c r="IBS66" s="643"/>
      <c r="IBT66" s="643"/>
      <c r="IBU66" s="643"/>
      <c r="IBV66" s="643"/>
      <c r="IBW66" s="643"/>
      <c r="IBX66" s="643"/>
      <c r="IBY66" s="643"/>
      <c r="IBZ66" s="643"/>
      <c r="ICA66" s="643"/>
      <c r="ICB66" s="643"/>
      <c r="ICC66" s="643"/>
      <c r="ICD66" s="643"/>
      <c r="ICE66" s="643"/>
      <c r="ICF66" s="643"/>
      <c r="ICG66" s="643"/>
      <c r="ICH66" s="643"/>
      <c r="ICI66" s="643"/>
      <c r="ICJ66" s="643"/>
      <c r="ICK66" s="643"/>
      <c r="ICL66" s="643"/>
      <c r="ICM66" s="643"/>
      <c r="ICN66" s="643"/>
      <c r="ICO66" s="643"/>
      <c r="ICP66" s="643"/>
      <c r="ICQ66" s="643"/>
      <c r="ICR66" s="643"/>
      <c r="ICS66" s="643"/>
      <c r="ICT66" s="643"/>
      <c r="ICU66" s="643"/>
      <c r="ICV66" s="643"/>
      <c r="ICW66" s="643"/>
      <c r="ICX66" s="643"/>
      <c r="ICY66" s="643"/>
      <c r="ICZ66" s="643"/>
      <c r="IDA66" s="643"/>
      <c r="IDB66" s="643"/>
      <c r="IDC66" s="643"/>
      <c r="IDD66" s="643"/>
      <c r="IDE66" s="643"/>
      <c r="IDF66" s="643"/>
      <c r="IDG66" s="643"/>
      <c r="IDH66" s="643"/>
      <c r="IDI66" s="643"/>
      <c r="IDJ66" s="643"/>
      <c r="IDK66" s="643"/>
      <c r="IDL66" s="643"/>
      <c r="IDM66" s="643"/>
      <c r="IDN66" s="643"/>
      <c r="IDO66" s="643"/>
      <c r="IDP66" s="643"/>
      <c r="IDQ66" s="643"/>
      <c r="IDR66" s="643"/>
      <c r="IDS66" s="643"/>
      <c r="IDT66" s="643"/>
      <c r="IDU66" s="643"/>
      <c r="IDV66" s="643"/>
      <c r="IDW66" s="643"/>
      <c r="IDX66" s="643"/>
      <c r="IDY66" s="643"/>
      <c r="IDZ66" s="643"/>
      <c r="IEA66" s="643"/>
      <c r="IEB66" s="643"/>
      <c r="IEC66" s="643"/>
      <c r="IED66" s="643"/>
      <c r="IEE66" s="643"/>
      <c r="IEF66" s="643"/>
      <c r="IEG66" s="643"/>
      <c r="IEH66" s="643"/>
      <c r="IEI66" s="643"/>
      <c r="IEJ66" s="643"/>
      <c r="IEK66" s="643"/>
      <c r="IEL66" s="643"/>
      <c r="IEM66" s="643"/>
      <c r="IEN66" s="643"/>
      <c r="IEO66" s="643"/>
      <c r="IEP66" s="643"/>
      <c r="IEQ66" s="643"/>
      <c r="IER66" s="643"/>
      <c r="IES66" s="643"/>
      <c r="IET66" s="643"/>
      <c r="IEU66" s="643"/>
      <c r="IEV66" s="643"/>
      <c r="IEW66" s="643"/>
      <c r="IEX66" s="643"/>
      <c r="IEY66" s="643"/>
      <c r="IEZ66" s="643"/>
      <c r="IFA66" s="643"/>
      <c r="IFB66" s="643"/>
      <c r="IFC66" s="643"/>
      <c r="IFD66" s="643"/>
      <c r="IFE66" s="643"/>
      <c r="IFF66" s="643"/>
      <c r="IFG66" s="643"/>
      <c r="IFH66" s="643"/>
      <c r="IFI66" s="643"/>
      <c r="IFJ66" s="643"/>
      <c r="IFK66" s="643"/>
      <c r="IFL66" s="643"/>
      <c r="IFM66" s="643"/>
      <c r="IFN66" s="643"/>
      <c r="IFO66" s="643"/>
      <c r="IFP66" s="643"/>
      <c r="IFQ66" s="643"/>
      <c r="IFR66" s="643"/>
      <c r="IFS66" s="643"/>
      <c r="IFT66" s="643"/>
      <c r="IFU66" s="643"/>
      <c r="IFV66" s="643"/>
      <c r="IFW66" s="643"/>
      <c r="IFX66" s="643"/>
      <c r="IFY66" s="643"/>
      <c r="IFZ66" s="643"/>
      <c r="IGA66" s="643"/>
      <c r="IGB66" s="643"/>
      <c r="IGC66" s="643"/>
      <c r="IGD66" s="643"/>
      <c r="IGE66" s="643"/>
      <c r="IGF66" s="643"/>
      <c r="IGG66" s="643"/>
      <c r="IGH66" s="643"/>
      <c r="IGI66" s="643"/>
      <c r="IGJ66" s="643"/>
      <c r="IGK66" s="643"/>
      <c r="IGL66" s="643"/>
      <c r="IGM66" s="643"/>
      <c r="IGN66" s="643"/>
      <c r="IGO66" s="643"/>
      <c r="IGP66" s="643"/>
      <c r="IGQ66" s="643"/>
      <c r="IGR66" s="643"/>
      <c r="IGS66" s="643"/>
      <c r="IGT66" s="643"/>
      <c r="IGU66" s="643"/>
      <c r="IGV66" s="643"/>
      <c r="IGW66" s="643"/>
      <c r="IGX66" s="643"/>
      <c r="IGY66" s="643"/>
      <c r="IGZ66" s="643"/>
      <c r="IHA66" s="643"/>
      <c r="IHB66" s="643"/>
      <c r="IHC66" s="643"/>
      <c r="IHD66" s="643"/>
      <c r="IHE66" s="643"/>
      <c r="IHF66" s="643"/>
      <c r="IHG66" s="643"/>
      <c r="IHH66" s="643"/>
      <c r="IHI66" s="643"/>
      <c r="IHJ66" s="643"/>
      <c r="IHK66" s="643"/>
      <c r="IHL66" s="643"/>
      <c r="IHM66" s="643"/>
      <c r="IHN66" s="643"/>
      <c r="IHO66" s="643"/>
      <c r="IHP66" s="643"/>
      <c r="IHQ66" s="643"/>
      <c r="IHR66" s="643"/>
      <c r="IHS66" s="643"/>
      <c r="IHT66" s="643"/>
      <c r="IHU66" s="643"/>
      <c r="IHV66" s="643"/>
      <c r="IHW66" s="643"/>
      <c r="IHX66" s="643"/>
      <c r="IHY66" s="643"/>
      <c r="IHZ66" s="643"/>
      <c r="IIA66" s="643"/>
      <c r="IIB66" s="643"/>
      <c r="IIC66" s="643"/>
      <c r="IID66" s="643"/>
      <c r="IIE66" s="643"/>
      <c r="IIF66" s="643"/>
      <c r="IIG66" s="643"/>
      <c r="IIH66" s="643"/>
      <c r="III66" s="643"/>
      <c r="IIJ66" s="643"/>
      <c r="IIK66" s="643"/>
      <c r="IIL66" s="643"/>
      <c r="IIM66" s="643"/>
      <c r="IIN66" s="643"/>
      <c r="IIO66" s="643"/>
      <c r="IIP66" s="643"/>
      <c r="IIQ66" s="643"/>
      <c r="IIR66" s="643"/>
      <c r="IIS66" s="643"/>
      <c r="IIT66" s="643"/>
      <c r="IIU66" s="643"/>
      <c r="IIV66" s="643"/>
      <c r="IIW66" s="643"/>
      <c r="IIX66" s="643"/>
      <c r="IIY66" s="643"/>
      <c r="IIZ66" s="643"/>
      <c r="IJA66" s="643"/>
      <c r="IJB66" s="643"/>
      <c r="IJC66" s="643"/>
      <c r="IJD66" s="643"/>
      <c r="IJE66" s="643"/>
      <c r="IJF66" s="643"/>
      <c r="IJG66" s="643"/>
      <c r="IJH66" s="643"/>
      <c r="IJI66" s="643"/>
      <c r="IJJ66" s="643"/>
      <c r="IJK66" s="643"/>
      <c r="IJL66" s="643"/>
      <c r="IJM66" s="643"/>
      <c r="IJN66" s="643"/>
      <c r="IJO66" s="643"/>
      <c r="IJP66" s="643"/>
      <c r="IJQ66" s="643"/>
      <c r="IJR66" s="643"/>
      <c r="IJS66" s="643"/>
      <c r="IJT66" s="643"/>
      <c r="IJU66" s="643"/>
      <c r="IJV66" s="643"/>
      <c r="IJW66" s="643"/>
      <c r="IJX66" s="643"/>
      <c r="IJY66" s="643"/>
      <c r="IJZ66" s="643"/>
      <c r="IKA66" s="643"/>
      <c r="IKB66" s="643"/>
      <c r="IKC66" s="643"/>
      <c r="IKD66" s="643"/>
      <c r="IKE66" s="643"/>
      <c r="IKF66" s="643"/>
      <c r="IKG66" s="643"/>
      <c r="IKH66" s="643"/>
      <c r="IKI66" s="643"/>
      <c r="IKJ66" s="643"/>
      <c r="IKK66" s="643"/>
      <c r="IKL66" s="643"/>
      <c r="IKM66" s="643"/>
      <c r="IKN66" s="643"/>
      <c r="IKO66" s="643"/>
      <c r="IKP66" s="643"/>
      <c r="IKQ66" s="643"/>
      <c r="IKR66" s="643"/>
      <c r="IKS66" s="643"/>
      <c r="IKT66" s="643"/>
      <c r="IKU66" s="643"/>
      <c r="IKV66" s="643"/>
      <c r="IKW66" s="643"/>
      <c r="IKX66" s="643"/>
      <c r="IKY66" s="643"/>
      <c r="IKZ66" s="643"/>
      <c r="ILA66" s="643"/>
      <c r="ILB66" s="643"/>
      <c r="ILC66" s="643"/>
      <c r="ILD66" s="643"/>
      <c r="ILE66" s="643"/>
      <c r="ILF66" s="643"/>
      <c r="ILG66" s="643"/>
      <c r="ILH66" s="643"/>
      <c r="ILI66" s="643"/>
      <c r="ILJ66" s="643"/>
      <c r="ILK66" s="643"/>
      <c r="ILL66" s="643"/>
      <c r="ILM66" s="643"/>
      <c r="ILN66" s="643"/>
      <c r="ILO66" s="643"/>
      <c r="ILP66" s="643"/>
      <c r="ILQ66" s="643"/>
      <c r="ILR66" s="643"/>
      <c r="ILS66" s="643"/>
      <c r="ILT66" s="643"/>
      <c r="ILU66" s="643"/>
      <c r="ILV66" s="643"/>
      <c r="ILW66" s="643"/>
      <c r="ILX66" s="643"/>
      <c r="ILY66" s="643"/>
      <c r="ILZ66" s="643"/>
      <c r="IMA66" s="643"/>
      <c r="IMB66" s="643"/>
      <c r="IMC66" s="643"/>
      <c r="IMD66" s="643"/>
      <c r="IME66" s="643"/>
      <c r="IMF66" s="643"/>
      <c r="IMG66" s="643"/>
      <c r="IMH66" s="643"/>
      <c r="IMI66" s="643"/>
      <c r="IMJ66" s="643"/>
      <c r="IMK66" s="643"/>
      <c r="IML66" s="643"/>
      <c r="IMM66" s="643"/>
      <c r="IMN66" s="643"/>
      <c r="IMO66" s="643"/>
      <c r="IMP66" s="643"/>
      <c r="IMQ66" s="643"/>
      <c r="IMR66" s="643"/>
      <c r="IMS66" s="643"/>
      <c r="IMT66" s="643"/>
      <c r="IMU66" s="643"/>
      <c r="IMV66" s="643"/>
      <c r="IMW66" s="643"/>
      <c r="IMX66" s="643"/>
      <c r="IMY66" s="643"/>
      <c r="IMZ66" s="643"/>
      <c r="INA66" s="643"/>
      <c r="INB66" s="643"/>
      <c r="INC66" s="643"/>
      <c r="IND66" s="643"/>
      <c r="INE66" s="643"/>
      <c r="INF66" s="643"/>
      <c r="ING66" s="643"/>
      <c r="INH66" s="643"/>
      <c r="INI66" s="643"/>
      <c r="INJ66" s="643"/>
      <c r="INK66" s="643"/>
      <c r="INL66" s="643"/>
      <c r="INM66" s="643"/>
      <c r="INN66" s="643"/>
      <c r="INO66" s="643"/>
      <c r="INP66" s="643"/>
      <c r="INQ66" s="643"/>
      <c r="INR66" s="643"/>
      <c r="INS66" s="643"/>
      <c r="INT66" s="643"/>
      <c r="INU66" s="643"/>
      <c r="INV66" s="643"/>
      <c r="INW66" s="643"/>
      <c r="INX66" s="643"/>
      <c r="INY66" s="643"/>
      <c r="INZ66" s="643"/>
      <c r="IOA66" s="643"/>
      <c r="IOB66" s="643"/>
      <c r="IOC66" s="643"/>
      <c r="IOD66" s="643"/>
      <c r="IOE66" s="643"/>
      <c r="IOF66" s="643"/>
      <c r="IOG66" s="643"/>
      <c r="IOH66" s="643"/>
      <c r="IOI66" s="643"/>
      <c r="IOJ66" s="643"/>
      <c r="IOK66" s="643"/>
      <c r="IOL66" s="643"/>
      <c r="IOM66" s="643"/>
      <c r="ION66" s="643"/>
      <c r="IOO66" s="643"/>
      <c r="IOP66" s="643"/>
      <c r="IOQ66" s="643"/>
      <c r="IOR66" s="643"/>
      <c r="IOS66" s="643"/>
      <c r="IOT66" s="643"/>
      <c r="IOU66" s="643"/>
      <c r="IOV66" s="643"/>
      <c r="IOW66" s="643"/>
      <c r="IOX66" s="643"/>
      <c r="IOY66" s="643"/>
      <c r="IOZ66" s="643"/>
      <c r="IPA66" s="643"/>
      <c r="IPB66" s="643"/>
      <c r="IPC66" s="643"/>
      <c r="IPD66" s="643"/>
      <c r="IPE66" s="643"/>
      <c r="IPF66" s="643"/>
      <c r="IPG66" s="643"/>
      <c r="IPH66" s="643"/>
      <c r="IPI66" s="643"/>
      <c r="IPJ66" s="643"/>
      <c r="IPK66" s="643"/>
      <c r="IPL66" s="643"/>
      <c r="IPM66" s="643"/>
      <c r="IPN66" s="643"/>
      <c r="IPO66" s="643"/>
      <c r="IPP66" s="643"/>
      <c r="IPQ66" s="643"/>
      <c r="IPR66" s="643"/>
      <c r="IPS66" s="643"/>
      <c r="IPT66" s="643"/>
      <c r="IPU66" s="643"/>
      <c r="IPV66" s="643"/>
      <c r="IPW66" s="643"/>
      <c r="IPX66" s="643"/>
      <c r="IPY66" s="643"/>
      <c r="IPZ66" s="643"/>
      <c r="IQA66" s="643"/>
      <c r="IQB66" s="643"/>
      <c r="IQC66" s="643"/>
      <c r="IQD66" s="643"/>
      <c r="IQE66" s="643"/>
      <c r="IQF66" s="643"/>
      <c r="IQG66" s="643"/>
      <c r="IQH66" s="643"/>
      <c r="IQI66" s="643"/>
      <c r="IQJ66" s="643"/>
      <c r="IQK66" s="643"/>
      <c r="IQL66" s="643"/>
      <c r="IQM66" s="643"/>
      <c r="IQN66" s="643"/>
      <c r="IQO66" s="643"/>
      <c r="IQP66" s="643"/>
      <c r="IQQ66" s="643"/>
      <c r="IQR66" s="643"/>
      <c r="IQS66" s="643"/>
      <c r="IQT66" s="643"/>
      <c r="IQU66" s="643"/>
      <c r="IQV66" s="643"/>
      <c r="IQW66" s="643"/>
      <c r="IQX66" s="643"/>
      <c r="IQY66" s="643"/>
      <c r="IQZ66" s="643"/>
      <c r="IRA66" s="643"/>
      <c r="IRB66" s="643"/>
      <c r="IRC66" s="643"/>
      <c r="IRD66" s="643"/>
      <c r="IRE66" s="643"/>
      <c r="IRF66" s="643"/>
      <c r="IRG66" s="643"/>
      <c r="IRH66" s="643"/>
      <c r="IRI66" s="643"/>
      <c r="IRJ66" s="643"/>
      <c r="IRK66" s="643"/>
      <c r="IRL66" s="643"/>
      <c r="IRM66" s="643"/>
      <c r="IRN66" s="643"/>
      <c r="IRO66" s="643"/>
      <c r="IRP66" s="643"/>
      <c r="IRQ66" s="643"/>
      <c r="IRR66" s="643"/>
      <c r="IRS66" s="643"/>
      <c r="IRT66" s="643"/>
      <c r="IRU66" s="643"/>
      <c r="IRV66" s="643"/>
      <c r="IRW66" s="643"/>
      <c r="IRX66" s="643"/>
      <c r="IRY66" s="643"/>
      <c r="IRZ66" s="643"/>
      <c r="ISA66" s="643"/>
      <c r="ISB66" s="643"/>
      <c r="ISC66" s="643"/>
      <c r="ISD66" s="643"/>
      <c r="ISE66" s="643"/>
      <c r="ISF66" s="643"/>
      <c r="ISG66" s="643"/>
      <c r="ISH66" s="643"/>
      <c r="ISI66" s="643"/>
      <c r="ISJ66" s="643"/>
      <c r="ISK66" s="643"/>
      <c r="ISL66" s="643"/>
      <c r="ISM66" s="643"/>
      <c r="ISN66" s="643"/>
      <c r="ISO66" s="643"/>
      <c r="ISP66" s="643"/>
      <c r="ISQ66" s="643"/>
      <c r="ISR66" s="643"/>
      <c r="ISS66" s="643"/>
      <c r="IST66" s="643"/>
      <c r="ISU66" s="643"/>
      <c r="ISV66" s="643"/>
      <c r="ISW66" s="643"/>
      <c r="ISX66" s="643"/>
      <c r="ISY66" s="643"/>
      <c r="ISZ66" s="643"/>
      <c r="ITA66" s="643"/>
      <c r="ITB66" s="643"/>
      <c r="ITC66" s="643"/>
      <c r="ITD66" s="643"/>
      <c r="ITE66" s="643"/>
      <c r="ITF66" s="643"/>
      <c r="ITG66" s="643"/>
      <c r="ITH66" s="643"/>
      <c r="ITI66" s="643"/>
      <c r="ITJ66" s="643"/>
      <c r="ITK66" s="643"/>
      <c r="ITL66" s="643"/>
      <c r="ITM66" s="643"/>
      <c r="ITN66" s="643"/>
      <c r="ITO66" s="643"/>
      <c r="ITP66" s="643"/>
      <c r="ITQ66" s="643"/>
      <c r="ITR66" s="643"/>
      <c r="ITS66" s="643"/>
      <c r="ITT66" s="643"/>
      <c r="ITU66" s="643"/>
      <c r="ITV66" s="643"/>
      <c r="ITW66" s="643"/>
      <c r="ITX66" s="643"/>
      <c r="ITY66" s="643"/>
      <c r="ITZ66" s="643"/>
      <c r="IUA66" s="643"/>
      <c r="IUB66" s="643"/>
      <c r="IUC66" s="643"/>
      <c r="IUD66" s="643"/>
      <c r="IUE66" s="643"/>
      <c r="IUF66" s="643"/>
      <c r="IUG66" s="643"/>
      <c r="IUH66" s="643"/>
      <c r="IUI66" s="643"/>
      <c r="IUJ66" s="643"/>
      <c r="IUK66" s="643"/>
      <c r="IUL66" s="643"/>
      <c r="IUM66" s="643"/>
      <c r="IUN66" s="643"/>
      <c r="IUO66" s="643"/>
      <c r="IUP66" s="643"/>
      <c r="IUQ66" s="643"/>
      <c r="IUR66" s="643"/>
      <c r="IUS66" s="643"/>
      <c r="IUT66" s="643"/>
      <c r="IUU66" s="643"/>
      <c r="IUV66" s="643"/>
      <c r="IUW66" s="643"/>
      <c r="IUX66" s="643"/>
      <c r="IUY66" s="643"/>
      <c r="IUZ66" s="643"/>
      <c r="IVA66" s="643"/>
      <c r="IVB66" s="643"/>
      <c r="IVC66" s="643"/>
      <c r="IVD66" s="643"/>
      <c r="IVE66" s="643"/>
      <c r="IVF66" s="643"/>
      <c r="IVG66" s="643"/>
      <c r="IVH66" s="643"/>
      <c r="IVI66" s="643"/>
      <c r="IVJ66" s="643"/>
      <c r="IVK66" s="643"/>
      <c r="IVL66" s="643"/>
      <c r="IVM66" s="643"/>
      <c r="IVN66" s="643"/>
      <c r="IVO66" s="643"/>
      <c r="IVP66" s="643"/>
      <c r="IVQ66" s="643"/>
      <c r="IVR66" s="643"/>
      <c r="IVS66" s="643"/>
      <c r="IVT66" s="643"/>
      <c r="IVU66" s="643"/>
      <c r="IVV66" s="643"/>
      <c r="IVW66" s="643"/>
      <c r="IVX66" s="643"/>
      <c r="IVY66" s="643"/>
      <c r="IVZ66" s="643"/>
      <c r="IWA66" s="643"/>
      <c r="IWB66" s="643"/>
      <c r="IWC66" s="643"/>
      <c r="IWD66" s="643"/>
      <c r="IWE66" s="643"/>
      <c r="IWF66" s="643"/>
      <c r="IWG66" s="643"/>
      <c r="IWH66" s="643"/>
      <c r="IWI66" s="643"/>
      <c r="IWJ66" s="643"/>
      <c r="IWK66" s="643"/>
      <c r="IWL66" s="643"/>
      <c r="IWM66" s="643"/>
      <c r="IWN66" s="643"/>
      <c r="IWO66" s="643"/>
      <c r="IWP66" s="643"/>
      <c r="IWQ66" s="643"/>
      <c r="IWR66" s="643"/>
      <c r="IWS66" s="643"/>
      <c r="IWT66" s="643"/>
      <c r="IWU66" s="643"/>
      <c r="IWV66" s="643"/>
      <c r="IWW66" s="643"/>
      <c r="IWX66" s="643"/>
      <c r="IWY66" s="643"/>
      <c r="IWZ66" s="643"/>
      <c r="IXA66" s="643"/>
      <c r="IXB66" s="643"/>
      <c r="IXC66" s="643"/>
      <c r="IXD66" s="643"/>
      <c r="IXE66" s="643"/>
      <c r="IXF66" s="643"/>
      <c r="IXG66" s="643"/>
      <c r="IXH66" s="643"/>
      <c r="IXI66" s="643"/>
      <c r="IXJ66" s="643"/>
      <c r="IXK66" s="643"/>
      <c r="IXL66" s="643"/>
      <c r="IXM66" s="643"/>
      <c r="IXN66" s="643"/>
      <c r="IXO66" s="643"/>
      <c r="IXP66" s="643"/>
      <c r="IXQ66" s="643"/>
      <c r="IXR66" s="643"/>
      <c r="IXS66" s="643"/>
      <c r="IXT66" s="643"/>
      <c r="IXU66" s="643"/>
      <c r="IXV66" s="643"/>
      <c r="IXW66" s="643"/>
      <c r="IXX66" s="643"/>
      <c r="IXY66" s="643"/>
      <c r="IXZ66" s="643"/>
      <c r="IYA66" s="643"/>
      <c r="IYB66" s="643"/>
      <c r="IYC66" s="643"/>
      <c r="IYD66" s="643"/>
      <c r="IYE66" s="643"/>
      <c r="IYF66" s="643"/>
      <c r="IYG66" s="643"/>
      <c r="IYH66" s="643"/>
      <c r="IYI66" s="643"/>
      <c r="IYJ66" s="643"/>
      <c r="IYK66" s="643"/>
      <c r="IYL66" s="643"/>
      <c r="IYM66" s="643"/>
      <c r="IYN66" s="643"/>
      <c r="IYO66" s="643"/>
      <c r="IYP66" s="643"/>
      <c r="IYQ66" s="643"/>
      <c r="IYR66" s="643"/>
      <c r="IYS66" s="643"/>
      <c r="IYT66" s="643"/>
      <c r="IYU66" s="643"/>
      <c r="IYV66" s="643"/>
      <c r="IYW66" s="643"/>
      <c r="IYX66" s="643"/>
      <c r="IYY66" s="643"/>
      <c r="IYZ66" s="643"/>
      <c r="IZA66" s="643"/>
      <c r="IZB66" s="643"/>
      <c r="IZC66" s="643"/>
      <c r="IZD66" s="643"/>
      <c r="IZE66" s="643"/>
      <c r="IZF66" s="643"/>
      <c r="IZG66" s="643"/>
      <c r="IZH66" s="643"/>
      <c r="IZI66" s="643"/>
      <c r="IZJ66" s="643"/>
      <c r="IZK66" s="643"/>
      <c r="IZL66" s="643"/>
      <c r="IZM66" s="643"/>
      <c r="IZN66" s="643"/>
      <c r="IZO66" s="643"/>
      <c r="IZP66" s="643"/>
      <c r="IZQ66" s="643"/>
      <c r="IZR66" s="643"/>
      <c r="IZS66" s="643"/>
      <c r="IZT66" s="643"/>
      <c r="IZU66" s="643"/>
      <c r="IZV66" s="643"/>
      <c r="IZW66" s="643"/>
      <c r="IZX66" s="643"/>
      <c r="IZY66" s="643"/>
      <c r="IZZ66" s="643"/>
      <c r="JAA66" s="643"/>
      <c r="JAB66" s="643"/>
      <c r="JAC66" s="643"/>
      <c r="JAD66" s="643"/>
      <c r="JAE66" s="643"/>
      <c r="JAF66" s="643"/>
      <c r="JAG66" s="643"/>
      <c r="JAH66" s="643"/>
      <c r="JAI66" s="643"/>
      <c r="JAJ66" s="643"/>
      <c r="JAK66" s="643"/>
      <c r="JAL66" s="643"/>
      <c r="JAM66" s="643"/>
      <c r="JAN66" s="643"/>
      <c r="JAO66" s="643"/>
      <c r="JAP66" s="643"/>
      <c r="JAQ66" s="643"/>
      <c r="JAR66" s="643"/>
      <c r="JAS66" s="643"/>
      <c r="JAT66" s="643"/>
      <c r="JAU66" s="643"/>
      <c r="JAV66" s="643"/>
      <c r="JAW66" s="643"/>
      <c r="JAX66" s="643"/>
      <c r="JAY66" s="643"/>
      <c r="JAZ66" s="643"/>
      <c r="JBA66" s="643"/>
      <c r="JBB66" s="643"/>
      <c r="JBC66" s="643"/>
      <c r="JBD66" s="643"/>
      <c r="JBE66" s="643"/>
      <c r="JBF66" s="643"/>
      <c r="JBG66" s="643"/>
      <c r="JBH66" s="643"/>
      <c r="JBI66" s="643"/>
      <c r="JBJ66" s="643"/>
      <c r="JBK66" s="643"/>
      <c r="JBL66" s="643"/>
      <c r="JBM66" s="643"/>
      <c r="JBN66" s="643"/>
      <c r="JBO66" s="643"/>
      <c r="JBP66" s="643"/>
      <c r="JBQ66" s="643"/>
      <c r="JBR66" s="643"/>
      <c r="JBS66" s="643"/>
      <c r="JBT66" s="643"/>
      <c r="JBU66" s="643"/>
      <c r="JBV66" s="643"/>
      <c r="JBW66" s="643"/>
      <c r="JBX66" s="643"/>
      <c r="JBY66" s="643"/>
      <c r="JBZ66" s="643"/>
      <c r="JCA66" s="643"/>
      <c r="JCB66" s="643"/>
      <c r="JCC66" s="643"/>
      <c r="JCD66" s="643"/>
      <c r="JCE66" s="643"/>
      <c r="JCF66" s="643"/>
      <c r="JCG66" s="643"/>
      <c r="JCH66" s="643"/>
      <c r="JCI66" s="643"/>
      <c r="JCJ66" s="643"/>
      <c r="JCK66" s="643"/>
      <c r="JCL66" s="643"/>
      <c r="JCM66" s="643"/>
      <c r="JCN66" s="643"/>
      <c r="JCO66" s="643"/>
      <c r="JCP66" s="643"/>
      <c r="JCQ66" s="643"/>
      <c r="JCR66" s="643"/>
      <c r="JCS66" s="643"/>
      <c r="JCT66" s="643"/>
      <c r="JCU66" s="643"/>
      <c r="JCV66" s="643"/>
      <c r="JCW66" s="643"/>
      <c r="JCX66" s="643"/>
      <c r="JCY66" s="643"/>
      <c r="JCZ66" s="643"/>
      <c r="JDA66" s="643"/>
      <c r="JDB66" s="643"/>
      <c r="JDC66" s="643"/>
      <c r="JDD66" s="643"/>
      <c r="JDE66" s="643"/>
      <c r="JDF66" s="643"/>
      <c r="JDG66" s="643"/>
      <c r="JDH66" s="643"/>
      <c r="JDI66" s="643"/>
      <c r="JDJ66" s="643"/>
      <c r="JDK66" s="643"/>
      <c r="JDL66" s="643"/>
      <c r="JDM66" s="643"/>
      <c r="JDN66" s="643"/>
      <c r="JDO66" s="643"/>
      <c r="JDP66" s="643"/>
      <c r="JDQ66" s="643"/>
      <c r="JDR66" s="643"/>
      <c r="JDS66" s="643"/>
      <c r="JDT66" s="643"/>
      <c r="JDU66" s="643"/>
      <c r="JDV66" s="643"/>
      <c r="JDW66" s="643"/>
      <c r="JDX66" s="643"/>
      <c r="JDY66" s="643"/>
      <c r="JDZ66" s="643"/>
      <c r="JEA66" s="643"/>
      <c r="JEB66" s="643"/>
      <c r="JEC66" s="643"/>
      <c r="JED66" s="643"/>
      <c r="JEE66" s="643"/>
      <c r="JEF66" s="643"/>
      <c r="JEG66" s="643"/>
      <c r="JEH66" s="643"/>
      <c r="JEI66" s="643"/>
      <c r="JEJ66" s="643"/>
      <c r="JEK66" s="643"/>
      <c r="JEL66" s="643"/>
      <c r="JEM66" s="643"/>
      <c r="JEN66" s="643"/>
      <c r="JEO66" s="643"/>
      <c r="JEP66" s="643"/>
      <c r="JEQ66" s="643"/>
      <c r="JER66" s="643"/>
      <c r="JES66" s="643"/>
      <c r="JET66" s="643"/>
      <c r="JEU66" s="643"/>
      <c r="JEV66" s="643"/>
      <c r="JEW66" s="643"/>
      <c r="JEX66" s="643"/>
      <c r="JEY66" s="643"/>
      <c r="JEZ66" s="643"/>
      <c r="JFA66" s="643"/>
      <c r="JFB66" s="643"/>
      <c r="JFC66" s="643"/>
      <c r="JFD66" s="643"/>
      <c r="JFE66" s="643"/>
      <c r="JFF66" s="643"/>
      <c r="JFG66" s="643"/>
      <c r="JFH66" s="643"/>
      <c r="JFI66" s="643"/>
      <c r="JFJ66" s="643"/>
      <c r="JFK66" s="643"/>
      <c r="JFL66" s="643"/>
      <c r="JFM66" s="643"/>
      <c r="JFN66" s="643"/>
      <c r="JFO66" s="643"/>
      <c r="JFP66" s="643"/>
      <c r="JFQ66" s="643"/>
      <c r="JFR66" s="643"/>
      <c r="JFS66" s="643"/>
      <c r="JFT66" s="643"/>
      <c r="JFU66" s="643"/>
      <c r="JFV66" s="643"/>
      <c r="JFW66" s="643"/>
      <c r="JFX66" s="643"/>
      <c r="JFY66" s="643"/>
      <c r="JFZ66" s="643"/>
      <c r="JGA66" s="643"/>
      <c r="JGB66" s="643"/>
      <c r="JGC66" s="643"/>
      <c r="JGD66" s="643"/>
      <c r="JGE66" s="643"/>
      <c r="JGF66" s="643"/>
      <c r="JGG66" s="643"/>
      <c r="JGH66" s="643"/>
      <c r="JGI66" s="643"/>
      <c r="JGJ66" s="643"/>
      <c r="JGK66" s="643"/>
      <c r="JGL66" s="643"/>
      <c r="JGM66" s="643"/>
      <c r="JGN66" s="643"/>
      <c r="JGO66" s="643"/>
      <c r="JGP66" s="643"/>
      <c r="JGQ66" s="643"/>
      <c r="JGR66" s="643"/>
      <c r="JGS66" s="643"/>
      <c r="JGT66" s="643"/>
      <c r="JGU66" s="643"/>
      <c r="JGV66" s="643"/>
      <c r="JGW66" s="643"/>
      <c r="JGX66" s="643"/>
      <c r="JGY66" s="643"/>
      <c r="JGZ66" s="643"/>
      <c r="JHA66" s="643"/>
      <c r="JHB66" s="643"/>
      <c r="JHC66" s="643"/>
      <c r="JHD66" s="643"/>
      <c r="JHE66" s="643"/>
      <c r="JHF66" s="643"/>
      <c r="JHG66" s="643"/>
      <c r="JHH66" s="643"/>
      <c r="JHI66" s="643"/>
      <c r="JHJ66" s="643"/>
      <c r="JHK66" s="643"/>
      <c r="JHL66" s="643"/>
      <c r="JHM66" s="643"/>
      <c r="JHN66" s="643"/>
      <c r="JHO66" s="643"/>
      <c r="JHP66" s="643"/>
      <c r="JHQ66" s="643"/>
      <c r="JHR66" s="643"/>
      <c r="JHS66" s="643"/>
      <c r="JHT66" s="643"/>
      <c r="JHU66" s="643"/>
      <c r="JHV66" s="643"/>
      <c r="JHW66" s="643"/>
      <c r="JHX66" s="643"/>
      <c r="JHY66" s="643"/>
      <c r="JHZ66" s="643"/>
      <c r="JIA66" s="643"/>
      <c r="JIB66" s="643"/>
      <c r="JIC66" s="643"/>
      <c r="JID66" s="643"/>
      <c r="JIE66" s="643"/>
      <c r="JIF66" s="643"/>
      <c r="JIG66" s="643"/>
      <c r="JIH66" s="643"/>
      <c r="JII66" s="643"/>
      <c r="JIJ66" s="643"/>
      <c r="JIK66" s="643"/>
      <c r="JIL66" s="643"/>
      <c r="JIM66" s="643"/>
      <c r="JIN66" s="643"/>
      <c r="JIO66" s="643"/>
      <c r="JIP66" s="643"/>
      <c r="JIQ66" s="643"/>
      <c r="JIR66" s="643"/>
      <c r="JIS66" s="643"/>
      <c r="JIT66" s="643"/>
      <c r="JIU66" s="643"/>
      <c r="JIV66" s="643"/>
      <c r="JIW66" s="643"/>
      <c r="JIX66" s="643"/>
      <c r="JIY66" s="643"/>
      <c r="JIZ66" s="643"/>
      <c r="JJA66" s="643"/>
      <c r="JJB66" s="643"/>
      <c r="JJC66" s="643"/>
      <c r="JJD66" s="643"/>
      <c r="JJE66" s="643"/>
      <c r="JJF66" s="643"/>
      <c r="JJG66" s="643"/>
      <c r="JJH66" s="643"/>
      <c r="JJI66" s="643"/>
      <c r="JJJ66" s="643"/>
      <c r="JJK66" s="643"/>
      <c r="JJL66" s="643"/>
      <c r="JJM66" s="643"/>
      <c r="JJN66" s="643"/>
      <c r="JJO66" s="643"/>
      <c r="JJP66" s="643"/>
      <c r="JJQ66" s="643"/>
      <c r="JJR66" s="643"/>
      <c r="JJS66" s="643"/>
      <c r="JJT66" s="643"/>
      <c r="JJU66" s="643"/>
      <c r="JJV66" s="643"/>
      <c r="JJW66" s="643"/>
      <c r="JJX66" s="643"/>
      <c r="JJY66" s="643"/>
      <c r="JJZ66" s="643"/>
      <c r="JKA66" s="643"/>
      <c r="JKB66" s="643"/>
      <c r="JKC66" s="643"/>
      <c r="JKD66" s="643"/>
      <c r="JKE66" s="643"/>
      <c r="JKF66" s="643"/>
      <c r="JKG66" s="643"/>
      <c r="JKH66" s="643"/>
      <c r="JKI66" s="643"/>
      <c r="JKJ66" s="643"/>
      <c r="JKK66" s="643"/>
      <c r="JKL66" s="643"/>
      <c r="JKM66" s="643"/>
      <c r="JKN66" s="643"/>
      <c r="JKO66" s="643"/>
      <c r="JKP66" s="643"/>
      <c r="JKQ66" s="643"/>
      <c r="JKR66" s="643"/>
      <c r="JKS66" s="643"/>
      <c r="JKT66" s="643"/>
      <c r="JKU66" s="643"/>
      <c r="JKV66" s="643"/>
      <c r="JKW66" s="643"/>
      <c r="JKX66" s="643"/>
      <c r="JKY66" s="643"/>
      <c r="JKZ66" s="643"/>
      <c r="JLA66" s="643"/>
      <c r="JLB66" s="643"/>
      <c r="JLC66" s="643"/>
      <c r="JLD66" s="643"/>
      <c r="JLE66" s="643"/>
      <c r="JLF66" s="643"/>
      <c r="JLG66" s="643"/>
      <c r="JLH66" s="643"/>
      <c r="JLI66" s="643"/>
      <c r="JLJ66" s="643"/>
      <c r="JLK66" s="643"/>
      <c r="JLL66" s="643"/>
      <c r="JLM66" s="643"/>
      <c r="JLN66" s="643"/>
      <c r="JLO66" s="643"/>
      <c r="JLP66" s="643"/>
      <c r="JLQ66" s="643"/>
      <c r="JLR66" s="643"/>
      <c r="JLS66" s="643"/>
      <c r="JLT66" s="643"/>
      <c r="JLU66" s="643"/>
      <c r="JLV66" s="643"/>
      <c r="JLW66" s="643"/>
      <c r="JLX66" s="643"/>
      <c r="JLY66" s="643"/>
      <c r="JLZ66" s="643"/>
      <c r="JMA66" s="643"/>
      <c r="JMB66" s="643"/>
      <c r="JMC66" s="643"/>
      <c r="JMD66" s="643"/>
      <c r="JME66" s="643"/>
      <c r="JMF66" s="643"/>
      <c r="JMG66" s="643"/>
      <c r="JMH66" s="643"/>
      <c r="JMI66" s="643"/>
      <c r="JMJ66" s="643"/>
      <c r="JMK66" s="643"/>
      <c r="JML66" s="643"/>
      <c r="JMM66" s="643"/>
      <c r="JMN66" s="643"/>
      <c r="JMO66" s="643"/>
      <c r="JMP66" s="643"/>
      <c r="JMQ66" s="643"/>
      <c r="JMR66" s="643"/>
      <c r="JMS66" s="643"/>
      <c r="JMT66" s="643"/>
      <c r="JMU66" s="643"/>
      <c r="JMV66" s="643"/>
      <c r="JMW66" s="643"/>
      <c r="JMX66" s="643"/>
      <c r="JMY66" s="643"/>
      <c r="JMZ66" s="643"/>
      <c r="JNA66" s="643"/>
      <c r="JNB66" s="643"/>
      <c r="JNC66" s="643"/>
      <c r="JND66" s="643"/>
      <c r="JNE66" s="643"/>
      <c r="JNF66" s="643"/>
      <c r="JNG66" s="643"/>
      <c r="JNH66" s="643"/>
      <c r="JNI66" s="643"/>
      <c r="JNJ66" s="643"/>
      <c r="JNK66" s="643"/>
      <c r="JNL66" s="643"/>
      <c r="JNM66" s="643"/>
      <c r="JNN66" s="643"/>
      <c r="JNO66" s="643"/>
      <c r="JNP66" s="643"/>
      <c r="JNQ66" s="643"/>
      <c r="JNR66" s="643"/>
      <c r="JNS66" s="643"/>
      <c r="JNT66" s="643"/>
      <c r="JNU66" s="643"/>
      <c r="JNV66" s="643"/>
      <c r="JNW66" s="643"/>
      <c r="JNX66" s="643"/>
      <c r="JNY66" s="643"/>
      <c r="JNZ66" s="643"/>
      <c r="JOA66" s="643"/>
      <c r="JOB66" s="643"/>
      <c r="JOC66" s="643"/>
      <c r="JOD66" s="643"/>
      <c r="JOE66" s="643"/>
      <c r="JOF66" s="643"/>
      <c r="JOG66" s="643"/>
      <c r="JOH66" s="643"/>
      <c r="JOI66" s="643"/>
      <c r="JOJ66" s="643"/>
      <c r="JOK66" s="643"/>
      <c r="JOL66" s="643"/>
      <c r="JOM66" s="643"/>
      <c r="JON66" s="643"/>
      <c r="JOO66" s="643"/>
      <c r="JOP66" s="643"/>
      <c r="JOQ66" s="643"/>
      <c r="JOR66" s="643"/>
      <c r="JOS66" s="643"/>
      <c r="JOT66" s="643"/>
      <c r="JOU66" s="643"/>
      <c r="JOV66" s="643"/>
      <c r="JOW66" s="643"/>
      <c r="JOX66" s="643"/>
      <c r="JOY66" s="643"/>
      <c r="JOZ66" s="643"/>
      <c r="JPA66" s="643"/>
      <c r="JPB66" s="643"/>
      <c r="JPC66" s="643"/>
      <c r="JPD66" s="643"/>
      <c r="JPE66" s="643"/>
      <c r="JPF66" s="643"/>
      <c r="JPG66" s="643"/>
      <c r="JPH66" s="643"/>
      <c r="JPI66" s="643"/>
      <c r="JPJ66" s="643"/>
      <c r="JPK66" s="643"/>
      <c r="JPL66" s="643"/>
      <c r="JPM66" s="643"/>
      <c r="JPN66" s="643"/>
      <c r="JPO66" s="643"/>
      <c r="JPP66" s="643"/>
      <c r="JPQ66" s="643"/>
      <c r="JPR66" s="643"/>
      <c r="JPS66" s="643"/>
      <c r="JPT66" s="643"/>
      <c r="JPU66" s="643"/>
      <c r="JPV66" s="643"/>
      <c r="JPW66" s="643"/>
      <c r="JPX66" s="643"/>
      <c r="JPY66" s="643"/>
      <c r="JPZ66" s="643"/>
      <c r="JQA66" s="643"/>
      <c r="JQB66" s="643"/>
      <c r="JQC66" s="643"/>
      <c r="JQD66" s="643"/>
      <c r="JQE66" s="643"/>
      <c r="JQF66" s="643"/>
      <c r="JQG66" s="643"/>
      <c r="JQH66" s="643"/>
      <c r="JQI66" s="643"/>
      <c r="JQJ66" s="643"/>
      <c r="JQK66" s="643"/>
      <c r="JQL66" s="643"/>
      <c r="JQM66" s="643"/>
      <c r="JQN66" s="643"/>
      <c r="JQO66" s="643"/>
      <c r="JQP66" s="643"/>
      <c r="JQQ66" s="643"/>
      <c r="JQR66" s="643"/>
      <c r="JQS66" s="643"/>
      <c r="JQT66" s="643"/>
      <c r="JQU66" s="643"/>
      <c r="JQV66" s="643"/>
      <c r="JQW66" s="643"/>
      <c r="JQX66" s="643"/>
      <c r="JQY66" s="643"/>
      <c r="JQZ66" s="643"/>
      <c r="JRA66" s="643"/>
      <c r="JRB66" s="643"/>
      <c r="JRC66" s="643"/>
      <c r="JRD66" s="643"/>
      <c r="JRE66" s="643"/>
      <c r="JRF66" s="643"/>
      <c r="JRG66" s="643"/>
      <c r="JRH66" s="643"/>
      <c r="JRI66" s="643"/>
      <c r="JRJ66" s="643"/>
      <c r="JRK66" s="643"/>
      <c r="JRL66" s="643"/>
      <c r="JRM66" s="643"/>
      <c r="JRN66" s="643"/>
      <c r="JRO66" s="643"/>
      <c r="JRP66" s="643"/>
      <c r="JRQ66" s="643"/>
      <c r="JRR66" s="643"/>
      <c r="JRS66" s="643"/>
      <c r="JRT66" s="643"/>
      <c r="JRU66" s="643"/>
      <c r="JRV66" s="643"/>
      <c r="JRW66" s="643"/>
      <c r="JRX66" s="643"/>
      <c r="JRY66" s="643"/>
      <c r="JRZ66" s="643"/>
      <c r="JSA66" s="643"/>
      <c r="JSB66" s="643"/>
      <c r="JSC66" s="643"/>
      <c r="JSD66" s="643"/>
      <c r="JSE66" s="643"/>
      <c r="JSF66" s="643"/>
      <c r="JSG66" s="643"/>
      <c r="JSH66" s="643"/>
      <c r="JSI66" s="643"/>
      <c r="JSJ66" s="643"/>
      <c r="JSK66" s="643"/>
      <c r="JSL66" s="643"/>
      <c r="JSM66" s="643"/>
      <c r="JSN66" s="643"/>
      <c r="JSO66" s="643"/>
      <c r="JSP66" s="643"/>
      <c r="JSQ66" s="643"/>
      <c r="JSR66" s="643"/>
      <c r="JSS66" s="643"/>
      <c r="JST66" s="643"/>
      <c r="JSU66" s="643"/>
      <c r="JSV66" s="643"/>
      <c r="JSW66" s="643"/>
      <c r="JSX66" s="643"/>
      <c r="JSY66" s="643"/>
      <c r="JSZ66" s="643"/>
      <c r="JTA66" s="643"/>
      <c r="JTB66" s="643"/>
      <c r="JTC66" s="643"/>
      <c r="JTD66" s="643"/>
      <c r="JTE66" s="643"/>
      <c r="JTF66" s="643"/>
      <c r="JTG66" s="643"/>
      <c r="JTH66" s="643"/>
      <c r="JTI66" s="643"/>
      <c r="JTJ66" s="643"/>
      <c r="JTK66" s="643"/>
      <c r="JTL66" s="643"/>
      <c r="JTM66" s="643"/>
      <c r="JTN66" s="643"/>
      <c r="JTO66" s="643"/>
      <c r="JTP66" s="643"/>
      <c r="JTQ66" s="643"/>
      <c r="JTR66" s="643"/>
      <c r="JTS66" s="643"/>
      <c r="JTT66" s="643"/>
      <c r="JTU66" s="643"/>
      <c r="JTV66" s="643"/>
      <c r="JTW66" s="643"/>
      <c r="JTX66" s="643"/>
      <c r="JTY66" s="643"/>
      <c r="JTZ66" s="643"/>
      <c r="JUA66" s="643"/>
      <c r="JUB66" s="643"/>
      <c r="JUC66" s="643"/>
      <c r="JUD66" s="643"/>
      <c r="JUE66" s="643"/>
      <c r="JUF66" s="643"/>
      <c r="JUG66" s="643"/>
      <c r="JUH66" s="643"/>
      <c r="JUI66" s="643"/>
      <c r="JUJ66" s="643"/>
      <c r="JUK66" s="643"/>
      <c r="JUL66" s="643"/>
      <c r="JUM66" s="643"/>
      <c r="JUN66" s="643"/>
      <c r="JUO66" s="643"/>
      <c r="JUP66" s="643"/>
      <c r="JUQ66" s="643"/>
      <c r="JUR66" s="643"/>
      <c r="JUS66" s="643"/>
      <c r="JUT66" s="643"/>
      <c r="JUU66" s="643"/>
      <c r="JUV66" s="643"/>
      <c r="JUW66" s="643"/>
      <c r="JUX66" s="643"/>
      <c r="JUY66" s="643"/>
      <c r="JUZ66" s="643"/>
      <c r="JVA66" s="643"/>
      <c r="JVB66" s="643"/>
      <c r="JVC66" s="643"/>
      <c r="JVD66" s="643"/>
      <c r="JVE66" s="643"/>
      <c r="JVF66" s="643"/>
      <c r="JVG66" s="643"/>
      <c r="JVH66" s="643"/>
      <c r="JVI66" s="643"/>
      <c r="JVJ66" s="643"/>
      <c r="JVK66" s="643"/>
      <c r="JVL66" s="643"/>
      <c r="JVM66" s="643"/>
      <c r="JVN66" s="643"/>
      <c r="JVO66" s="643"/>
      <c r="JVP66" s="643"/>
      <c r="JVQ66" s="643"/>
      <c r="JVR66" s="643"/>
      <c r="JVS66" s="643"/>
      <c r="JVT66" s="643"/>
      <c r="JVU66" s="643"/>
      <c r="JVV66" s="643"/>
      <c r="JVW66" s="643"/>
      <c r="JVX66" s="643"/>
      <c r="JVY66" s="643"/>
      <c r="JVZ66" s="643"/>
      <c r="JWA66" s="643"/>
      <c r="JWB66" s="643"/>
      <c r="JWC66" s="643"/>
      <c r="JWD66" s="643"/>
      <c r="JWE66" s="643"/>
      <c r="JWF66" s="643"/>
      <c r="JWG66" s="643"/>
      <c r="JWH66" s="643"/>
      <c r="JWI66" s="643"/>
      <c r="JWJ66" s="643"/>
      <c r="JWK66" s="643"/>
      <c r="JWL66" s="643"/>
      <c r="JWM66" s="643"/>
      <c r="JWN66" s="643"/>
      <c r="JWO66" s="643"/>
      <c r="JWP66" s="643"/>
      <c r="JWQ66" s="643"/>
      <c r="JWR66" s="643"/>
      <c r="JWS66" s="643"/>
      <c r="JWT66" s="643"/>
      <c r="JWU66" s="643"/>
      <c r="JWV66" s="643"/>
      <c r="JWW66" s="643"/>
      <c r="JWX66" s="643"/>
      <c r="JWY66" s="643"/>
      <c r="JWZ66" s="643"/>
      <c r="JXA66" s="643"/>
      <c r="JXB66" s="643"/>
      <c r="JXC66" s="643"/>
      <c r="JXD66" s="643"/>
      <c r="JXE66" s="643"/>
      <c r="JXF66" s="643"/>
      <c r="JXG66" s="643"/>
      <c r="JXH66" s="643"/>
      <c r="JXI66" s="643"/>
      <c r="JXJ66" s="643"/>
      <c r="JXK66" s="643"/>
      <c r="JXL66" s="643"/>
      <c r="JXM66" s="643"/>
      <c r="JXN66" s="643"/>
      <c r="JXO66" s="643"/>
      <c r="JXP66" s="643"/>
      <c r="JXQ66" s="643"/>
      <c r="JXR66" s="643"/>
      <c r="JXS66" s="643"/>
      <c r="JXT66" s="643"/>
      <c r="JXU66" s="643"/>
      <c r="JXV66" s="643"/>
      <c r="JXW66" s="643"/>
      <c r="JXX66" s="643"/>
      <c r="JXY66" s="643"/>
      <c r="JXZ66" s="643"/>
      <c r="JYA66" s="643"/>
      <c r="JYB66" s="643"/>
      <c r="JYC66" s="643"/>
      <c r="JYD66" s="643"/>
      <c r="JYE66" s="643"/>
      <c r="JYF66" s="643"/>
      <c r="JYG66" s="643"/>
      <c r="JYH66" s="643"/>
      <c r="JYI66" s="643"/>
      <c r="JYJ66" s="643"/>
      <c r="JYK66" s="643"/>
      <c r="JYL66" s="643"/>
      <c r="JYM66" s="643"/>
      <c r="JYN66" s="643"/>
      <c r="JYO66" s="643"/>
      <c r="JYP66" s="643"/>
      <c r="JYQ66" s="643"/>
      <c r="JYR66" s="643"/>
      <c r="JYS66" s="643"/>
      <c r="JYT66" s="643"/>
      <c r="JYU66" s="643"/>
      <c r="JYV66" s="643"/>
      <c r="JYW66" s="643"/>
      <c r="JYX66" s="643"/>
      <c r="JYY66" s="643"/>
      <c r="JYZ66" s="643"/>
      <c r="JZA66" s="643"/>
      <c r="JZB66" s="643"/>
      <c r="JZC66" s="643"/>
      <c r="JZD66" s="643"/>
      <c r="JZE66" s="643"/>
      <c r="JZF66" s="643"/>
      <c r="JZG66" s="643"/>
      <c r="JZH66" s="643"/>
      <c r="JZI66" s="643"/>
      <c r="JZJ66" s="643"/>
      <c r="JZK66" s="643"/>
      <c r="JZL66" s="643"/>
      <c r="JZM66" s="643"/>
      <c r="JZN66" s="643"/>
      <c r="JZO66" s="643"/>
      <c r="JZP66" s="643"/>
      <c r="JZQ66" s="643"/>
      <c r="JZR66" s="643"/>
      <c r="JZS66" s="643"/>
      <c r="JZT66" s="643"/>
      <c r="JZU66" s="643"/>
      <c r="JZV66" s="643"/>
      <c r="JZW66" s="643"/>
      <c r="JZX66" s="643"/>
      <c r="JZY66" s="643"/>
      <c r="JZZ66" s="643"/>
      <c r="KAA66" s="643"/>
      <c r="KAB66" s="643"/>
      <c r="KAC66" s="643"/>
      <c r="KAD66" s="643"/>
      <c r="KAE66" s="643"/>
      <c r="KAF66" s="643"/>
      <c r="KAG66" s="643"/>
      <c r="KAH66" s="643"/>
      <c r="KAI66" s="643"/>
      <c r="KAJ66" s="643"/>
      <c r="KAK66" s="643"/>
      <c r="KAL66" s="643"/>
      <c r="KAM66" s="643"/>
      <c r="KAN66" s="643"/>
      <c r="KAO66" s="643"/>
      <c r="KAP66" s="643"/>
      <c r="KAQ66" s="643"/>
      <c r="KAR66" s="643"/>
      <c r="KAS66" s="643"/>
      <c r="KAT66" s="643"/>
      <c r="KAU66" s="643"/>
      <c r="KAV66" s="643"/>
      <c r="KAW66" s="643"/>
      <c r="KAX66" s="643"/>
      <c r="KAY66" s="643"/>
      <c r="KAZ66" s="643"/>
      <c r="KBA66" s="643"/>
      <c r="KBB66" s="643"/>
      <c r="KBC66" s="643"/>
      <c r="KBD66" s="643"/>
      <c r="KBE66" s="643"/>
      <c r="KBF66" s="643"/>
      <c r="KBG66" s="643"/>
      <c r="KBH66" s="643"/>
      <c r="KBI66" s="643"/>
      <c r="KBJ66" s="643"/>
      <c r="KBK66" s="643"/>
      <c r="KBL66" s="643"/>
      <c r="KBM66" s="643"/>
      <c r="KBN66" s="643"/>
      <c r="KBO66" s="643"/>
      <c r="KBP66" s="643"/>
      <c r="KBQ66" s="643"/>
      <c r="KBR66" s="643"/>
      <c r="KBS66" s="643"/>
      <c r="KBT66" s="643"/>
      <c r="KBU66" s="643"/>
      <c r="KBV66" s="643"/>
      <c r="KBW66" s="643"/>
      <c r="KBX66" s="643"/>
      <c r="KBY66" s="643"/>
      <c r="KBZ66" s="643"/>
      <c r="KCA66" s="643"/>
      <c r="KCB66" s="643"/>
      <c r="KCC66" s="643"/>
      <c r="KCD66" s="643"/>
      <c r="KCE66" s="643"/>
      <c r="KCF66" s="643"/>
      <c r="KCG66" s="643"/>
      <c r="KCH66" s="643"/>
      <c r="KCI66" s="643"/>
      <c r="KCJ66" s="643"/>
      <c r="KCK66" s="643"/>
      <c r="KCL66" s="643"/>
      <c r="KCM66" s="643"/>
      <c r="KCN66" s="643"/>
      <c r="KCO66" s="643"/>
      <c r="KCP66" s="643"/>
      <c r="KCQ66" s="643"/>
      <c r="KCR66" s="643"/>
      <c r="KCS66" s="643"/>
      <c r="KCT66" s="643"/>
      <c r="KCU66" s="643"/>
      <c r="KCV66" s="643"/>
      <c r="KCW66" s="643"/>
      <c r="KCX66" s="643"/>
      <c r="KCY66" s="643"/>
      <c r="KCZ66" s="643"/>
      <c r="KDA66" s="643"/>
      <c r="KDB66" s="643"/>
      <c r="KDC66" s="643"/>
      <c r="KDD66" s="643"/>
      <c r="KDE66" s="643"/>
      <c r="KDF66" s="643"/>
      <c r="KDG66" s="643"/>
      <c r="KDH66" s="643"/>
      <c r="KDI66" s="643"/>
      <c r="KDJ66" s="643"/>
      <c r="KDK66" s="643"/>
      <c r="KDL66" s="643"/>
      <c r="KDM66" s="643"/>
      <c r="KDN66" s="643"/>
      <c r="KDO66" s="643"/>
      <c r="KDP66" s="643"/>
      <c r="KDQ66" s="643"/>
      <c r="KDR66" s="643"/>
      <c r="KDS66" s="643"/>
      <c r="KDT66" s="643"/>
      <c r="KDU66" s="643"/>
      <c r="KDV66" s="643"/>
      <c r="KDW66" s="643"/>
      <c r="KDX66" s="643"/>
      <c r="KDY66" s="643"/>
      <c r="KDZ66" s="643"/>
      <c r="KEA66" s="643"/>
      <c r="KEB66" s="643"/>
      <c r="KEC66" s="643"/>
      <c r="KED66" s="643"/>
      <c r="KEE66" s="643"/>
      <c r="KEF66" s="643"/>
      <c r="KEG66" s="643"/>
      <c r="KEH66" s="643"/>
      <c r="KEI66" s="643"/>
      <c r="KEJ66" s="643"/>
      <c r="KEK66" s="643"/>
      <c r="KEL66" s="643"/>
      <c r="KEM66" s="643"/>
      <c r="KEN66" s="643"/>
      <c r="KEO66" s="643"/>
      <c r="KEP66" s="643"/>
      <c r="KEQ66" s="643"/>
      <c r="KER66" s="643"/>
      <c r="KES66" s="643"/>
      <c r="KET66" s="643"/>
      <c r="KEU66" s="643"/>
      <c r="KEV66" s="643"/>
      <c r="KEW66" s="643"/>
      <c r="KEX66" s="643"/>
      <c r="KEY66" s="643"/>
      <c r="KEZ66" s="643"/>
      <c r="KFA66" s="643"/>
      <c r="KFB66" s="643"/>
      <c r="KFC66" s="643"/>
      <c r="KFD66" s="643"/>
      <c r="KFE66" s="643"/>
      <c r="KFF66" s="643"/>
      <c r="KFG66" s="643"/>
      <c r="KFH66" s="643"/>
      <c r="KFI66" s="643"/>
      <c r="KFJ66" s="643"/>
      <c r="KFK66" s="643"/>
      <c r="KFL66" s="643"/>
      <c r="KFM66" s="643"/>
      <c r="KFN66" s="643"/>
      <c r="KFO66" s="643"/>
      <c r="KFP66" s="643"/>
      <c r="KFQ66" s="643"/>
      <c r="KFR66" s="643"/>
      <c r="KFS66" s="643"/>
      <c r="KFT66" s="643"/>
      <c r="KFU66" s="643"/>
      <c r="KFV66" s="643"/>
      <c r="KFW66" s="643"/>
      <c r="KFX66" s="643"/>
      <c r="KFY66" s="643"/>
      <c r="KFZ66" s="643"/>
      <c r="KGA66" s="643"/>
      <c r="KGB66" s="643"/>
      <c r="KGC66" s="643"/>
      <c r="KGD66" s="643"/>
      <c r="KGE66" s="643"/>
      <c r="KGF66" s="643"/>
      <c r="KGG66" s="643"/>
      <c r="KGH66" s="643"/>
      <c r="KGI66" s="643"/>
      <c r="KGJ66" s="643"/>
      <c r="KGK66" s="643"/>
      <c r="KGL66" s="643"/>
      <c r="KGM66" s="643"/>
      <c r="KGN66" s="643"/>
      <c r="KGO66" s="643"/>
      <c r="KGP66" s="643"/>
      <c r="KGQ66" s="643"/>
      <c r="KGR66" s="643"/>
      <c r="KGS66" s="643"/>
      <c r="KGT66" s="643"/>
      <c r="KGU66" s="643"/>
      <c r="KGV66" s="643"/>
      <c r="KGW66" s="643"/>
      <c r="KGX66" s="643"/>
      <c r="KGY66" s="643"/>
      <c r="KGZ66" s="643"/>
      <c r="KHA66" s="643"/>
      <c r="KHB66" s="643"/>
      <c r="KHC66" s="643"/>
      <c r="KHD66" s="643"/>
      <c r="KHE66" s="643"/>
      <c r="KHF66" s="643"/>
      <c r="KHG66" s="643"/>
      <c r="KHH66" s="643"/>
      <c r="KHI66" s="643"/>
      <c r="KHJ66" s="643"/>
      <c r="KHK66" s="643"/>
      <c r="KHL66" s="643"/>
      <c r="KHM66" s="643"/>
      <c r="KHN66" s="643"/>
      <c r="KHO66" s="643"/>
      <c r="KHP66" s="643"/>
      <c r="KHQ66" s="643"/>
      <c r="KHR66" s="643"/>
      <c r="KHS66" s="643"/>
      <c r="KHT66" s="643"/>
      <c r="KHU66" s="643"/>
      <c r="KHV66" s="643"/>
      <c r="KHW66" s="643"/>
      <c r="KHX66" s="643"/>
      <c r="KHY66" s="643"/>
      <c r="KHZ66" s="643"/>
      <c r="KIA66" s="643"/>
      <c r="KIB66" s="643"/>
      <c r="KIC66" s="643"/>
      <c r="KID66" s="643"/>
      <c r="KIE66" s="643"/>
      <c r="KIF66" s="643"/>
      <c r="KIG66" s="643"/>
      <c r="KIH66" s="643"/>
      <c r="KII66" s="643"/>
      <c r="KIJ66" s="643"/>
      <c r="KIK66" s="643"/>
      <c r="KIL66" s="643"/>
      <c r="KIM66" s="643"/>
      <c r="KIN66" s="643"/>
      <c r="KIO66" s="643"/>
      <c r="KIP66" s="643"/>
      <c r="KIQ66" s="643"/>
      <c r="KIR66" s="643"/>
      <c r="KIS66" s="643"/>
      <c r="KIT66" s="643"/>
      <c r="KIU66" s="643"/>
      <c r="KIV66" s="643"/>
      <c r="KIW66" s="643"/>
      <c r="KIX66" s="643"/>
      <c r="KIY66" s="643"/>
      <c r="KIZ66" s="643"/>
      <c r="KJA66" s="643"/>
      <c r="KJB66" s="643"/>
      <c r="KJC66" s="643"/>
      <c r="KJD66" s="643"/>
      <c r="KJE66" s="643"/>
      <c r="KJF66" s="643"/>
      <c r="KJG66" s="643"/>
      <c r="KJH66" s="643"/>
      <c r="KJI66" s="643"/>
      <c r="KJJ66" s="643"/>
      <c r="KJK66" s="643"/>
      <c r="KJL66" s="643"/>
      <c r="KJM66" s="643"/>
      <c r="KJN66" s="643"/>
      <c r="KJO66" s="643"/>
      <c r="KJP66" s="643"/>
      <c r="KJQ66" s="643"/>
      <c r="KJR66" s="643"/>
      <c r="KJS66" s="643"/>
      <c r="KJT66" s="643"/>
      <c r="KJU66" s="643"/>
      <c r="KJV66" s="643"/>
      <c r="KJW66" s="643"/>
      <c r="KJX66" s="643"/>
      <c r="KJY66" s="643"/>
      <c r="KJZ66" s="643"/>
      <c r="KKA66" s="643"/>
      <c r="KKB66" s="643"/>
      <c r="KKC66" s="643"/>
      <c r="KKD66" s="643"/>
      <c r="KKE66" s="643"/>
      <c r="KKF66" s="643"/>
      <c r="KKG66" s="643"/>
      <c r="KKH66" s="643"/>
      <c r="KKI66" s="643"/>
      <c r="KKJ66" s="643"/>
      <c r="KKK66" s="643"/>
      <c r="KKL66" s="643"/>
      <c r="KKM66" s="643"/>
      <c r="KKN66" s="643"/>
      <c r="KKO66" s="643"/>
      <c r="KKP66" s="643"/>
      <c r="KKQ66" s="643"/>
      <c r="KKR66" s="643"/>
      <c r="KKS66" s="643"/>
      <c r="KKT66" s="643"/>
      <c r="KKU66" s="643"/>
      <c r="KKV66" s="643"/>
      <c r="KKW66" s="643"/>
      <c r="KKX66" s="643"/>
      <c r="KKY66" s="643"/>
      <c r="KKZ66" s="643"/>
      <c r="KLA66" s="643"/>
      <c r="KLB66" s="643"/>
      <c r="KLC66" s="643"/>
      <c r="KLD66" s="643"/>
      <c r="KLE66" s="643"/>
      <c r="KLF66" s="643"/>
      <c r="KLG66" s="643"/>
      <c r="KLH66" s="643"/>
      <c r="KLI66" s="643"/>
      <c r="KLJ66" s="643"/>
      <c r="KLK66" s="643"/>
      <c r="KLL66" s="643"/>
      <c r="KLM66" s="643"/>
      <c r="KLN66" s="643"/>
      <c r="KLO66" s="643"/>
      <c r="KLP66" s="643"/>
      <c r="KLQ66" s="643"/>
      <c r="KLR66" s="643"/>
      <c r="KLS66" s="643"/>
      <c r="KLT66" s="643"/>
      <c r="KLU66" s="643"/>
      <c r="KLV66" s="643"/>
      <c r="KLW66" s="643"/>
      <c r="KLX66" s="643"/>
      <c r="KLY66" s="643"/>
      <c r="KLZ66" s="643"/>
      <c r="KMA66" s="643"/>
      <c r="KMB66" s="643"/>
      <c r="KMC66" s="643"/>
      <c r="KMD66" s="643"/>
      <c r="KME66" s="643"/>
      <c r="KMF66" s="643"/>
      <c r="KMG66" s="643"/>
      <c r="KMH66" s="643"/>
      <c r="KMI66" s="643"/>
      <c r="KMJ66" s="643"/>
      <c r="KMK66" s="643"/>
      <c r="KML66" s="643"/>
      <c r="KMM66" s="643"/>
      <c r="KMN66" s="643"/>
      <c r="KMO66" s="643"/>
      <c r="KMP66" s="643"/>
      <c r="KMQ66" s="643"/>
      <c r="KMR66" s="643"/>
      <c r="KMS66" s="643"/>
      <c r="KMT66" s="643"/>
      <c r="KMU66" s="643"/>
      <c r="KMV66" s="643"/>
      <c r="KMW66" s="643"/>
      <c r="KMX66" s="643"/>
      <c r="KMY66" s="643"/>
      <c r="KMZ66" s="643"/>
      <c r="KNA66" s="643"/>
      <c r="KNB66" s="643"/>
      <c r="KNC66" s="643"/>
      <c r="KND66" s="643"/>
      <c r="KNE66" s="643"/>
      <c r="KNF66" s="643"/>
      <c r="KNG66" s="643"/>
      <c r="KNH66" s="643"/>
      <c r="KNI66" s="643"/>
      <c r="KNJ66" s="643"/>
      <c r="KNK66" s="643"/>
      <c r="KNL66" s="643"/>
      <c r="KNM66" s="643"/>
      <c r="KNN66" s="643"/>
      <c r="KNO66" s="643"/>
      <c r="KNP66" s="643"/>
      <c r="KNQ66" s="643"/>
      <c r="KNR66" s="643"/>
      <c r="KNS66" s="643"/>
      <c r="KNT66" s="643"/>
      <c r="KNU66" s="643"/>
      <c r="KNV66" s="643"/>
      <c r="KNW66" s="643"/>
      <c r="KNX66" s="643"/>
      <c r="KNY66" s="643"/>
      <c r="KNZ66" s="643"/>
      <c r="KOA66" s="643"/>
      <c r="KOB66" s="643"/>
      <c r="KOC66" s="643"/>
      <c r="KOD66" s="643"/>
      <c r="KOE66" s="643"/>
      <c r="KOF66" s="643"/>
      <c r="KOG66" s="643"/>
      <c r="KOH66" s="643"/>
      <c r="KOI66" s="643"/>
      <c r="KOJ66" s="643"/>
      <c r="KOK66" s="643"/>
      <c r="KOL66" s="643"/>
      <c r="KOM66" s="643"/>
      <c r="KON66" s="643"/>
      <c r="KOO66" s="643"/>
      <c r="KOP66" s="643"/>
      <c r="KOQ66" s="643"/>
      <c r="KOR66" s="643"/>
      <c r="KOS66" s="643"/>
      <c r="KOT66" s="643"/>
      <c r="KOU66" s="643"/>
      <c r="KOV66" s="643"/>
      <c r="KOW66" s="643"/>
      <c r="KOX66" s="643"/>
      <c r="KOY66" s="643"/>
      <c r="KOZ66" s="643"/>
      <c r="KPA66" s="643"/>
      <c r="KPB66" s="643"/>
      <c r="KPC66" s="643"/>
      <c r="KPD66" s="643"/>
      <c r="KPE66" s="643"/>
      <c r="KPF66" s="643"/>
      <c r="KPG66" s="643"/>
      <c r="KPH66" s="643"/>
      <c r="KPI66" s="643"/>
      <c r="KPJ66" s="643"/>
      <c r="KPK66" s="643"/>
      <c r="KPL66" s="643"/>
      <c r="KPM66" s="643"/>
      <c r="KPN66" s="643"/>
      <c r="KPO66" s="643"/>
      <c r="KPP66" s="643"/>
      <c r="KPQ66" s="643"/>
      <c r="KPR66" s="643"/>
      <c r="KPS66" s="643"/>
      <c r="KPT66" s="643"/>
      <c r="KPU66" s="643"/>
      <c r="KPV66" s="643"/>
      <c r="KPW66" s="643"/>
      <c r="KPX66" s="643"/>
      <c r="KPY66" s="643"/>
      <c r="KPZ66" s="643"/>
      <c r="KQA66" s="643"/>
      <c r="KQB66" s="643"/>
      <c r="KQC66" s="643"/>
      <c r="KQD66" s="643"/>
      <c r="KQE66" s="643"/>
      <c r="KQF66" s="643"/>
      <c r="KQG66" s="643"/>
      <c r="KQH66" s="643"/>
      <c r="KQI66" s="643"/>
      <c r="KQJ66" s="643"/>
      <c r="KQK66" s="643"/>
      <c r="KQL66" s="643"/>
      <c r="KQM66" s="643"/>
      <c r="KQN66" s="643"/>
      <c r="KQO66" s="643"/>
      <c r="KQP66" s="643"/>
      <c r="KQQ66" s="643"/>
      <c r="KQR66" s="643"/>
      <c r="KQS66" s="643"/>
      <c r="KQT66" s="643"/>
      <c r="KQU66" s="643"/>
      <c r="KQV66" s="643"/>
      <c r="KQW66" s="643"/>
      <c r="KQX66" s="643"/>
      <c r="KQY66" s="643"/>
      <c r="KQZ66" s="643"/>
      <c r="KRA66" s="643"/>
      <c r="KRB66" s="643"/>
      <c r="KRC66" s="643"/>
      <c r="KRD66" s="643"/>
      <c r="KRE66" s="643"/>
      <c r="KRF66" s="643"/>
      <c r="KRG66" s="643"/>
      <c r="KRH66" s="643"/>
      <c r="KRI66" s="643"/>
      <c r="KRJ66" s="643"/>
      <c r="KRK66" s="643"/>
      <c r="KRL66" s="643"/>
      <c r="KRM66" s="643"/>
      <c r="KRN66" s="643"/>
      <c r="KRO66" s="643"/>
      <c r="KRP66" s="643"/>
      <c r="KRQ66" s="643"/>
      <c r="KRR66" s="643"/>
      <c r="KRS66" s="643"/>
      <c r="KRT66" s="643"/>
      <c r="KRU66" s="643"/>
      <c r="KRV66" s="643"/>
      <c r="KRW66" s="643"/>
      <c r="KRX66" s="643"/>
      <c r="KRY66" s="643"/>
      <c r="KRZ66" s="643"/>
      <c r="KSA66" s="643"/>
      <c r="KSB66" s="643"/>
      <c r="KSC66" s="643"/>
      <c r="KSD66" s="643"/>
      <c r="KSE66" s="643"/>
      <c r="KSF66" s="643"/>
      <c r="KSG66" s="643"/>
      <c r="KSH66" s="643"/>
      <c r="KSI66" s="643"/>
      <c r="KSJ66" s="643"/>
      <c r="KSK66" s="643"/>
      <c r="KSL66" s="643"/>
      <c r="KSM66" s="643"/>
      <c r="KSN66" s="643"/>
      <c r="KSO66" s="643"/>
      <c r="KSP66" s="643"/>
      <c r="KSQ66" s="643"/>
      <c r="KSR66" s="643"/>
      <c r="KSS66" s="643"/>
      <c r="KST66" s="643"/>
      <c r="KSU66" s="643"/>
      <c r="KSV66" s="643"/>
      <c r="KSW66" s="643"/>
      <c r="KSX66" s="643"/>
      <c r="KSY66" s="643"/>
      <c r="KSZ66" s="643"/>
      <c r="KTA66" s="643"/>
      <c r="KTB66" s="643"/>
      <c r="KTC66" s="643"/>
      <c r="KTD66" s="643"/>
      <c r="KTE66" s="643"/>
      <c r="KTF66" s="643"/>
      <c r="KTG66" s="643"/>
      <c r="KTH66" s="643"/>
      <c r="KTI66" s="643"/>
      <c r="KTJ66" s="643"/>
      <c r="KTK66" s="643"/>
      <c r="KTL66" s="643"/>
      <c r="KTM66" s="643"/>
      <c r="KTN66" s="643"/>
      <c r="KTO66" s="643"/>
      <c r="KTP66" s="643"/>
      <c r="KTQ66" s="643"/>
      <c r="KTR66" s="643"/>
      <c r="KTS66" s="643"/>
      <c r="KTT66" s="643"/>
      <c r="KTU66" s="643"/>
      <c r="KTV66" s="643"/>
      <c r="KTW66" s="643"/>
      <c r="KTX66" s="643"/>
      <c r="KTY66" s="643"/>
      <c r="KTZ66" s="643"/>
      <c r="KUA66" s="643"/>
      <c r="KUB66" s="643"/>
      <c r="KUC66" s="643"/>
      <c r="KUD66" s="643"/>
      <c r="KUE66" s="643"/>
      <c r="KUF66" s="643"/>
      <c r="KUG66" s="643"/>
      <c r="KUH66" s="643"/>
      <c r="KUI66" s="643"/>
      <c r="KUJ66" s="643"/>
      <c r="KUK66" s="643"/>
      <c r="KUL66" s="643"/>
      <c r="KUM66" s="643"/>
      <c r="KUN66" s="643"/>
      <c r="KUO66" s="643"/>
      <c r="KUP66" s="643"/>
      <c r="KUQ66" s="643"/>
      <c r="KUR66" s="643"/>
      <c r="KUS66" s="643"/>
      <c r="KUT66" s="643"/>
      <c r="KUU66" s="643"/>
      <c r="KUV66" s="643"/>
      <c r="KUW66" s="643"/>
      <c r="KUX66" s="643"/>
      <c r="KUY66" s="643"/>
      <c r="KUZ66" s="643"/>
      <c r="KVA66" s="643"/>
      <c r="KVB66" s="643"/>
      <c r="KVC66" s="643"/>
      <c r="KVD66" s="643"/>
      <c r="KVE66" s="643"/>
      <c r="KVF66" s="643"/>
      <c r="KVG66" s="643"/>
      <c r="KVH66" s="643"/>
      <c r="KVI66" s="643"/>
      <c r="KVJ66" s="643"/>
      <c r="KVK66" s="643"/>
      <c r="KVL66" s="643"/>
      <c r="KVM66" s="643"/>
      <c r="KVN66" s="643"/>
      <c r="KVO66" s="643"/>
      <c r="KVP66" s="643"/>
      <c r="KVQ66" s="643"/>
      <c r="KVR66" s="643"/>
      <c r="KVS66" s="643"/>
      <c r="KVT66" s="643"/>
      <c r="KVU66" s="643"/>
      <c r="KVV66" s="643"/>
      <c r="KVW66" s="643"/>
      <c r="KVX66" s="643"/>
      <c r="KVY66" s="643"/>
      <c r="KVZ66" s="643"/>
      <c r="KWA66" s="643"/>
      <c r="KWB66" s="643"/>
      <c r="KWC66" s="643"/>
      <c r="KWD66" s="643"/>
      <c r="KWE66" s="643"/>
      <c r="KWF66" s="643"/>
      <c r="KWG66" s="643"/>
      <c r="KWH66" s="643"/>
      <c r="KWI66" s="643"/>
      <c r="KWJ66" s="643"/>
      <c r="KWK66" s="643"/>
      <c r="KWL66" s="643"/>
      <c r="KWM66" s="643"/>
      <c r="KWN66" s="643"/>
      <c r="KWO66" s="643"/>
      <c r="KWP66" s="643"/>
      <c r="KWQ66" s="643"/>
      <c r="KWR66" s="643"/>
      <c r="KWS66" s="643"/>
      <c r="KWT66" s="643"/>
      <c r="KWU66" s="643"/>
      <c r="KWV66" s="643"/>
      <c r="KWW66" s="643"/>
      <c r="KWX66" s="643"/>
      <c r="KWY66" s="643"/>
      <c r="KWZ66" s="643"/>
      <c r="KXA66" s="643"/>
      <c r="KXB66" s="643"/>
      <c r="KXC66" s="643"/>
      <c r="KXD66" s="643"/>
      <c r="KXE66" s="643"/>
      <c r="KXF66" s="643"/>
      <c r="KXG66" s="643"/>
      <c r="KXH66" s="643"/>
      <c r="KXI66" s="643"/>
      <c r="KXJ66" s="643"/>
      <c r="KXK66" s="643"/>
      <c r="KXL66" s="643"/>
      <c r="KXM66" s="643"/>
      <c r="KXN66" s="643"/>
      <c r="KXO66" s="643"/>
      <c r="KXP66" s="643"/>
      <c r="KXQ66" s="643"/>
      <c r="KXR66" s="643"/>
      <c r="KXS66" s="643"/>
      <c r="KXT66" s="643"/>
      <c r="KXU66" s="643"/>
      <c r="KXV66" s="643"/>
      <c r="KXW66" s="643"/>
      <c r="KXX66" s="643"/>
      <c r="KXY66" s="643"/>
      <c r="KXZ66" s="643"/>
      <c r="KYA66" s="643"/>
      <c r="KYB66" s="643"/>
      <c r="KYC66" s="643"/>
      <c r="KYD66" s="643"/>
      <c r="KYE66" s="643"/>
      <c r="KYF66" s="643"/>
      <c r="KYG66" s="643"/>
      <c r="KYH66" s="643"/>
      <c r="KYI66" s="643"/>
      <c r="KYJ66" s="643"/>
      <c r="KYK66" s="643"/>
      <c r="KYL66" s="643"/>
      <c r="KYM66" s="643"/>
      <c r="KYN66" s="643"/>
      <c r="KYO66" s="643"/>
      <c r="KYP66" s="643"/>
      <c r="KYQ66" s="643"/>
      <c r="KYR66" s="643"/>
      <c r="KYS66" s="643"/>
      <c r="KYT66" s="643"/>
      <c r="KYU66" s="643"/>
      <c r="KYV66" s="643"/>
      <c r="KYW66" s="643"/>
      <c r="KYX66" s="643"/>
      <c r="KYY66" s="643"/>
      <c r="KYZ66" s="643"/>
      <c r="KZA66" s="643"/>
      <c r="KZB66" s="643"/>
      <c r="KZC66" s="643"/>
      <c r="KZD66" s="643"/>
      <c r="KZE66" s="643"/>
      <c r="KZF66" s="643"/>
      <c r="KZG66" s="643"/>
      <c r="KZH66" s="643"/>
      <c r="KZI66" s="643"/>
      <c r="KZJ66" s="643"/>
      <c r="KZK66" s="643"/>
      <c r="KZL66" s="643"/>
      <c r="KZM66" s="643"/>
      <c r="KZN66" s="643"/>
      <c r="KZO66" s="643"/>
      <c r="KZP66" s="643"/>
      <c r="KZQ66" s="643"/>
      <c r="KZR66" s="643"/>
      <c r="KZS66" s="643"/>
      <c r="KZT66" s="643"/>
      <c r="KZU66" s="643"/>
      <c r="KZV66" s="643"/>
      <c r="KZW66" s="643"/>
      <c r="KZX66" s="643"/>
      <c r="KZY66" s="643"/>
      <c r="KZZ66" s="643"/>
      <c r="LAA66" s="643"/>
      <c r="LAB66" s="643"/>
      <c r="LAC66" s="643"/>
      <c r="LAD66" s="643"/>
      <c r="LAE66" s="643"/>
      <c r="LAF66" s="643"/>
      <c r="LAG66" s="643"/>
      <c r="LAH66" s="643"/>
      <c r="LAI66" s="643"/>
      <c r="LAJ66" s="643"/>
      <c r="LAK66" s="643"/>
      <c r="LAL66" s="643"/>
      <c r="LAM66" s="643"/>
      <c r="LAN66" s="643"/>
      <c r="LAO66" s="643"/>
      <c r="LAP66" s="643"/>
      <c r="LAQ66" s="643"/>
      <c r="LAR66" s="643"/>
      <c r="LAS66" s="643"/>
      <c r="LAT66" s="643"/>
      <c r="LAU66" s="643"/>
      <c r="LAV66" s="643"/>
      <c r="LAW66" s="643"/>
      <c r="LAX66" s="643"/>
      <c r="LAY66" s="643"/>
      <c r="LAZ66" s="643"/>
      <c r="LBA66" s="643"/>
      <c r="LBB66" s="643"/>
      <c r="LBC66" s="643"/>
      <c r="LBD66" s="643"/>
      <c r="LBE66" s="643"/>
      <c r="LBF66" s="643"/>
      <c r="LBG66" s="643"/>
      <c r="LBH66" s="643"/>
      <c r="LBI66" s="643"/>
      <c r="LBJ66" s="643"/>
      <c r="LBK66" s="643"/>
      <c r="LBL66" s="643"/>
      <c r="LBM66" s="643"/>
      <c r="LBN66" s="643"/>
      <c r="LBO66" s="643"/>
      <c r="LBP66" s="643"/>
      <c r="LBQ66" s="643"/>
      <c r="LBR66" s="643"/>
      <c r="LBS66" s="643"/>
      <c r="LBT66" s="643"/>
      <c r="LBU66" s="643"/>
      <c r="LBV66" s="643"/>
      <c r="LBW66" s="643"/>
      <c r="LBX66" s="643"/>
      <c r="LBY66" s="643"/>
      <c r="LBZ66" s="643"/>
      <c r="LCA66" s="643"/>
      <c r="LCB66" s="643"/>
      <c r="LCC66" s="643"/>
      <c r="LCD66" s="643"/>
      <c r="LCE66" s="643"/>
      <c r="LCF66" s="643"/>
      <c r="LCG66" s="643"/>
      <c r="LCH66" s="643"/>
      <c r="LCI66" s="643"/>
      <c r="LCJ66" s="643"/>
      <c r="LCK66" s="643"/>
      <c r="LCL66" s="643"/>
      <c r="LCM66" s="643"/>
      <c r="LCN66" s="643"/>
      <c r="LCO66" s="643"/>
      <c r="LCP66" s="643"/>
      <c r="LCQ66" s="643"/>
      <c r="LCR66" s="643"/>
      <c r="LCS66" s="643"/>
      <c r="LCT66" s="643"/>
      <c r="LCU66" s="643"/>
      <c r="LCV66" s="643"/>
      <c r="LCW66" s="643"/>
      <c r="LCX66" s="643"/>
      <c r="LCY66" s="643"/>
      <c r="LCZ66" s="643"/>
      <c r="LDA66" s="643"/>
      <c r="LDB66" s="643"/>
      <c r="LDC66" s="643"/>
      <c r="LDD66" s="643"/>
      <c r="LDE66" s="643"/>
      <c r="LDF66" s="643"/>
      <c r="LDG66" s="643"/>
      <c r="LDH66" s="643"/>
      <c r="LDI66" s="643"/>
      <c r="LDJ66" s="643"/>
      <c r="LDK66" s="643"/>
      <c r="LDL66" s="643"/>
      <c r="LDM66" s="643"/>
      <c r="LDN66" s="643"/>
      <c r="LDO66" s="643"/>
      <c r="LDP66" s="643"/>
      <c r="LDQ66" s="643"/>
      <c r="LDR66" s="643"/>
      <c r="LDS66" s="643"/>
      <c r="LDT66" s="643"/>
      <c r="LDU66" s="643"/>
      <c r="LDV66" s="643"/>
      <c r="LDW66" s="643"/>
      <c r="LDX66" s="643"/>
      <c r="LDY66" s="643"/>
      <c r="LDZ66" s="643"/>
      <c r="LEA66" s="643"/>
      <c r="LEB66" s="643"/>
      <c r="LEC66" s="643"/>
      <c r="LED66" s="643"/>
      <c r="LEE66" s="643"/>
      <c r="LEF66" s="643"/>
      <c r="LEG66" s="643"/>
      <c r="LEH66" s="643"/>
      <c r="LEI66" s="643"/>
      <c r="LEJ66" s="643"/>
      <c r="LEK66" s="643"/>
      <c r="LEL66" s="643"/>
      <c r="LEM66" s="643"/>
      <c r="LEN66" s="643"/>
      <c r="LEO66" s="643"/>
      <c r="LEP66" s="643"/>
      <c r="LEQ66" s="643"/>
      <c r="LER66" s="643"/>
      <c r="LES66" s="643"/>
      <c r="LET66" s="643"/>
      <c r="LEU66" s="643"/>
      <c r="LEV66" s="643"/>
      <c r="LEW66" s="643"/>
      <c r="LEX66" s="643"/>
      <c r="LEY66" s="643"/>
      <c r="LEZ66" s="643"/>
      <c r="LFA66" s="643"/>
      <c r="LFB66" s="643"/>
      <c r="LFC66" s="643"/>
      <c r="LFD66" s="643"/>
      <c r="LFE66" s="643"/>
      <c r="LFF66" s="643"/>
      <c r="LFG66" s="643"/>
      <c r="LFH66" s="643"/>
      <c r="LFI66" s="643"/>
      <c r="LFJ66" s="643"/>
      <c r="LFK66" s="643"/>
      <c r="LFL66" s="643"/>
      <c r="LFM66" s="643"/>
      <c r="LFN66" s="643"/>
      <c r="LFO66" s="643"/>
      <c r="LFP66" s="643"/>
      <c r="LFQ66" s="643"/>
      <c r="LFR66" s="643"/>
      <c r="LFS66" s="643"/>
      <c r="LFT66" s="643"/>
      <c r="LFU66" s="643"/>
      <c r="LFV66" s="643"/>
      <c r="LFW66" s="643"/>
      <c r="LFX66" s="643"/>
      <c r="LFY66" s="643"/>
      <c r="LFZ66" s="643"/>
      <c r="LGA66" s="643"/>
      <c r="LGB66" s="643"/>
      <c r="LGC66" s="643"/>
      <c r="LGD66" s="643"/>
      <c r="LGE66" s="643"/>
      <c r="LGF66" s="643"/>
      <c r="LGG66" s="643"/>
      <c r="LGH66" s="643"/>
      <c r="LGI66" s="643"/>
      <c r="LGJ66" s="643"/>
      <c r="LGK66" s="643"/>
      <c r="LGL66" s="643"/>
      <c r="LGM66" s="643"/>
      <c r="LGN66" s="643"/>
      <c r="LGO66" s="643"/>
      <c r="LGP66" s="643"/>
      <c r="LGQ66" s="643"/>
      <c r="LGR66" s="643"/>
      <c r="LGS66" s="643"/>
      <c r="LGT66" s="643"/>
      <c r="LGU66" s="643"/>
      <c r="LGV66" s="643"/>
      <c r="LGW66" s="643"/>
      <c r="LGX66" s="643"/>
      <c r="LGY66" s="643"/>
      <c r="LGZ66" s="643"/>
      <c r="LHA66" s="643"/>
      <c r="LHB66" s="643"/>
      <c r="LHC66" s="643"/>
      <c r="LHD66" s="643"/>
      <c r="LHE66" s="643"/>
      <c r="LHF66" s="643"/>
      <c r="LHG66" s="643"/>
      <c r="LHH66" s="643"/>
      <c r="LHI66" s="643"/>
      <c r="LHJ66" s="643"/>
      <c r="LHK66" s="643"/>
      <c r="LHL66" s="643"/>
      <c r="LHM66" s="643"/>
      <c r="LHN66" s="643"/>
      <c r="LHO66" s="643"/>
      <c r="LHP66" s="643"/>
      <c r="LHQ66" s="643"/>
      <c r="LHR66" s="643"/>
      <c r="LHS66" s="643"/>
      <c r="LHT66" s="643"/>
      <c r="LHU66" s="643"/>
      <c r="LHV66" s="643"/>
      <c r="LHW66" s="643"/>
      <c r="LHX66" s="643"/>
      <c r="LHY66" s="643"/>
      <c r="LHZ66" s="643"/>
      <c r="LIA66" s="643"/>
      <c r="LIB66" s="643"/>
      <c r="LIC66" s="643"/>
      <c r="LID66" s="643"/>
      <c r="LIE66" s="643"/>
      <c r="LIF66" s="643"/>
      <c r="LIG66" s="643"/>
      <c r="LIH66" s="643"/>
      <c r="LII66" s="643"/>
      <c r="LIJ66" s="643"/>
      <c r="LIK66" s="643"/>
      <c r="LIL66" s="643"/>
      <c r="LIM66" s="643"/>
      <c r="LIN66" s="643"/>
      <c r="LIO66" s="643"/>
      <c r="LIP66" s="643"/>
      <c r="LIQ66" s="643"/>
      <c r="LIR66" s="643"/>
      <c r="LIS66" s="643"/>
      <c r="LIT66" s="643"/>
      <c r="LIU66" s="643"/>
      <c r="LIV66" s="643"/>
      <c r="LIW66" s="643"/>
      <c r="LIX66" s="643"/>
      <c r="LIY66" s="643"/>
      <c r="LIZ66" s="643"/>
      <c r="LJA66" s="643"/>
      <c r="LJB66" s="643"/>
      <c r="LJC66" s="643"/>
      <c r="LJD66" s="643"/>
      <c r="LJE66" s="643"/>
      <c r="LJF66" s="643"/>
      <c r="LJG66" s="643"/>
      <c r="LJH66" s="643"/>
      <c r="LJI66" s="643"/>
      <c r="LJJ66" s="643"/>
      <c r="LJK66" s="643"/>
      <c r="LJL66" s="643"/>
      <c r="LJM66" s="643"/>
      <c r="LJN66" s="643"/>
      <c r="LJO66" s="643"/>
      <c r="LJP66" s="643"/>
      <c r="LJQ66" s="643"/>
      <c r="LJR66" s="643"/>
      <c r="LJS66" s="643"/>
      <c r="LJT66" s="643"/>
      <c r="LJU66" s="643"/>
      <c r="LJV66" s="643"/>
      <c r="LJW66" s="643"/>
      <c r="LJX66" s="643"/>
      <c r="LJY66" s="643"/>
      <c r="LJZ66" s="643"/>
      <c r="LKA66" s="643"/>
      <c r="LKB66" s="643"/>
      <c r="LKC66" s="643"/>
      <c r="LKD66" s="643"/>
      <c r="LKE66" s="643"/>
      <c r="LKF66" s="643"/>
      <c r="LKG66" s="643"/>
      <c r="LKH66" s="643"/>
      <c r="LKI66" s="643"/>
      <c r="LKJ66" s="643"/>
      <c r="LKK66" s="643"/>
      <c r="LKL66" s="643"/>
      <c r="LKM66" s="643"/>
      <c r="LKN66" s="643"/>
      <c r="LKO66" s="643"/>
      <c r="LKP66" s="643"/>
      <c r="LKQ66" s="643"/>
      <c r="LKR66" s="643"/>
      <c r="LKS66" s="643"/>
      <c r="LKT66" s="643"/>
      <c r="LKU66" s="643"/>
      <c r="LKV66" s="643"/>
      <c r="LKW66" s="643"/>
      <c r="LKX66" s="643"/>
      <c r="LKY66" s="643"/>
      <c r="LKZ66" s="643"/>
      <c r="LLA66" s="643"/>
      <c r="LLB66" s="643"/>
      <c r="LLC66" s="643"/>
      <c r="LLD66" s="643"/>
      <c r="LLE66" s="643"/>
      <c r="LLF66" s="643"/>
      <c r="LLG66" s="643"/>
      <c r="LLH66" s="643"/>
      <c r="LLI66" s="643"/>
      <c r="LLJ66" s="643"/>
      <c r="LLK66" s="643"/>
      <c r="LLL66" s="643"/>
      <c r="LLM66" s="643"/>
      <c r="LLN66" s="643"/>
      <c r="LLO66" s="643"/>
      <c r="LLP66" s="643"/>
      <c r="LLQ66" s="643"/>
      <c r="LLR66" s="643"/>
      <c r="LLS66" s="643"/>
      <c r="LLT66" s="643"/>
      <c r="LLU66" s="643"/>
      <c r="LLV66" s="643"/>
      <c r="LLW66" s="643"/>
      <c r="LLX66" s="643"/>
      <c r="LLY66" s="643"/>
      <c r="LLZ66" s="643"/>
      <c r="LMA66" s="643"/>
      <c r="LMB66" s="643"/>
      <c r="LMC66" s="643"/>
      <c r="LMD66" s="643"/>
      <c r="LME66" s="643"/>
      <c r="LMF66" s="643"/>
      <c r="LMG66" s="643"/>
      <c r="LMH66" s="643"/>
      <c r="LMI66" s="643"/>
      <c r="LMJ66" s="643"/>
      <c r="LMK66" s="643"/>
      <c r="LML66" s="643"/>
      <c r="LMM66" s="643"/>
      <c r="LMN66" s="643"/>
      <c r="LMO66" s="643"/>
      <c r="LMP66" s="643"/>
      <c r="LMQ66" s="643"/>
      <c r="LMR66" s="643"/>
      <c r="LMS66" s="643"/>
      <c r="LMT66" s="643"/>
      <c r="LMU66" s="643"/>
      <c r="LMV66" s="643"/>
      <c r="LMW66" s="643"/>
      <c r="LMX66" s="643"/>
      <c r="LMY66" s="643"/>
      <c r="LMZ66" s="643"/>
      <c r="LNA66" s="643"/>
      <c r="LNB66" s="643"/>
      <c r="LNC66" s="643"/>
      <c r="LND66" s="643"/>
      <c r="LNE66" s="643"/>
      <c r="LNF66" s="643"/>
      <c r="LNG66" s="643"/>
      <c r="LNH66" s="643"/>
      <c r="LNI66" s="643"/>
      <c r="LNJ66" s="643"/>
      <c r="LNK66" s="643"/>
      <c r="LNL66" s="643"/>
      <c r="LNM66" s="643"/>
      <c r="LNN66" s="643"/>
      <c r="LNO66" s="643"/>
      <c r="LNP66" s="643"/>
      <c r="LNQ66" s="643"/>
      <c r="LNR66" s="643"/>
      <c r="LNS66" s="643"/>
      <c r="LNT66" s="643"/>
      <c r="LNU66" s="643"/>
      <c r="LNV66" s="643"/>
      <c r="LNW66" s="643"/>
      <c r="LNX66" s="643"/>
      <c r="LNY66" s="643"/>
      <c r="LNZ66" s="643"/>
      <c r="LOA66" s="643"/>
      <c r="LOB66" s="643"/>
      <c r="LOC66" s="643"/>
      <c r="LOD66" s="643"/>
      <c r="LOE66" s="643"/>
      <c r="LOF66" s="643"/>
      <c r="LOG66" s="643"/>
      <c r="LOH66" s="643"/>
      <c r="LOI66" s="643"/>
      <c r="LOJ66" s="643"/>
      <c r="LOK66" s="643"/>
      <c r="LOL66" s="643"/>
      <c r="LOM66" s="643"/>
      <c r="LON66" s="643"/>
      <c r="LOO66" s="643"/>
      <c r="LOP66" s="643"/>
      <c r="LOQ66" s="643"/>
      <c r="LOR66" s="643"/>
      <c r="LOS66" s="643"/>
      <c r="LOT66" s="643"/>
      <c r="LOU66" s="643"/>
      <c r="LOV66" s="643"/>
      <c r="LOW66" s="643"/>
      <c r="LOX66" s="643"/>
      <c r="LOY66" s="643"/>
      <c r="LOZ66" s="643"/>
      <c r="LPA66" s="643"/>
      <c r="LPB66" s="643"/>
      <c r="LPC66" s="643"/>
      <c r="LPD66" s="643"/>
      <c r="LPE66" s="643"/>
      <c r="LPF66" s="643"/>
      <c r="LPG66" s="643"/>
      <c r="LPH66" s="643"/>
      <c r="LPI66" s="643"/>
      <c r="LPJ66" s="643"/>
      <c r="LPK66" s="643"/>
      <c r="LPL66" s="643"/>
      <c r="LPM66" s="643"/>
      <c r="LPN66" s="643"/>
      <c r="LPO66" s="643"/>
      <c r="LPP66" s="643"/>
      <c r="LPQ66" s="643"/>
      <c r="LPR66" s="643"/>
      <c r="LPS66" s="643"/>
      <c r="LPT66" s="643"/>
      <c r="LPU66" s="643"/>
      <c r="LPV66" s="643"/>
      <c r="LPW66" s="643"/>
      <c r="LPX66" s="643"/>
      <c r="LPY66" s="643"/>
      <c r="LPZ66" s="643"/>
      <c r="LQA66" s="643"/>
      <c r="LQB66" s="643"/>
      <c r="LQC66" s="643"/>
      <c r="LQD66" s="643"/>
      <c r="LQE66" s="643"/>
      <c r="LQF66" s="643"/>
      <c r="LQG66" s="643"/>
      <c r="LQH66" s="643"/>
      <c r="LQI66" s="643"/>
      <c r="LQJ66" s="643"/>
      <c r="LQK66" s="643"/>
      <c r="LQL66" s="643"/>
      <c r="LQM66" s="643"/>
      <c r="LQN66" s="643"/>
      <c r="LQO66" s="643"/>
      <c r="LQP66" s="643"/>
      <c r="LQQ66" s="643"/>
      <c r="LQR66" s="643"/>
      <c r="LQS66" s="643"/>
      <c r="LQT66" s="643"/>
      <c r="LQU66" s="643"/>
      <c r="LQV66" s="643"/>
      <c r="LQW66" s="643"/>
      <c r="LQX66" s="643"/>
      <c r="LQY66" s="643"/>
      <c r="LQZ66" s="643"/>
      <c r="LRA66" s="643"/>
      <c r="LRB66" s="643"/>
      <c r="LRC66" s="643"/>
      <c r="LRD66" s="643"/>
      <c r="LRE66" s="643"/>
      <c r="LRF66" s="643"/>
      <c r="LRG66" s="643"/>
      <c r="LRH66" s="643"/>
      <c r="LRI66" s="643"/>
      <c r="LRJ66" s="643"/>
      <c r="LRK66" s="643"/>
      <c r="LRL66" s="643"/>
      <c r="LRM66" s="643"/>
      <c r="LRN66" s="643"/>
      <c r="LRO66" s="643"/>
      <c r="LRP66" s="643"/>
      <c r="LRQ66" s="643"/>
      <c r="LRR66" s="643"/>
      <c r="LRS66" s="643"/>
      <c r="LRT66" s="643"/>
      <c r="LRU66" s="643"/>
      <c r="LRV66" s="643"/>
      <c r="LRW66" s="643"/>
      <c r="LRX66" s="643"/>
      <c r="LRY66" s="643"/>
      <c r="LRZ66" s="643"/>
      <c r="LSA66" s="643"/>
      <c r="LSB66" s="643"/>
      <c r="LSC66" s="643"/>
      <c r="LSD66" s="643"/>
      <c r="LSE66" s="643"/>
      <c r="LSF66" s="643"/>
      <c r="LSG66" s="643"/>
      <c r="LSH66" s="643"/>
      <c r="LSI66" s="643"/>
      <c r="LSJ66" s="643"/>
      <c r="LSK66" s="643"/>
      <c r="LSL66" s="643"/>
      <c r="LSM66" s="643"/>
      <c r="LSN66" s="643"/>
      <c r="LSO66" s="643"/>
      <c r="LSP66" s="643"/>
      <c r="LSQ66" s="643"/>
      <c r="LSR66" s="643"/>
      <c r="LSS66" s="643"/>
      <c r="LST66" s="643"/>
      <c r="LSU66" s="643"/>
      <c r="LSV66" s="643"/>
      <c r="LSW66" s="643"/>
      <c r="LSX66" s="643"/>
      <c r="LSY66" s="643"/>
      <c r="LSZ66" s="643"/>
      <c r="LTA66" s="643"/>
      <c r="LTB66" s="643"/>
      <c r="LTC66" s="643"/>
      <c r="LTD66" s="643"/>
      <c r="LTE66" s="643"/>
      <c r="LTF66" s="643"/>
      <c r="LTG66" s="643"/>
      <c r="LTH66" s="643"/>
      <c r="LTI66" s="643"/>
      <c r="LTJ66" s="643"/>
      <c r="LTK66" s="643"/>
      <c r="LTL66" s="643"/>
      <c r="LTM66" s="643"/>
      <c r="LTN66" s="643"/>
      <c r="LTO66" s="643"/>
      <c r="LTP66" s="643"/>
      <c r="LTQ66" s="643"/>
      <c r="LTR66" s="643"/>
      <c r="LTS66" s="643"/>
      <c r="LTT66" s="643"/>
      <c r="LTU66" s="643"/>
      <c r="LTV66" s="643"/>
      <c r="LTW66" s="643"/>
      <c r="LTX66" s="643"/>
      <c r="LTY66" s="643"/>
      <c r="LTZ66" s="643"/>
      <c r="LUA66" s="643"/>
      <c r="LUB66" s="643"/>
      <c r="LUC66" s="643"/>
      <c r="LUD66" s="643"/>
      <c r="LUE66" s="643"/>
      <c r="LUF66" s="643"/>
      <c r="LUG66" s="643"/>
      <c r="LUH66" s="643"/>
      <c r="LUI66" s="643"/>
      <c r="LUJ66" s="643"/>
      <c r="LUK66" s="643"/>
      <c r="LUL66" s="643"/>
      <c r="LUM66" s="643"/>
      <c r="LUN66" s="643"/>
      <c r="LUO66" s="643"/>
      <c r="LUP66" s="643"/>
      <c r="LUQ66" s="643"/>
      <c r="LUR66" s="643"/>
      <c r="LUS66" s="643"/>
      <c r="LUT66" s="643"/>
      <c r="LUU66" s="643"/>
      <c r="LUV66" s="643"/>
      <c r="LUW66" s="643"/>
      <c r="LUX66" s="643"/>
      <c r="LUY66" s="643"/>
      <c r="LUZ66" s="643"/>
      <c r="LVA66" s="643"/>
      <c r="LVB66" s="643"/>
      <c r="LVC66" s="643"/>
      <c r="LVD66" s="643"/>
      <c r="LVE66" s="643"/>
      <c r="LVF66" s="643"/>
      <c r="LVG66" s="643"/>
      <c r="LVH66" s="643"/>
      <c r="LVI66" s="643"/>
      <c r="LVJ66" s="643"/>
      <c r="LVK66" s="643"/>
      <c r="LVL66" s="643"/>
      <c r="LVM66" s="643"/>
      <c r="LVN66" s="643"/>
      <c r="LVO66" s="643"/>
      <c r="LVP66" s="643"/>
      <c r="LVQ66" s="643"/>
      <c r="LVR66" s="643"/>
      <c r="LVS66" s="643"/>
      <c r="LVT66" s="643"/>
      <c r="LVU66" s="643"/>
      <c r="LVV66" s="643"/>
      <c r="LVW66" s="643"/>
      <c r="LVX66" s="643"/>
      <c r="LVY66" s="643"/>
      <c r="LVZ66" s="643"/>
      <c r="LWA66" s="643"/>
      <c r="LWB66" s="643"/>
      <c r="LWC66" s="643"/>
      <c r="LWD66" s="643"/>
      <c r="LWE66" s="643"/>
      <c r="LWF66" s="643"/>
      <c r="LWG66" s="643"/>
      <c r="LWH66" s="643"/>
      <c r="LWI66" s="643"/>
      <c r="LWJ66" s="643"/>
      <c r="LWK66" s="643"/>
      <c r="LWL66" s="643"/>
      <c r="LWM66" s="643"/>
      <c r="LWN66" s="643"/>
      <c r="LWO66" s="643"/>
      <c r="LWP66" s="643"/>
      <c r="LWQ66" s="643"/>
      <c r="LWR66" s="643"/>
      <c r="LWS66" s="643"/>
      <c r="LWT66" s="643"/>
      <c r="LWU66" s="643"/>
      <c r="LWV66" s="643"/>
      <c r="LWW66" s="643"/>
      <c r="LWX66" s="643"/>
      <c r="LWY66" s="643"/>
      <c r="LWZ66" s="643"/>
      <c r="LXA66" s="643"/>
      <c r="LXB66" s="643"/>
      <c r="LXC66" s="643"/>
      <c r="LXD66" s="643"/>
      <c r="LXE66" s="643"/>
      <c r="LXF66" s="643"/>
      <c r="LXG66" s="643"/>
      <c r="LXH66" s="643"/>
      <c r="LXI66" s="643"/>
      <c r="LXJ66" s="643"/>
      <c r="LXK66" s="643"/>
      <c r="LXL66" s="643"/>
      <c r="LXM66" s="643"/>
      <c r="LXN66" s="643"/>
      <c r="LXO66" s="643"/>
      <c r="LXP66" s="643"/>
      <c r="LXQ66" s="643"/>
      <c r="LXR66" s="643"/>
      <c r="LXS66" s="643"/>
      <c r="LXT66" s="643"/>
      <c r="LXU66" s="643"/>
      <c r="LXV66" s="643"/>
      <c r="LXW66" s="643"/>
      <c r="LXX66" s="643"/>
      <c r="LXY66" s="643"/>
      <c r="LXZ66" s="643"/>
      <c r="LYA66" s="643"/>
      <c r="LYB66" s="643"/>
      <c r="LYC66" s="643"/>
      <c r="LYD66" s="643"/>
      <c r="LYE66" s="643"/>
      <c r="LYF66" s="643"/>
      <c r="LYG66" s="643"/>
      <c r="LYH66" s="643"/>
      <c r="LYI66" s="643"/>
      <c r="LYJ66" s="643"/>
      <c r="LYK66" s="643"/>
      <c r="LYL66" s="643"/>
      <c r="LYM66" s="643"/>
      <c r="LYN66" s="643"/>
      <c r="LYO66" s="643"/>
      <c r="LYP66" s="643"/>
      <c r="LYQ66" s="643"/>
      <c r="LYR66" s="643"/>
      <c r="LYS66" s="643"/>
      <c r="LYT66" s="643"/>
      <c r="LYU66" s="643"/>
      <c r="LYV66" s="643"/>
      <c r="LYW66" s="643"/>
      <c r="LYX66" s="643"/>
      <c r="LYY66" s="643"/>
      <c r="LYZ66" s="643"/>
      <c r="LZA66" s="643"/>
      <c r="LZB66" s="643"/>
      <c r="LZC66" s="643"/>
      <c r="LZD66" s="643"/>
      <c r="LZE66" s="643"/>
      <c r="LZF66" s="643"/>
      <c r="LZG66" s="643"/>
      <c r="LZH66" s="643"/>
      <c r="LZI66" s="643"/>
      <c r="LZJ66" s="643"/>
      <c r="LZK66" s="643"/>
      <c r="LZL66" s="643"/>
      <c r="LZM66" s="643"/>
      <c r="LZN66" s="643"/>
      <c r="LZO66" s="643"/>
      <c r="LZP66" s="643"/>
      <c r="LZQ66" s="643"/>
      <c r="LZR66" s="643"/>
      <c r="LZS66" s="643"/>
      <c r="LZT66" s="643"/>
      <c r="LZU66" s="643"/>
      <c r="LZV66" s="643"/>
      <c r="LZW66" s="643"/>
      <c r="LZX66" s="643"/>
      <c r="LZY66" s="643"/>
      <c r="LZZ66" s="643"/>
      <c r="MAA66" s="643"/>
      <c r="MAB66" s="643"/>
      <c r="MAC66" s="643"/>
      <c r="MAD66" s="643"/>
      <c r="MAE66" s="643"/>
      <c r="MAF66" s="643"/>
      <c r="MAG66" s="643"/>
      <c r="MAH66" s="643"/>
      <c r="MAI66" s="643"/>
      <c r="MAJ66" s="643"/>
      <c r="MAK66" s="643"/>
      <c r="MAL66" s="643"/>
      <c r="MAM66" s="643"/>
      <c r="MAN66" s="643"/>
      <c r="MAO66" s="643"/>
      <c r="MAP66" s="643"/>
      <c r="MAQ66" s="643"/>
      <c r="MAR66" s="643"/>
      <c r="MAS66" s="643"/>
      <c r="MAT66" s="643"/>
      <c r="MAU66" s="643"/>
      <c r="MAV66" s="643"/>
      <c r="MAW66" s="643"/>
      <c r="MAX66" s="643"/>
      <c r="MAY66" s="643"/>
      <c r="MAZ66" s="643"/>
      <c r="MBA66" s="643"/>
      <c r="MBB66" s="643"/>
      <c r="MBC66" s="643"/>
      <c r="MBD66" s="643"/>
      <c r="MBE66" s="643"/>
      <c r="MBF66" s="643"/>
      <c r="MBG66" s="643"/>
      <c r="MBH66" s="643"/>
      <c r="MBI66" s="643"/>
      <c r="MBJ66" s="643"/>
      <c r="MBK66" s="643"/>
      <c r="MBL66" s="643"/>
      <c r="MBM66" s="643"/>
      <c r="MBN66" s="643"/>
      <c r="MBO66" s="643"/>
      <c r="MBP66" s="643"/>
      <c r="MBQ66" s="643"/>
      <c r="MBR66" s="643"/>
      <c r="MBS66" s="643"/>
      <c r="MBT66" s="643"/>
      <c r="MBU66" s="643"/>
      <c r="MBV66" s="643"/>
      <c r="MBW66" s="643"/>
      <c r="MBX66" s="643"/>
      <c r="MBY66" s="643"/>
      <c r="MBZ66" s="643"/>
      <c r="MCA66" s="643"/>
      <c r="MCB66" s="643"/>
      <c r="MCC66" s="643"/>
      <c r="MCD66" s="643"/>
      <c r="MCE66" s="643"/>
      <c r="MCF66" s="643"/>
      <c r="MCG66" s="643"/>
      <c r="MCH66" s="643"/>
      <c r="MCI66" s="643"/>
      <c r="MCJ66" s="643"/>
      <c r="MCK66" s="643"/>
      <c r="MCL66" s="643"/>
      <c r="MCM66" s="643"/>
      <c r="MCN66" s="643"/>
      <c r="MCO66" s="643"/>
      <c r="MCP66" s="643"/>
      <c r="MCQ66" s="643"/>
      <c r="MCR66" s="643"/>
      <c r="MCS66" s="643"/>
      <c r="MCT66" s="643"/>
      <c r="MCU66" s="643"/>
      <c r="MCV66" s="643"/>
      <c r="MCW66" s="643"/>
      <c r="MCX66" s="643"/>
      <c r="MCY66" s="643"/>
      <c r="MCZ66" s="643"/>
      <c r="MDA66" s="643"/>
      <c r="MDB66" s="643"/>
      <c r="MDC66" s="643"/>
      <c r="MDD66" s="643"/>
      <c r="MDE66" s="643"/>
      <c r="MDF66" s="643"/>
      <c r="MDG66" s="643"/>
      <c r="MDH66" s="643"/>
      <c r="MDI66" s="643"/>
      <c r="MDJ66" s="643"/>
      <c r="MDK66" s="643"/>
      <c r="MDL66" s="643"/>
      <c r="MDM66" s="643"/>
      <c r="MDN66" s="643"/>
      <c r="MDO66" s="643"/>
      <c r="MDP66" s="643"/>
      <c r="MDQ66" s="643"/>
      <c r="MDR66" s="643"/>
      <c r="MDS66" s="643"/>
      <c r="MDT66" s="643"/>
      <c r="MDU66" s="643"/>
      <c r="MDV66" s="643"/>
      <c r="MDW66" s="643"/>
      <c r="MDX66" s="643"/>
      <c r="MDY66" s="643"/>
      <c r="MDZ66" s="643"/>
      <c r="MEA66" s="643"/>
      <c r="MEB66" s="643"/>
      <c r="MEC66" s="643"/>
      <c r="MED66" s="643"/>
      <c r="MEE66" s="643"/>
      <c r="MEF66" s="643"/>
      <c r="MEG66" s="643"/>
      <c r="MEH66" s="643"/>
      <c r="MEI66" s="643"/>
      <c r="MEJ66" s="643"/>
      <c r="MEK66" s="643"/>
      <c r="MEL66" s="643"/>
      <c r="MEM66" s="643"/>
      <c r="MEN66" s="643"/>
      <c r="MEO66" s="643"/>
      <c r="MEP66" s="643"/>
      <c r="MEQ66" s="643"/>
      <c r="MER66" s="643"/>
      <c r="MES66" s="643"/>
      <c r="MET66" s="643"/>
      <c r="MEU66" s="643"/>
      <c r="MEV66" s="643"/>
      <c r="MEW66" s="643"/>
      <c r="MEX66" s="643"/>
      <c r="MEY66" s="643"/>
      <c r="MEZ66" s="643"/>
      <c r="MFA66" s="643"/>
      <c r="MFB66" s="643"/>
      <c r="MFC66" s="643"/>
      <c r="MFD66" s="643"/>
      <c r="MFE66" s="643"/>
      <c r="MFF66" s="643"/>
      <c r="MFG66" s="643"/>
      <c r="MFH66" s="643"/>
      <c r="MFI66" s="643"/>
      <c r="MFJ66" s="643"/>
      <c r="MFK66" s="643"/>
      <c r="MFL66" s="643"/>
      <c r="MFM66" s="643"/>
      <c r="MFN66" s="643"/>
      <c r="MFO66" s="643"/>
      <c r="MFP66" s="643"/>
      <c r="MFQ66" s="643"/>
      <c r="MFR66" s="643"/>
      <c r="MFS66" s="643"/>
      <c r="MFT66" s="643"/>
      <c r="MFU66" s="643"/>
      <c r="MFV66" s="643"/>
      <c r="MFW66" s="643"/>
      <c r="MFX66" s="643"/>
      <c r="MFY66" s="643"/>
      <c r="MFZ66" s="643"/>
      <c r="MGA66" s="643"/>
      <c r="MGB66" s="643"/>
      <c r="MGC66" s="643"/>
      <c r="MGD66" s="643"/>
      <c r="MGE66" s="643"/>
      <c r="MGF66" s="643"/>
      <c r="MGG66" s="643"/>
      <c r="MGH66" s="643"/>
      <c r="MGI66" s="643"/>
      <c r="MGJ66" s="643"/>
      <c r="MGK66" s="643"/>
      <c r="MGL66" s="643"/>
      <c r="MGM66" s="643"/>
      <c r="MGN66" s="643"/>
      <c r="MGO66" s="643"/>
      <c r="MGP66" s="643"/>
      <c r="MGQ66" s="643"/>
      <c r="MGR66" s="643"/>
      <c r="MGS66" s="643"/>
      <c r="MGT66" s="643"/>
      <c r="MGU66" s="643"/>
      <c r="MGV66" s="643"/>
      <c r="MGW66" s="643"/>
      <c r="MGX66" s="643"/>
      <c r="MGY66" s="643"/>
      <c r="MGZ66" s="643"/>
      <c r="MHA66" s="643"/>
      <c r="MHB66" s="643"/>
      <c r="MHC66" s="643"/>
      <c r="MHD66" s="643"/>
      <c r="MHE66" s="643"/>
      <c r="MHF66" s="643"/>
      <c r="MHG66" s="643"/>
      <c r="MHH66" s="643"/>
      <c r="MHI66" s="643"/>
      <c r="MHJ66" s="643"/>
      <c r="MHK66" s="643"/>
      <c r="MHL66" s="643"/>
      <c r="MHM66" s="643"/>
      <c r="MHN66" s="643"/>
      <c r="MHO66" s="643"/>
      <c r="MHP66" s="643"/>
      <c r="MHQ66" s="643"/>
      <c r="MHR66" s="643"/>
      <c r="MHS66" s="643"/>
      <c r="MHT66" s="643"/>
      <c r="MHU66" s="643"/>
      <c r="MHV66" s="643"/>
      <c r="MHW66" s="643"/>
      <c r="MHX66" s="643"/>
      <c r="MHY66" s="643"/>
      <c r="MHZ66" s="643"/>
      <c r="MIA66" s="643"/>
      <c r="MIB66" s="643"/>
      <c r="MIC66" s="643"/>
      <c r="MID66" s="643"/>
      <c r="MIE66" s="643"/>
      <c r="MIF66" s="643"/>
      <c r="MIG66" s="643"/>
      <c r="MIH66" s="643"/>
      <c r="MII66" s="643"/>
      <c r="MIJ66" s="643"/>
      <c r="MIK66" s="643"/>
      <c r="MIL66" s="643"/>
      <c r="MIM66" s="643"/>
      <c r="MIN66" s="643"/>
      <c r="MIO66" s="643"/>
      <c r="MIP66" s="643"/>
      <c r="MIQ66" s="643"/>
      <c r="MIR66" s="643"/>
      <c r="MIS66" s="643"/>
      <c r="MIT66" s="643"/>
      <c r="MIU66" s="643"/>
      <c r="MIV66" s="643"/>
      <c r="MIW66" s="643"/>
      <c r="MIX66" s="643"/>
      <c r="MIY66" s="643"/>
      <c r="MIZ66" s="643"/>
      <c r="MJA66" s="643"/>
      <c r="MJB66" s="643"/>
      <c r="MJC66" s="643"/>
      <c r="MJD66" s="643"/>
      <c r="MJE66" s="643"/>
      <c r="MJF66" s="643"/>
      <c r="MJG66" s="643"/>
      <c r="MJH66" s="643"/>
      <c r="MJI66" s="643"/>
      <c r="MJJ66" s="643"/>
      <c r="MJK66" s="643"/>
      <c r="MJL66" s="643"/>
      <c r="MJM66" s="643"/>
      <c r="MJN66" s="643"/>
      <c r="MJO66" s="643"/>
      <c r="MJP66" s="643"/>
      <c r="MJQ66" s="643"/>
      <c r="MJR66" s="643"/>
      <c r="MJS66" s="643"/>
      <c r="MJT66" s="643"/>
      <c r="MJU66" s="643"/>
      <c r="MJV66" s="643"/>
      <c r="MJW66" s="643"/>
      <c r="MJX66" s="643"/>
      <c r="MJY66" s="643"/>
      <c r="MJZ66" s="643"/>
      <c r="MKA66" s="643"/>
      <c r="MKB66" s="643"/>
      <c r="MKC66" s="643"/>
      <c r="MKD66" s="643"/>
      <c r="MKE66" s="643"/>
      <c r="MKF66" s="643"/>
      <c r="MKG66" s="643"/>
      <c r="MKH66" s="643"/>
      <c r="MKI66" s="643"/>
      <c r="MKJ66" s="643"/>
      <c r="MKK66" s="643"/>
      <c r="MKL66" s="643"/>
      <c r="MKM66" s="643"/>
      <c r="MKN66" s="643"/>
      <c r="MKO66" s="643"/>
      <c r="MKP66" s="643"/>
      <c r="MKQ66" s="643"/>
      <c r="MKR66" s="643"/>
      <c r="MKS66" s="643"/>
      <c r="MKT66" s="643"/>
      <c r="MKU66" s="643"/>
      <c r="MKV66" s="643"/>
      <c r="MKW66" s="643"/>
      <c r="MKX66" s="643"/>
      <c r="MKY66" s="643"/>
      <c r="MKZ66" s="643"/>
      <c r="MLA66" s="643"/>
      <c r="MLB66" s="643"/>
      <c r="MLC66" s="643"/>
      <c r="MLD66" s="643"/>
      <c r="MLE66" s="643"/>
      <c r="MLF66" s="643"/>
      <c r="MLG66" s="643"/>
      <c r="MLH66" s="643"/>
      <c r="MLI66" s="643"/>
      <c r="MLJ66" s="643"/>
      <c r="MLK66" s="643"/>
      <c r="MLL66" s="643"/>
      <c r="MLM66" s="643"/>
      <c r="MLN66" s="643"/>
      <c r="MLO66" s="643"/>
      <c r="MLP66" s="643"/>
      <c r="MLQ66" s="643"/>
      <c r="MLR66" s="643"/>
      <c r="MLS66" s="643"/>
      <c r="MLT66" s="643"/>
      <c r="MLU66" s="643"/>
      <c r="MLV66" s="643"/>
      <c r="MLW66" s="643"/>
      <c r="MLX66" s="643"/>
      <c r="MLY66" s="643"/>
      <c r="MLZ66" s="643"/>
      <c r="MMA66" s="643"/>
      <c r="MMB66" s="643"/>
      <c r="MMC66" s="643"/>
      <c r="MMD66" s="643"/>
      <c r="MME66" s="643"/>
      <c r="MMF66" s="643"/>
      <c r="MMG66" s="643"/>
      <c r="MMH66" s="643"/>
      <c r="MMI66" s="643"/>
      <c r="MMJ66" s="643"/>
      <c r="MMK66" s="643"/>
      <c r="MML66" s="643"/>
      <c r="MMM66" s="643"/>
      <c r="MMN66" s="643"/>
      <c r="MMO66" s="643"/>
      <c r="MMP66" s="643"/>
      <c r="MMQ66" s="643"/>
      <c r="MMR66" s="643"/>
      <c r="MMS66" s="643"/>
      <c r="MMT66" s="643"/>
      <c r="MMU66" s="643"/>
      <c r="MMV66" s="643"/>
      <c r="MMW66" s="643"/>
      <c r="MMX66" s="643"/>
      <c r="MMY66" s="643"/>
      <c r="MMZ66" s="643"/>
      <c r="MNA66" s="643"/>
      <c r="MNB66" s="643"/>
      <c r="MNC66" s="643"/>
      <c r="MND66" s="643"/>
      <c r="MNE66" s="643"/>
      <c r="MNF66" s="643"/>
      <c r="MNG66" s="643"/>
      <c r="MNH66" s="643"/>
      <c r="MNI66" s="643"/>
      <c r="MNJ66" s="643"/>
      <c r="MNK66" s="643"/>
      <c r="MNL66" s="643"/>
      <c r="MNM66" s="643"/>
      <c r="MNN66" s="643"/>
      <c r="MNO66" s="643"/>
      <c r="MNP66" s="643"/>
      <c r="MNQ66" s="643"/>
      <c r="MNR66" s="643"/>
      <c r="MNS66" s="643"/>
      <c r="MNT66" s="643"/>
      <c r="MNU66" s="643"/>
      <c r="MNV66" s="643"/>
      <c r="MNW66" s="643"/>
      <c r="MNX66" s="643"/>
      <c r="MNY66" s="643"/>
      <c r="MNZ66" s="643"/>
      <c r="MOA66" s="643"/>
      <c r="MOB66" s="643"/>
      <c r="MOC66" s="643"/>
      <c r="MOD66" s="643"/>
      <c r="MOE66" s="643"/>
      <c r="MOF66" s="643"/>
      <c r="MOG66" s="643"/>
      <c r="MOH66" s="643"/>
      <c r="MOI66" s="643"/>
      <c r="MOJ66" s="643"/>
      <c r="MOK66" s="643"/>
      <c r="MOL66" s="643"/>
      <c r="MOM66" s="643"/>
      <c r="MON66" s="643"/>
      <c r="MOO66" s="643"/>
      <c r="MOP66" s="643"/>
      <c r="MOQ66" s="643"/>
      <c r="MOR66" s="643"/>
      <c r="MOS66" s="643"/>
      <c r="MOT66" s="643"/>
      <c r="MOU66" s="643"/>
      <c r="MOV66" s="643"/>
      <c r="MOW66" s="643"/>
      <c r="MOX66" s="643"/>
      <c r="MOY66" s="643"/>
      <c r="MOZ66" s="643"/>
      <c r="MPA66" s="643"/>
      <c r="MPB66" s="643"/>
      <c r="MPC66" s="643"/>
      <c r="MPD66" s="643"/>
      <c r="MPE66" s="643"/>
      <c r="MPF66" s="643"/>
      <c r="MPG66" s="643"/>
      <c r="MPH66" s="643"/>
      <c r="MPI66" s="643"/>
      <c r="MPJ66" s="643"/>
      <c r="MPK66" s="643"/>
      <c r="MPL66" s="643"/>
      <c r="MPM66" s="643"/>
      <c r="MPN66" s="643"/>
      <c r="MPO66" s="643"/>
      <c r="MPP66" s="643"/>
      <c r="MPQ66" s="643"/>
      <c r="MPR66" s="643"/>
      <c r="MPS66" s="643"/>
      <c r="MPT66" s="643"/>
      <c r="MPU66" s="643"/>
      <c r="MPV66" s="643"/>
      <c r="MPW66" s="643"/>
      <c r="MPX66" s="643"/>
      <c r="MPY66" s="643"/>
      <c r="MPZ66" s="643"/>
      <c r="MQA66" s="643"/>
      <c r="MQB66" s="643"/>
      <c r="MQC66" s="643"/>
      <c r="MQD66" s="643"/>
      <c r="MQE66" s="643"/>
      <c r="MQF66" s="643"/>
      <c r="MQG66" s="643"/>
      <c r="MQH66" s="643"/>
      <c r="MQI66" s="643"/>
      <c r="MQJ66" s="643"/>
      <c r="MQK66" s="643"/>
      <c r="MQL66" s="643"/>
      <c r="MQM66" s="643"/>
      <c r="MQN66" s="643"/>
      <c r="MQO66" s="643"/>
      <c r="MQP66" s="643"/>
      <c r="MQQ66" s="643"/>
      <c r="MQR66" s="643"/>
      <c r="MQS66" s="643"/>
      <c r="MQT66" s="643"/>
      <c r="MQU66" s="643"/>
      <c r="MQV66" s="643"/>
      <c r="MQW66" s="643"/>
      <c r="MQX66" s="643"/>
      <c r="MQY66" s="643"/>
      <c r="MQZ66" s="643"/>
      <c r="MRA66" s="643"/>
      <c r="MRB66" s="643"/>
      <c r="MRC66" s="643"/>
      <c r="MRD66" s="643"/>
      <c r="MRE66" s="643"/>
      <c r="MRF66" s="643"/>
      <c r="MRG66" s="643"/>
      <c r="MRH66" s="643"/>
      <c r="MRI66" s="643"/>
      <c r="MRJ66" s="643"/>
      <c r="MRK66" s="643"/>
      <c r="MRL66" s="643"/>
      <c r="MRM66" s="643"/>
      <c r="MRN66" s="643"/>
      <c r="MRO66" s="643"/>
      <c r="MRP66" s="643"/>
      <c r="MRQ66" s="643"/>
      <c r="MRR66" s="643"/>
      <c r="MRS66" s="643"/>
      <c r="MRT66" s="643"/>
      <c r="MRU66" s="643"/>
      <c r="MRV66" s="643"/>
      <c r="MRW66" s="643"/>
      <c r="MRX66" s="643"/>
      <c r="MRY66" s="643"/>
      <c r="MRZ66" s="643"/>
      <c r="MSA66" s="643"/>
      <c r="MSB66" s="643"/>
      <c r="MSC66" s="643"/>
      <c r="MSD66" s="643"/>
      <c r="MSE66" s="643"/>
      <c r="MSF66" s="643"/>
      <c r="MSG66" s="643"/>
      <c r="MSH66" s="643"/>
      <c r="MSI66" s="643"/>
      <c r="MSJ66" s="643"/>
      <c r="MSK66" s="643"/>
      <c r="MSL66" s="643"/>
      <c r="MSM66" s="643"/>
      <c r="MSN66" s="643"/>
      <c r="MSO66" s="643"/>
      <c r="MSP66" s="643"/>
      <c r="MSQ66" s="643"/>
      <c r="MSR66" s="643"/>
      <c r="MSS66" s="643"/>
      <c r="MST66" s="643"/>
      <c r="MSU66" s="643"/>
      <c r="MSV66" s="643"/>
      <c r="MSW66" s="643"/>
      <c r="MSX66" s="643"/>
      <c r="MSY66" s="643"/>
      <c r="MSZ66" s="643"/>
      <c r="MTA66" s="643"/>
      <c r="MTB66" s="643"/>
      <c r="MTC66" s="643"/>
      <c r="MTD66" s="643"/>
      <c r="MTE66" s="643"/>
      <c r="MTF66" s="643"/>
      <c r="MTG66" s="643"/>
      <c r="MTH66" s="643"/>
      <c r="MTI66" s="643"/>
      <c r="MTJ66" s="643"/>
      <c r="MTK66" s="643"/>
      <c r="MTL66" s="643"/>
      <c r="MTM66" s="643"/>
      <c r="MTN66" s="643"/>
      <c r="MTO66" s="643"/>
      <c r="MTP66" s="643"/>
      <c r="MTQ66" s="643"/>
      <c r="MTR66" s="643"/>
      <c r="MTS66" s="643"/>
      <c r="MTT66" s="643"/>
      <c r="MTU66" s="643"/>
      <c r="MTV66" s="643"/>
      <c r="MTW66" s="643"/>
      <c r="MTX66" s="643"/>
      <c r="MTY66" s="643"/>
      <c r="MTZ66" s="643"/>
      <c r="MUA66" s="643"/>
      <c r="MUB66" s="643"/>
      <c r="MUC66" s="643"/>
      <c r="MUD66" s="643"/>
      <c r="MUE66" s="643"/>
      <c r="MUF66" s="643"/>
      <c r="MUG66" s="643"/>
      <c r="MUH66" s="643"/>
      <c r="MUI66" s="643"/>
      <c r="MUJ66" s="643"/>
      <c r="MUK66" s="643"/>
      <c r="MUL66" s="643"/>
      <c r="MUM66" s="643"/>
      <c r="MUN66" s="643"/>
      <c r="MUO66" s="643"/>
      <c r="MUP66" s="643"/>
      <c r="MUQ66" s="643"/>
      <c r="MUR66" s="643"/>
      <c r="MUS66" s="643"/>
      <c r="MUT66" s="643"/>
      <c r="MUU66" s="643"/>
      <c r="MUV66" s="643"/>
      <c r="MUW66" s="643"/>
      <c r="MUX66" s="643"/>
      <c r="MUY66" s="643"/>
      <c r="MUZ66" s="643"/>
      <c r="MVA66" s="643"/>
      <c r="MVB66" s="643"/>
      <c r="MVC66" s="643"/>
      <c r="MVD66" s="643"/>
      <c r="MVE66" s="643"/>
      <c r="MVF66" s="643"/>
      <c r="MVG66" s="643"/>
      <c r="MVH66" s="643"/>
      <c r="MVI66" s="643"/>
      <c r="MVJ66" s="643"/>
      <c r="MVK66" s="643"/>
      <c r="MVL66" s="643"/>
      <c r="MVM66" s="643"/>
      <c r="MVN66" s="643"/>
      <c r="MVO66" s="643"/>
      <c r="MVP66" s="643"/>
      <c r="MVQ66" s="643"/>
      <c r="MVR66" s="643"/>
      <c r="MVS66" s="643"/>
      <c r="MVT66" s="643"/>
      <c r="MVU66" s="643"/>
      <c r="MVV66" s="643"/>
      <c r="MVW66" s="643"/>
      <c r="MVX66" s="643"/>
      <c r="MVY66" s="643"/>
      <c r="MVZ66" s="643"/>
      <c r="MWA66" s="643"/>
      <c r="MWB66" s="643"/>
      <c r="MWC66" s="643"/>
      <c r="MWD66" s="643"/>
      <c r="MWE66" s="643"/>
      <c r="MWF66" s="643"/>
      <c r="MWG66" s="643"/>
      <c r="MWH66" s="643"/>
      <c r="MWI66" s="643"/>
      <c r="MWJ66" s="643"/>
      <c r="MWK66" s="643"/>
      <c r="MWL66" s="643"/>
      <c r="MWM66" s="643"/>
      <c r="MWN66" s="643"/>
      <c r="MWO66" s="643"/>
      <c r="MWP66" s="643"/>
      <c r="MWQ66" s="643"/>
      <c r="MWR66" s="643"/>
      <c r="MWS66" s="643"/>
      <c r="MWT66" s="643"/>
      <c r="MWU66" s="643"/>
      <c r="MWV66" s="643"/>
      <c r="MWW66" s="643"/>
      <c r="MWX66" s="643"/>
      <c r="MWY66" s="643"/>
      <c r="MWZ66" s="643"/>
      <c r="MXA66" s="643"/>
      <c r="MXB66" s="643"/>
      <c r="MXC66" s="643"/>
      <c r="MXD66" s="643"/>
      <c r="MXE66" s="643"/>
      <c r="MXF66" s="643"/>
      <c r="MXG66" s="643"/>
      <c r="MXH66" s="643"/>
      <c r="MXI66" s="643"/>
      <c r="MXJ66" s="643"/>
      <c r="MXK66" s="643"/>
      <c r="MXL66" s="643"/>
      <c r="MXM66" s="643"/>
      <c r="MXN66" s="643"/>
      <c r="MXO66" s="643"/>
      <c r="MXP66" s="643"/>
      <c r="MXQ66" s="643"/>
      <c r="MXR66" s="643"/>
      <c r="MXS66" s="643"/>
      <c r="MXT66" s="643"/>
      <c r="MXU66" s="643"/>
      <c r="MXV66" s="643"/>
      <c r="MXW66" s="643"/>
      <c r="MXX66" s="643"/>
      <c r="MXY66" s="643"/>
      <c r="MXZ66" s="643"/>
      <c r="MYA66" s="643"/>
      <c r="MYB66" s="643"/>
      <c r="MYC66" s="643"/>
      <c r="MYD66" s="643"/>
      <c r="MYE66" s="643"/>
      <c r="MYF66" s="643"/>
      <c r="MYG66" s="643"/>
      <c r="MYH66" s="643"/>
      <c r="MYI66" s="643"/>
      <c r="MYJ66" s="643"/>
      <c r="MYK66" s="643"/>
      <c r="MYL66" s="643"/>
      <c r="MYM66" s="643"/>
      <c r="MYN66" s="643"/>
      <c r="MYO66" s="643"/>
      <c r="MYP66" s="643"/>
      <c r="MYQ66" s="643"/>
      <c r="MYR66" s="643"/>
      <c r="MYS66" s="643"/>
      <c r="MYT66" s="643"/>
      <c r="MYU66" s="643"/>
      <c r="MYV66" s="643"/>
      <c r="MYW66" s="643"/>
      <c r="MYX66" s="643"/>
      <c r="MYY66" s="643"/>
      <c r="MYZ66" s="643"/>
      <c r="MZA66" s="643"/>
      <c r="MZB66" s="643"/>
      <c r="MZC66" s="643"/>
      <c r="MZD66" s="643"/>
      <c r="MZE66" s="643"/>
      <c r="MZF66" s="643"/>
      <c r="MZG66" s="643"/>
      <c r="MZH66" s="643"/>
      <c r="MZI66" s="643"/>
      <c r="MZJ66" s="643"/>
      <c r="MZK66" s="643"/>
      <c r="MZL66" s="643"/>
      <c r="MZM66" s="643"/>
      <c r="MZN66" s="643"/>
      <c r="MZO66" s="643"/>
      <c r="MZP66" s="643"/>
      <c r="MZQ66" s="643"/>
      <c r="MZR66" s="643"/>
      <c r="MZS66" s="643"/>
      <c r="MZT66" s="643"/>
      <c r="MZU66" s="643"/>
      <c r="MZV66" s="643"/>
      <c r="MZW66" s="643"/>
      <c r="MZX66" s="643"/>
      <c r="MZY66" s="643"/>
      <c r="MZZ66" s="643"/>
      <c r="NAA66" s="643"/>
      <c r="NAB66" s="643"/>
      <c r="NAC66" s="643"/>
      <c r="NAD66" s="643"/>
      <c r="NAE66" s="643"/>
      <c r="NAF66" s="643"/>
      <c r="NAG66" s="643"/>
      <c r="NAH66" s="643"/>
      <c r="NAI66" s="643"/>
      <c r="NAJ66" s="643"/>
      <c r="NAK66" s="643"/>
      <c r="NAL66" s="643"/>
      <c r="NAM66" s="643"/>
      <c r="NAN66" s="643"/>
      <c r="NAO66" s="643"/>
      <c r="NAP66" s="643"/>
      <c r="NAQ66" s="643"/>
      <c r="NAR66" s="643"/>
      <c r="NAS66" s="643"/>
      <c r="NAT66" s="643"/>
      <c r="NAU66" s="643"/>
      <c r="NAV66" s="643"/>
      <c r="NAW66" s="643"/>
      <c r="NAX66" s="643"/>
      <c r="NAY66" s="643"/>
      <c r="NAZ66" s="643"/>
      <c r="NBA66" s="643"/>
      <c r="NBB66" s="643"/>
      <c r="NBC66" s="643"/>
      <c r="NBD66" s="643"/>
      <c r="NBE66" s="643"/>
      <c r="NBF66" s="643"/>
      <c r="NBG66" s="643"/>
      <c r="NBH66" s="643"/>
      <c r="NBI66" s="643"/>
      <c r="NBJ66" s="643"/>
      <c r="NBK66" s="643"/>
      <c r="NBL66" s="643"/>
      <c r="NBM66" s="643"/>
      <c r="NBN66" s="643"/>
      <c r="NBO66" s="643"/>
      <c r="NBP66" s="643"/>
      <c r="NBQ66" s="643"/>
      <c r="NBR66" s="643"/>
      <c r="NBS66" s="643"/>
      <c r="NBT66" s="643"/>
      <c r="NBU66" s="643"/>
      <c r="NBV66" s="643"/>
      <c r="NBW66" s="643"/>
      <c r="NBX66" s="643"/>
      <c r="NBY66" s="643"/>
      <c r="NBZ66" s="643"/>
      <c r="NCA66" s="643"/>
      <c r="NCB66" s="643"/>
      <c r="NCC66" s="643"/>
      <c r="NCD66" s="643"/>
      <c r="NCE66" s="643"/>
      <c r="NCF66" s="643"/>
      <c r="NCG66" s="643"/>
      <c r="NCH66" s="643"/>
      <c r="NCI66" s="643"/>
      <c r="NCJ66" s="643"/>
      <c r="NCK66" s="643"/>
      <c r="NCL66" s="643"/>
      <c r="NCM66" s="643"/>
      <c r="NCN66" s="643"/>
      <c r="NCO66" s="643"/>
      <c r="NCP66" s="643"/>
      <c r="NCQ66" s="643"/>
      <c r="NCR66" s="643"/>
      <c r="NCS66" s="643"/>
      <c r="NCT66" s="643"/>
      <c r="NCU66" s="643"/>
      <c r="NCV66" s="643"/>
      <c r="NCW66" s="643"/>
      <c r="NCX66" s="643"/>
      <c r="NCY66" s="643"/>
      <c r="NCZ66" s="643"/>
      <c r="NDA66" s="643"/>
      <c r="NDB66" s="643"/>
      <c r="NDC66" s="643"/>
      <c r="NDD66" s="643"/>
      <c r="NDE66" s="643"/>
      <c r="NDF66" s="643"/>
      <c r="NDG66" s="643"/>
      <c r="NDH66" s="643"/>
      <c r="NDI66" s="643"/>
      <c r="NDJ66" s="643"/>
      <c r="NDK66" s="643"/>
      <c r="NDL66" s="643"/>
      <c r="NDM66" s="643"/>
      <c r="NDN66" s="643"/>
      <c r="NDO66" s="643"/>
      <c r="NDP66" s="643"/>
      <c r="NDQ66" s="643"/>
      <c r="NDR66" s="643"/>
      <c r="NDS66" s="643"/>
      <c r="NDT66" s="643"/>
      <c r="NDU66" s="643"/>
      <c r="NDV66" s="643"/>
      <c r="NDW66" s="643"/>
      <c r="NDX66" s="643"/>
      <c r="NDY66" s="643"/>
      <c r="NDZ66" s="643"/>
      <c r="NEA66" s="643"/>
      <c r="NEB66" s="643"/>
      <c r="NEC66" s="643"/>
      <c r="NED66" s="643"/>
      <c r="NEE66" s="643"/>
      <c r="NEF66" s="643"/>
      <c r="NEG66" s="643"/>
      <c r="NEH66" s="643"/>
      <c r="NEI66" s="643"/>
      <c r="NEJ66" s="643"/>
      <c r="NEK66" s="643"/>
      <c r="NEL66" s="643"/>
      <c r="NEM66" s="643"/>
      <c r="NEN66" s="643"/>
      <c r="NEO66" s="643"/>
      <c r="NEP66" s="643"/>
      <c r="NEQ66" s="643"/>
      <c r="NER66" s="643"/>
      <c r="NES66" s="643"/>
      <c r="NET66" s="643"/>
      <c r="NEU66" s="643"/>
      <c r="NEV66" s="643"/>
      <c r="NEW66" s="643"/>
      <c r="NEX66" s="643"/>
      <c r="NEY66" s="643"/>
      <c r="NEZ66" s="643"/>
      <c r="NFA66" s="643"/>
      <c r="NFB66" s="643"/>
      <c r="NFC66" s="643"/>
      <c r="NFD66" s="643"/>
      <c r="NFE66" s="643"/>
      <c r="NFF66" s="643"/>
      <c r="NFG66" s="643"/>
      <c r="NFH66" s="643"/>
      <c r="NFI66" s="643"/>
      <c r="NFJ66" s="643"/>
      <c r="NFK66" s="643"/>
      <c r="NFL66" s="643"/>
      <c r="NFM66" s="643"/>
      <c r="NFN66" s="643"/>
      <c r="NFO66" s="643"/>
      <c r="NFP66" s="643"/>
      <c r="NFQ66" s="643"/>
      <c r="NFR66" s="643"/>
      <c r="NFS66" s="643"/>
      <c r="NFT66" s="643"/>
      <c r="NFU66" s="643"/>
      <c r="NFV66" s="643"/>
      <c r="NFW66" s="643"/>
      <c r="NFX66" s="643"/>
      <c r="NFY66" s="643"/>
      <c r="NFZ66" s="643"/>
      <c r="NGA66" s="643"/>
      <c r="NGB66" s="643"/>
      <c r="NGC66" s="643"/>
      <c r="NGD66" s="643"/>
      <c r="NGE66" s="643"/>
      <c r="NGF66" s="643"/>
      <c r="NGG66" s="643"/>
      <c r="NGH66" s="643"/>
      <c r="NGI66" s="643"/>
      <c r="NGJ66" s="643"/>
      <c r="NGK66" s="643"/>
      <c r="NGL66" s="643"/>
      <c r="NGM66" s="643"/>
      <c r="NGN66" s="643"/>
      <c r="NGO66" s="643"/>
      <c r="NGP66" s="643"/>
      <c r="NGQ66" s="643"/>
      <c r="NGR66" s="643"/>
      <c r="NGS66" s="643"/>
      <c r="NGT66" s="643"/>
      <c r="NGU66" s="643"/>
      <c r="NGV66" s="643"/>
      <c r="NGW66" s="643"/>
      <c r="NGX66" s="643"/>
      <c r="NGY66" s="643"/>
      <c r="NGZ66" s="643"/>
      <c r="NHA66" s="643"/>
      <c r="NHB66" s="643"/>
      <c r="NHC66" s="643"/>
      <c r="NHD66" s="643"/>
      <c r="NHE66" s="643"/>
      <c r="NHF66" s="643"/>
      <c r="NHG66" s="643"/>
      <c r="NHH66" s="643"/>
      <c r="NHI66" s="643"/>
      <c r="NHJ66" s="643"/>
      <c r="NHK66" s="643"/>
      <c r="NHL66" s="643"/>
      <c r="NHM66" s="643"/>
      <c r="NHN66" s="643"/>
      <c r="NHO66" s="643"/>
      <c r="NHP66" s="643"/>
      <c r="NHQ66" s="643"/>
      <c r="NHR66" s="643"/>
      <c r="NHS66" s="643"/>
      <c r="NHT66" s="643"/>
      <c r="NHU66" s="643"/>
      <c r="NHV66" s="643"/>
      <c r="NHW66" s="643"/>
      <c r="NHX66" s="643"/>
      <c r="NHY66" s="643"/>
      <c r="NHZ66" s="643"/>
      <c r="NIA66" s="643"/>
      <c r="NIB66" s="643"/>
      <c r="NIC66" s="643"/>
      <c r="NID66" s="643"/>
      <c r="NIE66" s="643"/>
      <c r="NIF66" s="643"/>
      <c r="NIG66" s="643"/>
      <c r="NIH66" s="643"/>
      <c r="NII66" s="643"/>
      <c r="NIJ66" s="643"/>
      <c r="NIK66" s="643"/>
      <c r="NIL66" s="643"/>
      <c r="NIM66" s="643"/>
      <c r="NIN66" s="643"/>
      <c r="NIO66" s="643"/>
      <c r="NIP66" s="643"/>
      <c r="NIQ66" s="643"/>
      <c r="NIR66" s="643"/>
      <c r="NIS66" s="643"/>
      <c r="NIT66" s="643"/>
      <c r="NIU66" s="643"/>
      <c r="NIV66" s="643"/>
      <c r="NIW66" s="643"/>
      <c r="NIX66" s="643"/>
      <c r="NIY66" s="643"/>
      <c r="NIZ66" s="643"/>
      <c r="NJA66" s="643"/>
      <c r="NJB66" s="643"/>
      <c r="NJC66" s="643"/>
      <c r="NJD66" s="643"/>
      <c r="NJE66" s="643"/>
      <c r="NJF66" s="643"/>
      <c r="NJG66" s="643"/>
      <c r="NJH66" s="643"/>
      <c r="NJI66" s="643"/>
      <c r="NJJ66" s="643"/>
      <c r="NJK66" s="643"/>
      <c r="NJL66" s="643"/>
      <c r="NJM66" s="643"/>
      <c r="NJN66" s="643"/>
      <c r="NJO66" s="643"/>
      <c r="NJP66" s="643"/>
      <c r="NJQ66" s="643"/>
      <c r="NJR66" s="643"/>
      <c r="NJS66" s="643"/>
      <c r="NJT66" s="643"/>
      <c r="NJU66" s="643"/>
      <c r="NJV66" s="643"/>
      <c r="NJW66" s="643"/>
      <c r="NJX66" s="643"/>
      <c r="NJY66" s="643"/>
      <c r="NJZ66" s="643"/>
      <c r="NKA66" s="643"/>
      <c r="NKB66" s="643"/>
      <c r="NKC66" s="643"/>
      <c r="NKD66" s="643"/>
      <c r="NKE66" s="643"/>
      <c r="NKF66" s="643"/>
      <c r="NKG66" s="643"/>
      <c r="NKH66" s="643"/>
      <c r="NKI66" s="643"/>
      <c r="NKJ66" s="643"/>
      <c r="NKK66" s="643"/>
      <c r="NKL66" s="643"/>
      <c r="NKM66" s="643"/>
      <c r="NKN66" s="643"/>
      <c r="NKO66" s="643"/>
      <c r="NKP66" s="643"/>
      <c r="NKQ66" s="643"/>
      <c r="NKR66" s="643"/>
      <c r="NKS66" s="643"/>
      <c r="NKT66" s="643"/>
      <c r="NKU66" s="643"/>
      <c r="NKV66" s="643"/>
      <c r="NKW66" s="643"/>
      <c r="NKX66" s="643"/>
      <c r="NKY66" s="643"/>
      <c r="NKZ66" s="643"/>
      <c r="NLA66" s="643"/>
      <c r="NLB66" s="643"/>
      <c r="NLC66" s="643"/>
      <c r="NLD66" s="643"/>
      <c r="NLE66" s="643"/>
      <c r="NLF66" s="643"/>
      <c r="NLG66" s="643"/>
      <c r="NLH66" s="643"/>
      <c r="NLI66" s="643"/>
      <c r="NLJ66" s="643"/>
      <c r="NLK66" s="643"/>
      <c r="NLL66" s="643"/>
      <c r="NLM66" s="643"/>
      <c r="NLN66" s="643"/>
      <c r="NLO66" s="643"/>
      <c r="NLP66" s="643"/>
      <c r="NLQ66" s="643"/>
      <c r="NLR66" s="643"/>
      <c r="NLS66" s="643"/>
      <c r="NLT66" s="643"/>
      <c r="NLU66" s="643"/>
      <c r="NLV66" s="643"/>
      <c r="NLW66" s="643"/>
      <c r="NLX66" s="643"/>
      <c r="NLY66" s="643"/>
      <c r="NLZ66" s="643"/>
      <c r="NMA66" s="643"/>
      <c r="NMB66" s="643"/>
      <c r="NMC66" s="643"/>
      <c r="NMD66" s="643"/>
      <c r="NME66" s="643"/>
      <c r="NMF66" s="643"/>
      <c r="NMG66" s="643"/>
      <c r="NMH66" s="643"/>
      <c r="NMI66" s="643"/>
      <c r="NMJ66" s="643"/>
      <c r="NMK66" s="643"/>
      <c r="NML66" s="643"/>
      <c r="NMM66" s="643"/>
      <c r="NMN66" s="643"/>
      <c r="NMO66" s="643"/>
      <c r="NMP66" s="643"/>
      <c r="NMQ66" s="643"/>
      <c r="NMR66" s="643"/>
      <c r="NMS66" s="643"/>
      <c r="NMT66" s="643"/>
      <c r="NMU66" s="643"/>
      <c r="NMV66" s="643"/>
      <c r="NMW66" s="643"/>
      <c r="NMX66" s="643"/>
      <c r="NMY66" s="643"/>
      <c r="NMZ66" s="643"/>
      <c r="NNA66" s="643"/>
      <c r="NNB66" s="643"/>
      <c r="NNC66" s="643"/>
      <c r="NND66" s="643"/>
      <c r="NNE66" s="643"/>
      <c r="NNF66" s="643"/>
      <c r="NNG66" s="643"/>
      <c r="NNH66" s="643"/>
      <c r="NNI66" s="643"/>
      <c r="NNJ66" s="643"/>
      <c r="NNK66" s="643"/>
      <c r="NNL66" s="643"/>
      <c r="NNM66" s="643"/>
      <c r="NNN66" s="643"/>
      <c r="NNO66" s="643"/>
      <c r="NNP66" s="643"/>
      <c r="NNQ66" s="643"/>
      <c r="NNR66" s="643"/>
      <c r="NNS66" s="643"/>
      <c r="NNT66" s="643"/>
      <c r="NNU66" s="643"/>
      <c r="NNV66" s="643"/>
      <c r="NNW66" s="643"/>
      <c r="NNX66" s="643"/>
      <c r="NNY66" s="643"/>
      <c r="NNZ66" s="643"/>
      <c r="NOA66" s="643"/>
      <c r="NOB66" s="643"/>
      <c r="NOC66" s="643"/>
      <c r="NOD66" s="643"/>
      <c r="NOE66" s="643"/>
      <c r="NOF66" s="643"/>
      <c r="NOG66" s="643"/>
      <c r="NOH66" s="643"/>
      <c r="NOI66" s="643"/>
      <c r="NOJ66" s="643"/>
      <c r="NOK66" s="643"/>
      <c r="NOL66" s="643"/>
      <c r="NOM66" s="643"/>
      <c r="NON66" s="643"/>
      <c r="NOO66" s="643"/>
      <c r="NOP66" s="643"/>
      <c r="NOQ66" s="643"/>
      <c r="NOR66" s="643"/>
      <c r="NOS66" s="643"/>
      <c r="NOT66" s="643"/>
      <c r="NOU66" s="643"/>
      <c r="NOV66" s="643"/>
      <c r="NOW66" s="643"/>
      <c r="NOX66" s="643"/>
      <c r="NOY66" s="643"/>
      <c r="NOZ66" s="643"/>
      <c r="NPA66" s="643"/>
      <c r="NPB66" s="643"/>
      <c r="NPC66" s="643"/>
      <c r="NPD66" s="643"/>
      <c r="NPE66" s="643"/>
      <c r="NPF66" s="643"/>
      <c r="NPG66" s="643"/>
      <c r="NPH66" s="643"/>
      <c r="NPI66" s="643"/>
      <c r="NPJ66" s="643"/>
      <c r="NPK66" s="643"/>
      <c r="NPL66" s="643"/>
      <c r="NPM66" s="643"/>
      <c r="NPN66" s="643"/>
      <c r="NPO66" s="643"/>
      <c r="NPP66" s="643"/>
      <c r="NPQ66" s="643"/>
      <c r="NPR66" s="643"/>
      <c r="NPS66" s="643"/>
      <c r="NPT66" s="643"/>
      <c r="NPU66" s="643"/>
      <c r="NPV66" s="643"/>
      <c r="NPW66" s="643"/>
      <c r="NPX66" s="643"/>
      <c r="NPY66" s="643"/>
      <c r="NPZ66" s="643"/>
      <c r="NQA66" s="643"/>
      <c r="NQB66" s="643"/>
      <c r="NQC66" s="643"/>
      <c r="NQD66" s="643"/>
      <c r="NQE66" s="643"/>
      <c r="NQF66" s="643"/>
      <c r="NQG66" s="643"/>
      <c r="NQH66" s="643"/>
      <c r="NQI66" s="643"/>
      <c r="NQJ66" s="643"/>
      <c r="NQK66" s="643"/>
      <c r="NQL66" s="643"/>
      <c r="NQM66" s="643"/>
      <c r="NQN66" s="643"/>
      <c r="NQO66" s="643"/>
      <c r="NQP66" s="643"/>
      <c r="NQQ66" s="643"/>
      <c r="NQR66" s="643"/>
      <c r="NQS66" s="643"/>
      <c r="NQT66" s="643"/>
      <c r="NQU66" s="643"/>
      <c r="NQV66" s="643"/>
      <c r="NQW66" s="643"/>
      <c r="NQX66" s="643"/>
      <c r="NQY66" s="643"/>
      <c r="NQZ66" s="643"/>
      <c r="NRA66" s="643"/>
      <c r="NRB66" s="643"/>
      <c r="NRC66" s="643"/>
      <c r="NRD66" s="643"/>
      <c r="NRE66" s="643"/>
      <c r="NRF66" s="643"/>
      <c r="NRG66" s="643"/>
      <c r="NRH66" s="643"/>
      <c r="NRI66" s="643"/>
      <c r="NRJ66" s="643"/>
      <c r="NRK66" s="643"/>
      <c r="NRL66" s="643"/>
      <c r="NRM66" s="643"/>
      <c r="NRN66" s="643"/>
      <c r="NRO66" s="643"/>
      <c r="NRP66" s="643"/>
      <c r="NRQ66" s="643"/>
      <c r="NRR66" s="643"/>
      <c r="NRS66" s="643"/>
      <c r="NRT66" s="643"/>
      <c r="NRU66" s="643"/>
      <c r="NRV66" s="643"/>
      <c r="NRW66" s="643"/>
      <c r="NRX66" s="643"/>
      <c r="NRY66" s="643"/>
      <c r="NRZ66" s="643"/>
      <c r="NSA66" s="643"/>
      <c r="NSB66" s="643"/>
      <c r="NSC66" s="643"/>
      <c r="NSD66" s="643"/>
      <c r="NSE66" s="643"/>
      <c r="NSF66" s="643"/>
      <c r="NSG66" s="643"/>
      <c r="NSH66" s="643"/>
      <c r="NSI66" s="643"/>
      <c r="NSJ66" s="643"/>
      <c r="NSK66" s="643"/>
      <c r="NSL66" s="643"/>
      <c r="NSM66" s="643"/>
      <c r="NSN66" s="643"/>
      <c r="NSO66" s="643"/>
      <c r="NSP66" s="643"/>
      <c r="NSQ66" s="643"/>
      <c r="NSR66" s="643"/>
      <c r="NSS66" s="643"/>
      <c r="NST66" s="643"/>
      <c r="NSU66" s="643"/>
      <c r="NSV66" s="643"/>
      <c r="NSW66" s="643"/>
      <c r="NSX66" s="643"/>
      <c r="NSY66" s="643"/>
      <c r="NSZ66" s="643"/>
      <c r="NTA66" s="643"/>
      <c r="NTB66" s="643"/>
      <c r="NTC66" s="643"/>
      <c r="NTD66" s="643"/>
      <c r="NTE66" s="643"/>
      <c r="NTF66" s="643"/>
      <c r="NTG66" s="643"/>
      <c r="NTH66" s="643"/>
      <c r="NTI66" s="643"/>
      <c r="NTJ66" s="643"/>
      <c r="NTK66" s="643"/>
      <c r="NTL66" s="643"/>
      <c r="NTM66" s="643"/>
      <c r="NTN66" s="643"/>
      <c r="NTO66" s="643"/>
      <c r="NTP66" s="643"/>
      <c r="NTQ66" s="643"/>
      <c r="NTR66" s="643"/>
      <c r="NTS66" s="643"/>
      <c r="NTT66" s="643"/>
      <c r="NTU66" s="643"/>
      <c r="NTV66" s="643"/>
      <c r="NTW66" s="643"/>
      <c r="NTX66" s="643"/>
      <c r="NTY66" s="643"/>
      <c r="NTZ66" s="643"/>
      <c r="NUA66" s="643"/>
      <c r="NUB66" s="643"/>
      <c r="NUC66" s="643"/>
      <c r="NUD66" s="643"/>
      <c r="NUE66" s="643"/>
      <c r="NUF66" s="643"/>
      <c r="NUG66" s="643"/>
      <c r="NUH66" s="643"/>
      <c r="NUI66" s="643"/>
      <c r="NUJ66" s="643"/>
      <c r="NUK66" s="643"/>
      <c r="NUL66" s="643"/>
      <c r="NUM66" s="643"/>
      <c r="NUN66" s="643"/>
      <c r="NUO66" s="643"/>
      <c r="NUP66" s="643"/>
      <c r="NUQ66" s="643"/>
      <c r="NUR66" s="643"/>
      <c r="NUS66" s="643"/>
      <c r="NUT66" s="643"/>
      <c r="NUU66" s="643"/>
      <c r="NUV66" s="643"/>
      <c r="NUW66" s="643"/>
      <c r="NUX66" s="643"/>
      <c r="NUY66" s="643"/>
      <c r="NUZ66" s="643"/>
      <c r="NVA66" s="643"/>
      <c r="NVB66" s="643"/>
      <c r="NVC66" s="643"/>
      <c r="NVD66" s="643"/>
      <c r="NVE66" s="643"/>
      <c r="NVF66" s="643"/>
      <c r="NVG66" s="643"/>
      <c r="NVH66" s="643"/>
      <c r="NVI66" s="643"/>
      <c r="NVJ66" s="643"/>
      <c r="NVK66" s="643"/>
      <c r="NVL66" s="643"/>
      <c r="NVM66" s="643"/>
      <c r="NVN66" s="643"/>
      <c r="NVO66" s="643"/>
      <c r="NVP66" s="643"/>
      <c r="NVQ66" s="643"/>
      <c r="NVR66" s="643"/>
      <c r="NVS66" s="643"/>
      <c r="NVT66" s="643"/>
      <c r="NVU66" s="643"/>
      <c r="NVV66" s="643"/>
      <c r="NVW66" s="643"/>
      <c r="NVX66" s="643"/>
      <c r="NVY66" s="643"/>
      <c r="NVZ66" s="643"/>
      <c r="NWA66" s="643"/>
      <c r="NWB66" s="643"/>
      <c r="NWC66" s="643"/>
      <c r="NWD66" s="643"/>
      <c r="NWE66" s="643"/>
      <c r="NWF66" s="643"/>
      <c r="NWG66" s="643"/>
      <c r="NWH66" s="643"/>
      <c r="NWI66" s="643"/>
      <c r="NWJ66" s="643"/>
      <c r="NWK66" s="643"/>
      <c r="NWL66" s="643"/>
      <c r="NWM66" s="643"/>
      <c r="NWN66" s="643"/>
      <c r="NWO66" s="643"/>
      <c r="NWP66" s="643"/>
      <c r="NWQ66" s="643"/>
      <c r="NWR66" s="643"/>
      <c r="NWS66" s="643"/>
      <c r="NWT66" s="643"/>
      <c r="NWU66" s="643"/>
      <c r="NWV66" s="643"/>
      <c r="NWW66" s="643"/>
      <c r="NWX66" s="643"/>
      <c r="NWY66" s="643"/>
      <c r="NWZ66" s="643"/>
      <c r="NXA66" s="643"/>
      <c r="NXB66" s="643"/>
      <c r="NXC66" s="643"/>
      <c r="NXD66" s="643"/>
      <c r="NXE66" s="643"/>
      <c r="NXF66" s="643"/>
      <c r="NXG66" s="643"/>
      <c r="NXH66" s="643"/>
      <c r="NXI66" s="643"/>
      <c r="NXJ66" s="643"/>
      <c r="NXK66" s="643"/>
      <c r="NXL66" s="643"/>
      <c r="NXM66" s="643"/>
      <c r="NXN66" s="643"/>
      <c r="NXO66" s="643"/>
      <c r="NXP66" s="643"/>
      <c r="NXQ66" s="643"/>
      <c r="NXR66" s="643"/>
      <c r="NXS66" s="643"/>
      <c r="NXT66" s="643"/>
      <c r="NXU66" s="643"/>
      <c r="NXV66" s="643"/>
      <c r="NXW66" s="643"/>
      <c r="NXX66" s="643"/>
      <c r="NXY66" s="643"/>
      <c r="NXZ66" s="643"/>
      <c r="NYA66" s="643"/>
      <c r="NYB66" s="643"/>
      <c r="NYC66" s="643"/>
      <c r="NYD66" s="643"/>
      <c r="NYE66" s="643"/>
      <c r="NYF66" s="643"/>
      <c r="NYG66" s="643"/>
      <c r="NYH66" s="643"/>
      <c r="NYI66" s="643"/>
      <c r="NYJ66" s="643"/>
      <c r="NYK66" s="643"/>
      <c r="NYL66" s="643"/>
      <c r="NYM66" s="643"/>
      <c r="NYN66" s="643"/>
      <c r="NYO66" s="643"/>
      <c r="NYP66" s="643"/>
      <c r="NYQ66" s="643"/>
      <c r="NYR66" s="643"/>
      <c r="NYS66" s="643"/>
      <c r="NYT66" s="643"/>
      <c r="NYU66" s="643"/>
      <c r="NYV66" s="643"/>
      <c r="NYW66" s="643"/>
      <c r="NYX66" s="643"/>
      <c r="NYY66" s="643"/>
      <c r="NYZ66" s="643"/>
      <c r="NZA66" s="643"/>
      <c r="NZB66" s="643"/>
      <c r="NZC66" s="643"/>
      <c r="NZD66" s="643"/>
      <c r="NZE66" s="643"/>
      <c r="NZF66" s="643"/>
      <c r="NZG66" s="643"/>
      <c r="NZH66" s="643"/>
      <c r="NZI66" s="643"/>
      <c r="NZJ66" s="643"/>
      <c r="NZK66" s="643"/>
      <c r="NZL66" s="643"/>
      <c r="NZM66" s="643"/>
      <c r="NZN66" s="643"/>
      <c r="NZO66" s="643"/>
      <c r="NZP66" s="643"/>
      <c r="NZQ66" s="643"/>
      <c r="NZR66" s="643"/>
      <c r="NZS66" s="643"/>
      <c r="NZT66" s="643"/>
      <c r="NZU66" s="643"/>
      <c r="NZV66" s="643"/>
      <c r="NZW66" s="643"/>
      <c r="NZX66" s="643"/>
      <c r="NZY66" s="643"/>
      <c r="NZZ66" s="643"/>
      <c r="OAA66" s="643"/>
      <c r="OAB66" s="643"/>
      <c r="OAC66" s="643"/>
      <c r="OAD66" s="643"/>
      <c r="OAE66" s="643"/>
      <c r="OAF66" s="643"/>
      <c r="OAG66" s="643"/>
      <c r="OAH66" s="643"/>
      <c r="OAI66" s="643"/>
      <c r="OAJ66" s="643"/>
      <c r="OAK66" s="643"/>
      <c r="OAL66" s="643"/>
      <c r="OAM66" s="643"/>
      <c r="OAN66" s="643"/>
      <c r="OAO66" s="643"/>
      <c r="OAP66" s="643"/>
      <c r="OAQ66" s="643"/>
      <c r="OAR66" s="643"/>
      <c r="OAS66" s="643"/>
      <c r="OAT66" s="643"/>
      <c r="OAU66" s="643"/>
      <c r="OAV66" s="643"/>
      <c r="OAW66" s="643"/>
      <c r="OAX66" s="643"/>
      <c r="OAY66" s="643"/>
      <c r="OAZ66" s="643"/>
      <c r="OBA66" s="643"/>
      <c r="OBB66" s="643"/>
      <c r="OBC66" s="643"/>
      <c r="OBD66" s="643"/>
      <c r="OBE66" s="643"/>
      <c r="OBF66" s="643"/>
      <c r="OBG66" s="643"/>
      <c r="OBH66" s="643"/>
      <c r="OBI66" s="643"/>
      <c r="OBJ66" s="643"/>
      <c r="OBK66" s="643"/>
      <c r="OBL66" s="643"/>
      <c r="OBM66" s="643"/>
      <c r="OBN66" s="643"/>
      <c r="OBO66" s="643"/>
      <c r="OBP66" s="643"/>
      <c r="OBQ66" s="643"/>
      <c r="OBR66" s="643"/>
      <c r="OBS66" s="643"/>
      <c r="OBT66" s="643"/>
      <c r="OBU66" s="643"/>
      <c r="OBV66" s="643"/>
      <c r="OBW66" s="643"/>
      <c r="OBX66" s="643"/>
      <c r="OBY66" s="643"/>
      <c r="OBZ66" s="643"/>
      <c r="OCA66" s="643"/>
      <c r="OCB66" s="643"/>
      <c r="OCC66" s="643"/>
      <c r="OCD66" s="643"/>
      <c r="OCE66" s="643"/>
      <c r="OCF66" s="643"/>
      <c r="OCG66" s="643"/>
      <c r="OCH66" s="643"/>
      <c r="OCI66" s="643"/>
      <c r="OCJ66" s="643"/>
      <c r="OCK66" s="643"/>
      <c r="OCL66" s="643"/>
      <c r="OCM66" s="643"/>
      <c r="OCN66" s="643"/>
      <c r="OCO66" s="643"/>
      <c r="OCP66" s="643"/>
      <c r="OCQ66" s="643"/>
      <c r="OCR66" s="643"/>
      <c r="OCS66" s="643"/>
      <c r="OCT66" s="643"/>
      <c r="OCU66" s="643"/>
      <c r="OCV66" s="643"/>
      <c r="OCW66" s="643"/>
      <c r="OCX66" s="643"/>
      <c r="OCY66" s="643"/>
      <c r="OCZ66" s="643"/>
      <c r="ODA66" s="643"/>
      <c r="ODB66" s="643"/>
      <c r="ODC66" s="643"/>
      <c r="ODD66" s="643"/>
      <c r="ODE66" s="643"/>
      <c r="ODF66" s="643"/>
      <c r="ODG66" s="643"/>
      <c r="ODH66" s="643"/>
      <c r="ODI66" s="643"/>
      <c r="ODJ66" s="643"/>
      <c r="ODK66" s="643"/>
      <c r="ODL66" s="643"/>
      <c r="ODM66" s="643"/>
      <c r="ODN66" s="643"/>
      <c r="ODO66" s="643"/>
      <c r="ODP66" s="643"/>
      <c r="ODQ66" s="643"/>
      <c r="ODR66" s="643"/>
      <c r="ODS66" s="643"/>
      <c r="ODT66" s="643"/>
      <c r="ODU66" s="643"/>
      <c r="ODV66" s="643"/>
      <c r="ODW66" s="643"/>
      <c r="ODX66" s="643"/>
      <c r="ODY66" s="643"/>
      <c r="ODZ66" s="643"/>
      <c r="OEA66" s="643"/>
      <c r="OEB66" s="643"/>
      <c r="OEC66" s="643"/>
      <c r="OED66" s="643"/>
      <c r="OEE66" s="643"/>
      <c r="OEF66" s="643"/>
      <c r="OEG66" s="643"/>
      <c r="OEH66" s="643"/>
      <c r="OEI66" s="643"/>
      <c r="OEJ66" s="643"/>
      <c r="OEK66" s="643"/>
      <c r="OEL66" s="643"/>
      <c r="OEM66" s="643"/>
      <c r="OEN66" s="643"/>
      <c r="OEO66" s="643"/>
      <c r="OEP66" s="643"/>
      <c r="OEQ66" s="643"/>
      <c r="OER66" s="643"/>
      <c r="OES66" s="643"/>
      <c r="OET66" s="643"/>
      <c r="OEU66" s="643"/>
      <c r="OEV66" s="643"/>
      <c r="OEW66" s="643"/>
      <c r="OEX66" s="643"/>
      <c r="OEY66" s="643"/>
      <c r="OEZ66" s="643"/>
      <c r="OFA66" s="643"/>
      <c r="OFB66" s="643"/>
      <c r="OFC66" s="643"/>
      <c r="OFD66" s="643"/>
      <c r="OFE66" s="643"/>
      <c r="OFF66" s="643"/>
      <c r="OFG66" s="643"/>
      <c r="OFH66" s="643"/>
      <c r="OFI66" s="643"/>
      <c r="OFJ66" s="643"/>
      <c r="OFK66" s="643"/>
      <c r="OFL66" s="643"/>
      <c r="OFM66" s="643"/>
      <c r="OFN66" s="643"/>
      <c r="OFO66" s="643"/>
      <c r="OFP66" s="643"/>
      <c r="OFQ66" s="643"/>
      <c r="OFR66" s="643"/>
      <c r="OFS66" s="643"/>
      <c r="OFT66" s="643"/>
      <c r="OFU66" s="643"/>
      <c r="OFV66" s="643"/>
      <c r="OFW66" s="643"/>
      <c r="OFX66" s="643"/>
      <c r="OFY66" s="643"/>
      <c r="OFZ66" s="643"/>
      <c r="OGA66" s="643"/>
      <c r="OGB66" s="643"/>
      <c r="OGC66" s="643"/>
      <c r="OGD66" s="643"/>
      <c r="OGE66" s="643"/>
      <c r="OGF66" s="643"/>
      <c r="OGG66" s="643"/>
      <c r="OGH66" s="643"/>
      <c r="OGI66" s="643"/>
      <c r="OGJ66" s="643"/>
      <c r="OGK66" s="643"/>
      <c r="OGL66" s="643"/>
      <c r="OGM66" s="643"/>
      <c r="OGN66" s="643"/>
      <c r="OGO66" s="643"/>
      <c r="OGP66" s="643"/>
      <c r="OGQ66" s="643"/>
      <c r="OGR66" s="643"/>
      <c r="OGS66" s="643"/>
      <c r="OGT66" s="643"/>
      <c r="OGU66" s="643"/>
      <c r="OGV66" s="643"/>
      <c r="OGW66" s="643"/>
      <c r="OGX66" s="643"/>
      <c r="OGY66" s="643"/>
      <c r="OGZ66" s="643"/>
      <c r="OHA66" s="643"/>
      <c r="OHB66" s="643"/>
      <c r="OHC66" s="643"/>
      <c r="OHD66" s="643"/>
      <c r="OHE66" s="643"/>
      <c r="OHF66" s="643"/>
      <c r="OHG66" s="643"/>
      <c r="OHH66" s="643"/>
      <c r="OHI66" s="643"/>
      <c r="OHJ66" s="643"/>
      <c r="OHK66" s="643"/>
      <c r="OHL66" s="643"/>
      <c r="OHM66" s="643"/>
      <c r="OHN66" s="643"/>
      <c r="OHO66" s="643"/>
      <c r="OHP66" s="643"/>
      <c r="OHQ66" s="643"/>
      <c r="OHR66" s="643"/>
      <c r="OHS66" s="643"/>
      <c r="OHT66" s="643"/>
      <c r="OHU66" s="643"/>
      <c r="OHV66" s="643"/>
      <c r="OHW66" s="643"/>
      <c r="OHX66" s="643"/>
      <c r="OHY66" s="643"/>
      <c r="OHZ66" s="643"/>
      <c r="OIA66" s="643"/>
      <c r="OIB66" s="643"/>
      <c r="OIC66" s="643"/>
      <c r="OID66" s="643"/>
      <c r="OIE66" s="643"/>
      <c r="OIF66" s="643"/>
      <c r="OIG66" s="643"/>
      <c r="OIH66" s="643"/>
      <c r="OII66" s="643"/>
      <c r="OIJ66" s="643"/>
      <c r="OIK66" s="643"/>
      <c r="OIL66" s="643"/>
      <c r="OIM66" s="643"/>
      <c r="OIN66" s="643"/>
      <c r="OIO66" s="643"/>
      <c r="OIP66" s="643"/>
      <c r="OIQ66" s="643"/>
      <c r="OIR66" s="643"/>
      <c r="OIS66" s="643"/>
      <c r="OIT66" s="643"/>
      <c r="OIU66" s="643"/>
      <c r="OIV66" s="643"/>
      <c r="OIW66" s="643"/>
      <c r="OIX66" s="643"/>
      <c r="OIY66" s="643"/>
      <c r="OIZ66" s="643"/>
      <c r="OJA66" s="643"/>
      <c r="OJB66" s="643"/>
      <c r="OJC66" s="643"/>
      <c r="OJD66" s="643"/>
      <c r="OJE66" s="643"/>
      <c r="OJF66" s="643"/>
      <c r="OJG66" s="643"/>
      <c r="OJH66" s="643"/>
      <c r="OJI66" s="643"/>
      <c r="OJJ66" s="643"/>
      <c r="OJK66" s="643"/>
      <c r="OJL66" s="643"/>
      <c r="OJM66" s="643"/>
      <c r="OJN66" s="643"/>
      <c r="OJO66" s="643"/>
      <c r="OJP66" s="643"/>
      <c r="OJQ66" s="643"/>
      <c r="OJR66" s="643"/>
      <c r="OJS66" s="643"/>
      <c r="OJT66" s="643"/>
      <c r="OJU66" s="643"/>
      <c r="OJV66" s="643"/>
      <c r="OJW66" s="643"/>
      <c r="OJX66" s="643"/>
      <c r="OJY66" s="643"/>
      <c r="OJZ66" s="643"/>
      <c r="OKA66" s="643"/>
      <c r="OKB66" s="643"/>
      <c r="OKC66" s="643"/>
      <c r="OKD66" s="643"/>
      <c r="OKE66" s="643"/>
      <c r="OKF66" s="643"/>
      <c r="OKG66" s="643"/>
      <c r="OKH66" s="643"/>
      <c r="OKI66" s="643"/>
      <c r="OKJ66" s="643"/>
      <c r="OKK66" s="643"/>
      <c r="OKL66" s="643"/>
      <c r="OKM66" s="643"/>
      <c r="OKN66" s="643"/>
      <c r="OKO66" s="643"/>
      <c r="OKP66" s="643"/>
      <c r="OKQ66" s="643"/>
      <c r="OKR66" s="643"/>
      <c r="OKS66" s="643"/>
      <c r="OKT66" s="643"/>
      <c r="OKU66" s="643"/>
      <c r="OKV66" s="643"/>
      <c r="OKW66" s="643"/>
      <c r="OKX66" s="643"/>
      <c r="OKY66" s="643"/>
      <c r="OKZ66" s="643"/>
      <c r="OLA66" s="643"/>
      <c r="OLB66" s="643"/>
      <c r="OLC66" s="643"/>
      <c r="OLD66" s="643"/>
      <c r="OLE66" s="643"/>
      <c r="OLF66" s="643"/>
      <c r="OLG66" s="643"/>
      <c r="OLH66" s="643"/>
      <c r="OLI66" s="643"/>
      <c r="OLJ66" s="643"/>
      <c r="OLK66" s="643"/>
      <c r="OLL66" s="643"/>
      <c r="OLM66" s="643"/>
      <c r="OLN66" s="643"/>
      <c r="OLO66" s="643"/>
      <c r="OLP66" s="643"/>
      <c r="OLQ66" s="643"/>
      <c r="OLR66" s="643"/>
      <c r="OLS66" s="643"/>
      <c r="OLT66" s="643"/>
      <c r="OLU66" s="643"/>
      <c r="OLV66" s="643"/>
      <c r="OLW66" s="643"/>
      <c r="OLX66" s="643"/>
      <c r="OLY66" s="643"/>
      <c r="OLZ66" s="643"/>
      <c r="OMA66" s="643"/>
      <c r="OMB66" s="643"/>
      <c r="OMC66" s="643"/>
      <c r="OMD66" s="643"/>
      <c r="OME66" s="643"/>
      <c r="OMF66" s="643"/>
      <c r="OMG66" s="643"/>
      <c r="OMH66" s="643"/>
      <c r="OMI66" s="643"/>
      <c r="OMJ66" s="643"/>
      <c r="OMK66" s="643"/>
      <c r="OML66" s="643"/>
      <c r="OMM66" s="643"/>
      <c r="OMN66" s="643"/>
      <c r="OMO66" s="643"/>
      <c r="OMP66" s="643"/>
      <c r="OMQ66" s="643"/>
      <c r="OMR66" s="643"/>
      <c r="OMS66" s="643"/>
      <c r="OMT66" s="643"/>
      <c r="OMU66" s="643"/>
      <c r="OMV66" s="643"/>
      <c r="OMW66" s="643"/>
      <c r="OMX66" s="643"/>
      <c r="OMY66" s="643"/>
      <c r="OMZ66" s="643"/>
      <c r="ONA66" s="643"/>
      <c r="ONB66" s="643"/>
      <c r="ONC66" s="643"/>
      <c r="OND66" s="643"/>
      <c r="ONE66" s="643"/>
      <c r="ONF66" s="643"/>
      <c r="ONG66" s="643"/>
      <c r="ONH66" s="643"/>
      <c r="ONI66" s="643"/>
      <c r="ONJ66" s="643"/>
      <c r="ONK66" s="643"/>
      <c r="ONL66" s="643"/>
      <c r="ONM66" s="643"/>
      <c r="ONN66" s="643"/>
      <c r="ONO66" s="643"/>
      <c r="ONP66" s="643"/>
      <c r="ONQ66" s="643"/>
      <c r="ONR66" s="643"/>
      <c r="ONS66" s="643"/>
      <c r="ONT66" s="643"/>
      <c r="ONU66" s="643"/>
      <c r="ONV66" s="643"/>
      <c r="ONW66" s="643"/>
      <c r="ONX66" s="643"/>
      <c r="ONY66" s="643"/>
      <c r="ONZ66" s="643"/>
      <c r="OOA66" s="643"/>
      <c r="OOB66" s="643"/>
      <c r="OOC66" s="643"/>
      <c r="OOD66" s="643"/>
      <c r="OOE66" s="643"/>
      <c r="OOF66" s="643"/>
      <c r="OOG66" s="643"/>
      <c r="OOH66" s="643"/>
      <c r="OOI66" s="643"/>
      <c r="OOJ66" s="643"/>
      <c r="OOK66" s="643"/>
      <c r="OOL66" s="643"/>
      <c r="OOM66" s="643"/>
      <c r="OON66" s="643"/>
      <c r="OOO66" s="643"/>
      <c r="OOP66" s="643"/>
      <c r="OOQ66" s="643"/>
      <c r="OOR66" s="643"/>
      <c r="OOS66" s="643"/>
      <c r="OOT66" s="643"/>
      <c r="OOU66" s="643"/>
      <c r="OOV66" s="643"/>
      <c r="OOW66" s="643"/>
      <c r="OOX66" s="643"/>
      <c r="OOY66" s="643"/>
      <c r="OOZ66" s="643"/>
      <c r="OPA66" s="643"/>
      <c r="OPB66" s="643"/>
      <c r="OPC66" s="643"/>
      <c r="OPD66" s="643"/>
      <c r="OPE66" s="643"/>
      <c r="OPF66" s="643"/>
      <c r="OPG66" s="643"/>
      <c r="OPH66" s="643"/>
      <c r="OPI66" s="643"/>
      <c r="OPJ66" s="643"/>
      <c r="OPK66" s="643"/>
      <c r="OPL66" s="643"/>
      <c r="OPM66" s="643"/>
      <c r="OPN66" s="643"/>
      <c r="OPO66" s="643"/>
      <c r="OPP66" s="643"/>
      <c r="OPQ66" s="643"/>
      <c r="OPR66" s="643"/>
      <c r="OPS66" s="643"/>
      <c r="OPT66" s="643"/>
      <c r="OPU66" s="643"/>
      <c r="OPV66" s="643"/>
      <c r="OPW66" s="643"/>
      <c r="OPX66" s="643"/>
      <c r="OPY66" s="643"/>
      <c r="OPZ66" s="643"/>
      <c r="OQA66" s="643"/>
      <c r="OQB66" s="643"/>
      <c r="OQC66" s="643"/>
      <c r="OQD66" s="643"/>
      <c r="OQE66" s="643"/>
      <c r="OQF66" s="643"/>
      <c r="OQG66" s="643"/>
      <c r="OQH66" s="643"/>
      <c r="OQI66" s="643"/>
      <c r="OQJ66" s="643"/>
      <c r="OQK66" s="643"/>
      <c r="OQL66" s="643"/>
      <c r="OQM66" s="643"/>
      <c r="OQN66" s="643"/>
      <c r="OQO66" s="643"/>
      <c r="OQP66" s="643"/>
      <c r="OQQ66" s="643"/>
      <c r="OQR66" s="643"/>
      <c r="OQS66" s="643"/>
      <c r="OQT66" s="643"/>
      <c r="OQU66" s="643"/>
      <c r="OQV66" s="643"/>
      <c r="OQW66" s="643"/>
      <c r="OQX66" s="643"/>
      <c r="OQY66" s="643"/>
      <c r="OQZ66" s="643"/>
      <c r="ORA66" s="643"/>
      <c r="ORB66" s="643"/>
      <c r="ORC66" s="643"/>
      <c r="ORD66" s="643"/>
      <c r="ORE66" s="643"/>
      <c r="ORF66" s="643"/>
      <c r="ORG66" s="643"/>
      <c r="ORH66" s="643"/>
      <c r="ORI66" s="643"/>
      <c r="ORJ66" s="643"/>
      <c r="ORK66" s="643"/>
      <c r="ORL66" s="643"/>
      <c r="ORM66" s="643"/>
      <c r="ORN66" s="643"/>
      <c r="ORO66" s="643"/>
      <c r="ORP66" s="643"/>
      <c r="ORQ66" s="643"/>
      <c r="ORR66" s="643"/>
      <c r="ORS66" s="643"/>
      <c r="ORT66" s="643"/>
      <c r="ORU66" s="643"/>
      <c r="ORV66" s="643"/>
      <c r="ORW66" s="643"/>
      <c r="ORX66" s="643"/>
      <c r="ORY66" s="643"/>
      <c r="ORZ66" s="643"/>
      <c r="OSA66" s="643"/>
      <c r="OSB66" s="643"/>
      <c r="OSC66" s="643"/>
      <c r="OSD66" s="643"/>
      <c r="OSE66" s="643"/>
      <c r="OSF66" s="643"/>
      <c r="OSG66" s="643"/>
      <c r="OSH66" s="643"/>
      <c r="OSI66" s="643"/>
      <c r="OSJ66" s="643"/>
      <c r="OSK66" s="643"/>
      <c r="OSL66" s="643"/>
      <c r="OSM66" s="643"/>
      <c r="OSN66" s="643"/>
      <c r="OSO66" s="643"/>
      <c r="OSP66" s="643"/>
      <c r="OSQ66" s="643"/>
      <c r="OSR66" s="643"/>
      <c r="OSS66" s="643"/>
      <c r="OST66" s="643"/>
      <c r="OSU66" s="643"/>
      <c r="OSV66" s="643"/>
      <c r="OSW66" s="643"/>
      <c r="OSX66" s="643"/>
      <c r="OSY66" s="643"/>
      <c r="OSZ66" s="643"/>
      <c r="OTA66" s="643"/>
      <c r="OTB66" s="643"/>
      <c r="OTC66" s="643"/>
      <c r="OTD66" s="643"/>
      <c r="OTE66" s="643"/>
      <c r="OTF66" s="643"/>
      <c r="OTG66" s="643"/>
      <c r="OTH66" s="643"/>
      <c r="OTI66" s="643"/>
      <c r="OTJ66" s="643"/>
      <c r="OTK66" s="643"/>
      <c r="OTL66" s="643"/>
      <c r="OTM66" s="643"/>
      <c r="OTN66" s="643"/>
      <c r="OTO66" s="643"/>
      <c r="OTP66" s="643"/>
      <c r="OTQ66" s="643"/>
      <c r="OTR66" s="643"/>
      <c r="OTS66" s="643"/>
      <c r="OTT66" s="643"/>
      <c r="OTU66" s="643"/>
      <c r="OTV66" s="643"/>
      <c r="OTW66" s="643"/>
      <c r="OTX66" s="643"/>
      <c r="OTY66" s="643"/>
      <c r="OTZ66" s="643"/>
      <c r="OUA66" s="643"/>
      <c r="OUB66" s="643"/>
      <c r="OUC66" s="643"/>
      <c r="OUD66" s="643"/>
      <c r="OUE66" s="643"/>
      <c r="OUF66" s="643"/>
      <c r="OUG66" s="643"/>
      <c r="OUH66" s="643"/>
      <c r="OUI66" s="643"/>
      <c r="OUJ66" s="643"/>
      <c r="OUK66" s="643"/>
      <c r="OUL66" s="643"/>
      <c r="OUM66" s="643"/>
      <c r="OUN66" s="643"/>
      <c r="OUO66" s="643"/>
      <c r="OUP66" s="643"/>
      <c r="OUQ66" s="643"/>
      <c r="OUR66" s="643"/>
      <c r="OUS66" s="643"/>
      <c r="OUT66" s="643"/>
      <c r="OUU66" s="643"/>
      <c r="OUV66" s="643"/>
      <c r="OUW66" s="643"/>
      <c r="OUX66" s="643"/>
      <c r="OUY66" s="643"/>
      <c r="OUZ66" s="643"/>
      <c r="OVA66" s="643"/>
      <c r="OVB66" s="643"/>
      <c r="OVC66" s="643"/>
      <c r="OVD66" s="643"/>
      <c r="OVE66" s="643"/>
      <c r="OVF66" s="643"/>
      <c r="OVG66" s="643"/>
      <c r="OVH66" s="643"/>
      <c r="OVI66" s="643"/>
      <c r="OVJ66" s="643"/>
      <c r="OVK66" s="643"/>
      <c r="OVL66" s="643"/>
      <c r="OVM66" s="643"/>
      <c r="OVN66" s="643"/>
      <c r="OVO66" s="643"/>
      <c r="OVP66" s="643"/>
      <c r="OVQ66" s="643"/>
      <c r="OVR66" s="643"/>
      <c r="OVS66" s="643"/>
      <c r="OVT66" s="643"/>
      <c r="OVU66" s="643"/>
      <c r="OVV66" s="643"/>
      <c r="OVW66" s="643"/>
      <c r="OVX66" s="643"/>
      <c r="OVY66" s="643"/>
      <c r="OVZ66" s="643"/>
      <c r="OWA66" s="643"/>
      <c r="OWB66" s="643"/>
      <c r="OWC66" s="643"/>
      <c r="OWD66" s="643"/>
      <c r="OWE66" s="643"/>
      <c r="OWF66" s="643"/>
      <c r="OWG66" s="643"/>
      <c r="OWH66" s="643"/>
      <c r="OWI66" s="643"/>
      <c r="OWJ66" s="643"/>
      <c r="OWK66" s="643"/>
      <c r="OWL66" s="643"/>
      <c r="OWM66" s="643"/>
      <c r="OWN66" s="643"/>
      <c r="OWO66" s="643"/>
      <c r="OWP66" s="643"/>
      <c r="OWQ66" s="643"/>
      <c r="OWR66" s="643"/>
      <c r="OWS66" s="643"/>
      <c r="OWT66" s="643"/>
      <c r="OWU66" s="643"/>
      <c r="OWV66" s="643"/>
      <c r="OWW66" s="643"/>
      <c r="OWX66" s="643"/>
      <c r="OWY66" s="643"/>
      <c r="OWZ66" s="643"/>
      <c r="OXA66" s="643"/>
      <c r="OXB66" s="643"/>
      <c r="OXC66" s="643"/>
      <c r="OXD66" s="643"/>
      <c r="OXE66" s="643"/>
      <c r="OXF66" s="643"/>
      <c r="OXG66" s="643"/>
      <c r="OXH66" s="643"/>
      <c r="OXI66" s="643"/>
      <c r="OXJ66" s="643"/>
      <c r="OXK66" s="643"/>
      <c r="OXL66" s="643"/>
      <c r="OXM66" s="643"/>
      <c r="OXN66" s="643"/>
      <c r="OXO66" s="643"/>
      <c r="OXP66" s="643"/>
      <c r="OXQ66" s="643"/>
      <c r="OXR66" s="643"/>
      <c r="OXS66" s="643"/>
      <c r="OXT66" s="643"/>
      <c r="OXU66" s="643"/>
      <c r="OXV66" s="643"/>
      <c r="OXW66" s="643"/>
      <c r="OXX66" s="643"/>
      <c r="OXY66" s="643"/>
      <c r="OXZ66" s="643"/>
      <c r="OYA66" s="643"/>
      <c r="OYB66" s="643"/>
      <c r="OYC66" s="643"/>
      <c r="OYD66" s="643"/>
      <c r="OYE66" s="643"/>
      <c r="OYF66" s="643"/>
      <c r="OYG66" s="643"/>
      <c r="OYH66" s="643"/>
      <c r="OYI66" s="643"/>
      <c r="OYJ66" s="643"/>
      <c r="OYK66" s="643"/>
      <c r="OYL66" s="643"/>
      <c r="OYM66" s="643"/>
      <c r="OYN66" s="643"/>
      <c r="OYO66" s="643"/>
      <c r="OYP66" s="643"/>
      <c r="OYQ66" s="643"/>
      <c r="OYR66" s="643"/>
      <c r="OYS66" s="643"/>
      <c r="OYT66" s="643"/>
      <c r="OYU66" s="643"/>
      <c r="OYV66" s="643"/>
      <c r="OYW66" s="643"/>
      <c r="OYX66" s="643"/>
      <c r="OYY66" s="643"/>
      <c r="OYZ66" s="643"/>
      <c r="OZA66" s="643"/>
      <c r="OZB66" s="643"/>
      <c r="OZC66" s="643"/>
      <c r="OZD66" s="643"/>
      <c r="OZE66" s="643"/>
      <c r="OZF66" s="643"/>
      <c r="OZG66" s="643"/>
      <c r="OZH66" s="643"/>
      <c r="OZI66" s="643"/>
      <c r="OZJ66" s="643"/>
      <c r="OZK66" s="643"/>
      <c r="OZL66" s="643"/>
      <c r="OZM66" s="643"/>
      <c r="OZN66" s="643"/>
      <c r="OZO66" s="643"/>
      <c r="OZP66" s="643"/>
      <c r="OZQ66" s="643"/>
      <c r="OZR66" s="643"/>
      <c r="OZS66" s="643"/>
      <c r="OZT66" s="643"/>
      <c r="OZU66" s="643"/>
      <c r="OZV66" s="643"/>
      <c r="OZW66" s="643"/>
      <c r="OZX66" s="643"/>
      <c r="OZY66" s="643"/>
      <c r="OZZ66" s="643"/>
      <c r="PAA66" s="643"/>
      <c r="PAB66" s="643"/>
      <c r="PAC66" s="643"/>
      <c r="PAD66" s="643"/>
      <c r="PAE66" s="643"/>
      <c r="PAF66" s="643"/>
      <c r="PAG66" s="643"/>
      <c r="PAH66" s="643"/>
      <c r="PAI66" s="643"/>
      <c r="PAJ66" s="643"/>
      <c r="PAK66" s="643"/>
      <c r="PAL66" s="643"/>
      <c r="PAM66" s="643"/>
      <c r="PAN66" s="643"/>
      <c r="PAO66" s="643"/>
      <c r="PAP66" s="643"/>
      <c r="PAQ66" s="643"/>
      <c r="PAR66" s="643"/>
      <c r="PAS66" s="643"/>
      <c r="PAT66" s="643"/>
      <c r="PAU66" s="643"/>
      <c r="PAV66" s="643"/>
      <c r="PAW66" s="643"/>
      <c r="PAX66" s="643"/>
      <c r="PAY66" s="643"/>
      <c r="PAZ66" s="643"/>
      <c r="PBA66" s="643"/>
      <c r="PBB66" s="643"/>
      <c r="PBC66" s="643"/>
      <c r="PBD66" s="643"/>
      <c r="PBE66" s="643"/>
      <c r="PBF66" s="643"/>
      <c r="PBG66" s="643"/>
      <c r="PBH66" s="643"/>
      <c r="PBI66" s="643"/>
      <c r="PBJ66" s="643"/>
      <c r="PBK66" s="643"/>
      <c r="PBL66" s="643"/>
      <c r="PBM66" s="643"/>
      <c r="PBN66" s="643"/>
      <c r="PBO66" s="643"/>
      <c r="PBP66" s="643"/>
      <c r="PBQ66" s="643"/>
      <c r="PBR66" s="643"/>
      <c r="PBS66" s="643"/>
      <c r="PBT66" s="643"/>
      <c r="PBU66" s="643"/>
      <c r="PBV66" s="643"/>
      <c r="PBW66" s="643"/>
      <c r="PBX66" s="643"/>
      <c r="PBY66" s="643"/>
      <c r="PBZ66" s="643"/>
      <c r="PCA66" s="643"/>
      <c r="PCB66" s="643"/>
      <c r="PCC66" s="643"/>
      <c r="PCD66" s="643"/>
      <c r="PCE66" s="643"/>
      <c r="PCF66" s="643"/>
      <c r="PCG66" s="643"/>
      <c r="PCH66" s="643"/>
      <c r="PCI66" s="643"/>
      <c r="PCJ66" s="643"/>
      <c r="PCK66" s="643"/>
      <c r="PCL66" s="643"/>
      <c r="PCM66" s="643"/>
      <c r="PCN66" s="643"/>
      <c r="PCO66" s="643"/>
      <c r="PCP66" s="643"/>
      <c r="PCQ66" s="643"/>
      <c r="PCR66" s="643"/>
      <c r="PCS66" s="643"/>
      <c r="PCT66" s="643"/>
      <c r="PCU66" s="643"/>
      <c r="PCV66" s="643"/>
      <c r="PCW66" s="643"/>
      <c r="PCX66" s="643"/>
      <c r="PCY66" s="643"/>
      <c r="PCZ66" s="643"/>
      <c r="PDA66" s="643"/>
      <c r="PDB66" s="643"/>
      <c r="PDC66" s="643"/>
      <c r="PDD66" s="643"/>
      <c r="PDE66" s="643"/>
      <c r="PDF66" s="643"/>
      <c r="PDG66" s="643"/>
      <c r="PDH66" s="643"/>
      <c r="PDI66" s="643"/>
      <c r="PDJ66" s="643"/>
      <c r="PDK66" s="643"/>
      <c r="PDL66" s="643"/>
      <c r="PDM66" s="643"/>
      <c r="PDN66" s="643"/>
      <c r="PDO66" s="643"/>
      <c r="PDP66" s="643"/>
      <c r="PDQ66" s="643"/>
      <c r="PDR66" s="643"/>
      <c r="PDS66" s="643"/>
      <c r="PDT66" s="643"/>
      <c r="PDU66" s="643"/>
      <c r="PDV66" s="643"/>
      <c r="PDW66" s="643"/>
      <c r="PDX66" s="643"/>
      <c r="PDY66" s="643"/>
      <c r="PDZ66" s="643"/>
      <c r="PEA66" s="643"/>
      <c r="PEB66" s="643"/>
      <c r="PEC66" s="643"/>
      <c r="PED66" s="643"/>
      <c r="PEE66" s="643"/>
      <c r="PEF66" s="643"/>
      <c r="PEG66" s="643"/>
      <c r="PEH66" s="643"/>
      <c r="PEI66" s="643"/>
      <c r="PEJ66" s="643"/>
      <c r="PEK66" s="643"/>
      <c r="PEL66" s="643"/>
      <c r="PEM66" s="643"/>
      <c r="PEN66" s="643"/>
      <c r="PEO66" s="643"/>
      <c r="PEP66" s="643"/>
      <c r="PEQ66" s="643"/>
      <c r="PER66" s="643"/>
      <c r="PES66" s="643"/>
      <c r="PET66" s="643"/>
      <c r="PEU66" s="643"/>
      <c r="PEV66" s="643"/>
      <c r="PEW66" s="643"/>
      <c r="PEX66" s="643"/>
      <c r="PEY66" s="643"/>
      <c r="PEZ66" s="643"/>
      <c r="PFA66" s="643"/>
      <c r="PFB66" s="643"/>
      <c r="PFC66" s="643"/>
      <c r="PFD66" s="643"/>
      <c r="PFE66" s="643"/>
      <c r="PFF66" s="643"/>
      <c r="PFG66" s="643"/>
      <c r="PFH66" s="643"/>
      <c r="PFI66" s="643"/>
      <c r="PFJ66" s="643"/>
      <c r="PFK66" s="643"/>
      <c r="PFL66" s="643"/>
      <c r="PFM66" s="643"/>
      <c r="PFN66" s="643"/>
      <c r="PFO66" s="643"/>
      <c r="PFP66" s="643"/>
      <c r="PFQ66" s="643"/>
      <c r="PFR66" s="643"/>
      <c r="PFS66" s="643"/>
      <c r="PFT66" s="643"/>
      <c r="PFU66" s="643"/>
      <c r="PFV66" s="643"/>
      <c r="PFW66" s="643"/>
      <c r="PFX66" s="643"/>
      <c r="PFY66" s="643"/>
      <c r="PFZ66" s="643"/>
      <c r="PGA66" s="643"/>
      <c r="PGB66" s="643"/>
      <c r="PGC66" s="643"/>
      <c r="PGD66" s="643"/>
      <c r="PGE66" s="643"/>
      <c r="PGF66" s="643"/>
      <c r="PGG66" s="643"/>
      <c r="PGH66" s="643"/>
      <c r="PGI66" s="643"/>
      <c r="PGJ66" s="643"/>
      <c r="PGK66" s="643"/>
      <c r="PGL66" s="643"/>
      <c r="PGM66" s="643"/>
      <c r="PGN66" s="643"/>
      <c r="PGO66" s="643"/>
      <c r="PGP66" s="643"/>
      <c r="PGQ66" s="643"/>
      <c r="PGR66" s="643"/>
      <c r="PGS66" s="643"/>
      <c r="PGT66" s="643"/>
      <c r="PGU66" s="643"/>
      <c r="PGV66" s="643"/>
      <c r="PGW66" s="643"/>
      <c r="PGX66" s="643"/>
      <c r="PGY66" s="643"/>
      <c r="PGZ66" s="643"/>
      <c r="PHA66" s="643"/>
      <c r="PHB66" s="643"/>
      <c r="PHC66" s="643"/>
      <c r="PHD66" s="643"/>
      <c r="PHE66" s="643"/>
      <c r="PHF66" s="643"/>
      <c r="PHG66" s="643"/>
      <c r="PHH66" s="643"/>
      <c r="PHI66" s="643"/>
      <c r="PHJ66" s="643"/>
      <c r="PHK66" s="643"/>
      <c r="PHL66" s="643"/>
      <c r="PHM66" s="643"/>
      <c r="PHN66" s="643"/>
      <c r="PHO66" s="643"/>
      <c r="PHP66" s="643"/>
      <c r="PHQ66" s="643"/>
      <c r="PHR66" s="643"/>
      <c r="PHS66" s="643"/>
      <c r="PHT66" s="643"/>
      <c r="PHU66" s="643"/>
      <c r="PHV66" s="643"/>
      <c r="PHW66" s="643"/>
      <c r="PHX66" s="643"/>
      <c r="PHY66" s="643"/>
      <c r="PHZ66" s="643"/>
      <c r="PIA66" s="643"/>
      <c r="PIB66" s="643"/>
      <c r="PIC66" s="643"/>
      <c r="PID66" s="643"/>
      <c r="PIE66" s="643"/>
      <c r="PIF66" s="643"/>
      <c r="PIG66" s="643"/>
      <c r="PIH66" s="643"/>
      <c r="PII66" s="643"/>
      <c r="PIJ66" s="643"/>
      <c r="PIK66" s="643"/>
      <c r="PIL66" s="643"/>
      <c r="PIM66" s="643"/>
      <c r="PIN66" s="643"/>
      <c r="PIO66" s="643"/>
      <c r="PIP66" s="643"/>
      <c r="PIQ66" s="643"/>
      <c r="PIR66" s="643"/>
      <c r="PIS66" s="643"/>
      <c r="PIT66" s="643"/>
      <c r="PIU66" s="643"/>
      <c r="PIV66" s="643"/>
      <c r="PIW66" s="643"/>
      <c r="PIX66" s="643"/>
      <c r="PIY66" s="643"/>
      <c r="PIZ66" s="643"/>
      <c r="PJA66" s="643"/>
      <c r="PJB66" s="643"/>
      <c r="PJC66" s="643"/>
      <c r="PJD66" s="643"/>
      <c r="PJE66" s="643"/>
      <c r="PJF66" s="643"/>
      <c r="PJG66" s="643"/>
      <c r="PJH66" s="643"/>
      <c r="PJI66" s="643"/>
      <c r="PJJ66" s="643"/>
      <c r="PJK66" s="643"/>
      <c r="PJL66" s="643"/>
      <c r="PJM66" s="643"/>
      <c r="PJN66" s="643"/>
      <c r="PJO66" s="643"/>
      <c r="PJP66" s="643"/>
      <c r="PJQ66" s="643"/>
      <c r="PJR66" s="643"/>
      <c r="PJS66" s="643"/>
      <c r="PJT66" s="643"/>
      <c r="PJU66" s="643"/>
      <c r="PJV66" s="643"/>
      <c r="PJW66" s="643"/>
      <c r="PJX66" s="643"/>
      <c r="PJY66" s="643"/>
      <c r="PJZ66" s="643"/>
      <c r="PKA66" s="643"/>
      <c r="PKB66" s="643"/>
      <c r="PKC66" s="643"/>
      <c r="PKD66" s="643"/>
      <c r="PKE66" s="643"/>
      <c r="PKF66" s="643"/>
      <c r="PKG66" s="643"/>
      <c r="PKH66" s="643"/>
      <c r="PKI66" s="643"/>
      <c r="PKJ66" s="643"/>
      <c r="PKK66" s="643"/>
      <c r="PKL66" s="643"/>
      <c r="PKM66" s="643"/>
      <c r="PKN66" s="643"/>
      <c r="PKO66" s="643"/>
      <c r="PKP66" s="643"/>
      <c r="PKQ66" s="643"/>
      <c r="PKR66" s="643"/>
      <c r="PKS66" s="643"/>
      <c r="PKT66" s="643"/>
      <c r="PKU66" s="643"/>
      <c r="PKV66" s="643"/>
      <c r="PKW66" s="643"/>
      <c r="PKX66" s="643"/>
      <c r="PKY66" s="643"/>
      <c r="PKZ66" s="643"/>
      <c r="PLA66" s="643"/>
      <c r="PLB66" s="643"/>
      <c r="PLC66" s="643"/>
      <c r="PLD66" s="643"/>
      <c r="PLE66" s="643"/>
      <c r="PLF66" s="643"/>
      <c r="PLG66" s="643"/>
      <c r="PLH66" s="643"/>
      <c r="PLI66" s="643"/>
      <c r="PLJ66" s="643"/>
      <c r="PLK66" s="643"/>
      <c r="PLL66" s="643"/>
      <c r="PLM66" s="643"/>
      <c r="PLN66" s="643"/>
      <c r="PLO66" s="643"/>
      <c r="PLP66" s="643"/>
      <c r="PLQ66" s="643"/>
      <c r="PLR66" s="643"/>
      <c r="PLS66" s="643"/>
      <c r="PLT66" s="643"/>
      <c r="PLU66" s="643"/>
      <c r="PLV66" s="643"/>
      <c r="PLW66" s="643"/>
      <c r="PLX66" s="643"/>
      <c r="PLY66" s="643"/>
      <c r="PLZ66" s="643"/>
      <c r="PMA66" s="643"/>
      <c r="PMB66" s="643"/>
      <c r="PMC66" s="643"/>
      <c r="PMD66" s="643"/>
      <c r="PME66" s="643"/>
      <c r="PMF66" s="643"/>
      <c r="PMG66" s="643"/>
      <c r="PMH66" s="643"/>
      <c r="PMI66" s="643"/>
      <c r="PMJ66" s="643"/>
      <c r="PMK66" s="643"/>
      <c r="PML66" s="643"/>
      <c r="PMM66" s="643"/>
      <c r="PMN66" s="643"/>
      <c r="PMO66" s="643"/>
      <c r="PMP66" s="643"/>
      <c r="PMQ66" s="643"/>
      <c r="PMR66" s="643"/>
      <c r="PMS66" s="643"/>
      <c r="PMT66" s="643"/>
      <c r="PMU66" s="643"/>
      <c r="PMV66" s="643"/>
      <c r="PMW66" s="643"/>
      <c r="PMX66" s="643"/>
      <c r="PMY66" s="643"/>
      <c r="PMZ66" s="643"/>
      <c r="PNA66" s="643"/>
      <c r="PNB66" s="643"/>
      <c r="PNC66" s="643"/>
      <c r="PND66" s="643"/>
      <c r="PNE66" s="643"/>
      <c r="PNF66" s="643"/>
      <c r="PNG66" s="643"/>
      <c r="PNH66" s="643"/>
      <c r="PNI66" s="643"/>
      <c r="PNJ66" s="643"/>
      <c r="PNK66" s="643"/>
      <c r="PNL66" s="643"/>
      <c r="PNM66" s="643"/>
      <c r="PNN66" s="643"/>
      <c r="PNO66" s="643"/>
      <c r="PNP66" s="643"/>
      <c r="PNQ66" s="643"/>
      <c r="PNR66" s="643"/>
      <c r="PNS66" s="643"/>
      <c r="PNT66" s="643"/>
      <c r="PNU66" s="643"/>
      <c r="PNV66" s="643"/>
      <c r="PNW66" s="643"/>
      <c r="PNX66" s="643"/>
      <c r="PNY66" s="643"/>
      <c r="PNZ66" s="643"/>
      <c r="POA66" s="643"/>
      <c r="POB66" s="643"/>
      <c r="POC66" s="643"/>
      <c r="POD66" s="643"/>
      <c r="POE66" s="643"/>
      <c r="POF66" s="643"/>
      <c r="POG66" s="643"/>
      <c r="POH66" s="643"/>
      <c r="POI66" s="643"/>
      <c r="POJ66" s="643"/>
      <c r="POK66" s="643"/>
      <c r="POL66" s="643"/>
      <c r="POM66" s="643"/>
      <c r="PON66" s="643"/>
      <c r="POO66" s="643"/>
      <c r="POP66" s="643"/>
      <c r="POQ66" s="643"/>
      <c r="POR66" s="643"/>
      <c r="POS66" s="643"/>
      <c r="POT66" s="643"/>
      <c r="POU66" s="643"/>
      <c r="POV66" s="643"/>
      <c r="POW66" s="643"/>
      <c r="POX66" s="643"/>
      <c r="POY66" s="643"/>
      <c r="POZ66" s="643"/>
      <c r="PPA66" s="643"/>
      <c r="PPB66" s="643"/>
      <c r="PPC66" s="643"/>
      <c r="PPD66" s="643"/>
      <c r="PPE66" s="643"/>
      <c r="PPF66" s="643"/>
      <c r="PPG66" s="643"/>
      <c r="PPH66" s="643"/>
      <c r="PPI66" s="643"/>
      <c r="PPJ66" s="643"/>
      <c r="PPK66" s="643"/>
      <c r="PPL66" s="643"/>
      <c r="PPM66" s="643"/>
      <c r="PPN66" s="643"/>
      <c r="PPO66" s="643"/>
      <c r="PPP66" s="643"/>
      <c r="PPQ66" s="643"/>
      <c r="PPR66" s="643"/>
      <c r="PPS66" s="643"/>
      <c r="PPT66" s="643"/>
      <c r="PPU66" s="643"/>
      <c r="PPV66" s="643"/>
      <c r="PPW66" s="643"/>
      <c r="PPX66" s="643"/>
      <c r="PPY66" s="643"/>
      <c r="PPZ66" s="643"/>
      <c r="PQA66" s="643"/>
      <c r="PQB66" s="643"/>
      <c r="PQC66" s="643"/>
      <c r="PQD66" s="643"/>
      <c r="PQE66" s="643"/>
      <c r="PQF66" s="643"/>
      <c r="PQG66" s="643"/>
      <c r="PQH66" s="643"/>
      <c r="PQI66" s="643"/>
      <c r="PQJ66" s="643"/>
      <c r="PQK66" s="643"/>
      <c r="PQL66" s="643"/>
      <c r="PQM66" s="643"/>
      <c r="PQN66" s="643"/>
      <c r="PQO66" s="643"/>
      <c r="PQP66" s="643"/>
      <c r="PQQ66" s="643"/>
      <c r="PQR66" s="643"/>
      <c r="PQS66" s="643"/>
      <c r="PQT66" s="643"/>
      <c r="PQU66" s="643"/>
      <c r="PQV66" s="643"/>
      <c r="PQW66" s="643"/>
      <c r="PQX66" s="643"/>
      <c r="PQY66" s="643"/>
      <c r="PQZ66" s="643"/>
      <c r="PRA66" s="643"/>
      <c r="PRB66" s="643"/>
      <c r="PRC66" s="643"/>
      <c r="PRD66" s="643"/>
      <c r="PRE66" s="643"/>
      <c r="PRF66" s="643"/>
      <c r="PRG66" s="643"/>
      <c r="PRH66" s="643"/>
      <c r="PRI66" s="643"/>
      <c r="PRJ66" s="643"/>
      <c r="PRK66" s="643"/>
      <c r="PRL66" s="643"/>
      <c r="PRM66" s="643"/>
      <c r="PRN66" s="643"/>
      <c r="PRO66" s="643"/>
      <c r="PRP66" s="643"/>
      <c r="PRQ66" s="643"/>
      <c r="PRR66" s="643"/>
      <c r="PRS66" s="643"/>
      <c r="PRT66" s="643"/>
      <c r="PRU66" s="643"/>
      <c r="PRV66" s="643"/>
      <c r="PRW66" s="643"/>
      <c r="PRX66" s="643"/>
      <c r="PRY66" s="643"/>
      <c r="PRZ66" s="643"/>
      <c r="PSA66" s="643"/>
      <c r="PSB66" s="643"/>
      <c r="PSC66" s="643"/>
      <c r="PSD66" s="643"/>
      <c r="PSE66" s="643"/>
      <c r="PSF66" s="643"/>
      <c r="PSG66" s="643"/>
      <c r="PSH66" s="643"/>
      <c r="PSI66" s="643"/>
      <c r="PSJ66" s="643"/>
      <c r="PSK66" s="643"/>
      <c r="PSL66" s="643"/>
      <c r="PSM66" s="643"/>
      <c r="PSN66" s="643"/>
      <c r="PSO66" s="643"/>
      <c r="PSP66" s="643"/>
      <c r="PSQ66" s="643"/>
      <c r="PSR66" s="643"/>
      <c r="PSS66" s="643"/>
      <c r="PST66" s="643"/>
      <c r="PSU66" s="643"/>
      <c r="PSV66" s="643"/>
      <c r="PSW66" s="643"/>
      <c r="PSX66" s="643"/>
      <c r="PSY66" s="643"/>
      <c r="PSZ66" s="643"/>
      <c r="PTA66" s="643"/>
      <c r="PTB66" s="643"/>
      <c r="PTC66" s="643"/>
      <c r="PTD66" s="643"/>
      <c r="PTE66" s="643"/>
      <c r="PTF66" s="643"/>
      <c r="PTG66" s="643"/>
      <c r="PTH66" s="643"/>
      <c r="PTI66" s="643"/>
      <c r="PTJ66" s="643"/>
      <c r="PTK66" s="643"/>
      <c r="PTL66" s="643"/>
      <c r="PTM66" s="643"/>
      <c r="PTN66" s="643"/>
      <c r="PTO66" s="643"/>
      <c r="PTP66" s="643"/>
      <c r="PTQ66" s="643"/>
      <c r="PTR66" s="643"/>
      <c r="PTS66" s="643"/>
      <c r="PTT66" s="643"/>
      <c r="PTU66" s="643"/>
      <c r="PTV66" s="643"/>
      <c r="PTW66" s="643"/>
      <c r="PTX66" s="643"/>
      <c r="PTY66" s="643"/>
      <c r="PTZ66" s="643"/>
      <c r="PUA66" s="643"/>
      <c r="PUB66" s="643"/>
      <c r="PUC66" s="643"/>
      <c r="PUD66" s="643"/>
      <c r="PUE66" s="643"/>
      <c r="PUF66" s="643"/>
      <c r="PUG66" s="643"/>
      <c r="PUH66" s="643"/>
      <c r="PUI66" s="643"/>
      <c r="PUJ66" s="643"/>
      <c r="PUK66" s="643"/>
      <c r="PUL66" s="643"/>
      <c r="PUM66" s="643"/>
      <c r="PUN66" s="643"/>
      <c r="PUO66" s="643"/>
      <c r="PUP66" s="643"/>
      <c r="PUQ66" s="643"/>
      <c r="PUR66" s="643"/>
      <c r="PUS66" s="643"/>
      <c r="PUT66" s="643"/>
      <c r="PUU66" s="643"/>
      <c r="PUV66" s="643"/>
      <c r="PUW66" s="643"/>
      <c r="PUX66" s="643"/>
      <c r="PUY66" s="643"/>
      <c r="PUZ66" s="643"/>
      <c r="PVA66" s="643"/>
      <c r="PVB66" s="643"/>
      <c r="PVC66" s="643"/>
      <c r="PVD66" s="643"/>
      <c r="PVE66" s="643"/>
      <c r="PVF66" s="643"/>
      <c r="PVG66" s="643"/>
      <c r="PVH66" s="643"/>
      <c r="PVI66" s="643"/>
      <c r="PVJ66" s="643"/>
      <c r="PVK66" s="643"/>
      <c r="PVL66" s="643"/>
      <c r="PVM66" s="643"/>
      <c r="PVN66" s="643"/>
      <c r="PVO66" s="643"/>
      <c r="PVP66" s="643"/>
      <c r="PVQ66" s="643"/>
      <c r="PVR66" s="643"/>
      <c r="PVS66" s="643"/>
      <c r="PVT66" s="643"/>
      <c r="PVU66" s="643"/>
      <c r="PVV66" s="643"/>
      <c r="PVW66" s="643"/>
      <c r="PVX66" s="643"/>
      <c r="PVY66" s="643"/>
      <c r="PVZ66" s="643"/>
      <c r="PWA66" s="643"/>
      <c r="PWB66" s="643"/>
      <c r="PWC66" s="643"/>
      <c r="PWD66" s="643"/>
      <c r="PWE66" s="643"/>
      <c r="PWF66" s="643"/>
      <c r="PWG66" s="643"/>
      <c r="PWH66" s="643"/>
      <c r="PWI66" s="643"/>
      <c r="PWJ66" s="643"/>
      <c r="PWK66" s="643"/>
      <c r="PWL66" s="643"/>
      <c r="PWM66" s="643"/>
      <c r="PWN66" s="643"/>
      <c r="PWO66" s="643"/>
      <c r="PWP66" s="643"/>
      <c r="PWQ66" s="643"/>
      <c r="PWR66" s="643"/>
      <c r="PWS66" s="643"/>
      <c r="PWT66" s="643"/>
      <c r="PWU66" s="643"/>
      <c r="PWV66" s="643"/>
      <c r="PWW66" s="643"/>
      <c r="PWX66" s="643"/>
      <c r="PWY66" s="643"/>
      <c r="PWZ66" s="643"/>
      <c r="PXA66" s="643"/>
      <c r="PXB66" s="643"/>
      <c r="PXC66" s="643"/>
      <c r="PXD66" s="643"/>
      <c r="PXE66" s="643"/>
      <c r="PXF66" s="643"/>
      <c r="PXG66" s="643"/>
      <c r="PXH66" s="643"/>
      <c r="PXI66" s="643"/>
      <c r="PXJ66" s="643"/>
      <c r="PXK66" s="643"/>
      <c r="PXL66" s="643"/>
      <c r="PXM66" s="643"/>
      <c r="PXN66" s="643"/>
      <c r="PXO66" s="643"/>
      <c r="PXP66" s="643"/>
      <c r="PXQ66" s="643"/>
      <c r="PXR66" s="643"/>
      <c r="PXS66" s="643"/>
      <c r="PXT66" s="643"/>
      <c r="PXU66" s="643"/>
      <c r="PXV66" s="643"/>
      <c r="PXW66" s="643"/>
      <c r="PXX66" s="643"/>
      <c r="PXY66" s="643"/>
      <c r="PXZ66" s="643"/>
      <c r="PYA66" s="643"/>
      <c r="PYB66" s="643"/>
      <c r="PYC66" s="643"/>
      <c r="PYD66" s="643"/>
      <c r="PYE66" s="643"/>
      <c r="PYF66" s="643"/>
      <c r="PYG66" s="643"/>
      <c r="PYH66" s="643"/>
      <c r="PYI66" s="643"/>
      <c r="PYJ66" s="643"/>
      <c r="PYK66" s="643"/>
      <c r="PYL66" s="643"/>
      <c r="PYM66" s="643"/>
      <c r="PYN66" s="643"/>
      <c r="PYO66" s="643"/>
      <c r="PYP66" s="643"/>
      <c r="PYQ66" s="643"/>
      <c r="PYR66" s="643"/>
      <c r="PYS66" s="643"/>
      <c r="PYT66" s="643"/>
      <c r="PYU66" s="643"/>
      <c r="PYV66" s="643"/>
      <c r="PYW66" s="643"/>
      <c r="PYX66" s="643"/>
      <c r="PYY66" s="643"/>
      <c r="PYZ66" s="643"/>
      <c r="PZA66" s="643"/>
      <c r="PZB66" s="643"/>
      <c r="PZC66" s="643"/>
      <c r="PZD66" s="643"/>
      <c r="PZE66" s="643"/>
      <c r="PZF66" s="643"/>
      <c r="PZG66" s="643"/>
      <c r="PZH66" s="643"/>
      <c r="PZI66" s="643"/>
      <c r="PZJ66" s="643"/>
      <c r="PZK66" s="643"/>
      <c r="PZL66" s="643"/>
      <c r="PZM66" s="643"/>
      <c r="PZN66" s="643"/>
      <c r="PZO66" s="643"/>
      <c r="PZP66" s="643"/>
      <c r="PZQ66" s="643"/>
      <c r="PZR66" s="643"/>
      <c r="PZS66" s="643"/>
      <c r="PZT66" s="643"/>
      <c r="PZU66" s="643"/>
      <c r="PZV66" s="643"/>
      <c r="PZW66" s="643"/>
      <c r="PZX66" s="643"/>
      <c r="PZY66" s="643"/>
      <c r="PZZ66" s="643"/>
      <c r="QAA66" s="643"/>
      <c r="QAB66" s="643"/>
      <c r="QAC66" s="643"/>
      <c r="QAD66" s="643"/>
      <c r="QAE66" s="643"/>
      <c r="QAF66" s="643"/>
      <c r="QAG66" s="643"/>
      <c r="QAH66" s="643"/>
      <c r="QAI66" s="643"/>
      <c r="QAJ66" s="643"/>
      <c r="QAK66" s="643"/>
      <c r="QAL66" s="643"/>
      <c r="QAM66" s="643"/>
      <c r="QAN66" s="643"/>
      <c r="QAO66" s="643"/>
      <c r="QAP66" s="643"/>
      <c r="QAQ66" s="643"/>
      <c r="QAR66" s="643"/>
      <c r="QAS66" s="643"/>
      <c r="QAT66" s="643"/>
      <c r="QAU66" s="643"/>
      <c r="QAV66" s="643"/>
      <c r="QAW66" s="643"/>
      <c r="QAX66" s="643"/>
      <c r="QAY66" s="643"/>
      <c r="QAZ66" s="643"/>
      <c r="QBA66" s="643"/>
      <c r="QBB66" s="643"/>
      <c r="QBC66" s="643"/>
      <c r="QBD66" s="643"/>
      <c r="QBE66" s="643"/>
      <c r="QBF66" s="643"/>
      <c r="QBG66" s="643"/>
      <c r="QBH66" s="643"/>
      <c r="QBI66" s="643"/>
      <c r="QBJ66" s="643"/>
      <c r="QBK66" s="643"/>
      <c r="QBL66" s="643"/>
      <c r="QBM66" s="643"/>
      <c r="QBN66" s="643"/>
      <c r="QBO66" s="643"/>
      <c r="QBP66" s="643"/>
      <c r="QBQ66" s="643"/>
      <c r="QBR66" s="643"/>
      <c r="QBS66" s="643"/>
      <c r="QBT66" s="643"/>
      <c r="QBU66" s="643"/>
      <c r="QBV66" s="643"/>
      <c r="QBW66" s="643"/>
      <c r="QBX66" s="643"/>
      <c r="QBY66" s="643"/>
      <c r="QBZ66" s="643"/>
      <c r="QCA66" s="643"/>
      <c r="QCB66" s="643"/>
      <c r="QCC66" s="643"/>
      <c r="QCD66" s="643"/>
      <c r="QCE66" s="643"/>
      <c r="QCF66" s="643"/>
      <c r="QCG66" s="643"/>
      <c r="QCH66" s="643"/>
      <c r="QCI66" s="643"/>
      <c r="QCJ66" s="643"/>
      <c r="QCK66" s="643"/>
      <c r="QCL66" s="643"/>
      <c r="QCM66" s="643"/>
      <c r="QCN66" s="643"/>
      <c r="QCO66" s="643"/>
      <c r="QCP66" s="643"/>
      <c r="QCQ66" s="643"/>
      <c r="QCR66" s="643"/>
      <c r="QCS66" s="643"/>
      <c r="QCT66" s="643"/>
      <c r="QCU66" s="643"/>
      <c r="QCV66" s="643"/>
      <c r="QCW66" s="643"/>
      <c r="QCX66" s="643"/>
      <c r="QCY66" s="643"/>
      <c r="QCZ66" s="643"/>
      <c r="QDA66" s="643"/>
      <c r="QDB66" s="643"/>
      <c r="QDC66" s="643"/>
      <c r="QDD66" s="643"/>
      <c r="QDE66" s="643"/>
      <c r="QDF66" s="643"/>
      <c r="QDG66" s="643"/>
      <c r="QDH66" s="643"/>
      <c r="QDI66" s="643"/>
      <c r="QDJ66" s="643"/>
      <c r="QDK66" s="643"/>
      <c r="QDL66" s="643"/>
      <c r="QDM66" s="643"/>
      <c r="QDN66" s="643"/>
      <c r="QDO66" s="643"/>
      <c r="QDP66" s="643"/>
      <c r="QDQ66" s="643"/>
      <c r="QDR66" s="643"/>
      <c r="QDS66" s="643"/>
      <c r="QDT66" s="643"/>
      <c r="QDU66" s="643"/>
      <c r="QDV66" s="643"/>
      <c r="QDW66" s="643"/>
      <c r="QDX66" s="643"/>
      <c r="QDY66" s="643"/>
      <c r="QDZ66" s="643"/>
      <c r="QEA66" s="643"/>
      <c r="QEB66" s="643"/>
      <c r="QEC66" s="643"/>
      <c r="QED66" s="643"/>
      <c r="QEE66" s="643"/>
      <c r="QEF66" s="643"/>
      <c r="QEG66" s="643"/>
      <c r="QEH66" s="643"/>
      <c r="QEI66" s="643"/>
      <c r="QEJ66" s="643"/>
      <c r="QEK66" s="643"/>
      <c r="QEL66" s="643"/>
      <c r="QEM66" s="643"/>
      <c r="QEN66" s="643"/>
      <c r="QEO66" s="643"/>
      <c r="QEP66" s="643"/>
      <c r="QEQ66" s="643"/>
      <c r="QER66" s="643"/>
      <c r="QES66" s="643"/>
      <c r="QET66" s="643"/>
      <c r="QEU66" s="643"/>
      <c r="QEV66" s="643"/>
      <c r="QEW66" s="643"/>
      <c r="QEX66" s="643"/>
      <c r="QEY66" s="643"/>
      <c r="QEZ66" s="643"/>
      <c r="QFA66" s="643"/>
      <c r="QFB66" s="643"/>
      <c r="QFC66" s="643"/>
      <c r="QFD66" s="643"/>
      <c r="QFE66" s="643"/>
      <c r="QFF66" s="643"/>
      <c r="QFG66" s="643"/>
      <c r="QFH66" s="643"/>
      <c r="QFI66" s="643"/>
      <c r="QFJ66" s="643"/>
      <c r="QFK66" s="643"/>
      <c r="QFL66" s="643"/>
      <c r="QFM66" s="643"/>
      <c r="QFN66" s="643"/>
      <c r="QFO66" s="643"/>
      <c r="QFP66" s="643"/>
      <c r="QFQ66" s="643"/>
      <c r="QFR66" s="643"/>
      <c r="QFS66" s="643"/>
      <c r="QFT66" s="643"/>
      <c r="QFU66" s="643"/>
      <c r="QFV66" s="643"/>
      <c r="QFW66" s="643"/>
      <c r="QFX66" s="643"/>
      <c r="QFY66" s="643"/>
      <c r="QFZ66" s="643"/>
      <c r="QGA66" s="643"/>
      <c r="QGB66" s="643"/>
      <c r="QGC66" s="643"/>
      <c r="QGD66" s="643"/>
      <c r="QGE66" s="643"/>
      <c r="QGF66" s="643"/>
      <c r="QGG66" s="643"/>
      <c r="QGH66" s="643"/>
      <c r="QGI66" s="643"/>
      <c r="QGJ66" s="643"/>
      <c r="QGK66" s="643"/>
      <c r="QGL66" s="643"/>
      <c r="QGM66" s="643"/>
      <c r="QGN66" s="643"/>
      <c r="QGO66" s="643"/>
      <c r="QGP66" s="643"/>
      <c r="QGQ66" s="643"/>
      <c r="QGR66" s="643"/>
      <c r="QGS66" s="643"/>
      <c r="QGT66" s="643"/>
      <c r="QGU66" s="643"/>
      <c r="QGV66" s="643"/>
      <c r="QGW66" s="643"/>
      <c r="QGX66" s="643"/>
      <c r="QGY66" s="643"/>
      <c r="QGZ66" s="643"/>
      <c r="QHA66" s="643"/>
      <c r="QHB66" s="643"/>
      <c r="QHC66" s="643"/>
      <c r="QHD66" s="643"/>
      <c r="QHE66" s="643"/>
      <c r="QHF66" s="643"/>
      <c r="QHG66" s="643"/>
      <c r="QHH66" s="643"/>
      <c r="QHI66" s="643"/>
      <c r="QHJ66" s="643"/>
      <c r="QHK66" s="643"/>
      <c r="QHL66" s="643"/>
      <c r="QHM66" s="643"/>
      <c r="QHN66" s="643"/>
      <c r="QHO66" s="643"/>
      <c r="QHP66" s="643"/>
      <c r="QHQ66" s="643"/>
      <c r="QHR66" s="643"/>
      <c r="QHS66" s="643"/>
      <c r="QHT66" s="643"/>
      <c r="QHU66" s="643"/>
      <c r="QHV66" s="643"/>
      <c r="QHW66" s="643"/>
      <c r="QHX66" s="643"/>
      <c r="QHY66" s="643"/>
      <c r="QHZ66" s="643"/>
      <c r="QIA66" s="643"/>
      <c r="QIB66" s="643"/>
      <c r="QIC66" s="643"/>
      <c r="QID66" s="643"/>
      <c r="QIE66" s="643"/>
      <c r="QIF66" s="643"/>
      <c r="QIG66" s="643"/>
      <c r="QIH66" s="643"/>
      <c r="QII66" s="643"/>
      <c r="QIJ66" s="643"/>
      <c r="QIK66" s="643"/>
      <c r="QIL66" s="643"/>
      <c r="QIM66" s="643"/>
      <c r="QIN66" s="643"/>
      <c r="QIO66" s="643"/>
      <c r="QIP66" s="643"/>
      <c r="QIQ66" s="643"/>
      <c r="QIR66" s="643"/>
      <c r="QIS66" s="643"/>
      <c r="QIT66" s="643"/>
      <c r="QIU66" s="643"/>
      <c r="QIV66" s="643"/>
      <c r="QIW66" s="643"/>
      <c r="QIX66" s="643"/>
      <c r="QIY66" s="643"/>
      <c r="QIZ66" s="643"/>
      <c r="QJA66" s="643"/>
      <c r="QJB66" s="643"/>
      <c r="QJC66" s="643"/>
      <c r="QJD66" s="643"/>
      <c r="QJE66" s="643"/>
      <c r="QJF66" s="643"/>
      <c r="QJG66" s="643"/>
      <c r="QJH66" s="643"/>
      <c r="QJI66" s="643"/>
      <c r="QJJ66" s="643"/>
      <c r="QJK66" s="643"/>
      <c r="QJL66" s="643"/>
      <c r="QJM66" s="643"/>
      <c r="QJN66" s="643"/>
      <c r="QJO66" s="643"/>
      <c r="QJP66" s="643"/>
      <c r="QJQ66" s="643"/>
      <c r="QJR66" s="643"/>
      <c r="QJS66" s="643"/>
      <c r="QJT66" s="643"/>
      <c r="QJU66" s="643"/>
      <c r="QJV66" s="643"/>
      <c r="QJW66" s="643"/>
      <c r="QJX66" s="643"/>
      <c r="QJY66" s="643"/>
      <c r="QJZ66" s="643"/>
      <c r="QKA66" s="643"/>
      <c r="QKB66" s="643"/>
      <c r="QKC66" s="643"/>
      <c r="QKD66" s="643"/>
      <c r="QKE66" s="643"/>
      <c r="QKF66" s="643"/>
      <c r="QKG66" s="643"/>
      <c r="QKH66" s="643"/>
      <c r="QKI66" s="643"/>
      <c r="QKJ66" s="643"/>
      <c r="QKK66" s="643"/>
      <c r="QKL66" s="643"/>
      <c r="QKM66" s="643"/>
      <c r="QKN66" s="643"/>
      <c r="QKO66" s="643"/>
      <c r="QKP66" s="643"/>
      <c r="QKQ66" s="643"/>
      <c r="QKR66" s="643"/>
      <c r="QKS66" s="643"/>
      <c r="QKT66" s="643"/>
      <c r="QKU66" s="643"/>
      <c r="QKV66" s="643"/>
      <c r="QKW66" s="643"/>
      <c r="QKX66" s="643"/>
      <c r="QKY66" s="643"/>
      <c r="QKZ66" s="643"/>
      <c r="QLA66" s="643"/>
      <c r="QLB66" s="643"/>
      <c r="QLC66" s="643"/>
      <c r="QLD66" s="643"/>
      <c r="QLE66" s="643"/>
      <c r="QLF66" s="643"/>
      <c r="QLG66" s="643"/>
      <c r="QLH66" s="643"/>
      <c r="QLI66" s="643"/>
      <c r="QLJ66" s="643"/>
      <c r="QLK66" s="643"/>
      <c r="QLL66" s="643"/>
      <c r="QLM66" s="643"/>
      <c r="QLN66" s="643"/>
      <c r="QLO66" s="643"/>
      <c r="QLP66" s="643"/>
      <c r="QLQ66" s="643"/>
      <c r="QLR66" s="643"/>
      <c r="QLS66" s="643"/>
      <c r="QLT66" s="643"/>
      <c r="QLU66" s="643"/>
      <c r="QLV66" s="643"/>
      <c r="QLW66" s="643"/>
      <c r="QLX66" s="643"/>
      <c r="QLY66" s="643"/>
      <c r="QLZ66" s="643"/>
      <c r="QMA66" s="643"/>
      <c r="QMB66" s="643"/>
      <c r="QMC66" s="643"/>
      <c r="QMD66" s="643"/>
      <c r="QME66" s="643"/>
      <c r="QMF66" s="643"/>
      <c r="QMG66" s="643"/>
      <c r="QMH66" s="643"/>
      <c r="QMI66" s="643"/>
      <c r="QMJ66" s="643"/>
      <c r="QMK66" s="643"/>
      <c r="QML66" s="643"/>
      <c r="QMM66" s="643"/>
      <c r="QMN66" s="643"/>
      <c r="QMO66" s="643"/>
      <c r="QMP66" s="643"/>
      <c r="QMQ66" s="643"/>
      <c r="QMR66" s="643"/>
      <c r="QMS66" s="643"/>
      <c r="QMT66" s="643"/>
      <c r="QMU66" s="643"/>
      <c r="QMV66" s="643"/>
      <c r="QMW66" s="643"/>
      <c r="QMX66" s="643"/>
      <c r="QMY66" s="643"/>
      <c r="QMZ66" s="643"/>
      <c r="QNA66" s="643"/>
      <c r="QNB66" s="643"/>
      <c r="QNC66" s="643"/>
      <c r="QND66" s="643"/>
      <c r="QNE66" s="643"/>
      <c r="QNF66" s="643"/>
      <c r="QNG66" s="643"/>
      <c r="QNH66" s="643"/>
      <c r="QNI66" s="643"/>
      <c r="QNJ66" s="643"/>
      <c r="QNK66" s="643"/>
      <c r="QNL66" s="643"/>
      <c r="QNM66" s="643"/>
      <c r="QNN66" s="643"/>
      <c r="QNO66" s="643"/>
      <c r="QNP66" s="643"/>
      <c r="QNQ66" s="643"/>
      <c r="QNR66" s="643"/>
      <c r="QNS66" s="643"/>
      <c r="QNT66" s="643"/>
      <c r="QNU66" s="643"/>
      <c r="QNV66" s="643"/>
      <c r="QNW66" s="643"/>
      <c r="QNX66" s="643"/>
      <c r="QNY66" s="643"/>
      <c r="QNZ66" s="643"/>
      <c r="QOA66" s="643"/>
      <c r="QOB66" s="643"/>
      <c r="QOC66" s="643"/>
      <c r="QOD66" s="643"/>
      <c r="QOE66" s="643"/>
      <c r="QOF66" s="643"/>
      <c r="QOG66" s="643"/>
      <c r="QOH66" s="643"/>
      <c r="QOI66" s="643"/>
      <c r="QOJ66" s="643"/>
      <c r="QOK66" s="643"/>
      <c r="QOL66" s="643"/>
      <c r="QOM66" s="643"/>
      <c r="QON66" s="643"/>
      <c r="QOO66" s="643"/>
      <c r="QOP66" s="643"/>
      <c r="QOQ66" s="643"/>
      <c r="QOR66" s="643"/>
      <c r="QOS66" s="643"/>
      <c r="QOT66" s="643"/>
      <c r="QOU66" s="643"/>
      <c r="QOV66" s="643"/>
      <c r="QOW66" s="643"/>
      <c r="QOX66" s="643"/>
      <c r="QOY66" s="643"/>
      <c r="QOZ66" s="643"/>
      <c r="QPA66" s="643"/>
      <c r="QPB66" s="643"/>
      <c r="QPC66" s="643"/>
      <c r="QPD66" s="643"/>
      <c r="QPE66" s="643"/>
      <c r="QPF66" s="643"/>
      <c r="QPG66" s="643"/>
      <c r="QPH66" s="643"/>
      <c r="QPI66" s="643"/>
      <c r="QPJ66" s="643"/>
      <c r="QPK66" s="643"/>
      <c r="QPL66" s="643"/>
      <c r="QPM66" s="643"/>
      <c r="QPN66" s="643"/>
      <c r="QPO66" s="643"/>
      <c r="QPP66" s="643"/>
      <c r="QPQ66" s="643"/>
      <c r="QPR66" s="643"/>
      <c r="QPS66" s="643"/>
      <c r="QPT66" s="643"/>
      <c r="QPU66" s="643"/>
      <c r="QPV66" s="643"/>
      <c r="QPW66" s="643"/>
      <c r="QPX66" s="643"/>
      <c r="QPY66" s="643"/>
      <c r="QPZ66" s="643"/>
      <c r="QQA66" s="643"/>
      <c r="QQB66" s="643"/>
      <c r="QQC66" s="643"/>
      <c r="QQD66" s="643"/>
      <c r="QQE66" s="643"/>
      <c r="QQF66" s="643"/>
      <c r="QQG66" s="643"/>
      <c r="QQH66" s="643"/>
      <c r="QQI66" s="643"/>
      <c r="QQJ66" s="643"/>
      <c r="QQK66" s="643"/>
      <c r="QQL66" s="643"/>
      <c r="QQM66" s="643"/>
      <c r="QQN66" s="643"/>
      <c r="QQO66" s="643"/>
      <c r="QQP66" s="643"/>
      <c r="QQQ66" s="643"/>
      <c r="QQR66" s="643"/>
      <c r="QQS66" s="643"/>
      <c r="QQT66" s="643"/>
      <c r="QQU66" s="643"/>
      <c r="QQV66" s="643"/>
      <c r="QQW66" s="643"/>
      <c r="QQX66" s="643"/>
      <c r="QQY66" s="643"/>
      <c r="QQZ66" s="643"/>
      <c r="QRA66" s="643"/>
      <c r="QRB66" s="643"/>
      <c r="QRC66" s="643"/>
      <c r="QRD66" s="643"/>
      <c r="QRE66" s="643"/>
      <c r="QRF66" s="643"/>
      <c r="QRG66" s="643"/>
      <c r="QRH66" s="643"/>
      <c r="QRI66" s="643"/>
      <c r="QRJ66" s="643"/>
      <c r="QRK66" s="643"/>
      <c r="QRL66" s="643"/>
      <c r="QRM66" s="643"/>
      <c r="QRN66" s="643"/>
      <c r="QRO66" s="643"/>
      <c r="QRP66" s="643"/>
      <c r="QRQ66" s="643"/>
      <c r="QRR66" s="643"/>
      <c r="QRS66" s="643"/>
      <c r="QRT66" s="643"/>
      <c r="QRU66" s="643"/>
      <c r="QRV66" s="643"/>
      <c r="QRW66" s="643"/>
      <c r="QRX66" s="643"/>
      <c r="QRY66" s="643"/>
      <c r="QRZ66" s="643"/>
      <c r="QSA66" s="643"/>
      <c r="QSB66" s="643"/>
      <c r="QSC66" s="643"/>
      <c r="QSD66" s="643"/>
      <c r="QSE66" s="643"/>
      <c r="QSF66" s="643"/>
      <c r="QSG66" s="643"/>
      <c r="QSH66" s="643"/>
      <c r="QSI66" s="643"/>
      <c r="QSJ66" s="643"/>
      <c r="QSK66" s="643"/>
      <c r="QSL66" s="643"/>
      <c r="QSM66" s="643"/>
      <c r="QSN66" s="643"/>
      <c r="QSO66" s="643"/>
      <c r="QSP66" s="643"/>
      <c r="QSQ66" s="643"/>
      <c r="QSR66" s="643"/>
      <c r="QSS66" s="643"/>
      <c r="QST66" s="643"/>
      <c r="QSU66" s="643"/>
      <c r="QSV66" s="643"/>
      <c r="QSW66" s="643"/>
      <c r="QSX66" s="643"/>
      <c r="QSY66" s="643"/>
      <c r="QSZ66" s="643"/>
      <c r="QTA66" s="643"/>
      <c r="QTB66" s="643"/>
      <c r="QTC66" s="643"/>
      <c r="QTD66" s="643"/>
      <c r="QTE66" s="643"/>
      <c r="QTF66" s="643"/>
      <c r="QTG66" s="643"/>
      <c r="QTH66" s="643"/>
      <c r="QTI66" s="643"/>
      <c r="QTJ66" s="643"/>
      <c r="QTK66" s="643"/>
      <c r="QTL66" s="643"/>
      <c r="QTM66" s="643"/>
      <c r="QTN66" s="643"/>
      <c r="QTO66" s="643"/>
      <c r="QTP66" s="643"/>
      <c r="QTQ66" s="643"/>
      <c r="QTR66" s="643"/>
      <c r="QTS66" s="643"/>
      <c r="QTT66" s="643"/>
      <c r="QTU66" s="643"/>
      <c r="QTV66" s="643"/>
      <c r="QTW66" s="643"/>
      <c r="QTX66" s="643"/>
      <c r="QTY66" s="643"/>
      <c r="QTZ66" s="643"/>
      <c r="QUA66" s="643"/>
      <c r="QUB66" s="643"/>
      <c r="QUC66" s="643"/>
      <c r="QUD66" s="643"/>
      <c r="QUE66" s="643"/>
      <c r="QUF66" s="643"/>
      <c r="QUG66" s="643"/>
      <c r="QUH66" s="643"/>
      <c r="QUI66" s="643"/>
      <c r="QUJ66" s="643"/>
      <c r="QUK66" s="643"/>
      <c r="QUL66" s="643"/>
      <c r="QUM66" s="643"/>
      <c r="QUN66" s="643"/>
      <c r="QUO66" s="643"/>
      <c r="QUP66" s="643"/>
      <c r="QUQ66" s="643"/>
      <c r="QUR66" s="643"/>
      <c r="QUS66" s="643"/>
      <c r="QUT66" s="643"/>
      <c r="QUU66" s="643"/>
      <c r="QUV66" s="643"/>
      <c r="QUW66" s="643"/>
      <c r="QUX66" s="643"/>
      <c r="QUY66" s="643"/>
      <c r="QUZ66" s="643"/>
      <c r="QVA66" s="643"/>
      <c r="QVB66" s="643"/>
      <c r="QVC66" s="643"/>
      <c r="QVD66" s="643"/>
      <c r="QVE66" s="643"/>
      <c r="QVF66" s="643"/>
      <c r="QVG66" s="643"/>
      <c r="QVH66" s="643"/>
      <c r="QVI66" s="643"/>
      <c r="QVJ66" s="643"/>
      <c r="QVK66" s="643"/>
      <c r="QVL66" s="643"/>
      <c r="QVM66" s="643"/>
      <c r="QVN66" s="643"/>
      <c r="QVO66" s="643"/>
      <c r="QVP66" s="643"/>
      <c r="QVQ66" s="643"/>
      <c r="QVR66" s="643"/>
      <c r="QVS66" s="643"/>
      <c r="QVT66" s="643"/>
      <c r="QVU66" s="643"/>
      <c r="QVV66" s="643"/>
      <c r="QVW66" s="643"/>
      <c r="QVX66" s="643"/>
      <c r="QVY66" s="643"/>
      <c r="QVZ66" s="643"/>
      <c r="QWA66" s="643"/>
      <c r="QWB66" s="643"/>
      <c r="QWC66" s="643"/>
      <c r="QWD66" s="643"/>
      <c r="QWE66" s="643"/>
      <c r="QWF66" s="643"/>
      <c r="QWG66" s="643"/>
      <c r="QWH66" s="643"/>
      <c r="QWI66" s="643"/>
      <c r="QWJ66" s="643"/>
      <c r="QWK66" s="643"/>
      <c r="QWL66" s="643"/>
      <c r="QWM66" s="643"/>
      <c r="QWN66" s="643"/>
      <c r="QWO66" s="643"/>
      <c r="QWP66" s="643"/>
      <c r="QWQ66" s="643"/>
      <c r="QWR66" s="643"/>
      <c r="QWS66" s="643"/>
      <c r="QWT66" s="643"/>
      <c r="QWU66" s="643"/>
      <c r="QWV66" s="643"/>
      <c r="QWW66" s="643"/>
      <c r="QWX66" s="643"/>
      <c r="QWY66" s="643"/>
      <c r="QWZ66" s="643"/>
      <c r="QXA66" s="643"/>
      <c r="QXB66" s="643"/>
      <c r="QXC66" s="643"/>
      <c r="QXD66" s="643"/>
      <c r="QXE66" s="643"/>
      <c r="QXF66" s="643"/>
      <c r="QXG66" s="643"/>
      <c r="QXH66" s="643"/>
      <c r="QXI66" s="643"/>
      <c r="QXJ66" s="643"/>
      <c r="QXK66" s="643"/>
      <c r="QXL66" s="643"/>
      <c r="QXM66" s="643"/>
      <c r="QXN66" s="643"/>
      <c r="QXO66" s="643"/>
      <c r="QXP66" s="643"/>
      <c r="QXQ66" s="643"/>
      <c r="QXR66" s="643"/>
      <c r="QXS66" s="643"/>
      <c r="QXT66" s="643"/>
      <c r="QXU66" s="643"/>
      <c r="QXV66" s="643"/>
      <c r="QXW66" s="643"/>
      <c r="QXX66" s="643"/>
      <c r="QXY66" s="643"/>
      <c r="QXZ66" s="643"/>
      <c r="QYA66" s="643"/>
      <c r="QYB66" s="643"/>
      <c r="QYC66" s="643"/>
      <c r="QYD66" s="643"/>
      <c r="QYE66" s="643"/>
      <c r="QYF66" s="643"/>
      <c r="QYG66" s="643"/>
      <c r="QYH66" s="643"/>
      <c r="QYI66" s="643"/>
      <c r="QYJ66" s="643"/>
      <c r="QYK66" s="643"/>
      <c r="QYL66" s="643"/>
      <c r="QYM66" s="643"/>
      <c r="QYN66" s="643"/>
      <c r="QYO66" s="643"/>
      <c r="QYP66" s="643"/>
      <c r="QYQ66" s="643"/>
      <c r="QYR66" s="643"/>
      <c r="QYS66" s="643"/>
      <c r="QYT66" s="643"/>
      <c r="QYU66" s="643"/>
      <c r="QYV66" s="643"/>
      <c r="QYW66" s="643"/>
      <c r="QYX66" s="643"/>
      <c r="QYY66" s="643"/>
      <c r="QYZ66" s="643"/>
      <c r="QZA66" s="643"/>
      <c r="QZB66" s="643"/>
      <c r="QZC66" s="643"/>
      <c r="QZD66" s="643"/>
      <c r="QZE66" s="643"/>
      <c r="QZF66" s="643"/>
      <c r="QZG66" s="643"/>
      <c r="QZH66" s="643"/>
      <c r="QZI66" s="643"/>
      <c r="QZJ66" s="643"/>
      <c r="QZK66" s="643"/>
      <c r="QZL66" s="643"/>
      <c r="QZM66" s="643"/>
      <c r="QZN66" s="643"/>
      <c r="QZO66" s="643"/>
      <c r="QZP66" s="643"/>
      <c r="QZQ66" s="643"/>
      <c r="QZR66" s="643"/>
      <c r="QZS66" s="643"/>
      <c r="QZT66" s="643"/>
      <c r="QZU66" s="643"/>
      <c r="QZV66" s="643"/>
      <c r="QZW66" s="643"/>
      <c r="QZX66" s="643"/>
      <c r="QZY66" s="643"/>
      <c r="QZZ66" s="643"/>
      <c r="RAA66" s="643"/>
      <c r="RAB66" s="643"/>
      <c r="RAC66" s="643"/>
      <c r="RAD66" s="643"/>
      <c r="RAE66" s="643"/>
      <c r="RAF66" s="643"/>
      <c r="RAG66" s="643"/>
      <c r="RAH66" s="643"/>
      <c r="RAI66" s="643"/>
      <c r="RAJ66" s="643"/>
      <c r="RAK66" s="643"/>
      <c r="RAL66" s="643"/>
      <c r="RAM66" s="643"/>
      <c r="RAN66" s="643"/>
      <c r="RAO66" s="643"/>
      <c r="RAP66" s="643"/>
      <c r="RAQ66" s="643"/>
      <c r="RAR66" s="643"/>
      <c r="RAS66" s="643"/>
      <c r="RAT66" s="643"/>
      <c r="RAU66" s="643"/>
      <c r="RAV66" s="643"/>
      <c r="RAW66" s="643"/>
      <c r="RAX66" s="643"/>
      <c r="RAY66" s="643"/>
      <c r="RAZ66" s="643"/>
      <c r="RBA66" s="643"/>
      <c r="RBB66" s="643"/>
      <c r="RBC66" s="643"/>
      <c r="RBD66" s="643"/>
      <c r="RBE66" s="643"/>
      <c r="RBF66" s="643"/>
      <c r="RBG66" s="643"/>
      <c r="RBH66" s="643"/>
      <c r="RBI66" s="643"/>
      <c r="RBJ66" s="643"/>
      <c r="RBK66" s="643"/>
      <c r="RBL66" s="643"/>
      <c r="RBM66" s="643"/>
      <c r="RBN66" s="643"/>
      <c r="RBO66" s="643"/>
      <c r="RBP66" s="643"/>
      <c r="RBQ66" s="643"/>
      <c r="RBR66" s="643"/>
      <c r="RBS66" s="643"/>
      <c r="RBT66" s="643"/>
      <c r="RBU66" s="643"/>
      <c r="RBV66" s="643"/>
      <c r="RBW66" s="643"/>
      <c r="RBX66" s="643"/>
      <c r="RBY66" s="643"/>
      <c r="RBZ66" s="643"/>
      <c r="RCA66" s="643"/>
      <c r="RCB66" s="643"/>
      <c r="RCC66" s="643"/>
      <c r="RCD66" s="643"/>
      <c r="RCE66" s="643"/>
      <c r="RCF66" s="643"/>
      <c r="RCG66" s="643"/>
      <c r="RCH66" s="643"/>
      <c r="RCI66" s="643"/>
      <c r="RCJ66" s="643"/>
      <c r="RCK66" s="643"/>
      <c r="RCL66" s="643"/>
      <c r="RCM66" s="643"/>
      <c r="RCN66" s="643"/>
      <c r="RCO66" s="643"/>
      <c r="RCP66" s="643"/>
      <c r="RCQ66" s="643"/>
      <c r="RCR66" s="643"/>
      <c r="RCS66" s="643"/>
      <c r="RCT66" s="643"/>
      <c r="RCU66" s="643"/>
      <c r="RCV66" s="643"/>
      <c r="RCW66" s="643"/>
      <c r="RCX66" s="643"/>
      <c r="RCY66" s="643"/>
      <c r="RCZ66" s="643"/>
      <c r="RDA66" s="643"/>
      <c r="RDB66" s="643"/>
      <c r="RDC66" s="643"/>
      <c r="RDD66" s="643"/>
      <c r="RDE66" s="643"/>
      <c r="RDF66" s="643"/>
      <c r="RDG66" s="643"/>
      <c r="RDH66" s="643"/>
      <c r="RDI66" s="643"/>
      <c r="RDJ66" s="643"/>
      <c r="RDK66" s="643"/>
      <c r="RDL66" s="643"/>
      <c r="RDM66" s="643"/>
      <c r="RDN66" s="643"/>
      <c r="RDO66" s="643"/>
      <c r="RDP66" s="643"/>
      <c r="RDQ66" s="643"/>
      <c r="RDR66" s="643"/>
      <c r="RDS66" s="643"/>
      <c r="RDT66" s="643"/>
      <c r="RDU66" s="643"/>
      <c r="RDV66" s="643"/>
      <c r="RDW66" s="643"/>
      <c r="RDX66" s="643"/>
      <c r="RDY66" s="643"/>
      <c r="RDZ66" s="643"/>
      <c r="REA66" s="643"/>
      <c r="REB66" s="643"/>
      <c r="REC66" s="643"/>
      <c r="RED66" s="643"/>
      <c r="REE66" s="643"/>
      <c r="REF66" s="643"/>
      <c r="REG66" s="643"/>
      <c r="REH66" s="643"/>
      <c r="REI66" s="643"/>
      <c r="REJ66" s="643"/>
      <c r="REK66" s="643"/>
      <c r="REL66" s="643"/>
      <c r="REM66" s="643"/>
      <c r="REN66" s="643"/>
      <c r="REO66" s="643"/>
      <c r="REP66" s="643"/>
      <c r="REQ66" s="643"/>
      <c r="RER66" s="643"/>
      <c r="RES66" s="643"/>
      <c r="RET66" s="643"/>
      <c r="REU66" s="643"/>
      <c r="REV66" s="643"/>
      <c r="REW66" s="643"/>
      <c r="REX66" s="643"/>
      <c r="REY66" s="643"/>
      <c r="REZ66" s="643"/>
      <c r="RFA66" s="643"/>
      <c r="RFB66" s="643"/>
      <c r="RFC66" s="643"/>
      <c r="RFD66" s="643"/>
      <c r="RFE66" s="643"/>
      <c r="RFF66" s="643"/>
      <c r="RFG66" s="643"/>
      <c r="RFH66" s="643"/>
      <c r="RFI66" s="643"/>
      <c r="RFJ66" s="643"/>
      <c r="RFK66" s="643"/>
      <c r="RFL66" s="643"/>
      <c r="RFM66" s="643"/>
      <c r="RFN66" s="643"/>
      <c r="RFO66" s="643"/>
      <c r="RFP66" s="643"/>
      <c r="RFQ66" s="643"/>
      <c r="RFR66" s="643"/>
      <c r="RFS66" s="643"/>
      <c r="RFT66" s="643"/>
      <c r="RFU66" s="643"/>
      <c r="RFV66" s="643"/>
      <c r="RFW66" s="643"/>
      <c r="RFX66" s="643"/>
      <c r="RFY66" s="643"/>
      <c r="RFZ66" s="643"/>
      <c r="RGA66" s="643"/>
      <c r="RGB66" s="643"/>
      <c r="RGC66" s="643"/>
      <c r="RGD66" s="643"/>
      <c r="RGE66" s="643"/>
      <c r="RGF66" s="643"/>
      <c r="RGG66" s="643"/>
      <c r="RGH66" s="643"/>
      <c r="RGI66" s="643"/>
      <c r="RGJ66" s="643"/>
      <c r="RGK66" s="643"/>
      <c r="RGL66" s="643"/>
      <c r="RGM66" s="643"/>
      <c r="RGN66" s="643"/>
      <c r="RGO66" s="643"/>
      <c r="RGP66" s="643"/>
      <c r="RGQ66" s="643"/>
      <c r="RGR66" s="643"/>
      <c r="RGS66" s="643"/>
      <c r="RGT66" s="643"/>
      <c r="RGU66" s="643"/>
      <c r="RGV66" s="643"/>
      <c r="RGW66" s="643"/>
      <c r="RGX66" s="643"/>
      <c r="RGY66" s="643"/>
      <c r="RGZ66" s="643"/>
      <c r="RHA66" s="643"/>
      <c r="RHB66" s="643"/>
      <c r="RHC66" s="643"/>
      <c r="RHD66" s="643"/>
      <c r="RHE66" s="643"/>
      <c r="RHF66" s="643"/>
      <c r="RHG66" s="643"/>
      <c r="RHH66" s="643"/>
      <c r="RHI66" s="643"/>
      <c r="RHJ66" s="643"/>
      <c r="RHK66" s="643"/>
      <c r="RHL66" s="643"/>
      <c r="RHM66" s="643"/>
      <c r="RHN66" s="643"/>
      <c r="RHO66" s="643"/>
      <c r="RHP66" s="643"/>
      <c r="RHQ66" s="643"/>
      <c r="RHR66" s="643"/>
      <c r="RHS66" s="643"/>
      <c r="RHT66" s="643"/>
      <c r="RHU66" s="643"/>
      <c r="RHV66" s="643"/>
      <c r="RHW66" s="643"/>
      <c r="RHX66" s="643"/>
      <c r="RHY66" s="643"/>
      <c r="RHZ66" s="643"/>
      <c r="RIA66" s="643"/>
      <c r="RIB66" s="643"/>
      <c r="RIC66" s="643"/>
      <c r="RID66" s="643"/>
      <c r="RIE66" s="643"/>
      <c r="RIF66" s="643"/>
      <c r="RIG66" s="643"/>
      <c r="RIH66" s="643"/>
      <c r="RII66" s="643"/>
      <c r="RIJ66" s="643"/>
      <c r="RIK66" s="643"/>
      <c r="RIL66" s="643"/>
      <c r="RIM66" s="643"/>
      <c r="RIN66" s="643"/>
      <c r="RIO66" s="643"/>
      <c r="RIP66" s="643"/>
      <c r="RIQ66" s="643"/>
      <c r="RIR66" s="643"/>
      <c r="RIS66" s="643"/>
      <c r="RIT66" s="643"/>
      <c r="RIU66" s="643"/>
      <c r="RIV66" s="643"/>
      <c r="RIW66" s="643"/>
      <c r="RIX66" s="643"/>
      <c r="RIY66" s="643"/>
      <c r="RIZ66" s="643"/>
      <c r="RJA66" s="643"/>
      <c r="RJB66" s="643"/>
      <c r="RJC66" s="643"/>
      <c r="RJD66" s="643"/>
      <c r="RJE66" s="643"/>
      <c r="RJF66" s="643"/>
      <c r="RJG66" s="643"/>
      <c r="RJH66" s="643"/>
      <c r="RJI66" s="643"/>
      <c r="RJJ66" s="643"/>
      <c r="RJK66" s="643"/>
      <c r="RJL66" s="643"/>
      <c r="RJM66" s="643"/>
      <c r="RJN66" s="643"/>
      <c r="RJO66" s="643"/>
      <c r="RJP66" s="643"/>
      <c r="RJQ66" s="643"/>
      <c r="RJR66" s="643"/>
      <c r="RJS66" s="643"/>
      <c r="RJT66" s="643"/>
      <c r="RJU66" s="643"/>
      <c r="RJV66" s="643"/>
      <c r="RJW66" s="643"/>
      <c r="RJX66" s="643"/>
      <c r="RJY66" s="643"/>
      <c r="RJZ66" s="643"/>
      <c r="RKA66" s="643"/>
      <c r="RKB66" s="643"/>
      <c r="RKC66" s="643"/>
      <c r="RKD66" s="643"/>
      <c r="RKE66" s="643"/>
      <c r="RKF66" s="643"/>
      <c r="RKG66" s="643"/>
      <c r="RKH66" s="643"/>
      <c r="RKI66" s="643"/>
      <c r="RKJ66" s="643"/>
      <c r="RKK66" s="643"/>
      <c r="RKL66" s="643"/>
      <c r="RKM66" s="643"/>
      <c r="RKN66" s="643"/>
      <c r="RKO66" s="643"/>
      <c r="RKP66" s="643"/>
      <c r="RKQ66" s="643"/>
      <c r="RKR66" s="643"/>
      <c r="RKS66" s="643"/>
      <c r="RKT66" s="643"/>
      <c r="RKU66" s="643"/>
      <c r="RKV66" s="643"/>
      <c r="RKW66" s="643"/>
      <c r="RKX66" s="643"/>
      <c r="RKY66" s="643"/>
      <c r="RKZ66" s="643"/>
      <c r="RLA66" s="643"/>
      <c r="RLB66" s="643"/>
      <c r="RLC66" s="643"/>
      <c r="RLD66" s="643"/>
      <c r="RLE66" s="643"/>
      <c r="RLF66" s="643"/>
      <c r="RLG66" s="643"/>
      <c r="RLH66" s="643"/>
      <c r="RLI66" s="643"/>
      <c r="RLJ66" s="643"/>
      <c r="RLK66" s="643"/>
      <c r="RLL66" s="643"/>
      <c r="RLM66" s="643"/>
      <c r="RLN66" s="643"/>
      <c r="RLO66" s="643"/>
      <c r="RLP66" s="643"/>
      <c r="RLQ66" s="643"/>
      <c r="RLR66" s="643"/>
      <c r="RLS66" s="643"/>
      <c r="RLT66" s="643"/>
      <c r="RLU66" s="643"/>
      <c r="RLV66" s="643"/>
      <c r="RLW66" s="643"/>
      <c r="RLX66" s="643"/>
      <c r="RLY66" s="643"/>
      <c r="RLZ66" s="643"/>
      <c r="RMA66" s="643"/>
      <c r="RMB66" s="643"/>
      <c r="RMC66" s="643"/>
      <c r="RMD66" s="643"/>
      <c r="RME66" s="643"/>
      <c r="RMF66" s="643"/>
      <c r="RMG66" s="643"/>
      <c r="RMH66" s="643"/>
      <c r="RMI66" s="643"/>
      <c r="RMJ66" s="643"/>
      <c r="RMK66" s="643"/>
      <c r="RML66" s="643"/>
      <c r="RMM66" s="643"/>
      <c r="RMN66" s="643"/>
      <c r="RMO66" s="643"/>
      <c r="RMP66" s="643"/>
      <c r="RMQ66" s="643"/>
      <c r="RMR66" s="643"/>
      <c r="RMS66" s="643"/>
      <c r="RMT66" s="643"/>
      <c r="RMU66" s="643"/>
      <c r="RMV66" s="643"/>
      <c r="RMW66" s="643"/>
      <c r="RMX66" s="643"/>
      <c r="RMY66" s="643"/>
      <c r="RMZ66" s="643"/>
      <c r="RNA66" s="643"/>
      <c r="RNB66" s="643"/>
      <c r="RNC66" s="643"/>
      <c r="RND66" s="643"/>
      <c r="RNE66" s="643"/>
      <c r="RNF66" s="643"/>
      <c r="RNG66" s="643"/>
      <c r="RNH66" s="643"/>
      <c r="RNI66" s="643"/>
      <c r="RNJ66" s="643"/>
      <c r="RNK66" s="643"/>
      <c r="RNL66" s="643"/>
      <c r="RNM66" s="643"/>
      <c r="RNN66" s="643"/>
      <c r="RNO66" s="643"/>
      <c r="RNP66" s="643"/>
      <c r="RNQ66" s="643"/>
      <c r="RNR66" s="643"/>
      <c r="RNS66" s="643"/>
      <c r="RNT66" s="643"/>
      <c r="RNU66" s="643"/>
      <c r="RNV66" s="643"/>
      <c r="RNW66" s="643"/>
      <c r="RNX66" s="643"/>
      <c r="RNY66" s="643"/>
      <c r="RNZ66" s="643"/>
      <c r="ROA66" s="643"/>
      <c r="ROB66" s="643"/>
      <c r="ROC66" s="643"/>
      <c r="ROD66" s="643"/>
      <c r="ROE66" s="643"/>
      <c r="ROF66" s="643"/>
      <c r="ROG66" s="643"/>
      <c r="ROH66" s="643"/>
      <c r="ROI66" s="643"/>
      <c r="ROJ66" s="643"/>
      <c r="ROK66" s="643"/>
      <c r="ROL66" s="643"/>
      <c r="ROM66" s="643"/>
      <c r="RON66" s="643"/>
      <c r="ROO66" s="643"/>
      <c r="ROP66" s="643"/>
      <c r="ROQ66" s="643"/>
      <c r="ROR66" s="643"/>
      <c r="ROS66" s="643"/>
      <c r="ROT66" s="643"/>
      <c r="ROU66" s="643"/>
      <c r="ROV66" s="643"/>
      <c r="ROW66" s="643"/>
      <c r="ROX66" s="643"/>
      <c r="ROY66" s="643"/>
      <c r="ROZ66" s="643"/>
      <c r="RPA66" s="643"/>
      <c r="RPB66" s="643"/>
      <c r="RPC66" s="643"/>
      <c r="RPD66" s="643"/>
      <c r="RPE66" s="643"/>
      <c r="RPF66" s="643"/>
      <c r="RPG66" s="643"/>
      <c r="RPH66" s="643"/>
      <c r="RPI66" s="643"/>
      <c r="RPJ66" s="643"/>
      <c r="RPK66" s="643"/>
      <c r="RPL66" s="643"/>
      <c r="RPM66" s="643"/>
      <c r="RPN66" s="643"/>
      <c r="RPO66" s="643"/>
      <c r="RPP66" s="643"/>
      <c r="RPQ66" s="643"/>
      <c r="RPR66" s="643"/>
      <c r="RPS66" s="643"/>
      <c r="RPT66" s="643"/>
      <c r="RPU66" s="643"/>
      <c r="RPV66" s="643"/>
      <c r="RPW66" s="643"/>
      <c r="RPX66" s="643"/>
      <c r="RPY66" s="643"/>
      <c r="RPZ66" s="643"/>
      <c r="RQA66" s="643"/>
      <c r="RQB66" s="643"/>
      <c r="RQC66" s="643"/>
      <c r="RQD66" s="643"/>
      <c r="RQE66" s="643"/>
      <c r="RQF66" s="643"/>
      <c r="RQG66" s="643"/>
      <c r="RQH66" s="643"/>
      <c r="RQI66" s="643"/>
      <c r="RQJ66" s="643"/>
      <c r="RQK66" s="643"/>
      <c r="RQL66" s="643"/>
      <c r="RQM66" s="643"/>
      <c r="RQN66" s="643"/>
      <c r="RQO66" s="643"/>
      <c r="RQP66" s="643"/>
      <c r="RQQ66" s="643"/>
      <c r="RQR66" s="643"/>
      <c r="RQS66" s="643"/>
      <c r="RQT66" s="643"/>
      <c r="RQU66" s="643"/>
      <c r="RQV66" s="643"/>
      <c r="RQW66" s="643"/>
      <c r="RQX66" s="643"/>
      <c r="RQY66" s="643"/>
      <c r="RQZ66" s="643"/>
      <c r="RRA66" s="643"/>
      <c r="RRB66" s="643"/>
      <c r="RRC66" s="643"/>
      <c r="RRD66" s="643"/>
      <c r="RRE66" s="643"/>
      <c r="RRF66" s="643"/>
      <c r="RRG66" s="643"/>
      <c r="RRH66" s="643"/>
      <c r="RRI66" s="643"/>
      <c r="RRJ66" s="643"/>
      <c r="RRK66" s="643"/>
      <c r="RRL66" s="643"/>
      <c r="RRM66" s="643"/>
      <c r="RRN66" s="643"/>
      <c r="RRO66" s="643"/>
      <c r="RRP66" s="643"/>
      <c r="RRQ66" s="643"/>
      <c r="RRR66" s="643"/>
      <c r="RRS66" s="643"/>
      <c r="RRT66" s="643"/>
      <c r="RRU66" s="643"/>
      <c r="RRV66" s="643"/>
      <c r="RRW66" s="643"/>
      <c r="RRX66" s="643"/>
      <c r="RRY66" s="643"/>
      <c r="RRZ66" s="643"/>
      <c r="RSA66" s="643"/>
      <c r="RSB66" s="643"/>
      <c r="RSC66" s="643"/>
      <c r="RSD66" s="643"/>
      <c r="RSE66" s="643"/>
      <c r="RSF66" s="643"/>
      <c r="RSG66" s="643"/>
      <c r="RSH66" s="643"/>
      <c r="RSI66" s="643"/>
      <c r="RSJ66" s="643"/>
      <c r="RSK66" s="643"/>
      <c r="RSL66" s="643"/>
      <c r="RSM66" s="643"/>
      <c r="RSN66" s="643"/>
      <c r="RSO66" s="643"/>
      <c r="RSP66" s="643"/>
      <c r="RSQ66" s="643"/>
      <c r="RSR66" s="643"/>
      <c r="RSS66" s="643"/>
      <c r="RST66" s="643"/>
      <c r="RSU66" s="643"/>
      <c r="RSV66" s="643"/>
      <c r="RSW66" s="643"/>
      <c r="RSX66" s="643"/>
      <c r="RSY66" s="643"/>
      <c r="RSZ66" s="643"/>
      <c r="RTA66" s="643"/>
      <c r="RTB66" s="643"/>
      <c r="RTC66" s="643"/>
      <c r="RTD66" s="643"/>
      <c r="RTE66" s="643"/>
      <c r="RTF66" s="643"/>
      <c r="RTG66" s="643"/>
      <c r="RTH66" s="643"/>
      <c r="RTI66" s="643"/>
      <c r="RTJ66" s="643"/>
      <c r="RTK66" s="643"/>
      <c r="RTL66" s="643"/>
      <c r="RTM66" s="643"/>
      <c r="RTN66" s="643"/>
      <c r="RTO66" s="643"/>
      <c r="RTP66" s="643"/>
      <c r="RTQ66" s="643"/>
      <c r="RTR66" s="643"/>
      <c r="RTS66" s="643"/>
      <c r="RTT66" s="643"/>
      <c r="RTU66" s="643"/>
      <c r="RTV66" s="643"/>
      <c r="RTW66" s="643"/>
      <c r="RTX66" s="643"/>
      <c r="RTY66" s="643"/>
      <c r="RTZ66" s="643"/>
      <c r="RUA66" s="643"/>
      <c r="RUB66" s="643"/>
      <c r="RUC66" s="643"/>
      <c r="RUD66" s="643"/>
      <c r="RUE66" s="643"/>
      <c r="RUF66" s="643"/>
      <c r="RUG66" s="643"/>
      <c r="RUH66" s="643"/>
      <c r="RUI66" s="643"/>
      <c r="RUJ66" s="643"/>
      <c r="RUK66" s="643"/>
      <c r="RUL66" s="643"/>
      <c r="RUM66" s="643"/>
      <c r="RUN66" s="643"/>
      <c r="RUO66" s="643"/>
      <c r="RUP66" s="643"/>
      <c r="RUQ66" s="643"/>
      <c r="RUR66" s="643"/>
      <c r="RUS66" s="643"/>
      <c r="RUT66" s="643"/>
      <c r="RUU66" s="643"/>
      <c r="RUV66" s="643"/>
      <c r="RUW66" s="643"/>
      <c r="RUX66" s="643"/>
      <c r="RUY66" s="643"/>
      <c r="RUZ66" s="643"/>
      <c r="RVA66" s="643"/>
      <c r="RVB66" s="643"/>
      <c r="RVC66" s="643"/>
      <c r="RVD66" s="643"/>
      <c r="RVE66" s="643"/>
      <c r="RVF66" s="643"/>
      <c r="RVG66" s="643"/>
      <c r="RVH66" s="643"/>
      <c r="RVI66" s="643"/>
      <c r="RVJ66" s="643"/>
      <c r="RVK66" s="643"/>
      <c r="RVL66" s="643"/>
      <c r="RVM66" s="643"/>
      <c r="RVN66" s="643"/>
      <c r="RVO66" s="643"/>
      <c r="RVP66" s="643"/>
      <c r="RVQ66" s="643"/>
      <c r="RVR66" s="643"/>
      <c r="RVS66" s="643"/>
      <c r="RVT66" s="643"/>
      <c r="RVU66" s="643"/>
      <c r="RVV66" s="643"/>
      <c r="RVW66" s="643"/>
      <c r="RVX66" s="643"/>
      <c r="RVY66" s="643"/>
      <c r="RVZ66" s="643"/>
      <c r="RWA66" s="643"/>
      <c r="RWB66" s="643"/>
      <c r="RWC66" s="643"/>
      <c r="RWD66" s="643"/>
      <c r="RWE66" s="643"/>
      <c r="RWF66" s="643"/>
      <c r="RWG66" s="643"/>
      <c r="RWH66" s="643"/>
      <c r="RWI66" s="643"/>
      <c r="RWJ66" s="643"/>
      <c r="RWK66" s="643"/>
      <c r="RWL66" s="643"/>
      <c r="RWM66" s="643"/>
      <c r="RWN66" s="643"/>
      <c r="RWO66" s="643"/>
      <c r="RWP66" s="643"/>
      <c r="RWQ66" s="643"/>
      <c r="RWR66" s="643"/>
      <c r="RWS66" s="643"/>
      <c r="RWT66" s="643"/>
      <c r="RWU66" s="643"/>
      <c r="RWV66" s="643"/>
      <c r="RWW66" s="643"/>
      <c r="RWX66" s="643"/>
      <c r="RWY66" s="643"/>
      <c r="RWZ66" s="643"/>
      <c r="RXA66" s="643"/>
      <c r="RXB66" s="643"/>
      <c r="RXC66" s="643"/>
      <c r="RXD66" s="643"/>
      <c r="RXE66" s="643"/>
      <c r="RXF66" s="643"/>
      <c r="RXG66" s="643"/>
      <c r="RXH66" s="643"/>
      <c r="RXI66" s="643"/>
      <c r="RXJ66" s="643"/>
      <c r="RXK66" s="643"/>
      <c r="RXL66" s="643"/>
      <c r="RXM66" s="643"/>
      <c r="RXN66" s="643"/>
      <c r="RXO66" s="643"/>
      <c r="RXP66" s="643"/>
      <c r="RXQ66" s="643"/>
      <c r="RXR66" s="643"/>
      <c r="RXS66" s="643"/>
      <c r="RXT66" s="643"/>
      <c r="RXU66" s="643"/>
      <c r="RXV66" s="643"/>
      <c r="RXW66" s="643"/>
      <c r="RXX66" s="643"/>
      <c r="RXY66" s="643"/>
      <c r="RXZ66" s="643"/>
      <c r="RYA66" s="643"/>
      <c r="RYB66" s="643"/>
      <c r="RYC66" s="643"/>
      <c r="RYD66" s="643"/>
      <c r="RYE66" s="643"/>
      <c r="RYF66" s="643"/>
      <c r="RYG66" s="643"/>
      <c r="RYH66" s="643"/>
      <c r="RYI66" s="643"/>
      <c r="RYJ66" s="643"/>
      <c r="RYK66" s="643"/>
      <c r="RYL66" s="643"/>
      <c r="RYM66" s="643"/>
      <c r="RYN66" s="643"/>
      <c r="RYO66" s="643"/>
      <c r="RYP66" s="643"/>
      <c r="RYQ66" s="643"/>
      <c r="RYR66" s="643"/>
      <c r="RYS66" s="643"/>
      <c r="RYT66" s="643"/>
      <c r="RYU66" s="643"/>
      <c r="RYV66" s="643"/>
      <c r="RYW66" s="643"/>
      <c r="RYX66" s="643"/>
      <c r="RYY66" s="643"/>
      <c r="RYZ66" s="643"/>
      <c r="RZA66" s="643"/>
      <c r="RZB66" s="643"/>
      <c r="RZC66" s="643"/>
      <c r="RZD66" s="643"/>
      <c r="RZE66" s="643"/>
      <c r="RZF66" s="643"/>
      <c r="RZG66" s="643"/>
      <c r="RZH66" s="643"/>
      <c r="RZI66" s="643"/>
      <c r="RZJ66" s="643"/>
      <c r="RZK66" s="643"/>
      <c r="RZL66" s="643"/>
      <c r="RZM66" s="643"/>
      <c r="RZN66" s="643"/>
      <c r="RZO66" s="643"/>
      <c r="RZP66" s="643"/>
      <c r="RZQ66" s="643"/>
      <c r="RZR66" s="643"/>
      <c r="RZS66" s="643"/>
      <c r="RZT66" s="643"/>
      <c r="RZU66" s="643"/>
      <c r="RZV66" s="643"/>
      <c r="RZW66" s="643"/>
      <c r="RZX66" s="643"/>
      <c r="RZY66" s="643"/>
      <c r="RZZ66" s="643"/>
      <c r="SAA66" s="643"/>
      <c r="SAB66" s="643"/>
      <c r="SAC66" s="643"/>
      <c r="SAD66" s="643"/>
      <c r="SAE66" s="643"/>
      <c r="SAF66" s="643"/>
      <c r="SAG66" s="643"/>
      <c r="SAH66" s="643"/>
      <c r="SAI66" s="643"/>
      <c r="SAJ66" s="643"/>
      <c r="SAK66" s="643"/>
      <c r="SAL66" s="643"/>
      <c r="SAM66" s="643"/>
      <c r="SAN66" s="643"/>
      <c r="SAO66" s="643"/>
      <c r="SAP66" s="643"/>
      <c r="SAQ66" s="643"/>
      <c r="SAR66" s="643"/>
      <c r="SAS66" s="643"/>
      <c r="SAT66" s="643"/>
      <c r="SAU66" s="643"/>
      <c r="SAV66" s="643"/>
      <c r="SAW66" s="643"/>
      <c r="SAX66" s="643"/>
      <c r="SAY66" s="643"/>
      <c r="SAZ66" s="643"/>
      <c r="SBA66" s="643"/>
      <c r="SBB66" s="643"/>
      <c r="SBC66" s="643"/>
      <c r="SBD66" s="643"/>
      <c r="SBE66" s="643"/>
      <c r="SBF66" s="643"/>
      <c r="SBG66" s="643"/>
      <c r="SBH66" s="643"/>
      <c r="SBI66" s="643"/>
      <c r="SBJ66" s="643"/>
      <c r="SBK66" s="643"/>
      <c r="SBL66" s="643"/>
      <c r="SBM66" s="643"/>
      <c r="SBN66" s="643"/>
      <c r="SBO66" s="643"/>
      <c r="SBP66" s="643"/>
      <c r="SBQ66" s="643"/>
      <c r="SBR66" s="643"/>
      <c r="SBS66" s="643"/>
      <c r="SBT66" s="643"/>
      <c r="SBU66" s="643"/>
      <c r="SBV66" s="643"/>
      <c r="SBW66" s="643"/>
      <c r="SBX66" s="643"/>
      <c r="SBY66" s="643"/>
      <c r="SBZ66" s="643"/>
      <c r="SCA66" s="643"/>
      <c r="SCB66" s="643"/>
      <c r="SCC66" s="643"/>
      <c r="SCD66" s="643"/>
      <c r="SCE66" s="643"/>
      <c r="SCF66" s="643"/>
      <c r="SCG66" s="643"/>
      <c r="SCH66" s="643"/>
      <c r="SCI66" s="643"/>
      <c r="SCJ66" s="643"/>
      <c r="SCK66" s="643"/>
      <c r="SCL66" s="643"/>
      <c r="SCM66" s="643"/>
      <c r="SCN66" s="643"/>
      <c r="SCO66" s="643"/>
      <c r="SCP66" s="643"/>
      <c r="SCQ66" s="643"/>
      <c r="SCR66" s="643"/>
      <c r="SCS66" s="643"/>
      <c r="SCT66" s="643"/>
      <c r="SCU66" s="643"/>
      <c r="SCV66" s="643"/>
      <c r="SCW66" s="643"/>
      <c r="SCX66" s="643"/>
      <c r="SCY66" s="643"/>
      <c r="SCZ66" s="643"/>
      <c r="SDA66" s="643"/>
      <c r="SDB66" s="643"/>
      <c r="SDC66" s="643"/>
      <c r="SDD66" s="643"/>
      <c r="SDE66" s="643"/>
      <c r="SDF66" s="643"/>
      <c r="SDG66" s="643"/>
      <c r="SDH66" s="643"/>
      <c r="SDI66" s="643"/>
      <c r="SDJ66" s="643"/>
      <c r="SDK66" s="643"/>
      <c r="SDL66" s="643"/>
      <c r="SDM66" s="643"/>
      <c r="SDN66" s="643"/>
      <c r="SDO66" s="643"/>
      <c r="SDP66" s="643"/>
      <c r="SDQ66" s="643"/>
      <c r="SDR66" s="643"/>
      <c r="SDS66" s="643"/>
      <c r="SDT66" s="643"/>
      <c r="SDU66" s="643"/>
      <c r="SDV66" s="643"/>
      <c r="SDW66" s="643"/>
      <c r="SDX66" s="643"/>
      <c r="SDY66" s="643"/>
      <c r="SDZ66" s="643"/>
      <c r="SEA66" s="643"/>
      <c r="SEB66" s="643"/>
      <c r="SEC66" s="643"/>
      <c r="SED66" s="643"/>
      <c r="SEE66" s="643"/>
      <c r="SEF66" s="643"/>
      <c r="SEG66" s="643"/>
      <c r="SEH66" s="643"/>
      <c r="SEI66" s="643"/>
      <c r="SEJ66" s="643"/>
      <c r="SEK66" s="643"/>
      <c r="SEL66" s="643"/>
      <c r="SEM66" s="643"/>
      <c r="SEN66" s="643"/>
      <c r="SEO66" s="643"/>
      <c r="SEP66" s="643"/>
      <c r="SEQ66" s="643"/>
      <c r="SER66" s="643"/>
      <c r="SES66" s="643"/>
      <c r="SET66" s="643"/>
      <c r="SEU66" s="643"/>
      <c r="SEV66" s="643"/>
      <c r="SEW66" s="643"/>
      <c r="SEX66" s="643"/>
      <c r="SEY66" s="643"/>
      <c r="SEZ66" s="643"/>
      <c r="SFA66" s="643"/>
      <c r="SFB66" s="643"/>
      <c r="SFC66" s="643"/>
      <c r="SFD66" s="643"/>
      <c r="SFE66" s="643"/>
      <c r="SFF66" s="643"/>
      <c r="SFG66" s="643"/>
      <c r="SFH66" s="643"/>
      <c r="SFI66" s="643"/>
      <c r="SFJ66" s="643"/>
      <c r="SFK66" s="643"/>
      <c r="SFL66" s="643"/>
      <c r="SFM66" s="643"/>
      <c r="SFN66" s="643"/>
      <c r="SFO66" s="643"/>
      <c r="SFP66" s="643"/>
      <c r="SFQ66" s="643"/>
      <c r="SFR66" s="643"/>
      <c r="SFS66" s="643"/>
      <c r="SFT66" s="643"/>
      <c r="SFU66" s="643"/>
      <c r="SFV66" s="643"/>
      <c r="SFW66" s="643"/>
      <c r="SFX66" s="643"/>
      <c r="SFY66" s="643"/>
      <c r="SFZ66" s="643"/>
      <c r="SGA66" s="643"/>
      <c r="SGB66" s="643"/>
      <c r="SGC66" s="643"/>
      <c r="SGD66" s="643"/>
      <c r="SGE66" s="643"/>
      <c r="SGF66" s="643"/>
      <c r="SGG66" s="643"/>
      <c r="SGH66" s="643"/>
      <c r="SGI66" s="643"/>
      <c r="SGJ66" s="643"/>
      <c r="SGK66" s="643"/>
      <c r="SGL66" s="643"/>
      <c r="SGM66" s="643"/>
      <c r="SGN66" s="643"/>
      <c r="SGO66" s="643"/>
      <c r="SGP66" s="643"/>
      <c r="SGQ66" s="643"/>
      <c r="SGR66" s="643"/>
      <c r="SGS66" s="643"/>
      <c r="SGT66" s="643"/>
      <c r="SGU66" s="643"/>
      <c r="SGV66" s="643"/>
      <c r="SGW66" s="643"/>
      <c r="SGX66" s="643"/>
      <c r="SGY66" s="643"/>
      <c r="SGZ66" s="643"/>
      <c r="SHA66" s="643"/>
      <c r="SHB66" s="643"/>
      <c r="SHC66" s="643"/>
      <c r="SHD66" s="643"/>
      <c r="SHE66" s="643"/>
      <c r="SHF66" s="643"/>
      <c r="SHG66" s="643"/>
      <c r="SHH66" s="643"/>
      <c r="SHI66" s="643"/>
      <c r="SHJ66" s="643"/>
      <c r="SHK66" s="643"/>
      <c r="SHL66" s="643"/>
      <c r="SHM66" s="643"/>
      <c r="SHN66" s="643"/>
      <c r="SHO66" s="643"/>
      <c r="SHP66" s="643"/>
      <c r="SHQ66" s="643"/>
      <c r="SHR66" s="643"/>
      <c r="SHS66" s="643"/>
      <c r="SHT66" s="643"/>
      <c r="SHU66" s="643"/>
      <c r="SHV66" s="643"/>
      <c r="SHW66" s="643"/>
      <c r="SHX66" s="643"/>
      <c r="SHY66" s="643"/>
      <c r="SHZ66" s="643"/>
      <c r="SIA66" s="643"/>
      <c r="SIB66" s="643"/>
      <c r="SIC66" s="643"/>
      <c r="SID66" s="643"/>
      <c r="SIE66" s="643"/>
      <c r="SIF66" s="643"/>
      <c r="SIG66" s="643"/>
      <c r="SIH66" s="643"/>
      <c r="SII66" s="643"/>
      <c r="SIJ66" s="643"/>
      <c r="SIK66" s="643"/>
      <c r="SIL66" s="643"/>
      <c r="SIM66" s="643"/>
      <c r="SIN66" s="643"/>
      <c r="SIO66" s="643"/>
      <c r="SIP66" s="643"/>
      <c r="SIQ66" s="643"/>
      <c r="SIR66" s="643"/>
      <c r="SIS66" s="643"/>
      <c r="SIT66" s="643"/>
      <c r="SIU66" s="643"/>
      <c r="SIV66" s="643"/>
      <c r="SIW66" s="643"/>
      <c r="SIX66" s="643"/>
      <c r="SIY66" s="643"/>
      <c r="SIZ66" s="643"/>
      <c r="SJA66" s="643"/>
      <c r="SJB66" s="643"/>
      <c r="SJC66" s="643"/>
      <c r="SJD66" s="643"/>
      <c r="SJE66" s="643"/>
      <c r="SJF66" s="643"/>
      <c r="SJG66" s="643"/>
      <c r="SJH66" s="643"/>
      <c r="SJI66" s="643"/>
      <c r="SJJ66" s="643"/>
      <c r="SJK66" s="643"/>
      <c r="SJL66" s="643"/>
      <c r="SJM66" s="643"/>
      <c r="SJN66" s="643"/>
      <c r="SJO66" s="643"/>
      <c r="SJP66" s="643"/>
      <c r="SJQ66" s="643"/>
      <c r="SJR66" s="643"/>
      <c r="SJS66" s="643"/>
      <c r="SJT66" s="643"/>
      <c r="SJU66" s="643"/>
      <c r="SJV66" s="643"/>
      <c r="SJW66" s="643"/>
      <c r="SJX66" s="643"/>
      <c r="SJY66" s="643"/>
      <c r="SJZ66" s="643"/>
      <c r="SKA66" s="643"/>
      <c r="SKB66" s="643"/>
      <c r="SKC66" s="643"/>
      <c r="SKD66" s="643"/>
      <c r="SKE66" s="643"/>
      <c r="SKF66" s="643"/>
      <c r="SKG66" s="643"/>
      <c r="SKH66" s="643"/>
      <c r="SKI66" s="643"/>
      <c r="SKJ66" s="643"/>
      <c r="SKK66" s="643"/>
      <c r="SKL66" s="643"/>
      <c r="SKM66" s="643"/>
      <c r="SKN66" s="643"/>
      <c r="SKO66" s="643"/>
      <c r="SKP66" s="643"/>
      <c r="SKQ66" s="643"/>
      <c r="SKR66" s="643"/>
      <c r="SKS66" s="643"/>
      <c r="SKT66" s="643"/>
      <c r="SKU66" s="643"/>
      <c r="SKV66" s="643"/>
      <c r="SKW66" s="643"/>
      <c r="SKX66" s="643"/>
      <c r="SKY66" s="643"/>
      <c r="SKZ66" s="643"/>
      <c r="SLA66" s="643"/>
      <c r="SLB66" s="643"/>
      <c r="SLC66" s="643"/>
      <c r="SLD66" s="643"/>
      <c r="SLE66" s="643"/>
      <c r="SLF66" s="643"/>
      <c r="SLG66" s="643"/>
      <c r="SLH66" s="643"/>
      <c r="SLI66" s="643"/>
      <c r="SLJ66" s="643"/>
      <c r="SLK66" s="643"/>
      <c r="SLL66" s="643"/>
      <c r="SLM66" s="643"/>
      <c r="SLN66" s="643"/>
      <c r="SLO66" s="643"/>
      <c r="SLP66" s="643"/>
      <c r="SLQ66" s="643"/>
      <c r="SLR66" s="643"/>
      <c r="SLS66" s="643"/>
      <c r="SLT66" s="643"/>
      <c r="SLU66" s="643"/>
      <c r="SLV66" s="643"/>
      <c r="SLW66" s="643"/>
      <c r="SLX66" s="643"/>
      <c r="SLY66" s="643"/>
      <c r="SLZ66" s="643"/>
      <c r="SMA66" s="643"/>
      <c r="SMB66" s="643"/>
      <c r="SMC66" s="643"/>
      <c r="SMD66" s="643"/>
      <c r="SME66" s="643"/>
      <c r="SMF66" s="643"/>
      <c r="SMG66" s="643"/>
      <c r="SMH66" s="643"/>
      <c r="SMI66" s="643"/>
      <c r="SMJ66" s="643"/>
      <c r="SMK66" s="643"/>
      <c r="SML66" s="643"/>
      <c r="SMM66" s="643"/>
      <c r="SMN66" s="643"/>
      <c r="SMO66" s="643"/>
      <c r="SMP66" s="643"/>
      <c r="SMQ66" s="643"/>
      <c r="SMR66" s="643"/>
      <c r="SMS66" s="643"/>
      <c r="SMT66" s="643"/>
      <c r="SMU66" s="643"/>
      <c r="SMV66" s="643"/>
      <c r="SMW66" s="643"/>
      <c r="SMX66" s="643"/>
      <c r="SMY66" s="643"/>
      <c r="SMZ66" s="643"/>
      <c r="SNA66" s="643"/>
      <c r="SNB66" s="643"/>
      <c r="SNC66" s="643"/>
      <c r="SND66" s="643"/>
      <c r="SNE66" s="643"/>
      <c r="SNF66" s="643"/>
      <c r="SNG66" s="643"/>
      <c r="SNH66" s="643"/>
      <c r="SNI66" s="643"/>
      <c r="SNJ66" s="643"/>
      <c r="SNK66" s="643"/>
      <c r="SNL66" s="643"/>
      <c r="SNM66" s="643"/>
      <c r="SNN66" s="643"/>
      <c r="SNO66" s="643"/>
      <c r="SNP66" s="643"/>
      <c r="SNQ66" s="643"/>
      <c r="SNR66" s="643"/>
      <c r="SNS66" s="643"/>
      <c r="SNT66" s="643"/>
      <c r="SNU66" s="643"/>
      <c r="SNV66" s="643"/>
      <c r="SNW66" s="643"/>
      <c r="SNX66" s="643"/>
      <c r="SNY66" s="643"/>
      <c r="SNZ66" s="643"/>
      <c r="SOA66" s="643"/>
      <c r="SOB66" s="643"/>
      <c r="SOC66" s="643"/>
      <c r="SOD66" s="643"/>
      <c r="SOE66" s="643"/>
      <c r="SOF66" s="643"/>
      <c r="SOG66" s="643"/>
      <c r="SOH66" s="643"/>
      <c r="SOI66" s="643"/>
      <c r="SOJ66" s="643"/>
      <c r="SOK66" s="643"/>
      <c r="SOL66" s="643"/>
      <c r="SOM66" s="643"/>
      <c r="SON66" s="643"/>
      <c r="SOO66" s="643"/>
      <c r="SOP66" s="643"/>
      <c r="SOQ66" s="643"/>
      <c r="SOR66" s="643"/>
      <c r="SOS66" s="643"/>
      <c r="SOT66" s="643"/>
      <c r="SOU66" s="643"/>
      <c r="SOV66" s="643"/>
      <c r="SOW66" s="643"/>
      <c r="SOX66" s="643"/>
      <c r="SOY66" s="643"/>
      <c r="SOZ66" s="643"/>
      <c r="SPA66" s="643"/>
      <c r="SPB66" s="643"/>
      <c r="SPC66" s="643"/>
      <c r="SPD66" s="643"/>
      <c r="SPE66" s="643"/>
      <c r="SPF66" s="643"/>
      <c r="SPG66" s="643"/>
      <c r="SPH66" s="643"/>
      <c r="SPI66" s="643"/>
      <c r="SPJ66" s="643"/>
      <c r="SPK66" s="643"/>
      <c r="SPL66" s="643"/>
      <c r="SPM66" s="643"/>
      <c r="SPN66" s="643"/>
      <c r="SPO66" s="643"/>
      <c r="SPP66" s="643"/>
      <c r="SPQ66" s="643"/>
      <c r="SPR66" s="643"/>
      <c r="SPS66" s="643"/>
      <c r="SPT66" s="643"/>
      <c r="SPU66" s="643"/>
      <c r="SPV66" s="643"/>
      <c r="SPW66" s="643"/>
      <c r="SPX66" s="643"/>
      <c r="SPY66" s="643"/>
      <c r="SPZ66" s="643"/>
      <c r="SQA66" s="643"/>
      <c r="SQB66" s="643"/>
      <c r="SQC66" s="643"/>
      <c r="SQD66" s="643"/>
      <c r="SQE66" s="643"/>
      <c r="SQF66" s="643"/>
      <c r="SQG66" s="643"/>
      <c r="SQH66" s="643"/>
      <c r="SQI66" s="643"/>
      <c r="SQJ66" s="643"/>
      <c r="SQK66" s="643"/>
      <c r="SQL66" s="643"/>
      <c r="SQM66" s="643"/>
      <c r="SQN66" s="643"/>
      <c r="SQO66" s="643"/>
      <c r="SQP66" s="643"/>
      <c r="SQQ66" s="643"/>
      <c r="SQR66" s="643"/>
      <c r="SQS66" s="643"/>
      <c r="SQT66" s="643"/>
      <c r="SQU66" s="643"/>
      <c r="SQV66" s="643"/>
      <c r="SQW66" s="643"/>
      <c r="SQX66" s="643"/>
      <c r="SQY66" s="643"/>
      <c r="SQZ66" s="643"/>
      <c r="SRA66" s="643"/>
      <c r="SRB66" s="643"/>
      <c r="SRC66" s="643"/>
      <c r="SRD66" s="643"/>
      <c r="SRE66" s="643"/>
      <c r="SRF66" s="643"/>
      <c r="SRG66" s="643"/>
      <c r="SRH66" s="643"/>
      <c r="SRI66" s="643"/>
      <c r="SRJ66" s="643"/>
      <c r="SRK66" s="643"/>
      <c r="SRL66" s="643"/>
      <c r="SRM66" s="643"/>
      <c r="SRN66" s="643"/>
      <c r="SRO66" s="643"/>
      <c r="SRP66" s="643"/>
      <c r="SRQ66" s="643"/>
      <c r="SRR66" s="643"/>
      <c r="SRS66" s="643"/>
      <c r="SRT66" s="643"/>
      <c r="SRU66" s="643"/>
      <c r="SRV66" s="643"/>
      <c r="SRW66" s="643"/>
      <c r="SRX66" s="643"/>
      <c r="SRY66" s="643"/>
      <c r="SRZ66" s="643"/>
      <c r="SSA66" s="643"/>
      <c r="SSB66" s="643"/>
      <c r="SSC66" s="643"/>
      <c r="SSD66" s="643"/>
      <c r="SSE66" s="643"/>
      <c r="SSF66" s="643"/>
      <c r="SSG66" s="643"/>
      <c r="SSH66" s="643"/>
      <c r="SSI66" s="643"/>
      <c r="SSJ66" s="643"/>
      <c r="SSK66" s="643"/>
      <c r="SSL66" s="643"/>
      <c r="SSM66" s="643"/>
      <c r="SSN66" s="643"/>
      <c r="SSO66" s="643"/>
      <c r="SSP66" s="643"/>
      <c r="SSQ66" s="643"/>
      <c r="SSR66" s="643"/>
      <c r="SSS66" s="643"/>
      <c r="SST66" s="643"/>
      <c r="SSU66" s="643"/>
      <c r="SSV66" s="643"/>
      <c r="SSW66" s="643"/>
      <c r="SSX66" s="643"/>
      <c r="SSY66" s="643"/>
      <c r="SSZ66" s="643"/>
      <c r="STA66" s="643"/>
      <c r="STB66" s="643"/>
      <c r="STC66" s="643"/>
      <c r="STD66" s="643"/>
      <c r="STE66" s="643"/>
      <c r="STF66" s="643"/>
      <c r="STG66" s="643"/>
      <c r="STH66" s="643"/>
      <c r="STI66" s="643"/>
      <c r="STJ66" s="643"/>
      <c r="STK66" s="643"/>
      <c r="STL66" s="643"/>
      <c r="STM66" s="643"/>
      <c r="STN66" s="643"/>
      <c r="STO66" s="643"/>
      <c r="STP66" s="643"/>
      <c r="STQ66" s="643"/>
      <c r="STR66" s="643"/>
      <c r="STS66" s="643"/>
      <c r="STT66" s="643"/>
      <c r="STU66" s="643"/>
      <c r="STV66" s="643"/>
      <c r="STW66" s="643"/>
      <c r="STX66" s="643"/>
      <c r="STY66" s="643"/>
      <c r="STZ66" s="643"/>
      <c r="SUA66" s="643"/>
      <c r="SUB66" s="643"/>
      <c r="SUC66" s="643"/>
      <c r="SUD66" s="643"/>
      <c r="SUE66" s="643"/>
      <c r="SUF66" s="643"/>
      <c r="SUG66" s="643"/>
      <c r="SUH66" s="643"/>
      <c r="SUI66" s="643"/>
      <c r="SUJ66" s="643"/>
      <c r="SUK66" s="643"/>
      <c r="SUL66" s="643"/>
      <c r="SUM66" s="643"/>
      <c r="SUN66" s="643"/>
      <c r="SUO66" s="643"/>
      <c r="SUP66" s="643"/>
      <c r="SUQ66" s="643"/>
      <c r="SUR66" s="643"/>
      <c r="SUS66" s="643"/>
      <c r="SUT66" s="643"/>
      <c r="SUU66" s="643"/>
      <c r="SUV66" s="643"/>
      <c r="SUW66" s="643"/>
      <c r="SUX66" s="643"/>
      <c r="SUY66" s="643"/>
      <c r="SUZ66" s="643"/>
      <c r="SVA66" s="643"/>
      <c r="SVB66" s="643"/>
      <c r="SVC66" s="643"/>
      <c r="SVD66" s="643"/>
      <c r="SVE66" s="643"/>
      <c r="SVF66" s="643"/>
      <c r="SVG66" s="643"/>
      <c r="SVH66" s="643"/>
      <c r="SVI66" s="643"/>
      <c r="SVJ66" s="643"/>
      <c r="SVK66" s="643"/>
      <c r="SVL66" s="643"/>
      <c r="SVM66" s="643"/>
      <c r="SVN66" s="643"/>
      <c r="SVO66" s="643"/>
      <c r="SVP66" s="643"/>
      <c r="SVQ66" s="643"/>
      <c r="SVR66" s="643"/>
      <c r="SVS66" s="643"/>
      <c r="SVT66" s="643"/>
      <c r="SVU66" s="643"/>
      <c r="SVV66" s="643"/>
      <c r="SVW66" s="643"/>
      <c r="SVX66" s="643"/>
      <c r="SVY66" s="643"/>
      <c r="SVZ66" s="643"/>
      <c r="SWA66" s="643"/>
      <c r="SWB66" s="643"/>
      <c r="SWC66" s="643"/>
      <c r="SWD66" s="643"/>
      <c r="SWE66" s="643"/>
      <c r="SWF66" s="643"/>
      <c r="SWG66" s="643"/>
      <c r="SWH66" s="643"/>
      <c r="SWI66" s="643"/>
      <c r="SWJ66" s="643"/>
      <c r="SWK66" s="643"/>
      <c r="SWL66" s="643"/>
      <c r="SWM66" s="643"/>
      <c r="SWN66" s="643"/>
      <c r="SWO66" s="643"/>
      <c r="SWP66" s="643"/>
      <c r="SWQ66" s="643"/>
      <c r="SWR66" s="643"/>
      <c r="SWS66" s="643"/>
      <c r="SWT66" s="643"/>
      <c r="SWU66" s="643"/>
      <c r="SWV66" s="643"/>
      <c r="SWW66" s="643"/>
      <c r="SWX66" s="643"/>
      <c r="SWY66" s="643"/>
      <c r="SWZ66" s="643"/>
      <c r="SXA66" s="643"/>
      <c r="SXB66" s="643"/>
      <c r="SXC66" s="643"/>
      <c r="SXD66" s="643"/>
      <c r="SXE66" s="643"/>
      <c r="SXF66" s="643"/>
      <c r="SXG66" s="643"/>
      <c r="SXH66" s="643"/>
      <c r="SXI66" s="643"/>
      <c r="SXJ66" s="643"/>
      <c r="SXK66" s="643"/>
      <c r="SXL66" s="643"/>
      <c r="SXM66" s="643"/>
      <c r="SXN66" s="643"/>
      <c r="SXO66" s="643"/>
      <c r="SXP66" s="643"/>
      <c r="SXQ66" s="643"/>
      <c r="SXR66" s="643"/>
      <c r="SXS66" s="643"/>
      <c r="SXT66" s="643"/>
      <c r="SXU66" s="643"/>
      <c r="SXV66" s="643"/>
      <c r="SXW66" s="643"/>
      <c r="SXX66" s="643"/>
      <c r="SXY66" s="643"/>
      <c r="SXZ66" s="643"/>
      <c r="SYA66" s="643"/>
      <c r="SYB66" s="643"/>
      <c r="SYC66" s="643"/>
      <c r="SYD66" s="643"/>
      <c r="SYE66" s="643"/>
      <c r="SYF66" s="643"/>
      <c r="SYG66" s="643"/>
      <c r="SYH66" s="643"/>
      <c r="SYI66" s="643"/>
      <c r="SYJ66" s="643"/>
      <c r="SYK66" s="643"/>
      <c r="SYL66" s="643"/>
      <c r="SYM66" s="643"/>
      <c r="SYN66" s="643"/>
      <c r="SYO66" s="643"/>
      <c r="SYP66" s="643"/>
      <c r="SYQ66" s="643"/>
      <c r="SYR66" s="643"/>
      <c r="SYS66" s="643"/>
      <c r="SYT66" s="643"/>
      <c r="SYU66" s="643"/>
      <c r="SYV66" s="643"/>
      <c r="SYW66" s="643"/>
      <c r="SYX66" s="643"/>
      <c r="SYY66" s="643"/>
      <c r="SYZ66" s="643"/>
      <c r="SZA66" s="643"/>
      <c r="SZB66" s="643"/>
      <c r="SZC66" s="643"/>
      <c r="SZD66" s="643"/>
      <c r="SZE66" s="643"/>
      <c r="SZF66" s="643"/>
      <c r="SZG66" s="643"/>
      <c r="SZH66" s="643"/>
      <c r="SZI66" s="643"/>
      <c r="SZJ66" s="643"/>
      <c r="SZK66" s="643"/>
      <c r="SZL66" s="643"/>
      <c r="SZM66" s="643"/>
      <c r="SZN66" s="643"/>
      <c r="SZO66" s="643"/>
      <c r="SZP66" s="643"/>
      <c r="SZQ66" s="643"/>
      <c r="SZR66" s="643"/>
      <c r="SZS66" s="643"/>
      <c r="SZT66" s="643"/>
      <c r="SZU66" s="643"/>
      <c r="SZV66" s="643"/>
      <c r="SZW66" s="643"/>
      <c r="SZX66" s="643"/>
      <c r="SZY66" s="643"/>
      <c r="SZZ66" s="643"/>
      <c r="TAA66" s="643"/>
      <c r="TAB66" s="643"/>
      <c r="TAC66" s="643"/>
      <c r="TAD66" s="643"/>
      <c r="TAE66" s="643"/>
      <c r="TAF66" s="643"/>
      <c r="TAG66" s="643"/>
      <c r="TAH66" s="643"/>
      <c r="TAI66" s="643"/>
      <c r="TAJ66" s="643"/>
      <c r="TAK66" s="643"/>
      <c r="TAL66" s="643"/>
      <c r="TAM66" s="643"/>
      <c r="TAN66" s="643"/>
      <c r="TAO66" s="643"/>
      <c r="TAP66" s="643"/>
      <c r="TAQ66" s="643"/>
      <c r="TAR66" s="643"/>
      <c r="TAS66" s="643"/>
      <c r="TAT66" s="643"/>
      <c r="TAU66" s="643"/>
      <c r="TAV66" s="643"/>
      <c r="TAW66" s="643"/>
      <c r="TAX66" s="643"/>
      <c r="TAY66" s="643"/>
      <c r="TAZ66" s="643"/>
      <c r="TBA66" s="643"/>
      <c r="TBB66" s="643"/>
      <c r="TBC66" s="643"/>
      <c r="TBD66" s="643"/>
      <c r="TBE66" s="643"/>
      <c r="TBF66" s="643"/>
      <c r="TBG66" s="643"/>
      <c r="TBH66" s="643"/>
      <c r="TBI66" s="643"/>
      <c r="TBJ66" s="643"/>
      <c r="TBK66" s="643"/>
      <c r="TBL66" s="643"/>
      <c r="TBM66" s="643"/>
      <c r="TBN66" s="643"/>
      <c r="TBO66" s="643"/>
      <c r="TBP66" s="643"/>
      <c r="TBQ66" s="643"/>
      <c r="TBR66" s="643"/>
      <c r="TBS66" s="643"/>
      <c r="TBT66" s="643"/>
      <c r="TBU66" s="643"/>
      <c r="TBV66" s="643"/>
      <c r="TBW66" s="643"/>
      <c r="TBX66" s="643"/>
      <c r="TBY66" s="643"/>
      <c r="TBZ66" s="643"/>
      <c r="TCA66" s="643"/>
      <c r="TCB66" s="643"/>
      <c r="TCC66" s="643"/>
      <c r="TCD66" s="643"/>
      <c r="TCE66" s="643"/>
      <c r="TCF66" s="643"/>
      <c r="TCG66" s="643"/>
      <c r="TCH66" s="643"/>
      <c r="TCI66" s="643"/>
      <c r="TCJ66" s="643"/>
      <c r="TCK66" s="643"/>
      <c r="TCL66" s="643"/>
      <c r="TCM66" s="643"/>
      <c r="TCN66" s="643"/>
      <c r="TCO66" s="643"/>
      <c r="TCP66" s="643"/>
      <c r="TCQ66" s="643"/>
      <c r="TCR66" s="643"/>
      <c r="TCS66" s="643"/>
      <c r="TCT66" s="643"/>
      <c r="TCU66" s="643"/>
      <c r="TCV66" s="643"/>
      <c r="TCW66" s="643"/>
      <c r="TCX66" s="643"/>
      <c r="TCY66" s="643"/>
      <c r="TCZ66" s="643"/>
      <c r="TDA66" s="643"/>
      <c r="TDB66" s="643"/>
      <c r="TDC66" s="643"/>
      <c r="TDD66" s="643"/>
      <c r="TDE66" s="643"/>
      <c r="TDF66" s="643"/>
      <c r="TDG66" s="643"/>
      <c r="TDH66" s="643"/>
      <c r="TDI66" s="643"/>
      <c r="TDJ66" s="643"/>
      <c r="TDK66" s="643"/>
      <c r="TDL66" s="643"/>
      <c r="TDM66" s="643"/>
      <c r="TDN66" s="643"/>
      <c r="TDO66" s="643"/>
      <c r="TDP66" s="643"/>
      <c r="TDQ66" s="643"/>
      <c r="TDR66" s="643"/>
      <c r="TDS66" s="643"/>
      <c r="TDT66" s="643"/>
      <c r="TDU66" s="643"/>
      <c r="TDV66" s="643"/>
      <c r="TDW66" s="643"/>
      <c r="TDX66" s="643"/>
      <c r="TDY66" s="643"/>
      <c r="TDZ66" s="643"/>
      <c r="TEA66" s="643"/>
      <c r="TEB66" s="643"/>
      <c r="TEC66" s="643"/>
      <c r="TED66" s="643"/>
      <c r="TEE66" s="643"/>
      <c r="TEF66" s="643"/>
      <c r="TEG66" s="643"/>
      <c r="TEH66" s="643"/>
      <c r="TEI66" s="643"/>
      <c r="TEJ66" s="643"/>
      <c r="TEK66" s="643"/>
      <c r="TEL66" s="643"/>
      <c r="TEM66" s="643"/>
      <c r="TEN66" s="643"/>
      <c r="TEO66" s="643"/>
      <c r="TEP66" s="643"/>
      <c r="TEQ66" s="643"/>
      <c r="TER66" s="643"/>
      <c r="TES66" s="643"/>
      <c r="TET66" s="643"/>
      <c r="TEU66" s="643"/>
      <c r="TEV66" s="643"/>
      <c r="TEW66" s="643"/>
      <c r="TEX66" s="643"/>
      <c r="TEY66" s="643"/>
      <c r="TEZ66" s="643"/>
      <c r="TFA66" s="643"/>
      <c r="TFB66" s="643"/>
      <c r="TFC66" s="643"/>
      <c r="TFD66" s="643"/>
      <c r="TFE66" s="643"/>
      <c r="TFF66" s="643"/>
      <c r="TFG66" s="643"/>
      <c r="TFH66" s="643"/>
      <c r="TFI66" s="643"/>
      <c r="TFJ66" s="643"/>
      <c r="TFK66" s="643"/>
      <c r="TFL66" s="643"/>
      <c r="TFM66" s="643"/>
      <c r="TFN66" s="643"/>
      <c r="TFO66" s="643"/>
      <c r="TFP66" s="643"/>
      <c r="TFQ66" s="643"/>
      <c r="TFR66" s="643"/>
      <c r="TFS66" s="643"/>
      <c r="TFT66" s="643"/>
      <c r="TFU66" s="643"/>
      <c r="TFV66" s="643"/>
      <c r="TFW66" s="643"/>
      <c r="TFX66" s="643"/>
      <c r="TFY66" s="643"/>
      <c r="TFZ66" s="643"/>
      <c r="TGA66" s="643"/>
      <c r="TGB66" s="643"/>
      <c r="TGC66" s="643"/>
      <c r="TGD66" s="643"/>
      <c r="TGE66" s="643"/>
      <c r="TGF66" s="643"/>
      <c r="TGG66" s="643"/>
      <c r="TGH66" s="643"/>
      <c r="TGI66" s="643"/>
      <c r="TGJ66" s="643"/>
      <c r="TGK66" s="643"/>
      <c r="TGL66" s="643"/>
      <c r="TGM66" s="643"/>
      <c r="TGN66" s="643"/>
      <c r="TGO66" s="643"/>
      <c r="TGP66" s="643"/>
      <c r="TGQ66" s="643"/>
      <c r="TGR66" s="643"/>
      <c r="TGS66" s="643"/>
      <c r="TGT66" s="643"/>
      <c r="TGU66" s="643"/>
      <c r="TGV66" s="643"/>
      <c r="TGW66" s="643"/>
      <c r="TGX66" s="643"/>
      <c r="TGY66" s="643"/>
      <c r="TGZ66" s="643"/>
      <c r="THA66" s="643"/>
      <c r="THB66" s="643"/>
      <c r="THC66" s="643"/>
      <c r="THD66" s="643"/>
      <c r="THE66" s="643"/>
      <c r="THF66" s="643"/>
      <c r="THG66" s="643"/>
      <c r="THH66" s="643"/>
      <c r="THI66" s="643"/>
      <c r="THJ66" s="643"/>
      <c r="THK66" s="643"/>
      <c r="THL66" s="643"/>
      <c r="THM66" s="643"/>
      <c r="THN66" s="643"/>
      <c r="THO66" s="643"/>
      <c r="THP66" s="643"/>
      <c r="THQ66" s="643"/>
      <c r="THR66" s="643"/>
      <c r="THS66" s="643"/>
      <c r="THT66" s="643"/>
      <c r="THU66" s="643"/>
      <c r="THV66" s="643"/>
      <c r="THW66" s="643"/>
      <c r="THX66" s="643"/>
      <c r="THY66" s="643"/>
      <c r="THZ66" s="643"/>
      <c r="TIA66" s="643"/>
      <c r="TIB66" s="643"/>
      <c r="TIC66" s="643"/>
      <c r="TID66" s="643"/>
      <c r="TIE66" s="643"/>
      <c r="TIF66" s="643"/>
      <c r="TIG66" s="643"/>
      <c r="TIH66" s="643"/>
      <c r="TII66" s="643"/>
      <c r="TIJ66" s="643"/>
      <c r="TIK66" s="643"/>
      <c r="TIL66" s="643"/>
      <c r="TIM66" s="643"/>
      <c r="TIN66" s="643"/>
      <c r="TIO66" s="643"/>
      <c r="TIP66" s="643"/>
      <c r="TIQ66" s="643"/>
      <c r="TIR66" s="643"/>
      <c r="TIS66" s="643"/>
      <c r="TIT66" s="643"/>
      <c r="TIU66" s="643"/>
      <c r="TIV66" s="643"/>
      <c r="TIW66" s="643"/>
      <c r="TIX66" s="643"/>
      <c r="TIY66" s="643"/>
      <c r="TIZ66" s="643"/>
      <c r="TJA66" s="643"/>
      <c r="TJB66" s="643"/>
      <c r="TJC66" s="643"/>
      <c r="TJD66" s="643"/>
      <c r="TJE66" s="643"/>
      <c r="TJF66" s="643"/>
      <c r="TJG66" s="643"/>
      <c r="TJH66" s="643"/>
      <c r="TJI66" s="643"/>
      <c r="TJJ66" s="643"/>
      <c r="TJK66" s="643"/>
      <c r="TJL66" s="643"/>
      <c r="TJM66" s="643"/>
      <c r="TJN66" s="643"/>
      <c r="TJO66" s="643"/>
      <c r="TJP66" s="643"/>
      <c r="TJQ66" s="643"/>
      <c r="TJR66" s="643"/>
      <c r="TJS66" s="643"/>
      <c r="TJT66" s="643"/>
      <c r="TJU66" s="643"/>
      <c r="TJV66" s="643"/>
      <c r="TJW66" s="643"/>
      <c r="TJX66" s="643"/>
      <c r="TJY66" s="643"/>
      <c r="TJZ66" s="643"/>
      <c r="TKA66" s="643"/>
      <c r="TKB66" s="643"/>
      <c r="TKC66" s="643"/>
      <c r="TKD66" s="643"/>
      <c r="TKE66" s="643"/>
      <c r="TKF66" s="643"/>
      <c r="TKG66" s="643"/>
      <c r="TKH66" s="643"/>
      <c r="TKI66" s="643"/>
      <c r="TKJ66" s="643"/>
      <c r="TKK66" s="643"/>
      <c r="TKL66" s="643"/>
      <c r="TKM66" s="643"/>
      <c r="TKN66" s="643"/>
      <c r="TKO66" s="643"/>
      <c r="TKP66" s="643"/>
      <c r="TKQ66" s="643"/>
      <c r="TKR66" s="643"/>
      <c r="TKS66" s="643"/>
      <c r="TKT66" s="643"/>
      <c r="TKU66" s="643"/>
      <c r="TKV66" s="643"/>
      <c r="TKW66" s="643"/>
      <c r="TKX66" s="643"/>
      <c r="TKY66" s="643"/>
      <c r="TKZ66" s="643"/>
      <c r="TLA66" s="643"/>
      <c r="TLB66" s="643"/>
      <c r="TLC66" s="643"/>
      <c r="TLD66" s="643"/>
      <c r="TLE66" s="643"/>
      <c r="TLF66" s="643"/>
      <c r="TLG66" s="643"/>
      <c r="TLH66" s="643"/>
      <c r="TLI66" s="643"/>
      <c r="TLJ66" s="643"/>
      <c r="TLK66" s="643"/>
      <c r="TLL66" s="643"/>
      <c r="TLM66" s="643"/>
      <c r="TLN66" s="643"/>
      <c r="TLO66" s="643"/>
      <c r="TLP66" s="643"/>
      <c r="TLQ66" s="643"/>
      <c r="TLR66" s="643"/>
      <c r="TLS66" s="643"/>
      <c r="TLT66" s="643"/>
      <c r="TLU66" s="643"/>
      <c r="TLV66" s="643"/>
      <c r="TLW66" s="643"/>
      <c r="TLX66" s="643"/>
      <c r="TLY66" s="643"/>
      <c r="TLZ66" s="643"/>
      <c r="TMA66" s="643"/>
      <c r="TMB66" s="643"/>
      <c r="TMC66" s="643"/>
      <c r="TMD66" s="643"/>
      <c r="TME66" s="643"/>
      <c r="TMF66" s="643"/>
      <c r="TMG66" s="643"/>
      <c r="TMH66" s="643"/>
      <c r="TMI66" s="643"/>
      <c r="TMJ66" s="643"/>
      <c r="TMK66" s="643"/>
      <c r="TML66" s="643"/>
      <c r="TMM66" s="643"/>
      <c r="TMN66" s="643"/>
      <c r="TMO66" s="643"/>
      <c r="TMP66" s="643"/>
      <c r="TMQ66" s="643"/>
      <c r="TMR66" s="643"/>
      <c r="TMS66" s="643"/>
      <c r="TMT66" s="643"/>
      <c r="TMU66" s="643"/>
      <c r="TMV66" s="643"/>
      <c r="TMW66" s="643"/>
      <c r="TMX66" s="643"/>
      <c r="TMY66" s="643"/>
      <c r="TMZ66" s="643"/>
      <c r="TNA66" s="643"/>
      <c r="TNB66" s="643"/>
      <c r="TNC66" s="643"/>
      <c r="TND66" s="643"/>
      <c r="TNE66" s="643"/>
      <c r="TNF66" s="643"/>
      <c r="TNG66" s="643"/>
      <c r="TNH66" s="643"/>
      <c r="TNI66" s="643"/>
      <c r="TNJ66" s="643"/>
      <c r="TNK66" s="643"/>
      <c r="TNL66" s="643"/>
      <c r="TNM66" s="643"/>
      <c r="TNN66" s="643"/>
      <c r="TNO66" s="643"/>
      <c r="TNP66" s="643"/>
      <c r="TNQ66" s="643"/>
      <c r="TNR66" s="643"/>
      <c r="TNS66" s="643"/>
      <c r="TNT66" s="643"/>
      <c r="TNU66" s="643"/>
      <c r="TNV66" s="643"/>
      <c r="TNW66" s="643"/>
      <c r="TNX66" s="643"/>
      <c r="TNY66" s="643"/>
      <c r="TNZ66" s="643"/>
      <c r="TOA66" s="643"/>
      <c r="TOB66" s="643"/>
      <c r="TOC66" s="643"/>
      <c r="TOD66" s="643"/>
      <c r="TOE66" s="643"/>
      <c r="TOF66" s="643"/>
      <c r="TOG66" s="643"/>
      <c r="TOH66" s="643"/>
      <c r="TOI66" s="643"/>
      <c r="TOJ66" s="643"/>
      <c r="TOK66" s="643"/>
      <c r="TOL66" s="643"/>
      <c r="TOM66" s="643"/>
      <c r="TON66" s="643"/>
      <c r="TOO66" s="643"/>
      <c r="TOP66" s="643"/>
      <c r="TOQ66" s="643"/>
      <c r="TOR66" s="643"/>
      <c r="TOS66" s="643"/>
      <c r="TOT66" s="643"/>
      <c r="TOU66" s="643"/>
      <c r="TOV66" s="643"/>
      <c r="TOW66" s="643"/>
      <c r="TOX66" s="643"/>
      <c r="TOY66" s="643"/>
      <c r="TOZ66" s="643"/>
      <c r="TPA66" s="643"/>
      <c r="TPB66" s="643"/>
      <c r="TPC66" s="643"/>
      <c r="TPD66" s="643"/>
      <c r="TPE66" s="643"/>
      <c r="TPF66" s="643"/>
      <c r="TPG66" s="643"/>
      <c r="TPH66" s="643"/>
      <c r="TPI66" s="643"/>
      <c r="TPJ66" s="643"/>
      <c r="TPK66" s="643"/>
      <c r="TPL66" s="643"/>
      <c r="TPM66" s="643"/>
      <c r="TPN66" s="643"/>
      <c r="TPO66" s="643"/>
      <c r="TPP66" s="643"/>
      <c r="TPQ66" s="643"/>
      <c r="TPR66" s="643"/>
      <c r="TPS66" s="643"/>
      <c r="TPT66" s="643"/>
      <c r="TPU66" s="643"/>
      <c r="TPV66" s="643"/>
      <c r="TPW66" s="643"/>
      <c r="TPX66" s="643"/>
      <c r="TPY66" s="643"/>
      <c r="TPZ66" s="643"/>
      <c r="TQA66" s="643"/>
      <c r="TQB66" s="643"/>
      <c r="TQC66" s="643"/>
      <c r="TQD66" s="643"/>
      <c r="TQE66" s="643"/>
      <c r="TQF66" s="643"/>
      <c r="TQG66" s="643"/>
      <c r="TQH66" s="643"/>
      <c r="TQI66" s="643"/>
      <c r="TQJ66" s="643"/>
      <c r="TQK66" s="643"/>
      <c r="TQL66" s="643"/>
      <c r="TQM66" s="643"/>
      <c r="TQN66" s="643"/>
      <c r="TQO66" s="643"/>
      <c r="TQP66" s="643"/>
      <c r="TQQ66" s="643"/>
      <c r="TQR66" s="643"/>
      <c r="TQS66" s="643"/>
      <c r="TQT66" s="643"/>
      <c r="TQU66" s="643"/>
      <c r="TQV66" s="643"/>
      <c r="TQW66" s="643"/>
      <c r="TQX66" s="643"/>
      <c r="TQY66" s="643"/>
      <c r="TQZ66" s="643"/>
      <c r="TRA66" s="643"/>
      <c r="TRB66" s="643"/>
      <c r="TRC66" s="643"/>
      <c r="TRD66" s="643"/>
      <c r="TRE66" s="643"/>
      <c r="TRF66" s="643"/>
      <c r="TRG66" s="643"/>
      <c r="TRH66" s="643"/>
      <c r="TRI66" s="643"/>
      <c r="TRJ66" s="643"/>
      <c r="TRK66" s="643"/>
      <c r="TRL66" s="643"/>
      <c r="TRM66" s="643"/>
      <c r="TRN66" s="643"/>
      <c r="TRO66" s="643"/>
      <c r="TRP66" s="643"/>
      <c r="TRQ66" s="643"/>
      <c r="TRR66" s="643"/>
      <c r="TRS66" s="643"/>
      <c r="TRT66" s="643"/>
      <c r="TRU66" s="643"/>
      <c r="TRV66" s="643"/>
      <c r="TRW66" s="643"/>
      <c r="TRX66" s="643"/>
      <c r="TRY66" s="643"/>
      <c r="TRZ66" s="643"/>
      <c r="TSA66" s="643"/>
      <c r="TSB66" s="643"/>
      <c r="TSC66" s="643"/>
      <c r="TSD66" s="643"/>
      <c r="TSE66" s="643"/>
      <c r="TSF66" s="643"/>
      <c r="TSG66" s="643"/>
      <c r="TSH66" s="643"/>
      <c r="TSI66" s="643"/>
      <c r="TSJ66" s="643"/>
      <c r="TSK66" s="643"/>
      <c r="TSL66" s="643"/>
      <c r="TSM66" s="643"/>
      <c r="TSN66" s="643"/>
      <c r="TSO66" s="643"/>
      <c r="TSP66" s="643"/>
      <c r="TSQ66" s="643"/>
      <c r="TSR66" s="643"/>
      <c r="TSS66" s="643"/>
      <c r="TST66" s="643"/>
      <c r="TSU66" s="643"/>
      <c r="TSV66" s="643"/>
      <c r="TSW66" s="643"/>
      <c r="TSX66" s="643"/>
      <c r="TSY66" s="643"/>
      <c r="TSZ66" s="643"/>
      <c r="TTA66" s="643"/>
      <c r="TTB66" s="643"/>
      <c r="TTC66" s="643"/>
      <c r="TTD66" s="643"/>
      <c r="TTE66" s="643"/>
      <c r="TTF66" s="643"/>
      <c r="TTG66" s="643"/>
      <c r="TTH66" s="643"/>
      <c r="TTI66" s="643"/>
      <c r="TTJ66" s="643"/>
      <c r="TTK66" s="643"/>
      <c r="TTL66" s="643"/>
      <c r="TTM66" s="643"/>
      <c r="TTN66" s="643"/>
      <c r="TTO66" s="643"/>
      <c r="TTP66" s="643"/>
      <c r="TTQ66" s="643"/>
      <c r="TTR66" s="643"/>
      <c r="TTS66" s="643"/>
      <c r="TTT66" s="643"/>
      <c r="TTU66" s="643"/>
      <c r="TTV66" s="643"/>
      <c r="TTW66" s="643"/>
      <c r="TTX66" s="643"/>
      <c r="TTY66" s="643"/>
      <c r="TTZ66" s="643"/>
      <c r="TUA66" s="643"/>
      <c r="TUB66" s="643"/>
      <c r="TUC66" s="643"/>
      <c r="TUD66" s="643"/>
      <c r="TUE66" s="643"/>
      <c r="TUF66" s="643"/>
      <c r="TUG66" s="643"/>
      <c r="TUH66" s="643"/>
      <c r="TUI66" s="643"/>
      <c r="TUJ66" s="643"/>
      <c r="TUK66" s="643"/>
      <c r="TUL66" s="643"/>
      <c r="TUM66" s="643"/>
      <c r="TUN66" s="643"/>
      <c r="TUO66" s="643"/>
      <c r="TUP66" s="643"/>
      <c r="TUQ66" s="643"/>
      <c r="TUR66" s="643"/>
      <c r="TUS66" s="643"/>
      <c r="TUT66" s="643"/>
      <c r="TUU66" s="643"/>
      <c r="TUV66" s="643"/>
      <c r="TUW66" s="643"/>
      <c r="TUX66" s="643"/>
      <c r="TUY66" s="643"/>
      <c r="TUZ66" s="643"/>
      <c r="TVA66" s="643"/>
      <c r="TVB66" s="643"/>
      <c r="TVC66" s="643"/>
      <c r="TVD66" s="643"/>
      <c r="TVE66" s="643"/>
      <c r="TVF66" s="643"/>
      <c r="TVG66" s="643"/>
      <c r="TVH66" s="643"/>
      <c r="TVI66" s="643"/>
      <c r="TVJ66" s="643"/>
      <c r="TVK66" s="643"/>
      <c r="TVL66" s="643"/>
      <c r="TVM66" s="643"/>
      <c r="TVN66" s="643"/>
      <c r="TVO66" s="643"/>
      <c r="TVP66" s="643"/>
      <c r="TVQ66" s="643"/>
      <c r="TVR66" s="643"/>
      <c r="TVS66" s="643"/>
      <c r="TVT66" s="643"/>
      <c r="TVU66" s="643"/>
      <c r="TVV66" s="643"/>
      <c r="TVW66" s="643"/>
      <c r="TVX66" s="643"/>
      <c r="TVY66" s="643"/>
      <c r="TVZ66" s="643"/>
      <c r="TWA66" s="643"/>
      <c r="TWB66" s="643"/>
      <c r="TWC66" s="643"/>
      <c r="TWD66" s="643"/>
      <c r="TWE66" s="643"/>
      <c r="TWF66" s="643"/>
      <c r="TWG66" s="643"/>
      <c r="TWH66" s="643"/>
      <c r="TWI66" s="643"/>
      <c r="TWJ66" s="643"/>
      <c r="TWK66" s="643"/>
      <c r="TWL66" s="643"/>
      <c r="TWM66" s="643"/>
      <c r="TWN66" s="643"/>
      <c r="TWO66" s="643"/>
      <c r="TWP66" s="643"/>
      <c r="TWQ66" s="643"/>
      <c r="TWR66" s="643"/>
      <c r="TWS66" s="643"/>
      <c r="TWT66" s="643"/>
      <c r="TWU66" s="643"/>
      <c r="TWV66" s="643"/>
      <c r="TWW66" s="643"/>
      <c r="TWX66" s="643"/>
      <c r="TWY66" s="643"/>
      <c r="TWZ66" s="643"/>
      <c r="TXA66" s="643"/>
      <c r="TXB66" s="643"/>
      <c r="TXC66" s="643"/>
      <c r="TXD66" s="643"/>
      <c r="TXE66" s="643"/>
      <c r="TXF66" s="643"/>
      <c r="TXG66" s="643"/>
      <c r="TXH66" s="643"/>
      <c r="TXI66" s="643"/>
      <c r="TXJ66" s="643"/>
      <c r="TXK66" s="643"/>
      <c r="TXL66" s="643"/>
      <c r="TXM66" s="643"/>
      <c r="TXN66" s="643"/>
      <c r="TXO66" s="643"/>
      <c r="TXP66" s="643"/>
      <c r="TXQ66" s="643"/>
      <c r="TXR66" s="643"/>
      <c r="TXS66" s="643"/>
      <c r="TXT66" s="643"/>
      <c r="TXU66" s="643"/>
      <c r="TXV66" s="643"/>
      <c r="TXW66" s="643"/>
      <c r="TXX66" s="643"/>
      <c r="TXY66" s="643"/>
      <c r="TXZ66" s="643"/>
      <c r="TYA66" s="643"/>
      <c r="TYB66" s="643"/>
      <c r="TYC66" s="643"/>
      <c r="TYD66" s="643"/>
      <c r="TYE66" s="643"/>
      <c r="TYF66" s="643"/>
      <c r="TYG66" s="643"/>
      <c r="TYH66" s="643"/>
      <c r="TYI66" s="643"/>
      <c r="TYJ66" s="643"/>
      <c r="TYK66" s="643"/>
      <c r="TYL66" s="643"/>
      <c r="TYM66" s="643"/>
      <c r="TYN66" s="643"/>
      <c r="TYO66" s="643"/>
      <c r="TYP66" s="643"/>
      <c r="TYQ66" s="643"/>
      <c r="TYR66" s="643"/>
      <c r="TYS66" s="643"/>
      <c r="TYT66" s="643"/>
      <c r="TYU66" s="643"/>
      <c r="TYV66" s="643"/>
      <c r="TYW66" s="643"/>
      <c r="TYX66" s="643"/>
      <c r="TYY66" s="643"/>
      <c r="TYZ66" s="643"/>
      <c r="TZA66" s="643"/>
      <c r="TZB66" s="643"/>
      <c r="TZC66" s="643"/>
      <c r="TZD66" s="643"/>
      <c r="TZE66" s="643"/>
      <c r="TZF66" s="643"/>
      <c r="TZG66" s="643"/>
      <c r="TZH66" s="643"/>
      <c r="TZI66" s="643"/>
      <c r="TZJ66" s="643"/>
      <c r="TZK66" s="643"/>
      <c r="TZL66" s="643"/>
      <c r="TZM66" s="643"/>
      <c r="TZN66" s="643"/>
      <c r="TZO66" s="643"/>
      <c r="TZP66" s="643"/>
      <c r="TZQ66" s="643"/>
      <c r="TZR66" s="643"/>
      <c r="TZS66" s="643"/>
      <c r="TZT66" s="643"/>
      <c r="TZU66" s="643"/>
      <c r="TZV66" s="643"/>
      <c r="TZW66" s="643"/>
      <c r="TZX66" s="643"/>
      <c r="TZY66" s="643"/>
      <c r="TZZ66" s="643"/>
      <c r="UAA66" s="643"/>
      <c r="UAB66" s="643"/>
      <c r="UAC66" s="643"/>
      <c r="UAD66" s="643"/>
      <c r="UAE66" s="643"/>
      <c r="UAF66" s="643"/>
      <c r="UAG66" s="643"/>
      <c r="UAH66" s="643"/>
      <c r="UAI66" s="643"/>
      <c r="UAJ66" s="643"/>
      <c r="UAK66" s="643"/>
      <c r="UAL66" s="643"/>
      <c r="UAM66" s="643"/>
      <c r="UAN66" s="643"/>
      <c r="UAO66" s="643"/>
      <c r="UAP66" s="643"/>
      <c r="UAQ66" s="643"/>
      <c r="UAR66" s="643"/>
      <c r="UAS66" s="643"/>
      <c r="UAT66" s="643"/>
      <c r="UAU66" s="643"/>
      <c r="UAV66" s="643"/>
      <c r="UAW66" s="643"/>
      <c r="UAX66" s="643"/>
      <c r="UAY66" s="643"/>
      <c r="UAZ66" s="643"/>
      <c r="UBA66" s="643"/>
      <c r="UBB66" s="643"/>
      <c r="UBC66" s="643"/>
      <c r="UBD66" s="643"/>
      <c r="UBE66" s="643"/>
      <c r="UBF66" s="643"/>
      <c r="UBG66" s="643"/>
      <c r="UBH66" s="643"/>
      <c r="UBI66" s="643"/>
      <c r="UBJ66" s="643"/>
      <c r="UBK66" s="643"/>
      <c r="UBL66" s="643"/>
      <c r="UBM66" s="643"/>
      <c r="UBN66" s="643"/>
      <c r="UBO66" s="643"/>
      <c r="UBP66" s="643"/>
      <c r="UBQ66" s="643"/>
      <c r="UBR66" s="643"/>
      <c r="UBS66" s="643"/>
      <c r="UBT66" s="643"/>
      <c r="UBU66" s="643"/>
      <c r="UBV66" s="643"/>
      <c r="UBW66" s="643"/>
      <c r="UBX66" s="643"/>
      <c r="UBY66" s="643"/>
      <c r="UBZ66" s="643"/>
      <c r="UCA66" s="643"/>
      <c r="UCB66" s="643"/>
      <c r="UCC66" s="643"/>
      <c r="UCD66" s="643"/>
      <c r="UCE66" s="643"/>
      <c r="UCF66" s="643"/>
      <c r="UCG66" s="643"/>
      <c r="UCH66" s="643"/>
      <c r="UCI66" s="643"/>
      <c r="UCJ66" s="643"/>
      <c r="UCK66" s="643"/>
      <c r="UCL66" s="643"/>
      <c r="UCM66" s="643"/>
      <c r="UCN66" s="643"/>
      <c r="UCO66" s="643"/>
      <c r="UCP66" s="643"/>
      <c r="UCQ66" s="643"/>
      <c r="UCR66" s="643"/>
      <c r="UCS66" s="643"/>
      <c r="UCT66" s="643"/>
      <c r="UCU66" s="643"/>
      <c r="UCV66" s="643"/>
      <c r="UCW66" s="643"/>
      <c r="UCX66" s="643"/>
      <c r="UCY66" s="643"/>
      <c r="UCZ66" s="643"/>
      <c r="UDA66" s="643"/>
      <c r="UDB66" s="643"/>
      <c r="UDC66" s="643"/>
      <c r="UDD66" s="643"/>
      <c r="UDE66" s="643"/>
      <c r="UDF66" s="643"/>
      <c r="UDG66" s="643"/>
      <c r="UDH66" s="643"/>
      <c r="UDI66" s="643"/>
      <c r="UDJ66" s="643"/>
      <c r="UDK66" s="643"/>
      <c r="UDL66" s="643"/>
      <c r="UDM66" s="643"/>
      <c r="UDN66" s="643"/>
      <c r="UDO66" s="643"/>
      <c r="UDP66" s="643"/>
      <c r="UDQ66" s="643"/>
      <c r="UDR66" s="643"/>
      <c r="UDS66" s="643"/>
      <c r="UDT66" s="643"/>
      <c r="UDU66" s="643"/>
      <c r="UDV66" s="643"/>
      <c r="UDW66" s="643"/>
      <c r="UDX66" s="643"/>
      <c r="UDY66" s="643"/>
      <c r="UDZ66" s="643"/>
      <c r="UEA66" s="643"/>
      <c r="UEB66" s="643"/>
      <c r="UEC66" s="643"/>
      <c r="UED66" s="643"/>
      <c r="UEE66" s="643"/>
      <c r="UEF66" s="643"/>
      <c r="UEG66" s="643"/>
      <c r="UEH66" s="643"/>
      <c r="UEI66" s="643"/>
      <c r="UEJ66" s="643"/>
      <c r="UEK66" s="643"/>
      <c r="UEL66" s="643"/>
      <c r="UEM66" s="643"/>
      <c r="UEN66" s="643"/>
      <c r="UEO66" s="643"/>
      <c r="UEP66" s="643"/>
      <c r="UEQ66" s="643"/>
      <c r="UER66" s="643"/>
      <c r="UES66" s="643"/>
      <c r="UET66" s="643"/>
      <c r="UEU66" s="643"/>
      <c r="UEV66" s="643"/>
      <c r="UEW66" s="643"/>
      <c r="UEX66" s="643"/>
      <c r="UEY66" s="643"/>
      <c r="UEZ66" s="643"/>
      <c r="UFA66" s="643"/>
      <c r="UFB66" s="643"/>
      <c r="UFC66" s="643"/>
      <c r="UFD66" s="643"/>
      <c r="UFE66" s="643"/>
      <c r="UFF66" s="643"/>
      <c r="UFG66" s="643"/>
      <c r="UFH66" s="643"/>
      <c r="UFI66" s="643"/>
      <c r="UFJ66" s="643"/>
      <c r="UFK66" s="643"/>
      <c r="UFL66" s="643"/>
      <c r="UFM66" s="643"/>
      <c r="UFN66" s="643"/>
      <c r="UFO66" s="643"/>
      <c r="UFP66" s="643"/>
      <c r="UFQ66" s="643"/>
      <c r="UFR66" s="643"/>
      <c r="UFS66" s="643"/>
      <c r="UFT66" s="643"/>
      <c r="UFU66" s="643"/>
      <c r="UFV66" s="643"/>
      <c r="UFW66" s="643"/>
      <c r="UFX66" s="643"/>
      <c r="UFY66" s="643"/>
      <c r="UFZ66" s="643"/>
      <c r="UGA66" s="643"/>
      <c r="UGB66" s="643"/>
      <c r="UGC66" s="643"/>
      <c r="UGD66" s="643"/>
      <c r="UGE66" s="643"/>
      <c r="UGF66" s="643"/>
      <c r="UGG66" s="643"/>
      <c r="UGH66" s="643"/>
      <c r="UGI66" s="643"/>
      <c r="UGJ66" s="643"/>
      <c r="UGK66" s="643"/>
      <c r="UGL66" s="643"/>
      <c r="UGM66" s="643"/>
      <c r="UGN66" s="643"/>
      <c r="UGO66" s="643"/>
      <c r="UGP66" s="643"/>
      <c r="UGQ66" s="643"/>
      <c r="UGR66" s="643"/>
      <c r="UGS66" s="643"/>
      <c r="UGT66" s="643"/>
      <c r="UGU66" s="643"/>
      <c r="UGV66" s="643"/>
      <c r="UGW66" s="643"/>
      <c r="UGX66" s="643"/>
      <c r="UGY66" s="643"/>
      <c r="UGZ66" s="643"/>
      <c r="UHA66" s="643"/>
      <c r="UHB66" s="643"/>
      <c r="UHC66" s="643"/>
      <c r="UHD66" s="643"/>
      <c r="UHE66" s="643"/>
      <c r="UHF66" s="643"/>
      <c r="UHG66" s="643"/>
      <c r="UHH66" s="643"/>
      <c r="UHI66" s="643"/>
      <c r="UHJ66" s="643"/>
      <c r="UHK66" s="643"/>
      <c r="UHL66" s="643"/>
      <c r="UHM66" s="643"/>
      <c r="UHN66" s="643"/>
      <c r="UHO66" s="643"/>
      <c r="UHP66" s="643"/>
      <c r="UHQ66" s="643"/>
      <c r="UHR66" s="643"/>
      <c r="UHS66" s="643"/>
      <c r="UHT66" s="643"/>
      <c r="UHU66" s="643"/>
      <c r="UHV66" s="643"/>
      <c r="UHW66" s="643"/>
      <c r="UHX66" s="643"/>
      <c r="UHY66" s="643"/>
      <c r="UHZ66" s="643"/>
      <c r="UIA66" s="643"/>
      <c r="UIB66" s="643"/>
      <c r="UIC66" s="643"/>
      <c r="UID66" s="643"/>
      <c r="UIE66" s="643"/>
      <c r="UIF66" s="643"/>
      <c r="UIG66" s="643"/>
      <c r="UIH66" s="643"/>
      <c r="UII66" s="643"/>
      <c r="UIJ66" s="643"/>
      <c r="UIK66" s="643"/>
      <c r="UIL66" s="643"/>
      <c r="UIM66" s="643"/>
      <c r="UIN66" s="643"/>
      <c r="UIO66" s="643"/>
      <c r="UIP66" s="643"/>
      <c r="UIQ66" s="643"/>
      <c r="UIR66" s="643"/>
      <c r="UIS66" s="643"/>
      <c r="UIT66" s="643"/>
      <c r="UIU66" s="643"/>
      <c r="UIV66" s="643"/>
      <c r="UIW66" s="643"/>
      <c r="UIX66" s="643"/>
      <c r="UIY66" s="643"/>
      <c r="UIZ66" s="643"/>
      <c r="UJA66" s="643"/>
      <c r="UJB66" s="643"/>
      <c r="UJC66" s="643"/>
      <c r="UJD66" s="643"/>
      <c r="UJE66" s="643"/>
      <c r="UJF66" s="643"/>
      <c r="UJG66" s="643"/>
      <c r="UJH66" s="643"/>
      <c r="UJI66" s="643"/>
      <c r="UJJ66" s="643"/>
      <c r="UJK66" s="643"/>
      <c r="UJL66" s="643"/>
      <c r="UJM66" s="643"/>
      <c r="UJN66" s="643"/>
      <c r="UJO66" s="643"/>
      <c r="UJP66" s="643"/>
      <c r="UJQ66" s="643"/>
      <c r="UJR66" s="643"/>
      <c r="UJS66" s="643"/>
      <c r="UJT66" s="643"/>
      <c r="UJU66" s="643"/>
      <c r="UJV66" s="643"/>
      <c r="UJW66" s="643"/>
      <c r="UJX66" s="643"/>
      <c r="UJY66" s="643"/>
      <c r="UJZ66" s="643"/>
      <c r="UKA66" s="643"/>
      <c r="UKB66" s="643"/>
      <c r="UKC66" s="643"/>
      <c r="UKD66" s="643"/>
      <c r="UKE66" s="643"/>
      <c r="UKF66" s="643"/>
      <c r="UKG66" s="643"/>
      <c r="UKH66" s="643"/>
      <c r="UKI66" s="643"/>
      <c r="UKJ66" s="643"/>
      <c r="UKK66" s="643"/>
      <c r="UKL66" s="643"/>
      <c r="UKM66" s="643"/>
      <c r="UKN66" s="643"/>
      <c r="UKO66" s="643"/>
      <c r="UKP66" s="643"/>
      <c r="UKQ66" s="643"/>
      <c r="UKR66" s="643"/>
      <c r="UKS66" s="643"/>
      <c r="UKT66" s="643"/>
      <c r="UKU66" s="643"/>
      <c r="UKV66" s="643"/>
      <c r="UKW66" s="643"/>
      <c r="UKX66" s="643"/>
      <c r="UKY66" s="643"/>
      <c r="UKZ66" s="643"/>
      <c r="ULA66" s="643"/>
      <c r="ULB66" s="643"/>
      <c r="ULC66" s="643"/>
      <c r="ULD66" s="643"/>
      <c r="ULE66" s="643"/>
      <c r="ULF66" s="643"/>
      <c r="ULG66" s="643"/>
      <c r="ULH66" s="643"/>
      <c r="ULI66" s="643"/>
      <c r="ULJ66" s="643"/>
      <c r="ULK66" s="643"/>
      <c r="ULL66" s="643"/>
      <c r="ULM66" s="643"/>
      <c r="ULN66" s="643"/>
      <c r="ULO66" s="643"/>
      <c r="ULP66" s="643"/>
      <c r="ULQ66" s="643"/>
      <c r="ULR66" s="643"/>
      <c r="ULS66" s="643"/>
      <c r="ULT66" s="643"/>
      <c r="ULU66" s="643"/>
      <c r="ULV66" s="643"/>
      <c r="ULW66" s="643"/>
      <c r="ULX66" s="643"/>
      <c r="ULY66" s="643"/>
      <c r="ULZ66" s="643"/>
      <c r="UMA66" s="643"/>
      <c r="UMB66" s="643"/>
      <c r="UMC66" s="643"/>
      <c r="UMD66" s="643"/>
      <c r="UME66" s="643"/>
      <c r="UMF66" s="643"/>
      <c r="UMG66" s="643"/>
      <c r="UMH66" s="643"/>
      <c r="UMI66" s="643"/>
      <c r="UMJ66" s="643"/>
      <c r="UMK66" s="643"/>
      <c r="UML66" s="643"/>
      <c r="UMM66" s="643"/>
      <c r="UMN66" s="643"/>
      <c r="UMO66" s="643"/>
      <c r="UMP66" s="643"/>
      <c r="UMQ66" s="643"/>
      <c r="UMR66" s="643"/>
      <c r="UMS66" s="643"/>
      <c r="UMT66" s="643"/>
      <c r="UMU66" s="643"/>
      <c r="UMV66" s="643"/>
      <c r="UMW66" s="643"/>
      <c r="UMX66" s="643"/>
      <c r="UMY66" s="643"/>
      <c r="UMZ66" s="643"/>
      <c r="UNA66" s="643"/>
      <c r="UNB66" s="643"/>
      <c r="UNC66" s="643"/>
      <c r="UND66" s="643"/>
      <c r="UNE66" s="643"/>
      <c r="UNF66" s="643"/>
      <c r="UNG66" s="643"/>
      <c r="UNH66" s="643"/>
      <c r="UNI66" s="643"/>
      <c r="UNJ66" s="643"/>
      <c r="UNK66" s="643"/>
      <c r="UNL66" s="643"/>
      <c r="UNM66" s="643"/>
      <c r="UNN66" s="643"/>
      <c r="UNO66" s="643"/>
      <c r="UNP66" s="643"/>
      <c r="UNQ66" s="643"/>
      <c r="UNR66" s="643"/>
      <c r="UNS66" s="643"/>
      <c r="UNT66" s="643"/>
      <c r="UNU66" s="643"/>
      <c r="UNV66" s="643"/>
      <c r="UNW66" s="643"/>
      <c r="UNX66" s="643"/>
      <c r="UNY66" s="643"/>
      <c r="UNZ66" s="643"/>
      <c r="UOA66" s="643"/>
      <c r="UOB66" s="643"/>
      <c r="UOC66" s="643"/>
      <c r="UOD66" s="643"/>
      <c r="UOE66" s="643"/>
      <c r="UOF66" s="643"/>
      <c r="UOG66" s="643"/>
      <c r="UOH66" s="643"/>
      <c r="UOI66" s="643"/>
      <c r="UOJ66" s="643"/>
      <c r="UOK66" s="643"/>
      <c r="UOL66" s="643"/>
      <c r="UOM66" s="643"/>
      <c r="UON66" s="643"/>
      <c r="UOO66" s="643"/>
      <c r="UOP66" s="643"/>
      <c r="UOQ66" s="643"/>
      <c r="UOR66" s="643"/>
      <c r="UOS66" s="643"/>
      <c r="UOT66" s="643"/>
      <c r="UOU66" s="643"/>
      <c r="UOV66" s="643"/>
      <c r="UOW66" s="643"/>
      <c r="UOX66" s="643"/>
      <c r="UOY66" s="643"/>
      <c r="UOZ66" s="643"/>
      <c r="UPA66" s="643"/>
      <c r="UPB66" s="643"/>
      <c r="UPC66" s="643"/>
      <c r="UPD66" s="643"/>
      <c r="UPE66" s="643"/>
      <c r="UPF66" s="643"/>
      <c r="UPG66" s="643"/>
      <c r="UPH66" s="643"/>
      <c r="UPI66" s="643"/>
      <c r="UPJ66" s="643"/>
      <c r="UPK66" s="643"/>
      <c r="UPL66" s="643"/>
      <c r="UPM66" s="643"/>
      <c r="UPN66" s="643"/>
      <c r="UPO66" s="643"/>
      <c r="UPP66" s="643"/>
      <c r="UPQ66" s="643"/>
      <c r="UPR66" s="643"/>
      <c r="UPS66" s="643"/>
      <c r="UPT66" s="643"/>
      <c r="UPU66" s="643"/>
      <c r="UPV66" s="643"/>
      <c r="UPW66" s="643"/>
      <c r="UPX66" s="643"/>
      <c r="UPY66" s="643"/>
      <c r="UPZ66" s="643"/>
      <c r="UQA66" s="643"/>
      <c r="UQB66" s="643"/>
      <c r="UQC66" s="643"/>
      <c r="UQD66" s="643"/>
      <c r="UQE66" s="643"/>
      <c r="UQF66" s="643"/>
      <c r="UQG66" s="643"/>
      <c r="UQH66" s="643"/>
      <c r="UQI66" s="643"/>
      <c r="UQJ66" s="643"/>
      <c r="UQK66" s="643"/>
      <c r="UQL66" s="643"/>
      <c r="UQM66" s="643"/>
      <c r="UQN66" s="643"/>
      <c r="UQO66" s="643"/>
      <c r="UQP66" s="643"/>
      <c r="UQQ66" s="643"/>
      <c r="UQR66" s="643"/>
      <c r="UQS66" s="643"/>
      <c r="UQT66" s="643"/>
      <c r="UQU66" s="643"/>
      <c r="UQV66" s="643"/>
      <c r="UQW66" s="643"/>
      <c r="UQX66" s="643"/>
      <c r="UQY66" s="643"/>
      <c r="UQZ66" s="643"/>
      <c r="URA66" s="643"/>
      <c r="URB66" s="643"/>
      <c r="URC66" s="643"/>
      <c r="URD66" s="643"/>
      <c r="URE66" s="643"/>
      <c r="URF66" s="643"/>
      <c r="URG66" s="643"/>
      <c r="URH66" s="643"/>
      <c r="URI66" s="643"/>
      <c r="URJ66" s="643"/>
      <c r="URK66" s="643"/>
      <c r="URL66" s="643"/>
      <c r="URM66" s="643"/>
      <c r="URN66" s="643"/>
      <c r="URO66" s="643"/>
      <c r="URP66" s="643"/>
      <c r="URQ66" s="643"/>
      <c r="URR66" s="643"/>
      <c r="URS66" s="643"/>
      <c r="URT66" s="643"/>
      <c r="URU66" s="643"/>
      <c r="URV66" s="643"/>
      <c r="URW66" s="643"/>
      <c r="URX66" s="643"/>
      <c r="URY66" s="643"/>
      <c r="URZ66" s="643"/>
      <c r="USA66" s="643"/>
      <c r="USB66" s="643"/>
      <c r="USC66" s="643"/>
      <c r="USD66" s="643"/>
      <c r="USE66" s="643"/>
      <c r="USF66" s="643"/>
      <c r="USG66" s="643"/>
      <c r="USH66" s="643"/>
      <c r="USI66" s="643"/>
      <c r="USJ66" s="643"/>
      <c r="USK66" s="643"/>
      <c r="USL66" s="643"/>
      <c r="USM66" s="643"/>
      <c r="USN66" s="643"/>
      <c r="USO66" s="643"/>
      <c r="USP66" s="643"/>
      <c r="USQ66" s="643"/>
      <c r="USR66" s="643"/>
      <c r="USS66" s="643"/>
      <c r="UST66" s="643"/>
      <c r="USU66" s="643"/>
      <c r="USV66" s="643"/>
      <c r="USW66" s="643"/>
      <c r="USX66" s="643"/>
      <c r="USY66" s="643"/>
      <c r="USZ66" s="643"/>
      <c r="UTA66" s="643"/>
      <c r="UTB66" s="643"/>
      <c r="UTC66" s="643"/>
      <c r="UTD66" s="643"/>
      <c r="UTE66" s="643"/>
      <c r="UTF66" s="643"/>
      <c r="UTG66" s="643"/>
      <c r="UTH66" s="643"/>
      <c r="UTI66" s="643"/>
      <c r="UTJ66" s="643"/>
      <c r="UTK66" s="643"/>
      <c r="UTL66" s="643"/>
      <c r="UTM66" s="643"/>
      <c r="UTN66" s="643"/>
      <c r="UTO66" s="643"/>
      <c r="UTP66" s="643"/>
      <c r="UTQ66" s="643"/>
      <c r="UTR66" s="643"/>
      <c r="UTS66" s="643"/>
      <c r="UTT66" s="643"/>
      <c r="UTU66" s="643"/>
      <c r="UTV66" s="643"/>
      <c r="UTW66" s="643"/>
      <c r="UTX66" s="643"/>
      <c r="UTY66" s="643"/>
      <c r="UTZ66" s="643"/>
      <c r="UUA66" s="643"/>
      <c r="UUB66" s="643"/>
      <c r="UUC66" s="643"/>
      <c r="UUD66" s="643"/>
      <c r="UUE66" s="643"/>
      <c r="UUF66" s="643"/>
      <c r="UUG66" s="643"/>
      <c r="UUH66" s="643"/>
      <c r="UUI66" s="643"/>
      <c r="UUJ66" s="643"/>
      <c r="UUK66" s="643"/>
      <c r="UUL66" s="643"/>
      <c r="UUM66" s="643"/>
      <c r="UUN66" s="643"/>
      <c r="UUO66" s="643"/>
      <c r="UUP66" s="643"/>
      <c r="UUQ66" s="643"/>
      <c r="UUR66" s="643"/>
      <c r="UUS66" s="643"/>
      <c r="UUT66" s="643"/>
      <c r="UUU66" s="643"/>
      <c r="UUV66" s="643"/>
      <c r="UUW66" s="643"/>
      <c r="UUX66" s="643"/>
      <c r="UUY66" s="643"/>
      <c r="UUZ66" s="643"/>
      <c r="UVA66" s="643"/>
      <c r="UVB66" s="643"/>
      <c r="UVC66" s="643"/>
      <c r="UVD66" s="643"/>
      <c r="UVE66" s="643"/>
      <c r="UVF66" s="643"/>
      <c r="UVG66" s="643"/>
      <c r="UVH66" s="643"/>
      <c r="UVI66" s="643"/>
      <c r="UVJ66" s="643"/>
      <c r="UVK66" s="643"/>
      <c r="UVL66" s="643"/>
      <c r="UVM66" s="643"/>
      <c r="UVN66" s="643"/>
      <c r="UVO66" s="643"/>
      <c r="UVP66" s="643"/>
      <c r="UVQ66" s="643"/>
      <c r="UVR66" s="643"/>
      <c r="UVS66" s="643"/>
      <c r="UVT66" s="643"/>
      <c r="UVU66" s="643"/>
      <c r="UVV66" s="643"/>
      <c r="UVW66" s="643"/>
      <c r="UVX66" s="643"/>
      <c r="UVY66" s="643"/>
      <c r="UVZ66" s="643"/>
      <c r="UWA66" s="643"/>
      <c r="UWB66" s="643"/>
      <c r="UWC66" s="643"/>
      <c r="UWD66" s="643"/>
      <c r="UWE66" s="643"/>
      <c r="UWF66" s="643"/>
      <c r="UWG66" s="643"/>
      <c r="UWH66" s="643"/>
      <c r="UWI66" s="643"/>
      <c r="UWJ66" s="643"/>
      <c r="UWK66" s="643"/>
      <c r="UWL66" s="643"/>
      <c r="UWM66" s="643"/>
      <c r="UWN66" s="643"/>
      <c r="UWO66" s="643"/>
      <c r="UWP66" s="643"/>
      <c r="UWQ66" s="643"/>
      <c r="UWR66" s="643"/>
      <c r="UWS66" s="643"/>
      <c r="UWT66" s="643"/>
      <c r="UWU66" s="643"/>
      <c r="UWV66" s="643"/>
      <c r="UWW66" s="643"/>
      <c r="UWX66" s="643"/>
      <c r="UWY66" s="643"/>
      <c r="UWZ66" s="643"/>
      <c r="UXA66" s="643"/>
      <c r="UXB66" s="643"/>
      <c r="UXC66" s="643"/>
      <c r="UXD66" s="643"/>
      <c r="UXE66" s="643"/>
      <c r="UXF66" s="643"/>
      <c r="UXG66" s="643"/>
      <c r="UXH66" s="643"/>
      <c r="UXI66" s="643"/>
      <c r="UXJ66" s="643"/>
      <c r="UXK66" s="643"/>
      <c r="UXL66" s="643"/>
      <c r="UXM66" s="643"/>
      <c r="UXN66" s="643"/>
      <c r="UXO66" s="643"/>
      <c r="UXP66" s="643"/>
      <c r="UXQ66" s="643"/>
      <c r="UXR66" s="643"/>
      <c r="UXS66" s="643"/>
      <c r="UXT66" s="643"/>
      <c r="UXU66" s="643"/>
      <c r="UXV66" s="643"/>
      <c r="UXW66" s="643"/>
      <c r="UXX66" s="643"/>
      <c r="UXY66" s="643"/>
      <c r="UXZ66" s="643"/>
      <c r="UYA66" s="643"/>
      <c r="UYB66" s="643"/>
      <c r="UYC66" s="643"/>
      <c r="UYD66" s="643"/>
      <c r="UYE66" s="643"/>
      <c r="UYF66" s="643"/>
      <c r="UYG66" s="643"/>
      <c r="UYH66" s="643"/>
      <c r="UYI66" s="643"/>
      <c r="UYJ66" s="643"/>
      <c r="UYK66" s="643"/>
      <c r="UYL66" s="643"/>
      <c r="UYM66" s="643"/>
      <c r="UYN66" s="643"/>
      <c r="UYO66" s="643"/>
      <c r="UYP66" s="643"/>
      <c r="UYQ66" s="643"/>
      <c r="UYR66" s="643"/>
      <c r="UYS66" s="643"/>
      <c r="UYT66" s="643"/>
      <c r="UYU66" s="643"/>
      <c r="UYV66" s="643"/>
      <c r="UYW66" s="643"/>
      <c r="UYX66" s="643"/>
      <c r="UYY66" s="643"/>
      <c r="UYZ66" s="643"/>
      <c r="UZA66" s="643"/>
      <c r="UZB66" s="643"/>
      <c r="UZC66" s="643"/>
      <c r="UZD66" s="643"/>
      <c r="UZE66" s="643"/>
      <c r="UZF66" s="643"/>
      <c r="UZG66" s="643"/>
      <c r="UZH66" s="643"/>
      <c r="UZI66" s="643"/>
      <c r="UZJ66" s="643"/>
      <c r="UZK66" s="643"/>
      <c r="UZL66" s="643"/>
      <c r="UZM66" s="643"/>
      <c r="UZN66" s="643"/>
      <c r="UZO66" s="643"/>
      <c r="UZP66" s="643"/>
      <c r="UZQ66" s="643"/>
      <c r="UZR66" s="643"/>
      <c r="UZS66" s="643"/>
      <c r="UZT66" s="643"/>
      <c r="UZU66" s="643"/>
      <c r="UZV66" s="643"/>
      <c r="UZW66" s="643"/>
      <c r="UZX66" s="643"/>
      <c r="UZY66" s="643"/>
      <c r="UZZ66" s="643"/>
      <c r="VAA66" s="643"/>
      <c r="VAB66" s="643"/>
      <c r="VAC66" s="643"/>
      <c r="VAD66" s="643"/>
      <c r="VAE66" s="643"/>
      <c r="VAF66" s="643"/>
      <c r="VAG66" s="643"/>
      <c r="VAH66" s="643"/>
      <c r="VAI66" s="643"/>
      <c r="VAJ66" s="643"/>
      <c r="VAK66" s="643"/>
      <c r="VAL66" s="643"/>
      <c r="VAM66" s="643"/>
      <c r="VAN66" s="643"/>
      <c r="VAO66" s="643"/>
      <c r="VAP66" s="643"/>
      <c r="VAQ66" s="643"/>
      <c r="VAR66" s="643"/>
      <c r="VAS66" s="643"/>
      <c r="VAT66" s="643"/>
      <c r="VAU66" s="643"/>
      <c r="VAV66" s="643"/>
      <c r="VAW66" s="643"/>
      <c r="VAX66" s="643"/>
      <c r="VAY66" s="643"/>
      <c r="VAZ66" s="643"/>
      <c r="VBA66" s="643"/>
      <c r="VBB66" s="643"/>
      <c r="VBC66" s="643"/>
      <c r="VBD66" s="643"/>
      <c r="VBE66" s="643"/>
      <c r="VBF66" s="643"/>
      <c r="VBG66" s="643"/>
      <c r="VBH66" s="643"/>
      <c r="VBI66" s="643"/>
      <c r="VBJ66" s="643"/>
      <c r="VBK66" s="643"/>
      <c r="VBL66" s="643"/>
      <c r="VBM66" s="643"/>
      <c r="VBN66" s="643"/>
      <c r="VBO66" s="643"/>
      <c r="VBP66" s="643"/>
      <c r="VBQ66" s="643"/>
      <c r="VBR66" s="643"/>
      <c r="VBS66" s="643"/>
      <c r="VBT66" s="643"/>
      <c r="VBU66" s="643"/>
      <c r="VBV66" s="643"/>
      <c r="VBW66" s="643"/>
      <c r="VBX66" s="643"/>
      <c r="VBY66" s="643"/>
      <c r="VBZ66" s="643"/>
      <c r="VCA66" s="643"/>
      <c r="VCB66" s="643"/>
      <c r="VCC66" s="643"/>
      <c r="VCD66" s="643"/>
      <c r="VCE66" s="643"/>
      <c r="VCF66" s="643"/>
      <c r="VCG66" s="643"/>
      <c r="VCH66" s="643"/>
      <c r="VCI66" s="643"/>
      <c r="VCJ66" s="643"/>
      <c r="VCK66" s="643"/>
      <c r="VCL66" s="643"/>
      <c r="VCM66" s="643"/>
      <c r="VCN66" s="643"/>
      <c r="VCO66" s="643"/>
      <c r="VCP66" s="643"/>
      <c r="VCQ66" s="643"/>
      <c r="VCR66" s="643"/>
      <c r="VCS66" s="643"/>
      <c r="VCT66" s="643"/>
      <c r="VCU66" s="643"/>
      <c r="VCV66" s="643"/>
      <c r="VCW66" s="643"/>
      <c r="VCX66" s="643"/>
      <c r="VCY66" s="643"/>
      <c r="VCZ66" s="643"/>
      <c r="VDA66" s="643"/>
      <c r="VDB66" s="643"/>
      <c r="VDC66" s="643"/>
      <c r="VDD66" s="643"/>
      <c r="VDE66" s="643"/>
      <c r="VDF66" s="643"/>
      <c r="VDG66" s="643"/>
      <c r="VDH66" s="643"/>
      <c r="VDI66" s="643"/>
      <c r="VDJ66" s="643"/>
      <c r="VDK66" s="643"/>
      <c r="VDL66" s="643"/>
      <c r="VDM66" s="643"/>
      <c r="VDN66" s="643"/>
      <c r="VDO66" s="643"/>
      <c r="VDP66" s="643"/>
      <c r="VDQ66" s="643"/>
      <c r="VDR66" s="643"/>
      <c r="VDS66" s="643"/>
      <c r="VDT66" s="643"/>
      <c r="VDU66" s="643"/>
      <c r="VDV66" s="643"/>
      <c r="VDW66" s="643"/>
      <c r="VDX66" s="643"/>
      <c r="VDY66" s="643"/>
      <c r="VDZ66" s="643"/>
      <c r="VEA66" s="643"/>
      <c r="VEB66" s="643"/>
      <c r="VEC66" s="643"/>
      <c r="VED66" s="643"/>
      <c r="VEE66" s="643"/>
      <c r="VEF66" s="643"/>
      <c r="VEG66" s="643"/>
      <c r="VEH66" s="643"/>
      <c r="VEI66" s="643"/>
      <c r="VEJ66" s="643"/>
      <c r="VEK66" s="643"/>
      <c r="VEL66" s="643"/>
      <c r="VEM66" s="643"/>
      <c r="VEN66" s="643"/>
      <c r="VEO66" s="643"/>
      <c r="VEP66" s="643"/>
      <c r="VEQ66" s="643"/>
      <c r="VER66" s="643"/>
      <c r="VES66" s="643"/>
      <c r="VET66" s="643"/>
      <c r="VEU66" s="643"/>
      <c r="VEV66" s="643"/>
      <c r="VEW66" s="643"/>
      <c r="VEX66" s="643"/>
      <c r="VEY66" s="643"/>
      <c r="VEZ66" s="643"/>
      <c r="VFA66" s="643"/>
      <c r="VFB66" s="643"/>
      <c r="VFC66" s="643"/>
      <c r="VFD66" s="643"/>
      <c r="VFE66" s="643"/>
      <c r="VFF66" s="643"/>
      <c r="VFG66" s="643"/>
      <c r="VFH66" s="643"/>
      <c r="VFI66" s="643"/>
      <c r="VFJ66" s="643"/>
      <c r="VFK66" s="643"/>
      <c r="VFL66" s="643"/>
      <c r="VFM66" s="643"/>
      <c r="VFN66" s="643"/>
      <c r="VFO66" s="643"/>
      <c r="VFP66" s="643"/>
      <c r="VFQ66" s="643"/>
      <c r="VFR66" s="643"/>
      <c r="VFS66" s="643"/>
      <c r="VFT66" s="643"/>
      <c r="VFU66" s="643"/>
      <c r="VFV66" s="643"/>
      <c r="VFW66" s="643"/>
      <c r="VFX66" s="643"/>
      <c r="VFY66" s="643"/>
      <c r="VFZ66" s="643"/>
      <c r="VGA66" s="643"/>
      <c r="VGB66" s="643"/>
      <c r="VGC66" s="643"/>
      <c r="VGD66" s="643"/>
      <c r="VGE66" s="643"/>
      <c r="VGF66" s="643"/>
      <c r="VGG66" s="643"/>
      <c r="VGH66" s="643"/>
      <c r="VGI66" s="643"/>
      <c r="VGJ66" s="643"/>
      <c r="VGK66" s="643"/>
      <c r="VGL66" s="643"/>
      <c r="VGM66" s="643"/>
      <c r="VGN66" s="643"/>
      <c r="VGO66" s="643"/>
      <c r="VGP66" s="643"/>
      <c r="VGQ66" s="643"/>
      <c r="VGR66" s="643"/>
      <c r="VGS66" s="643"/>
      <c r="VGT66" s="643"/>
      <c r="VGU66" s="643"/>
      <c r="VGV66" s="643"/>
      <c r="VGW66" s="643"/>
      <c r="VGX66" s="643"/>
      <c r="VGY66" s="643"/>
      <c r="VGZ66" s="643"/>
      <c r="VHA66" s="643"/>
      <c r="VHB66" s="643"/>
      <c r="VHC66" s="643"/>
      <c r="VHD66" s="643"/>
      <c r="VHE66" s="643"/>
      <c r="VHF66" s="643"/>
      <c r="VHG66" s="643"/>
      <c r="VHH66" s="643"/>
      <c r="VHI66" s="643"/>
      <c r="VHJ66" s="643"/>
      <c r="VHK66" s="643"/>
      <c r="VHL66" s="643"/>
      <c r="VHM66" s="643"/>
      <c r="VHN66" s="643"/>
      <c r="VHO66" s="643"/>
      <c r="VHP66" s="643"/>
      <c r="VHQ66" s="643"/>
      <c r="VHR66" s="643"/>
      <c r="VHS66" s="643"/>
      <c r="VHT66" s="643"/>
      <c r="VHU66" s="643"/>
      <c r="VHV66" s="643"/>
      <c r="VHW66" s="643"/>
      <c r="VHX66" s="643"/>
      <c r="VHY66" s="643"/>
      <c r="VHZ66" s="643"/>
      <c r="VIA66" s="643"/>
      <c r="VIB66" s="643"/>
      <c r="VIC66" s="643"/>
      <c r="VID66" s="643"/>
      <c r="VIE66" s="643"/>
      <c r="VIF66" s="643"/>
      <c r="VIG66" s="643"/>
      <c r="VIH66" s="643"/>
      <c r="VII66" s="643"/>
      <c r="VIJ66" s="643"/>
      <c r="VIK66" s="643"/>
      <c r="VIL66" s="643"/>
      <c r="VIM66" s="643"/>
      <c r="VIN66" s="643"/>
      <c r="VIO66" s="643"/>
      <c r="VIP66" s="643"/>
      <c r="VIQ66" s="643"/>
      <c r="VIR66" s="643"/>
      <c r="VIS66" s="643"/>
      <c r="VIT66" s="643"/>
      <c r="VIU66" s="643"/>
      <c r="VIV66" s="643"/>
      <c r="VIW66" s="643"/>
      <c r="VIX66" s="643"/>
      <c r="VIY66" s="643"/>
      <c r="VIZ66" s="643"/>
      <c r="VJA66" s="643"/>
      <c r="VJB66" s="643"/>
      <c r="VJC66" s="643"/>
      <c r="VJD66" s="643"/>
      <c r="VJE66" s="643"/>
      <c r="VJF66" s="643"/>
      <c r="VJG66" s="643"/>
      <c r="VJH66" s="643"/>
      <c r="VJI66" s="643"/>
      <c r="VJJ66" s="643"/>
      <c r="VJK66" s="643"/>
      <c r="VJL66" s="643"/>
      <c r="VJM66" s="643"/>
      <c r="VJN66" s="643"/>
      <c r="VJO66" s="643"/>
      <c r="VJP66" s="643"/>
      <c r="VJQ66" s="643"/>
      <c r="VJR66" s="643"/>
      <c r="VJS66" s="643"/>
      <c r="VJT66" s="643"/>
      <c r="VJU66" s="643"/>
      <c r="VJV66" s="643"/>
      <c r="VJW66" s="643"/>
      <c r="VJX66" s="643"/>
      <c r="VJY66" s="643"/>
      <c r="VJZ66" s="643"/>
      <c r="VKA66" s="643"/>
      <c r="VKB66" s="643"/>
      <c r="VKC66" s="643"/>
      <c r="VKD66" s="643"/>
      <c r="VKE66" s="643"/>
      <c r="VKF66" s="643"/>
      <c r="VKG66" s="643"/>
      <c r="VKH66" s="643"/>
      <c r="VKI66" s="643"/>
      <c r="VKJ66" s="643"/>
      <c r="VKK66" s="643"/>
      <c r="VKL66" s="643"/>
      <c r="VKM66" s="643"/>
      <c r="VKN66" s="643"/>
      <c r="VKO66" s="643"/>
      <c r="VKP66" s="643"/>
      <c r="VKQ66" s="643"/>
      <c r="VKR66" s="643"/>
      <c r="VKS66" s="643"/>
      <c r="VKT66" s="643"/>
      <c r="VKU66" s="643"/>
      <c r="VKV66" s="643"/>
      <c r="VKW66" s="643"/>
      <c r="VKX66" s="643"/>
      <c r="VKY66" s="643"/>
      <c r="VKZ66" s="643"/>
      <c r="VLA66" s="643"/>
      <c r="VLB66" s="643"/>
      <c r="VLC66" s="643"/>
      <c r="VLD66" s="643"/>
      <c r="VLE66" s="643"/>
      <c r="VLF66" s="643"/>
      <c r="VLG66" s="643"/>
      <c r="VLH66" s="643"/>
      <c r="VLI66" s="643"/>
      <c r="VLJ66" s="643"/>
      <c r="VLK66" s="643"/>
      <c r="VLL66" s="643"/>
      <c r="VLM66" s="643"/>
      <c r="VLN66" s="643"/>
      <c r="VLO66" s="643"/>
      <c r="VLP66" s="643"/>
      <c r="VLQ66" s="643"/>
      <c r="VLR66" s="643"/>
      <c r="VLS66" s="643"/>
      <c r="VLT66" s="643"/>
      <c r="VLU66" s="643"/>
      <c r="VLV66" s="643"/>
      <c r="VLW66" s="643"/>
      <c r="VLX66" s="643"/>
      <c r="VLY66" s="643"/>
      <c r="VLZ66" s="643"/>
      <c r="VMA66" s="643"/>
      <c r="VMB66" s="643"/>
      <c r="VMC66" s="643"/>
      <c r="VMD66" s="643"/>
      <c r="VME66" s="643"/>
      <c r="VMF66" s="643"/>
      <c r="VMG66" s="643"/>
      <c r="VMH66" s="643"/>
      <c r="VMI66" s="643"/>
      <c r="VMJ66" s="643"/>
      <c r="VMK66" s="643"/>
      <c r="VML66" s="643"/>
      <c r="VMM66" s="643"/>
      <c r="VMN66" s="643"/>
      <c r="VMO66" s="643"/>
      <c r="VMP66" s="643"/>
      <c r="VMQ66" s="643"/>
      <c r="VMR66" s="643"/>
      <c r="VMS66" s="643"/>
      <c r="VMT66" s="643"/>
      <c r="VMU66" s="643"/>
      <c r="VMV66" s="643"/>
      <c r="VMW66" s="643"/>
      <c r="VMX66" s="643"/>
      <c r="VMY66" s="643"/>
      <c r="VMZ66" s="643"/>
      <c r="VNA66" s="643"/>
      <c r="VNB66" s="643"/>
      <c r="VNC66" s="643"/>
      <c r="VND66" s="643"/>
      <c r="VNE66" s="643"/>
      <c r="VNF66" s="643"/>
      <c r="VNG66" s="643"/>
      <c r="VNH66" s="643"/>
      <c r="VNI66" s="643"/>
      <c r="VNJ66" s="643"/>
      <c r="VNK66" s="643"/>
      <c r="VNL66" s="643"/>
      <c r="VNM66" s="643"/>
      <c r="VNN66" s="643"/>
      <c r="VNO66" s="643"/>
      <c r="VNP66" s="643"/>
      <c r="VNQ66" s="643"/>
      <c r="VNR66" s="643"/>
      <c r="VNS66" s="643"/>
      <c r="VNT66" s="643"/>
      <c r="VNU66" s="643"/>
      <c r="VNV66" s="643"/>
      <c r="VNW66" s="643"/>
      <c r="VNX66" s="643"/>
      <c r="VNY66" s="643"/>
      <c r="VNZ66" s="643"/>
      <c r="VOA66" s="643"/>
      <c r="VOB66" s="643"/>
      <c r="VOC66" s="643"/>
      <c r="VOD66" s="643"/>
      <c r="VOE66" s="643"/>
      <c r="VOF66" s="643"/>
      <c r="VOG66" s="643"/>
      <c r="VOH66" s="643"/>
      <c r="VOI66" s="643"/>
      <c r="VOJ66" s="643"/>
      <c r="VOK66" s="643"/>
      <c r="VOL66" s="643"/>
      <c r="VOM66" s="643"/>
      <c r="VON66" s="643"/>
      <c r="VOO66" s="643"/>
      <c r="VOP66" s="643"/>
      <c r="VOQ66" s="643"/>
      <c r="VOR66" s="643"/>
      <c r="VOS66" s="643"/>
      <c r="VOT66" s="643"/>
      <c r="VOU66" s="643"/>
      <c r="VOV66" s="643"/>
      <c r="VOW66" s="643"/>
      <c r="VOX66" s="643"/>
      <c r="VOY66" s="643"/>
      <c r="VOZ66" s="643"/>
      <c r="VPA66" s="643"/>
      <c r="VPB66" s="643"/>
      <c r="VPC66" s="643"/>
      <c r="VPD66" s="643"/>
      <c r="VPE66" s="643"/>
      <c r="VPF66" s="643"/>
      <c r="VPG66" s="643"/>
      <c r="VPH66" s="643"/>
      <c r="VPI66" s="643"/>
      <c r="VPJ66" s="643"/>
      <c r="VPK66" s="643"/>
      <c r="VPL66" s="643"/>
      <c r="VPM66" s="643"/>
      <c r="VPN66" s="643"/>
      <c r="VPO66" s="643"/>
      <c r="VPP66" s="643"/>
      <c r="VPQ66" s="643"/>
      <c r="VPR66" s="643"/>
      <c r="VPS66" s="643"/>
      <c r="VPT66" s="643"/>
      <c r="VPU66" s="643"/>
      <c r="VPV66" s="643"/>
      <c r="VPW66" s="643"/>
      <c r="VPX66" s="643"/>
      <c r="VPY66" s="643"/>
      <c r="VPZ66" s="643"/>
      <c r="VQA66" s="643"/>
      <c r="VQB66" s="643"/>
      <c r="VQC66" s="643"/>
      <c r="VQD66" s="643"/>
      <c r="VQE66" s="643"/>
      <c r="VQF66" s="643"/>
      <c r="VQG66" s="643"/>
      <c r="VQH66" s="643"/>
      <c r="VQI66" s="643"/>
      <c r="VQJ66" s="643"/>
      <c r="VQK66" s="643"/>
      <c r="VQL66" s="643"/>
      <c r="VQM66" s="643"/>
      <c r="VQN66" s="643"/>
      <c r="VQO66" s="643"/>
      <c r="VQP66" s="643"/>
      <c r="VQQ66" s="643"/>
      <c r="VQR66" s="643"/>
      <c r="VQS66" s="643"/>
      <c r="VQT66" s="643"/>
      <c r="VQU66" s="643"/>
      <c r="VQV66" s="643"/>
      <c r="VQW66" s="643"/>
      <c r="VQX66" s="643"/>
      <c r="VQY66" s="643"/>
      <c r="VQZ66" s="643"/>
      <c r="VRA66" s="643"/>
      <c r="VRB66" s="643"/>
      <c r="VRC66" s="643"/>
      <c r="VRD66" s="643"/>
      <c r="VRE66" s="643"/>
      <c r="VRF66" s="643"/>
      <c r="VRG66" s="643"/>
      <c r="VRH66" s="643"/>
      <c r="VRI66" s="643"/>
      <c r="VRJ66" s="643"/>
      <c r="VRK66" s="643"/>
      <c r="VRL66" s="643"/>
      <c r="VRM66" s="643"/>
      <c r="VRN66" s="643"/>
      <c r="VRO66" s="643"/>
      <c r="VRP66" s="643"/>
      <c r="VRQ66" s="643"/>
      <c r="VRR66" s="643"/>
      <c r="VRS66" s="643"/>
      <c r="VRT66" s="643"/>
      <c r="VRU66" s="643"/>
      <c r="VRV66" s="643"/>
      <c r="VRW66" s="643"/>
      <c r="VRX66" s="643"/>
      <c r="VRY66" s="643"/>
      <c r="VRZ66" s="643"/>
      <c r="VSA66" s="643"/>
      <c r="VSB66" s="643"/>
      <c r="VSC66" s="643"/>
      <c r="VSD66" s="643"/>
      <c r="VSE66" s="643"/>
      <c r="VSF66" s="643"/>
      <c r="VSG66" s="643"/>
      <c r="VSH66" s="643"/>
      <c r="VSI66" s="643"/>
      <c r="VSJ66" s="643"/>
      <c r="VSK66" s="643"/>
      <c r="VSL66" s="643"/>
      <c r="VSM66" s="643"/>
      <c r="VSN66" s="643"/>
      <c r="VSO66" s="643"/>
      <c r="VSP66" s="643"/>
      <c r="VSQ66" s="643"/>
      <c r="VSR66" s="643"/>
      <c r="VSS66" s="643"/>
      <c r="VST66" s="643"/>
      <c r="VSU66" s="643"/>
      <c r="VSV66" s="643"/>
      <c r="VSW66" s="643"/>
      <c r="VSX66" s="643"/>
      <c r="VSY66" s="643"/>
      <c r="VSZ66" s="643"/>
      <c r="VTA66" s="643"/>
      <c r="VTB66" s="643"/>
      <c r="VTC66" s="643"/>
      <c r="VTD66" s="643"/>
      <c r="VTE66" s="643"/>
      <c r="VTF66" s="643"/>
      <c r="VTG66" s="643"/>
      <c r="VTH66" s="643"/>
      <c r="VTI66" s="643"/>
      <c r="VTJ66" s="643"/>
      <c r="VTK66" s="643"/>
      <c r="VTL66" s="643"/>
      <c r="VTM66" s="643"/>
      <c r="VTN66" s="643"/>
      <c r="VTO66" s="643"/>
      <c r="VTP66" s="643"/>
      <c r="VTQ66" s="643"/>
      <c r="VTR66" s="643"/>
      <c r="VTS66" s="643"/>
      <c r="VTT66" s="643"/>
      <c r="VTU66" s="643"/>
      <c r="VTV66" s="643"/>
      <c r="VTW66" s="643"/>
      <c r="VTX66" s="643"/>
      <c r="VTY66" s="643"/>
      <c r="VTZ66" s="643"/>
      <c r="VUA66" s="643"/>
      <c r="VUB66" s="643"/>
      <c r="VUC66" s="643"/>
      <c r="VUD66" s="643"/>
      <c r="VUE66" s="643"/>
      <c r="VUF66" s="643"/>
      <c r="VUG66" s="643"/>
      <c r="VUH66" s="643"/>
      <c r="VUI66" s="643"/>
      <c r="VUJ66" s="643"/>
      <c r="VUK66" s="643"/>
      <c r="VUL66" s="643"/>
      <c r="VUM66" s="643"/>
      <c r="VUN66" s="643"/>
      <c r="VUO66" s="643"/>
      <c r="VUP66" s="643"/>
      <c r="VUQ66" s="643"/>
      <c r="VUR66" s="643"/>
      <c r="VUS66" s="643"/>
      <c r="VUT66" s="643"/>
      <c r="VUU66" s="643"/>
      <c r="VUV66" s="643"/>
      <c r="VUW66" s="643"/>
      <c r="VUX66" s="643"/>
      <c r="VUY66" s="643"/>
      <c r="VUZ66" s="643"/>
      <c r="VVA66" s="643"/>
      <c r="VVB66" s="643"/>
      <c r="VVC66" s="643"/>
      <c r="VVD66" s="643"/>
      <c r="VVE66" s="643"/>
      <c r="VVF66" s="643"/>
      <c r="VVG66" s="643"/>
      <c r="VVH66" s="643"/>
      <c r="VVI66" s="643"/>
      <c r="VVJ66" s="643"/>
      <c r="VVK66" s="643"/>
      <c r="VVL66" s="643"/>
      <c r="VVM66" s="643"/>
      <c r="VVN66" s="643"/>
      <c r="VVO66" s="643"/>
      <c r="VVP66" s="643"/>
      <c r="VVQ66" s="643"/>
      <c r="VVR66" s="643"/>
      <c r="VVS66" s="643"/>
      <c r="VVT66" s="643"/>
      <c r="VVU66" s="643"/>
      <c r="VVV66" s="643"/>
      <c r="VVW66" s="643"/>
      <c r="VVX66" s="643"/>
      <c r="VVY66" s="643"/>
      <c r="VVZ66" s="643"/>
      <c r="VWA66" s="643"/>
      <c r="VWB66" s="643"/>
      <c r="VWC66" s="643"/>
      <c r="VWD66" s="643"/>
      <c r="VWE66" s="643"/>
      <c r="VWF66" s="643"/>
      <c r="VWG66" s="643"/>
      <c r="VWH66" s="643"/>
      <c r="VWI66" s="643"/>
      <c r="VWJ66" s="643"/>
      <c r="VWK66" s="643"/>
      <c r="VWL66" s="643"/>
      <c r="VWM66" s="643"/>
      <c r="VWN66" s="643"/>
      <c r="VWO66" s="643"/>
      <c r="VWP66" s="643"/>
      <c r="VWQ66" s="643"/>
      <c r="VWR66" s="643"/>
      <c r="VWS66" s="643"/>
      <c r="VWT66" s="643"/>
      <c r="VWU66" s="643"/>
      <c r="VWV66" s="643"/>
      <c r="VWW66" s="643"/>
      <c r="VWX66" s="643"/>
      <c r="VWY66" s="643"/>
      <c r="VWZ66" s="643"/>
      <c r="VXA66" s="643"/>
      <c r="VXB66" s="643"/>
      <c r="VXC66" s="643"/>
      <c r="VXD66" s="643"/>
      <c r="VXE66" s="643"/>
      <c r="VXF66" s="643"/>
      <c r="VXG66" s="643"/>
      <c r="VXH66" s="643"/>
      <c r="VXI66" s="643"/>
      <c r="VXJ66" s="643"/>
      <c r="VXK66" s="643"/>
      <c r="VXL66" s="643"/>
      <c r="VXM66" s="643"/>
      <c r="VXN66" s="643"/>
      <c r="VXO66" s="643"/>
      <c r="VXP66" s="643"/>
      <c r="VXQ66" s="643"/>
      <c r="VXR66" s="643"/>
      <c r="VXS66" s="643"/>
      <c r="VXT66" s="643"/>
      <c r="VXU66" s="643"/>
      <c r="VXV66" s="643"/>
      <c r="VXW66" s="643"/>
      <c r="VXX66" s="643"/>
      <c r="VXY66" s="643"/>
      <c r="VXZ66" s="643"/>
      <c r="VYA66" s="643"/>
      <c r="VYB66" s="643"/>
      <c r="VYC66" s="643"/>
      <c r="VYD66" s="643"/>
      <c r="VYE66" s="643"/>
      <c r="VYF66" s="643"/>
      <c r="VYG66" s="643"/>
      <c r="VYH66" s="643"/>
      <c r="VYI66" s="643"/>
      <c r="VYJ66" s="643"/>
      <c r="VYK66" s="643"/>
      <c r="VYL66" s="643"/>
      <c r="VYM66" s="643"/>
      <c r="VYN66" s="643"/>
      <c r="VYO66" s="643"/>
      <c r="VYP66" s="643"/>
      <c r="VYQ66" s="643"/>
      <c r="VYR66" s="643"/>
      <c r="VYS66" s="643"/>
      <c r="VYT66" s="643"/>
      <c r="VYU66" s="643"/>
      <c r="VYV66" s="643"/>
      <c r="VYW66" s="643"/>
      <c r="VYX66" s="643"/>
      <c r="VYY66" s="643"/>
      <c r="VYZ66" s="643"/>
      <c r="VZA66" s="643"/>
      <c r="VZB66" s="643"/>
      <c r="VZC66" s="643"/>
      <c r="VZD66" s="643"/>
      <c r="VZE66" s="643"/>
      <c r="VZF66" s="643"/>
      <c r="VZG66" s="643"/>
      <c r="VZH66" s="643"/>
      <c r="VZI66" s="643"/>
      <c r="VZJ66" s="643"/>
      <c r="VZK66" s="643"/>
      <c r="VZL66" s="643"/>
      <c r="VZM66" s="643"/>
      <c r="VZN66" s="643"/>
      <c r="VZO66" s="643"/>
      <c r="VZP66" s="643"/>
      <c r="VZQ66" s="643"/>
      <c r="VZR66" s="643"/>
      <c r="VZS66" s="643"/>
      <c r="VZT66" s="643"/>
      <c r="VZU66" s="643"/>
      <c r="VZV66" s="643"/>
      <c r="VZW66" s="643"/>
      <c r="VZX66" s="643"/>
      <c r="VZY66" s="643"/>
      <c r="VZZ66" s="643"/>
      <c r="WAA66" s="643"/>
      <c r="WAB66" s="643"/>
      <c r="WAC66" s="643"/>
      <c r="WAD66" s="643"/>
      <c r="WAE66" s="643"/>
      <c r="WAF66" s="643"/>
      <c r="WAG66" s="643"/>
      <c r="WAH66" s="643"/>
      <c r="WAI66" s="643"/>
      <c r="WAJ66" s="643"/>
      <c r="WAK66" s="643"/>
      <c r="WAL66" s="643"/>
      <c r="WAM66" s="643"/>
      <c r="WAN66" s="643"/>
      <c r="WAO66" s="643"/>
      <c r="WAP66" s="643"/>
      <c r="WAQ66" s="643"/>
      <c r="WAR66" s="643"/>
      <c r="WAS66" s="643"/>
      <c r="WAT66" s="643"/>
      <c r="WAU66" s="643"/>
      <c r="WAV66" s="643"/>
      <c r="WAW66" s="643"/>
      <c r="WAX66" s="643"/>
      <c r="WAY66" s="643"/>
      <c r="WAZ66" s="643"/>
      <c r="WBA66" s="643"/>
      <c r="WBB66" s="643"/>
      <c r="WBC66" s="643"/>
      <c r="WBD66" s="643"/>
      <c r="WBE66" s="643"/>
      <c r="WBF66" s="643"/>
      <c r="WBG66" s="643"/>
      <c r="WBH66" s="643"/>
      <c r="WBI66" s="643"/>
      <c r="WBJ66" s="643"/>
      <c r="WBK66" s="643"/>
      <c r="WBL66" s="643"/>
      <c r="WBM66" s="643"/>
      <c r="WBN66" s="643"/>
      <c r="WBO66" s="643"/>
      <c r="WBP66" s="643"/>
      <c r="WBQ66" s="643"/>
      <c r="WBR66" s="643"/>
      <c r="WBS66" s="643"/>
      <c r="WBT66" s="643"/>
      <c r="WBU66" s="643"/>
      <c r="WBV66" s="643"/>
      <c r="WBW66" s="643"/>
      <c r="WBX66" s="643"/>
      <c r="WBY66" s="643"/>
      <c r="WBZ66" s="643"/>
      <c r="WCA66" s="643"/>
      <c r="WCB66" s="643"/>
      <c r="WCC66" s="643"/>
      <c r="WCD66" s="643"/>
      <c r="WCE66" s="643"/>
      <c r="WCF66" s="643"/>
      <c r="WCG66" s="643"/>
      <c r="WCH66" s="643"/>
      <c r="WCI66" s="643"/>
      <c r="WCJ66" s="643"/>
      <c r="WCK66" s="643"/>
      <c r="WCL66" s="643"/>
      <c r="WCM66" s="643"/>
      <c r="WCN66" s="643"/>
      <c r="WCO66" s="643"/>
      <c r="WCP66" s="643"/>
      <c r="WCQ66" s="643"/>
      <c r="WCR66" s="643"/>
      <c r="WCS66" s="643"/>
      <c r="WCT66" s="643"/>
      <c r="WCU66" s="643"/>
      <c r="WCV66" s="643"/>
      <c r="WCW66" s="643"/>
      <c r="WCX66" s="643"/>
      <c r="WCY66" s="643"/>
      <c r="WCZ66" s="643"/>
      <c r="WDA66" s="643"/>
      <c r="WDB66" s="643"/>
      <c r="WDC66" s="643"/>
      <c r="WDD66" s="643"/>
      <c r="WDE66" s="643"/>
      <c r="WDF66" s="643"/>
      <c r="WDG66" s="643"/>
      <c r="WDH66" s="643"/>
      <c r="WDI66" s="643"/>
      <c r="WDJ66" s="643"/>
      <c r="WDK66" s="643"/>
      <c r="WDL66" s="643"/>
      <c r="WDM66" s="643"/>
      <c r="WDN66" s="643"/>
      <c r="WDO66" s="643"/>
      <c r="WDP66" s="643"/>
      <c r="WDQ66" s="643"/>
      <c r="WDR66" s="643"/>
      <c r="WDS66" s="643"/>
      <c r="WDT66" s="643"/>
      <c r="WDU66" s="643"/>
      <c r="WDV66" s="643"/>
      <c r="WDW66" s="643"/>
      <c r="WDX66" s="643"/>
      <c r="WDY66" s="643"/>
      <c r="WDZ66" s="643"/>
      <c r="WEA66" s="643"/>
      <c r="WEB66" s="643"/>
      <c r="WEC66" s="643"/>
      <c r="WED66" s="643"/>
      <c r="WEE66" s="643"/>
      <c r="WEF66" s="643"/>
      <c r="WEG66" s="643"/>
      <c r="WEH66" s="643"/>
      <c r="WEI66" s="643"/>
      <c r="WEJ66" s="643"/>
      <c r="WEK66" s="643"/>
      <c r="WEL66" s="643"/>
      <c r="WEM66" s="643"/>
      <c r="WEN66" s="643"/>
      <c r="WEO66" s="643"/>
      <c r="WEP66" s="643"/>
      <c r="WEQ66" s="643"/>
      <c r="WER66" s="643"/>
      <c r="WES66" s="643"/>
      <c r="WET66" s="643"/>
      <c r="WEU66" s="643"/>
      <c r="WEV66" s="643"/>
      <c r="WEW66" s="643"/>
      <c r="WEX66" s="643"/>
      <c r="WEY66" s="643"/>
      <c r="WEZ66" s="643"/>
      <c r="WFA66" s="643"/>
      <c r="WFB66" s="643"/>
      <c r="WFC66" s="643"/>
      <c r="WFD66" s="643"/>
      <c r="WFE66" s="643"/>
      <c r="WFF66" s="643"/>
      <c r="WFG66" s="643"/>
      <c r="WFH66" s="643"/>
      <c r="WFI66" s="643"/>
      <c r="WFJ66" s="643"/>
      <c r="WFK66" s="643"/>
      <c r="WFL66" s="643"/>
      <c r="WFM66" s="643"/>
      <c r="WFN66" s="643"/>
      <c r="WFO66" s="643"/>
      <c r="WFP66" s="643"/>
      <c r="WFQ66" s="643"/>
      <c r="WFR66" s="643"/>
      <c r="WFS66" s="643"/>
      <c r="WFT66" s="643"/>
      <c r="WFU66" s="643"/>
      <c r="WFV66" s="643"/>
      <c r="WFW66" s="643"/>
      <c r="WFX66" s="643"/>
      <c r="WFY66" s="643"/>
      <c r="WFZ66" s="643"/>
      <c r="WGA66" s="643"/>
      <c r="WGB66" s="643"/>
      <c r="WGC66" s="643"/>
      <c r="WGD66" s="643"/>
      <c r="WGE66" s="643"/>
      <c r="WGF66" s="643"/>
      <c r="WGG66" s="643"/>
      <c r="WGH66" s="643"/>
      <c r="WGI66" s="643"/>
      <c r="WGJ66" s="643"/>
      <c r="WGK66" s="643"/>
      <c r="WGL66" s="643"/>
      <c r="WGM66" s="643"/>
      <c r="WGN66" s="643"/>
      <c r="WGO66" s="643"/>
      <c r="WGP66" s="643"/>
      <c r="WGQ66" s="643"/>
      <c r="WGR66" s="643"/>
      <c r="WGS66" s="643"/>
      <c r="WGT66" s="643"/>
      <c r="WGU66" s="643"/>
      <c r="WGV66" s="643"/>
      <c r="WGW66" s="643"/>
      <c r="WGX66" s="643"/>
      <c r="WGY66" s="643"/>
      <c r="WGZ66" s="643"/>
      <c r="WHA66" s="643"/>
      <c r="WHB66" s="643"/>
      <c r="WHC66" s="643"/>
      <c r="WHD66" s="643"/>
      <c r="WHE66" s="643"/>
      <c r="WHF66" s="643"/>
      <c r="WHG66" s="643"/>
      <c r="WHH66" s="643"/>
      <c r="WHI66" s="643"/>
      <c r="WHJ66" s="643"/>
      <c r="WHK66" s="643"/>
      <c r="WHL66" s="643"/>
      <c r="WHM66" s="643"/>
      <c r="WHN66" s="643"/>
      <c r="WHO66" s="643"/>
      <c r="WHP66" s="643"/>
      <c r="WHQ66" s="643"/>
      <c r="WHR66" s="643"/>
      <c r="WHS66" s="643"/>
      <c r="WHT66" s="643"/>
      <c r="WHU66" s="643"/>
      <c r="WHV66" s="643"/>
      <c r="WHW66" s="643"/>
      <c r="WHX66" s="643"/>
      <c r="WHY66" s="643"/>
      <c r="WHZ66" s="643"/>
      <c r="WIA66" s="643"/>
      <c r="WIB66" s="643"/>
      <c r="WIC66" s="643"/>
      <c r="WID66" s="643"/>
      <c r="WIE66" s="643"/>
      <c r="WIF66" s="643"/>
      <c r="WIG66" s="643"/>
      <c r="WIH66" s="643"/>
      <c r="WII66" s="643"/>
      <c r="WIJ66" s="643"/>
      <c r="WIK66" s="643"/>
      <c r="WIL66" s="643"/>
      <c r="WIM66" s="643"/>
      <c r="WIN66" s="643"/>
      <c r="WIO66" s="643"/>
      <c r="WIP66" s="643"/>
      <c r="WIQ66" s="643"/>
      <c r="WIR66" s="643"/>
      <c r="WIS66" s="643"/>
      <c r="WIT66" s="643"/>
      <c r="WIU66" s="643"/>
      <c r="WIV66" s="643"/>
      <c r="WIW66" s="643"/>
      <c r="WIX66" s="643"/>
      <c r="WIY66" s="643"/>
      <c r="WIZ66" s="643"/>
      <c r="WJA66" s="643"/>
      <c r="WJB66" s="643"/>
      <c r="WJC66" s="643"/>
      <c r="WJD66" s="643"/>
      <c r="WJE66" s="643"/>
      <c r="WJF66" s="643"/>
      <c r="WJG66" s="643"/>
      <c r="WJH66" s="643"/>
      <c r="WJI66" s="643"/>
      <c r="WJJ66" s="643"/>
      <c r="WJK66" s="643"/>
      <c r="WJL66" s="643"/>
      <c r="WJM66" s="643"/>
      <c r="WJN66" s="643"/>
      <c r="WJO66" s="643"/>
      <c r="WJP66" s="643"/>
      <c r="WJQ66" s="643"/>
      <c r="WJR66" s="643"/>
      <c r="WJS66" s="643"/>
      <c r="WJT66" s="643"/>
      <c r="WJU66" s="643"/>
      <c r="WJV66" s="643"/>
      <c r="WJW66" s="643"/>
      <c r="WJX66" s="643"/>
      <c r="WJY66" s="643"/>
      <c r="WJZ66" s="643"/>
      <c r="WKA66" s="643"/>
      <c r="WKB66" s="643"/>
      <c r="WKC66" s="643"/>
      <c r="WKD66" s="643"/>
      <c r="WKE66" s="643"/>
      <c r="WKF66" s="643"/>
      <c r="WKG66" s="643"/>
      <c r="WKH66" s="643"/>
      <c r="WKI66" s="643"/>
      <c r="WKJ66" s="643"/>
      <c r="WKK66" s="643"/>
      <c r="WKL66" s="643"/>
      <c r="WKM66" s="643"/>
      <c r="WKN66" s="643"/>
      <c r="WKO66" s="643"/>
      <c r="WKP66" s="643"/>
      <c r="WKQ66" s="643"/>
      <c r="WKR66" s="643"/>
      <c r="WKS66" s="643"/>
      <c r="WKT66" s="643"/>
      <c r="WKU66" s="643"/>
      <c r="WKV66" s="643"/>
      <c r="WKW66" s="643"/>
      <c r="WKX66" s="643"/>
      <c r="WKY66" s="643"/>
      <c r="WKZ66" s="643"/>
      <c r="WLA66" s="643"/>
      <c r="WLB66" s="643"/>
      <c r="WLC66" s="643"/>
      <c r="WLD66" s="643"/>
      <c r="WLE66" s="643"/>
      <c r="WLF66" s="643"/>
      <c r="WLG66" s="643"/>
      <c r="WLH66" s="643"/>
      <c r="WLI66" s="643"/>
      <c r="WLJ66" s="643"/>
      <c r="WLK66" s="643"/>
      <c r="WLL66" s="643"/>
      <c r="WLM66" s="643"/>
      <c r="WLN66" s="643"/>
      <c r="WLO66" s="643"/>
      <c r="WLP66" s="643"/>
      <c r="WLQ66" s="643"/>
      <c r="WLR66" s="643"/>
      <c r="WLS66" s="643"/>
      <c r="WLT66" s="643"/>
      <c r="WLU66" s="643"/>
      <c r="WLV66" s="643"/>
      <c r="WLW66" s="643"/>
      <c r="WLX66" s="643"/>
      <c r="WLY66" s="643"/>
      <c r="WLZ66" s="643"/>
      <c r="WMA66" s="643"/>
      <c r="WMB66" s="643"/>
      <c r="WMC66" s="643"/>
      <c r="WMD66" s="643"/>
      <c r="WME66" s="643"/>
      <c r="WMF66" s="643"/>
      <c r="WMG66" s="643"/>
      <c r="WMH66" s="643"/>
      <c r="WMI66" s="643"/>
      <c r="WMJ66" s="643"/>
      <c r="WMK66" s="643"/>
      <c r="WML66" s="643"/>
      <c r="WMM66" s="643"/>
      <c r="WMN66" s="643"/>
      <c r="WMO66" s="643"/>
      <c r="WMP66" s="643"/>
      <c r="WMQ66" s="643"/>
      <c r="WMR66" s="643"/>
      <c r="WMS66" s="643"/>
      <c r="WMT66" s="643"/>
      <c r="WMU66" s="643"/>
      <c r="WMV66" s="643"/>
      <c r="WMW66" s="643"/>
      <c r="WMX66" s="643"/>
      <c r="WMY66" s="643"/>
      <c r="WMZ66" s="643"/>
      <c r="WNA66" s="643"/>
      <c r="WNB66" s="643"/>
      <c r="WNC66" s="643"/>
      <c r="WND66" s="643"/>
      <c r="WNE66" s="643"/>
      <c r="WNF66" s="643"/>
      <c r="WNG66" s="643"/>
      <c r="WNH66" s="643"/>
      <c r="WNI66" s="643"/>
      <c r="WNJ66" s="643"/>
      <c r="WNK66" s="643"/>
      <c r="WNL66" s="643"/>
      <c r="WNM66" s="643"/>
      <c r="WNN66" s="643"/>
      <c r="WNO66" s="643"/>
      <c r="WNP66" s="643"/>
      <c r="WNQ66" s="643"/>
      <c r="WNR66" s="643"/>
      <c r="WNS66" s="643"/>
      <c r="WNT66" s="643"/>
      <c r="WNU66" s="643"/>
      <c r="WNV66" s="643"/>
      <c r="WNW66" s="643"/>
      <c r="WNX66" s="643"/>
      <c r="WNY66" s="643"/>
      <c r="WNZ66" s="643"/>
      <c r="WOA66" s="643"/>
      <c r="WOB66" s="643"/>
      <c r="WOC66" s="643"/>
      <c r="WOD66" s="643"/>
      <c r="WOE66" s="643"/>
      <c r="WOF66" s="643"/>
      <c r="WOG66" s="643"/>
      <c r="WOH66" s="643"/>
      <c r="WOI66" s="643"/>
      <c r="WOJ66" s="643"/>
      <c r="WOK66" s="643"/>
      <c r="WOL66" s="643"/>
      <c r="WOM66" s="643"/>
      <c r="WON66" s="643"/>
      <c r="WOO66" s="643"/>
      <c r="WOP66" s="643"/>
      <c r="WOQ66" s="643"/>
      <c r="WOR66" s="643"/>
      <c r="WOS66" s="643"/>
      <c r="WOT66" s="643"/>
      <c r="WOU66" s="643"/>
      <c r="WOV66" s="643"/>
      <c r="WOW66" s="643"/>
      <c r="WOX66" s="643"/>
      <c r="WOY66" s="643"/>
      <c r="WOZ66" s="643"/>
      <c r="WPA66" s="643"/>
      <c r="WPB66" s="643"/>
      <c r="WPC66" s="643"/>
      <c r="WPD66" s="643"/>
      <c r="WPE66" s="643"/>
      <c r="WPF66" s="643"/>
      <c r="WPG66" s="643"/>
      <c r="WPH66" s="643"/>
      <c r="WPI66" s="643"/>
      <c r="WPJ66" s="643"/>
      <c r="WPK66" s="643"/>
      <c r="WPL66" s="643"/>
      <c r="WPM66" s="643"/>
      <c r="WPN66" s="643"/>
      <c r="WPO66" s="643"/>
      <c r="WPP66" s="643"/>
      <c r="WPQ66" s="643"/>
      <c r="WPR66" s="643"/>
      <c r="WPS66" s="643"/>
      <c r="WPT66" s="643"/>
      <c r="WPU66" s="643"/>
      <c r="WPV66" s="643"/>
      <c r="WPW66" s="643"/>
      <c r="WPX66" s="643"/>
      <c r="WPY66" s="643"/>
      <c r="WPZ66" s="643"/>
      <c r="WQA66" s="643"/>
      <c r="WQB66" s="643"/>
      <c r="WQC66" s="643"/>
      <c r="WQD66" s="643"/>
      <c r="WQE66" s="643"/>
      <c r="WQF66" s="643"/>
      <c r="WQG66" s="643"/>
      <c r="WQH66" s="643"/>
      <c r="WQI66" s="643"/>
      <c r="WQJ66" s="643"/>
      <c r="WQK66" s="643"/>
      <c r="WQL66" s="643"/>
      <c r="WQM66" s="643"/>
      <c r="WQN66" s="643"/>
      <c r="WQO66" s="643"/>
      <c r="WQP66" s="643"/>
      <c r="WQQ66" s="643"/>
      <c r="WQR66" s="643"/>
      <c r="WQS66" s="643"/>
      <c r="WQT66" s="643"/>
      <c r="WQU66" s="643"/>
      <c r="WQV66" s="643"/>
      <c r="WQW66" s="643"/>
      <c r="WQX66" s="643"/>
      <c r="WQY66" s="643"/>
      <c r="WQZ66" s="643"/>
      <c r="WRA66" s="643"/>
      <c r="WRB66" s="643"/>
      <c r="WRC66" s="643"/>
      <c r="WRD66" s="643"/>
      <c r="WRE66" s="643"/>
      <c r="WRF66" s="643"/>
      <c r="WRG66" s="643"/>
      <c r="WRH66" s="643"/>
      <c r="WRI66" s="643"/>
      <c r="WRJ66" s="643"/>
      <c r="WRK66" s="643"/>
      <c r="WRL66" s="643"/>
      <c r="WRM66" s="643"/>
      <c r="WRN66" s="643"/>
      <c r="WRO66" s="643"/>
      <c r="WRP66" s="643"/>
      <c r="WRQ66" s="643"/>
      <c r="WRR66" s="643"/>
      <c r="WRS66" s="643"/>
      <c r="WRT66" s="643"/>
      <c r="WRU66" s="643"/>
      <c r="WRV66" s="643"/>
      <c r="WRW66" s="643"/>
      <c r="WRX66" s="643"/>
      <c r="WRY66" s="643"/>
      <c r="WRZ66" s="643"/>
      <c r="WSA66" s="643"/>
      <c r="WSB66" s="643"/>
      <c r="WSC66" s="643"/>
      <c r="WSD66" s="643"/>
      <c r="WSE66" s="643"/>
      <c r="WSF66" s="643"/>
      <c r="WSG66" s="643"/>
      <c r="WSH66" s="643"/>
      <c r="WSI66" s="643"/>
      <c r="WSJ66" s="643"/>
      <c r="WSK66" s="643"/>
      <c r="WSL66" s="643"/>
      <c r="WSM66" s="643"/>
      <c r="WSN66" s="643"/>
      <c r="WSO66" s="643"/>
      <c r="WSP66" s="643"/>
      <c r="WSQ66" s="643"/>
      <c r="WSR66" s="643"/>
      <c r="WSS66" s="643"/>
      <c r="WST66" s="643"/>
      <c r="WSU66" s="643"/>
      <c r="WSV66" s="643"/>
      <c r="WSW66" s="643"/>
      <c r="WSX66" s="643"/>
      <c r="WSY66" s="643"/>
      <c r="WSZ66" s="643"/>
      <c r="WTA66" s="643"/>
      <c r="WTB66" s="643"/>
      <c r="WTC66" s="643"/>
      <c r="WTD66" s="643"/>
      <c r="WTE66" s="643"/>
      <c r="WTF66" s="643"/>
      <c r="WTG66" s="643"/>
      <c r="WTH66" s="643"/>
      <c r="WTI66" s="643"/>
      <c r="WTJ66" s="643"/>
      <c r="WTK66" s="643"/>
      <c r="WTL66" s="643"/>
      <c r="WTM66" s="643"/>
      <c r="WTN66" s="643"/>
      <c r="WTO66" s="643"/>
      <c r="WTP66" s="643"/>
      <c r="WTQ66" s="643"/>
      <c r="WTR66" s="643"/>
      <c r="WTS66" s="643"/>
      <c r="WTT66" s="643"/>
      <c r="WTU66" s="643"/>
      <c r="WTV66" s="643"/>
      <c r="WTW66" s="643"/>
      <c r="WTX66" s="643"/>
      <c r="WTY66" s="643"/>
      <c r="WTZ66" s="643"/>
      <c r="WUA66" s="643"/>
      <c r="WUB66" s="643"/>
      <c r="WUC66" s="643"/>
      <c r="WUD66" s="643"/>
      <c r="WUE66" s="643"/>
      <c r="WUF66" s="643"/>
      <c r="WUG66" s="643"/>
      <c r="WUH66" s="643"/>
      <c r="WUI66" s="643"/>
      <c r="WUJ66" s="643"/>
      <c r="WUK66" s="643"/>
      <c r="WUL66" s="643"/>
      <c r="WUM66" s="643"/>
      <c r="WUN66" s="643"/>
      <c r="WUO66" s="643"/>
      <c r="WUP66" s="643"/>
      <c r="WUQ66" s="643"/>
      <c r="WUR66" s="643"/>
      <c r="WUS66" s="643"/>
      <c r="WUT66" s="643"/>
      <c r="WUU66" s="643"/>
      <c r="WUV66" s="643"/>
      <c r="WUW66" s="643"/>
      <c r="WUX66" s="643"/>
      <c r="WUY66" s="643"/>
      <c r="WUZ66" s="643"/>
      <c r="WVA66" s="643"/>
      <c r="WVB66" s="643"/>
      <c r="WVC66" s="643"/>
      <c r="WVD66" s="643"/>
      <c r="WVE66" s="643"/>
      <c r="WVF66" s="643"/>
      <c r="WVG66" s="643"/>
      <c r="WVH66" s="643"/>
      <c r="WVI66" s="643"/>
      <c r="WVJ66" s="643"/>
      <c r="WVK66" s="643"/>
      <c r="WVL66" s="643"/>
      <c r="WVM66" s="643"/>
      <c r="WVN66" s="643"/>
      <c r="WVO66" s="643"/>
      <c r="WVP66" s="643"/>
      <c r="WVQ66" s="643"/>
      <c r="WVR66" s="643"/>
      <c r="WVS66" s="643"/>
      <c r="WVT66" s="643"/>
      <c r="WVU66" s="643"/>
      <c r="WVV66" s="643"/>
      <c r="WVW66" s="643"/>
      <c r="WVX66" s="643"/>
      <c r="WVY66" s="643"/>
      <c r="WVZ66" s="643"/>
      <c r="WWA66" s="643"/>
      <c r="WWB66" s="643"/>
      <c r="WWC66" s="643"/>
      <c r="WWD66" s="643"/>
      <c r="WWE66" s="643"/>
      <c r="WWF66" s="643"/>
      <c r="WWG66" s="643"/>
      <c r="WWH66" s="643"/>
      <c r="WWI66" s="643"/>
      <c r="WWJ66" s="643"/>
      <c r="WWK66" s="643"/>
      <c r="WWL66" s="643"/>
      <c r="WWM66" s="643"/>
      <c r="WWN66" s="643"/>
      <c r="WWO66" s="643"/>
      <c r="WWP66" s="643"/>
      <c r="WWQ66" s="643"/>
      <c r="WWR66" s="643"/>
      <c r="WWS66" s="643"/>
      <c r="WWT66" s="643"/>
      <c r="WWU66" s="643"/>
      <c r="WWV66" s="643"/>
      <c r="WWW66" s="643"/>
      <c r="WWX66" s="643"/>
      <c r="WWY66" s="643"/>
      <c r="WWZ66" s="643"/>
      <c r="WXA66" s="643"/>
      <c r="WXB66" s="643"/>
      <c r="WXC66" s="643"/>
      <c r="WXD66" s="643"/>
      <c r="WXE66" s="643"/>
      <c r="WXF66" s="643"/>
      <c r="WXG66" s="643"/>
      <c r="WXH66" s="643"/>
      <c r="WXI66" s="643"/>
      <c r="WXJ66" s="643"/>
      <c r="WXK66" s="643"/>
      <c r="WXL66" s="643"/>
      <c r="WXM66" s="643"/>
      <c r="WXN66" s="643"/>
      <c r="WXO66" s="643"/>
      <c r="WXP66" s="643"/>
      <c r="WXQ66" s="643"/>
      <c r="WXR66" s="643"/>
      <c r="WXS66" s="643"/>
      <c r="WXT66" s="643"/>
      <c r="WXU66" s="643"/>
      <c r="WXV66" s="643"/>
      <c r="WXW66" s="643"/>
      <c r="WXX66" s="643"/>
      <c r="WXY66" s="643"/>
      <c r="WXZ66" s="643"/>
      <c r="WYA66" s="643"/>
      <c r="WYB66" s="643"/>
      <c r="WYC66" s="643"/>
      <c r="WYD66" s="643"/>
      <c r="WYE66" s="643"/>
      <c r="WYF66" s="643"/>
      <c r="WYG66" s="643"/>
      <c r="WYH66" s="643"/>
      <c r="WYI66" s="643"/>
      <c r="WYJ66" s="643"/>
      <c r="WYK66" s="643"/>
      <c r="WYL66" s="643"/>
      <c r="WYM66" s="643"/>
      <c r="WYN66" s="643"/>
      <c r="WYO66" s="643"/>
      <c r="WYP66" s="643"/>
      <c r="WYQ66" s="643"/>
      <c r="WYR66" s="643"/>
      <c r="WYS66" s="643"/>
      <c r="WYT66" s="643"/>
      <c r="WYU66" s="643"/>
      <c r="WYV66" s="643"/>
      <c r="WYW66" s="643"/>
      <c r="WYX66" s="643"/>
      <c r="WYY66" s="643"/>
      <c r="WYZ66" s="643"/>
      <c r="WZA66" s="643"/>
      <c r="WZB66" s="643"/>
      <c r="WZC66" s="643"/>
      <c r="WZD66" s="643"/>
      <c r="WZE66" s="643"/>
      <c r="WZF66" s="643"/>
      <c r="WZG66" s="643"/>
      <c r="WZH66" s="643"/>
      <c r="WZI66" s="643"/>
      <c r="WZJ66" s="643"/>
      <c r="WZK66" s="643"/>
      <c r="WZL66" s="643"/>
      <c r="WZM66" s="643"/>
      <c r="WZN66" s="643"/>
      <c r="WZO66" s="643"/>
      <c r="WZP66" s="643"/>
      <c r="WZQ66" s="643"/>
      <c r="WZR66" s="643"/>
      <c r="WZS66" s="643"/>
      <c r="WZT66" s="643"/>
      <c r="WZU66" s="643"/>
      <c r="WZV66" s="643"/>
      <c r="WZW66" s="643"/>
      <c r="WZX66" s="643"/>
      <c r="WZY66" s="643"/>
      <c r="WZZ66" s="643"/>
      <c r="XAA66" s="643"/>
      <c r="XAB66" s="643"/>
      <c r="XAC66" s="643"/>
      <c r="XAD66" s="643"/>
      <c r="XAE66" s="643"/>
      <c r="XAF66" s="643"/>
      <c r="XAG66" s="643"/>
      <c r="XAH66" s="643"/>
      <c r="XAI66" s="643"/>
      <c r="XAJ66" s="643"/>
      <c r="XAK66" s="643"/>
      <c r="XAL66" s="643"/>
      <c r="XAM66" s="643"/>
      <c r="XAN66" s="643"/>
      <c r="XAO66" s="643"/>
      <c r="XAP66" s="643"/>
      <c r="XAQ66" s="643"/>
      <c r="XAR66" s="643"/>
      <c r="XAS66" s="643"/>
      <c r="XAT66" s="643"/>
      <c r="XAU66" s="643"/>
      <c r="XAV66" s="643"/>
      <c r="XAW66" s="643"/>
      <c r="XAX66" s="643"/>
      <c r="XAY66" s="643"/>
      <c r="XAZ66" s="643"/>
      <c r="XBA66" s="643"/>
      <c r="XBB66" s="643"/>
      <c r="XBC66" s="643"/>
      <c r="XBD66" s="643"/>
      <c r="XBE66" s="643"/>
      <c r="XBF66" s="643"/>
      <c r="XBG66" s="643"/>
      <c r="XBH66" s="643"/>
      <c r="XBI66" s="643"/>
      <c r="XBJ66" s="643"/>
      <c r="XBK66" s="643"/>
      <c r="XBL66" s="643"/>
      <c r="XBM66" s="643"/>
      <c r="XBN66" s="643"/>
      <c r="XBO66" s="643"/>
      <c r="XBP66" s="643"/>
      <c r="XBQ66" s="643"/>
      <c r="XBR66" s="643"/>
      <c r="XBS66" s="643"/>
      <c r="XBT66" s="643"/>
      <c r="XBU66" s="643"/>
      <c r="XBV66" s="643"/>
      <c r="XBW66" s="643"/>
      <c r="XBX66" s="643"/>
      <c r="XBY66" s="643"/>
      <c r="XBZ66" s="643"/>
      <c r="XCA66" s="643"/>
      <c r="XCB66" s="643"/>
      <c r="XCC66" s="643"/>
      <c r="XCD66" s="643"/>
      <c r="XCE66" s="643"/>
      <c r="XCF66" s="643"/>
      <c r="XCG66" s="643"/>
      <c r="XCH66" s="643"/>
      <c r="XCI66" s="643"/>
      <c r="XCJ66" s="643"/>
      <c r="XCK66" s="643"/>
      <c r="XCL66" s="643"/>
      <c r="XCM66" s="643"/>
      <c r="XCN66" s="643"/>
      <c r="XCO66" s="643"/>
      <c r="XCP66" s="643"/>
      <c r="XCQ66" s="643"/>
      <c r="XCR66" s="643"/>
      <c r="XCS66" s="643"/>
      <c r="XCT66" s="643"/>
      <c r="XCU66" s="643"/>
      <c r="XCV66" s="643"/>
      <c r="XCW66" s="643"/>
      <c r="XCX66" s="643"/>
      <c r="XCY66" s="643"/>
      <c r="XCZ66" s="643"/>
      <c r="XDA66" s="643"/>
      <c r="XDB66" s="643"/>
      <c r="XDC66" s="643"/>
      <c r="XDD66" s="643"/>
      <c r="XDE66" s="643"/>
      <c r="XDF66" s="643"/>
      <c r="XDG66" s="643"/>
      <c r="XDH66" s="643"/>
      <c r="XDI66" s="643"/>
    </row>
    <row r="67" spans="1:16337" ht="15.75" x14ac:dyDescent="0.25">
      <c r="A67" s="631" t="s">
        <v>813</v>
      </c>
      <c r="B67" s="640">
        <v>75366</v>
      </c>
      <c r="C67" s="640" t="s">
        <v>971</v>
      </c>
      <c r="D67" s="468">
        <v>4512443446</v>
      </c>
      <c r="E67" s="644">
        <v>45735</v>
      </c>
      <c r="F67" s="640" t="s">
        <v>972</v>
      </c>
      <c r="G67" s="640" t="s">
        <v>831</v>
      </c>
      <c r="H67" s="640" t="s">
        <v>832</v>
      </c>
      <c r="I67" s="640" t="s">
        <v>818</v>
      </c>
      <c r="J67" s="640" t="s">
        <v>343</v>
      </c>
      <c r="K67" s="626">
        <v>49863.6</v>
      </c>
      <c r="L67" s="645"/>
      <c r="M67" s="472">
        <f t="shared" si="14"/>
        <v>49863.6</v>
      </c>
      <c r="N67" s="473">
        <f t="shared" si="15"/>
        <v>8975.4479999999985</v>
      </c>
      <c r="O67" s="473">
        <f t="shared" si="16"/>
        <v>58839.047999999995</v>
      </c>
      <c r="P67" s="473">
        <f t="shared" si="17"/>
        <v>58839.047999999995</v>
      </c>
      <c r="Q67" s="627" t="s">
        <v>869</v>
      </c>
      <c r="R67" s="644">
        <v>45809</v>
      </c>
      <c r="S67" s="628" t="s">
        <v>970</v>
      </c>
      <c r="T67" s="630"/>
      <c r="U67" s="630"/>
      <c r="V67" s="630"/>
      <c r="W67" s="630"/>
      <c r="X67" s="630"/>
      <c r="Y67" s="630"/>
      <c r="Z67" s="630"/>
      <c r="AA67" s="630"/>
      <c r="AB67" s="630"/>
      <c r="AC67" s="630"/>
      <c r="AD67" s="630"/>
      <c r="AE67" s="630"/>
      <c r="AF67" s="630"/>
      <c r="AG67" s="630"/>
      <c r="AH67" s="630"/>
      <c r="AI67" s="630"/>
      <c r="AJ67" s="630"/>
      <c r="AK67" s="630"/>
      <c r="AL67" s="630"/>
      <c r="AM67" s="630"/>
      <c r="AN67" s="630"/>
      <c r="AO67" s="630"/>
      <c r="AP67" s="630"/>
      <c r="AQ67" s="630"/>
      <c r="AR67" s="630"/>
      <c r="AS67" s="630"/>
      <c r="AT67" s="630"/>
      <c r="AU67" s="630"/>
      <c r="AV67" s="630"/>
      <c r="AW67" s="630"/>
      <c r="AX67" s="630"/>
      <c r="AY67" s="630"/>
      <c r="AZ67" s="630"/>
      <c r="BA67" s="630"/>
      <c r="BB67" s="630"/>
      <c r="BC67" s="630"/>
      <c r="BD67" s="630"/>
      <c r="BE67" s="630"/>
      <c r="BF67" s="630"/>
      <c r="BG67" s="630"/>
      <c r="BH67" s="630"/>
      <c r="BI67" s="630"/>
      <c r="BJ67" s="630"/>
      <c r="BK67" s="630"/>
      <c r="BL67" s="630"/>
      <c r="BM67" s="630"/>
      <c r="BN67" s="630"/>
      <c r="BO67" s="630"/>
      <c r="BP67" s="630"/>
      <c r="BQ67" s="630"/>
      <c r="BR67" s="630"/>
      <c r="BS67" s="630"/>
      <c r="BT67" s="630"/>
      <c r="BU67" s="630"/>
      <c r="BV67" s="630"/>
      <c r="BW67" s="630"/>
      <c r="BX67" s="630"/>
      <c r="BY67" s="630"/>
      <c r="BZ67" s="630"/>
      <c r="CA67" s="630"/>
      <c r="CB67" s="630"/>
      <c r="CC67" s="630"/>
      <c r="CD67" s="630"/>
      <c r="CE67" s="630"/>
      <c r="CF67" s="630"/>
      <c r="CG67" s="630"/>
      <c r="CH67" s="630"/>
      <c r="CI67" s="630"/>
      <c r="CJ67" s="630"/>
      <c r="CK67" s="630"/>
      <c r="CL67" s="630"/>
      <c r="CM67" s="630"/>
      <c r="CN67" s="630"/>
      <c r="CO67" s="630"/>
      <c r="CP67" s="630"/>
      <c r="CQ67" s="630"/>
      <c r="CR67" s="630"/>
      <c r="CS67" s="630"/>
      <c r="CT67" s="630"/>
      <c r="CU67" s="630"/>
      <c r="CV67" s="630"/>
      <c r="CW67" s="630"/>
      <c r="CX67" s="630"/>
      <c r="CY67" s="630"/>
      <c r="CZ67" s="630"/>
      <c r="DA67" s="630"/>
      <c r="DB67" s="630"/>
      <c r="DC67" s="630"/>
      <c r="DD67" s="630"/>
      <c r="DE67" s="630"/>
      <c r="DF67" s="630"/>
      <c r="DG67" s="630"/>
      <c r="DH67" s="630"/>
      <c r="DI67" s="630"/>
      <c r="DJ67" s="630"/>
      <c r="DK67" s="630"/>
      <c r="DL67" s="630"/>
      <c r="DM67" s="630"/>
      <c r="DN67" s="630"/>
      <c r="DO67" s="630"/>
      <c r="DP67" s="630"/>
      <c r="DQ67" s="630"/>
      <c r="DR67" s="630"/>
      <c r="DS67" s="630"/>
      <c r="DT67" s="630"/>
      <c r="DU67" s="630"/>
      <c r="DV67" s="630"/>
      <c r="DW67" s="630"/>
      <c r="DX67" s="630"/>
      <c r="DY67" s="630"/>
      <c r="DZ67" s="630"/>
      <c r="EA67" s="630"/>
      <c r="EB67" s="630"/>
      <c r="EC67" s="630"/>
      <c r="ED67" s="630"/>
      <c r="EE67" s="630"/>
      <c r="EF67" s="630"/>
      <c r="EG67" s="630"/>
      <c r="EH67" s="630"/>
      <c r="EI67" s="630"/>
      <c r="EJ67" s="630"/>
      <c r="EK67" s="630"/>
      <c r="EL67" s="630"/>
      <c r="EM67" s="630"/>
      <c r="EN67" s="630"/>
      <c r="EO67" s="630"/>
      <c r="EP67" s="630"/>
      <c r="EQ67" s="630"/>
      <c r="ER67" s="630"/>
      <c r="ES67" s="630"/>
      <c r="ET67" s="630"/>
      <c r="EU67" s="630"/>
      <c r="EV67" s="630"/>
      <c r="EW67" s="630"/>
      <c r="EX67" s="630"/>
      <c r="EY67" s="630"/>
      <c r="EZ67" s="630"/>
      <c r="FA67" s="630"/>
      <c r="FB67" s="630"/>
      <c r="FC67" s="630"/>
      <c r="FD67" s="630"/>
      <c r="FE67" s="630"/>
      <c r="FF67" s="630"/>
      <c r="FG67" s="630"/>
      <c r="FH67" s="630"/>
      <c r="FI67" s="630"/>
      <c r="FJ67" s="630"/>
      <c r="FK67" s="630"/>
      <c r="FL67" s="630"/>
      <c r="FM67" s="630"/>
      <c r="FN67" s="630"/>
      <c r="FO67" s="630"/>
      <c r="FP67" s="630"/>
      <c r="FQ67" s="630"/>
      <c r="FR67" s="630"/>
      <c r="FS67" s="630"/>
      <c r="FT67" s="630"/>
      <c r="FU67" s="630"/>
      <c r="FV67" s="630"/>
      <c r="FW67" s="630"/>
      <c r="FX67" s="630"/>
      <c r="FY67" s="630"/>
      <c r="FZ67" s="630"/>
      <c r="GA67" s="630"/>
      <c r="GB67" s="630"/>
      <c r="GC67" s="630"/>
      <c r="GD67" s="630"/>
      <c r="GE67" s="630"/>
      <c r="GF67" s="630"/>
      <c r="GG67" s="630"/>
      <c r="GH67" s="630"/>
      <c r="GI67" s="630"/>
      <c r="GJ67" s="630"/>
      <c r="GK67" s="630"/>
      <c r="GL67" s="630"/>
      <c r="GM67" s="630"/>
      <c r="GN67" s="630"/>
      <c r="GO67" s="630"/>
      <c r="GP67" s="630"/>
      <c r="GQ67" s="630"/>
      <c r="GR67" s="630"/>
      <c r="GS67" s="630"/>
      <c r="GT67" s="630"/>
      <c r="GU67" s="630"/>
      <c r="GV67" s="630"/>
      <c r="GW67" s="630"/>
      <c r="GX67" s="630"/>
      <c r="GY67" s="630"/>
      <c r="GZ67" s="630"/>
      <c r="HA67" s="630"/>
      <c r="HB67" s="630"/>
      <c r="HC67" s="630"/>
      <c r="HD67" s="630"/>
      <c r="HE67" s="630"/>
      <c r="HF67" s="630"/>
      <c r="HG67" s="630"/>
      <c r="HH67" s="630"/>
      <c r="HI67" s="630"/>
      <c r="HJ67" s="630"/>
      <c r="HK67" s="630"/>
      <c r="HL67" s="630"/>
      <c r="HM67" s="630"/>
      <c r="HN67" s="630"/>
      <c r="HO67" s="630"/>
      <c r="HP67" s="630"/>
      <c r="HQ67" s="630"/>
      <c r="HR67" s="630"/>
      <c r="HS67" s="630"/>
      <c r="HT67" s="630"/>
      <c r="HU67" s="630"/>
      <c r="HV67" s="630"/>
      <c r="HW67" s="630"/>
      <c r="HX67" s="630"/>
      <c r="HY67" s="630"/>
      <c r="HZ67" s="630"/>
      <c r="IA67" s="630"/>
      <c r="IB67" s="630"/>
      <c r="IC67" s="630"/>
      <c r="ID67" s="630"/>
      <c r="IE67" s="630"/>
      <c r="IF67" s="630"/>
      <c r="IG67" s="630"/>
      <c r="IH67" s="630"/>
      <c r="II67" s="630"/>
      <c r="IJ67" s="630"/>
      <c r="IK67" s="630"/>
      <c r="IL67" s="630"/>
      <c r="IM67" s="630"/>
      <c r="IN67" s="630"/>
      <c r="IO67" s="630"/>
      <c r="IP67" s="630"/>
      <c r="IQ67" s="630"/>
      <c r="IR67" s="630"/>
      <c r="IS67" s="630"/>
      <c r="IT67" s="630"/>
      <c r="IU67" s="630"/>
      <c r="IV67" s="630"/>
      <c r="IW67" s="630"/>
      <c r="IX67" s="630"/>
      <c r="IY67" s="630"/>
      <c r="IZ67" s="630"/>
      <c r="JA67" s="630"/>
      <c r="JB67" s="630"/>
      <c r="JC67" s="630"/>
      <c r="JD67" s="630"/>
      <c r="JE67" s="630"/>
      <c r="JF67" s="630"/>
      <c r="JG67" s="630"/>
      <c r="JH67" s="630"/>
      <c r="JI67" s="630"/>
      <c r="JJ67" s="630"/>
      <c r="JK67" s="630"/>
      <c r="JL67" s="630"/>
      <c r="JM67" s="630"/>
      <c r="JN67" s="630"/>
      <c r="JO67" s="630"/>
      <c r="JP67" s="630"/>
      <c r="JQ67" s="630"/>
      <c r="JR67" s="630"/>
      <c r="JS67" s="630"/>
      <c r="JT67" s="630"/>
      <c r="JU67" s="630"/>
      <c r="JV67" s="630"/>
      <c r="JW67" s="630"/>
      <c r="JX67" s="630"/>
      <c r="JY67" s="630"/>
      <c r="JZ67" s="630"/>
      <c r="KA67" s="630"/>
      <c r="KB67" s="630"/>
      <c r="KC67" s="630"/>
      <c r="KD67" s="630"/>
      <c r="KE67" s="630"/>
      <c r="KF67" s="630"/>
      <c r="KG67" s="630"/>
      <c r="KH67" s="630"/>
      <c r="KI67" s="630"/>
      <c r="KJ67" s="630"/>
      <c r="KK67" s="630"/>
      <c r="KL67" s="630"/>
      <c r="KM67" s="630"/>
      <c r="KN67" s="630"/>
      <c r="KO67" s="630"/>
      <c r="KP67" s="630"/>
      <c r="KQ67" s="630"/>
      <c r="KR67" s="630"/>
      <c r="KS67" s="630"/>
      <c r="KT67" s="630"/>
      <c r="KU67" s="630"/>
      <c r="KV67" s="630"/>
      <c r="KW67" s="630"/>
      <c r="KX67" s="630"/>
      <c r="KY67" s="630"/>
      <c r="KZ67" s="630"/>
      <c r="LA67" s="630"/>
      <c r="LB67" s="630"/>
      <c r="LC67" s="630"/>
      <c r="LD67" s="630"/>
      <c r="LE67" s="630"/>
      <c r="LF67" s="630"/>
      <c r="LG67" s="630"/>
      <c r="LH67" s="630"/>
      <c r="LI67" s="630"/>
      <c r="LJ67" s="630"/>
      <c r="LK67" s="630"/>
      <c r="LL67" s="630"/>
      <c r="LM67" s="630"/>
      <c r="LN67" s="630"/>
      <c r="LO67" s="630"/>
      <c r="LP67" s="630"/>
      <c r="LQ67" s="630"/>
      <c r="LR67" s="630"/>
      <c r="LS67" s="630"/>
      <c r="LT67" s="630"/>
      <c r="LU67" s="630"/>
      <c r="LV67" s="630"/>
      <c r="LW67" s="630"/>
      <c r="LX67" s="630"/>
      <c r="LY67" s="630"/>
      <c r="LZ67" s="630"/>
      <c r="MA67" s="630"/>
      <c r="MB67" s="630"/>
      <c r="MC67" s="630"/>
      <c r="MD67" s="630"/>
      <c r="ME67" s="630"/>
      <c r="MF67" s="630"/>
      <c r="MG67" s="630"/>
      <c r="MH67" s="630"/>
      <c r="MI67" s="630"/>
      <c r="MJ67" s="630"/>
      <c r="MK67" s="630"/>
      <c r="ML67" s="630"/>
      <c r="MM67" s="630"/>
      <c r="MN67" s="630"/>
      <c r="MO67" s="630"/>
      <c r="MP67" s="630"/>
      <c r="MQ67" s="630"/>
      <c r="MR67" s="630"/>
      <c r="MS67" s="630"/>
      <c r="MT67" s="630"/>
      <c r="MU67" s="630"/>
      <c r="MV67" s="630"/>
      <c r="MW67" s="630"/>
      <c r="MX67" s="630"/>
      <c r="MY67" s="630"/>
      <c r="MZ67" s="630"/>
      <c r="NA67" s="630"/>
      <c r="NB67" s="630"/>
      <c r="NC67" s="630"/>
      <c r="ND67" s="630"/>
      <c r="NE67" s="630"/>
      <c r="NF67" s="630"/>
      <c r="NG67" s="630"/>
      <c r="NH67" s="630"/>
      <c r="NI67" s="630"/>
      <c r="NJ67" s="630"/>
      <c r="NK67" s="630"/>
      <c r="NL67" s="630"/>
      <c r="NM67" s="630"/>
      <c r="NN67" s="630"/>
      <c r="NO67" s="630"/>
      <c r="NP67" s="630"/>
      <c r="NQ67" s="630"/>
      <c r="NR67" s="630"/>
      <c r="NS67" s="630"/>
      <c r="NT67" s="630"/>
      <c r="NU67" s="630"/>
      <c r="NV67" s="630"/>
      <c r="NW67" s="630"/>
      <c r="NX67" s="630"/>
      <c r="NY67" s="630"/>
      <c r="NZ67" s="630"/>
      <c r="OA67" s="630"/>
      <c r="OB67" s="630"/>
      <c r="OC67" s="630"/>
      <c r="OD67" s="630"/>
      <c r="OE67" s="630"/>
      <c r="OF67" s="630"/>
      <c r="OG67" s="630"/>
      <c r="OH67" s="630"/>
      <c r="OI67" s="630"/>
      <c r="OJ67" s="630"/>
      <c r="OK67" s="630"/>
      <c r="OL67" s="630"/>
      <c r="OM67" s="630"/>
      <c r="ON67" s="630"/>
      <c r="OO67" s="630"/>
      <c r="OP67" s="630"/>
      <c r="OQ67" s="630"/>
      <c r="OR67" s="630"/>
      <c r="OS67" s="630"/>
      <c r="OT67" s="630"/>
      <c r="OU67" s="630"/>
      <c r="OV67" s="630"/>
      <c r="OW67" s="630"/>
      <c r="OX67" s="630"/>
      <c r="OY67" s="630"/>
      <c r="OZ67" s="630"/>
      <c r="PA67" s="630"/>
      <c r="PB67" s="630"/>
      <c r="PC67" s="630"/>
      <c r="PD67" s="630"/>
      <c r="PE67" s="630"/>
      <c r="PF67" s="630"/>
      <c r="PG67" s="630"/>
      <c r="PH67" s="630"/>
      <c r="PI67" s="630"/>
      <c r="PJ67" s="630"/>
      <c r="PK67" s="630"/>
      <c r="PL67" s="630"/>
      <c r="PM67" s="630"/>
      <c r="PN67" s="630"/>
      <c r="PO67" s="630"/>
      <c r="PP67" s="630"/>
      <c r="PQ67" s="630"/>
      <c r="PR67" s="630"/>
      <c r="PS67" s="630"/>
      <c r="PT67" s="630"/>
      <c r="PU67" s="630"/>
      <c r="PV67" s="630"/>
      <c r="PW67" s="630"/>
      <c r="PX67" s="630"/>
      <c r="PY67" s="630"/>
      <c r="PZ67" s="630"/>
      <c r="QA67" s="630"/>
      <c r="QB67" s="630"/>
      <c r="QC67" s="630"/>
      <c r="QD67" s="630"/>
      <c r="QE67" s="630"/>
      <c r="QF67" s="630"/>
      <c r="QG67" s="630"/>
      <c r="QH67" s="630"/>
      <c r="QI67" s="630"/>
      <c r="QJ67" s="630"/>
      <c r="QK67" s="630"/>
      <c r="QL67" s="630"/>
      <c r="QM67" s="630"/>
      <c r="QN67" s="630"/>
      <c r="QO67" s="630"/>
      <c r="QP67" s="630"/>
      <c r="QQ67" s="630"/>
      <c r="QR67" s="630"/>
      <c r="QS67" s="630"/>
      <c r="QT67" s="630"/>
      <c r="QU67" s="630"/>
      <c r="QV67" s="630"/>
      <c r="QW67" s="630"/>
      <c r="QX67" s="630"/>
      <c r="QY67" s="630"/>
      <c r="QZ67" s="630"/>
      <c r="RA67" s="630"/>
      <c r="RB67" s="630"/>
      <c r="RC67" s="630"/>
      <c r="RD67" s="630"/>
      <c r="RE67" s="630"/>
      <c r="RF67" s="630"/>
      <c r="RG67" s="630"/>
      <c r="RH67" s="630"/>
      <c r="RI67" s="630"/>
      <c r="RJ67" s="630"/>
      <c r="RK67" s="630"/>
      <c r="RL67" s="630"/>
      <c r="RM67" s="630"/>
      <c r="RN67" s="630"/>
      <c r="RO67" s="630"/>
      <c r="RP67" s="630"/>
      <c r="RQ67" s="630"/>
      <c r="RR67" s="630"/>
      <c r="RS67" s="630"/>
      <c r="RT67" s="630"/>
      <c r="RU67" s="630"/>
      <c r="RV67" s="630"/>
      <c r="RW67" s="630"/>
      <c r="RX67" s="630"/>
      <c r="RY67" s="630"/>
      <c r="RZ67" s="630"/>
      <c r="SA67" s="630"/>
      <c r="SB67" s="630"/>
      <c r="SC67" s="630"/>
      <c r="SD67" s="630"/>
      <c r="SE67" s="630"/>
      <c r="SF67" s="630"/>
      <c r="SG67" s="630"/>
      <c r="SH67" s="630"/>
      <c r="SI67" s="630"/>
      <c r="SJ67" s="630"/>
      <c r="SK67" s="630"/>
      <c r="SL67" s="630"/>
      <c r="SM67" s="630"/>
      <c r="SN67" s="630"/>
      <c r="SO67" s="630"/>
      <c r="SP67" s="630"/>
      <c r="SQ67" s="630"/>
      <c r="SR67" s="630"/>
      <c r="SS67" s="630"/>
      <c r="ST67" s="630"/>
      <c r="SU67" s="630"/>
      <c r="SV67" s="630"/>
      <c r="SW67" s="630"/>
      <c r="SX67" s="630"/>
      <c r="SY67" s="630"/>
      <c r="SZ67" s="630"/>
      <c r="TA67" s="630"/>
      <c r="TB67" s="630"/>
      <c r="TC67" s="630"/>
      <c r="TD67" s="630"/>
      <c r="TE67" s="630"/>
      <c r="TF67" s="630"/>
      <c r="TG67" s="630"/>
      <c r="TH67" s="630"/>
      <c r="TI67" s="630"/>
      <c r="TJ67" s="630"/>
      <c r="TK67" s="630"/>
      <c r="TL67" s="630"/>
      <c r="TM67" s="630"/>
      <c r="TN67" s="630"/>
      <c r="TO67" s="630"/>
      <c r="TP67" s="630"/>
      <c r="TQ67" s="630"/>
      <c r="TR67" s="630"/>
      <c r="TS67" s="630"/>
      <c r="TT67" s="630"/>
      <c r="TU67" s="630"/>
      <c r="TV67" s="630"/>
      <c r="TW67" s="630"/>
      <c r="TX67" s="630"/>
      <c r="TY67" s="630"/>
      <c r="TZ67" s="630"/>
      <c r="UA67" s="630"/>
      <c r="UB67" s="630"/>
      <c r="UC67" s="630"/>
      <c r="UD67" s="630"/>
      <c r="UE67" s="630"/>
      <c r="UF67" s="630"/>
      <c r="UG67" s="630"/>
      <c r="UH67" s="630"/>
      <c r="UI67" s="630"/>
      <c r="UJ67" s="630"/>
      <c r="UK67" s="630"/>
      <c r="UL67" s="630"/>
      <c r="UM67" s="630"/>
      <c r="UN67" s="630"/>
      <c r="UO67" s="630"/>
      <c r="UP67" s="630"/>
      <c r="UQ67" s="630"/>
      <c r="UR67" s="630"/>
      <c r="US67" s="630"/>
      <c r="UT67" s="630"/>
      <c r="UU67" s="630"/>
      <c r="UV67" s="630"/>
      <c r="UW67" s="630"/>
      <c r="UX67" s="630"/>
      <c r="UY67" s="630"/>
      <c r="UZ67" s="630"/>
      <c r="VA67" s="630"/>
      <c r="VB67" s="630"/>
      <c r="VC67" s="630"/>
      <c r="VD67" s="630"/>
      <c r="VE67" s="630"/>
      <c r="VF67" s="630"/>
      <c r="VG67" s="630"/>
      <c r="VH67" s="630"/>
      <c r="VI67" s="630"/>
      <c r="VJ67" s="630"/>
      <c r="VK67" s="630"/>
      <c r="VL67" s="630"/>
      <c r="VM67" s="630"/>
      <c r="VN67" s="630"/>
      <c r="VO67" s="630"/>
      <c r="VP67" s="630"/>
      <c r="VQ67" s="630"/>
      <c r="VR67" s="630"/>
      <c r="VS67" s="630"/>
      <c r="VT67" s="630"/>
      <c r="VU67" s="630"/>
      <c r="VV67" s="630"/>
      <c r="VW67" s="630"/>
      <c r="VX67" s="630"/>
      <c r="VY67" s="630"/>
      <c r="VZ67" s="630"/>
      <c r="WA67" s="630"/>
      <c r="WB67" s="630"/>
      <c r="WC67" s="630"/>
      <c r="WD67" s="630"/>
      <c r="WE67" s="630"/>
      <c r="WF67" s="630"/>
      <c r="WG67" s="630"/>
      <c r="WH67" s="630"/>
      <c r="WI67" s="630"/>
      <c r="WJ67" s="630"/>
      <c r="WK67" s="630"/>
      <c r="WL67" s="630"/>
      <c r="WM67" s="630"/>
      <c r="WN67" s="630"/>
      <c r="WO67" s="630"/>
      <c r="WP67" s="630"/>
      <c r="WQ67" s="630"/>
      <c r="WR67" s="630"/>
      <c r="WS67" s="630"/>
      <c r="WT67" s="630"/>
      <c r="WU67" s="630"/>
      <c r="WV67" s="630"/>
      <c r="WW67" s="630"/>
      <c r="WX67" s="630"/>
      <c r="WY67" s="630"/>
      <c r="WZ67" s="630"/>
      <c r="XA67" s="630"/>
      <c r="XB67" s="630"/>
      <c r="XC67" s="630"/>
      <c r="XD67" s="630"/>
      <c r="XE67" s="630"/>
      <c r="XF67" s="630"/>
      <c r="XG67" s="630"/>
      <c r="XH67" s="630"/>
      <c r="XI67" s="630"/>
      <c r="XJ67" s="630"/>
      <c r="XK67" s="630"/>
      <c r="XL67" s="630"/>
      <c r="XM67" s="630"/>
      <c r="XN67" s="630"/>
      <c r="XO67" s="630"/>
      <c r="XP67" s="630"/>
      <c r="XQ67" s="630"/>
      <c r="XR67" s="630"/>
      <c r="XS67" s="630"/>
      <c r="XT67" s="630"/>
      <c r="XU67" s="630"/>
      <c r="XV67" s="630"/>
      <c r="XW67" s="630"/>
      <c r="XX67" s="630"/>
      <c r="XY67" s="630"/>
      <c r="XZ67" s="630"/>
      <c r="YA67" s="630"/>
      <c r="YB67" s="630"/>
      <c r="YC67" s="630"/>
      <c r="YD67" s="630"/>
      <c r="YE67" s="630"/>
      <c r="YF67" s="630"/>
      <c r="YG67" s="630"/>
      <c r="YH67" s="630"/>
      <c r="YI67" s="630"/>
      <c r="YJ67" s="630"/>
      <c r="YK67" s="630"/>
      <c r="YL67" s="630"/>
      <c r="YM67" s="630"/>
      <c r="YN67" s="630"/>
      <c r="YO67" s="630"/>
      <c r="YP67" s="630"/>
      <c r="YQ67" s="630"/>
      <c r="YR67" s="630"/>
      <c r="YS67" s="630"/>
      <c r="YT67" s="630"/>
      <c r="YU67" s="630"/>
      <c r="YV67" s="630"/>
      <c r="YW67" s="630"/>
      <c r="YX67" s="630"/>
      <c r="YY67" s="630"/>
      <c r="YZ67" s="630"/>
      <c r="ZA67" s="630"/>
      <c r="ZB67" s="630"/>
      <c r="ZC67" s="630"/>
      <c r="ZD67" s="630"/>
      <c r="ZE67" s="630"/>
      <c r="ZF67" s="630"/>
      <c r="ZG67" s="630"/>
      <c r="ZH67" s="630"/>
      <c r="ZI67" s="630"/>
      <c r="ZJ67" s="630"/>
      <c r="ZK67" s="630"/>
      <c r="ZL67" s="630"/>
      <c r="ZM67" s="630"/>
      <c r="ZN67" s="630"/>
      <c r="ZO67" s="630"/>
      <c r="ZP67" s="630"/>
      <c r="ZQ67" s="630"/>
      <c r="ZR67" s="630"/>
      <c r="ZS67" s="630"/>
      <c r="ZT67" s="630"/>
      <c r="ZU67" s="630"/>
      <c r="ZV67" s="630"/>
      <c r="ZW67" s="630"/>
      <c r="ZX67" s="630"/>
      <c r="ZY67" s="630"/>
      <c r="ZZ67" s="630"/>
      <c r="AAA67" s="630"/>
      <c r="AAB67" s="630"/>
      <c r="AAC67" s="630"/>
      <c r="AAD67" s="630"/>
      <c r="AAE67" s="630"/>
      <c r="AAF67" s="630"/>
      <c r="AAG67" s="630"/>
      <c r="AAH67" s="630"/>
      <c r="AAI67" s="630"/>
      <c r="AAJ67" s="630"/>
      <c r="AAK67" s="630"/>
      <c r="AAL67" s="630"/>
      <c r="AAM67" s="630"/>
      <c r="AAN67" s="630"/>
      <c r="AAO67" s="630"/>
      <c r="AAP67" s="630"/>
      <c r="AAQ67" s="630"/>
      <c r="AAR67" s="630"/>
      <c r="AAS67" s="630"/>
      <c r="AAT67" s="630"/>
      <c r="AAU67" s="630"/>
      <c r="AAV67" s="630"/>
      <c r="AAW67" s="630"/>
      <c r="AAX67" s="630"/>
      <c r="AAY67" s="630"/>
      <c r="AAZ67" s="630"/>
      <c r="ABA67" s="630"/>
      <c r="ABB67" s="630"/>
      <c r="ABC67" s="630"/>
      <c r="ABD67" s="630"/>
      <c r="ABE67" s="630"/>
      <c r="ABF67" s="630"/>
      <c r="ABG67" s="630"/>
      <c r="ABH67" s="630"/>
      <c r="ABI67" s="630"/>
      <c r="ABJ67" s="630"/>
      <c r="ABK67" s="630"/>
      <c r="ABL67" s="630"/>
      <c r="ABM67" s="630"/>
      <c r="ABN67" s="630"/>
      <c r="ABO67" s="630"/>
      <c r="ABP67" s="630"/>
      <c r="ABQ67" s="630"/>
      <c r="ABR67" s="630"/>
      <c r="ABS67" s="630"/>
      <c r="ABT67" s="630"/>
      <c r="ABU67" s="630"/>
      <c r="ABV67" s="630"/>
      <c r="ABW67" s="630"/>
      <c r="ABX67" s="630"/>
      <c r="ABY67" s="630"/>
      <c r="ABZ67" s="630"/>
      <c r="ACA67" s="630"/>
      <c r="ACB67" s="630"/>
      <c r="ACC67" s="630"/>
      <c r="ACD67" s="630"/>
      <c r="ACE67" s="630"/>
      <c r="ACF67" s="630"/>
      <c r="ACG67" s="630"/>
      <c r="ACH67" s="630"/>
      <c r="ACI67" s="630"/>
      <c r="ACJ67" s="630"/>
      <c r="ACK67" s="630"/>
      <c r="ACL67" s="630"/>
      <c r="ACM67" s="630"/>
      <c r="ACN67" s="630"/>
      <c r="ACO67" s="630"/>
      <c r="ACP67" s="630"/>
      <c r="ACQ67" s="630"/>
      <c r="ACR67" s="630"/>
      <c r="ACS67" s="630"/>
      <c r="ACT67" s="630"/>
      <c r="ACU67" s="630"/>
      <c r="ACV67" s="630"/>
      <c r="ACW67" s="630"/>
      <c r="ACX67" s="630"/>
      <c r="ACY67" s="630"/>
      <c r="ACZ67" s="630"/>
      <c r="ADA67" s="630"/>
      <c r="ADB67" s="630"/>
      <c r="ADC67" s="630"/>
      <c r="ADD67" s="630"/>
      <c r="ADE67" s="630"/>
      <c r="ADF67" s="630"/>
      <c r="ADG67" s="630"/>
      <c r="ADH67" s="630"/>
      <c r="ADI67" s="630"/>
      <c r="ADJ67" s="630"/>
      <c r="ADK67" s="630"/>
      <c r="ADL67" s="630"/>
      <c r="ADM67" s="630"/>
      <c r="ADN67" s="630"/>
      <c r="ADO67" s="630"/>
      <c r="ADP67" s="630"/>
      <c r="ADQ67" s="630"/>
      <c r="ADR67" s="630"/>
      <c r="ADS67" s="630"/>
      <c r="ADT67" s="630"/>
      <c r="ADU67" s="630"/>
      <c r="ADV67" s="630"/>
      <c r="ADW67" s="630"/>
      <c r="ADX67" s="630"/>
      <c r="ADY67" s="630"/>
      <c r="ADZ67" s="630"/>
      <c r="AEA67" s="630"/>
      <c r="AEB67" s="630"/>
      <c r="AEC67" s="630"/>
      <c r="AED67" s="630"/>
      <c r="AEE67" s="630"/>
      <c r="AEF67" s="630"/>
      <c r="AEG67" s="630"/>
      <c r="AEH67" s="630"/>
      <c r="AEI67" s="630"/>
      <c r="AEJ67" s="630"/>
      <c r="AEK67" s="630"/>
      <c r="AEL67" s="630"/>
      <c r="AEM67" s="630"/>
      <c r="AEN67" s="630"/>
      <c r="AEO67" s="630"/>
      <c r="AEP67" s="630"/>
      <c r="AEQ67" s="630"/>
      <c r="AER67" s="630"/>
      <c r="AES67" s="630"/>
      <c r="AET67" s="630"/>
      <c r="AEU67" s="630"/>
      <c r="AEV67" s="630"/>
      <c r="AEW67" s="630"/>
      <c r="AEX67" s="630"/>
      <c r="AEY67" s="630"/>
      <c r="AEZ67" s="630"/>
      <c r="AFA67" s="630"/>
      <c r="AFB67" s="630"/>
      <c r="AFC67" s="630"/>
      <c r="AFD67" s="630"/>
      <c r="AFE67" s="630"/>
      <c r="AFF67" s="630"/>
      <c r="AFG67" s="630"/>
      <c r="AFH67" s="630"/>
      <c r="AFI67" s="630"/>
      <c r="AFJ67" s="630"/>
      <c r="AFK67" s="630"/>
      <c r="AFL67" s="630"/>
      <c r="AFM67" s="630"/>
      <c r="AFN67" s="630"/>
      <c r="AFO67" s="630"/>
      <c r="AFP67" s="630"/>
      <c r="AFQ67" s="630"/>
      <c r="AFR67" s="630"/>
      <c r="AFS67" s="630"/>
      <c r="AFT67" s="630"/>
      <c r="AFU67" s="630"/>
      <c r="AFV67" s="630"/>
      <c r="AFW67" s="630"/>
      <c r="AFX67" s="630"/>
      <c r="AFY67" s="630"/>
      <c r="AFZ67" s="630"/>
      <c r="AGA67" s="630"/>
      <c r="AGB67" s="630"/>
      <c r="AGC67" s="630"/>
      <c r="AGD67" s="630"/>
      <c r="AGE67" s="630"/>
      <c r="AGF67" s="630"/>
      <c r="AGG67" s="630"/>
      <c r="AGH67" s="630"/>
      <c r="AGI67" s="630"/>
      <c r="AGJ67" s="630"/>
      <c r="AGK67" s="630"/>
      <c r="AGL67" s="630"/>
      <c r="AGM67" s="630"/>
      <c r="AGN67" s="630"/>
      <c r="AGO67" s="630"/>
      <c r="AGP67" s="630"/>
      <c r="AGQ67" s="630"/>
      <c r="AGR67" s="630"/>
      <c r="AGS67" s="630"/>
      <c r="AGT67" s="630"/>
      <c r="AGU67" s="630"/>
      <c r="AGV67" s="630"/>
      <c r="AGW67" s="630"/>
      <c r="AGX67" s="630"/>
      <c r="AGY67" s="630"/>
      <c r="AGZ67" s="630"/>
      <c r="AHA67" s="630"/>
      <c r="AHB67" s="630"/>
      <c r="AHC67" s="630"/>
      <c r="AHD67" s="630"/>
      <c r="AHE67" s="630"/>
      <c r="AHF67" s="630"/>
      <c r="AHG67" s="630"/>
      <c r="AHH67" s="630"/>
      <c r="AHI67" s="630"/>
      <c r="AHJ67" s="630"/>
      <c r="AHK67" s="630"/>
      <c r="AHL67" s="630"/>
      <c r="AHM67" s="630"/>
      <c r="AHN67" s="630"/>
      <c r="AHO67" s="630"/>
      <c r="AHP67" s="630"/>
      <c r="AHQ67" s="630"/>
      <c r="AHR67" s="630"/>
      <c r="AHS67" s="630"/>
      <c r="AHT67" s="630"/>
      <c r="AHU67" s="630"/>
      <c r="AHV67" s="630"/>
      <c r="AHW67" s="630"/>
      <c r="AHX67" s="630"/>
      <c r="AHY67" s="630"/>
      <c r="AHZ67" s="630"/>
      <c r="AIA67" s="630"/>
      <c r="AIB67" s="630"/>
      <c r="AIC67" s="630"/>
      <c r="AID67" s="630"/>
      <c r="AIE67" s="630"/>
      <c r="AIF67" s="630"/>
      <c r="AIG67" s="630"/>
      <c r="AIH67" s="630"/>
      <c r="AII67" s="630"/>
      <c r="AIJ67" s="630"/>
      <c r="AIK67" s="630"/>
      <c r="AIL67" s="630"/>
      <c r="AIM67" s="630"/>
      <c r="AIN67" s="630"/>
      <c r="AIO67" s="630"/>
      <c r="AIP67" s="630"/>
      <c r="AIQ67" s="630"/>
      <c r="AIR67" s="630"/>
      <c r="AIS67" s="630"/>
      <c r="AIT67" s="630"/>
      <c r="AIU67" s="630"/>
      <c r="AIV67" s="630"/>
      <c r="AIW67" s="630"/>
      <c r="AIX67" s="630"/>
      <c r="AIY67" s="630"/>
      <c r="AIZ67" s="630"/>
      <c r="AJA67" s="630"/>
      <c r="AJB67" s="630"/>
      <c r="AJC67" s="630"/>
      <c r="AJD67" s="630"/>
      <c r="AJE67" s="630"/>
      <c r="AJF67" s="630"/>
      <c r="AJG67" s="630"/>
      <c r="AJH67" s="630"/>
      <c r="AJI67" s="630"/>
      <c r="AJJ67" s="630"/>
      <c r="AJK67" s="630"/>
      <c r="AJL67" s="630"/>
      <c r="AJM67" s="630"/>
      <c r="AJN67" s="630"/>
      <c r="AJO67" s="630"/>
      <c r="AJP67" s="630"/>
      <c r="AJQ67" s="630"/>
      <c r="AJR67" s="630"/>
      <c r="AJS67" s="630"/>
      <c r="AJT67" s="630"/>
      <c r="AJU67" s="630"/>
      <c r="AJV67" s="630"/>
      <c r="AJW67" s="630"/>
      <c r="AJX67" s="630"/>
      <c r="AJY67" s="630"/>
      <c r="AJZ67" s="630"/>
      <c r="AKA67" s="630"/>
      <c r="AKB67" s="630"/>
      <c r="AKC67" s="630"/>
      <c r="AKD67" s="630"/>
      <c r="AKE67" s="630"/>
      <c r="AKF67" s="630"/>
      <c r="AKG67" s="630"/>
      <c r="AKH67" s="630"/>
      <c r="AKI67" s="630"/>
      <c r="AKJ67" s="630"/>
      <c r="AKK67" s="630"/>
      <c r="AKL67" s="630"/>
      <c r="AKM67" s="630"/>
      <c r="AKN67" s="630"/>
      <c r="AKO67" s="630"/>
      <c r="AKP67" s="630"/>
      <c r="AKQ67" s="630"/>
      <c r="AKR67" s="630"/>
      <c r="AKS67" s="630"/>
      <c r="AKT67" s="630"/>
      <c r="AKU67" s="630"/>
      <c r="AKV67" s="630"/>
      <c r="AKW67" s="630"/>
      <c r="AKX67" s="630"/>
      <c r="AKY67" s="630"/>
      <c r="AKZ67" s="630"/>
      <c r="ALA67" s="630"/>
      <c r="ALB67" s="630"/>
      <c r="ALC67" s="630"/>
      <c r="ALD67" s="630"/>
      <c r="ALE67" s="630"/>
      <c r="ALF67" s="630"/>
      <c r="ALG67" s="630"/>
      <c r="ALH67" s="630"/>
      <c r="ALI67" s="630"/>
      <c r="ALJ67" s="630"/>
      <c r="ALK67" s="630"/>
      <c r="ALL67" s="630"/>
      <c r="ALM67" s="630"/>
      <c r="ALN67" s="630"/>
      <c r="ALO67" s="630"/>
      <c r="ALP67" s="630"/>
      <c r="ALQ67" s="630"/>
      <c r="ALR67" s="630"/>
      <c r="ALS67" s="630"/>
      <c r="ALT67" s="630"/>
      <c r="ALU67" s="630"/>
      <c r="ALV67" s="630"/>
      <c r="ALW67" s="630"/>
      <c r="ALX67" s="630"/>
      <c r="ALY67" s="630"/>
      <c r="ALZ67" s="630"/>
      <c r="AMA67" s="630"/>
      <c r="AMB67" s="630"/>
      <c r="AMC67" s="630"/>
      <c r="AMD67" s="630"/>
      <c r="AME67" s="630"/>
      <c r="AMF67" s="630"/>
      <c r="AMG67" s="630"/>
      <c r="AMH67" s="630"/>
      <c r="AMI67" s="630"/>
      <c r="AMJ67" s="630"/>
      <c r="AMK67" s="630"/>
      <c r="AML67" s="630"/>
      <c r="AMM67" s="630"/>
      <c r="AMN67" s="630"/>
      <c r="AMO67" s="630"/>
      <c r="AMP67" s="630"/>
      <c r="AMQ67" s="630"/>
      <c r="AMR67" s="630"/>
      <c r="AMS67" s="630"/>
      <c r="AMT67" s="630"/>
      <c r="AMU67" s="630"/>
      <c r="AMV67" s="630"/>
      <c r="AMW67" s="630"/>
      <c r="AMX67" s="630"/>
      <c r="AMY67" s="630"/>
      <c r="AMZ67" s="630"/>
      <c r="ANA67" s="630"/>
      <c r="ANB67" s="630"/>
      <c r="ANC67" s="630"/>
      <c r="AND67" s="630"/>
      <c r="ANE67" s="630"/>
      <c r="ANF67" s="630"/>
      <c r="ANG67" s="630"/>
      <c r="ANH67" s="630"/>
      <c r="ANI67" s="630"/>
      <c r="ANJ67" s="630"/>
      <c r="ANK67" s="630"/>
      <c r="ANL67" s="630"/>
      <c r="ANM67" s="630"/>
      <c r="ANN67" s="630"/>
      <c r="ANO67" s="630"/>
      <c r="ANP67" s="630"/>
      <c r="ANQ67" s="630"/>
      <c r="ANR67" s="630"/>
      <c r="ANS67" s="630"/>
      <c r="ANT67" s="630"/>
      <c r="ANU67" s="630"/>
      <c r="ANV67" s="630"/>
      <c r="ANW67" s="630"/>
      <c r="ANX67" s="630"/>
      <c r="ANY67" s="630"/>
      <c r="ANZ67" s="630"/>
      <c r="AOA67" s="630"/>
      <c r="AOB67" s="630"/>
      <c r="AOC67" s="630"/>
      <c r="AOD67" s="630"/>
      <c r="AOE67" s="630"/>
      <c r="AOF67" s="630"/>
      <c r="AOG67" s="630"/>
      <c r="AOH67" s="630"/>
      <c r="AOI67" s="630"/>
      <c r="AOJ67" s="630"/>
      <c r="AOK67" s="630"/>
      <c r="AOL67" s="630"/>
      <c r="AOM67" s="630"/>
      <c r="AON67" s="630"/>
      <c r="AOO67" s="630"/>
      <c r="AOP67" s="630"/>
      <c r="AOQ67" s="630"/>
      <c r="AOR67" s="630"/>
      <c r="AOS67" s="630"/>
      <c r="AOT67" s="630"/>
      <c r="AOU67" s="630"/>
      <c r="AOV67" s="630"/>
      <c r="AOW67" s="630"/>
      <c r="AOX67" s="630"/>
      <c r="AOY67" s="630"/>
      <c r="AOZ67" s="630"/>
      <c r="APA67" s="630"/>
      <c r="APB67" s="630"/>
      <c r="APC67" s="630"/>
      <c r="APD67" s="630"/>
      <c r="APE67" s="630"/>
      <c r="APF67" s="630"/>
      <c r="APG67" s="630"/>
      <c r="APH67" s="630"/>
      <c r="API67" s="630"/>
      <c r="APJ67" s="630"/>
      <c r="APK67" s="630"/>
      <c r="APL67" s="630"/>
      <c r="APM67" s="630"/>
      <c r="APN67" s="630"/>
      <c r="APO67" s="630"/>
      <c r="APP67" s="630"/>
      <c r="APQ67" s="630"/>
      <c r="APR67" s="630"/>
      <c r="APS67" s="630"/>
      <c r="APT67" s="630"/>
      <c r="APU67" s="630"/>
      <c r="APV67" s="630"/>
      <c r="APW67" s="630"/>
      <c r="APX67" s="630"/>
      <c r="APY67" s="630"/>
      <c r="APZ67" s="630"/>
      <c r="AQA67" s="630"/>
      <c r="AQB67" s="630"/>
      <c r="AQC67" s="630"/>
      <c r="AQD67" s="630"/>
      <c r="AQE67" s="630"/>
      <c r="AQF67" s="630"/>
      <c r="AQG67" s="630"/>
      <c r="AQH67" s="630"/>
      <c r="AQI67" s="630"/>
      <c r="AQJ67" s="630"/>
      <c r="AQK67" s="630"/>
      <c r="AQL67" s="630"/>
      <c r="AQM67" s="630"/>
      <c r="AQN67" s="630"/>
      <c r="AQO67" s="630"/>
      <c r="AQP67" s="630"/>
      <c r="AQQ67" s="630"/>
      <c r="AQR67" s="630"/>
      <c r="AQS67" s="630"/>
      <c r="AQT67" s="630"/>
      <c r="AQU67" s="630"/>
      <c r="AQV67" s="630"/>
      <c r="AQW67" s="630"/>
      <c r="AQX67" s="630"/>
      <c r="AQY67" s="630"/>
      <c r="AQZ67" s="630"/>
      <c r="ARA67" s="630"/>
      <c r="ARB67" s="630"/>
      <c r="ARC67" s="630"/>
      <c r="ARD67" s="630"/>
      <c r="ARE67" s="630"/>
      <c r="ARF67" s="630"/>
      <c r="ARG67" s="630"/>
      <c r="ARH67" s="630"/>
      <c r="ARI67" s="630"/>
      <c r="ARJ67" s="630"/>
      <c r="ARK67" s="630"/>
      <c r="ARL67" s="630"/>
      <c r="ARM67" s="630"/>
      <c r="ARN67" s="630"/>
      <c r="ARO67" s="630"/>
      <c r="ARP67" s="630"/>
      <c r="ARQ67" s="630"/>
      <c r="ARR67" s="630"/>
      <c r="ARS67" s="630"/>
      <c r="ART67" s="630"/>
      <c r="ARU67" s="630"/>
      <c r="ARV67" s="630"/>
      <c r="ARW67" s="630"/>
      <c r="ARX67" s="630"/>
      <c r="ARY67" s="630"/>
      <c r="ARZ67" s="630"/>
      <c r="ASA67" s="630"/>
      <c r="ASB67" s="630"/>
      <c r="ASC67" s="630"/>
      <c r="ASD67" s="630"/>
      <c r="ASE67" s="630"/>
      <c r="ASF67" s="630"/>
      <c r="ASG67" s="630"/>
      <c r="ASH67" s="630"/>
      <c r="ASI67" s="630"/>
      <c r="ASJ67" s="630"/>
      <c r="ASK67" s="630"/>
      <c r="ASL67" s="630"/>
      <c r="ASM67" s="630"/>
      <c r="ASN67" s="630"/>
      <c r="ASO67" s="630"/>
      <c r="ASP67" s="630"/>
      <c r="ASQ67" s="630"/>
      <c r="ASR67" s="630"/>
      <c r="ASS67" s="630"/>
      <c r="AST67" s="630"/>
      <c r="ASU67" s="630"/>
      <c r="ASV67" s="630"/>
      <c r="ASW67" s="630"/>
      <c r="ASX67" s="630"/>
      <c r="ASY67" s="630"/>
      <c r="ASZ67" s="630"/>
      <c r="ATA67" s="630"/>
      <c r="ATB67" s="630"/>
      <c r="ATC67" s="630"/>
      <c r="ATD67" s="630"/>
      <c r="ATE67" s="630"/>
      <c r="ATF67" s="630"/>
      <c r="ATG67" s="630"/>
      <c r="ATH67" s="630"/>
      <c r="ATI67" s="630"/>
      <c r="ATJ67" s="630"/>
      <c r="ATK67" s="630"/>
      <c r="ATL67" s="630"/>
      <c r="ATM67" s="630"/>
      <c r="ATN67" s="630"/>
      <c r="ATO67" s="630"/>
      <c r="ATP67" s="630"/>
      <c r="ATQ67" s="630"/>
      <c r="ATR67" s="630"/>
      <c r="ATS67" s="630"/>
      <c r="ATT67" s="630"/>
      <c r="ATU67" s="630"/>
      <c r="ATV67" s="630"/>
      <c r="ATW67" s="630"/>
      <c r="ATX67" s="630"/>
      <c r="ATY67" s="630"/>
      <c r="ATZ67" s="630"/>
      <c r="AUA67" s="630"/>
      <c r="AUB67" s="630"/>
      <c r="AUC67" s="630"/>
      <c r="AUD67" s="630"/>
      <c r="AUE67" s="630"/>
      <c r="AUF67" s="630"/>
      <c r="AUG67" s="630"/>
      <c r="AUH67" s="630"/>
      <c r="AUI67" s="630"/>
      <c r="AUJ67" s="630"/>
      <c r="AUK67" s="630"/>
      <c r="AUL67" s="630"/>
      <c r="AUM67" s="630"/>
      <c r="AUN67" s="630"/>
      <c r="AUO67" s="630"/>
      <c r="AUP67" s="630"/>
      <c r="AUQ67" s="630"/>
      <c r="AUR67" s="630"/>
      <c r="AUS67" s="630"/>
      <c r="AUT67" s="630"/>
      <c r="AUU67" s="630"/>
      <c r="AUV67" s="630"/>
      <c r="AUW67" s="630"/>
      <c r="AUX67" s="630"/>
      <c r="AUY67" s="630"/>
      <c r="AUZ67" s="630"/>
      <c r="AVA67" s="630"/>
      <c r="AVB67" s="630"/>
      <c r="AVC67" s="630"/>
      <c r="AVD67" s="630"/>
      <c r="AVE67" s="630"/>
      <c r="AVF67" s="630"/>
      <c r="AVG67" s="630"/>
      <c r="AVH67" s="630"/>
      <c r="AVI67" s="630"/>
      <c r="AVJ67" s="630"/>
      <c r="AVK67" s="630"/>
      <c r="AVL67" s="630"/>
      <c r="AVM67" s="630"/>
      <c r="AVN67" s="630"/>
      <c r="AVO67" s="630"/>
      <c r="AVP67" s="630"/>
      <c r="AVQ67" s="630"/>
      <c r="AVR67" s="630"/>
      <c r="AVS67" s="630"/>
      <c r="AVT67" s="630"/>
      <c r="AVU67" s="630"/>
      <c r="AVV67" s="630"/>
      <c r="AVW67" s="630"/>
      <c r="AVX67" s="630"/>
      <c r="AVY67" s="630"/>
      <c r="AVZ67" s="630"/>
      <c r="AWA67" s="630"/>
      <c r="AWB67" s="630"/>
      <c r="AWC67" s="630"/>
      <c r="AWD67" s="630"/>
      <c r="AWE67" s="630"/>
      <c r="AWF67" s="630"/>
      <c r="AWG67" s="630"/>
      <c r="AWH67" s="630"/>
      <c r="AWI67" s="630"/>
      <c r="AWJ67" s="630"/>
      <c r="AWK67" s="630"/>
      <c r="AWL67" s="630"/>
      <c r="AWM67" s="630"/>
      <c r="AWN67" s="630"/>
      <c r="AWO67" s="630"/>
      <c r="AWP67" s="630"/>
      <c r="AWQ67" s="630"/>
      <c r="AWR67" s="630"/>
      <c r="AWS67" s="630"/>
      <c r="AWT67" s="630"/>
      <c r="AWU67" s="630"/>
      <c r="AWV67" s="630"/>
      <c r="AWW67" s="630"/>
      <c r="AWX67" s="630"/>
      <c r="AWY67" s="630"/>
      <c r="AWZ67" s="630"/>
      <c r="AXA67" s="630"/>
      <c r="AXB67" s="630"/>
      <c r="AXC67" s="630"/>
      <c r="AXD67" s="630"/>
      <c r="AXE67" s="630"/>
      <c r="AXF67" s="630"/>
      <c r="AXG67" s="630"/>
      <c r="AXH67" s="630"/>
      <c r="AXI67" s="630"/>
      <c r="AXJ67" s="630"/>
      <c r="AXK67" s="630"/>
      <c r="AXL67" s="630"/>
      <c r="AXM67" s="630"/>
      <c r="AXN67" s="630"/>
      <c r="AXO67" s="630"/>
      <c r="AXP67" s="630"/>
      <c r="AXQ67" s="630"/>
      <c r="AXR67" s="630"/>
      <c r="AXS67" s="630"/>
      <c r="AXT67" s="630"/>
      <c r="AXU67" s="630"/>
      <c r="AXV67" s="630"/>
      <c r="AXW67" s="630"/>
      <c r="AXX67" s="630"/>
      <c r="AXY67" s="630"/>
      <c r="AXZ67" s="630"/>
      <c r="AYA67" s="630"/>
      <c r="AYB67" s="630"/>
      <c r="AYC67" s="630"/>
      <c r="AYD67" s="630"/>
      <c r="AYE67" s="630"/>
      <c r="AYF67" s="630"/>
      <c r="AYG67" s="630"/>
      <c r="AYH67" s="630"/>
      <c r="AYI67" s="630"/>
      <c r="AYJ67" s="630"/>
      <c r="AYK67" s="630"/>
      <c r="AYL67" s="630"/>
      <c r="AYM67" s="630"/>
      <c r="AYN67" s="630"/>
      <c r="AYO67" s="630"/>
      <c r="AYP67" s="630"/>
      <c r="AYQ67" s="630"/>
      <c r="AYR67" s="630"/>
      <c r="AYS67" s="630"/>
      <c r="AYT67" s="630"/>
      <c r="AYU67" s="630"/>
      <c r="AYV67" s="630"/>
      <c r="AYW67" s="630"/>
      <c r="AYX67" s="630"/>
      <c r="AYY67" s="630"/>
      <c r="AYZ67" s="630"/>
      <c r="AZA67" s="630"/>
      <c r="AZB67" s="630"/>
      <c r="AZC67" s="630"/>
      <c r="AZD67" s="630"/>
      <c r="AZE67" s="630"/>
      <c r="AZF67" s="630"/>
      <c r="AZG67" s="630"/>
      <c r="AZH67" s="630"/>
      <c r="AZI67" s="630"/>
      <c r="AZJ67" s="630"/>
      <c r="AZK67" s="630"/>
      <c r="AZL67" s="630"/>
      <c r="AZM67" s="630"/>
      <c r="AZN67" s="630"/>
      <c r="AZO67" s="630"/>
      <c r="AZP67" s="630"/>
      <c r="AZQ67" s="630"/>
      <c r="AZR67" s="630"/>
      <c r="AZS67" s="630"/>
      <c r="AZT67" s="630"/>
      <c r="AZU67" s="630"/>
      <c r="AZV67" s="630"/>
      <c r="AZW67" s="630"/>
      <c r="AZX67" s="630"/>
      <c r="AZY67" s="630"/>
      <c r="AZZ67" s="630"/>
      <c r="BAA67" s="630"/>
      <c r="BAB67" s="630"/>
      <c r="BAC67" s="630"/>
      <c r="BAD67" s="630"/>
      <c r="BAE67" s="630"/>
      <c r="BAF67" s="630"/>
      <c r="BAG67" s="630"/>
      <c r="BAH67" s="630"/>
      <c r="BAI67" s="630"/>
      <c r="BAJ67" s="630"/>
      <c r="BAK67" s="630"/>
      <c r="BAL67" s="630"/>
      <c r="BAM67" s="630"/>
      <c r="BAN67" s="630"/>
      <c r="BAO67" s="630"/>
      <c r="BAP67" s="630"/>
      <c r="BAQ67" s="630"/>
      <c r="BAR67" s="630"/>
      <c r="BAS67" s="630"/>
      <c r="BAT67" s="630"/>
      <c r="BAU67" s="630"/>
      <c r="BAV67" s="630"/>
      <c r="BAW67" s="630"/>
      <c r="BAX67" s="630"/>
      <c r="BAY67" s="630"/>
      <c r="BAZ67" s="630"/>
      <c r="BBA67" s="630"/>
      <c r="BBB67" s="630"/>
      <c r="BBC67" s="630"/>
      <c r="BBD67" s="630"/>
      <c r="BBE67" s="630"/>
      <c r="BBF67" s="630"/>
      <c r="BBG67" s="630"/>
      <c r="BBH67" s="630"/>
      <c r="BBI67" s="630"/>
      <c r="BBJ67" s="630"/>
      <c r="BBK67" s="630"/>
      <c r="BBL67" s="630"/>
      <c r="BBM67" s="630"/>
      <c r="BBN67" s="630"/>
      <c r="BBO67" s="630"/>
      <c r="BBP67" s="630"/>
      <c r="BBQ67" s="630"/>
      <c r="BBR67" s="630"/>
      <c r="BBS67" s="630"/>
      <c r="BBT67" s="630"/>
      <c r="BBU67" s="630"/>
      <c r="BBV67" s="630"/>
      <c r="BBW67" s="630"/>
      <c r="BBX67" s="630"/>
      <c r="BBY67" s="630"/>
      <c r="BBZ67" s="630"/>
      <c r="BCA67" s="630"/>
      <c r="BCB67" s="630"/>
      <c r="BCC67" s="630"/>
      <c r="BCD67" s="630"/>
      <c r="BCE67" s="630"/>
      <c r="BCF67" s="630"/>
      <c r="BCG67" s="630"/>
      <c r="BCH67" s="630"/>
      <c r="BCI67" s="630"/>
      <c r="BCJ67" s="630"/>
      <c r="BCK67" s="630"/>
      <c r="BCL67" s="630"/>
      <c r="BCM67" s="630"/>
      <c r="BCN67" s="630"/>
      <c r="BCO67" s="630"/>
      <c r="BCP67" s="630"/>
      <c r="BCQ67" s="630"/>
      <c r="BCR67" s="630"/>
      <c r="BCS67" s="630"/>
      <c r="BCT67" s="630"/>
      <c r="BCU67" s="630"/>
      <c r="BCV67" s="630"/>
      <c r="BCW67" s="630"/>
      <c r="BCX67" s="630"/>
      <c r="BCY67" s="630"/>
      <c r="BCZ67" s="630"/>
      <c r="BDA67" s="630"/>
      <c r="BDB67" s="630"/>
      <c r="BDC67" s="630"/>
      <c r="BDD67" s="630"/>
      <c r="BDE67" s="630"/>
      <c r="BDF67" s="630"/>
      <c r="BDG67" s="630"/>
      <c r="BDH67" s="630"/>
      <c r="BDI67" s="630"/>
      <c r="BDJ67" s="630"/>
      <c r="BDK67" s="630"/>
      <c r="BDL67" s="630"/>
      <c r="BDM67" s="630"/>
      <c r="BDN67" s="630"/>
      <c r="BDO67" s="630"/>
      <c r="BDP67" s="630"/>
      <c r="BDQ67" s="630"/>
      <c r="BDR67" s="630"/>
      <c r="BDS67" s="630"/>
      <c r="BDT67" s="630"/>
      <c r="BDU67" s="630"/>
      <c r="BDV67" s="630"/>
      <c r="BDW67" s="630"/>
      <c r="BDX67" s="630"/>
      <c r="BDY67" s="630"/>
      <c r="BDZ67" s="630"/>
      <c r="BEA67" s="630"/>
      <c r="BEB67" s="630"/>
      <c r="BEC67" s="630"/>
      <c r="BED67" s="630"/>
      <c r="BEE67" s="630"/>
      <c r="BEF67" s="630"/>
      <c r="BEG67" s="630"/>
      <c r="BEH67" s="630"/>
      <c r="BEI67" s="630"/>
      <c r="BEJ67" s="630"/>
      <c r="BEK67" s="630"/>
      <c r="BEL67" s="630"/>
      <c r="BEM67" s="630"/>
      <c r="BEN67" s="630"/>
      <c r="BEO67" s="630"/>
      <c r="BEP67" s="630"/>
      <c r="BEQ67" s="630"/>
      <c r="BER67" s="630"/>
      <c r="BES67" s="630"/>
      <c r="BET67" s="630"/>
      <c r="BEU67" s="630"/>
      <c r="BEV67" s="630"/>
      <c r="BEW67" s="630"/>
      <c r="BEX67" s="630"/>
      <c r="BEY67" s="630"/>
      <c r="BEZ67" s="630"/>
      <c r="BFA67" s="630"/>
      <c r="BFB67" s="630"/>
      <c r="BFC67" s="630"/>
      <c r="BFD67" s="630"/>
      <c r="BFE67" s="630"/>
      <c r="BFF67" s="630"/>
      <c r="BFG67" s="630"/>
      <c r="BFH67" s="630"/>
      <c r="BFI67" s="630"/>
      <c r="BFJ67" s="630"/>
      <c r="BFK67" s="630"/>
      <c r="BFL67" s="630"/>
      <c r="BFM67" s="630"/>
      <c r="BFN67" s="630"/>
      <c r="BFO67" s="630"/>
      <c r="BFP67" s="630"/>
      <c r="BFQ67" s="630"/>
      <c r="BFR67" s="630"/>
      <c r="BFS67" s="630"/>
      <c r="BFT67" s="630"/>
      <c r="BFU67" s="630"/>
      <c r="BFV67" s="630"/>
      <c r="BFW67" s="630"/>
      <c r="BFX67" s="630"/>
      <c r="BFY67" s="630"/>
      <c r="BFZ67" s="630"/>
      <c r="BGA67" s="630"/>
      <c r="BGB67" s="630"/>
      <c r="BGC67" s="630"/>
      <c r="BGD67" s="630"/>
      <c r="BGE67" s="630"/>
      <c r="BGF67" s="630"/>
      <c r="BGG67" s="630"/>
      <c r="BGH67" s="630"/>
      <c r="BGI67" s="630"/>
      <c r="BGJ67" s="630"/>
      <c r="BGK67" s="630"/>
      <c r="BGL67" s="630"/>
      <c r="BGM67" s="630"/>
      <c r="BGN67" s="630"/>
      <c r="BGO67" s="630"/>
      <c r="BGP67" s="630"/>
      <c r="BGQ67" s="630"/>
      <c r="BGR67" s="630"/>
      <c r="BGS67" s="630"/>
      <c r="BGT67" s="630"/>
      <c r="BGU67" s="630"/>
      <c r="BGV67" s="630"/>
      <c r="BGW67" s="630"/>
      <c r="BGX67" s="630"/>
      <c r="BGY67" s="630"/>
      <c r="BGZ67" s="630"/>
      <c r="BHA67" s="630"/>
      <c r="BHB67" s="630"/>
      <c r="BHC67" s="630"/>
      <c r="BHD67" s="630"/>
      <c r="BHE67" s="630"/>
      <c r="BHF67" s="630"/>
      <c r="BHG67" s="630"/>
      <c r="BHH67" s="630"/>
      <c r="BHI67" s="630"/>
      <c r="BHJ67" s="630"/>
      <c r="BHK67" s="630"/>
      <c r="BHL67" s="630"/>
      <c r="BHM67" s="630"/>
      <c r="BHN67" s="630"/>
      <c r="BHO67" s="630"/>
      <c r="BHP67" s="630"/>
      <c r="BHQ67" s="630"/>
      <c r="BHR67" s="630"/>
      <c r="BHS67" s="630"/>
      <c r="BHT67" s="630"/>
      <c r="BHU67" s="630"/>
      <c r="BHV67" s="630"/>
      <c r="BHW67" s="630"/>
      <c r="BHX67" s="630"/>
      <c r="BHY67" s="630"/>
      <c r="BHZ67" s="630"/>
      <c r="BIA67" s="630"/>
      <c r="BIB67" s="630"/>
      <c r="BIC67" s="630"/>
      <c r="BID67" s="630"/>
      <c r="BIE67" s="630"/>
      <c r="BIF67" s="630"/>
      <c r="BIG67" s="630"/>
      <c r="BIH67" s="630"/>
      <c r="BII67" s="630"/>
      <c r="BIJ67" s="630"/>
      <c r="BIK67" s="630"/>
      <c r="BIL67" s="630"/>
      <c r="BIM67" s="630"/>
      <c r="BIN67" s="630"/>
      <c r="BIO67" s="630"/>
      <c r="BIP67" s="630"/>
      <c r="BIQ67" s="630"/>
      <c r="BIR67" s="630"/>
      <c r="BIS67" s="630"/>
      <c r="BIT67" s="630"/>
      <c r="BIU67" s="630"/>
      <c r="BIV67" s="630"/>
      <c r="BIW67" s="630"/>
      <c r="BIX67" s="630"/>
      <c r="BIY67" s="630"/>
      <c r="BIZ67" s="630"/>
      <c r="BJA67" s="630"/>
      <c r="BJB67" s="630"/>
      <c r="BJC67" s="630"/>
      <c r="BJD67" s="630"/>
      <c r="BJE67" s="630"/>
      <c r="BJF67" s="630"/>
      <c r="BJG67" s="630"/>
      <c r="BJH67" s="630"/>
      <c r="BJI67" s="630"/>
      <c r="BJJ67" s="630"/>
      <c r="BJK67" s="630"/>
      <c r="BJL67" s="630"/>
      <c r="BJM67" s="630"/>
      <c r="BJN67" s="630"/>
      <c r="BJO67" s="630"/>
      <c r="BJP67" s="630"/>
      <c r="BJQ67" s="630"/>
      <c r="BJR67" s="630"/>
      <c r="BJS67" s="630"/>
      <c r="BJT67" s="630"/>
      <c r="BJU67" s="630"/>
      <c r="BJV67" s="630"/>
      <c r="BJW67" s="630"/>
      <c r="BJX67" s="630"/>
      <c r="BJY67" s="630"/>
      <c r="BJZ67" s="630"/>
      <c r="BKA67" s="630"/>
      <c r="BKB67" s="630"/>
      <c r="BKC67" s="630"/>
      <c r="BKD67" s="630"/>
      <c r="BKE67" s="630"/>
      <c r="BKF67" s="630"/>
      <c r="BKG67" s="630"/>
      <c r="BKH67" s="630"/>
      <c r="BKI67" s="630"/>
      <c r="BKJ67" s="630"/>
      <c r="BKK67" s="630"/>
      <c r="BKL67" s="630"/>
      <c r="BKM67" s="630"/>
      <c r="BKN67" s="630"/>
      <c r="BKO67" s="630"/>
      <c r="BKP67" s="630"/>
      <c r="BKQ67" s="630"/>
      <c r="BKR67" s="630"/>
      <c r="BKS67" s="630"/>
      <c r="BKT67" s="630"/>
      <c r="BKU67" s="630"/>
      <c r="BKV67" s="630"/>
      <c r="BKW67" s="630"/>
      <c r="BKX67" s="630"/>
      <c r="BKY67" s="630"/>
      <c r="BKZ67" s="630"/>
      <c r="BLA67" s="630"/>
      <c r="BLB67" s="630"/>
      <c r="BLC67" s="630"/>
      <c r="BLD67" s="630"/>
      <c r="BLE67" s="630"/>
      <c r="BLF67" s="630"/>
      <c r="BLG67" s="630"/>
      <c r="BLH67" s="630"/>
      <c r="BLI67" s="630"/>
      <c r="BLJ67" s="630"/>
      <c r="BLK67" s="630"/>
      <c r="BLL67" s="630"/>
      <c r="BLM67" s="630"/>
      <c r="BLN67" s="630"/>
      <c r="BLO67" s="630"/>
      <c r="BLP67" s="630"/>
      <c r="BLQ67" s="630"/>
      <c r="BLR67" s="630"/>
      <c r="BLS67" s="630"/>
      <c r="BLT67" s="630"/>
      <c r="BLU67" s="630"/>
      <c r="BLV67" s="630"/>
      <c r="BLW67" s="630"/>
      <c r="BLX67" s="630"/>
      <c r="BLY67" s="630"/>
      <c r="BLZ67" s="630"/>
      <c r="BMA67" s="630"/>
      <c r="BMB67" s="630"/>
      <c r="BMC67" s="630"/>
      <c r="BMD67" s="630"/>
      <c r="BME67" s="630"/>
      <c r="BMF67" s="630"/>
      <c r="BMG67" s="630"/>
      <c r="BMH67" s="630"/>
      <c r="BMI67" s="630"/>
      <c r="BMJ67" s="630"/>
      <c r="BMK67" s="630"/>
      <c r="BML67" s="630"/>
      <c r="BMM67" s="630"/>
      <c r="BMN67" s="630"/>
      <c r="BMO67" s="630"/>
      <c r="BMP67" s="630"/>
      <c r="BMQ67" s="630"/>
      <c r="BMR67" s="630"/>
      <c r="BMS67" s="630"/>
      <c r="BMT67" s="630"/>
      <c r="BMU67" s="630"/>
      <c r="BMV67" s="630"/>
      <c r="BMW67" s="630"/>
      <c r="BMX67" s="630"/>
      <c r="BMY67" s="630"/>
      <c r="BMZ67" s="630"/>
      <c r="BNA67" s="630"/>
      <c r="BNB67" s="630"/>
      <c r="BNC67" s="630"/>
      <c r="BND67" s="630"/>
      <c r="BNE67" s="630"/>
      <c r="BNF67" s="630"/>
      <c r="BNG67" s="630"/>
      <c r="BNH67" s="630"/>
      <c r="BNI67" s="630"/>
      <c r="BNJ67" s="630"/>
      <c r="BNK67" s="630"/>
      <c r="BNL67" s="630"/>
      <c r="BNM67" s="630"/>
      <c r="BNN67" s="630"/>
      <c r="BNO67" s="630"/>
      <c r="BNP67" s="630"/>
      <c r="BNQ67" s="630"/>
      <c r="BNR67" s="630"/>
      <c r="BNS67" s="630"/>
      <c r="BNT67" s="630"/>
      <c r="BNU67" s="630"/>
      <c r="BNV67" s="630"/>
      <c r="BNW67" s="630"/>
      <c r="BNX67" s="630"/>
      <c r="BNY67" s="630"/>
      <c r="BNZ67" s="630"/>
      <c r="BOA67" s="630"/>
      <c r="BOB67" s="630"/>
      <c r="BOC67" s="630"/>
      <c r="BOD67" s="630"/>
      <c r="BOE67" s="630"/>
      <c r="BOF67" s="630"/>
      <c r="BOG67" s="630"/>
      <c r="BOH67" s="630"/>
      <c r="BOI67" s="630"/>
      <c r="BOJ67" s="630"/>
      <c r="BOK67" s="630"/>
      <c r="BOL67" s="630"/>
      <c r="BOM67" s="630"/>
      <c r="BON67" s="630"/>
      <c r="BOO67" s="630"/>
      <c r="BOP67" s="630"/>
      <c r="BOQ67" s="630"/>
      <c r="BOR67" s="630"/>
      <c r="BOS67" s="630"/>
      <c r="BOT67" s="630"/>
      <c r="BOU67" s="630"/>
      <c r="BOV67" s="630"/>
      <c r="BOW67" s="630"/>
      <c r="BOX67" s="630"/>
      <c r="BOY67" s="630"/>
      <c r="BOZ67" s="630"/>
      <c r="BPA67" s="630"/>
      <c r="BPB67" s="630"/>
      <c r="BPC67" s="630"/>
      <c r="BPD67" s="630"/>
      <c r="BPE67" s="630"/>
      <c r="BPF67" s="630"/>
      <c r="BPG67" s="630"/>
      <c r="BPH67" s="630"/>
      <c r="BPI67" s="630"/>
      <c r="BPJ67" s="630"/>
      <c r="BPK67" s="630"/>
      <c r="BPL67" s="630"/>
      <c r="BPM67" s="630"/>
      <c r="BPN67" s="630"/>
      <c r="BPO67" s="630"/>
      <c r="BPP67" s="630"/>
      <c r="BPQ67" s="630"/>
      <c r="BPR67" s="630"/>
      <c r="BPS67" s="630"/>
      <c r="BPT67" s="630"/>
      <c r="BPU67" s="630"/>
      <c r="BPV67" s="630"/>
      <c r="BPW67" s="630"/>
      <c r="BPX67" s="630"/>
      <c r="BPY67" s="630"/>
      <c r="BPZ67" s="630"/>
      <c r="BQA67" s="630"/>
      <c r="BQB67" s="630"/>
      <c r="BQC67" s="630"/>
      <c r="BQD67" s="630"/>
      <c r="BQE67" s="630"/>
      <c r="BQF67" s="630"/>
      <c r="BQG67" s="630"/>
      <c r="BQH67" s="630"/>
      <c r="BQI67" s="630"/>
      <c r="BQJ67" s="630"/>
      <c r="BQK67" s="630"/>
      <c r="BQL67" s="630"/>
      <c r="BQM67" s="630"/>
      <c r="BQN67" s="630"/>
      <c r="BQO67" s="630"/>
      <c r="BQP67" s="630"/>
      <c r="BQQ67" s="630"/>
      <c r="BQR67" s="630"/>
      <c r="BQS67" s="630"/>
      <c r="BQT67" s="630"/>
      <c r="BQU67" s="630"/>
      <c r="BQV67" s="630"/>
      <c r="BQW67" s="630"/>
      <c r="BQX67" s="630"/>
      <c r="BQY67" s="630"/>
      <c r="BQZ67" s="630"/>
      <c r="BRA67" s="630"/>
      <c r="BRB67" s="630"/>
      <c r="BRC67" s="630"/>
      <c r="BRD67" s="630"/>
      <c r="BRE67" s="630"/>
      <c r="BRF67" s="630"/>
      <c r="BRG67" s="630"/>
      <c r="BRH67" s="630"/>
      <c r="BRI67" s="630"/>
      <c r="BRJ67" s="630"/>
      <c r="BRK67" s="630"/>
      <c r="BRL67" s="630"/>
      <c r="BRM67" s="630"/>
      <c r="BRN67" s="630"/>
      <c r="BRO67" s="630"/>
      <c r="BRP67" s="630"/>
      <c r="BRQ67" s="630"/>
      <c r="BRR67" s="630"/>
      <c r="BRS67" s="630"/>
      <c r="BRT67" s="630"/>
      <c r="BRU67" s="630"/>
      <c r="BRV67" s="630"/>
      <c r="BRW67" s="630"/>
      <c r="BRX67" s="630"/>
      <c r="BRY67" s="630"/>
      <c r="BRZ67" s="630"/>
      <c r="BSA67" s="630"/>
      <c r="BSB67" s="630"/>
      <c r="BSC67" s="630"/>
      <c r="BSD67" s="630"/>
      <c r="BSE67" s="630"/>
      <c r="BSF67" s="630"/>
      <c r="BSG67" s="630"/>
      <c r="BSH67" s="630"/>
      <c r="BSI67" s="630"/>
      <c r="BSJ67" s="630"/>
      <c r="BSK67" s="630"/>
      <c r="BSL67" s="630"/>
      <c r="BSM67" s="630"/>
      <c r="BSN67" s="630"/>
      <c r="BSO67" s="630"/>
      <c r="BSP67" s="630"/>
      <c r="BSQ67" s="630"/>
      <c r="BSR67" s="630"/>
      <c r="BSS67" s="630"/>
      <c r="BST67" s="630"/>
      <c r="BSU67" s="630"/>
      <c r="BSV67" s="630"/>
      <c r="BSW67" s="630"/>
      <c r="BSX67" s="630"/>
      <c r="BSY67" s="630"/>
      <c r="BSZ67" s="630"/>
      <c r="BTA67" s="630"/>
      <c r="BTB67" s="630"/>
      <c r="BTC67" s="630"/>
      <c r="BTD67" s="630"/>
      <c r="BTE67" s="630"/>
      <c r="BTF67" s="630"/>
      <c r="BTG67" s="630"/>
      <c r="BTH67" s="630"/>
      <c r="BTI67" s="630"/>
      <c r="BTJ67" s="630"/>
      <c r="BTK67" s="630"/>
      <c r="BTL67" s="630"/>
      <c r="BTM67" s="630"/>
      <c r="BTN67" s="630"/>
      <c r="BTO67" s="630"/>
      <c r="BTP67" s="630"/>
      <c r="BTQ67" s="630"/>
      <c r="BTR67" s="630"/>
      <c r="BTS67" s="630"/>
      <c r="BTT67" s="630"/>
      <c r="BTU67" s="630"/>
      <c r="BTV67" s="630"/>
      <c r="BTW67" s="630"/>
      <c r="BTX67" s="630"/>
      <c r="BTY67" s="630"/>
      <c r="BTZ67" s="630"/>
      <c r="BUA67" s="630"/>
      <c r="BUB67" s="630"/>
      <c r="BUC67" s="630"/>
      <c r="BUD67" s="630"/>
      <c r="BUE67" s="630"/>
      <c r="BUF67" s="630"/>
      <c r="BUG67" s="630"/>
      <c r="BUH67" s="630"/>
      <c r="BUI67" s="630"/>
      <c r="BUJ67" s="630"/>
      <c r="BUK67" s="630"/>
      <c r="BUL67" s="630"/>
      <c r="BUM67" s="630"/>
      <c r="BUN67" s="630"/>
      <c r="BUO67" s="630"/>
      <c r="BUP67" s="630"/>
      <c r="BUQ67" s="630"/>
      <c r="BUR67" s="630"/>
      <c r="BUS67" s="630"/>
      <c r="BUT67" s="630"/>
      <c r="BUU67" s="630"/>
      <c r="BUV67" s="630"/>
      <c r="BUW67" s="630"/>
      <c r="BUX67" s="630"/>
      <c r="BUY67" s="630"/>
      <c r="BUZ67" s="630"/>
      <c r="BVA67" s="630"/>
      <c r="BVB67" s="630"/>
      <c r="BVC67" s="630"/>
      <c r="BVD67" s="630"/>
      <c r="BVE67" s="630"/>
      <c r="BVF67" s="630"/>
      <c r="BVG67" s="630"/>
      <c r="BVH67" s="630"/>
      <c r="BVI67" s="630"/>
      <c r="BVJ67" s="630"/>
      <c r="BVK67" s="630"/>
      <c r="BVL67" s="630"/>
      <c r="BVM67" s="630"/>
      <c r="BVN67" s="630"/>
      <c r="BVO67" s="630"/>
      <c r="BVP67" s="630"/>
      <c r="BVQ67" s="630"/>
      <c r="BVR67" s="630"/>
      <c r="BVS67" s="630"/>
      <c r="BVT67" s="630"/>
      <c r="BVU67" s="630"/>
      <c r="BVV67" s="630"/>
      <c r="BVW67" s="630"/>
      <c r="BVX67" s="630"/>
      <c r="BVY67" s="630"/>
      <c r="BVZ67" s="630"/>
      <c r="BWA67" s="630"/>
      <c r="BWB67" s="630"/>
      <c r="BWC67" s="630"/>
      <c r="BWD67" s="630"/>
      <c r="BWE67" s="630"/>
      <c r="BWF67" s="630"/>
      <c r="BWG67" s="630"/>
      <c r="BWH67" s="630"/>
      <c r="BWI67" s="630"/>
      <c r="BWJ67" s="630"/>
      <c r="BWK67" s="630"/>
      <c r="BWL67" s="630"/>
      <c r="BWM67" s="630"/>
      <c r="BWN67" s="630"/>
      <c r="BWO67" s="630"/>
      <c r="BWP67" s="630"/>
      <c r="BWQ67" s="630"/>
      <c r="BWR67" s="630"/>
      <c r="BWS67" s="630"/>
      <c r="BWT67" s="630"/>
      <c r="BWU67" s="630"/>
      <c r="BWV67" s="630"/>
      <c r="BWW67" s="630"/>
      <c r="BWX67" s="630"/>
      <c r="BWY67" s="630"/>
      <c r="BWZ67" s="630"/>
      <c r="BXA67" s="630"/>
      <c r="BXB67" s="630"/>
      <c r="BXC67" s="630"/>
      <c r="BXD67" s="630"/>
      <c r="BXE67" s="630"/>
      <c r="BXF67" s="630"/>
      <c r="BXG67" s="630"/>
      <c r="BXH67" s="630"/>
      <c r="BXI67" s="630"/>
      <c r="BXJ67" s="630"/>
      <c r="BXK67" s="630"/>
      <c r="BXL67" s="630"/>
      <c r="BXM67" s="630"/>
      <c r="BXN67" s="630"/>
      <c r="BXO67" s="630"/>
      <c r="BXP67" s="630"/>
      <c r="BXQ67" s="630"/>
      <c r="BXR67" s="630"/>
      <c r="BXS67" s="630"/>
      <c r="BXT67" s="630"/>
      <c r="BXU67" s="630"/>
      <c r="BXV67" s="630"/>
      <c r="BXW67" s="630"/>
      <c r="BXX67" s="630"/>
      <c r="BXY67" s="630"/>
      <c r="BXZ67" s="630"/>
      <c r="BYA67" s="630"/>
      <c r="BYB67" s="630"/>
      <c r="BYC67" s="630"/>
      <c r="BYD67" s="630"/>
      <c r="BYE67" s="630"/>
      <c r="BYF67" s="630"/>
      <c r="BYG67" s="630"/>
      <c r="BYH67" s="630"/>
      <c r="BYI67" s="630"/>
      <c r="BYJ67" s="630"/>
      <c r="BYK67" s="630"/>
      <c r="BYL67" s="630"/>
      <c r="BYM67" s="630"/>
      <c r="BYN67" s="630"/>
      <c r="BYO67" s="630"/>
      <c r="BYP67" s="630"/>
      <c r="BYQ67" s="630"/>
      <c r="BYR67" s="630"/>
      <c r="BYS67" s="630"/>
      <c r="BYT67" s="630"/>
      <c r="BYU67" s="630"/>
      <c r="BYV67" s="630"/>
      <c r="BYW67" s="630"/>
      <c r="BYX67" s="630"/>
      <c r="BYY67" s="630"/>
      <c r="BYZ67" s="630"/>
      <c r="BZA67" s="630"/>
      <c r="BZB67" s="630"/>
      <c r="BZC67" s="630"/>
      <c r="BZD67" s="630"/>
      <c r="BZE67" s="630"/>
      <c r="BZF67" s="630"/>
      <c r="BZG67" s="630"/>
      <c r="BZH67" s="630"/>
      <c r="BZI67" s="630"/>
      <c r="BZJ67" s="630"/>
      <c r="BZK67" s="630"/>
      <c r="BZL67" s="630"/>
      <c r="BZM67" s="630"/>
      <c r="BZN67" s="630"/>
      <c r="BZO67" s="630"/>
      <c r="BZP67" s="630"/>
      <c r="BZQ67" s="630"/>
      <c r="BZR67" s="630"/>
      <c r="BZS67" s="630"/>
      <c r="BZT67" s="630"/>
      <c r="BZU67" s="630"/>
      <c r="BZV67" s="630"/>
      <c r="BZW67" s="630"/>
      <c r="BZX67" s="630"/>
      <c r="BZY67" s="630"/>
      <c r="BZZ67" s="630"/>
      <c r="CAA67" s="630"/>
      <c r="CAB67" s="630"/>
      <c r="CAC67" s="630"/>
      <c r="CAD67" s="630"/>
      <c r="CAE67" s="630"/>
      <c r="CAF67" s="630"/>
      <c r="CAG67" s="630"/>
      <c r="CAH67" s="630"/>
      <c r="CAI67" s="630"/>
      <c r="CAJ67" s="630"/>
      <c r="CAK67" s="630"/>
      <c r="CAL67" s="630"/>
      <c r="CAM67" s="630"/>
      <c r="CAN67" s="630"/>
      <c r="CAO67" s="630"/>
      <c r="CAP67" s="630"/>
      <c r="CAQ67" s="630"/>
      <c r="CAR67" s="630"/>
      <c r="CAS67" s="630"/>
      <c r="CAT67" s="630"/>
      <c r="CAU67" s="630"/>
      <c r="CAV67" s="630"/>
      <c r="CAW67" s="630"/>
      <c r="CAX67" s="630"/>
      <c r="CAY67" s="630"/>
      <c r="CAZ67" s="630"/>
      <c r="CBA67" s="630"/>
      <c r="CBB67" s="630"/>
      <c r="CBC67" s="630"/>
      <c r="CBD67" s="630"/>
      <c r="CBE67" s="630"/>
      <c r="CBF67" s="630"/>
      <c r="CBG67" s="630"/>
      <c r="CBH67" s="630"/>
      <c r="CBI67" s="630"/>
      <c r="CBJ67" s="630"/>
      <c r="CBK67" s="630"/>
      <c r="CBL67" s="630"/>
      <c r="CBM67" s="630"/>
      <c r="CBN67" s="630"/>
      <c r="CBO67" s="630"/>
      <c r="CBP67" s="630"/>
      <c r="CBQ67" s="630"/>
      <c r="CBR67" s="630"/>
      <c r="CBS67" s="630"/>
      <c r="CBT67" s="630"/>
      <c r="CBU67" s="630"/>
      <c r="CBV67" s="630"/>
      <c r="CBW67" s="630"/>
      <c r="CBX67" s="630"/>
      <c r="CBY67" s="630"/>
      <c r="CBZ67" s="630"/>
      <c r="CCA67" s="630"/>
      <c r="CCB67" s="630"/>
      <c r="CCC67" s="630"/>
      <c r="CCD67" s="630"/>
      <c r="CCE67" s="630"/>
      <c r="CCF67" s="630"/>
      <c r="CCG67" s="630"/>
      <c r="CCH67" s="630"/>
      <c r="CCI67" s="630"/>
      <c r="CCJ67" s="630"/>
      <c r="CCK67" s="630"/>
      <c r="CCL67" s="630"/>
      <c r="CCM67" s="630"/>
      <c r="CCN67" s="630"/>
      <c r="CCO67" s="630"/>
      <c r="CCP67" s="630"/>
      <c r="CCQ67" s="630"/>
      <c r="CCR67" s="630"/>
      <c r="CCS67" s="630"/>
      <c r="CCT67" s="630"/>
      <c r="CCU67" s="630"/>
      <c r="CCV67" s="630"/>
      <c r="CCW67" s="630"/>
      <c r="CCX67" s="630"/>
      <c r="CCY67" s="630"/>
      <c r="CCZ67" s="630"/>
      <c r="CDA67" s="630"/>
      <c r="CDB67" s="630"/>
      <c r="CDC67" s="630"/>
      <c r="CDD67" s="630"/>
      <c r="CDE67" s="630"/>
      <c r="CDF67" s="630"/>
      <c r="CDG67" s="630"/>
      <c r="CDH67" s="630"/>
      <c r="CDI67" s="630"/>
      <c r="CDJ67" s="630"/>
      <c r="CDK67" s="630"/>
      <c r="CDL67" s="630"/>
      <c r="CDM67" s="630"/>
      <c r="CDN67" s="630"/>
      <c r="CDO67" s="630"/>
      <c r="CDP67" s="630"/>
      <c r="CDQ67" s="630"/>
      <c r="CDR67" s="630"/>
      <c r="CDS67" s="630"/>
      <c r="CDT67" s="630"/>
      <c r="CDU67" s="630"/>
      <c r="CDV67" s="630"/>
      <c r="CDW67" s="630"/>
      <c r="CDX67" s="630"/>
      <c r="CDY67" s="630"/>
      <c r="CDZ67" s="630"/>
      <c r="CEA67" s="630"/>
      <c r="CEB67" s="630"/>
      <c r="CEC67" s="630"/>
      <c r="CED67" s="630"/>
      <c r="CEE67" s="630"/>
      <c r="CEF67" s="630"/>
      <c r="CEG67" s="630"/>
      <c r="CEH67" s="630"/>
      <c r="CEI67" s="630"/>
      <c r="CEJ67" s="630"/>
      <c r="CEK67" s="630"/>
      <c r="CEL67" s="630"/>
      <c r="CEM67" s="630"/>
      <c r="CEN67" s="630"/>
      <c r="CEO67" s="630"/>
      <c r="CEP67" s="630"/>
      <c r="CEQ67" s="630"/>
      <c r="CER67" s="630"/>
      <c r="CES67" s="630"/>
      <c r="CET67" s="630"/>
      <c r="CEU67" s="630"/>
      <c r="CEV67" s="630"/>
      <c r="CEW67" s="630"/>
      <c r="CEX67" s="630"/>
      <c r="CEY67" s="630"/>
      <c r="CEZ67" s="630"/>
      <c r="CFA67" s="630"/>
      <c r="CFB67" s="630"/>
      <c r="CFC67" s="630"/>
      <c r="CFD67" s="630"/>
      <c r="CFE67" s="630"/>
      <c r="CFF67" s="630"/>
      <c r="CFG67" s="630"/>
      <c r="CFH67" s="630"/>
      <c r="CFI67" s="630"/>
      <c r="CFJ67" s="630"/>
      <c r="CFK67" s="630"/>
      <c r="CFL67" s="630"/>
      <c r="CFM67" s="630"/>
      <c r="CFN67" s="630"/>
      <c r="CFO67" s="630"/>
      <c r="CFP67" s="630"/>
      <c r="CFQ67" s="630"/>
      <c r="CFR67" s="630"/>
      <c r="CFS67" s="630"/>
      <c r="CFT67" s="630"/>
      <c r="CFU67" s="630"/>
      <c r="CFV67" s="630"/>
      <c r="CFW67" s="630"/>
      <c r="CFX67" s="630"/>
      <c r="CFY67" s="630"/>
      <c r="CFZ67" s="630"/>
      <c r="CGA67" s="630"/>
      <c r="CGB67" s="630"/>
      <c r="CGC67" s="630"/>
      <c r="CGD67" s="630"/>
      <c r="CGE67" s="630"/>
      <c r="CGF67" s="630"/>
      <c r="CGG67" s="630"/>
      <c r="CGH67" s="630"/>
      <c r="CGI67" s="630"/>
      <c r="CGJ67" s="630"/>
      <c r="CGK67" s="630"/>
      <c r="CGL67" s="630"/>
      <c r="CGM67" s="630"/>
      <c r="CGN67" s="630"/>
      <c r="CGO67" s="630"/>
      <c r="CGP67" s="630"/>
      <c r="CGQ67" s="630"/>
      <c r="CGR67" s="630"/>
      <c r="CGS67" s="630"/>
      <c r="CGT67" s="630"/>
      <c r="CGU67" s="630"/>
      <c r="CGV67" s="630"/>
      <c r="CGW67" s="630"/>
      <c r="CGX67" s="630"/>
      <c r="CGY67" s="630"/>
      <c r="CGZ67" s="630"/>
      <c r="CHA67" s="630"/>
      <c r="CHB67" s="630"/>
      <c r="CHC67" s="630"/>
      <c r="CHD67" s="630"/>
      <c r="CHE67" s="630"/>
      <c r="CHF67" s="630"/>
      <c r="CHG67" s="630"/>
      <c r="CHH67" s="630"/>
      <c r="CHI67" s="630"/>
      <c r="CHJ67" s="630"/>
      <c r="CHK67" s="630"/>
      <c r="CHL67" s="630"/>
      <c r="CHM67" s="630"/>
      <c r="CHN67" s="630"/>
      <c r="CHO67" s="630"/>
      <c r="CHP67" s="630"/>
      <c r="CHQ67" s="630"/>
      <c r="CHR67" s="630"/>
      <c r="CHS67" s="630"/>
      <c r="CHT67" s="630"/>
      <c r="CHU67" s="630"/>
      <c r="CHV67" s="630"/>
      <c r="CHW67" s="630"/>
      <c r="CHX67" s="630"/>
      <c r="CHY67" s="630"/>
      <c r="CHZ67" s="630"/>
      <c r="CIA67" s="630"/>
      <c r="CIB67" s="630"/>
      <c r="CIC67" s="630"/>
      <c r="CID67" s="630"/>
      <c r="CIE67" s="630"/>
      <c r="CIF67" s="630"/>
      <c r="CIG67" s="630"/>
      <c r="CIH67" s="630"/>
      <c r="CII67" s="630"/>
      <c r="CIJ67" s="630"/>
      <c r="CIK67" s="630"/>
      <c r="CIL67" s="630"/>
      <c r="CIM67" s="630"/>
      <c r="CIN67" s="630"/>
      <c r="CIO67" s="630"/>
      <c r="CIP67" s="630"/>
      <c r="CIQ67" s="630"/>
      <c r="CIR67" s="630"/>
      <c r="CIS67" s="630"/>
      <c r="CIT67" s="630"/>
      <c r="CIU67" s="630"/>
      <c r="CIV67" s="630"/>
      <c r="CIW67" s="630"/>
      <c r="CIX67" s="630"/>
      <c r="CIY67" s="630"/>
      <c r="CIZ67" s="630"/>
      <c r="CJA67" s="630"/>
      <c r="CJB67" s="630"/>
      <c r="CJC67" s="630"/>
      <c r="CJD67" s="630"/>
      <c r="CJE67" s="630"/>
      <c r="CJF67" s="630"/>
      <c r="CJG67" s="630"/>
      <c r="CJH67" s="630"/>
      <c r="CJI67" s="630"/>
      <c r="CJJ67" s="630"/>
      <c r="CJK67" s="630"/>
      <c r="CJL67" s="630"/>
      <c r="CJM67" s="630"/>
      <c r="CJN67" s="630"/>
      <c r="CJO67" s="630"/>
      <c r="CJP67" s="630"/>
      <c r="CJQ67" s="630"/>
      <c r="CJR67" s="630"/>
      <c r="CJS67" s="630"/>
      <c r="CJT67" s="630"/>
      <c r="CJU67" s="630"/>
      <c r="CJV67" s="630"/>
      <c r="CJW67" s="630"/>
      <c r="CJX67" s="630"/>
      <c r="CJY67" s="630"/>
      <c r="CJZ67" s="630"/>
      <c r="CKA67" s="630"/>
      <c r="CKB67" s="630"/>
      <c r="CKC67" s="630"/>
      <c r="CKD67" s="630"/>
      <c r="CKE67" s="630"/>
      <c r="CKF67" s="630"/>
      <c r="CKG67" s="630"/>
      <c r="CKH67" s="630"/>
      <c r="CKI67" s="630"/>
      <c r="CKJ67" s="630"/>
      <c r="CKK67" s="630"/>
      <c r="CKL67" s="630"/>
      <c r="CKM67" s="630"/>
      <c r="CKN67" s="630"/>
      <c r="CKO67" s="630"/>
      <c r="CKP67" s="630"/>
      <c r="CKQ67" s="630"/>
      <c r="CKR67" s="630"/>
      <c r="CKS67" s="630"/>
      <c r="CKT67" s="630"/>
      <c r="CKU67" s="630"/>
      <c r="CKV67" s="630"/>
      <c r="CKW67" s="630"/>
      <c r="CKX67" s="630"/>
      <c r="CKY67" s="630"/>
      <c r="CKZ67" s="630"/>
      <c r="CLA67" s="630"/>
      <c r="CLB67" s="630"/>
      <c r="CLC67" s="630"/>
      <c r="CLD67" s="630"/>
      <c r="CLE67" s="630"/>
      <c r="CLF67" s="630"/>
      <c r="CLG67" s="630"/>
      <c r="CLH67" s="630"/>
      <c r="CLI67" s="630"/>
      <c r="CLJ67" s="630"/>
      <c r="CLK67" s="630"/>
      <c r="CLL67" s="630"/>
      <c r="CLM67" s="630"/>
      <c r="CLN67" s="630"/>
      <c r="CLO67" s="630"/>
      <c r="CLP67" s="630"/>
      <c r="CLQ67" s="630"/>
      <c r="CLR67" s="630"/>
      <c r="CLS67" s="630"/>
      <c r="CLT67" s="630"/>
      <c r="CLU67" s="630"/>
      <c r="CLV67" s="630"/>
      <c r="CLW67" s="630"/>
      <c r="CLX67" s="630"/>
      <c r="CLY67" s="630"/>
      <c r="CLZ67" s="630"/>
      <c r="CMA67" s="630"/>
      <c r="CMB67" s="630"/>
      <c r="CMC67" s="630"/>
      <c r="CMD67" s="630"/>
      <c r="CME67" s="630"/>
      <c r="CMF67" s="630"/>
      <c r="CMG67" s="630"/>
      <c r="CMH67" s="630"/>
      <c r="CMI67" s="630"/>
      <c r="CMJ67" s="630"/>
      <c r="CMK67" s="630"/>
      <c r="CML67" s="630"/>
      <c r="CMM67" s="630"/>
      <c r="CMN67" s="630"/>
      <c r="CMO67" s="630"/>
      <c r="CMP67" s="630"/>
      <c r="CMQ67" s="630"/>
      <c r="CMR67" s="630"/>
      <c r="CMS67" s="630"/>
      <c r="CMT67" s="630"/>
      <c r="CMU67" s="630"/>
      <c r="CMV67" s="630"/>
      <c r="CMW67" s="630"/>
      <c r="CMX67" s="630"/>
      <c r="CMY67" s="630"/>
      <c r="CMZ67" s="630"/>
      <c r="CNA67" s="630"/>
      <c r="CNB67" s="630"/>
      <c r="CNC67" s="630"/>
      <c r="CND67" s="630"/>
      <c r="CNE67" s="630"/>
      <c r="CNF67" s="630"/>
      <c r="CNG67" s="630"/>
      <c r="CNH67" s="630"/>
      <c r="CNI67" s="630"/>
      <c r="CNJ67" s="630"/>
      <c r="CNK67" s="630"/>
      <c r="CNL67" s="630"/>
      <c r="CNM67" s="630"/>
      <c r="CNN67" s="630"/>
      <c r="CNO67" s="630"/>
      <c r="CNP67" s="630"/>
      <c r="CNQ67" s="630"/>
      <c r="CNR67" s="630"/>
      <c r="CNS67" s="630"/>
      <c r="CNT67" s="630"/>
      <c r="CNU67" s="630"/>
      <c r="CNV67" s="630"/>
      <c r="CNW67" s="630"/>
      <c r="CNX67" s="630"/>
      <c r="CNY67" s="630"/>
      <c r="CNZ67" s="630"/>
      <c r="COA67" s="630"/>
      <c r="COB67" s="630"/>
      <c r="COC67" s="630"/>
      <c r="COD67" s="630"/>
      <c r="COE67" s="630"/>
      <c r="COF67" s="630"/>
      <c r="COG67" s="630"/>
      <c r="COH67" s="630"/>
      <c r="COI67" s="630"/>
      <c r="COJ67" s="630"/>
      <c r="COK67" s="630"/>
      <c r="COL67" s="630"/>
      <c r="COM67" s="630"/>
      <c r="CON67" s="630"/>
      <c r="COO67" s="630"/>
      <c r="COP67" s="630"/>
      <c r="COQ67" s="630"/>
      <c r="COR67" s="630"/>
      <c r="COS67" s="630"/>
      <c r="COT67" s="630"/>
      <c r="COU67" s="630"/>
      <c r="COV67" s="630"/>
      <c r="COW67" s="630"/>
      <c r="COX67" s="630"/>
      <c r="COY67" s="630"/>
      <c r="COZ67" s="630"/>
      <c r="CPA67" s="630"/>
      <c r="CPB67" s="630"/>
      <c r="CPC67" s="630"/>
      <c r="CPD67" s="630"/>
      <c r="CPE67" s="630"/>
      <c r="CPF67" s="630"/>
      <c r="CPG67" s="630"/>
      <c r="CPH67" s="630"/>
      <c r="CPI67" s="630"/>
      <c r="CPJ67" s="630"/>
      <c r="CPK67" s="630"/>
      <c r="CPL67" s="630"/>
      <c r="CPM67" s="630"/>
      <c r="CPN67" s="630"/>
      <c r="CPO67" s="630"/>
      <c r="CPP67" s="630"/>
      <c r="CPQ67" s="630"/>
      <c r="CPR67" s="630"/>
      <c r="CPS67" s="630"/>
      <c r="CPT67" s="630"/>
      <c r="CPU67" s="630"/>
      <c r="CPV67" s="630"/>
      <c r="CPW67" s="630"/>
      <c r="CPX67" s="630"/>
      <c r="CPY67" s="630"/>
      <c r="CPZ67" s="630"/>
      <c r="CQA67" s="630"/>
      <c r="CQB67" s="630"/>
      <c r="CQC67" s="630"/>
      <c r="CQD67" s="630"/>
      <c r="CQE67" s="630"/>
      <c r="CQF67" s="630"/>
      <c r="CQG67" s="630"/>
      <c r="CQH67" s="630"/>
      <c r="CQI67" s="630"/>
      <c r="CQJ67" s="630"/>
      <c r="CQK67" s="630"/>
      <c r="CQL67" s="630"/>
      <c r="CQM67" s="630"/>
      <c r="CQN67" s="630"/>
      <c r="CQO67" s="630"/>
      <c r="CQP67" s="630"/>
      <c r="CQQ67" s="630"/>
      <c r="CQR67" s="630"/>
      <c r="CQS67" s="630"/>
      <c r="CQT67" s="630"/>
      <c r="CQU67" s="630"/>
      <c r="CQV67" s="630"/>
      <c r="CQW67" s="630"/>
      <c r="CQX67" s="630"/>
      <c r="CQY67" s="630"/>
      <c r="CQZ67" s="630"/>
      <c r="CRA67" s="630"/>
      <c r="CRB67" s="630"/>
      <c r="CRC67" s="630"/>
      <c r="CRD67" s="630"/>
      <c r="CRE67" s="630"/>
      <c r="CRF67" s="630"/>
      <c r="CRG67" s="630"/>
      <c r="CRH67" s="630"/>
      <c r="CRI67" s="630"/>
      <c r="CRJ67" s="630"/>
      <c r="CRK67" s="630"/>
      <c r="CRL67" s="630"/>
      <c r="CRM67" s="630"/>
      <c r="CRN67" s="630"/>
      <c r="CRO67" s="630"/>
      <c r="CRP67" s="630"/>
      <c r="CRQ67" s="630"/>
      <c r="CRR67" s="630"/>
      <c r="CRS67" s="630"/>
      <c r="CRT67" s="630"/>
      <c r="CRU67" s="630"/>
      <c r="CRV67" s="630"/>
      <c r="CRW67" s="630"/>
      <c r="CRX67" s="630"/>
      <c r="CRY67" s="630"/>
      <c r="CRZ67" s="630"/>
      <c r="CSA67" s="630"/>
      <c r="CSB67" s="630"/>
      <c r="CSC67" s="630"/>
      <c r="CSD67" s="630"/>
      <c r="CSE67" s="630"/>
      <c r="CSF67" s="630"/>
      <c r="CSG67" s="630"/>
      <c r="CSH67" s="630"/>
      <c r="CSI67" s="630"/>
      <c r="CSJ67" s="630"/>
      <c r="CSK67" s="630"/>
      <c r="CSL67" s="630"/>
      <c r="CSM67" s="630"/>
      <c r="CSN67" s="630"/>
      <c r="CSO67" s="630"/>
      <c r="CSP67" s="630"/>
      <c r="CSQ67" s="630"/>
      <c r="CSR67" s="630"/>
      <c r="CSS67" s="630"/>
      <c r="CST67" s="630"/>
      <c r="CSU67" s="630"/>
      <c r="CSV67" s="630"/>
      <c r="CSW67" s="630"/>
      <c r="CSX67" s="630"/>
      <c r="CSY67" s="630"/>
      <c r="CSZ67" s="630"/>
      <c r="CTA67" s="630"/>
      <c r="CTB67" s="630"/>
      <c r="CTC67" s="630"/>
      <c r="CTD67" s="630"/>
      <c r="CTE67" s="630"/>
      <c r="CTF67" s="630"/>
      <c r="CTG67" s="630"/>
      <c r="CTH67" s="630"/>
      <c r="CTI67" s="630"/>
      <c r="CTJ67" s="630"/>
      <c r="CTK67" s="630"/>
      <c r="CTL67" s="630"/>
      <c r="CTM67" s="630"/>
      <c r="CTN67" s="630"/>
      <c r="CTO67" s="630"/>
      <c r="CTP67" s="630"/>
      <c r="CTQ67" s="630"/>
      <c r="CTR67" s="630"/>
      <c r="CTS67" s="630"/>
      <c r="CTT67" s="630"/>
      <c r="CTU67" s="630"/>
      <c r="CTV67" s="630"/>
      <c r="CTW67" s="630"/>
      <c r="CTX67" s="630"/>
      <c r="CTY67" s="630"/>
      <c r="CTZ67" s="630"/>
      <c r="CUA67" s="630"/>
      <c r="CUB67" s="630"/>
      <c r="CUC67" s="630"/>
      <c r="CUD67" s="630"/>
      <c r="CUE67" s="630"/>
      <c r="CUF67" s="630"/>
      <c r="CUG67" s="630"/>
      <c r="CUH67" s="630"/>
      <c r="CUI67" s="630"/>
      <c r="CUJ67" s="630"/>
      <c r="CUK67" s="630"/>
      <c r="CUL67" s="630"/>
      <c r="CUM67" s="630"/>
      <c r="CUN67" s="630"/>
      <c r="CUO67" s="630"/>
      <c r="CUP67" s="630"/>
      <c r="CUQ67" s="630"/>
      <c r="CUR67" s="630"/>
      <c r="CUS67" s="630"/>
      <c r="CUT67" s="630"/>
      <c r="CUU67" s="630"/>
      <c r="CUV67" s="630"/>
      <c r="CUW67" s="630"/>
      <c r="CUX67" s="630"/>
      <c r="CUY67" s="630"/>
      <c r="CUZ67" s="630"/>
      <c r="CVA67" s="630"/>
      <c r="CVB67" s="630"/>
      <c r="CVC67" s="630"/>
      <c r="CVD67" s="630"/>
      <c r="CVE67" s="630"/>
      <c r="CVF67" s="630"/>
      <c r="CVG67" s="630"/>
      <c r="CVH67" s="630"/>
      <c r="CVI67" s="630"/>
      <c r="CVJ67" s="630"/>
      <c r="CVK67" s="630"/>
      <c r="CVL67" s="630"/>
      <c r="CVM67" s="630"/>
      <c r="CVN67" s="630"/>
      <c r="CVO67" s="630"/>
      <c r="CVP67" s="630"/>
      <c r="CVQ67" s="630"/>
      <c r="CVR67" s="630"/>
      <c r="CVS67" s="630"/>
      <c r="CVT67" s="630"/>
      <c r="CVU67" s="630"/>
      <c r="CVV67" s="630"/>
      <c r="CVW67" s="630"/>
      <c r="CVX67" s="630"/>
      <c r="CVY67" s="630"/>
      <c r="CVZ67" s="630"/>
      <c r="CWA67" s="630"/>
      <c r="CWB67" s="630"/>
      <c r="CWC67" s="630"/>
      <c r="CWD67" s="630"/>
      <c r="CWE67" s="630"/>
      <c r="CWF67" s="630"/>
      <c r="CWG67" s="630"/>
      <c r="CWH67" s="630"/>
      <c r="CWI67" s="630"/>
      <c r="CWJ67" s="630"/>
      <c r="CWK67" s="630"/>
      <c r="CWL67" s="630"/>
      <c r="CWM67" s="630"/>
      <c r="CWN67" s="630"/>
      <c r="CWO67" s="630"/>
      <c r="CWP67" s="630"/>
      <c r="CWQ67" s="630"/>
      <c r="CWR67" s="630"/>
      <c r="CWS67" s="630"/>
      <c r="CWT67" s="630"/>
      <c r="CWU67" s="630"/>
      <c r="CWV67" s="630"/>
      <c r="CWW67" s="630"/>
      <c r="CWX67" s="630"/>
      <c r="CWY67" s="630"/>
      <c r="CWZ67" s="630"/>
      <c r="CXA67" s="630"/>
      <c r="CXB67" s="630"/>
      <c r="CXC67" s="630"/>
      <c r="CXD67" s="630"/>
      <c r="CXE67" s="630"/>
      <c r="CXF67" s="630"/>
      <c r="CXG67" s="630"/>
      <c r="CXH67" s="630"/>
      <c r="CXI67" s="630"/>
      <c r="CXJ67" s="630"/>
      <c r="CXK67" s="630"/>
      <c r="CXL67" s="630"/>
      <c r="CXM67" s="630"/>
      <c r="CXN67" s="630"/>
      <c r="CXO67" s="630"/>
      <c r="CXP67" s="630"/>
      <c r="CXQ67" s="630"/>
      <c r="CXR67" s="630"/>
      <c r="CXS67" s="630"/>
      <c r="CXT67" s="630"/>
      <c r="CXU67" s="630"/>
      <c r="CXV67" s="630"/>
      <c r="CXW67" s="630"/>
      <c r="CXX67" s="630"/>
      <c r="CXY67" s="630"/>
      <c r="CXZ67" s="630"/>
      <c r="CYA67" s="630"/>
      <c r="CYB67" s="630"/>
      <c r="CYC67" s="630"/>
      <c r="CYD67" s="630"/>
      <c r="CYE67" s="630"/>
      <c r="CYF67" s="630"/>
      <c r="CYG67" s="630"/>
      <c r="CYH67" s="630"/>
      <c r="CYI67" s="630"/>
      <c r="CYJ67" s="630"/>
      <c r="CYK67" s="630"/>
      <c r="CYL67" s="630"/>
      <c r="CYM67" s="630"/>
      <c r="CYN67" s="630"/>
      <c r="CYO67" s="630"/>
      <c r="CYP67" s="630"/>
      <c r="CYQ67" s="630"/>
      <c r="CYR67" s="630"/>
      <c r="CYS67" s="630"/>
      <c r="CYT67" s="630"/>
      <c r="CYU67" s="630"/>
      <c r="CYV67" s="630"/>
      <c r="CYW67" s="630"/>
      <c r="CYX67" s="630"/>
      <c r="CYY67" s="630"/>
      <c r="CYZ67" s="630"/>
      <c r="CZA67" s="630"/>
      <c r="CZB67" s="630"/>
      <c r="CZC67" s="630"/>
      <c r="CZD67" s="630"/>
      <c r="CZE67" s="630"/>
      <c r="CZF67" s="630"/>
      <c r="CZG67" s="630"/>
      <c r="CZH67" s="630"/>
      <c r="CZI67" s="630"/>
      <c r="CZJ67" s="630"/>
      <c r="CZK67" s="630"/>
      <c r="CZL67" s="630"/>
      <c r="CZM67" s="630"/>
      <c r="CZN67" s="630"/>
      <c r="CZO67" s="630"/>
      <c r="CZP67" s="630"/>
      <c r="CZQ67" s="630"/>
      <c r="CZR67" s="630"/>
      <c r="CZS67" s="630"/>
      <c r="CZT67" s="630"/>
      <c r="CZU67" s="630"/>
      <c r="CZV67" s="630"/>
      <c r="CZW67" s="630"/>
      <c r="CZX67" s="630"/>
      <c r="CZY67" s="630"/>
      <c r="CZZ67" s="630"/>
      <c r="DAA67" s="630"/>
      <c r="DAB67" s="630"/>
      <c r="DAC67" s="630"/>
      <c r="DAD67" s="630"/>
      <c r="DAE67" s="630"/>
      <c r="DAF67" s="630"/>
      <c r="DAG67" s="630"/>
      <c r="DAH67" s="630"/>
      <c r="DAI67" s="630"/>
      <c r="DAJ67" s="630"/>
      <c r="DAK67" s="630"/>
      <c r="DAL67" s="630"/>
      <c r="DAM67" s="630"/>
      <c r="DAN67" s="630"/>
      <c r="DAO67" s="630"/>
      <c r="DAP67" s="630"/>
      <c r="DAQ67" s="630"/>
      <c r="DAR67" s="630"/>
      <c r="DAS67" s="630"/>
      <c r="DAT67" s="630"/>
      <c r="DAU67" s="630"/>
      <c r="DAV67" s="630"/>
      <c r="DAW67" s="630"/>
      <c r="DAX67" s="630"/>
      <c r="DAY67" s="630"/>
      <c r="DAZ67" s="630"/>
      <c r="DBA67" s="630"/>
      <c r="DBB67" s="630"/>
      <c r="DBC67" s="630"/>
      <c r="DBD67" s="630"/>
      <c r="DBE67" s="630"/>
      <c r="DBF67" s="630"/>
      <c r="DBG67" s="630"/>
      <c r="DBH67" s="630"/>
      <c r="DBI67" s="630"/>
      <c r="DBJ67" s="630"/>
      <c r="DBK67" s="630"/>
      <c r="DBL67" s="630"/>
      <c r="DBM67" s="630"/>
      <c r="DBN67" s="630"/>
      <c r="DBO67" s="630"/>
      <c r="DBP67" s="630"/>
      <c r="DBQ67" s="630"/>
      <c r="DBR67" s="630"/>
      <c r="DBS67" s="630"/>
      <c r="DBT67" s="630"/>
      <c r="DBU67" s="630"/>
      <c r="DBV67" s="630"/>
      <c r="DBW67" s="630"/>
      <c r="DBX67" s="630"/>
      <c r="DBY67" s="630"/>
      <c r="DBZ67" s="630"/>
      <c r="DCA67" s="630"/>
      <c r="DCB67" s="630"/>
      <c r="DCC67" s="630"/>
      <c r="DCD67" s="630"/>
      <c r="DCE67" s="630"/>
      <c r="DCF67" s="630"/>
      <c r="DCG67" s="630"/>
      <c r="DCH67" s="630"/>
      <c r="DCI67" s="630"/>
      <c r="DCJ67" s="630"/>
      <c r="DCK67" s="630"/>
      <c r="DCL67" s="630"/>
      <c r="DCM67" s="630"/>
      <c r="DCN67" s="630"/>
      <c r="DCO67" s="630"/>
      <c r="DCP67" s="630"/>
      <c r="DCQ67" s="630"/>
      <c r="DCR67" s="630"/>
      <c r="DCS67" s="630"/>
      <c r="DCT67" s="630"/>
      <c r="DCU67" s="630"/>
      <c r="DCV67" s="630"/>
      <c r="DCW67" s="630"/>
      <c r="DCX67" s="630"/>
      <c r="DCY67" s="630"/>
      <c r="DCZ67" s="630"/>
      <c r="DDA67" s="630"/>
      <c r="DDB67" s="630"/>
      <c r="DDC67" s="630"/>
      <c r="DDD67" s="630"/>
      <c r="DDE67" s="630"/>
      <c r="DDF67" s="630"/>
      <c r="DDG67" s="630"/>
      <c r="DDH67" s="630"/>
      <c r="DDI67" s="630"/>
      <c r="DDJ67" s="630"/>
      <c r="DDK67" s="630"/>
      <c r="DDL67" s="630"/>
      <c r="DDM67" s="630"/>
      <c r="DDN67" s="630"/>
      <c r="DDO67" s="630"/>
      <c r="DDP67" s="630"/>
      <c r="DDQ67" s="630"/>
      <c r="DDR67" s="630"/>
      <c r="DDS67" s="630"/>
      <c r="DDT67" s="630"/>
      <c r="DDU67" s="630"/>
      <c r="DDV67" s="630"/>
      <c r="DDW67" s="630"/>
      <c r="DDX67" s="630"/>
      <c r="DDY67" s="630"/>
      <c r="DDZ67" s="630"/>
      <c r="DEA67" s="630"/>
      <c r="DEB67" s="630"/>
      <c r="DEC67" s="630"/>
      <c r="DED67" s="630"/>
      <c r="DEE67" s="630"/>
      <c r="DEF67" s="630"/>
      <c r="DEG67" s="630"/>
      <c r="DEH67" s="630"/>
      <c r="DEI67" s="630"/>
      <c r="DEJ67" s="630"/>
      <c r="DEK67" s="630"/>
      <c r="DEL67" s="630"/>
      <c r="DEM67" s="630"/>
      <c r="DEN67" s="630"/>
      <c r="DEO67" s="630"/>
      <c r="DEP67" s="630"/>
      <c r="DEQ67" s="630"/>
      <c r="DER67" s="630"/>
      <c r="DES67" s="630"/>
      <c r="DET67" s="630"/>
      <c r="DEU67" s="630"/>
      <c r="DEV67" s="630"/>
      <c r="DEW67" s="630"/>
      <c r="DEX67" s="630"/>
      <c r="DEY67" s="630"/>
      <c r="DEZ67" s="630"/>
      <c r="DFA67" s="630"/>
      <c r="DFB67" s="630"/>
      <c r="DFC67" s="630"/>
      <c r="DFD67" s="630"/>
      <c r="DFE67" s="630"/>
      <c r="DFF67" s="630"/>
      <c r="DFG67" s="630"/>
      <c r="DFH67" s="630"/>
      <c r="DFI67" s="630"/>
      <c r="DFJ67" s="630"/>
      <c r="DFK67" s="630"/>
      <c r="DFL67" s="630"/>
      <c r="DFM67" s="630"/>
      <c r="DFN67" s="630"/>
      <c r="DFO67" s="630"/>
      <c r="DFP67" s="630"/>
      <c r="DFQ67" s="630"/>
      <c r="DFR67" s="630"/>
      <c r="DFS67" s="630"/>
      <c r="DFT67" s="630"/>
      <c r="DFU67" s="630"/>
      <c r="DFV67" s="630"/>
      <c r="DFW67" s="630"/>
      <c r="DFX67" s="630"/>
      <c r="DFY67" s="630"/>
      <c r="DFZ67" s="630"/>
      <c r="DGA67" s="630"/>
      <c r="DGB67" s="630"/>
      <c r="DGC67" s="630"/>
      <c r="DGD67" s="630"/>
      <c r="DGE67" s="630"/>
      <c r="DGF67" s="630"/>
      <c r="DGG67" s="630"/>
      <c r="DGH67" s="630"/>
      <c r="DGI67" s="630"/>
      <c r="DGJ67" s="630"/>
      <c r="DGK67" s="630"/>
      <c r="DGL67" s="630"/>
      <c r="DGM67" s="630"/>
      <c r="DGN67" s="630"/>
      <c r="DGO67" s="630"/>
      <c r="DGP67" s="630"/>
      <c r="DGQ67" s="630"/>
      <c r="DGR67" s="630"/>
      <c r="DGS67" s="630"/>
      <c r="DGT67" s="630"/>
      <c r="DGU67" s="630"/>
      <c r="DGV67" s="630"/>
      <c r="DGW67" s="630"/>
      <c r="DGX67" s="630"/>
      <c r="DGY67" s="630"/>
      <c r="DGZ67" s="630"/>
      <c r="DHA67" s="630"/>
      <c r="DHB67" s="630"/>
      <c r="DHC67" s="630"/>
      <c r="DHD67" s="630"/>
      <c r="DHE67" s="630"/>
      <c r="DHF67" s="630"/>
      <c r="DHG67" s="630"/>
      <c r="DHH67" s="630"/>
      <c r="DHI67" s="630"/>
      <c r="DHJ67" s="630"/>
      <c r="DHK67" s="630"/>
      <c r="DHL67" s="630"/>
      <c r="DHM67" s="630"/>
      <c r="DHN67" s="630"/>
      <c r="DHO67" s="630"/>
      <c r="DHP67" s="630"/>
      <c r="DHQ67" s="630"/>
      <c r="DHR67" s="630"/>
      <c r="DHS67" s="630"/>
      <c r="DHT67" s="630"/>
      <c r="DHU67" s="630"/>
      <c r="DHV67" s="630"/>
      <c r="DHW67" s="630"/>
      <c r="DHX67" s="630"/>
      <c r="DHY67" s="630"/>
      <c r="DHZ67" s="630"/>
      <c r="DIA67" s="630"/>
      <c r="DIB67" s="630"/>
      <c r="DIC67" s="630"/>
      <c r="DID67" s="630"/>
      <c r="DIE67" s="630"/>
      <c r="DIF67" s="630"/>
      <c r="DIG67" s="630"/>
      <c r="DIH67" s="630"/>
      <c r="DII67" s="630"/>
      <c r="DIJ67" s="630"/>
      <c r="DIK67" s="630"/>
      <c r="DIL67" s="630"/>
      <c r="DIM67" s="630"/>
      <c r="DIN67" s="630"/>
      <c r="DIO67" s="630"/>
      <c r="DIP67" s="630"/>
      <c r="DIQ67" s="630"/>
      <c r="DIR67" s="630"/>
      <c r="DIS67" s="630"/>
      <c r="DIT67" s="630"/>
      <c r="DIU67" s="630"/>
      <c r="DIV67" s="630"/>
      <c r="DIW67" s="630"/>
      <c r="DIX67" s="630"/>
      <c r="DIY67" s="630"/>
      <c r="DIZ67" s="630"/>
      <c r="DJA67" s="630"/>
      <c r="DJB67" s="630"/>
      <c r="DJC67" s="630"/>
      <c r="DJD67" s="630"/>
      <c r="DJE67" s="630"/>
      <c r="DJF67" s="630"/>
      <c r="DJG67" s="630"/>
      <c r="DJH67" s="630"/>
      <c r="DJI67" s="630"/>
      <c r="DJJ67" s="630"/>
      <c r="DJK67" s="630"/>
      <c r="DJL67" s="630"/>
      <c r="DJM67" s="630"/>
      <c r="DJN67" s="630"/>
      <c r="DJO67" s="630"/>
      <c r="DJP67" s="630"/>
      <c r="DJQ67" s="630"/>
      <c r="DJR67" s="630"/>
      <c r="DJS67" s="630"/>
      <c r="DJT67" s="630"/>
      <c r="DJU67" s="630"/>
      <c r="DJV67" s="630"/>
      <c r="DJW67" s="630"/>
      <c r="DJX67" s="630"/>
      <c r="DJY67" s="630"/>
      <c r="DJZ67" s="630"/>
      <c r="DKA67" s="630"/>
      <c r="DKB67" s="630"/>
      <c r="DKC67" s="630"/>
      <c r="DKD67" s="630"/>
      <c r="DKE67" s="630"/>
      <c r="DKF67" s="630"/>
      <c r="DKG67" s="630"/>
      <c r="DKH67" s="630"/>
      <c r="DKI67" s="630"/>
      <c r="DKJ67" s="630"/>
      <c r="DKK67" s="630"/>
      <c r="DKL67" s="630"/>
      <c r="DKM67" s="630"/>
      <c r="DKN67" s="630"/>
      <c r="DKO67" s="630"/>
      <c r="DKP67" s="630"/>
      <c r="DKQ67" s="630"/>
      <c r="DKR67" s="630"/>
      <c r="DKS67" s="630"/>
      <c r="DKT67" s="630"/>
      <c r="DKU67" s="630"/>
      <c r="DKV67" s="630"/>
      <c r="DKW67" s="630"/>
      <c r="DKX67" s="630"/>
      <c r="DKY67" s="630"/>
      <c r="DKZ67" s="630"/>
      <c r="DLA67" s="630"/>
      <c r="DLB67" s="630"/>
      <c r="DLC67" s="630"/>
      <c r="DLD67" s="630"/>
      <c r="DLE67" s="630"/>
      <c r="DLF67" s="630"/>
      <c r="DLG67" s="630"/>
      <c r="DLH67" s="630"/>
      <c r="DLI67" s="630"/>
      <c r="DLJ67" s="630"/>
      <c r="DLK67" s="630"/>
      <c r="DLL67" s="630"/>
      <c r="DLM67" s="630"/>
      <c r="DLN67" s="630"/>
      <c r="DLO67" s="630"/>
      <c r="DLP67" s="630"/>
      <c r="DLQ67" s="630"/>
      <c r="DLR67" s="630"/>
      <c r="DLS67" s="630"/>
      <c r="DLT67" s="630"/>
      <c r="DLU67" s="630"/>
      <c r="DLV67" s="630"/>
      <c r="DLW67" s="630"/>
      <c r="DLX67" s="630"/>
      <c r="DLY67" s="630"/>
      <c r="DLZ67" s="630"/>
      <c r="DMA67" s="630"/>
      <c r="DMB67" s="630"/>
      <c r="DMC67" s="630"/>
      <c r="DMD67" s="630"/>
      <c r="DME67" s="630"/>
      <c r="DMF67" s="630"/>
      <c r="DMG67" s="630"/>
      <c r="DMH67" s="630"/>
      <c r="DMI67" s="630"/>
      <c r="DMJ67" s="630"/>
      <c r="DMK67" s="630"/>
      <c r="DML67" s="630"/>
      <c r="DMM67" s="630"/>
      <c r="DMN67" s="630"/>
      <c r="DMO67" s="630"/>
      <c r="DMP67" s="630"/>
      <c r="DMQ67" s="630"/>
      <c r="DMR67" s="630"/>
      <c r="DMS67" s="630"/>
      <c r="DMT67" s="630"/>
      <c r="DMU67" s="630"/>
      <c r="DMV67" s="630"/>
      <c r="DMW67" s="630"/>
      <c r="DMX67" s="630"/>
      <c r="DMY67" s="630"/>
      <c r="DMZ67" s="630"/>
      <c r="DNA67" s="630"/>
      <c r="DNB67" s="630"/>
      <c r="DNC67" s="630"/>
      <c r="DND67" s="630"/>
      <c r="DNE67" s="630"/>
      <c r="DNF67" s="630"/>
      <c r="DNG67" s="630"/>
      <c r="DNH67" s="630"/>
      <c r="DNI67" s="630"/>
      <c r="DNJ67" s="630"/>
      <c r="DNK67" s="630"/>
      <c r="DNL67" s="630"/>
      <c r="DNM67" s="630"/>
      <c r="DNN67" s="630"/>
      <c r="DNO67" s="630"/>
      <c r="DNP67" s="630"/>
      <c r="DNQ67" s="630"/>
      <c r="DNR67" s="630"/>
      <c r="DNS67" s="630"/>
      <c r="DNT67" s="630"/>
      <c r="DNU67" s="630"/>
      <c r="DNV67" s="630"/>
      <c r="DNW67" s="630"/>
      <c r="DNX67" s="630"/>
      <c r="DNY67" s="630"/>
      <c r="DNZ67" s="630"/>
      <c r="DOA67" s="630"/>
      <c r="DOB67" s="630"/>
      <c r="DOC67" s="630"/>
      <c r="DOD67" s="630"/>
      <c r="DOE67" s="630"/>
      <c r="DOF67" s="630"/>
      <c r="DOG67" s="630"/>
      <c r="DOH67" s="630"/>
      <c r="DOI67" s="630"/>
      <c r="DOJ67" s="630"/>
      <c r="DOK67" s="630"/>
      <c r="DOL67" s="630"/>
      <c r="DOM67" s="630"/>
      <c r="DON67" s="630"/>
      <c r="DOO67" s="630"/>
      <c r="DOP67" s="630"/>
      <c r="DOQ67" s="630"/>
      <c r="DOR67" s="630"/>
      <c r="DOS67" s="630"/>
      <c r="DOT67" s="630"/>
      <c r="DOU67" s="630"/>
      <c r="DOV67" s="630"/>
      <c r="DOW67" s="630"/>
      <c r="DOX67" s="630"/>
      <c r="DOY67" s="630"/>
      <c r="DOZ67" s="630"/>
      <c r="DPA67" s="630"/>
      <c r="DPB67" s="630"/>
      <c r="DPC67" s="630"/>
      <c r="DPD67" s="630"/>
      <c r="DPE67" s="630"/>
      <c r="DPF67" s="630"/>
      <c r="DPG67" s="630"/>
      <c r="DPH67" s="630"/>
      <c r="DPI67" s="630"/>
      <c r="DPJ67" s="630"/>
      <c r="DPK67" s="630"/>
      <c r="DPL67" s="630"/>
      <c r="DPM67" s="630"/>
      <c r="DPN67" s="630"/>
      <c r="DPO67" s="630"/>
      <c r="DPP67" s="630"/>
      <c r="DPQ67" s="630"/>
      <c r="DPR67" s="630"/>
      <c r="DPS67" s="630"/>
      <c r="DPT67" s="630"/>
      <c r="DPU67" s="630"/>
      <c r="DPV67" s="630"/>
      <c r="DPW67" s="630"/>
      <c r="DPX67" s="630"/>
      <c r="DPY67" s="630"/>
      <c r="DPZ67" s="630"/>
      <c r="DQA67" s="630"/>
      <c r="DQB67" s="630"/>
      <c r="DQC67" s="630"/>
      <c r="DQD67" s="630"/>
      <c r="DQE67" s="630"/>
      <c r="DQF67" s="630"/>
      <c r="DQG67" s="630"/>
      <c r="DQH67" s="630"/>
      <c r="DQI67" s="630"/>
      <c r="DQJ67" s="630"/>
      <c r="DQK67" s="630"/>
      <c r="DQL67" s="630"/>
      <c r="DQM67" s="630"/>
      <c r="DQN67" s="630"/>
      <c r="DQO67" s="630"/>
      <c r="DQP67" s="630"/>
      <c r="DQQ67" s="630"/>
      <c r="DQR67" s="630"/>
      <c r="DQS67" s="630"/>
      <c r="DQT67" s="630"/>
      <c r="DQU67" s="630"/>
      <c r="DQV67" s="630"/>
      <c r="DQW67" s="630"/>
      <c r="DQX67" s="630"/>
      <c r="DQY67" s="630"/>
      <c r="DQZ67" s="630"/>
      <c r="DRA67" s="630"/>
      <c r="DRB67" s="630"/>
      <c r="DRC67" s="630"/>
      <c r="DRD67" s="630"/>
      <c r="DRE67" s="630"/>
      <c r="DRF67" s="630"/>
      <c r="DRG67" s="630"/>
      <c r="DRH67" s="630"/>
      <c r="DRI67" s="630"/>
      <c r="DRJ67" s="630"/>
      <c r="DRK67" s="630"/>
      <c r="DRL67" s="630"/>
      <c r="DRM67" s="630"/>
      <c r="DRN67" s="630"/>
      <c r="DRO67" s="630"/>
      <c r="DRP67" s="630"/>
      <c r="DRQ67" s="630"/>
      <c r="DRR67" s="630"/>
      <c r="DRS67" s="630"/>
      <c r="DRT67" s="630"/>
      <c r="DRU67" s="630"/>
      <c r="DRV67" s="630"/>
      <c r="DRW67" s="630"/>
      <c r="DRX67" s="630"/>
      <c r="DRY67" s="630"/>
      <c r="DRZ67" s="630"/>
      <c r="DSA67" s="630"/>
      <c r="DSB67" s="630"/>
      <c r="DSC67" s="630"/>
      <c r="DSD67" s="630"/>
      <c r="DSE67" s="630"/>
      <c r="DSF67" s="630"/>
      <c r="DSG67" s="630"/>
      <c r="DSH67" s="630"/>
      <c r="DSI67" s="630"/>
      <c r="DSJ67" s="630"/>
      <c r="DSK67" s="630"/>
      <c r="DSL67" s="630"/>
      <c r="DSM67" s="630"/>
      <c r="DSN67" s="630"/>
      <c r="DSO67" s="630"/>
      <c r="DSP67" s="630"/>
      <c r="DSQ67" s="630"/>
      <c r="DSR67" s="630"/>
      <c r="DSS67" s="630"/>
      <c r="DST67" s="630"/>
      <c r="DSU67" s="630"/>
      <c r="DSV67" s="630"/>
      <c r="DSW67" s="630"/>
      <c r="DSX67" s="630"/>
      <c r="DSY67" s="630"/>
      <c r="DSZ67" s="630"/>
      <c r="DTA67" s="630"/>
      <c r="DTB67" s="630"/>
      <c r="DTC67" s="630"/>
      <c r="DTD67" s="630"/>
      <c r="DTE67" s="630"/>
      <c r="DTF67" s="630"/>
      <c r="DTG67" s="630"/>
      <c r="DTH67" s="630"/>
      <c r="DTI67" s="630"/>
      <c r="DTJ67" s="630"/>
      <c r="DTK67" s="630"/>
      <c r="DTL67" s="630"/>
      <c r="DTM67" s="630"/>
      <c r="DTN67" s="630"/>
      <c r="DTO67" s="630"/>
      <c r="DTP67" s="630"/>
      <c r="DTQ67" s="630"/>
      <c r="DTR67" s="630"/>
      <c r="DTS67" s="630"/>
      <c r="DTT67" s="630"/>
      <c r="DTU67" s="630"/>
      <c r="DTV67" s="630"/>
      <c r="DTW67" s="630"/>
      <c r="DTX67" s="630"/>
      <c r="DTY67" s="630"/>
      <c r="DTZ67" s="630"/>
      <c r="DUA67" s="630"/>
      <c r="DUB67" s="630"/>
      <c r="DUC67" s="630"/>
      <c r="DUD67" s="630"/>
      <c r="DUE67" s="630"/>
      <c r="DUF67" s="630"/>
      <c r="DUG67" s="630"/>
      <c r="DUH67" s="630"/>
      <c r="DUI67" s="630"/>
      <c r="DUJ67" s="630"/>
      <c r="DUK67" s="630"/>
      <c r="DUL67" s="630"/>
      <c r="DUM67" s="630"/>
      <c r="DUN67" s="630"/>
      <c r="DUO67" s="630"/>
      <c r="DUP67" s="630"/>
      <c r="DUQ67" s="630"/>
      <c r="DUR67" s="630"/>
      <c r="DUS67" s="630"/>
      <c r="DUT67" s="630"/>
      <c r="DUU67" s="630"/>
      <c r="DUV67" s="630"/>
      <c r="DUW67" s="630"/>
      <c r="DUX67" s="630"/>
      <c r="DUY67" s="630"/>
      <c r="DUZ67" s="630"/>
      <c r="DVA67" s="630"/>
      <c r="DVB67" s="630"/>
      <c r="DVC67" s="630"/>
      <c r="DVD67" s="630"/>
      <c r="DVE67" s="630"/>
      <c r="DVF67" s="630"/>
      <c r="DVG67" s="630"/>
      <c r="DVH67" s="630"/>
      <c r="DVI67" s="630"/>
      <c r="DVJ67" s="630"/>
      <c r="DVK67" s="630"/>
      <c r="DVL67" s="630"/>
      <c r="DVM67" s="630"/>
      <c r="DVN67" s="630"/>
      <c r="DVO67" s="630"/>
      <c r="DVP67" s="630"/>
      <c r="DVQ67" s="630"/>
      <c r="DVR67" s="630"/>
      <c r="DVS67" s="630"/>
      <c r="DVT67" s="630"/>
      <c r="DVU67" s="630"/>
      <c r="DVV67" s="630"/>
      <c r="DVW67" s="630"/>
      <c r="DVX67" s="630"/>
      <c r="DVY67" s="630"/>
      <c r="DVZ67" s="630"/>
      <c r="DWA67" s="630"/>
      <c r="DWB67" s="630"/>
      <c r="DWC67" s="630"/>
      <c r="DWD67" s="630"/>
      <c r="DWE67" s="630"/>
      <c r="DWF67" s="630"/>
      <c r="DWG67" s="630"/>
      <c r="DWH67" s="630"/>
      <c r="DWI67" s="630"/>
      <c r="DWJ67" s="630"/>
      <c r="DWK67" s="630"/>
      <c r="DWL67" s="630"/>
      <c r="DWM67" s="630"/>
      <c r="DWN67" s="630"/>
      <c r="DWO67" s="630"/>
      <c r="DWP67" s="630"/>
      <c r="DWQ67" s="630"/>
      <c r="DWR67" s="630"/>
      <c r="DWS67" s="630"/>
      <c r="DWT67" s="630"/>
      <c r="DWU67" s="630"/>
      <c r="DWV67" s="630"/>
      <c r="DWW67" s="630"/>
      <c r="DWX67" s="630"/>
      <c r="DWY67" s="630"/>
      <c r="DWZ67" s="630"/>
      <c r="DXA67" s="630"/>
      <c r="DXB67" s="630"/>
      <c r="DXC67" s="630"/>
      <c r="DXD67" s="630"/>
      <c r="DXE67" s="630"/>
      <c r="DXF67" s="630"/>
      <c r="DXG67" s="630"/>
      <c r="DXH67" s="630"/>
      <c r="DXI67" s="630"/>
      <c r="DXJ67" s="630"/>
      <c r="DXK67" s="630"/>
      <c r="DXL67" s="630"/>
      <c r="DXM67" s="630"/>
      <c r="DXN67" s="630"/>
      <c r="DXO67" s="630"/>
      <c r="DXP67" s="630"/>
      <c r="DXQ67" s="630"/>
      <c r="DXR67" s="630"/>
      <c r="DXS67" s="630"/>
      <c r="DXT67" s="630"/>
      <c r="DXU67" s="630"/>
      <c r="DXV67" s="630"/>
      <c r="DXW67" s="630"/>
      <c r="DXX67" s="630"/>
      <c r="DXY67" s="630"/>
      <c r="DXZ67" s="630"/>
      <c r="DYA67" s="630"/>
      <c r="DYB67" s="630"/>
      <c r="DYC67" s="630"/>
      <c r="DYD67" s="630"/>
      <c r="DYE67" s="630"/>
      <c r="DYF67" s="630"/>
      <c r="DYG67" s="630"/>
      <c r="DYH67" s="630"/>
      <c r="DYI67" s="630"/>
      <c r="DYJ67" s="630"/>
      <c r="DYK67" s="630"/>
      <c r="DYL67" s="630"/>
      <c r="DYM67" s="630"/>
      <c r="DYN67" s="630"/>
      <c r="DYO67" s="630"/>
      <c r="DYP67" s="630"/>
      <c r="DYQ67" s="630"/>
      <c r="DYR67" s="630"/>
      <c r="DYS67" s="630"/>
      <c r="DYT67" s="630"/>
      <c r="DYU67" s="630"/>
      <c r="DYV67" s="630"/>
      <c r="DYW67" s="630"/>
      <c r="DYX67" s="630"/>
      <c r="DYY67" s="630"/>
      <c r="DYZ67" s="630"/>
      <c r="DZA67" s="630"/>
      <c r="DZB67" s="630"/>
      <c r="DZC67" s="630"/>
      <c r="DZD67" s="630"/>
      <c r="DZE67" s="630"/>
      <c r="DZF67" s="630"/>
      <c r="DZG67" s="630"/>
      <c r="DZH67" s="630"/>
      <c r="DZI67" s="630"/>
      <c r="DZJ67" s="630"/>
      <c r="DZK67" s="630"/>
      <c r="DZL67" s="630"/>
      <c r="DZM67" s="630"/>
      <c r="DZN67" s="630"/>
      <c r="DZO67" s="630"/>
      <c r="DZP67" s="630"/>
      <c r="DZQ67" s="630"/>
      <c r="DZR67" s="630"/>
      <c r="DZS67" s="630"/>
      <c r="DZT67" s="630"/>
      <c r="DZU67" s="630"/>
      <c r="DZV67" s="630"/>
      <c r="DZW67" s="630"/>
      <c r="DZX67" s="630"/>
      <c r="DZY67" s="630"/>
      <c r="DZZ67" s="630"/>
      <c r="EAA67" s="630"/>
      <c r="EAB67" s="630"/>
      <c r="EAC67" s="630"/>
      <c r="EAD67" s="630"/>
      <c r="EAE67" s="630"/>
      <c r="EAF67" s="630"/>
      <c r="EAG67" s="630"/>
      <c r="EAH67" s="630"/>
      <c r="EAI67" s="630"/>
      <c r="EAJ67" s="630"/>
      <c r="EAK67" s="630"/>
      <c r="EAL67" s="630"/>
      <c r="EAM67" s="630"/>
      <c r="EAN67" s="630"/>
      <c r="EAO67" s="630"/>
      <c r="EAP67" s="630"/>
      <c r="EAQ67" s="630"/>
      <c r="EAR67" s="630"/>
      <c r="EAS67" s="630"/>
      <c r="EAT67" s="630"/>
      <c r="EAU67" s="630"/>
      <c r="EAV67" s="630"/>
      <c r="EAW67" s="630"/>
      <c r="EAX67" s="630"/>
      <c r="EAY67" s="630"/>
      <c r="EAZ67" s="630"/>
      <c r="EBA67" s="630"/>
      <c r="EBB67" s="630"/>
      <c r="EBC67" s="630"/>
      <c r="EBD67" s="630"/>
      <c r="EBE67" s="630"/>
      <c r="EBF67" s="630"/>
      <c r="EBG67" s="630"/>
      <c r="EBH67" s="630"/>
      <c r="EBI67" s="630"/>
      <c r="EBJ67" s="630"/>
      <c r="EBK67" s="630"/>
      <c r="EBL67" s="630"/>
      <c r="EBM67" s="630"/>
      <c r="EBN67" s="630"/>
      <c r="EBO67" s="630"/>
      <c r="EBP67" s="630"/>
      <c r="EBQ67" s="630"/>
      <c r="EBR67" s="630"/>
      <c r="EBS67" s="630"/>
      <c r="EBT67" s="630"/>
      <c r="EBU67" s="630"/>
      <c r="EBV67" s="630"/>
      <c r="EBW67" s="630"/>
      <c r="EBX67" s="630"/>
      <c r="EBY67" s="630"/>
      <c r="EBZ67" s="630"/>
      <c r="ECA67" s="630"/>
      <c r="ECB67" s="630"/>
      <c r="ECC67" s="630"/>
      <c r="ECD67" s="630"/>
      <c r="ECE67" s="630"/>
      <c r="ECF67" s="630"/>
      <c r="ECG67" s="630"/>
      <c r="ECH67" s="630"/>
      <c r="ECI67" s="630"/>
      <c r="ECJ67" s="630"/>
      <c r="ECK67" s="630"/>
      <c r="ECL67" s="630"/>
      <c r="ECM67" s="630"/>
      <c r="ECN67" s="630"/>
      <c r="ECO67" s="630"/>
      <c r="ECP67" s="630"/>
      <c r="ECQ67" s="630"/>
      <c r="ECR67" s="630"/>
      <c r="ECS67" s="630"/>
      <c r="ECT67" s="630"/>
      <c r="ECU67" s="630"/>
      <c r="ECV67" s="630"/>
      <c r="ECW67" s="630"/>
      <c r="ECX67" s="630"/>
      <c r="ECY67" s="630"/>
      <c r="ECZ67" s="630"/>
      <c r="EDA67" s="630"/>
      <c r="EDB67" s="630"/>
      <c r="EDC67" s="630"/>
      <c r="EDD67" s="630"/>
      <c r="EDE67" s="630"/>
      <c r="EDF67" s="630"/>
      <c r="EDG67" s="630"/>
      <c r="EDH67" s="630"/>
      <c r="EDI67" s="630"/>
      <c r="EDJ67" s="630"/>
      <c r="EDK67" s="630"/>
      <c r="EDL67" s="630"/>
      <c r="EDM67" s="630"/>
      <c r="EDN67" s="630"/>
      <c r="EDO67" s="630"/>
      <c r="EDP67" s="630"/>
      <c r="EDQ67" s="630"/>
      <c r="EDR67" s="630"/>
      <c r="EDS67" s="630"/>
      <c r="EDT67" s="630"/>
      <c r="EDU67" s="630"/>
      <c r="EDV67" s="630"/>
      <c r="EDW67" s="630"/>
      <c r="EDX67" s="630"/>
      <c r="EDY67" s="630"/>
      <c r="EDZ67" s="630"/>
      <c r="EEA67" s="630"/>
      <c r="EEB67" s="630"/>
      <c r="EEC67" s="630"/>
      <c r="EED67" s="630"/>
      <c r="EEE67" s="630"/>
      <c r="EEF67" s="630"/>
      <c r="EEG67" s="630"/>
      <c r="EEH67" s="630"/>
      <c r="EEI67" s="630"/>
      <c r="EEJ67" s="630"/>
      <c r="EEK67" s="630"/>
      <c r="EEL67" s="630"/>
      <c r="EEM67" s="630"/>
      <c r="EEN67" s="630"/>
      <c r="EEO67" s="630"/>
      <c r="EEP67" s="630"/>
      <c r="EEQ67" s="630"/>
      <c r="EER67" s="630"/>
      <c r="EES67" s="630"/>
      <c r="EET67" s="630"/>
      <c r="EEU67" s="630"/>
      <c r="EEV67" s="630"/>
      <c r="EEW67" s="630"/>
      <c r="EEX67" s="630"/>
      <c r="EEY67" s="630"/>
      <c r="EEZ67" s="630"/>
      <c r="EFA67" s="630"/>
      <c r="EFB67" s="630"/>
      <c r="EFC67" s="630"/>
      <c r="EFD67" s="630"/>
      <c r="EFE67" s="630"/>
      <c r="EFF67" s="630"/>
      <c r="EFG67" s="630"/>
      <c r="EFH67" s="630"/>
      <c r="EFI67" s="630"/>
      <c r="EFJ67" s="630"/>
      <c r="EFK67" s="630"/>
      <c r="EFL67" s="630"/>
      <c r="EFM67" s="630"/>
      <c r="EFN67" s="630"/>
      <c r="EFO67" s="630"/>
      <c r="EFP67" s="630"/>
      <c r="EFQ67" s="630"/>
      <c r="EFR67" s="630"/>
      <c r="EFS67" s="630"/>
      <c r="EFT67" s="630"/>
      <c r="EFU67" s="630"/>
      <c r="EFV67" s="630"/>
      <c r="EFW67" s="630"/>
      <c r="EFX67" s="630"/>
      <c r="EFY67" s="630"/>
      <c r="EFZ67" s="630"/>
      <c r="EGA67" s="630"/>
      <c r="EGB67" s="630"/>
      <c r="EGC67" s="630"/>
      <c r="EGD67" s="630"/>
      <c r="EGE67" s="630"/>
      <c r="EGF67" s="630"/>
      <c r="EGG67" s="630"/>
      <c r="EGH67" s="630"/>
      <c r="EGI67" s="630"/>
      <c r="EGJ67" s="630"/>
      <c r="EGK67" s="630"/>
      <c r="EGL67" s="630"/>
      <c r="EGM67" s="630"/>
      <c r="EGN67" s="630"/>
      <c r="EGO67" s="630"/>
      <c r="EGP67" s="630"/>
      <c r="EGQ67" s="630"/>
      <c r="EGR67" s="630"/>
      <c r="EGS67" s="630"/>
      <c r="EGT67" s="630"/>
      <c r="EGU67" s="630"/>
      <c r="EGV67" s="630"/>
      <c r="EGW67" s="630"/>
      <c r="EGX67" s="630"/>
      <c r="EGY67" s="630"/>
      <c r="EGZ67" s="630"/>
      <c r="EHA67" s="630"/>
      <c r="EHB67" s="630"/>
      <c r="EHC67" s="630"/>
      <c r="EHD67" s="630"/>
      <c r="EHE67" s="630"/>
      <c r="EHF67" s="630"/>
      <c r="EHG67" s="630"/>
      <c r="EHH67" s="630"/>
      <c r="EHI67" s="630"/>
      <c r="EHJ67" s="630"/>
      <c r="EHK67" s="630"/>
      <c r="EHL67" s="630"/>
      <c r="EHM67" s="630"/>
      <c r="EHN67" s="630"/>
      <c r="EHO67" s="630"/>
      <c r="EHP67" s="630"/>
      <c r="EHQ67" s="630"/>
      <c r="EHR67" s="630"/>
      <c r="EHS67" s="630"/>
      <c r="EHT67" s="630"/>
      <c r="EHU67" s="630"/>
      <c r="EHV67" s="630"/>
      <c r="EHW67" s="630"/>
      <c r="EHX67" s="630"/>
      <c r="EHY67" s="630"/>
      <c r="EHZ67" s="630"/>
      <c r="EIA67" s="630"/>
      <c r="EIB67" s="630"/>
      <c r="EIC67" s="630"/>
      <c r="EID67" s="630"/>
      <c r="EIE67" s="630"/>
      <c r="EIF67" s="630"/>
      <c r="EIG67" s="630"/>
      <c r="EIH67" s="630"/>
      <c r="EII67" s="630"/>
      <c r="EIJ67" s="630"/>
      <c r="EIK67" s="630"/>
      <c r="EIL67" s="630"/>
      <c r="EIM67" s="630"/>
      <c r="EIN67" s="630"/>
      <c r="EIO67" s="630"/>
      <c r="EIP67" s="630"/>
      <c r="EIQ67" s="630"/>
      <c r="EIR67" s="630"/>
      <c r="EIS67" s="630"/>
      <c r="EIT67" s="630"/>
      <c r="EIU67" s="630"/>
      <c r="EIV67" s="630"/>
      <c r="EIW67" s="630"/>
      <c r="EIX67" s="630"/>
      <c r="EIY67" s="630"/>
      <c r="EIZ67" s="630"/>
      <c r="EJA67" s="630"/>
      <c r="EJB67" s="630"/>
      <c r="EJC67" s="630"/>
      <c r="EJD67" s="630"/>
      <c r="EJE67" s="630"/>
      <c r="EJF67" s="630"/>
      <c r="EJG67" s="630"/>
      <c r="EJH67" s="630"/>
      <c r="EJI67" s="630"/>
      <c r="EJJ67" s="630"/>
      <c r="EJK67" s="630"/>
      <c r="EJL67" s="630"/>
      <c r="EJM67" s="630"/>
      <c r="EJN67" s="630"/>
      <c r="EJO67" s="630"/>
      <c r="EJP67" s="630"/>
      <c r="EJQ67" s="630"/>
      <c r="EJR67" s="630"/>
      <c r="EJS67" s="630"/>
      <c r="EJT67" s="630"/>
      <c r="EJU67" s="630"/>
      <c r="EJV67" s="630"/>
      <c r="EJW67" s="630"/>
      <c r="EJX67" s="630"/>
      <c r="EJY67" s="630"/>
      <c r="EJZ67" s="630"/>
      <c r="EKA67" s="630"/>
      <c r="EKB67" s="630"/>
      <c r="EKC67" s="630"/>
      <c r="EKD67" s="630"/>
      <c r="EKE67" s="630"/>
      <c r="EKF67" s="630"/>
      <c r="EKG67" s="630"/>
      <c r="EKH67" s="630"/>
      <c r="EKI67" s="630"/>
      <c r="EKJ67" s="630"/>
      <c r="EKK67" s="630"/>
      <c r="EKL67" s="630"/>
      <c r="EKM67" s="630"/>
      <c r="EKN67" s="630"/>
      <c r="EKO67" s="630"/>
      <c r="EKP67" s="630"/>
      <c r="EKQ67" s="630"/>
      <c r="EKR67" s="630"/>
      <c r="EKS67" s="630"/>
      <c r="EKT67" s="630"/>
      <c r="EKU67" s="630"/>
      <c r="EKV67" s="630"/>
      <c r="EKW67" s="630"/>
      <c r="EKX67" s="630"/>
      <c r="EKY67" s="630"/>
      <c r="EKZ67" s="630"/>
      <c r="ELA67" s="630"/>
      <c r="ELB67" s="630"/>
      <c r="ELC67" s="630"/>
      <c r="ELD67" s="630"/>
      <c r="ELE67" s="630"/>
      <c r="ELF67" s="630"/>
      <c r="ELG67" s="630"/>
      <c r="ELH67" s="630"/>
      <c r="ELI67" s="630"/>
      <c r="ELJ67" s="630"/>
      <c r="ELK67" s="630"/>
      <c r="ELL67" s="630"/>
      <c r="ELM67" s="630"/>
      <c r="ELN67" s="630"/>
      <c r="ELO67" s="630"/>
      <c r="ELP67" s="630"/>
      <c r="ELQ67" s="630"/>
      <c r="ELR67" s="630"/>
      <c r="ELS67" s="630"/>
      <c r="ELT67" s="630"/>
      <c r="ELU67" s="630"/>
      <c r="ELV67" s="630"/>
      <c r="ELW67" s="630"/>
      <c r="ELX67" s="630"/>
      <c r="ELY67" s="630"/>
      <c r="ELZ67" s="630"/>
      <c r="EMA67" s="630"/>
      <c r="EMB67" s="630"/>
      <c r="EMC67" s="630"/>
      <c r="EMD67" s="630"/>
      <c r="EME67" s="630"/>
      <c r="EMF67" s="630"/>
      <c r="EMG67" s="630"/>
      <c r="EMH67" s="630"/>
      <c r="EMI67" s="630"/>
      <c r="EMJ67" s="630"/>
      <c r="EMK67" s="630"/>
      <c r="EML67" s="630"/>
      <c r="EMM67" s="630"/>
      <c r="EMN67" s="630"/>
      <c r="EMO67" s="630"/>
      <c r="EMP67" s="630"/>
      <c r="EMQ67" s="630"/>
      <c r="EMR67" s="630"/>
      <c r="EMS67" s="630"/>
      <c r="EMT67" s="630"/>
      <c r="EMU67" s="630"/>
      <c r="EMV67" s="630"/>
      <c r="EMW67" s="630"/>
      <c r="EMX67" s="630"/>
      <c r="EMY67" s="630"/>
      <c r="EMZ67" s="630"/>
      <c r="ENA67" s="630"/>
      <c r="ENB67" s="630"/>
      <c r="ENC67" s="630"/>
      <c r="END67" s="630"/>
      <c r="ENE67" s="630"/>
      <c r="ENF67" s="630"/>
      <c r="ENG67" s="630"/>
      <c r="ENH67" s="630"/>
      <c r="ENI67" s="630"/>
      <c r="ENJ67" s="630"/>
      <c r="ENK67" s="630"/>
      <c r="ENL67" s="630"/>
      <c r="ENM67" s="630"/>
      <c r="ENN67" s="630"/>
      <c r="ENO67" s="630"/>
      <c r="ENP67" s="630"/>
      <c r="ENQ67" s="630"/>
      <c r="ENR67" s="630"/>
      <c r="ENS67" s="630"/>
      <c r="ENT67" s="630"/>
      <c r="ENU67" s="630"/>
      <c r="ENV67" s="630"/>
      <c r="ENW67" s="630"/>
      <c r="ENX67" s="630"/>
      <c r="ENY67" s="630"/>
      <c r="ENZ67" s="630"/>
      <c r="EOA67" s="630"/>
      <c r="EOB67" s="630"/>
      <c r="EOC67" s="630"/>
      <c r="EOD67" s="630"/>
      <c r="EOE67" s="630"/>
      <c r="EOF67" s="630"/>
      <c r="EOG67" s="630"/>
      <c r="EOH67" s="630"/>
      <c r="EOI67" s="630"/>
      <c r="EOJ67" s="630"/>
      <c r="EOK67" s="630"/>
      <c r="EOL67" s="630"/>
      <c r="EOM67" s="630"/>
      <c r="EON67" s="630"/>
      <c r="EOO67" s="630"/>
      <c r="EOP67" s="630"/>
      <c r="EOQ67" s="630"/>
      <c r="EOR67" s="630"/>
      <c r="EOS67" s="630"/>
      <c r="EOT67" s="630"/>
      <c r="EOU67" s="630"/>
      <c r="EOV67" s="630"/>
      <c r="EOW67" s="630"/>
      <c r="EOX67" s="630"/>
      <c r="EOY67" s="630"/>
      <c r="EOZ67" s="630"/>
      <c r="EPA67" s="630"/>
      <c r="EPB67" s="630"/>
      <c r="EPC67" s="630"/>
      <c r="EPD67" s="630"/>
      <c r="EPE67" s="630"/>
      <c r="EPF67" s="630"/>
      <c r="EPG67" s="630"/>
      <c r="EPH67" s="630"/>
      <c r="EPI67" s="630"/>
      <c r="EPJ67" s="630"/>
      <c r="EPK67" s="630"/>
      <c r="EPL67" s="630"/>
      <c r="EPM67" s="630"/>
      <c r="EPN67" s="630"/>
      <c r="EPO67" s="630"/>
      <c r="EPP67" s="630"/>
      <c r="EPQ67" s="630"/>
      <c r="EPR67" s="630"/>
      <c r="EPS67" s="630"/>
      <c r="EPT67" s="630"/>
      <c r="EPU67" s="630"/>
      <c r="EPV67" s="630"/>
      <c r="EPW67" s="630"/>
      <c r="EPX67" s="630"/>
      <c r="EPY67" s="630"/>
      <c r="EPZ67" s="630"/>
      <c r="EQA67" s="630"/>
      <c r="EQB67" s="630"/>
      <c r="EQC67" s="630"/>
      <c r="EQD67" s="630"/>
      <c r="EQE67" s="630"/>
      <c r="EQF67" s="630"/>
      <c r="EQG67" s="630"/>
      <c r="EQH67" s="630"/>
      <c r="EQI67" s="630"/>
      <c r="EQJ67" s="630"/>
      <c r="EQK67" s="630"/>
      <c r="EQL67" s="630"/>
      <c r="EQM67" s="630"/>
      <c r="EQN67" s="630"/>
      <c r="EQO67" s="630"/>
      <c r="EQP67" s="630"/>
      <c r="EQQ67" s="630"/>
      <c r="EQR67" s="630"/>
      <c r="EQS67" s="630"/>
      <c r="EQT67" s="630"/>
      <c r="EQU67" s="630"/>
      <c r="EQV67" s="630"/>
      <c r="EQW67" s="630"/>
      <c r="EQX67" s="630"/>
      <c r="EQY67" s="630"/>
      <c r="EQZ67" s="630"/>
      <c r="ERA67" s="630"/>
      <c r="ERB67" s="630"/>
      <c r="ERC67" s="630"/>
      <c r="ERD67" s="630"/>
      <c r="ERE67" s="630"/>
      <c r="ERF67" s="630"/>
      <c r="ERG67" s="630"/>
      <c r="ERH67" s="630"/>
      <c r="ERI67" s="630"/>
      <c r="ERJ67" s="630"/>
      <c r="ERK67" s="630"/>
      <c r="ERL67" s="630"/>
      <c r="ERM67" s="630"/>
      <c r="ERN67" s="630"/>
      <c r="ERO67" s="630"/>
      <c r="ERP67" s="630"/>
      <c r="ERQ67" s="630"/>
      <c r="ERR67" s="630"/>
      <c r="ERS67" s="630"/>
      <c r="ERT67" s="630"/>
      <c r="ERU67" s="630"/>
      <c r="ERV67" s="630"/>
      <c r="ERW67" s="630"/>
      <c r="ERX67" s="630"/>
      <c r="ERY67" s="630"/>
      <c r="ERZ67" s="630"/>
      <c r="ESA67" s="630"/>
      <c r="ESB67" s="630"/>
      <c r="ESC67" s="630"/>
      <c r="ESD67" s="630"/>
      <c r="ESE67" s="630"/>
      <c r="ESF67" s="630"/>
      <c r="ESG67" s="630"/>
      <c r="ESH67" s="630"/>
      <c r="ESI67" s="630"/>
      <c r="ESJ67" s="630"/>
      <c r="ESK67" s="630"/>
      <c r="ESL67" s="630"/>
      <c r="ESM67" s="630"/>
      <c r="ESN67" s="630"/>
      <c r="ESO67" s="630"/>
      <c r="ESP67" s="630"/>
      <c r="ESQ67" s="630"/>
      <c r="ESR67" s="630"/>
      <c r="ESS67" s="630"/>
      <c r="EST67" s="630"/>
      <c r="ESU67" s="630"/>
      <c r="ESV67" s="630"/>
      <c r="ESW67" s="630"/>
      <c r="ESX67" s="630"/>
      <c r="ESY67" s="630"/>
      <c r="ESZ67" s="630"/>
      <c r="ETA67" s="630"/>
      <c r="ETB67" s="630"/>
      <c r="ETC67" s="630"/>
      <c r="ETD67" s="630"/>
      <c r="ETE67" s="630"/>
      <c r="ETF67" s="630"/>
      <c r="ETG67" s="630"/>
      <c r="ETH67" s="630"/>
      <c r="ETI67" s="630"/>
      <c r="ETJ67" s="630"/>
      <c r="ETK67" s="630"/>
      <c r="ETL67" s="630"/>
      <c r="ETM67" s="630"/>
      <c r="ETN67" s="630"/>
      <c r="ETO67" s="630"/>
      <c r="ETP67" s="630"/>
      <c r="ETQ67" s="630"/>
      <c r="ETR67" s="630"/>
      <c r="ETS67" s="630"/>
      <c r="ETT67" s="630"/>
      <c r="ETU67" s="630"/>
      <c r="ETV67" s="630"/>
      <c r="ETW67" s="630"/>
      <c r="ETX67" s="630"/>
      <c r="ETY67" s="630"/>
      <c r="ETZ67" s="630"/>
      <c r="EUA67" s="630"/>
      <c r="EUB67" s="630"/>
      <c r="EUC67" s="630"/>
      <c r="EUD67" s="630"/>
      <c r="EUE67" s="630"/>
      <c r="EUF67" s="630"/>
      <c r="EUG67" s="630"/>
      <c r="EUH67" s="630"/>
      <c r="EUI67" s="630"/>
      <c r="EUJ67" s="630"/>
      <c r="EUK67" s="630"/>
      <c r="EUL67" s="630"/>
      <c r="EUM67" s="630"/>
      <c r="EUN67" s="630"/>
      <c r="EUO67" s="630"/>
      <c r="EUP67" s="630"/>
      <c r="EUQ67" s="630"/>
      <c r="EUR67" s="630"/>
      <c r="EUS67" s="630"/>
      <c r="EUT67" s="630"/>
      <c r="EUU67" s="630"/>
      <c r="EUV67" s="630"/>
      <c r="EUW67" s="630"/>
      <c r="EUX67" s="630"/>
      <c r="EUY67" s="630"/>
      <c r="EUZ67" s="630"/>
      <c r="EVA67" s="630"/>
      <c r="EVB67" s="630"/>
      <c r="EVC67" s="630"/>
      <c r="EVD67" s="630"/>
      <c r="EVE67" s="630"/>
      <c r="EVF67" s="630"/>
      <c r="EVG67" s="630"/>
      <c r="EVH67" s="630"/>
      <c r="EVI67" s="630"/>
      <c r="EVJ67" s="630"/>
      <c r="EVK67" s="630"/>
      <c r="EVL67" s="630"/>
      <c r="EVM67" s="630"/>
      <c r="EVN67" s="630"/>
      <c r="EVO67" s="630"/>
      <c r="EVP67" s="630"/>
      <c r="EVQ67" s="630"/>
      <c r="EVR67" s="630"/>
      <c r="EVS67" s="630"/>
      <c r="EVT67" s="630"/>
      <c r="EVU67" s="630"/>
      <c r="EVV67" s="630"/>
      <c r="EVW67" s="630"/>
      <c r="EVX67" s="630"/>
      <c r="EVY67" s="630"/>
      <c r="EVZ67" s="630"/>
      <c r="EWA67" s="630"/>
      <c r="EWB67" s="630"/>
      <c r="EWC67" s="630"/>
      <c r="EWD67" s="630"/>
      <c r="EWE67" s="630"/>
      <c r="EWF67" s="630"/>
      <c r="EWG67" s="630"/>
      <c r="EWH67" s="630"/>
      <c r="EWI67" s="630"/>
      <c r="EWJ67" s="630"/>
      <c r="EWK67" s="630"/>
      <c r="EWL67" s="630"/>
      <c r="EWM67" s="630"/>
      <c r="EWN67" s="630"/>
      <c r="EWO67" s="630"/>
      <c r="EWP67" s="630"/>
      <c r="EWQ67" s="630"/>
      <c r="EWR67" s="630"/>
      <c r="EWS67" s="630"/>
      <c r="EWT67" s="630"/>
      <c r="EWU67" s="630"/>
      <c r="EWV67" s="630"/>
      <c r="EWW67" s="630"/>
      <c r="EWX67" s="630"/>
      <c r="EWY67" s="630"/>
      <c r="EWZ67" s="630"/>
      <c r="EXA67" s="630"/>
      <c r="EXB67" s="630"/>
      <c r="EXC67" s="630"/>
      <c r="EXD67" s="630"/>
      <c r="EXE67" s="630"/>
      <c r="EXF67" s="630"/>
      <c r="EXG67" s="630"/>
      <c r="EXH67" s="630"/>
      <c r="EXI67" s="630"/>
      <c r="EXJ67" s="630"/>
      <c r="EXK67" s="630"/>
      <c r="EXL67" s="630"/>
      <c r="EXM67" s="630"/>
      <c r="EXN67" s="630"/>
      <c r="EXO67" s="630"/>
      <c r="EXP67" s="630"/>
      <c r="EXQ67" s="630"/>
      <c r="EXR67" s="630"/>
      <c r="EXS67" s="630"/>
      <c r="EXT67" s="630"/>
      <c r="EXU67" s="630"/>
      <c r="EXV67" s="630"/>
      <c r="EXW67" s="630"/>
      <c r="EXX67" s="630"/>
      <c r="EXY67" s="630"/>
      <c r="EXZ67" s="630"/>
      <c r="EYA67" s="630"/>
      <c r="EYB67" s="630"/>
      <c r="EYC67" s="630"/>
      <c r="EYD67" s="630"/>
      <c r="EYE67" s="630"/>
      <c r="EYF67" s="630"/>
      <c r="EYG67" s="630"/>
      <c r="EYH67" s="630"/>
      <c r="EYI67" s="630"/>
      <c r="EYJ67" s="630"/>
      <c r="EYK67" s="630"/>
      <c r="EYL67" s="630"/>
      <c r="EYM67" s="630"/>
      <c r="EYN67" s="630"/>
      <c r="EYO67" s="630"/>
      <c r="EYP67" s="630"/>
      <c r="EYQ67" s="630"/>
      <c r="EYR67" s="630"/>
      <c r="EYS67" s="630"/>
      <c r="EYT67" s="630"/>
      <c r="EYU67" s="630"/>
      <c r="EYV67" s="630"/>
      <c r="EYW67" s="630"/>
      <c r="EYX67" s="630"/>
      <c r="EYY67" s="630"/>
      <c r="EYZ67" s="630"/>
      <c r="EZA67" s="630"/>
      <c r="EZB67" s="630"/>
      <c r="EZC67" s="630"/>
      <c r="EZD67" s="630"/>
      <c r="EZE67" s="630"/>
      <c r="EZF67" s="630"/>
      <c r="EZG67" s="630"/>
      <c r="EZH67" s="630"/>
      <c r="EZI67" s="630"/>
      <c r="EZJ67" s="630"/>
      <c r="EZK67" s="630"/>
      <c r="EZL67" s="630"/>
      <c r="EZM67" s="630"/>
      <c r="EZN67" s="630"/>
      <c r="EZO67" s="630"/>
      <c r="EZP67" s="630"/>
      <c r="EZQ67" s="630"/>
      <c r="EZR67" s="630"/>
      <c r="EZS67" s="630"/>
      <c r="EZT67" s="630"/>
      <c r="EZU67" s="630"/>
      <c r="EZV67" s="630"/>
      <c r="EZW67" s="630"/>
      <c r="EZX67" s="630"/>
      <c r="EZY67" s="630"/>
      <c r="EZZ67" s="630"/>
      <c r="FAA67" s="630"/>
      <c r="FAB67" s="630"/>
      <c r="FAC67" s="630"/>
      <c r="FAD67" s="630"/>
      <c r="FAE67" s="630"/>
      <c r="FAF67" s="630"/>
      <c r="FAG67" s="630"/>
      <c r="FAH67" s="630"/>
      <c r="FAI67" s="630"/>
      <c r="FAJ67" s="630"/>
      <c r="FAK67" s="630"/>
      <c r="FAL67" s="630"/>
      <c r="FAM67" s="630"/>
      <c r="FAN67" s="630"/>
      <c r="FAO67" s="630"/>
      <c r="FAP67" s="630"/>
      <c r="FAQ67" s="630"/>
      <c r="FAR67" s="630"/>
      <c r="FAS67" s="630"/>
      <c r="FAT67" s="630"/>
      <c r="FAU67" s="630"/>
      <c r="FAV67" s="630"/>
      <c r="FAW67" s="630"/>
      <c r="FAX67" s="630"/>
      <c r="FAY67" s="630"/>
      <c r="FAZ67" s="630"/>
      <c r="FBA67" s="630"/>
      <c r="FBB67" s="630"/>
      <c r="FBC67" s="630"/>
      <c r="FBD67" s="630"/>
      <c r="FBE67" s="630"/>
      <c r="FBF67" s="630"/>
      <c r="FBG67" s="630"/>
      <c r="FBH67" s="630"/>
      <c r="FBI67" s="630"/>
      <c r="FBJ67" s="630"/>
      <c r="FBK67" s="630"/>
      <c r="FBL67" s="630"/>
      <c r="FBM67" s="630"/>
      <c r="FBN67" s="630"/>
      <c r="FBO67" s="630"/>
      <c r="FBP67" s="630"/>
      <c r="FBQ67" s="630"/>
      <c r="FBR67" s="630"/>
      <c r="FBS67" s="630"/>
      <c r="FBT67" s="630"/>
      <c r="FBU67" s="630"/>
      <c r="FBV67" s="630"/>
      <c r="FBW67" s="630"/>
      <c r="FBX67" s="630"/>
      <c r="FBY67" s="630"/>
      <c r="FBZ67" s="630"/>
      <c r="FCA67" s="630"/>
      <c r="FCB67" s="630"/>
      <c r="FCC67" s="630"/>
      <c r="FCD67" s="630"/>
      <c r="FCE67" s="630"/>
      <c r="FCF67" s="630"/>
      <c r="FCG67" s="630"/>
      <c r="FCH67" s="630"/>
      <c r="FCI67" s="630"/>
      <c r="FCJ67" s="630"/>
      <c r="FCK67" s="630"/>
      <c r="FCL67" s="630"/>
      <c r="FCM67" s="630"/>
      <c r="FCN67" s="630"/>
      <c r="FCO67" s="630"/>
      <c r="FCP67" s="630"/>
      <c r="FCQ67" s="630"/>
      <c r="FCR67" s="630"/>
      <c r="FCS67" s="630"/>
      <c r="FCT67" s="630"/>
      <c r="FCU67" s="630"/>
      <c r="FCV67" s="630"/>
      <c r="FCW67" s="630"/>
      <c r="FCX67" s="630"/>
      <c r="FCY67" s="630"/>
      <c r="FCZ67" s="630"/>
      <c r="FDA67" s="630"/>
      <c r="FDB67" s="630"/>
      <c r="FDC67" s="630"/>
      <c r="FDD67" s="630"/>
      <c r="FDE67" s="630"/>
      <c r="FDF67" s="630"/>
      <c r="FDG67" s="630"/>
      <c r="FDH67" s="630"/>
      <c r="FDI67" s="630"/>
      <c r="FDJ67" s="630"/>
      <c r="FDK67" s="630"/>
      <c r="FDL67" s="630"/>
      <c r="FDM67" s="630"/>
      <c r="FDN67" s="630"/>
      <c r="FDO67" s="630"/>
      <c r="FDP67" s="630"/>
      <c r="FDQ67" s="630"/>
      <c r="FDR67" s="630"/>
      <c r="FDS67" s="630"/>
      <c r="FDT67" s="630"/>
      <c r="FDU67" s="630"/>
      <c r="FDV67" s="630"/>
      <c r="FDW67" s="630"/>
      <c r="FDX67" s="630"/>
      <c r="FDY67" s="630"/>
      <c r="FDZ67" s="630"/>
      <c r="FEA67" s="630"/>
      <c r="FEB67" s="630"/>
      <c r="FEC67" s="630"/>
      <c r="FED67" s="630"/>
      <c r="FEE67" s="630"/>
      <c r="FEF67" s="630"/>
      <c r="FEG67" s="630"/>
      <c r="FEH67" s="630"/>
      <c r="FEI67" s="630"/>
      <c r="FEJ67" s="630"/>
      <c r="FEK67" s="630"/>
      <c r="FEL67" s="630"/>
      <c r="FEM67" s="630"/>
      <c r="FEN67" s="630"/>
      <c r="FEO67" s="630"/>
      <c r="FEP67" s="630"/>
      <c r="FEQ67" s="630"/>
      <c r="FER67" s="630"/>
      <c r="FES67" s="630"/>
      <c r="FET67" s="630"/>
      <c r="FEU67" s="630"/>
      <c r="FEV67" s="630"/>
      <c r="FEW67" s="630"/>
      <c r="FEX67" s="630"/>
      <c r="FEY67" s="630"/>
      <c r="FEZ67" s="630"/>
      <c r="FFA67" s="630"/>
      <c r="FFB67" s="630"/>
      <c r="FFC67" s="630"/>
      <c r="FFD67" s="630"/>
      <c r="FFE67" s="630"/>
      <c r="FFF67" s="630"/>
      <c r="FFG67" s="630"/>
      <c r="FFH67" s="630"/>
      <c r="FFI67" s="630"/>
      <c r="FFJ67" s="630"/>
      <c r="FFK67" s="630"/>
      <c r="FFL67" s="630"/>
      <c r="FFM67" s="630"/>
      <c r="FFN67" s="630"/>
      <c r="FFO67" s="630"/>
      <c r="FFP67" s="630"/>
      <c r="FFQ67" s="630"/>
      <c r="FFR67" s="630"/>
      <c r="FFS67" s="630"/>
      <c r="FFT67" s="630"/>
      <c r="FFU67" s="630"/>
      <c r="FFV67" s="630"/>
      <c r="FFW67" s="630"/>
      <c r="FFX67" s="630"/>
      <c r="FFY67" s="630"/>
      <c r="FFZ67" s="630"/>
      <c r="FGA67" s="630"/>
      <c r="FGB67" s="630"/>
      <c r="FGC67" s="630"/>
      <c r="FGD67" s="630"/>
      <c r="FGE67" s="630"/>
      <c r="FGF67" s="630"/>
      <c r="FGG67" s="630"/>
      <c r="FGH67" s="630"/>
      <c r="FGI67" s="630"/>
      <c r="FGJ67" s="630"/>
      <c r="FGK67" s="630"/>
      <c r="FGL67" s="630"/>
      <c r="FGM67" s="630"/>
      <c r="FGN67" s="630"/>
      <c r="FGO67" s="630"/>
      <c r="FGP67" s="630"/>
      <c r="FGQ67" s="630"/>
      <c r="FGR67" s="630"/>
      <c r="FGS67" s="630"/>
      <c r="FGT67" s="630"/>
      <c r="FGU67" s="630"/>
      <c r="FGV67" s="630"/>
      <c r="FGW67" s="630"/>
      <c r="FGX67" s="630"/>
      <c r="FGY67" s="630"/>
      <c r="FGZ67" s="630"/>
      <c r="FHA67" s="630"/>
      <c r="FHB67" s="630"/>
      <c r="FHC67" s="630"/>
      <c r="FHD67" s="630"/>
      <c r="FHE67" s="630"/>
      <c r="FHF67" s="630"/>
      <c r="FHG67" s="630"/>
      <c r="FHH67" s="630"/>
      <c r="FHI67" s="630"/>
      <c r="FHJ67" s="630"/>
      <c r="FHK67" s="630"/>
      <c r="FHL67" s="630"/>
      <c r="FHM67" s="630"/>
      <c r="FHN67" s="630"/>
      <c r="FHO67" s="630"/>
      <c r="FHP67" s="630"/>
      <c r="FHQ67" s="630"/>
      <c r="FHR67" s="630"/>
      <c r="FHS67" s="630"/>
      <c r="FHT67" s="630"/>
      <c r="FHU67" s="630"/>
      <c r="FHV67" s="630"/>
      <c r="FHW67" s="630"/>
      <c r="FHX67" s="630"/>
      <c r="FHY67" s="630"/>
      <c r="FHZ67" s="630"/>
      <c r="FIA67" s="630"/>
      <c r="FIB67" s="630"/>
      <c r="FIC67" s="630"/>
      <c r="FID67" s="630"/>
      <c r="FIE67" s="630"/>
      <c r="FIF67" s="630"/>
      <c r="FIG67" s="630"/>
      <c r="FIH67" s="630"/>
      <c r="FII67" s="630"/>
      <c r="FIJ67" s="630"/>
      <c r="FIK67" s="630"/>
      <c r="FIL67" s="630"/>
      <c r="FIM67" s="630"/>
      <c r="FIN67" s="630"/>
      <c r="FIO67" s="630"/>
      <c r="FIP67" s="630"/>
      <c r="FIQ67" s="630"/>
      <c r="FIR67" s="630"/>
      <c r="FIS67" s="630"/>
      <c r="FIT67" s="630"/>
      <c r="FIU67" s="630"/>
      <c r="FIV67" s="630"/>
      <c r="FIW67" s="630"/>
      <c r="FIX67" s="630"/>
      <c r="FIY67" s="630"/>
      <c r="FIZ67" s="630"/>
      <c r="FJA67" s="630"/>
      <c r="FJB67" s="630"/>
      <c r="FJC67" s="630"/>
      <c r="FJD67" s="630"/>
      <c r="FJE67" s="630"/>
      <c r="FJF67" s="630"/>
      <c r="FJG67" s="630"/>
      <c r="FJH67" s="630"/>
      <c r="FJI67" s="630"/>
      <c r="FJJ67" s="630"/>
      <c r="FJK67" s="630"/>
      <c r="FJL67" s="630"/>
      <c r="FJM67" s="630"/>
      <c r="FJN67" s="630"/>
      <c r="FJO67" s="630"/>
      <c r="FJP67" s="630"/>
      <c r="FJQ67" s="630"/>
      <c r="FJR67" s="630"/>
      <c r="FJS67" s="630"/>
      <c r="FJT67" s="630"/>
      <c r="FJU67" s="630"/>
      <c r="FJV67" s="630"/>
      <c r="FJW67" s="630"/>
      <c r="FJX67" s="630"/>
      <c r="FJY67" s="630"/>
      <c r="FJZ67" s="630"/>
      <c r="FKA67" s="630"/>
      <c r="FKB67" s="630"/>
      <c r="FKC67" s="630"/>
      <c r="FKD67" s="630"/>
      <c r="FKE67" s="630"/>
      <c r="FKF67" s="630"/>
      <c r="FKG67" s="630"/>
      <c r="FKH67" s="630"/>
      <c r="FKI67" s="630"/>
      <c r="FKJ67" s="630"/>
      <c r="FKK67" s="630"/>
      <c r="FKL67" s="630"/>
      <c r="FKM67" s="630"/>
      <c r="FKN67" s="630"/>
      <c r="FKO67" s="630"/>
      <c r="FKP67" s="630"/>
      <c r="FKQ67" s="630"/>
      <c r="FKR67" s="630"/>
      <c r="FKS67" s="630"/>
      <c r="FKT67" s="630"/>
      <c r="FKU67" s="630"/>
      <c r="FKV67" s="630"/>
      <c r="FKW67" s="630"/>
      <c r="FKX67" s="630"/>
      <c r="FKY67" s="630"/>
      <c r="FKZ67" s="630"/>
      <c r="FLA67" s="630"/>
      <c r="FLB67" s="630"/>
      <c r="FLC67" s="630"/>
      <c r="FLD67" s="630"/>
      <c r="FLE67" s="630"/>
      <c r="FLF67" s="630"/>
      <c r="FLG67" s="630"/>
      <c r="FLH67" s="630"/>
      <c r="FLI67" s="630"/>
      <c r="FLJ67" s="630"/>
      <c r="FLK67" s="630"/>
      <c r="FLL67" s="630"/>
      <c r="FLM67" s="630"/>
      <c r="FLN67" s="630"/>
      <c r="FLO67" s="630"/>
      <c r="FLP67" s="630"/>
      <c r="FLQ67" s="630"/>
      <c r="FLR67" s="630"/>
      <c r="FLS67" s="630"/>
      <c r="FLT67" s="630"/>
      <c r="FLU67" s="630"/>
      <c r="FLV67" s="630"/>
      <c r="FLW67" s="630"/>
      <c r="FLX67" s="630"/>
      <c r="FLY67" s="630"/>
      <c r="FLZ67" s="630"/>
      <c r="FMA67" s="630"/>
      <c r="FMB67" s="630"/>
      <c r="FMC67" s="630"/>
      <c r="FMD67" s="630"/>
      <c r="FME67" s="630"/>
      <c r="FMF67" s="630"/>
      <c r="FMG67" s="630"/>
      <c r="FMH67" s="630"/>
      <c r="FMI67" s="630"/>
      <c r="FMJ67" s="630"/>
      <c r="FMK67" s="630"/>
      <c r="FML67" s="630"/>
      <c r="FMM67" s="630"/>
      <c r="FMN67" s="630"/>
      <c r="FMO67" s="630"/>
      <c r="FMP67" s="630"/>
      <c r="FMQ67" s="630"/>
      <c r="FMR67" s="630"/>
      <c r="FMS67" s="630"/>
      <c r="FMT67" s="630"/>
      <c r="FMU67" s="630"/>
      <c r="FMV67" s="630"/>
      <c r="FMW67" s="630"/>
      <c r="FMX67" s="630"/>
      <c r="FMY67" s="630"/>
      <c r="FMZ67" s="630"/>
      <c r="FNA67" s="630"/>
      <c r="FNB67" s="630"/>
      <c r="FNC67" s="630"/>
      <c r="FND67" s="630"/>
      <c r="FNE67" s="630"/>
      <c r="FNF67" s="630"/>
      <c r="FNG67" s="630"/>
      <c r="FNH67" s="630"/>
      <c r="FNI67" s="630"/>
      <c r="FNJ67" s="630"/>
      <c r="FNK67" s="630"/>
      <c r="FNL67" s="630"/>
      <c r="FNM67" s="630"/>
      <c r="FNN67" s="630"/>
      <c r="FNO67" s="630"/>
      <c r="FNP67" s="630"/>
      <c r="FNQ67" s="630"/>
      <c r="FNR67" s="630"/>
      <c r="FNS67" s="630"/>
      <c r="FNT67" s="630"/>
      <c r="FNU67" s="630"/>
      <c r="FNV67" s="630"/>
      <c r="FNW67" s="630"/>
      <c r="FNX67" s="630"/>
      <c r="FNY67" s="630"/>
      <c r="FNZ67" s="630"/>
      <c r="FOA67" s="630"/>
      <c r="FOB67" s="630"/>
      <c r="FOC67" s="630"/>
      <c r="FOD67" s="630"/>
      <c r="FOE67" s="630"/>
      <c r="FOF67" s="630"/>
      <c r="FOG67" s="630"/>
      <c r="FOH67" s="630"/>
      <c r="FOI67" s="630"/>
      <c r="FOJ67" s="630"/>
      <c r="FOK67" s="630"/>
      <c r="FOL67" s="630"/>
      <c r="FOM67" s="630"/>
      <c r="FON67" s="630"/>
      <c r="FOO67" s="630"/>
      <c r="FOP67" s="630"/>
      <c r="FOQ67" s="630"/>
      <c r="FOR67" s="630"/>
      <c r="FOS67" s="630"/>
      <c r="FOT67" s="630"/>
      <c r="FOU67" s="630"/>
      <c r="FOV67" s="630"/>
      <c r="FOW67" s="630"/>
      <c r="FOX67" s="630"/>
      <c r="FOY67" s="630"/>
      <c r="FOZ67" s="630"/>
      <c r="FPA67" s="630"/>
      <c r="FPB67" s="630"/>
      <c r="FPC67" s="630"/>
      <c r="FPD67" s="630"/>
      <c r="FPE67" s="630"/>
      <c r="FPF67" s="630"/>
      <c r="FPG67" s="630"/>
      <c r="FPH67" s="630"/>
      <c r="FPI67" s="630"/>
      <c r="FPJ67" s="630"/>
      <c r="FPK67" s="630"/>
      <c r="FPL67" s="630"/>
      <c r="FPM67" s="630"/>
      <c r="FPN67" s="630"/>
      <c r="FPO67" s="630"/>
      <c r="FPP67" s="630"/>
      <c r="FPQ67" s="630"/>
      <c r="FPR67" s="630"/>
      <c r="FPS67" s="630"/>
      <c r="FPT67" s="630"/>
      <c r="FPU67" s="630"/>
      <c r="FPV67" s="630"/>
      <c r="FPW67" s="630"/>
      <c r="FPX67" s="630"/>
      <c r="FPY67" s="630"/>
      <c r="FPZ67" s="630"/>
      <c r="FQA67" s="630"/>
      <c r="FQB67" s="630"/>
      <c r="FQC67" s="630"/>
      <c r="FQD67" s="630"/>
      <c r="FQE67" s="630"/>
      <c r="FQF67" s="630"/>
      <c r="FQG67" s="630"/>
      <c r="FQH67" s="630"/>
      <c r="FQI67" s="630"/>
      <c r="FQJ67" s="630"/>
      <c r="FQK67" s="630"/>
      <c r="FQL67" s="630"/>
      <c r="FQM67" s="630"/>
      <c r="FQN67" s="630"/>
      <c r="FQO67" s="630"/>
      <c r="FQP67" s="630"/>
      <c r="FQQ67" s="630"/>
      <c r="FQR67" s="630"/>
      <c r="FQS67" s="630"/>
      <c r="FQT67" s="630"/>
      <c r="FQU67" s="630"/>
      <c r="FQV67" s="630"/>
      <c r="FQW67" s="630"/>
      <c r="FQX67" s="630"/>
      <c r="FQY67" s="630"/>
      <c r="FQZ67" s="630"/>
      <c r="FRA67" s="630"/>
      <c r="FRB67" s="630"/>
      <c r="FRC67" s="630"/>
      <c r="FRD67" s="630"/>
      <c r="FRE67" s="630"/>
      <c r="FRF67" s="630"/>
      <c r="FRG67" s="630"/>
      <c r="FRH67" s="630"/>
      <c r="FRI67" s="630"/>
      <c r="FRJ67" s="630"/>
      <c r="FRK67" s="630"/>
      <c r="FRL67" s="630"/>
      <c r="FRM67" s="630"/>
      <c r="FRN67" s="630"/>
      <c r="FRO67" s="630"/>
      <c r="FRP67" s="630"/>
      <c r="FRQ67" s="630"/>
      <c r="FRR67" s="630"/>
      <c r="FRS67" s="630"/>
      <c r="FRT67" s="630"/>
      <c r="FRU67" s="630"/>
      <c r="FRV67" s="630"/>
      <c r="FRW67" s="630"/>
      <c r="FRX67" s="630"/>
      <c r="FRY67" s="630"/>
      <c r="FRZ67" s="630"/>
      <c r="FSA67" s="630"/>
      <c r="FSB67" s="630"/>
      <c r="FSC67" s="630"/>
      <c r="FSD67" s="630"/>
      <c r="FSE67" s="630"/>
      <c r="FSF67" s="630"/>
      <c r="FSG67" s="630"/>
      <c r="FSH67" s="630"/>
      <c r="FSI67" s="630"/>
      <c r="FSJ67" s="630"/>
      <c r="FSK67" s="630"/>
      <c r="FSL67" s="630"/>
      <c r="FSM67" s="630"/>
      <c r="FSN67" s="630"/>
      <c r="FSO67" s="630"/>
      <c r="FSP67" s="630"/>
      <c r="FSQ67" s="630"/>
      <c r="FSR67" s="630"/>
      <c r="FSS67" s="630"/>
      <c r="FST67" s="630"/>
      <c r="FSU67" s="630"/>
      <c r="FSV67" s="630"/>
      <c r="FSW67" s="630"/>
      <c r="FSX67" s="630"/>
      <c r="FSY67" s="630"/>
      <c r="FSZ67" s="630"/>
      <c r="FTA67" s="630"/>
      <c r="FTB67" s="630"/>
      <c r="FTC67" s="630"/>
      <c r="FTD67" s="630"/>
      <c r="FTE67" s="630"/>
      <c r="FTF67" s="630"/>
      <c r="FTG67" s="630"/>
      <c r="FTH67" s="630"/>
      <c r="FTI67" s="630"/>
      <c r="FTJ67" s="630"/>
      <c r="FTK67" s="630"/>
      <c r="FTL67" s="630"/>
      <c r="FTM67" s="630"/>
      <c r="FTN67" s="630"/>
      <c r="FTO67" s="630"/>
      <c r="FTP67" s="630"/>
      <c r="FTQ67" s="630"/>
      <c r="FTR67" s="630"/>
      <c r="FTS67" s="630"/>
      <c r="FTT67" s="630"/>
      <c r="FTU67" s="630"/>
      <c r="FTV67" s="630"/>
      <c r="FTW67" s="630"/>
      <c r="FTX67" s="630"/>
      <c r="FTY67" s="630"/>
      <c r="FTZ67" s="630"/>
      <c r="FUA67" s="630"/>
      <c r="FUB67" s="630"/>
      <c r="FUC67" s="630"/>
      <c r="FUD67" s="630"/>
      <c r="FUE67" s="630"/>
      <c r="FUF67" s="630"/>
      <c r="FUG67" s="630"/>
      <c r="FUH67" s="630"/>
      <c r="FUI67" s="630"/>
      <c r="FUJ67" s="630"/>
      <c r="FUK67" s="630"/>
      <c r="FUL67" s="630"/>
      <c r="FUM67" s="630"/>
      <c r="FUN67" s="630"/>
      <c r="FUO67" s="630"/>
      <c r="FUP67" s="630"/>
      <c r="FUQ67" s="630"/>
      <c r="FUR67" s="630"/>
      <c r="FUS67" s="630"/>
      <c r="FUT67" s="630"/>
      <c r="FUU67" s="630"/>
      <c r="FUV67" s="630"/>
      <c r="FUW67" s="630"/>
      <c r="FUX67" s="630"/>
      <c r="FUY67" s="630"/>
      <c r="FUZ67" s="630"/>
      <c r="FVA67" s="630"/>
      <c r="FVB67" s="630"/>
      <c r="FVC67" s="630"/>
      <c r="FVD67" s="630"/>
      <c r="FVE67" s="630"/>
      <c r="FVF67" s="630"/>
      <c r="FVG67" s="630"/>
      <c r="FVH67" s="630"/>
      <c r="FVI67" s="630"/>
      <c r="FVJ67" s="630"/>
      <c r="FVK67" s="630"/>
      <c r="FVL67" s="630"/>
      <c r="FVM67" s="630"/>
      <c r="FVN67" s="630"/>
      <c r="FVO67" s="630"/>
      <c r="FVP67" s="630"/>
      <c r="FVQ67" s="630"/>
      <c r="FVR67" s="630"/>
      <c r="FVS67" s="630"/>
      <c r="FVT67" s="630"/>
      <c r="FVU67" s="630"/>
      <c r="FVV67" s="630"/>
      <c r="FVW67" s="630"/>
      <c r="FVX67" s="630"/>
      <c r="FVY67" s="630"/>
      <c r="FVZ67" s="630"/>
      <c r="FWA67" s="630"/>
      <c r="FWB67" s="630"/>
      <c r="FWC67" s="630"/>
      <c r="FWD67" s="630"/>
      <c r="FWE67" s="630"/>
      <c r="FWF67" s="630"/>
      <c r="FWG67" s="630"/>
      <c r="FWH67" s="630"/>
      <c r="FWI67" s="630"/>
      <c r="FWJ67" s="630"/>
      <c r="FWK67" s="630"/>
      <c r="FWL67" s="630"/>
      <c r="FWM67" s="630"/>
      <c r="FWN67" s="630"/>
      <c r="FWO67" s="630"/>
      <c r="FWP67" s="630"/>
      <c r="FWQ67" s="630"/>
      <c r="FWR67" s="630"/>
      <c r="FWS67" s="630"/>
      <c r="FWT67" s="630"/>
      <c r="FWU67" s="630"/>
      <c r="FWV67" s="630"/>
      <c r="FWW67" s="630"/>
      <c r="FWX67" s="630"/>
      <c r="FWY67" s="630"/>
      <c r="FWZ67" s="630"/>
      <c r="FXA67" s="630"/>
      <c r="FXB67" s="630"/>
      <c r="FXC67" s="630"/>
      <c r="FXD67" s="630"/>
      <c r="FXE67" s="630"/>
      <c r="FXF67" s="630"/>
      <c r="FXG67" s="630"/>
      <c r="FXH67" s="630"/>
      <c r="FXI67" s="630"/>
      <c r="FXJ67" s="630"/>
      <c r="FXK67" s="630"/>
      <c r="FXL67" s="630"/>
      <c r="FXM67" s="630"/>
      <c r="FXN67" s="630"/>
      <c r="FXO67" s="630"/>
      <c r="FXP67" s="630"/>
      <c r="FXQ67" s="630"/>
      <c r="FXR67" s="630"/>
      <c r="FXS67" s="630"/>
      <c r="FXT67" s="630"/>
      <c r="FXU67" s="630"/>
      <c r="FXV67" s="630"/>
      <c r="FXW67" s="630"/>
      <c r="FXX67" s="630"/>
      <c r="FXY67" s="630"/>
      <c r="FXZ67" s="630"/>
      <c r="FYA67" s="630"/>
      <c r="FYB67" s="630"/>
      <c r="FYC67" s="630"/>
      <c r="FYD67" s="630"/>
      <c r="FYE67" s="630"/>
      <c r="FYF67" s="630"/>
      <c r="FYG67" s="630"/>
      <c r="FYH67" s="630"/>
      <c r="FYI67" s="630"/>
      <c r="FYJ67" s="630"/>
      <c r="FYK67" s="630"/>
      <c r="FYL67" s="630"/>
      <c r="FYM67" s="630"/>
      <c r="FYN67" s="630"/>
      <c r="FYO67" s="630"/>
      <c r="FYP67" s="630"/>
      <c r="FYQ67" s="630"/>
      <c r="FYR67" s="630"/>
      <c r="FYS67" s="630"/>
      <c r="FYT67" s="630"/>
      <c r="FYU67" s="630"/>
      <c r="FYV67" s="630"/>
      <c r="FYW67" s="630"/>
      <c r="FYX67" s="630"/>
      <c r="FYY67" s="630"/>
      <c r="FYZ67" s="630"/>
      <c r="FZA67" s="630"/>
      <c r="FZB67" s="630"/>
      <c r="FZC67" s="630"/>
      <c r="FZD67" s="630"/>
      <c r="FZE67" s="630"/>
      <c r="FZF67" s="630"/>
      <c r="FZG67" s="630"/>
      <c r="FZH67" s="630"/>
      <c r="FZI67" s="630"/>
      <c r="FZJ67" s="630"/>
      <c r="FZK67" s="630"/>
      <c r="FZL67" s="630"/>
      <c r="FZM67" s="630"/>
      <c r="FZN67" s="630"/>
      <c r="FZO67" s="630"/>
      <c r="FZP67" s="630"/>
      <c r="FZQ67" s="630"/>
      <c r="FZR67" s="630"/>
      <c r="FZS67" s="630"/>
      <c r="FZT67" s="630"/>
      <c r="FZU67" s="630"/>
      <c r="FZV67" s="630"/>
      <c r="FZW67" s="630"/>
      <c r="FZX67" s="630"/>
      <c r="FZY67" s="630"/>
      <c r="FZZ67" s="630"/>
      <c r="GAA67" s="630"/>
      <c r="GAB67" s="630"/>
      <c r="GAC67" s="630"/>
      <c r="GAD67" s="630"/>
      <c r="GAE67" s="630"/>
      <c r="GAF67" s="630"/>
      <c r="GAG67" s="630"/>
      <c r="GAH67" s="630"/>
      <c r="GAI67" s="630"/>
      <c r="GAJ67" s="630"/>
      <c r="GAK67" s="630"/>
      <c r="GAL67" s="630"/>
      <c r="GAM67" s="630"/>
      <c r="GAN67" s="630"/>
      <c r="GAO67" s="630"/>
      <c r="GAP67" s="630"/>
      <c r="GAQ67" s="630"/>
      <c r="GAR67" s="630"/>
      <c r="GAS67" s="630"/>
      <c r="GAT67" s="630"/>
      <c r="GAU67" s="630"/>
      <c r="GAV67" s="630"/>
      <c r="GAW67" s="630"/>
      <c r="GAX67" s="630"/>
      <c r="GAY67" s="630"/>
      <c r="GAZ67" s="630"/>
      <c r="GBA67" s="630"/>
      <c r="GBB67" s="630"/>
      <c r="GBC67" s="630"/>
      <c r="GBD67" s="630"/>
      <c r="GBE67" s="630"/>
      <c r="GBF67" s="630"/>
      <c r="GBG67" s="630"/>
      <c r="GBH67" s="630"/>
      <c r="GBI67" s="630"/>
      <c r="GBJ67" s="630"/>
      <c r="GBK67" s="630"/>
      <c r="GBL67" s="630"/>
      <c r="GBM67" s="630"/>
      <c r="GBN67" s="630"/>
      <c r="GBO67" s="630"/>
      <c r="GBP67" s="630"/>
      <c r="GBQ67" s="630"/>
      <c r="GBR67" s="630"/>
      <c r="GBS67" s="630"/>
      <c r="GBT67" s="630"/>
      <c r="GBU67" s="630"/>
      <c r="GBV67" s="630"/>
      <c r="GBW67" s="630"/>
      <c r="GBX67" s="630"/>
      <c r="GBY67" s="630"/>
      <c r="GBZ67" s="630"/>
      <c r="GCA67" s="630"/>
      <c r="GCB67" s="630"/>
      <c r="GCC67" s="630"/>
      <c r="GCD67" s="630"/>
      <c r="GCE67" s="630"/>
      <c r="GCF67" s="630"/>
      <c r="GCG67" s="630"/>
      <c r="GCH67" s="630"/>
      <c r="GCI67" s="630"/>
      <c r="GCJ67" s="630"/>
      <c r="GCK67" s="630"/>
      <c r="GCL67" s="630"/>
      <c r="GCM67" s="630"/>
      <c r="GCN67" s="630"/>
      <c r="GCO67" s="630"/>
      <c r="GCP67" s="630"/>
      <c r="GCQ67" s="630"/>
      <c r="GCR67" s="630"/>
      <c r="GCS67" s="630"/>
      <c r="GCT67" s="630"/>
      <c r="GCU67" s="630"/>
      <c r="GCV67" s="630"/>
      <c r="GCW67" s="630"/>
      <c r="GCX67" s="630"/>
      <c r="GCY67" s="630"/>
      <c r="GCZ67" s="630"/>
      <c r="GDA67" s="630"/>
      <c r="GDB67" s="630"/>
      <c r="GDC67" s="630"/>
      <c r="GDD67" s="630"/>
      <c r="GDE67" s="630"/>
      <c r="GDF67" s="630"/>
      <c r="GDG67" s="630"/>
      <c r="GDH67" s="630"/>
      <c r="GDI67" s="630"/>
      <c r="GDJ67" s="630"/>
      <c r="GDK67" s="630"/>
      <c r="GDL67" s="630"/>
      <c r="GDM67" s="630"/>
      <c r="GDN67" s="630"/>
      <c r="GDO67" s="630"/>
      <c r="GDP67" s="630"/>
      <c r="GDQ67" s="630"/>
      <c r="GDR67" s="630"/>
      <c r="GDS67" s="630"/>
      <c r="GDT67" s="630"/>
      <c r="GDU67" s="630"/>
      <c r="GDV67" s="630"/>
      <c r="GDW67" s="630"/>
      <c r="GDX67" s="630"/>
      <c r="GDY67" s="630"/>
      <c r="GDZ67" s="630"/>
      <c r="GEA67" s="630"/>
      <c r="GEB67" s="630"/>
      <c r="GEC67" s="630"/>
      <c r="GED67" s="630"/>
      <c r="GEE67" s="630"/>
      <c r="GEF67" s="630"/>
      <c r="GEG67" s="630"/>
      <c r="GEH67" s="630"/>
      <c r="GEI67" s="630"/>
      <c r="GEJ67" s="630"/>
      <c r="GEK67" s="630"/>
      <c r="GEL67" s="630"/>
      <c r="GEM67" s="630"/>
      <c r="GEN67" s="630"/>
      <c r="GEO67" s="630"/>
      <c r="GEP67" s="630"/>
      <c r="GEQ67" s="630"/>
      <c r="GER67" s="630"/>
      <c r="GES67" s="630"/>
      <c r="GET67" s="630"/>
      <c r="GEU67" s="630"/>
      <c r="GEV67" s="630"/>
      <c r="GEW67" s="630"/>
      <c r="GEX67" s="630"/>
      <c r="GEY67" s="630"/>
      <c r="GEZ67" s="630"/>
      <c r="GFA67" s="630"/>
      <c r="GFB67" s="630"/>
      <c r="GFC67" s="630"/>
      <c r="GFD67" s="630"/>
      <c r="GFE67" s="630"/>
      <c r="GFF67" s="630"/>
      <c r="GFG67" s="630"/>
      <c r="GFH67" s="630"/>
      <c r="GFI67" s="630"/>
      <c r="GFJ67" s="630"/>
      <c r="GFK67" s="630"/>
      <c r="GFL67" s="630"/>
      <c r="GFM67" s="630"/>
      <c r="GFN67" s="630"/>
      <c r="GFO67" s="630"/>
      <c r="GFP67" s="630"/>
      <c r="GFQ67" s="630"/>
      <c r="GFR67" s="630"/>
      <c r="GFS67" s="630"/>
      <c r="GFT67" s="630"/>
      <c r="GFU67" s="630"/>
      <c r="GFV67" s="630"/>
      <c r="GFW67" s="630"/>
      <c r="GFX67" s="630"/>
      <c r="GFY67" s="630"/>
      <c r="GFZ67" s="630"/>
      <c r="GGA67" s="630"/>
      <c r="GGB67" s="630"/>
      <c r="GGC67" s="630"/>
      <c r="GGD67" s="630"/>
      <c r="GGE67" s="630"/>
      <c r="GGF67" s="630"/>
      <c r="GGG67" s="630"/>
      <c r="GGH67" s="630"/>
      <c r="GGI67" s="630"/>
      <c r="GGJ67" s="630"/>
      <c r="GGK67" s="630"/>
      <c r="GGL67" s="630"/>
      <c r="GGM67" s="630"/>
      <c r="GGN67" s="630"/>
      <c r="GGO67" s="630"/>
      <c r="GGP67" s="630"/>
      <c r="GGQ67" s="630"/>
      <c r="GGR67" s="630"/>
      <c r="GGS67" s="630"/>
      <c r="GGT67" s="630"/>
      <c r="GGU67" s="630"/>
      <c r="GGV67" s="630"/>
      <c r="GGW67" s="630"/>
      <c r="GGX67" s="630"/>
      <c r="GGY67" s="630"/>
      <c r="GGZ67" s="630"/>
      <c r="GHA67" s="630"/>
      <c r="GHB67" s="630"/>
      <c r="GHC67" s="630"/>
      <c r="GHD67" s="630"/>
      <c r="GHE67" s="630"/>
      <c r="GHF67" s="630"/>
      <c r="GHG67" s="630"/>
      <c r="GHH67" s="630"/>
      <c r="GHI67" s="630"/>
      <c r="GHJ67" s="630"/>
      <c r="GHK67" s="630"/>
      <c r="GHL67" s="630"/>
      <c r="GHM67" s="630"/>
      <c r="GHN67" s="630"/>
      <c r="GHO67" s="630"/>
      <c r="GHP67" s="630"/>
      <c r="GHQ67" s="630"/>
      <c r="GHR67" s="630"/>
      <c r="GHS67" s="630"/>
      <c r="GHT67" s="630"/>
      <c r="GHU67" s="630"/>
      <c r="GHV67" s="630"/>
      <c r="GHW67" s="630"/>
      <c r="GHX67" s="630"/>
      <c r="GHY67" s="630"/>
      <c r="GHZ67" s="630"/>
      <c r="GIA67" s="630"/>
      <c r="GIB67" s="630"/>
      <c r="GIC67" s="630"/>
      <c r="GID67" s="630"/>
      <c r="GIE67" s="630"/>
      <c r="GIF67" s="630"/>
      <c r="GIG67" s="630"/>
      <c r="GIH67" s="630"/>
      <c r="GII67" s="630"/>
      <c r="GIJ67" s="630"/>
      <c r="GIK67" s="630"/>
      <c r="GIL67" s="630"/>
      <c r="GIM67" s="630"/>
      <c r="GIN67" s="630"/>
      <c r="GIO67" s="630"/>
      <c r="GIP67" s="630"/>
      <c r="GIQ67" s="630"/>
      <c r="GIR67" s="630"/>
      <c r="GIS67" s="630"/>
      <c r="GIT67" s="630"/>
      <c r="GIU67" s="630"/>
      <c r="GIV67" s="630"/>
      <c r="GIW67" s="630"/>
      <c r="GIX67" s="630"/>
      <c r="GIY67" s="630"/>
      <c r="GIZ67" s="630"/>
      <c r="GJA67" s="630"/>
      <c r="GJB67" s="630"/>
      <c r="GJC67" s="630"/>
      <c r="GJD67" s="630"/>
      <c r="GJE67" s="630"/>
      <c r="GJF67" s="630"/>
      <c r="GJG67" s="630"/>
      <c r="GJH67" s="630"/>
      <c r="GJI67" s="630"/>
      <c r="GJJ67" s="630"/>
      <c r="GJK67" s="630"/>
      <c r="GJL67" s="630"/>
      <c r="GJM67" s="630"/>
      <c r="GJN67" s="630"/>
      <c r="GJO67" s="630"/>
      <c r="GJP67" s="630"/>
      <c r="GJQ67" s="630"/>
      <c r="GJR67" s="630"/>
      <c r="GJS67" s="630"/>
      <c r="GJT67" s="630"/>
      <c r="GJU67" s="630"/>
      <c r="GJV67" s="630"/>
      <c r="GJW67" s="630"/>
      <c r="GJX67" s="630"/>
      <c r="GJY67" s="630"/>
      <c r="GJZ67" s="630"/>
      <c r="GKA67" s="630"/>
      <c r="GKB67" s="630"/>
      <c r="GKC67" s="630"/>
      <c r="GKD67" s="630"/>
      <c r="GKE67" s="630"/>
      <c r="GKF67" s="630"/>
      <c r="GKG67" s="630"/>
      <c r="GKH67" s="630"/>
      <c r="GKI67" s="630"/>
      <c r="GKJ67" s="630"/>
      <c r="GKK67" s="630"/>
      <c r="GKL67" s="630"/>
      <c r="GKM67" s="630"/>
      <c r="GKN67" s="630"/>
      <c r="GKO67" s="630"/>
      <c r="GKP67" s="630"/>
      <c r="GKQ67" s="630"/>
      <c r="GKR67" s="630"/>
      <c r="GKS67" s="630"/>
      <c r="GKT67" s="630"/>
      <c r="GKU67" s="630"/>
      <c r="GKV67" s="630"/>
      <c r="GKW67" s="630"/>
      <c r="GKX67" s="630"/>
      <c r="GKY67" s="630"/>
      <c r="GKZ67" s="630"/>
      <c r="GLA67" s="630"/>
      <c r="GLB67" s="630"/>
      <c r="GLC67" s="630"/>
      <c r="GLD67" s="630"/>
      <c r="GLE67" s="630"/>
      <c r="GLF67" s="630"/>
      <c r="GLG67" s="630"/>
      <c r="GLH67" s="630"/>
      <c r="GLI67" s="630"/>
      <c r="GLJ67" s="630"/>
      <c r="GLK67" s="630"/>
      <c r="GLL67" s="630"/>
      <c r="GLM67" s="630"/>
      <c r="GLN67" s="630"/>
      <c r="GLO67" s="630"/>
      <c r="GLP67" s="630"/>
      <c r="GLQ67" s="630"/>
      <c r="GLR67" s="630"/>
      <c r="GLS67" s="630"/>
      <c r="GLT67" s="630"/>
      <c r="GLU67" s="630"/>
      <c r="GLV67" s="630"/>
      <c r="GLW67" s="630"/>
      <c r="GLX67" s="630"/>
      <c r="GLY67" s="630"/>
      <c r="GLZ67" s="630"/>
      <c r="GMA67" s="630"/>
      <c r="GMB67" s="630"/>
      <c r="GMC67" s="630"/>
      <c r="GMD67" s="630"/>
      <c r="GME67" s="630"/>
      <c r="GMF67" s="630"/>
      <c r="GMG67" s="630"/>
      <c r="GMH67" s="630"/>
      <c r="GMI67" s="630"/>
      <c r="GMJ67" s="630"/>
      <c r="GMK67" s="630"/>
      <c r="GML67" s="630"/>
      <c r="GMM67" s="630"/>
      <c r="GMN67" s="630"/>
      <c r="GMO67" s="630"/>
      <c r="GMP67" s="630"/>
      <c r="GMQ67" s="630"/>
      <c r="GMR67" s="630"/>
      <c r="GMS67" s="630"/>
      <c r="GMT67" s="630"/>
      <c r="GMU67" s="630"/>
      <c r="GMV67" s="630"/>
      <c r="GMW67" s="630"/>
      <c r="GMX67" s="630"/>
      <c r="GMY67" s="630"/>
      <c r="GMZ67" s="630"/>
      <c r="GNA67" s="630"/>
      <c r="GNB67" s="630"/>
      <c r="GNC67" s="630"/>
      <c r="GND67" s="630"/>
      <c r="GNE67" s="630"/>
      <c r="GNF67" s="630"/>
      <c r="GNG67" s="630"/>
      <c r="GNH67" s="630"/>
      <c r="GNI67" s="630"/>
      <c r="GNJ67" s="630"/>
      <c r="GNK67" s="630"/>
      <c r="GNL67" s="630"/>
      <c r="GNM67" s="630"/>
      <c r="GNN67" s="630"/>
      <c r="GNO67" s="630"/>
      <c r="GNP67" s="630"/>
      <c r="GNQ67" s="630"/>
      <c r="GNR67" s="630"/>
      <c r="GNS67" s="630"/>
      <c r="GNT67" s="630"/>
      <c r="GNU67" s="630"/>
      <c r="GNV67" s="630"/>
      <c r="GNW67" s="630"/>
      <c r="GNX67" s="630"/>
      <c r="GNY67" s="630"/>
      <c r="GNZ67" s="630"/>
      <c r="GOA67" s="630"/>
      <c r="GOB67" s="630"/>
      <c r="GOC67" s="630"/>
      <c r="GOD67" s="630"/>
      <c r="GOE67" s="630"/>
      <c r="GOF67" s="630"/>
      <c r="GOG67" s="630"/>
      <c r="GOH67" s="630"/>
      <c r="GOI67" s="630"/>
      <c r="GOJ67" s="630"/>
      <c r="GOK67" s="630"/>
      <c r="GOL67" s="630"/>
      <c r="GOM67" s="630"/>
      <c r="GON67" s="630"/>
      <c r="GOO67" s="630"/>
      <c r="GOP67" s="630"/>
      <c r="GOQ67" s="630"/>
      <c r="GOR67" s="630"/>
      <c r="GOS67" s="630"/>
      <c r="GOT67" s="630"/>
      <c r="GOU67" s="630"/>
      <c r="GOV67" s="630"/>
      <c r="GOW67" s="630"/>
      <c r="GOX67" s="630"/>
      <c r="GOY67" s="630"/>
      <c r="GOZ67" s="630"/>
      <c r="GPA67" s="630"/>
      <c r="GPB67" s="630"/>
      <c r="GPC67" s="630"/>
      <c r="GPD67" s="630"/>
      <c r="GPE67" s="630"/>
      <c r="GPF67" s="630"/>
      <c r="GPG67" s="630"/>
      <c r="GPH67" s="630"/>
      <c r="GPI67" s="630"/>
      <c r="GPJ67" s="630"/>
      <c r="GPK67" s="630"/>
      <c r="GPL67" s="630"/>
      <c r="GPM67" s="630"/>
      <c r="GPN67" s="630"/>
      <c r="GPO67" s="630"/>
      <c r="GPP67" s="630"/>
      <c r="GPQ67" s="630"/>
      <c r="GPR67" s="630"/>
      <c r="GPS67" s="630"/>
      <c r="GPT67" s="630"/>
      <c r="GPU67" s="630"/>
      <c r="GPV67" s="630"/>
      <c r="GPW67" s="630"/>
      <c r="GPX67" s="630"/>
      <c r="GPY67" s="630"/>
      <c r="GPZ67" s="630"/>
      <c r="GQA67" s="630"/>
      <c r="GQB67" s="630"/>
      <c r="GQC67" s="630"/>
      <c r="GQD67" s="630"/>
      <c r="GQE67" s="630"/>
      <c r="GQF67" s="630"/>
      <c r="GQG67" s="630"/>
      <c r="GQH67" s="630"/>
      <c r="GQI67" s="630"/>
      <c r="GQJ67" s="630"/>
      <c r="GQK67" s="630"/>
      <c r="GQL67" s="630"/>
      <c r="GQM67" s="630"/>
      <c r="GQN67" s="630"/>
      <c r="GQO67" s="630"/>
      <c r="GQP67" s="630"/>
      <c r="GQQ67" s="630"/>
      <c r="GQR67" s="630"/>
      <c r="GQS67" s="630"/>
      <c r="GQT67" s="630"/>
      <c r="GQU67" s="630"/>
      <c r="GQV67" s="630"/>
      <c r="GQW67" s="630"/>
      <c r="GQX67" s="630"/>
      <c r="GQY67" s="630"/>
      <c r="GQZ67" s="630"/>
      <c r="GRA67" s="630"/>
      <c r="GRB67" s="630"/>
      <c r="GRC67" s="630"/>
      <c r="GRD67" s="630"/>
      <c r="GRE67" s="630"/>
      <c r="GRF67" s="630"/>
      <c r="GRG67" s="630"/>
      <c r="GRH67" s="630"/>
      <c r="GRI67" s="630"/>
      <c r="GRJ67" s="630"/>
      <c r="GRK67" s="630"/>
      <c r="GRL67" s="630"/>
      <c r="GRM67" s="630"/>
      <c r="GRN67" s="630"/>
      <c r="GRO67" s="630"/>
      <c r="GRP67" s="630"/>
      <c r="GRQ67" s="630"/>
      <c r="GRR67" s="630"/>
      <c r="GRS67" s="630"/>
      <c r="GRT67" s="630"/>
      <c r="GRU67" s="630"/>
      <c r="GRV67" s="630"/>
      <c r="GRW67" s="630"/>
      <c r="GRX67" s="630"/>
      <c r="GRY67" s="630"/>
      <c r="GRZ67" s="630"/>
      <c r="GSA67" s="630"/>
      <c r="GSB67" s="630"/>
      <c r="GSC67" s="630"/>
      <c r="GSD67" s="630"/>
      <c r="GSE67" s="630"/>
      <c r="GSF67" s="630"/>
      <c r="GSG67" s="630"/>
      <c r="GSH67" s="630"/>
      <c r="GSI67" s="630"/>
      <c r="GSJ67" s="630"/>
      <c r="GSK67" s="630"/>
      <c r="GSL67" s="630"/>
      <c r="GSM67" s="630"/>
      <c r="GSN67" s="630"/>
      <c r="GSO67" s="630"/>
      <c r="GSP67" s="630"/>
      <c r="GSQ67" s="630"/>
      <c r="GSR67" s="630"/>
      <c r="GSS67" s="630"/>
      <c r="GST67" s="630"/>
      <c r="GSU67" s="630"/>
      <c r="GSV67" s="630"/>
      <c r="GSW67" s="630"/>
      <c r="GSX67" s="630"/>
      <c r="GSY67" s="630"/>
      <c r="GSZ67" s="630"/>
      <c r="GTA67" s="630"/>
      <c r="GTB67" s="630"/>
      <c r="GTC67" s="630"/>
      <c r="GTD67" s="630"/>
      <c r="GTE67" s="630"/>
      <c r="GTF67" s="630"/>
      <c r="GTG67" s="630"/>
      <c r="GTH67" s="630"/>
      <c r="GTI67" s="630"/>
      <c r="GTJ67" s="630"/>
      <c r="GTK67" s="630"/>
      <c r="GTL67" s="630"/>
      <c r="GTM67" s="630"/>
      <c r="GTN67" s="630"/>
      <c r="GTO67" s="630"/>
      <c r="GTP67" s="630"/>
      <c r="GTQ67" s="630"/>
      <c r="GTR67" s="630"/>
      <c r="GTS67" s="630"/>
      <c r="GTT67" s="630"/>
      <c r="GTU67" s="630"/>
      <c r="GTV67" s="630"/>
      <c r="GTW67" s="630"/>
      <c r="GTX67" s="630"/>
      <c r="GTY67" s="630"/>
      <c r="GTZ67" s="630"/>
      <c r="GUA67" s="630"/>
      <c r="GUB67" s="630"/>
      <c r="GUC67" s="630"/>
      <c r="GUD67" s="630"/>
      <c r="GUE67" s="630"/>
      <c r="GUF67" s="630"/>
      <c r="GUG67" s="630"/>
      <c r="GUH67" s="630"/>
      <c r="GUI67" s="630"/>
      <c r="GUJ67" s="630"/>
      <c r="GUK67" s="630"/>
      <c r="GUL67" s="630"/>
      <c r="GUM67" s="630"/>
      <c r="GUN67" s="630"/>
      <c r="GUO67" s="630"/>
      <c r="GUP67" s="630"/>
      <c r="GUQ67" s="630"/>
      <c r="GUR67" s="630"/>
      <c r="GUS67" s="630"/>
      <c r="GUT67" s="630"/>
      <c r="GUU67" s="630"/>
      <c r="GUV67" s="630"/>
      <c r="GUW67" s="630"/>
      <c r="GUX67" s="630"/>
      <c r="GUY67" s="630"/>
      <c r="GUZ67" s="630"/>
      <c r="GVA67" s="630"/>
      <c r="GVB67" s="630"/>
      <c r="GVC67" s="630"/>
      <c r="GVD67" s="630"/>
      <c r="GVE67" s="630"/>
      <c r="GVF67" s="630"/>
      <c r="GVG67" s="630"/>
      <c r="GVH67" s="630"/>
      <c r="GVI67" s="630"/>
      <c r="GVJ67" s="630"/>
      <c r="GVK67" s="630"/>
      <c r="GVL67" s="630"/>
      <c r="GVM67" s="630"/>
      <c r="GVN67" s="630"/>
      <c r="GVO67" s="630"/>
      <c r="GVP67" s="630"/>
      <c r="GVQ67" s="630"/>
      <c r="GVR67" s="630"/>
      <c r="GVS67" s="630"/>
      <c r="GVT67" s="630"/>
      <c r="GVU67" s="630"/>
      <c r="GVV67" s="630"/>
      <c r="GVW67" s="630"/>
      <c r="GVX67" s="630"/>
      <c r="GVY67" s="630"/>
      <c r="GVZ67" s="630"/>
      <c r="GWA67" s="630"/>
      <c r="GWB67" s="630"/>
      <c r="GWC67" s="630"/>
      <c r="GWD67" s="630"/>
      <c r="GWE67" s="630"/>
      <c r="GWF67" s="630"/>
      <c r="GWG67" s="630"/>
      <c r="GWH67" s="630"/>
      <c r="GWI67" s="630"/>
      <c r="GWJ67" s="630"/>
      <c r="GWK67" s="630"/>
      <c r="GWL67" s="630"/>
      <c r="GWM67" s="630"/>
      <c r="GWN67" s="630"/>
      <c r="GWO67" s="630"/>
      <c r="GWP67" s="630"/>
      <c r="GWQ67" s="630"/>
      <c r="GWR67" s="630"/>
      <c r="GWS67" s="630"/>
      <c r="GWT67" s="630"/>
      <c r="GWU67" s="630"/>
      <c r="GWV67" s="630"/>
      <c r="GWW67" s="630"/>
      <c r="GWX67" s="630"/>
      <c r="GWY67" s="630"/>
      <c r="GWZ67" s="630"/>
      <c r="GXA67" s="630"/>
      <c r="GXB67" s="630"/>
      <c r="GXC67" s="630"/>
      <c r="GXD67" s="630"/>
      <c r="GXE67" s="630"/>
      <c r="GXF67" s="630"/>
      <c r="GXG67" s="630"/>
      <c r="GXH67" s="630"/>
      <c r="GXI67" s="630"/>
      <c r="GXJ67" s="630"/>
      <c r="GXK67" s="630"/>
      <c r="GXL67" s="630"/>
      <c r="GXM67" s="630"/>
      <c r="GXN67" s="630"/>
      <c r="GXO67" s="630"/>
      <c r="GXP67" s="630"/>
      <c r="GXQ67" s="630"/>
      <c r="GXR67" s="630"/>
      <c r="GXS67" s="630"/>
      <c r="GXT67" s="630"/>
      <c r="GXU67" s="630"/>
      <c r="GXV67" s="630"/>
      <c r="GXW67" s="630"/>
      <c r="GXX67" s="630"/>
      <c r="GXY67" s="630"/>
      <c r="GXZ67" s="630"/>
      <c r="GYA67" s="630"/>
      <c r="GYB67" s="630"/>
      <c r="GYC67" s="630"/>
      <c r="GYD67" s="630"/>
      <c r="GYE67" s="630"/>
      <c r="GYF67" s="630"/>
      <c r="GYG67" s="630"/>
      <c r="GYH67" s="630"/>
      <c r="GYI67" s="630"/>
      <c r="GYJ67" s="630"/>
      <c r="GYK67" s="630"/>
      <c r="GYL67" s="630"/>
      <c r="GYM67" s="630"/>
      <c r="GYN67" s="630"/>
      <c r="GYO67" s="630"/>
      <c r="GYP67" s="630"/>
      <c r="GYQ67" s="630"/>
      <c r="GYR67" s="630"/>
      <c r="GYS67" s="630"/>
      <c r="GYT67" s="630"/>
      <c r="GYU67" s="630"/>
      <c r="GYV67" s="630"/>
      <c r="GYW67" s="630"/>
      <c r="GYX67" s="630"/>
      <c r="GYY67" s="630"/>
      <c r="GYZ67" s="630"/>
      <c r="GZA67" s="630"/>
      <c r="GZB67" s="630"/>
      <c r="GZC67" s="630"/>
      <c r="GZD67" s="630"/>
      <c r="GZE67" s="630"/>
      <c r="GZF67" s="630"/>
      <c r="GZG67" s="630"/>
      <c r="GZH67" s="630"/>
      <c r="GZI67" s="630"/>
      <c r="GZJ67" s="630"/>
      <c r="GZK67" s="630"/>
      <c r="GZL67" s="630"/>
      <c r="GZM67" s="630"/>
      <c r="GZN67" s="630"/>
      <c r="GZO67" s="630"/>
      <c r="GZP67" s="630"/>
      <c r="GZQ67" s="630"/>
      <c r="GZR67" s="630"/>
      <c r="GZS67" s="630"/>
      <c r="GZT67" s="630"/>
      <c r="GZU67" s="630"/>
      <c r="GZV67" s="630"/>
      <c r="GZW67" s="630"/>
      <c r="GZX67" s="630"/>
      <c r="GZY67" s="630"/>
      <c r="GZZ67" s="630"/>
      <c r="HAA67" s="630"/>
      <c r="HAB67" s="630"/>
      <c r="HAC67" s="630"/>
      <c r="HAD67" s="630"/>
      <c r="HAE67" s="630"/>
      <c r="HAF67" s="630"/>
      <c r="HAG67" s="630"/>
      <c r="HAH67" s="630"/>
      <c r="HAI67" s="630"/>
      <c r="HAJ67" s="630"/>
      <c r="HAK67" s="630"/>
      <c r="HAL67" s="630"/>
      <c r="HAM67" s="630"/>
      <c r="HAN67" s="630"/>
      <c r="HAO67" s="630"/>
      <c r="HAP67" s="630"/>
      <c r="HAQ67" s="630"/>
      <c r="HAR67" s="630"/>
      <c r="HAS67" s="630"/>
      <c r="HAT67" s="630"/>
      <c r="HAU67" s="630"/>
      <c r="HAV67" s="630"/>
      <c r="HAW67" s="630"/>
      <c r="HAX67" s="630"/>
      <c r="HAY67" s="630"/>
      <c r="HAZ67" s="630"/>
      <c r="HBA67" s="630"/>
      <c r="HBB67" s="630"/>
      <c r="HBC67" s="630"/>
      <c r="HBD67" s="630"/>
      <c r="HBE67" s="630"/>
      <c r="HBF67" s="630"/>
      <c r="HBG67" s="630"/>
      <c r="HBH67" s="630"/>
      <c r="HBI67" s="630"/>
      <c r="HBJ67" s="630"/>
      <c r="HBK67" s="630"/>
      <c r="HBL67" s="630"/>
      <c r="HBM67" s="630"/>
      <c r="HBN67" s="630"/>
      <c r="HBO67" s="630"/>
      <c r="HBP67" s="630"/>
      <c r="HBQ67" s="630"/>
      <c r="HBR67" s="630"/>
      <c r="HBS67" s="630"/>
      <c r="HBT67" s="630"/>
      <c r="HBU67" s="630"/>
      <c r="HBV67" s="630"/>
      <c r="HBW67" s="630"/>
      <c r="HBX67" s="630"/>
      <c r="HBY67" s="630"/>
      <c r="HBZ67" s="630"/>
      <c r="HCA67" s="630"/>
      <c r="HCB67" s="630"/>
      <c r="HCC67" s="630"/>
      <c r="HCD67" s="630"/>
      <c r="HCE67" s="630"/>
      <c r="HCF67" s="630"/>
      <c r="HCG67" s="630"/>
      <c r="HCH67" s="630"/>
      <c r="HCI67" s="630"/>
      <c r="HCJ67" s="630"/>
      <c r="HCK67" s="630"/>
      <c r="HCL67" s="630"/>
      <c r="HCM67" s="630"/>
      <c r="HCN67" s="630"/>
      <c r="HCO67" s="630"/>
      <c r="HCP67" s="630"/>
      <c r="HCQ67" s="630"/>
      <c r="HCR67" s="630"/>
      <c r="HCS67" s="630"/>
      <c r="HCT67" s="630"/>
      <c r="HCU67" s="630"/>
      <c r="HCV67" s="630"/>
      <c r="HCW67" s="630"/>
      <c r="HCX67" s="630"/>
      <c r="HCY67" s="630"/>
      <c r="HCZ67" s="630"/>
      <c r="HDA67" s="630"/>
      <c r="HDB67" s="630"/>
      <c r="HDC67" s="630"/>
      <c r="HDD67" s="630"/>
      <c r="HDE67" s="630"/>
      <c r="HDF67" s="630"/>
      <c r="HDG67" s="630"/>
      <c r="HDH67" s="630"/>
      <c r="HDI67" s="630"/>
      <c r="HDJ67" s="630"/>
      <c r="HDK67" s="630"/>
      <c r="HDL67" s="630"/>
      <c r="HDM67" s="630"/>
      <c r="HDN67" s="630"/>
      <c r="HDO67" s="630"/>
      <c r="HDP67" s="630"/>
      <c r="HDQ67" s="630"/>
      <c r="HDR67" s="630"/>
      <c r="HDS67" s="630"/>
      <c r="HDT67" s="630"/>
      <c r="HDU67" s="630"/>
      <c r="HDV67" s="630"/>
      <c r="HDW67" s="630"/>
      <c r="HDX67" s="630"/>
      <c r="HDY67" s="630"/>
      <c r="HDZ67" s="630"/>
      <c r="HEA67" s="630"/>
      <c r="HEB67" s="630"/>
      <c r="HEC67" s="630"/>
      <c r="HED67" s="630"/>
      <c r="HEE67" s="630"/>
      <c r="HEF67" s="630"/>
      <c r="HEG67" s="630"/>
      <c r="HEH67" s="630"/>
      <c r="HEI67" s="630"/>
      <c r="HEJ67" s="630"/>
      <c r="HEK67" s="630"/>
      <c r="HEL67" s="630"/>
      <c r="HEM67" s="630"/>
      <c r="HEN67" s="630"/>
      <c r="HEO67" s="630"/>
      <c r="HEP67" s="630"/>
      <c r="HEQ67" s="630"/>
      <c r="HER67" s="630"/>
      <c r="HES67" s="630"/>
      <c r="HET67" s="630"/>
      <c r="HEU67" s="630"/>
      <c r="HEV67" s="630"/>
      <c r="HEW67" s="630"/>
      <c r="HEX67" s="630"/>
      <c r="HEY67" s="630"/>
      <c r="HEZ67" s="630"/>
      <c r="HFA67" s="630"/>
      <c r="HFB67" s="630"/>
      <c r="HFC67" s="630"/>
      <c r="HFD67" s="630"/>
      <c r="HFE67" s="630"/>
      <c r="HFF67" s="630"/>
      <c r="HFG67" s="630"/>
      <c r="HFH67" s="630"/>
      <c r="HFI67" s="630"/>
      <c r="HFJ67" s="630"/>
      <c r="HFK67" s="630"/>
      <c r="HFL67" s="630"/>
      <c r="HFM67" s="630"/>
      <c r="HFN67" s="630"/>
      <c r="HFO67" s="630"/>
      <c r="HFP67" s="630"/>
      <c r="HFQ67" s="630"/>
      <c r="HFR67" s="630"/>
      <c r="HFS67" s="630"/>
      <c r="HFT67" s="630"/>
      <c r="HFU67" s="630"/>
      <c r="HFV67" s="630"/>
      <c r="HFW67" s="630"/>
      <c r="HFX67" s="630"/>
      <c r="HFY67" s="630"/>
      <c r="HFZ67" s="630"/>
      <c r="HGA67" s="630"/>
      <c r="HGB67" s="630"/>
      <c r="HGC67" s="630"/>
      <c r="HGD67" s="630"/>
      <c r="HGE67" s="630"/>
      <c r="HGF67" s="630"/>
      <c r="HGG67" s="630"/>
      <c r="HGH67" s="630"/>
      <c r="HGI67" s="630"/>
      <c r="HGJ67" s="630"/>
      <c r="HGK67" s="630"/>
      <c r="HGL67" s="630"/>
      <c r="HGM67" s="630"/>
      <c r="HGN67" s="630"/>
      <c r="HGO67" s="630"/>
      <c r="HGP67" s="630"/>
      <c r="HGQ67" s="630"/>
      <c r="HGR67" s="630"/>
      <c r="HGS67" s="630"/>
      <c r="HGT67" s="630"/>
      <c r="HGU67" s="630"/>
      <c r="HGV67" s="630"/>
      <c r="HGW67" s="630"/>
      <c r="HGX67" s="630"/>
      <c r="HGY67" s="630"/>
      <c r="HGZ67" s="630"/>
      <c r="HHA67" s="630"/>
      <c r="HHB67" s="630"/>
      <c r="HHC67" s="630"/>
      <c r="HHD67" s="630"/>
      <c r="HHE67" s="630"/>
      <c r="HHF67" s="630"/>
      <c r="HHG67" s="630"/>
      <c r="HHH67" s="630"/>
      <c r="HHI67" s="630"/>
      <c r="HHJ67" s="630"/>
      <c r="HHK67" s="630"/>
      <c r="HHL67" s="630"/>
      <c r="HHM67" s="630"/>
      <c r="HHN67" s="630"/>
      <c r="HHO67" s="630"/>
      <c r="HHP67" s="630"/>
      <c r="HHQ67" s="630"/>
      <c r="HHR67" s="630"/>
      <c r="HHS67" s="630"/>
      <c r="HHT67" s="630"/>
      <c r="HHU67" s="630"/>
      <c r="HHV67" s="630"/>
      <c r="HHW67" s="630"/>
      <c r="HHX67" s="630"/>
      <c r="HHY67" s="630"/>
      <c r="HHZ67" s="630"/>
      <c r="HIA67" s="630"/>
      <c r="HIB67" s="630"/>
      <c r="HIC67" s="630"/>
      <c r="HID67" s="630"/>
      <c r="HIE67" s="630"/>
      <c r="HIF67" s="630"/>
      <c r="HIG67" s="630"/>
      <c r="HIH67" s="630"/>
      <c r="HII67" s="630"/>
      <c r="HIJ67" s="630"/>
      <c r="HIK67" s="630"/>
      <c r="HIL67" s="630"/>
      <c r="HIM67" s="630"/>
      <c r="HIN67" s="630"/>
      <c r="HIO67" s="630"/>
      <c r="HIP67" s="630"/>
      <c r="HIQ67" s="630"/>
      <c r="HIR67" s="630"/>
      <c r="HIS67" s="630"/>
      <c r="HIT67" s="630"/>
      <c r="HIU67" s="630"/>
      <c r="HIV67" s="630"/>
      <c r="HIW67" s="630"/>
      <c r="HIX67" s="630"/>
      <c r="HIY67" s="630"/>
      <c r="HIZ67" s="630"/>
      <c r="HJA67" s="630"/>
      <c r="HJB67" s="630"/>
      <c r="HJC67" s="630"/>
      <c r="HJD67" s="630"/>
      <c r="HJE67" s="630"/>
      <c r="HJF67" s="630"/>
      <c r="HJG67" s="630"/>
      <c r="HJH67" s="630"/>
      <c r="HJI67" s="630"/>
      <c r="HJJ67" s="630"/>
      <c r="HJK67" s="630"/>
      <c r="HJL67" s="630"/>
      <c r="HJM67" s="630"/>
      <c r="HJN67" s="630"/>
      <c r="HJO67" s="630"/>
      <c r="HJP67" s="630"/>
      <c r="HJQ67" s="630"/>
      <c r="HJR67" s="630"/>
      <c r="HJS67" s="630"/>
      <c r="HJT67" s="630"/>
      <c r="HJU67" s="630"/>
      <c r="HJV67" s="630"/>
      <c r="HJW67" s="630"/>
      <c r="HJX67" s="630"/>
      <c r="HJY67" s="630"/>
      <c r="HJZ67" s="630"/>
      <c r="HKA67" s="630"/>
      <c r="HKB67" s="630"/>
      <c r="HKC67" s="630"/>
      <c r="HKD67" s="630"/>
      <c r="HKE67" s="630"/>
      <c r="HKF67" s="630"/>
      <c r="HKG67" s="630"/>
      <c r="HKH67" s="630"/>
      <c r="HKI67" s="630"/>
      <c r="HKJ67" s="630"/>
      <c r="HKK67" s="630"/>
      <c r="HKL67" s="630"/>
      <c r="HKM67" s="630"/>
      <c r="HKN67" s="630"/>
      <c r="HKO67" s="630"/>
      <c r="HKP67" s="630"/>
      <c r="HKQ67" s="630"/>
      <c r="HKR67" s="630"/>
      <c r="HKS67" s="630"/>
      <c r="HKT67" s="630"/>
      <c r="HKU67" s="630"/>
      <c r="HKV67" s="630"/>
      <c r="HKW67" s="630"/>
      <c r="HKX67" s="630"/>
      <c r="HKY67" s="630"/>
      <c r="HKZ67" s="630"/>
      <c r="HLA67" s="630"/>
      <c r="HLB67" s="630"/>
      <c r="HLC67" s="630"/>
      <c r="HLD67" s="630"/>
      <c r="HLE67" s="630"/>
      <c r="HLF67" s="630"/>
      <c r="HLG67" s="630"/>
      <c r="HLH67" s="630"/>
      <c r="HLI67" s="630"/>
      <c r="HLJ67" s="630"/>
      <c r="HLK67" s="630"/>
      <c r="HLL67" s="630"/>
      <c r="HLM67" s="630"/>
      <c r="HLN67" s="630"/>
      <c r="HLO67" s="630"/>
      <c r="HLP67" s="630"/>
      <c r="HLQ67" s="630"/>
      <c r="HLR67" s="630"/>
      <c r="HLS67" s="630"/>
      <c r="HLT67" s="630"/>
      <c r="HLU67" s="630"/>
      <c r="HLV67" s="630"/>
      <c r="HLW67" s="630"/>
      <c r="HLX67" s="630"/>
      <c r="HLY67" s="630"/>
      <c r="HLZ67" s="630"/>
      <c r="HMA67" s="630"/>
      <c r="HMB67" s="630"/>
      <c r="HMC67" s="630"/>
      <c r="HMD67" s="630"/>
      <c r="HME67" s="630"/>
      <c r="HMF67" s="630"/>
      <c r="HMG67" s="630"/>
      <c r="HMH67" s="630"/>
      <c r="HMI67" s="630"/>
      <c r="HMJ67" s="630"/>
      <c r="HMK67" s="630"/>
      <c r="HML67" s="630"/>
      <c r="HMM67" s="630"/>
      <c r="HMN67" s="630"/>
      <c r="HMO67" s="630"/>
      <c r="HMP67" s="630"/>
      <c r="HMQ67" s="630"/>
      <c r="HMR67" s="630"/>
      <c r="HMS67" s="630"/>
      <c r="HMT67" s="630"/>
      <c r="HMU67" s="630"/>
      <c r="HMV67" s="630"/>
      <c r="HMW67" s="630"/>
      <c r="HMX67" s="630"/>
      <c r="HMY67" s="630"/>
      <c r="HMZ67" s="630"/>
      <c r="HNA67" s="630"/>
      <c r="HNB67" s="630"/>
      <c r="HNC67" s="630"/>
      <c r="HND67" s="630"/>
      <c r="HNE67" s="630"/>
      <c r="HNF67" s="630"/>
      <c r="HNG67" s="630"/>
      <c r="HNH67" s="630"/>
      <c r="HNI67" s="630"/>
      <c r="HNJ67" s="630"/>
      <c r="HNK67" s="630"/>
      <c r="HNL67" s="630"/>
      <c r="HNM67" s="630"/>
      <c r="HNN67" s="630"/>
      <c r="HNO67" s="630"/>
      <c r="HNP67" s="630"/>
      <c r="HNQ67" s="630"/>
      <c r="HNR67" s="630"/>
      <c r="HNS67" s="630"/>
      <c r="HNT67" s="630"/>
      <c r="HNU67" s="630"/>
      <c r="HNV67" s="630"/>
      <c r="HNW67" s="630"/>
      <c r="HNX67" s="630"/>
      <c r="HNY67" s="630"/>
      <c r="HNZ67" s="630"/>
      <c r="HOA67" s="630"/>
      <c r="HOB67" s="630"/>
      <c r="HOC67" s="630"/>
      <c r="HOD67" s="630"/>
      <c r="HOE67" s="630"/>
      <c r="HOF67" s="630"/>
      <c r="HOG67" s="630"/>
      <c r="HOH67" s="630"/>
      <c r="HOI67" s="630"/>
      <c r="HOJ67" s="630"/>
      <c r="HOK67" s="630"/>
      <c r="HOL67" s="630"/>
      <c r="HOM67" s="630"/>
      <c r="HON67" s="630"/>
      <c r="HOO67" s="630"/>
      <c r="HOP67" s="630"/>
      <c r="HOQ67" s="630"/>
      <c r="HOR67" s="630"/>
      <c r="HOS67" s="630"/>
      <c r="HOT67" s="630"/>
      <c r="HOU67" s="630"/>
      <c r="HOV67" s="630"/>
      <c r="HOW67" s="630"/>
      <c r="HOX67" s="630"/>
      <c r="HOY67" s="630"/>
      <c r="HOZ67" s="630"/>
      <c r="HPA67" s="630"/>
      <c r="HPB67" s="630"/>
      <c r="HPC67" s="630"/>
      <c r="HPD67" s="630"/>
      <c r="HPE67" s="630"/>
      <c r="HPF67" s="630"/>
      <c r="HPG67" s="630"/>
      <c r="HPH67" s="630"/>
      <c r="HPI67" s="630"/>
      <c r="HPJ67" s="630"/>
      <c r="HPK67" s="630"/>
      <c r="HPL67" s="630"/>
      <c r="HPM67" s="630"/>
      <c r="HPN67" s="630"/>
      <c r="HPO67" s="630"/>
      <c r="HPP67" s="630"/>
      <c r="HPQ67" s="630"/>
      <c r="HPR67" s="630"/>
      <c r="HPS67" s="630"/>
      <c r="HPT67" s="630"/>
      <c r="HPU67" s="630"/>
      <c r="HPV67" s="630"/>
      <c r="HPW67" s="630"/>
      <c r="HPX67" s="630"/>
      <c r="HPY67" s="630"/>
      <c r="HPZ67" s="630"/>
      <c r="HQA67" s="630"/>
      <c r="HQB67" s="630"/>
      <c r="HQC67" s="630"/>
      <c r="HQD67" s="630"/>
      <c r="HQE67" s="630"/>
      <c r="HQF67" s="630"/>
      <c r="HQG67" s="630"/>
      <c r="HQH67" s="630"/>
      <c r="HQI67" s="630"/>
      <c r="HQJ67" s="630"/>
      <c r="HQK67" s="630"/>
      <c r="HQL67" s="630"/>
      <c r="HQM67" s="630"/>
      <c r="HQN67" s="630"/>
      <c r="HQO67" s="630"/>
      <c r="HQP67" s="630"/>
      <c r="HQQ67" s="630"/>
      <c r="HQR67" s="630"/>
      <c r="HQS67" s="630"/>
      <c r="HQT67" s="630"/>
      <c r="HQU67" s="630"/>
      <c r="HQV67" s="630"/>
      <c r="HQW67" s="630"/>
      <c r="HQX67" s="630"/>
      <c r="HQY67" s="630"/>
      <c r="HQZ67" s="630"/>
      <c r="HRA67" s="630"/>
      <c r="HRB67" s="630"/>
      <c r="HRC67" s="630"/>
      <c r="HRD67" s="630"/>
      <c r="HRE67" s="630"/>
      <c r="HRF67" s="630"/>
      <c r="HRG67" s="630"/>
      <c r="HRH67" s="630"/>
      <c r="HRI67" s="630"/>
      <c r="HRJ67" s="630"/>
      <c r="HRK67" s="630"/>
      <c r="HRL67" s="630"/>
      <c r="HRM67" s="630"/>
      <c r="HRN67" s="630"/>
      <c r="HRO67" s="630"/>
      <c r="HRP67" s="630"/>
      <c r="HRQ67" s="630"/>
      <c r="HRR67" s="630"/>
      <c r="HRS67" s="630"/>
      <c r="HRT67" s="630"/>
      <c r="HRU67" s="630"/>
      <c r="HRV67" s="630"/>
      <c r="HRW67" s="630"/>
      <c r="HRX67" s="630"/>
      <c r="HRY67" s="630"/>
      <c r="HRZ67" s="630"/>
      <c r="HSA67" s="630"/>
      <c r="HSB67" s="630"/>
      <c r="HSC67" s="630"/>
      <c r="HSD67" s="630"/>
      <c r="HSE67" s="630"/>
      <c r="HSF67" s="630"/>
      <c r="HSG67" s="630"/>
      <c r="HSH67" s="630"/>
      <c r="HSI67" s="630"/>
      <c r="HSJ67" s="630"/>
      <c r="HSK67" s="630"/>
      <c r="HSL67" s="630"/>
      <c r="HSM67" s="630"/>
      <c r="HSN67" s="630"/>
      <c r="HSO67" s="630"/>
      <c r="HSP67" s="630"/>
      <c r="HSQ67" s="630"/>
      <c r="HSR67" s="630"/>
      <c r="HSS67" s="630"/>
      <c r="HST67" s="630"/>
      <c r="HSU67" s="630"/>
      <c r="HSV67" s="630"/>
      <c r="HSW67" s="630"/>
      <c r="HSX67" s="630"/>
      <c r="HSY67" s="630"/>
      <c r="HSZ67" s="630"/>
      <c r="HTA67" s="630"/>
      <c r="HTB67" s="630"/>
      <c r="HTC67" s="630"/>
      <c r="HTD67" s="630"/>
      <c r="HTE67" s="630"/>
      <c r="HTF67" s="630"/>
      <c r="HTG67" s="630"/>
      <c r="HTH67" s="630"/>
      <c r="HTI67" s="630"/>
      <c r="HTJ67" s="630"/>
      <c r="HTK67" s="630"/>
      <c r="HTL67" s="630"/>
      <c r="HTM67" s="630"/>
      <c r="HTN67" s="630"/>
      <c r="HTO67" s="630"/>
      <c r="HTP67" s="630"/>
      <c r="HTQ67" s="630"/>
      <c r="HTR67" s="630"/>
      <c r="HTS67" s="630"/>
      <c r="HTT67" s="630"/>
      <c r="HTU67" s="630"/>
      <c r="HTV67" s="630"/>
      <c r="HTW67" s="630"/>
      <c r="HTX67" s="630"/>
      <c r="HTY67" s="630"/>
      <c r="HTZ67" s="630"/>
      <c r="HUA67" s="630"/>
      <c r="HUB67" s="630"/>
      <c r="HUC67" s="630"/>
      <c r="HUD67" s="630"/>
      <c r="HUE67" s="630"/>
      <c r="HUF67" s="630"/>
      <c r="HUG67" s="630"/>
      <c r="HUH67" s="630"/>
      <c r="HUI67" s="630"/>
      <c r="HUJ67" s="630"/>
      <c r="HUK67" s="630"/>
      <c r="HUL67" s="630"/>
      <c r="HUM67" s="630"/>
      <c r="HUN67" s="630"/>
      <c r="HUO67" s="630"/>
      <c r="HUP67" s="630"/>
      <c r="HUQ67" s="630"/>
      <c r="HUR67" s="630"/>
      <c r="HUS67" s="630"/>
      <c r="HUT67" s="630"/>
      <c r="HUU67" s="630"/>
      <c r="HUV67" s="630"/>
      <c r="HUW67" s="630"/>
      <c r="HUX67" s="630"/>
      <c r="HUY67" s="630"/>
      <c r="HUZ67" s="630"/>
      <c r="HVA67" s="630"/>
      <c r="HVB67" s="630"/>
      <c r="HVC67" s="630"/>
      <c r="HVD67" s="630"/>
      <c r="HVE67" s="630"/>
      <c r="HVF67" s="630"/>
      <c r="HVG67" s="630"/>
      <c r="HVH67" s="630"/>
      <c r="HVI67" s="630"/>
      <c r="HVJ67" s="630"/>
      <c r="HVK67" s="630"/>
      <c r="HVL67" s="630"/>
      <c r="HVM67" s="630"/>
      <c r="HVN67" s="630"/>
      <c r="HVO67" s="630"/>
      <c r="HVP67" s="630"/>
      <c r="HVQ67" s="630"/>
      <c r="HVR67" s="630"/>
      <c r="HVS67" s="630"/>
      <c r="HVT67" s="630"/>
      <c r="HVU67" s="630"/>
      <c r="HVV67" s="630"/>
      <c r="HVW67" s="630"/>
      <c r="HVX67" s="630"/>
      <c r="HVY67" s="630"/>
      <c r="HVZ67" s="630"/>
      <c r="HWA67" s="630"/>
      <c r="HWB67" s="630"/>
      <c r="HWC67" s="630"/>
      <c r="HWD67" s="630"/>
      <c r="HWE67" s="630"/>
      <c r="HWF67" s="630"/>
      <c r="HWG67" s="630"/>
      <c r="HWH67" s="630"/>
      <c r="HWI67" s="630"/>
      <c r="HWJ67" s="630"/>
      <c r="HWK67" s="630"/>
      <c r="HWL67" s="630"/>
      <c r="HWM67" s="630"/>
      <c r="HWN67" s="630"/>
      <c r="HWO67" s="630"/>
      <c r="HWP67" s="630"/>
      <c r="HWQ67" s="630"/>
      <c r="HWR67" s="630"/>
      <c r="HWS67" s="630"/>
      <c r="HWT67" s="630"/>
      <c r="HWU67" s="630"/>
      <c r="HWV67" s="630"/>
      <c r="HWW67" s="630"/>
      <c r="HWX67" s="630"/>
      <c r="HWY67" s="630"/>
      <c r="HWZ67" s="630"/>
      <c r="HXA67" s="630"/>
      <c r="HXB67" s="630"/>
      <c r="HXC67" s="630"/>
      <c r="HXD67" s="630"/>
      <c r="HXE67" s="630"/>
      <c r="HXF67" s="630"/>
      <c r="HXG67" s="630"/>
      <c r="HXH67" s="630"/>
      <c r="HXI67" s="630"/>
      <c r="HXJ67" s="630"/>
      <c r="HXK67" s="630"/>
      <c r="HXL67" s="630"/>
      <c r="HXM67" s="630"/>
      <c r="HXN67" s="630"/>
      <c r="HXO67" s="630"/>
      <c r="HXP67" s="630"/>
      <c r="HXQ67" s="630"/>
      <c r="HXR67" s="630"/>
      <c r="HXS67" s="630"/>
      <c r="HXT67" s="630"/>
      <c r="HXU67" s="630"/>
      <c r="HXV67" s="630"/>
      <c r="HXW67" s="630"/>
      <c r="HXX67" s="630"/>
      <c r="HXY67" s="630"/>
      <c r="HXZ67" s="630"/>
      <c r="HYA67" s="630"/>
      <c r="HYB67" s="630"/>
      <c r="HYC67" s="630"/>
      <c r="HYD67" s="630"/>
      <c r="HYE67" s="630"/>
      <c r="HYF67" s="630"/>
      <c r="HYG67" s="630"/>
      <c r="HYH67" s="630"/>
      <c r="HYI67" s="630"/>
      <c r="HYJ67" s="630"/>
      <c r="HYK67" s="630"/>
      <c r="HYL67" s="630"/>
      <c r="HYM67" s="630"/>
      <c r="HYN67" s="630"/>
      <c r="HYO67" s="630"/>
      <c r="HYP67" s="630"/>
      <c r="HYQ67" s="630"/>
      <c r="HYR67" s="630"/>
      <c r="HYS67" s="630"/>
      <c r="HYT67" s="630"/>
      <c r="HYU67" s="630"/>
      <c r="HYV67" s="630"/>
      <c r="HYW67" s="630"/>
      <c r="HYX67" s="630"/>
      <c r="HYY67" s="630"/>
      <c r="HYZ67" s="630"/>
      <c r="HZA67" s="630"/>
      <c r="HZB67" s="630"/>
      <c r="HZC67" s="630"/>
      <c r="HZD67" s="630"/>
      <c r="HZE67" s="630"/>
      <c r="HZF67" s="630"/>
      <c r="HZG67" s="630"/>
      <c r="HZH67" s="630"/>
      <c r="HZI67" s="630"/>
      <c r="HZJ67" s="630"/>
      <c r="HZK67" s="630"/>
      <c r="HZL67" s="630"/>
      <c r="HZM67" s="630"/>
      <c r="HZN67" s="630"/>
      <c r="HZO67" s="630"/>
      <c r="HZP67" s="630"/>
      <c r="HZQ67" s="630"/>
      <c r="HZR67" s="630"/>
      <c r="HZS67" s="630"/>
      <c r="HZT67" s="630"/>
      <c r="HZU67" s="630"/>
      <c r="HZV67" s="630"/>
      <c r="HZW67" s="630"/>
      <c r="HZX67" s="630"/>
      <c r="HZY67" s="630"/>
      <c r="HZZ67" s="630"/>
      <c r="IAA67" s="630"/>
      <c r="IAB67" s="630"/>
      <c r="IAC67" s="630"/>
      <c r="IAD67" s="630"/>
      <c r="IAE67" s="630"/>
      <c r="IAF67" s="630"/>
      <c r="IAG67" s="630"/>
      <c r="IAH67" s="630"/>
      <c r="IAI67" s="630"/>
      <c r="IAJ67" s="630"/>
      <c r="IAK67" s="630"/>
      <c r="IAL67" s="630"/>
      <c r="IAM67" s="630"/>
      <c r="IAN67" s="630"/>
      <c r="IAO67" s="630"/>
      <c r="IAP67" s="630"/>
      <c r="IAQ67" s="630"/>
      <c r="IAR67" s="630"/>
      <c r="IAS67" s="630"/>
      <c r="IAT67" s="630"/>
      <c r="IAU67" s="630"/>
      <c r="IAV67" s="630"/>
      <c r="IAW67" s="630"/>
      <c r="IAX67" s="630"/>
      <c r="IAY67" s="630"/>
      <c r="IAZ67" s="630"/>
      <c r="IBA67" s="630"/>
      <c r="IBB67" s="630"/>
      <c r="IBC67" s="630"/>
      <c r="IBD67" s="630"/>
      <c r="IBE67" s="630"/>
      <c r="IBF67" s="630"/>
      <c r="IBG67" s="630"/>
      <c r="IBH67" s="630"/>
      <c r="IBI67" s="630"/>
      <c r="IBJ67" s="630"/>
      <c r="IBK67" s="630"/>
      <c r="IBL67" s="630"/>
      <c r="IBM67" s="630"/>
      <c r="IBN67" s="630"/>
      <c r="IBO67" s="630"/>
      <c r="IBP67" s="630"/>
      <c r="IBQ67" s="630"/>
      <c r="IBR67" s="630"/>
      <c r="IBS67" s="630"/>
      <c r="IBT67" s="630"/>
      <c r="IBU67" s="630"/>
      <c r="IBV67" s="630"/>
      <c r="IBW67" s="630"/>
      <c r="IBX67" s="630"/>
      <c r="IBY67" s="630"/>
      <c r="IBZ67" s="630"/>
      <c r="ICA67" s="630"/>
      <c r="ICB67" s="630"/>
      <c r="ICC67" s="630"/>
      <c r="ICD67" s="630"/>
      <c r="ICE67" s="630"/>
      <c r="ICF67" s="630"/>
      <c r="ICG67" s="630"/>
      <c r="ICH67" s="630"/>
      <c r="ICI67" s="630"/>
      <c r="ICJ67" s="630"/>
      <c r="ICK67" s="630"/>
      <c r="ICL67" s="630"/>
      <c r="ICM67" s="630"/>
      <c r="ICN67" s="630"/>
      <c r="ICO67" s="630"/>
      <c r="ICP67" s="630"/>
      <c r="ICQ67" s="630"/>
      <c r="ICR67" s="630"/>
      <c r="ICS67" s="630"/>
      <c r="ICT67" s="630"/>
      <c r="ICU67" s="630"/>
      <c r="ICV67" s="630"/>
      <c r="ICW67" s="630"/>
      <c r="ICX67" s="630"/>
      <c r="ICY67" s="630"/>
      <c r="ICZ67" s="630"/>
      <c r="IDA67" s="630"/>
      <c r="IDB67" s="630"/>
      <c r="IDC67" s="630"/>
      <c r="IDD67" s="630"/>
      <c r="IDE67" s="630"/>
      <c r="IDF67" s="630"/>
      <c r="IDG67" s="630"/>
      <c r="IDH67" s="630"/>
      <c r="IDI67" s="630"/>
      <c r="IDJ67" s="630"/>
      <c r="IDK67" s="630"/>
      <c r="IDL67" s="630"/>
      <c r="IDM67" s="630"/>
      <c r="IDN67" s="630"/>
      <c r="IDO67" s="630"/>
      <c r="IDP67" s="630"/>
      <c r="IDQ67" s="630"/>
      <c r="IDR67" s="630"/>
      <c r="IDS67" s="630"/>
      <c r="IDT67" s="630"/>
      <c r="IDU67" s="630"/>
      <c r="IDV67" s="630"/>
      <c r="IDW67" s="630"/>
      <c r="IDX67" s="630"/>
      <c r="IDY67" s="630"/>
      <c r="IDZ67" s="630"/>
      <c r="IEA67" s="630"/>
      <c r="IEB67" s="630"/>
      <c r="IEC67" s="630"/>
      <c r="IED67" s="630"/>
      <c r="IEE67" s="630"/>
      <c r="IEF67" s="630"/>
      <c r="IEG67" s="630"/>
      <c r="IEH67" s="630"/>
      <c r="IEI67" s="630"/>
      <c r="IEJ67" s="630"/>
      <c r="IEK67" s="630"/>
      <c r="IEL67" s="630"/>
      <c r="IEM67" s="630"/>
      <c r="IEN67" s="630"/>
      <c r="IEO67" s="630"/>
      <c r="IEP67" s="630"/>
      <c r="IEQ67" s="630"/>
      <c r="IER67" s="630"/>
      <c r="IES67" s="630"/>
      <c r="IET67" s="630"/>
      <c r="IEU67" s="630"/>
      <c r="IEV67" s="630"/>
      <c r="IEW67" s="630"/>
      <c r="IEX67" s="630"/>
      <c r="IEY67" s="630"/>
      <c r="IEZ67" s="630"/>
      <c r="IFA67" s="630"/>
      <c r="IFB67" s="630"/>
      <c r="IFC67" s="630"/>
      <c r="IFD67" s="630"/>
      <c r="IFE67" s="630"/>
      <c r="IFF67" s="630"/>
      <c r="IFG67" s="630"/>
      <c r="IFH67" s="630"/>
      <c r="IFI67" s="630"/>
      <c r="IFJ67" s="630"/>
      <c r="IFK67" s="630"/>
      <c r="IFL67" s="630"/>
      <c r="IFM67" s="630"/>
      <c r="IFN67" s="630"/>
      <c r="IFO67" s="630"/>
      <c r="IFP67" s="630"/>
      <c r="IFQ67" s="630"/>
      <c r="IFR67" s="630"/>
      <c r="IFS67" s="630"/>
      <c r="IFT67" s="630"/>
      <c r="IFU67" s="630"/>
      <c r="IFV67" s="630"/>
      <c r="IFW67" s="630"/>
      <c r="IFX67" s="630"/>
      <c r="IFY67" s="630"/>
      <c r="IFZ67" s="630"/>
      <c r="IGA67" s="630"/>
      <c r="IGB67" s="630"/>
      <c r="IGC67" s="630"/>
      <c r="IGD67" s="630"/>
      <c r="IGE67" s="630"/>
      <c r="IGF67" s="630"/>
      <c r="IGG67" s="630"/>
      <c r="IGH67" s="630"/>
      <c r="IGI67" s="630"/>
      <c r="IGJ67" s="630"/>
      <c r="IGK67" s="630"/>
      <c r="IGL67" s="630"/>
      <c r="IGM67" s="630"/>
      <c r="IGN67" s="630"/>
      <c r="IGO67" s="630"/>
      <c r="IGP67" s="630"/>
      <c r="IGQ67" s="630"/>
      <c r="IGR67" s="630"/>
      <c r="IGS67" s="630"/>
      <c r="IGT67" s="630"/>
      <c r="IGU67" s="630"/>
      <c r="IGV67" s="630"/>
      <c r="IGW67" s="630"/>
      <c r="IGX67" s="630"/>
      <c r="IGY67" s="630"/>
      <c r="IGZ67" s="630"/>
      <c r="IHA67" s="630"/>
      <c r="IHB67" s="630"/>
      <c r="IHC67" s="630"/>
      <c r="IHD67" s="630"/>
      <c r="IHE67" s="630"/>
      <c r="IHF67" s="630"/>
      <c r="IHG67" s="630"/>
      <c r="IHH67" s="630"/>
      <c r="IHI67" s="630"/>
      <c r="IHJ67" s="630"/>
      <c r="IHK67" s="630"/>
      <c r="IHL67" s="630"/>
      <c r="IHM67" s="630"/>
      <c r="IHN67" s="630"/>
      <c r="IHO67" s="630"/>
      <c r="IHP67" s="630"/>
      <c r="IHQ67" s="630"/>
      <c r="IHR67" s="630"/>
      <c r="IHS67" s="630"/>
      <c r="IHT67" s="630"/>
      <c r="IHU67" s="630"/>
      <c r="IHV67" s="630"/>
      <c r="IHW67" s="630"/>
      <c r="IHX67" s="630"/>
      <c r="IHY67" s="630"/>
      <c r="IHZ67" s="630"/>
      <c r="IIA67" s="630"/>
      <c r="IIB67" s="630"/>
      <c r="IIC67" s="630"/>
      <c r="IID67" s="630"/>
      <c r="IIE67" s="630"/>
      <c r="IIF67" s="630"/>
      <c r="IIG67" s="630"/>
      <c r="IIH67" s="630"/>
      <c r="III67" s="630"/>
      <c r="IIJ67" s="630"/>
      <c r="IIK67" s="630"/>
      <c r="IIL67" s="630"/>
      <c r="IIM67" s="630"/>
      <c r="IIN67" s="630"/>
      <c r="IIO67" s="630"/>
      <c r="IIP67" s="630"/>
      <c r="IIQ67" s="630"/>
      <c r="IIR67" s="630"/>
      <c r="IIS67" s="630"/>
      <c r="IIT67" s="630"/>
      <c r="IIU67" s="630"/>
      <c r="IIV67" s="630"/>
      <c r="IIW67" s="630"/>
      <c r="IIX67" s="630"/>
      <c r="IIY67" s="630"/>
      <c r="IIZ67" s="630"/>
      <c r="IJA67" s="630"/>
      <c r="IJB67" s="630"/>
      <c r="IJC67" s="630"/>
      <c r="IJD67" s="630"/>
      <c r="IJE67" s="630"/>
      <c r="IJF67" s="630"/>
      <c r="IJG67" s="630"/>
      <c r="IJH67" s="630"/>
      <c r="IJI67" s="630"/>
      <c r="IJJ67" s="630"/>
      <c r="IJK67" s="630"/>
      <c r="IJL67" s="630"/>
      <c r="IJM67" s="630"/>
      <c r="IJN67" s="630"/>
      <c r="IJO67" s="630"/>
      <c r="IJP67" s="630"/>
      <c r="IJQ67" s="630"/>
      <c r="IJR67" s="630"/>
      <c r="IJS67" s="630"/>
      <c r="IJT67" s="630"/>
      <c r="IJU67" s="630"/>
      <c r="IJV67" s="630"/>
      <c r="IJW67" s="630"/>
      <c r="IJX67" s="630"/>
      <c r="IJY67" s="630"/>
      <c r="IJZ67" s="630"/>
      <c r="IKA67" s="630"/>
      <c r="IKB67" s="630"/>
      <c r="IKC67" s="630"/>
      <c r="IKD67" s="630"/>
      <c r="IKE67" s="630"/>
      <c r="IKF67" s="630"/>
      <c r="IKG67" s="630"/>
      <c r="IKH67" s="630"/>
      <c r="IKI67" s="630"/>
      <c r="IKJ67" s="630"/>
      <c r="IKK67" s="630"/>
      <c r="IKL67" s="630"/>
      <c r="IKM67" s="630"/>
      <c r="IKN67" s="630"/>
      <c r="IKO67" s="630"/>
      <c r="IKP67" s="630"/>
      <c r="IKQ67" s="630"/>
      <c r="IKR67" s="630"/>
      <c r="IKS67" s="630"/>
      <c r="IKT67" s="630"/>
      <c r="IKU67" s="630"/>
      <c r="IKV67" s="630"/>
      <c r="IKW67" s="630"/>
      <c r="IKX67" s="630"/>
      <c r="IKY67" s="630"/>
      <c r="IKZ67" s="630"/>
      <c r="ILA67" s="630"/>
      <c r="ILB67" s="630"/>
      <c r="ILC67" s="630"/>
      <c r="ILD67" s="630"/>
      <c r="ILE67" s="630"/>
      <c r="ILF67" s="630"/>
      <c r="ILG67" s="630"/>
      <c r="ILH67" s="630"/>
      <c r="ILI67" s="630"/>
      <c r="ILJ67" s="630"/>
      <c r="ILK67" s="630"/>
      <c r="ILL67" s="630"/>
      <c r="ILM67" s="630"/>
      <c r="ILN67" s="630"/>
      <c r="ILO67" s="630"/>
      <c r="ILP67" s="630"/>
      <c r="ILQ67" s="630"/>
      <c r="ILR67" s="630"/>
      <c r="ILS67" s="630"/>
      <c r="ILT67" s="630"/>
      <c r="ILU67" s="630"/>
      <c r="ILV67" s="630"/>
      <c r="ILW67" s="630"/>
      <c r="ILX67" s="630"/>
      <c r="ILY67" s="630"/>
      <c r="ILZ67" s="630"/>
      <c r="IMA67" s="630"/>
      <c r="IMB67" s="630"/>
      <c r="IMC67" s="630"/>
      <c r="IMD67" s="630"/>
      <c r="IME67" s="630"/>
      <c r="IMF67" s="630"/>
      <c r="IMG67" s="630"/>
      <c r="IMH67" s="630"/>
      <c r="IMI67" s="630"/>
      <c r="IMJ67" s="630"/>
      <c r="IMK67" s="630"/>
      <c r="IML67" s="630"/>
      <c r="IMM67" s="630"/>
      <c r="IMN67" s="630"/>
      <c r="IMO67" s="630"/>
      <c r="IMP67" s="630"/>
      <c r="IMQ67" s="630"/>
      <c r="IMR67" s="630"/>
      <c r="IMS67" s="630"/>
      <c r="IMT67" s="630"/>
      <c r="IMU67" s="630"/>
      <c r="IMV67" s="630"/>
      <c r="IMW67" s="630"/>
      <c r="IMX67" s="630"/>
      <c r="IMY67" s="630"/>
      <c r="IMZ67" s="630"/>
      <c r="INA67" s="630"/>
      <c r="INB67" s="630"/>
      <c r="INC67" s="630"/>
      <c r="IND67" s="630"/>
      <c r="INE67" s="630"/>
      <c r="INF67" s="630"/>
      <c r="ING67" s="630"/>
      <c r="INH67" s="630"/>
      <c r="INI67" s="630"/>
      <c r="INJ67" s="630"/>
      <c r="INK67" s="630"/>
      <c r="INL67" s="630"/>
      <c r="INM67" s="630"/>
      <c r="INN67" s="630"/>
      <c r="INO67" s="630"/>
      <c r="INP67" s="630"/>
      <c r="INQ67" s="630"/>
      <c r="INR67" s="630"/>
      <c r="INS67" s="630"/>
      <c r="INT67" s="630"/>
      <c r="INU67" s="630"/>
      <c r="INV67" s="630"/>
      <c r="INW67" s="630"/>
      <c r="INX67" s="630"/>
      <c r="INY67" s="630"/>
      <c r="INZ67" s="630"/>
      <c r="IOA67" s="630"/>
      <c r="IOB67" s="630"/>
      <c r="IOC67" s="630"/>
      <c r="IOD67" s="630"/>
      <c r="IOE67" s="630"/>
      <c r="IOF67" s="630"/>
      <c r="IOG67" s="630"/>
      <c r="IOH67" s="630"/>
      <c r="IOI67" s="630"/>
      <c r="IOJ67" s="630"/>
      <c r="IOK67" s="630"/>
      <c r="IOL67" s="630"/>
      <c r="IOM67" s="630"/>
      <c r="ION67" s="630"/>
      <c r="IOO67" s="630"/>
      <c r="IOP67" s="630"/>
      <c r="IOQ67" s="630"/>
      <c r="IOR67" s="630"/>
      <c r="IOS67" s="630"/>
      <c r="IOT67" s="630"/>
      <c r="IOU67" s="630"/>
      <c r="IOV67" s="630"/>
      <c r="IOW67" s="630"/>
      <c r="IOX67" s="630"/>
      <c r="IOY67" s="630"/>
      <c r="IOZ67" s="630"/>
      <c r="IPA67" s="630"/>
      <c r="IPB67" s="630"/>
      <c r="IPC67" s="630"/>
      <c r="IPD67" s="630"/>
      <c r="IPE67" s="630"/>
      <c r="IPF67" s="630"/>
      <c r="IPG67" s="630"/>
      <c r="IPH67" s="630"/>
      <c r="IPI67" s="630"/>
      <c r="IPJ67" s="630"/>
      <c r="IPK67" s="630"/>
      <c r="IPL67" s="630"/>
      <c r="IPM67" s="630"/>
      <c r="IPN67" s="630"/>
      <c r="IPO67" s="630"/>
      <c r="IPP67" s="630"/>
      <c r="IPQ67" s="630"/>
      <c r="IPR67" s="630"/>
      <c r="IPS67" s="630"/>
      <c r="IPT67" s="630"/>
      <c r="IPU67" s="630"/>
      <c r="IPV67" s="630"/>
      <c r="IPW67" s="630"/>
      <c r="IPX67" s="630"/>
      <c r="IPY67" s="630"/>
      <c r="IPZ67" s="630"/>
      <c r="IQA67" s="630"/>
      <c r="IQB67" s="630"/>
      <c r="IQC67" s="630"/>
      <c r="IQD67" s="630"/>
      <c r="IQE67" s="630"/>
      <c r="IQF67" s="630"/>
      <c r="IQG67" s="630"/>
      <c r="IQH67" s="630"/>
      <c r="IQI67" s="630"/>
      <c r="IQJ67" s="630"/>
      <c r="IQK67" s="630"/>
      <c r="IQL67" s="630"/>
      <c r="IQM67" s="630"/>
      <c r="IQN67" s="630"/>
      <c r="IQO67" s="630"/>
      <c r="IQP67" s="630"/>
      <c r="IQQ67" s="630"/>
      <c r="IQR67" s="630"/>
      <c r="IQS67" s="630"/>
      <c r="IQT67" s="630"/>
      <c r="IQU67" s="630"/>
      <c r="IQV67" s="630"/>
      <c r="IQW67" s="630"/>
      <c r="IQX67" s="630"/>
      <c r="IQY67" s="630"/>
      <c r="IQZ67" s="630"/>
      <c r="IRA67" s="630"/>
      <c r="IRB67" s="630"/>
      <c r="IRC67" s="630"/>
      <c r="IRD67" s="630"/>
      <c r="IRE67" s="630"/>
      <c r="IRF67" s="630"/>
      <c r="IRG67" s="630"/>
      <c r="IRH67" s="630"/>
      <c r="IRI67" s="630"/>
      <c r="IRJ67" s="630"/>
      <c r="IRK67" s="630"/>
      <c r="IRL67" s="630"/>
      <c r="IRM67" s="630"/>
      <c r="IRN67" s="630"/>
      <c r="IRO67" s="630"/>
      <c r="IRP67" s="630"/>
      <c r="IRQ67" s="630"/>
      <c r="IRR67" s="630"/>
      <c r="IRS67" s="630"/>
      <c r="IRT67" s="630"/>
      <c r="IRU67" s="630"/>
      <c r="IRV67" s="630"/>
      <c r="IRW67" s="630"/>
      <c r="IRX67" s="630"/>
      <c r="IRY67" s="630"/>
      <c r="IRZ67" s="630"/>
      <c r="ISA67" s="630"/>
      <c r="ISB67" s="630"/>
      <c r="ISC67" s="630"/>
      <c r="ISD67" s="630"/>
      <c r="ISE67" s="630"/>
      <c r="ISF67" s="630"/>
      <c r="ISG67" s="630"/>
      <c r="ISH67" s="630"/>
      <c r="ISI67" s="630"/>
      <c r="ISJ67" s="630"/>
      <c r="ISK67" s="630"/>
      <c r="ISL67" s="630"/>
      <c r="ISM67" s="630"/>
      <c r="ISN67" s="630"/>
      <c r="ISO67" s="630"/>
      <c r="ISP67" s="630"/>
      <c r="ISQ67" s="630"/>
      <c r="ISR67" s="630"/>
      <c r="ISS67" s="630"/>
      <c r="IST67" s="630"/>
      <c r="ISU67" s="630"/>
      <c r="ISV67" s="630"/>
      <c r="ISW67" s="630"/>
      <c r="ISX67" s="630"/>
      <c r="ISY67" s="630"/>
      <c r="ISZ67" s="630"/>
      <c r="ITA67" s="630"/>
      <c r="ITB67" s="630"/>
      <c r="ITC67" s="630"/>
      <c r="ITD67" s="630"/>
      <c r="ITE67" s="630"/>
      <c r="ITF67" s="630"/>
      <c r="ITG67" s="630"/>
      <c r="ITH67" s="630"/>
      <c r="ITI67" s="630"/>
      <c r="ITJ67" s="630"/>
      <c r="ITK67" s="630"/>
      <c r="ITL67" s="630"/>
      <c r="ITM67" s="630"/>
      <c r="ITN67" s="630"/>
      <c r="ITO67" s="630"/>
      <c r="ITP67" s="630"/>
      <c r="ITQ67" s="630"/>
      <c r="ITR67" s="630"/>
      <c r="ITS67" s="630"/>
      <c r="ITT67" s="630"/>
      <c r="ITU67" s="630"/>
      <c r="ITV67" s="630"/>
      <c r="ITW67" s="630"/>
      <c r="ITX67" s="630"/>
      <c r="ITY67" s="630"/>
      <c r="ITZ67" s="630"/>
      <c r="IUA67" s="630"/>
      <c r="IUB67" s="630"/>
      <c r="IUC67" s="630"/>
      <c r="IUD67" s="630"/>
      <c r="IUE67" s="630"/>
      <c r="IUF67" s="630"/>
      <c r="IUG67" s="630"/>
      <c r="IUH67" s="630"/>
      <c r="IUI67" s="630"/>
      <c r="IUJ67" s="630"/>
      <c r="IUK67" s="630"/>
      <c r="IUL67" s="630"/>
      <c r="IUM67" s="630"/>
      <c r="IUN67" s="630"/>
      <c r="IUO67" s="630"/>
      <c r="IUP67" s="630"/>
      <c r="IUQ67" s="630"/>
      <c r="IUR67" s="630"/>
      <c r="IUS67" s="630"/>
      <c r="IUT67" s="630"/>
      <c r="IUU67" s="630"/>
      <c r="IUV67" s="630"/>
      <c r="IUW67" s="630"/>
      <c r="IUX67" s="630"/>
      <c r="IUY67" s="630"/>
      <c r="IUZ67" s="630"/>
      <c r="IVA67" s="630"/>
      <c r="IVB67" s="630"/>
      <c r="IVC67" s="630"/>
      <c r="IVD67" s="630"/>
      <c r="IVE67" s="630"/>
      <c r="IVF67" s="630"/>
      <c r="IVG67" s="630"/>
      <c r="IVH67" s="630"/>
      <c r="IVI67" s="630"/>
      <c r="IVJ67" s="630"/>
      <c r="IVK67" s="630"/>
      <c r="IVL67" s="630"/>
      <c r="IVM67" s="630"/>
      <c r="IVN67" s="630"/>
      <c r="IVO67" s="630"/>
      <c r="IVP67" s="630"/>
      <c r="IVQ67" s="630"/>
      <c r="IVR67" s="630"/>
      <c r="IVS67" s="630"/>
      <c r="IVT67" s="630"/>
      <c r="IVU67" s="630"/>
      <c r="IVV67" s="630"/>
      <c r="IVW67" s="630"/>
      <c r="IVX67" s="630"/>
      <c r="IVY67" s="630"/>
      <c r="IVZ67" s="630"/>
      <c r="IWA67" s="630"/>
      <c r="IWB67" s="630"/>
      <c r="IWC67" s="630"/>
      <c r="IWD67" s="630"/>
      <c r="IWE67" s="630"/>
      <c r="IWF67" s="630"/>
      <c r="IWG67" s="630"/>
      <c r="IWH67" s="630"/>
      <c r="IWI67" s="630"/>
      <c r="IWJ67" s="630"/>
      <c r="IWK67" s="630"/>
      <c r="IWL67" s="630"/>
      <c r="IWM67" s="630"/>
      <c r="IWN67" s="630"/>
      <c r="IWO67" s="630"/>
      <c r="IWP67" s="630"/>
      <c r="IWQ67" s="630"/>
      <c r="IWR67" s="630"/>
      <c r="IWS67" s="630"/>
      <c r="IWT67" s="630"/>
      <c r="IWU67" s="630"/>
      <c r="IWV67" s="630"/>
      <c r="IWW67" s="630"/>
      <c r="IWX67" s="630"/>
      <c r="IWY67" s="630"/>
      <c r="IWZ67" s="630"/>
      <c r="IXA67" s="630"/>
      <c r="IXB67" s="630"/>
      <c r="IXC67" s="630"/>
      <c r="IXD67" s="630"/>
      <c r="IXE67" s="630"/>
      <c r="IXF67" s="630"/>
      <c r="IXG67" s="630"/>
      <c r="IXH67" s="630"/>
      <c r="IXI67" s="630"/>
      <c r="IXJ67" s="630"/>
      <c r="IXK67" s="630"/>
      <c r="IXL67" s="630"/>
      <c r="IXM67" s="630"/>
      <c r="IXN67" s="630"/>
      <c r="IXO67" s="630"/>
      <c r="IXP67" s="630"/>
      <c r="IXQ67" s="630"/>
      <c r="IXR67" s="630"/>
      <c r="IXS67" s="630"/>
      <c r="IXT67" s="630"/>
      <c r="IXU67" s="630"/>
      <c r="IXV67" s="630"/>
      <c r="IXW67" s="630"/>
      <c r="IXX67" s="630"/>
      <c r="IXY67" s="630"/>
      <c r="IXZ67" s="630"/>
      <c r="IYA67" s="630"/>
      <c r="IYB67" s="630"/>
      <c r="IYC67" s="630"/>
      <c r="IYD67" s="630"/>
      <c r="IYE67" s="630"/>
      <c r="IYF67" s="630"/>
      <c r="IYG67" s="630"/>
      <c r="IYH67" s="630"/>
      <c r="IYI67" s="630"/>
      <c r="IYJ67" s="630"/>
      <c r="IYK67" s="630"/>
      <c r="IYL67" s="630"/>
      <c r="IYM67" s="630"/>
      <c r="IYN67" s="630"/>
      <c r="IYO67" s="630"/>
      <c r="IYP67" s="630"/>
      <c r="IYQ67" s="630"/>
      <c r="IYR67" s="630"/>
      <c r="IYS67" s="630"/>
      <c r="IYT67" s="630"/>
      <c r="IYU67" s="630"/>
      <c r="IYV67" s="630"/>
      <c r="IYW67" s="630"/>
      <c r="IYX67" s="630"/>
      <c r="IYY67" s="630"/>
      <c r="IYZ67" s="630"/>
      <c r="IZA67" s="630"/>
      <c r="IZB67" s="630"/>
      <c r="IZC67" s="630"/>
      <c r="IZD67" s="630"/>
      <c r="IZE67" s="630"/>
      <c r="IZF67" s="630"/>
      <c r="IZG67" s="630"/>
      <c r="IZH67" s="630"/>
      <c r="IZI67" s="630"/>
      <c r="IZJ67" s="630"/>
      <c r="IZK67" s="630"/>
      <c r="IZL67" s="630"/>
      <c r="IZM67" s="630"/>
      <c r="IZN67" s="630"/>
      <c r="IZO67" s="630"/>
      <c r="IZP67" s="630"/>
      <c r="IZQ67" s="630"/>
      <c r="IZR67" s="630"/>
      <c r="IZS67" s="630"/>
      <c r="IZT67" s="630"/>
      <c r="IZU67" s="630"/>
      <c r="IZV67" s="630"/>
      <c r="IZW67" s="630"/>
      <c r="IZX67" s="630"/>
      <c r="IZY67" s="630"/>
      <c r="IZZ67" s="630"/>
      <c r="JAA67" s="630"/>
      <c r="JAB67" s="630"/>
      <c r="JAC67" s="630"/>
      <c r="JAD67" s="630"/>
      <c r="JAE67" s="630"/>
      <c r="JAF67" s="630"/>
      <c r="JAG67" s="630"/>
      <c r="JAH67" s="630"/>
      <c r="JAI67" s="630"/>
      <c r="JAJ67" s="630"/>
      <c r="JAK67" s="630"/>
      <c r="JAL67" s="630"/>
      <c r="JAM67" s="630"/>
      <c r="JAN67" s="630"/>
      <c r="JAO67" s="630"/>
      <c r="JAP67" s="630"/>
      <c r="JAQ67" s="630"/>
      <c r="JAR67" s="630"/>
      <c r="JAS67" s="630"/>
      <c r="JAT67" s="630"/>
      <c r="JAU67" s="630"/>
      <c r="JAV67" s="630"/>
      <c r="JAW67" s="630"/>
      <c r="JAX67" s="630"/>
      <c r="JAY67" s="630"/>
      <c r="JAZ67" s="630"/>
      <c r="JBA67" s="630"/>
      <c r="JBB67" s="630"/>
      <c r="JBC67" s="630"/>
      <c r="JBD67" s="630"/>
      <c r="JBE67" s="630"/>
      <c r="JBF67" s="630"/>
      <c r="JBG67" s="630"/>
      <c r="JBH67" s="630"/>
      <c r="JBI67" s="630"/>
      <c r="JBJ67" s="630"/>
      <c r="JBK67" s="630"/>
      <c r="JBL67" s="630"/>
      <c r="JBM67" s="630"/>
      <c r="JBN67" s="630"/>
      <c r="JBO67" s="630"/>
      <c r="JBP67" s="630"/>
      <c r="JBQ67" s="630"/>
      <c r="JBR67" s="630"/>
      <c r="JBS67" s="630"/>
      <c r="JBT67" s="630"/>
      <c r="JBU67" s="630"/>
      <c r="JBV67" s="630"/>
      <c r="JBW67" s="630"/>
      <c r="JBX67" s="630"/>
      <c r="JBY67" s="630"/>
      <c r="JBZ67" s="630"/>
      <c r="JCA67" s="630"/>
      <c r="JCB67" s="630"/>
      <c r="JCC67" s="630"/>
      <c r="JCD67" s="630"/>
      <c r="JCE67" s="630"/>
      <c r="JCF67" s="630"/>
      <c r="JCG67" s="630"/>
      <c r="JCH67" s="630"/>
      <c r="JCI67" s="630"/>
      <c r="JCJ67" s="630"/>
      <c r="JCK67" s="630"/>
      <c r="JCL67" s="630"/>
      <c r="JCM67" s="630"/>
      <c r="JCN67" s="630"/>
      <c r="JCO67" s="630"/>
      <c r="JCP67" s="630"/>
      <c r="JCQ67" s="630"/>
      <c r="JCR67" s="630"/>
      <c r="JCS67" s="630"/>
      <c r="JCT67" s="630"/>
      <c r="JCU67" s="630"/>
      <c r="JCV67" s="630"/>
      <c r="JCW67" s="630"/>
      <c r="JCX67" s="630"/>
      <c r="JCY67" s="630"/>
      <c r="JCZ67" s="630"/>
      <c r="JDA67" s="630"/>
      <c r="JDB67" s="630"/>
      <c r="JDC67" s="630"/>
      <c r="JDD67" s="630"/>
      <c r="JDE67" s="630"/>
      <c r="JDF67" s="630"/>
      <c r="JDG67" s="630"/>
      <c r="JDH67" s="630"/>
      <c r="JDI67" s="630"/>
      <c r="JDJ67" s="630"/>
      <c r="JDK67" s="630"/>
      <c r="JDL67" s="630"/>
      <c r="JDM67" s="630"/>
      <c r="JDN67" s="630"/>
      <c r="JDO67" s="630"/>
      <c r="JDP67" s="630"/>
      <c r="JDQ67" s="630"/>
      <c r="JDR67" s="630"/>
      <c r="JDS67" s="630"/>
      <c r="JDT67" s="630"/>
      <c r="JDU67" s="630"/>
      <c r="JDV67" s="630"/>
      <c r="JDW67" s="630"/>
      <c r="JDX67" s="630"/>
      <c r="JDY67" s="630"/>
      <c r="JDZ67" s="630"/>
      <c r="JEA67" s="630"/>
      <c r="JEB67" s="630"/>
      <c r="JEC67" s="630"/>
      <c r="JED67" s="630"/>
      <c r="JEE67" s="630"/>
      <c r="JEF67" s="630"/>
      <c r="JEG67" s="630"/>
      <c r="JEH67" s="630"/>
      <c r="JEI67" s="630"/>
      <c r="JEJ67" s="630"/>
      <c r="JEK67" s="630"/>
      <c r="JEL67" s="630"/>
      <c r="JEM67" s="630"/>
      <c r="JEN67" s="630"/>
      <c r="JEO67" s="630"/>
      <c r="JEP67" s="630"/>
      <c r="JEQ67" s="630"/>
      <c r="JER67" s="630"/>
      <c r="JES67" s="630"/>
      <c r="JET67" s="630"/>
      <c r="JEU67" s="630"/>
      <c r="JEV67" s="630"/>
      <c r="JEW67" s="630"/>
      <c r="JEX67" s="630"/>
      <c r="JEY67" s="630"/>
      <c r="JEZ67" s="630"/>
      <c r="JFA67" s="630"/>
      <c r="JFB67" s="630"/>
      <c r="JFC67" s="630"/>
      <c r="JFD67" s="630"/>
      <c r="JFE67" s="630"/>
      <c r="JFF67" s="630"/>
      <c r="JFG67" s="630"/>
      <c r="JFH67" s="630"/>
      <c r="JFI67" s="630"/>
      <c r="JFJ67" s="630"/>
      <c r="JFK67" s="630"/>
      <c r="JFL67" s="630"/>
      <c r="JFM67" s="630"/>
      <c r="JFN67" s="630"/>
      <c r="JFO67" s="630"/>
      <c r="JFP67" s="630"/>
      <c r="JFQ67" s="630"/>
      <c r="JFR67" s="630"/>
      <c r="JFS67" s="630"/>
      <c r="JFT67" s="630"/>
      <c r="JFU67" s="630"/>
      <c r="JFV67" s="630"/>
      <c r="JFW67" s="630"/>
      <c r="JFX67" s="630"/>
      <c r="JFY67" s="630"/>
      <c r="JFZ67" s="630"/>
      <c r="JGA67" s="630"/>
      <c r="JGB67" s="630"/>
      <c r="JGC67" s="630"/>
      <c r="JGD67" s="630"/>
      <c r="JGE67" s="630"/>
      <c r="JGF67" s="630"/>
      <c r="JGG67" s="630"/>
      <c r="JGH67" s="630"/>
      <c r="JGI67" s="630"/>
      <c r="JGJ67" s="630"/>
      <c r="JGK67" s="630"/>
      <c r="JGL67" s="630"/>
      <c r="JGM67" s="630"/>
      <c r="JGN67" s="630"/>
      <c r="JGO67" s="630"/>
      <c r="JGP67" s="630"/>
      <c r="JGQ67" s="630"/>
      <c r="JGR67" s="630"/>
      <c r="JGS67" s="630"/>
      <c r="JGT67" s="630"/>
      <c r="JGU67" s="630"/>
      <c r="JGV67" s="630"/>
      <c r="JGW67" s="630"/>
      <c r="JGX67" s="630"/>
      <c r="JGY67" s="630"/>
      <c r="JGZ67" s="630"/>
      <c r="JHA67" s="630"/>
      <c r="JHB67" s="630"/>
      <c r="JHC67" s="630"/>
      <c r="JHD67" s="630"/>
      <c r="JHE67" s="630"/>
      <c r="JHF67" s="630"/>
      <c r="JHG67" s="630"/>
      <c r="JHH67" s="630"/>
      <c r="JHI67" s="630"/>
      <c r="JHJ67" s="630"/>
      <c r="JHK67" s="630"/>
      <c r="JHL67" s="630"/>
      <c r="JHM67" s="630"/>
      <c r="JHN67" s="630"/>
      <c r="JHO67" s="630"/>
      <c r="JHP67" s="630"/>
      <c r="JHQ67" s="630"/>
      <c r="JHR67" s="630"/>
      <c r="JHS67" s="630"/>
      <c r="JHT67" s="630"/>
      <c r="JHU67" s="630"/>
      <c r="JHV67" s="630"/>
      <c r="JHW67" s="630"/>
      <c r="JHX67" s="630"/>
      <c r="JHY67" s="630"/>
      <c r="JHZ67" s="630"/>
      <c r="JIA67" s="630"/>
      <c r="JIB67" s="630"/>
      <c r="JIC67" s="630"/>
      <c r="JID67" s="630"/>
      <c r="JIE67" s="630"/>
      <c r="JIF67" s="630"/>
      <c r="JIG67" s="630"/>
      <c r="JIH67" s="630"/>
      <c r="JII67" s="630"/>
      <c r="JIJ67" s="630"/>
      <c r="JIK67" s="630"/>
      <c r="JIL67" s="630"/>
      <c r="JIM67" s="630"/>
      <c r="JIN67" s="630"/>
      <c r="JIO67" s="630"/>
      <c r="JIP67" s="630"/>
      <c r="JIQ67" s="630"/>
      <c r="JIR67" s="630"/>
      <c r="JIS67" s="630"/>
      <c r="JIT67" s="630"/>
      <c r="JIU67" s="630"/>
      <c r="JIV67" s="630"/>
      <c r="JIW67" s="630"/>
      <c r="JIX67" s="630"/>
      <c r="JIY67" s="630"/>
      <c r="JIZ67" s="630"/>
      <c r="JJA67" s="630"/>
      <c r="JJB67" s="630"/>
      <c r="JJC67" s="630"/>
      <c r="JJD67" s="630"/>
      <c r="JJE67" s="630"/>
      <c r="JJF67" s="630"/>
      <c r="JJG67" s="630"/>
      <c r="JJH67" s="630"/>
      <c r="JJI67" s="630"/>
      <c r="JJJ67" s="630"/>
      <c r="JJK67" s="630"/>
      <c r="JJL67" s="630"/>
      <c r="JJM67" s="630"/>
      <c r="JJN67" s="630"/>
      <c r="JJO67" s="630"/>
      <c r="JJP67" s="630"/>
      <c r="JJQ67" s="630"/>
      <c r="JJR67" s="630"/>
      <c r="JJS67" s="630"/>
      <c r="JJT67" s="630"/>
      <c r="JJU67" s="630"/>
      <c r="JJV67" s="630"/>
      <c r="JJW67" s="630"/>
      <c r="JJX67" s="630"/>
      <c r="JJY67" s="630"/>
      <c r="JJZ67" s="630"/>
      <c r="JKA67" s="630"/>
      <c r="JKB67" s="630"/>
      <c r="JKC67" s="630"/>
      <c r="JKD67" s="630"/>
      <c r="JKE67" s="630"/>
      <c r="JKF67" s="630"/>
      <c r="JKG67" s="630"/>
      <c r="JKH67" s="630"/>
      <c r="JKI67" s="630"/>
      <c r="JKJ67" s="630"/>
      <c r="JKK67" s="630"/>
      <c r="JKL67" s="630"/>
      <c r="JKM67" s="630"/>
      <c r="JKN67" s="630"/>
      <c r="JKO67" s="630"/>
      <c r="JKP67" s="630"/>
      <c r="JKQ67" s="630"/>
      <c r="JKR67" s="630"/>
      <c r="JKS67" s="630"/>
      <c r="JKT67" s="630"/>
      <c r="JKU67" s="630"/>
      <c r="JKV67" s="630"/>
      <c r="JKW67" s="630"/>
      <c r="JKX67" s="630"/>
      <c r="JKY67" s="630"/>
      <c r="JKZ67" s="630"/>
      <c r="JLA67" s="630"/>
      <c r="JLB67" s="630"/>
      <c r="JLC67" s="630"/>
      <c r="JLD67" s="630"/>
      <c r="JLE67" s="630"/>
      <c r="JLF67" s="630"/>
      <c r="JLG67" s="630"/>
      <c r="JLH67" s="630"/>
      <c r="JLI67" s="630"/>
      <c r="JLJ67" s="630"/>
      <c r="JLK67" s="630"/>
      <c r="JLL67" s="630"/>
      <c r="JLM67" s="630"/>
      <c r="JLN67" s="630"/>
      <c r="JLO67" s="630"/>
      <c r="JLP67" s="630"/>
      <c r="JLQ67" s="630"/>
      <c r="JLR67" s="630"/>
      <c r="JLS67" s="630"/>
      <c r="JLT67" s="630"/>
      <c r="JLU67" s="630"/>
      <c r="JLV67" s="630"/>
      <c r="JLW67" s="630"/>
      <c r="JLX67" s="630"/>
      <c r="JLY67" s="630"/>
      <c r="JLZ67" s="630"/>
      <c r="JMA67" s="630"/>
      <c r="JMB67" s="630"/>
      <c r="JMC67" s="630"/>
      <c r="JMD67" s="630"/>
      <c r="JME67" s="630"/>
      <c r="JMF67" s="630"/>
      <c r="JMG67" s="630"/>
      <c r="JMH67" s="630"/>
      <c r="JMI67" s="630"/>
      <c r="JMJ67" s="630"/>
      <c r="JMK67" s="630"/>
      <c r="JML67" s="630"/>
      <c r="JMM67" s="630"/>
      <c r="JMN67" s="630"/>
      <c r="JMO67" s="630"/>
      <c r="JMP67" s="630"/>
      <c r="JMQ67" s="630"/>
      <c r="JMR67" s="630"/>
      <c r="JMS67" s="630"/>
      <c r="JMT67" s="630"/>
      <c r="JMU67" s="630"/>
      <c r="JMV67" s="630"/>
      <c r="JMW67" s="630"/>
      <c r="JMX67" s="630"/>
      <c r="JMY67" s="630"/>
      <c r="JMZ67" s="630"/>
      <c r="JNA67" s="630"/>
      <c r="JNB67" s="630"/>
      <c r="JNC67" s="630"/>
      <c r="JND67" s="630"/>
      <c r="JNE67" s="630"/>
      <c r="JNF67" s="630"/>
      <c r="JNG67" s="630"/>
      <c r="JNH67" s="630"/>
      <c r="JNI67" s="630"/>
      <c r="JNJ67" s="630"/>
      <c r="JNK67" s="630"/>
      <c r="JNL67" s="630"/>
      <c r="JNM67" s="630"/>
      <c r="JNN67" s="630"/>
      <c r="JNO67" s="630"/>
      <c r="JNP67" s="630"/>
      <c r="JNQ67" s="630"/>
      <c r="JNR67" s="630"/>
      <c r="JNS67" s="630"/>
      <c r="JNT67" s="630"/>
      <c r="JNU67" s="630"/>
      <c r="JNV67" s="630"/>
      <c r="JNW67" s="630"/>
      <c r="JNX67" s="630"/>
      <c r="JNY67" s="630"/>
      <c r="JNZ67" s="630"/>
      <c r="JOA67" s="630"/>
      <c r="JOB67" s="630"/>
      <c r="JOC67" s="630"/>
      <c r="JOD67" s="630"/>
      <c r="JOE67" s="630"/>
      <c r="JOF67" s="630"/>
      <c r="JOG67" s="630"/>
      <c r="JOH67" s="630"/>
      <c r="JOI67" s="630"/>
      <c r="JOJ67" s="630"/>
      <c r="JOK67" s="630"/>
      <c r="JOL67" s="630"/>
      <c r="JOM67" s="630"/>
      <c r="JON67" s="630"/>
      <c r="JOO67" s="630"/>
      <c r="JOP67" s="630"/>
      <c r="JOQ67" s="630"/>
      <c r="JOR67" s="630"/>
      <c r="JOS67" s="630"/>
      <c r="JOT67" s="630"/>
      <c r="JOU67" s="630"/>
      <c r="JOV67" s="630"/>
      <c r="JOW67" s="630"/>
      <c r="JOX67" s="630"/>
      <c r="JOY67" s="630"/>
      <c r="JOZ67" s="630"/>
      <c r="JPA67" s="630"/>
      <c r="JPB67" s="630"/>
      <c r="JPC67" s="630"/>
      <c r="JPD67" s="630"/>
      <c r="JPE67" s="630"/>
      <c r="JPF67" s="630"/>
      <c r="JPG67" s="630"/>
      <c r="JPH67" s="630"/>
      <c r="JPI67" s="630"/>
      <c r="JPJ67" s="630"/>
      <c r="JPK67" s="630"/>
      <c r="JPL67" s="630"/>
      <c r="JPM67" s="630"/>
      <c r="JPN67" s="630"/>
      <c r="JPO67" s="630"/>
      <c r="JPP67" s="630"/>
      <c r="JPQ67" s="630"/>
      <c r="JPR67" s="630"/>
      <c r="JPS67" s="630"/>
      <c r="JPT67" s="630"/>
      <c r="JPU67" s="630"/>
      <c r="JPV67" s="630"/>
      <c r="JPW67" s="630"/>
      <c r="JPX67" s="630"/>
      <c r="JPY67" s="630"/>
      <c r="JPZ67" s="630"/>
      <c r="JQA67" s="630"/>
      <c r="JQB67" s="630"/>
      <c r="JQC67" s="630"/>
      <c r="JQD67" s="630"/>
      <c r="JQE67" s="630"/>
      <c r="JQF67" s="630"/>
      <c r="JQG67" s="630"/>
      <c r="JQH67" s="630"/>
      <c r="JQI67" s="630"/>
      <c r="JQJ67" s="630"/>
      <c r="JQK67" s="630"/>
      <c r="JQL67" s="630"/>
      <c r="JQM67" s="630"/>
      <c r="JQN67" s="630"/>
      <c r="JQO67" s="630"/>
      <c r="JQP67" s="630"/>
      <c r="JQQ67" s="630"/>
      <c r="JQR67" s="630"/>
      <c r="JQS67" s="630"/>
      <c r="JQT67" s="630"/>
      <c r="JQU67" s="630"/>
      <c r="JQV67" s="630"/>
      <c r="JQW67" s="630"/>
      <c r="JQX67" s="630"/>
      <c r="JQY67" s="630"/>
      <c r="JQZ67" s="630"/>
      <c r="JRA67" s="630"/>
      <c r="JRB67" s="630"/>
      <c r="JRC67" s="630"/>
      <c r="JRD67" s="630"/>
      <c r="JRE67" s="630"/>
      <c r="JRF67" s="630"/>
      <c r="JRG67" s="630"/>
      <c r="JRH67" s="630"/>
      <c r="JRI67" s="630"/>
      <c r="JRJ67" s="630"/>
      <c r="JRK67" s="630"/>
      <c r="JRL67" s="630"/>
      <c r="JRM67" s="630"/>
      <c r="JRN67" s="630"/>
      <c r="JRO67" s="630"/>
      <c r="JRP67" s="630"/>
      <c r="JRQ67" s="630"/>
      <c r="JRR67" s="630"/>
      <c r="JRS67" s="630"/>
      <c r="JRT67" s="630"/>
      <c r="JRU67" s="630"/>
      <c r="JRV67" s="630"/>
      <c r="JRW67" s="630"/>
      <c r="JRX67" s="630"/>
      <c r="JRY67" s="630"/>
      <c r="JRZ67" s="630"/>
      <c r="JSA67" s="630"/>
      <c r="JSB67" s="630"/>
      <c r="JSC67" s="630"/>
      <c r="JSD67" s="630"/>
      <c r="JSE67" s="630"/>
      <c r="JSF67" s="630"/>
      <c r="JSG67" s="630"/>
      <c r="JSH67" s="630"/>
      <c r="JSI67" s="630"/>
      <c r="JSJ67" s="630"/>
      <c r="JSK67" s="630"/>
      <c r="JSL67" s="630"/>
      <c r="JSM67" s="630"/>
      <c r="JSN67" s="630"/>
      <c r="JSO67" s="630"/>
      <c r="JSP67" s="630"/>
      <c r="JSQ67" s="630"/>
      <c r="JSR67" s="630"/>
      <c r="JSS67" s="630"/>
      <c r="JST67" s="630"/>
      <c r="JSU67" s="630"/>
      <c r="JSV67" s="630"/>
      <c r="JSW67" s="630"/>
      <c r="JSX67" s="630"/>
      <c r="JSY67" s="630"/>
      <c r="JSZ67" s="630"/>
      <c r="JTA67" s="630"/>
      <c r="JTB67" s="630"/>
      <c r="JTC67" s="630"/>
      <c r="JTD67" s="630"/>
      <c r="JTE67" s="630"/>
      <c r="JTF67" s="630"/>
      <c r="JTG67" s="630"/>
      <c r="JTH67" s="630"/>
      <c r="JTI67" s="630"/>
      <c r="JTJ67" s="630"/>
      <c r="JTK67" s="630"/>
      <c r="JTL67" s="630"/>
      <c r="JTM67" s="630"/>
      <c r="JTN67" s="630"/>
      <c r="JTO67" s="630"/>
      <c r="JTP67" s="630"/>
      <c r="JTQ67" s="630"/>
      <c r="JTR67" s="630"/>
      <c r="JTS67" s="630"/>
      <c r="JTT67" s="630"/>
      <c r="JTU67" s="630"/>
      <c r="JTV67" s="630"/>
      <c r="JTW67" s="630"/>
      <c r="JTX67" s="630"/>
      <c r="JTY67" s="630"/>
      <c r="JTZ67" s="630"/>
      <c r="JUA67" s="630"/>
      <c r="JUB67" s="630"/>
      <c r="JUC67" s="630"/>
      <c r="JUD67" s="630"/>
      <c r="JUE67" s="630"/>
      <c r="JUF67" s="630"/>
      <c r="JUG67" s="630"/>
      <c r="JUH67" s="630"/>
      <c r="JUI67" s="630"/>
      <c r="JUJ67" s="630"/>
      <c r="JUK67" s="630"/>
      <c r="JUL67" s="630"/>
      <c r="JUM67" s="630"/>
      <c r="JUN67" s="630"/>
      <c r="JUO67" s="630"/>
      <c r="JUP67" s="630"/>
      <c r="JUQ67" s="630"/>
      <c r="JUR67" s="630"/>
      <c r="JUS67" s="630"/>
      <c r="JUT67" s="630"/>
      <c r="JUU67" s="630"/>
      <c r="JUV67" s="630"/>
      <c r="JUW67" s="630"/>
      <c r="JUX67" s="630"/>
      <c r="JUY67" s="630"/>
      <c r="JUZ67" s="630"/>
      <c r="JVA67" s="630"/>
      <c r="JVB67" s="630"/>
      <c r="JVC67" s="630"/>
      <c r="JVD67" s="630"/>
      <c r="JVE67" s="630"/>
      <c r="JVF67" s="630"/>
      <c r="JVG67" s="630"/>
      <c r="JVH67" s="630"/>
      <c r="JVI67" s="630"/>
      <c r="JVJ67" s="630"/>
      <c r="JVK67" s="630"/>
      <c r="JVL67" s="630"/>
      <c r="JVM67" s="630"/>
      <c r="JVN67" s="630"/>
      <c r="JVO67" s="630"/>
      <c r="JVP67" s="630"/>
      <c r="JVQ67" s="630"/>
      <c r="JVR67" s="630"/>
      <c r="JVS67" s="630"/>
      <c r="JVT67" s="630"/>
      <c r="JVU67" s="630"/>
      <c r="JVV67" s="630"/>
      <c r="JVW67" s="630"/>
      <c r="JVX67" s="630"/>
      <c r="JVY67" s="630"/>
      <c r="JVZ67" s="630"/>
      <c r="JWA67" s="630"/>
      <c r="JWB67" s="630"/>
      <c r="JWC67" s="630"/>
      <c r="JWD67" s="630"/>
      <c r="JWE67" s="630"/>
      <c r="JWF67" s="630"/>
      <c r="JWG67" s="630"/>
      <c r="JWH67" s="630"/>
      <c r="JWI67" s="630"/>
      <c r="JWJ67" s="630"/>
      <c r="JWK67" s="630"/>
      <c r="JWL67" s="630"/>
      <c r="JWM67" s="630"/>
      <c r="JWN67" s="630"/>
      <c r="JWO67" s="630"/>
      <c r="JWP67" s="630"/>
      <c r="JWQ67" s="630"/>
      <c r="JWR67" s="630"/>
      <c r="JWS67" s="630"/>
      <c r="JWT67" s="630"/>
      <c r="JWU67" s="630"/>
      <c r="JWV67" s="630"/>
      <c r="JWW67" s="630"/>
      <c r="JWX67" s="630"/>
      <c r="JWY67" s="630"/>
      <c r="JWZ67" s="630"/>
      <c r="JXA67" s="630"/>
      <c r="JXB67" s="630"/>
      <c r="JXC67" s="630"/>
      <c r="JXD67" s="630"/>
      <c r="JXE67" s="630"/>
      <c r="JXF67" s="630"/>
      <c r="JXG67" s="630"/>
      <c r="JXH67" s="630"/>
      <c r="JXI67" s="630"/>
      <c r="JXJ67" s="630"/>
      <c r="JXK67" s="630"/>
      <c r="JXL67" s="630"/>
      <c r="JXM67" s="630"/>
      <c r="JXN67" s="630"/>
      <c r="JXO67" s="630"/>
      <c r="JXP67" s="630"/>
      <c r="JXQ67" s="630"/>
      <c r="JXR67" s="630"/>
      <c r="JXS67" s="630"/>
      <c r="JXT67" s="630"/>
      <c r="JXU67" s="630"/>
      <c r="JXV67" s="630"/>
      <c r="JXW67" s="630"/>
      <c r="JXX67" s="630"/>
      <c r="JXY67" s="630"/>
      <c r="JXZ67" s="630"/>
      <c r="JYA67" s="630"/>
      <c r="JYB67" s="630"/>
      <c r="JYC67" s="630"/>
      <c r="JYD67" s="630"/>
      <c r="JYE67" s="630"/>
      <c r="JYF67" s="630"/>
      <c r="JYG67" s="630"/>
      <c r="JYH67" s="630"/>
      <c r="JYI67" s="630"/>
      <c r="JYJ67" s="630"/>
      <c r="JYK67" s="630"/>
      <c r="JYL67" s="630"/>
      <c r="JYM67" s="630"/>
      <c r="JYN67" s="630"/>
      <c r="JYO67" s="630"/>
      <c r="JYP67" s="630"/>
      <c r="JYQ67" s="630"/>
      <c r="JYR67" s="630"/>
      <c r="JYS67" s="630"/>
      <c r="JYT67" s="630"/>
      <c r="JYU67" s="630"/>
      <c r="JYV67" s="630"/>
      <c r="JYW67" s="630"/>
      <c r="JYX67" s="630"/>
      <c r="JYY67" s="630"/>
      <c r="JYZ67" s="630"/>
      <c r="JZA67" s="630"/>
      <c r="JZB67" s="630"/>
      <c r="JZC67" s="630"/>
      <c r="JZD67" s="630"/>
      <c r="JZE67" s="630"/>
      <c r="JZF67" s="630"/>
      <c r="JZG67" s="630"/>
      <c r="JZH67" s="630"/>
      <c r="JZI67" s="630"/>
      <c r="JZJ67" s="630"/>
      <c r="JZK67" s="630"/>
      <c r="JZL67" s="630"/>
      <c r="JZM67" s="630"/>
      <c r="JZN67" s="630"/>
      <c r="JZO67" s="630"/>
      <c r="JZP67" s="630"/>
      <c r="JZQ67" s="630"/>
      <c r="JZR67" s="630"/>
      <c r="JZS67" s="630"/>
      <c r="JZT67" s="630"/>
      <c r="JZU67" s="630"/>
      <c r="JZV67" s="630"/>
      <c r="JZW67" s="630"/>
      <c r="JZX67" s="630"/>
      <c r="JZY67" s="630"/>
      <c r="JZZ67" s="630"/>
      <c r="KAA67" s="630"/>
      <c r="KAB67" s="630"/>
      <c r="KAC67" s="630"/>
      <c r="KAD67" s="630"/>
      <c r="KAE67" s="630"/>
      <c r="KAF67" s="630"/>
      <c r="KAG67" s="630"/>
      <c r="KAH67" s="630"/>
      <c r="KAI67" s="630"/>
      <c r="KAJ67" s="630"/>
      <c r="KAK67" s="630"/>
      <c r="KAL67" s="630"/>
      <c r="KAM67" s="630"/>
      <c r="KAN67" s="630"/>
      <c r="KAO67" s="630"/>
      <c r="KAP67" s="630"/>
      <c r="KAQ67" s="630"/>
      <c r="KAR67" s="630"/>
      <c r="KAS67" s="630"/>
      <c r="KAT67" s="630"/>
      <c r="KAU67" s="630"/>
      <c r="KAV67" s="630"/>
      <c r="KAW67" s="630"/>
      <c r="KAX67" s="630"/>
      <c r="KAY67" s="630"/>
      <c r="KAZ67" s="630"/>
      <c r="KBA67" s="630"/>
      <c r="KBB67" s="630"/>
      <c r="KBC67" s="630"/>
      <c r="KBD67" s="630"/>
      <c r="KBE67" s="630"/>
      <c r="KBF67" s="630"/>
      <c r="KBG67" s="630"/>
      <c r="KBH67" s="630"/>
      <c r="KBI67" s="630"/>
      <c r="KBJ67" s="630"/>
      <c r="KBK67" s="630"/>
      <c r="KBL67" s="630"/>
      <c r="KBM67" s="630"/>
      <c r="KBN67" s="630"/>
      <c r="KBO67" s="630"/>
      <c r="KBP67" s="630"/>
      <c r="KBQ67" s="630"/>
      <c r="KBR67" s="630"/>
      <c r="KBS67" s="630"/>
      <c r="KBT67" s="630"/>
      <c r="KBU67" s="630"/>
      <c r="KBV67" s="630"/>
      <c r="KBW67" s="630"/>
      <c r="KBX67" s="630"/>
      <c r="KBY67" s="630"/>
      <c r="KBZ67" s="630"/>
      <c r="KCA67" s="630"/>
      <c r="KCB67" s="630"/>
      <c r="KCC67" s="630"/>
      <c r="KCD67" s="630"/>
      <c r="KCE67" s="630"/>
      <c r="KCF67" s="630"/>
      <c r="KCG67" s="630"/>
      <c r="KCH67" s="630"/>
      <c r="KCI67" s="630"/>
      <c r="KCJ67" s="630"/>
      <c r="KCK67" s="630"/>
      <c r="KCL67" s="630"/>
      <c r="KCM67" s="630"/>
      <c r="KCN67" s="630"/>
      <c r="KCO67" s="630"/>
      <c r="KCP67" s="630"/>
      <c r="KCQ67" s="630"/>
      <c r="KCR67" s="630"/>
      <c r="KCS67" s="630"/>
      <c r="KCT67" s="630"/>
      <c r="KCU67" s="630"/>
      <c r="KCV67" s="630"/>
      <c r="KCW67" s="630"/>
      <c r="KCX67" s="630"/>
      <c r="KCY67" s="630"/>
      <c r="KCZ67" s="630"/>
      <c r="KDA67" s="630"/>
      <c r="KDB67" s="630"/>
      <c r="KDC67" s="630"/>
      <c r="KDD67" s="630"/>
      <c r="KDE67" s="630"/>
      <c r="KDF67" s="630"/>
      <c r="KDG67" s="630"/>
      <c r="KDH67" s="630"/>
      <c r="KDI67" s="630"/>
      <c r="KDJ67" s="630"/>
      <c r="KDK67" s="630"/>
      <c r="KDL67" s="630"/>
      <c r="KDM67" s="630"/>
      <c r="KDN67" s="630"/>
      <c r="KDO67" s="630"/>
      <c r="KDP67" s="630"/>
      <c r="KDQ67" s="630"/>
      <c r="KDR67" s="630"/>
      <c r="KDS67" s="630"/>
      <c r="KDT67" s="630"/>
      <c r="KDU67" s="630"/>
      <c r="KDV67" s="630"/>
      <c r="KDW67" s="630"/>
      <c r="KDX67" s="630"/>
      <c r="KDY67" s="630"/>
      <c r="KDZ67" s="630"/>
      <c r="KEA67" s="630"/>
      <c r="KEB67" s="630"/>
      <c r="KEC67" s="630"/>
      <c r="KED67" s="630"/>
      <c r="KEE67" s="630"/>
      <c r="KEF67" s="630"/>
      <c r="KEG67" s="630"/>
      <c r="KEH67" s="630"/>
      <c r="KEI67" s="630"/>
      <c r="KEJ67" s="630"/>
      <c r="KEK67" s="630"/>
      <c r="KEL67" s="630"/>
      <c r="KEM67" s="630"/>
      <c r="KEN67" s="630"/>
      <c r="KEO67" s="630"/>
      <c r="KEP67" s="630"/>
      <c r="KEQ67" s="630"/>
      <c r="KER67" s="630"/>
      <c r="KES67" s="630"/>
      <c r="KET67" s="630"/>
      <c r="KEU67" s="630"/>
      <c r="KEV67" s="630"/>
      <c r="KEW67" s="630"/>
      <c r="KEX67" s="630"/>
      <c r="KEY67" s="630"/>
      <c r="KEZ67" s="630"/>
      <c r="KFA67" s="630"/>
      <c r="KFB67" s="630"/>
      <c r="KFC67" s="630"/>
      <c r="KFD67" s="630"/>
      <c r="KFE67" s="630"/>
      <c r="KFF67" s="630"/>
      <c r="KFG67" s="630"/>
      <c r="KFH67" s="630"/>
      <c r="KFI67" s="630"/>
      <c r="KFJ67" s="630"/>
      <c r="KFK67" s="630"/>
      <c r="KFL67" s="630"/>
      <c r="KFM67" s="630"/>
      <c r="KFN67" s="630"/>
      <c r="KFO67" s="630"/>
      <c r="KFP67" s="630"/>
      <c r="KFQ67" s="630"/>
      <c r="KFR67" s="630"/>
      <c r="KFS67" s="630"/>
      <c r="KFT67" s="630"/>
      <c r="KFU67" s="630"/>
      <c r="KFV67" s="630"/>
      <c r="KFW67" s="630"/>
      <c r="KFX67" s="630"/>
      <c r="KFY67" s="630"/>
      <c r="KFZ67" s="630"/>
      <c r="KGA67" s="630"/>
      <c r="KGB67" s="630"/>
      <c r="KGC67" s="630"/>
      <c r="KGD67" s="630"/>
      <c r="KGE67" s="630"/>
      <c r="KGF67" s="630"/>
      <c r="KGG67" s="630"/>
      <c r="KGH67" s="630"/>
      <c r="KGI67" s="630"/>
      <c r="KGJ67" s="630"/>
      <c r="KGK67" s="630"/>
      <c r="KGL67" s="630"/>
      <c r="KGM67" s="630"/>
      <c r="KGN67" s="630"/>
      <c r="KGO67" s="630"/>
      <c r="KGP67" s="630"/>
      <c r="KGQ67" s="630"/>
      <c r="KGR67" s="630"/>
      <c r="KGS67" s="630"/>
      <c r="KGT67" s="630"/>
      <c r="KGU67" s="630"/>
      <c r="KGV67" s="630"/>
      <c r="KGW67" s="630"/>
      <c r="KGX67" s="630"/>
      <c r="KGY67" s="630"/>
      <c r="KGZ67" s="630"/>
      <c r="KHA67" s="630"/>
      <c r="KHB67" s="630"/>
      <c r="KHC67" s="630"/>
      <c r="KHD67" s="630"/>
      <c r="KHE67" s="630"/>
      <c r="KHF67" s="630"/>
      <c r="KHG67" s="630"/>
      <c r="KHH67" s="630"/>
      <c r="KHI67" s="630"/>
      <c r="KHJ67" s="630"/>
      <c r="KHK67" s="630"/>
      <c r="KHL67" s="630"/>
      <c r="KHM67" s="630"/>
      <c r="KHN67" s="630"/>
      <c r="KHO67" s="630"/>
      <c r="KHP67" s="630"/>
      <c r="KHQ67" s="630"/>
      <c r="KHR67" s="630"/>
      <c r="KHS67" s="630"/>
      <c r="KHT67" s="630"/>
      <c r="KHU67" s="630"/>
      <c r="KHV67" s="630"/>
      <c r="KHW67" s="630"/>
      <c r="KHX67" s="630"/>
      <c r="KHY67" s="630"/>
      <c r="KHZ67" s="630"/>
      <c r="KIA67" s="630"/>
      <c r="KIB67" s="630"/>
      <c r="KIC67" s="630"/>
      <c r="KID67" s="630"/>
      <c r="KIE67" s="630"/>
      <c r="KIF67" s="630"/>
      <c r="KIG67" s="630"/>
      <c r="KIH67" s="630"/>
      <c r="KII67" s="630"/>
      <c r="KIJ67" s="630"/>
      <c r="KIK67" s="630"/>
      <c r="KIL67" s="630"/>
      <c r="KIM67" s="630"/>
      <c r="KIN67" s="630"/>
      <c r="KIO67" s="630"/>
      <c r="KIP67" s="630"/>
      <c r="KIQ67" s="630"/>
      <c r="KIR67" s="630"/>
      <c r="KIS67" s="630"/>
      <c r="KIT67" s="630"/>
      <c r="KIU67" s="630"/>
      <c r="KIV67" s="630"/>
      <c r="KIW67" s="630"/>
      <c r="KIX67" s="630"/>
      <c r="KIY67" s="630"/>
      <c r="KIZ67" s="630"/>
      <c r="KJA67" s="630"/>
      <c r="KJB67" s="630"/>
      <c r="KJC67" s="630"/>
      <c r="KJD67" s="630"/>
      <c r="KJE67" s="630"/>
      <c r="KJF67" s="630"/>
      <c r="KJG67" s="630"/>
      <c r="KJH67" s="630"/>
      <c r="KJI67" s="630"/>
      <c r="KJJ67" s="630"/>
      <c r="KJK67" s="630"/>
      <c r="KJL67" s="630"/>
      <c r="KJM67" s="630"/>
      <c r="KJN67" s="630"/>
      <c r="KJO67" s="630"/>
      <c r="KJP67" s="630"/>
      <c r="KJQ67" s="630"/>
      <c r="KJR67" s="630"/>
      <c r="KJS67" s="630"/>
      <c r="KJT67" s="630"/>
      <c r="KJU67" s="630"/>
      <c r="KJV67" s="630"/>
      <c r="KJW67" s="630"/>
      <c r="KJX67" s="630"/>
      <c r="KJY67" s="630"/>
      <c r="KJZ67" s="630"/>
      <c r="KKA67" s="630"/>
      <c r="KKB67" s="630"/>
      <c r="KKC67" s="630"/>
      <c r="KKD67" s="630"/>
      <c r="KKE67" s="630"/>
      <c r="KKF67" s="630"/>
      <c r="KKG67" s="630"/>
      <c r="KKH67" s="630"/>
      <c r="KKI67" s="630"/>
      <c r="KKJ67" s="630"/>
      <c r="KKK67" s="630"/>
      <c r="KKL67" s="630"/>
      <c r="KKM67" s="630"/>
      <c r="KKN67" s="630"/>
      <c r="KKO67" s="630"/>
      <c r="KKP67" s="630"/>
      <c r="KKQ67" s="630"/>
      <c r="KKR67" s="630"/>
      <c r="KKS67" s="630"/>
      <c r="KKT67" s="630"/>
      <c r="KKU67" s="630"/>
      <c r="KKV67" s="630"/>
      <c r="KKW67" s="630"/>
      <c r="KKX67" s="630"/>
      <c r="KKY67" s="630"/>
      <c r="KKZ67" s="630"/>
      <c r="KLA67" s="630"/>
      <c r="KLB67" s="630"/>
      <c r="KLC67" s="630"/>
      <c r="KLD67" s="630"/>
      <c r="KLE67" s="630"/>
      <c r="KLF67" s="630"/>
      <c r="KLG67" s="630"/>
      <c r="KLH67" s="630"/>
      <c r="KLI67" s="630"/>
      <c r="KLJ67" s="630"/>
      <c r="KLK67" s="630"/>
      <c r="KLL67" s="630"/>
      <c r="KLM67" s="630"/>
      <c r="KLN67" s="630"/>
      <c r="KLO67" s="630"/>
      <c r="KLP67" s="630"/>
      <c r="KLQ67" s="630"/>
      <c r="KLR67" s="630"/>
      <c r="KLS67" s="630"/>
      <c r="KLT67" s="630"/>
      <c r="KLU67" s="630"/>
      <c r="KLV67" s="630"/>
      <c r="KLW67" s="630"/>
      <c r="KLX67" s="630"/>
      <c r="KLY67" s="630"/>
      <c r="KLZ67" s="630"/>
      <c r="KMA67" s="630"/>
      <c r="KMB67" s="630"/>
      <c r="KMC67" s="630"/>
      <c r="KMD67" s="630"/>
      <c r="KME67" s="630"/>
      <c r="KMF67" s="630"/>
      <c r="KMG67" s="630"/>
      <c r="KMH67" s="630"/>
      <c r="KMI67" s="630"/>
      <c r="KMJ67" s="630"/>
      <c r="KMK67" s="630"/>
      <c r="KML67" s="630"/>
      <c r="KMM67" s="630"/>
      <c r="KMN67" s="630"/>
      <c r="KMO67" s="630"/>
      <c r="KMP67" s="630"/>
      <c r="KMQ67" s="630"/>
      <c r="KMR67" s="630"/>
      <c r="KMS67" s="630"/>
      <c r="KMT67" s="630"/>
      <c r="KMU67" s="630"/>
      <c r="KMV67" s="630"/>
      <c r="KMW67" s="630"/>
      <c r="KMX67" s="630"/>
      <c r="KMY67" s="630"/>
      <c r="KMZ67" s="630"/>
      <c r="KNA67" s="630"/>
      <c r="KNB67" s="630"/>
      <c r="KNC67" s="630"/>
      <c r="KND67" s="630"/>
      <c r="KNE67" s="630"/>
      <c r="KNF67" s="630"/>
      <c r="KNG67" s="630"/>
      <c r="KNH67" s="630"/>
      <c r="KNI67" s="630"/>
      <c r="KNJ67" s="630"/>
      <c r="KNK67" s="630"/>
      <c r="KNL67" s="630"/>
      <c r="KNM67" s="630"/>
      <c r="KNN67" s="630"/>
      <c r="KNO67" s="630"/>
      <c r="KNP67" s="630"/>
      <c r="KNQ67" s="630"/>
      <c r="KNR67" s="630"/>
      <c r="KNS67" s="630"/>
      <c r="KNT67" s="630"/>
      <c r="KNU67" s="630"/>
      <c r="KNV67" s="630"/>
      <c r="KNW67" s="630"/>
      <c r="KNX67" s="630"/>
      <c r="KNY67" s="630"/>
      <c r="KNZ67" s="630"/>
      <c r="KOA67" s="630"/>
      <c r="KOB67" s="630"/>
      <c r="KOC67" s="630"/>
      <c r="KOD67" s="630"/>
      <c r="KOE67" s="630"/>
      <c r="KOF67" s="630"/>
      <c r="KOG67" s="630"/>
      <c r="KOH67" s="630"/>
      <c r="KOI67" s="630"/>
      <c r="KOJ67" s="630"/>
      <c r="KOK67" s="630"/>
      <c r="KOL67" s="630"/>
      <c r="KOM67" s="630"/>
      <c r="KON67" s="630"/>
      <c r="KOO67" s="630"/>
      <c r="KOP67" s="630"/>
      <c r="KOQ67" s="630"/>
      <c r="KOR67" s="630"/>
      <c r="KOS67" s="630"/>
      <c r="KOT67" s="630"/>
      <c r="KOU67" s="630"/>
      <c r="KOV67" s="630"/>
      <c r="KOW67" s="630"/>
      <c r="KOX67" s="630"/>
      <c r="KOY67" s="630"/>
      <c r="KOZ67" s="630"/>
      <c r="KPA67" s="630"/>
      <c r="KPB67" s="630"/>
      <c r="KPC67" s="630"/>
      <c r="KPD67" s="630"/>
      <c r="KPE67" s="630"/>
      <c r="KPF67" s="630"/>
      <c r="KPG67" s="630"/>
      <c r="KPH67" s="630"/>
      <c r="KPI67" s="630"/>
      <c r="KPJ67" s="630"/>
      <c r="KPK67" s="630"/>
      <c r="KPL67" s="630"/>
      <c r="KPM67" s="630"/>
      <c r="KPN67" s="630"/>
      <c r="KPO67" s="630"/>
      <c r="KPP67" s="630"/>
      <c r="KPQ67" s="630"/>
      <c r="KPR67" s="630"/>
      <c r="KPS67" s="630"/>
      <c r="KPT67" s="630"/>
      <c r="KPU67" s="630"/>
      <c r="KPV67" s="630"/>
      <c r="KPW67" s="630"/>
      <c r="KPX67" s="630"/>
      <c r="KPY67" s="630"/>
      <c r="KPZ67" s="630"/>
      <c r="KQA67" s="630"/>
      <c r="KQB67" s="630"/>
      <c r="KQC67" s="630"/>
      <c r="KQD67" s="630"/>
      <c r="KQE67" s="630"/>
      <c r="KQF67" s="630"/>
      <c r="KQG67" s="630"/>
      <c r="KQH67" s="630"/>
      <c r="KQI67" s="630"/>
      <c r="KQJ67" s="630"/>
      <c r="KQK67" s="630"/>
      <c r="KQL67" s="630"/>
      <c r="KQM67" s="630"/>
      <c r="KQN67" s="630"/>
      <c r="KQO67" s="630"/>
      <c r="KQP67" s="630"/>
      <c r="KQQ67" s="630"/>
      <c r="KQR67" s="630"/>
      <c r="KQS67" s="630"/>
      <c r="KQT67" s="630"/>
      <c r="KQU67" s="630"/>
      <c r="KQV67" s="630"/>
      <c r="KQW67" s="630"/>
      <c r="KQX67" s="630"/>
      <c r="KQY67" s="630"/>
      <c r="KQZ67" s="630"/>
      <c r="KRA67" s="630"/>
      <c r="KRB67" s="630"/>
      <c r="KRC67" s="630"/>
      <c r="KRD67" s="630"/>
      <c r="KRE67" s="630"/>
      <c r="KRF67" s="630"/>
      <c r="KRG67" s="630"/>
      <c r="KRH67" s="630"/>
      <c r="KRI67" s="630"/>
      <c r="KRJ67" s="630"/>
      <c r="KRK67" s="630"/>
      <c r="KRL67" s="630"/>
      <c r="KRM67" s="630"/>
      <c r="KRN67" s="630"/>
      <c r="KRO67" s="630"/>
      <c r="KRP67" s="630"/>
      <c r="KRQ67" s="630"/>
      <c r="KRR67" s="630"/>
      <c r="KRS67" s="630"/>
      <c r="KRT67" s="630"/>
      <c r="KRU67" s="630"/>
      <c r="KRV67" s="630"/>
      <c r="KRW67" s="630"/>
      <c r="KRX67" s="630"/>
      <c r="KRY67" s="630"/>
      <c r="KRZ67" s="630"/>
      <c r="KSA67" s="630"/>
      <c r="KSB67" s="630"/>
      <c r="KSC67" s="630"/>
      <c r="KSD67" s="630"/>
      <c r="KSE67" s="630"/>
      <c r="KSF67" s="630"/>
      <c r="KSG67" s="630"/>
      <c r="KSH67" s="630"/>
      <c r="KSI67" s="630"/>
      <c r="KSJ67" s="630"/>
      <c r="KSK67" s="630"/>
      <c r="KSL67" s="630"/>
      <c r="KSM67" s="630"/>
      <c r="KSN67" s="630"/>
      <c r="KSO67" s="630"/>
      <c r="KSP67" s="630"/>
      <c r="KSQ67" s="630"/>
      <c r="KSR67" s="630"/>
      <c r="KSS67" s="630"/>
      <c r="KST67" s="630"/>
      <c r="KSU67" s="630"/>
      <c r="KSV67" s="630"/>
      <c r="KSW67" s="630"/>
      <c r="KSX67" s="630"/>
      <c r="KSY67" s="630"/>
      <c r="KSZ67" s="630"/>
      <c r="KTA67" s="630"/>
      <c r="KTB67" s="630"/>
      <c r="KTC67" s="630"/>
      <c r="KTD67" s="630"/>
      <c r="KTE67" s="630"/>
      <c r="KTF67" s="630"/>
      <c r="KTG67" s="630"/>
      <c r="KTH67" s="630"/>
      <c r="KTI67" s="630"/>
      <c r="KTJ67" s="630"/>
      <c r="KTK67" s="630"/>
      <c r="KTL67" s="630"/>
      <c r="KTM67" s="630"/>
      <c r="KTN67" s="630"/>
      <c r="KTO67" s="630"/>
      <c r="KTP67" s="630"/>
      <c r="KTQ67" s="630"/>
      <c r="KTR67" s="630"/>
      <c r="KTS67" s="630"/>
      <c r="KTT67" s="630"/>
      <c r="KTU67" s="630"/>
      <c r="KTV67" s="630"/>
      <c r="KTW67" s="630"/>
      <c r="KTX67" s="630"/>
      <c r="KTY67" s="630"/>
      <c r="KTZ67" s="630"/>
      <c r="KUA67" s="630"/>
      <c r="KUB67" s="630"/>
      <c r="KUC67" s="630"/>
      <c r="KUD67" s="630"/>
      <c r="KUE67" s="630"/>
      <c r="KUF67" s="630"/>
      <c r="KUG67" s="630"/>
      <c r="KUH67" s="630"/>
      <c r="KUI67" s="630"/>
      <c r="KUJ67" s="630"/>
      <c r="KUK67" s="630"/>
      <c r="KUL67" s="630"/>
      <c r="KUM67" s="630"/>
      <c r="KUN67" s="630"/>
      <c r="KUO67" s="630"/>
      <c r="KUP67" s="630"/>
      <c r="KUQ67" s="630"/>
      <c r="KUR67" s="630"/>
      <c r="KUS67" s="630"/>
      <c r="KUT67" s="630"/>
      <c r="KUU67" s="630"/>
      <c r="KUV67" s="630"/>
      <c r="KUW67" s="630"/>
      <c r="KUX67" s="630"/>
      <c r="KUY67" s="630"/>
      <c r="KUZ67" s="630"/>
      <c r="KVA67" s="630"/>
      <c r="KVB67" s="630"/>
      <c r="KVC67" s="630"/>
      <c r="KVD67" s="630"/>
      <c r="KVE67" s="630"/>
      <c r="KVF67" s="630"/>
      <c r="KVG67" s="630"/>
      <c r="KVH67" s="630"/>
      <c r="KVI67" s="630"/>
      <c r="KVJ67" s="630"/>
      <c r="KVK67" s="630"/>
      <c r="KVL67" s="630"/>
      <c r="KVM67" s="630"/>
      <c r="KVN67" s="630"/>
      <c r="KVO67" s="630"/>
      <c r="KVP67" s="630"/>
      <c r="KVQ67" s="630"/>
      <c r="KVR67" s="630"/>
      <c r="KVS67" s="630"/>
      <c r="KVT67" s="630"/>
      <c r="KVU67" s="630"/>
      <c r="KVV67" s="630"/>
      <c r="KVW67" s="630"/>
      <c r="KVX67" s="630"/>
      <c r="KVY67" s="630"/>
      <c r="KVZ67" s="630"/>
      <c r="KWA67" s="630"/>
      <c r="KWB67" s="630"/>
      <c r="KWC67" s="630"/>
      <c r="KWD67" s="630"/>
      <c r="KWE67" s="630"/>
      <c r="KWF67" s="630"/>
      <c r="KWG67" s="630"/>
      <c r="KWH67" s="630"/>
      <c r="KWI67" s="630"/>
      <c r="KWJ67" s="630"/>
      <c r="KWK67" s="630"/>
      <c r="KWL67" s="630"/>
      <c r="KWM67" s="630"/>
      <c r="KWN67" s="630"/>
      <c r="KWO67" s="630"/>
      <c r="KWP67" s="630"/>
      <c r="KWQ67" s="630"/>
      <c r="KWR67" s="630"/>
      <c r="KWS67" s="630"/>
      <c r="KWT67" s="630"/>
      <c r="KWU67" s="630"/>
      <c r="KWV67" s="630"/>
      <c r="KWW67" s="630"/>
      <c r="KWX67" s="630"/>
      <c r="KWY67" s="630"/>
      <c r="KWZ67" s="630"/>
      <c r="KXA67" s="630"/>
      <c r="KXB67" s="630"/>
      <c r="KXC67" s="630"/>
      <c r="KXD67" s="630"/>
      <c r="KXE67" s="630"/>
      <c r="KXF67" s="630"/>
      <c r="KXG67" s="630"/>
      <c r="KXH67" s="630"/>
      <c r="KXI67" s="630"/>
      <c r="KXJ67" s="630"/>
      <c r="KXK67" s="630"/>
      <c r="KXL67" s="630"/>
      <c r="KXM67" s="630"/>
      <c r="KXN67" s="630"/>
      <c r="KXO67" s="630"/>
      <c r="KXP67" s="630"/>
      <c r="KXQ67" s="630"/>
      <c r="KXR67" s="630"/>
      <c r="KXS67" s="630"/>
      <c r="KXT67" s="630"/>
      <c r="KXU67" s="630"/>
      <c r="KXV67" s="630"/>
      <c r="KXW67" s="630"/>
      <c r="KXX67" s="630"/>
      <c r="KXY67" s="630"/>
      <c r="KXZ67" s="630"/>
      <c r="KYA67" s="630"/>
      <c r="KYB67" s="630"/>
      <c r="KYC67" s="630"/>
      <c r="KYD67" s="630"/>
      <c r="KYE67" s="630"/>
      <c r="KYF67" s="630"/>
      <c r="KYG67" s="630"/>
      <c r="KYH67" s="630"/>
      <c r="KYI67" s="630"/>
      <c r="KYJ67" s="630"/>
      <c r="KYK67" s="630"/>
      <c r="KYL67" s="630"/>
      <c r="KYM67" s="630"/>
      <c r="KYN67" s="630"/>
      <c r="KYO67" s="630"/>
      <c r="KYP67" s="630"/>
      <c r="KYQ67" s="630"/>
      <c r="KYR67" s="630"/>
      <c r="KYS67" s="630"/>
      <c r="KYT67" s="630"/>
      <c r="KYU67" s="630"/>
      <c r="KYV67" s="630"/>
      <c r="KYW67" s="630"/>
      <c r="KYX67" s="630"/>
      <c r="KYY67" s="630"/>
      <c r="KYZ67" s="630"/>
      <c r="KZA67" s="630"/>
      <c r="KZB67" s="630"/>
      <c r="KZC67" s="630"/>
      <c r="KZD67" s="630"/>
      <c r="KZE67" s="630"/>
      <c r="KZF67" s="630"/>
      <c r="KZG67" s="630"/>
      <c r="KZH67" s="630"/>
      <c r="KZI67" s="630"/>
      <c r="KZJ67" s="630"/>
      <c r="KZK67" s="630"/>
      <c r="KZL67" s="630"/>
      <c r="KZM67" s="630"/>
      <c r="KZN67" s="630"/>
      <c r="KZO67" s="630"/>
      <c r="KZP67" s="630"/>
      <c r="KZQ67" s="630"/>
      <c r="KZR67" s="630"/>
      <c r="KZS67" s="630"/>
      <c r="KZT67" s="630"/>
      <c r="KZU67" s="630"/>
      <c r="KZV67" s="630"/>
      <c r="KZW67" s="630"/>
      <c r="KZX67" s="630"/>
      <c r="KZY67" s="630"/>
      <c r="KZZ67" s="630"/>
      <c r="LAA67" s="630"/>
      <c r="LAB67" s="630"/>
      <c r="LAC67" s="630"/>
      <c r="LAD67" s="630"/>
      <c r="LAE67" s="630"/>
      <c r="LAF67" s="630"/>
      <c r="LAG67" s="630"/>
      <c r="LAH67" s="630"/>
      <c r="LAI67" s="630"/>
      <c r="LAJ67" s="630"/>
      <c r="LAK67" s="630"/>
      <c r="LAL67" s="630"/>
      <c r="LAM67" s="630"/>
      <c r="LAN67" s="630"/>
      <c r="LAO67" s="630"/>
      <c r="LAP67" s="630"/>
      <c r="LAQ67" s="630"/>
      <c r="LAR67" s="630"/>
      <c r="LAS67" s="630"/>
      <c r="LAT67" s="630"/>
      <c r="LAU67" s="630"/>
      <c r="LAV67" s="630"/>
      <c r="LAW67" s="630"/>
      <c r="LAX67" s="630"/>
      <c r="LAY67" s="630"/>
      <c r="LAZ67" s="630"/>
      <c r="LBA67" s="630"/>
      <c r="LBB67" s="630"/>
      <c r="LBC67" s="630"/>
      <c r="LBD67" s="630"/>
      <c r="LBE67" s="630"/>
      <c r="LBF67" s="630"/>
      <c r="LBG67" s="630"/>
      <c r="LBH67" s="630"/>
      <c r="LBI67" s="630"/>
      <c r="LBJ67" s="630"/>
      <c r="LBK67" s="630"/>
      <c r="LBL67" s="630"/>
      <c r="LBM67" s="630"/>
      <c r="LBN67" s="630"/>
      <c r="LBO67" s="630"/>
      <c r="LBP67" s="630"/>
      <c r="LBQ67" s="630"/>
      <c r="LBR67" s="630"/>
      <c r="LBS67" s="630"/>
      <c r="LBT67" s="630"/>
      <c r="LBU67" s="630"/>
      <c r="LBV67" s="630"/>
      <c r="LBW67" s="630"/>
      <c r="LBX67" s="630"/>
      <c r="LBY67" s="630"/>
      <c r="LBZ67" s="630"/>
      <c r="LCA67" s="630"/>
      <c r="LCB67" s="630"/>
      <c r="LCC67" s="630"/>
      <c r="LCD67" s="630"/>
      <c r="LCE67" s="630"/>
      <c r="LCF67" s="630"/>
      <c r="LCG67" s="630"/>
      <c r="LCH67" s="630"/>
      <c r="LCI67" s="630"/>
      <c r="LCJ67" s="630"/>
      <c r="LCK67" s="630"/>
      <c r="LCL67" s="630"/>
      <c r="LCM67" s="630"/>
      <c r="LCN67" s="630"/>
      <c r="LCO67" s="630"/>
      <c r="LCP67" s="630"/>
      <c r="LCQ67" s="630"/>
      <c r="LCR67" s="630"/>
      <c r="LCS67" s="630"/>
      <c r="LCT67" s="630"/>
      <c r="LCU67" s="630"/>
      <c r="LCV67" s="630"/>
      <c r="LCW67" s="630"/>
      <c r="LCX67" s="630"/>
      <c r="LCY67" s="630"/>
      <c r="LCZ67" s="630"/>
      <c r="LDA67" s="630"/>
      <c r="LDB67" s="630"/>
      <c r="LDC67" s="630"/>
      <c r="LDD67" s="630"/>
      <c r="LDE67" s="630"/>
      <c r="LDF67" s="630"/>
      <c r="LDG67" s="630"/>
      <c r="LDH67" s="630"/>
      <c r="LDI67" s="630"/>
      <c r="LDJ67" s="630"/>
      <c r="LDK67" s="630"/>
      <c r="LDL67" s="630"/>
      <c r="LDM67" s="630"/>
      <c r="LDN67" s="630"/>
      <c r="LDO67" s="630"/>
      <c r="LDP67" s="630"/>
      <c r="LDQ67" s="630"/>
      <c r="LDR67" s="630"/>
      <c r="LDS67" s="630"/>
      <c r="LDT67" s="630"/>
      <c r="LDU67" s="630"/>
      <c r="LDV67" s="630"/>
      <c r="LDW67" s="630"/>
      <c r="LDX67" s="630"/>
      <c r="LDY67" s="630"/>
      <c r="LDZ67" s="630"/>
      <c r="LEA67" s="630"/>
      <c r="LEB67" s="630"/>
      <c r="LEC67" s="630"/>
      <c r="LED67" s="630"/>
      <c r="LEE67" s="630"/>
      <c r="LEF67" s="630"/>
      <c r="LEG67" s="630"/>
      <c r="LEH67" s="630"/>
      <c r="LEI67" s="630"/>
      <c r="LEJ67" s="630"/>
      <c r="LEK67" s="630"/>
      <c r="LEL67" s="630"/>
      <c r="LEM67" s="630"/>
      <c r="LEN67" s="630"/>
      <c r="LEO67" s="630"/>
      <c r="LEP67" s="630"/>
      <c r="LEQ67" s="630"/>
      <c r="LER67" s="630"/>
      <c r="LES67" s="630"/>
      <c r="LET67" s="630"/>
      <c r="LEU67" s="630"/>
      <c r="LEV67" s="630"/>
      <c r="LEW67" s="630"/>
      <c r="LEX67" s="630"/>
      <c r="LEY67" s="630"/>
      <c r="LEZ67" s="630"/>
      <c r="LFA67" s="630"/>
      <c r="LFB67" s="630"/>
      <c r="LFC67" s="630"/>
      <c r="LFD67" s="630"/>
      <c r="LFE67" s="630"/>
      <c r="LFF67" s="630"/>
      <c r="LFG67" s="630"/>
      <c r="LFH67" s="630"/>
      <c r="LFI67" s="630"/>
      <c r="LFJ67" s="630"/>
      <c r="LFK67" s="630"/>
      <c r="LFL67" s="630"/>
      <c r="LFM67" s="630"/>
      <c r="LFN67" s="630"/>
      <c r="LFO67" s="630"/>
      <c r="LFP67" s="630"/>
      <c r="LFQ67" s="630"/>
      <c r="LFR67" s="630"/>
      <c r="LFS67" s="630"/>
      <c r="LFT67" s="630"/>
      <c r="LFU67" s="630"/>
      <c r="LFV67" s="630"/>
      <c r="LFW67" s="630"/>
      <c r="LFX67" s="630"/>
      <c r="LFY67" s="630"/>
      <c r="LFZ67" s="630"/>
      <c r="LGA67" s="630"/>
      <c r="LGB67" s="630"/>
      <c r="LGC67" s="630"/>
      <c r="LGD67" s="630"/>
      <c r="LGE67" s="630"/>
      <c r="LGF67" s="630"/>
      <c r="LGG67" s="630"/>
      <c r="LGH67" s="630"/>
      <c r="LGI67" s="630"/>
      <c r="LGJ67" s="630"/>
      <c r="LGK67" s="630"/>
      <c r="LGL67" s="630"/>
      <c r="LGM67" s="630"/>
      <c r="LGN67" s="630"/>
      <c r="LGO67" s="630"/>
      <c r="LGP67" s="630"/>
      <c r="LGQ67" s="630"/>
      <c r="LGR67" s="630"/>
      <c r="LGS67" s="630"/>
      <c r="LGT67" s="630"/>
      <c r="LGU67" s="630"/>
      <c r="LGV67" s="630"/>
      <c r="LGW67" s="630"/>
      <c r="LGX67" s="630"/>
      <c r="LGY67" s="630"/>
      <c r="LGZ67" s="630"/>
      <c r="LHA67" s="630"/>
      <c r="LHB67" s="630"/>
      <c r="LHC67" s="630"/>
      <c r="LHD67" s="630"/>
      <c r="LHE67" s="630"/>
      <c r="LHF67" s="630"/>
      <c r="LHG67" s="630"/>
      <c r="LHH67" s="630"/>
      <c r="LHI67" s="630"/>
      <c r="LHJ67" s="630"/>
      <c r="LHK67" s="630"/>
      <c r="LHL67" s="630"/>
      <c r="LHM67" s="630"/>
      <c r="LHN67" s="630"/>
      <c r="LHO67" s="630"/>
      <c r="LHP67" s="630"/>
      <c r="LHQ67" s="630"/>
      <c r="LHR67" s="630"/>
      <c r="LHS67" s="630"/>
      <c r="LHT67" s="630"/>
      <c r="LHU67" s="630"/>
      <c r="LHV67" s="630"/>
      <c r="LHW67" s="630"/>
      <c r="LHX67" s="630"/>
      <c r="LHY67" s="630"/>
      <c r="LHZ67" s="630"/>
      <c r="LIA67" s="630"/>
      <c r="LIB67" s="630"/>
      <c r="LIC67" s="630"/>
      <c r="LID67" s="630"/>
      <c r="LIE67" s="630"/>
      <c r="LIF67" s="630"/>
      <c r="LIG67" s="630"/>
      <c r="LIH67" s="630"/>
      <c r="LII67" s="630"/>
      <c r="LIJ67" s="630"/>
      <c r="LIK67" s="630"/>
      <c r="LIL67" s="630"/>
      <c r="LIM67" s="630"/>
      <c r="LIN67" s="630"/>
      <c r="LIO67" s="630"/>
      <c r="LIP67" s="630"/>
      <c r="LIQ67" s="630"/>
      <c r="LIR67" s="630"/>
      <c r="LIS67" s="630"/>
      <c r="LIT67" s="630"/>
      <c r="LIU67" s="630"/>
      <c r="LIV67" s="630"/>
      <c r="LIW67" s="630"/>
      <c r="LIX67" s="630"/>
      <c r="LIY67" s="630"/>
      <c r="LIZ67" s="630"/>
      <c r="LJA67" s="630"/>
      <c r="LJB67" s="630"/>
      <c r="LJC67" s="630"/>
      <c r="LJD67" s="630"/>
      <c r="LJE67" s="630"/>
      <c r="LJF67" s="630"/>
      <c r="LJG67" s="630"/>
      <c r="LJH67" s="630"/>
      <c r="LJI67" s="630"/>
      <c r="LJJ67" s="630"/>
      <c r="LJK67" s="630"/>
      <c r="LJL67" s="630"/>
      <c r="LJM67" s="630"/>
      <c r="LJN67" s="630"/>
      <c r="LJO67" s="630"/>
      <c r="LJP67" s="630"/>
      <c r="LJQ67" s="630"/>
      <c r="LJR67" s="630"/>
      <c r="LJS67" s="630"/>
      <c r="LJT67" s="630"/>
      <c r="LJU67" s="630"/>
      <c r="LJV67" s="630"/>
      <c r="LJW67" s="630"/>
      <c r="LJX67" s="630"/>
      <c r="LJY67" s="630"/>
      <c r="LJZ67" s="630"/>
      <c r="LKA67" s="630"/>
      <c r="LKB67" s="630"/>
      <c r="LKC67" s="630"/>
      <c r="LKD67" s="630"/>
      <c r="LKE67" s="630"/>
      <c r="LKF67" s="630"/>
      <c r="LKG67" s="630"/>
      <c r="LKH67" s="630"/>
      <c r="LKI67" s="630"/>
      <c r="LKJ67" s="630"/>
      <c r="LKK67" s="630"/>
      <c r="LKL67" s="630"/>
      <c r="LKM67" s="630"/>
      <c r="LKN67" s="630"/>
      <c r="LKO67" s="630"/>
      <c r="LKP67" s="630"/>
      <c r="LKQ67" s="630"/>
      <c r="LKR67" s="630"/>
      <c r="LKS67" s="630"/>
      <c r="LKT67" s="630"/>
      <c r="LKU67" s="630"/>
      <c r="LKV67" s="630"/>
      <c r="LKW67" s="630"/>
      <c r="LKX67" s="630"/>
      <c r="LKY67" s="630"/>
      <c r="LKZ67" s="630"/>
      <c r="LLA67" s="630"/>
      <c r="LLB67" s="630"/>
      <c r="LLC67" s="630"/>
      <c r="LLD67" s="630"/>
      <c r="LLE67" s="630"/>
      <c r="LLF67" s="630"/>
      <c r="LLG67" s="630"/>
      <c r="LLH67" s="630"/>
      <c r="LLI67" s="630"/>
      <c r="LLJ67" s="630"/>
      <c r="LLK67" s="630"/>
      <c r="LLL67" s="630"/>
      <c r="LLM67" s="630"/>
      <c r="LLN67" s="630"/>
      <c r="LLO67" s="630"/>
      <c r="LLP67" s="630"/>
      <c r="LLQ67" s="630"/>
      <c r="LLR67" s="630"/>
      <c r="LLS67" s="630"/>
      <c r="LLT67" s="630"/>
      <c r="LLU67" s="630"/>
      <c r="LLV67" s="630"/>
      <c r="LLW67" s="630"/>
      <c r="LLX67" s="630"/>
      <c r="LLY67" s="630"/>
      <c r="LLZ67" s="630"/>
      <c r="LMA67" s="630"/>
      <c r="LMB67" s="630"/>
      <c r="LMC67" s="630"/>
      <c r="LMD67" s="630"/>
      <c r="LME67" s="630"/>
      <c r="LMF67" s="630"/>
      <c r="LMG67" s="630"/>
      <c r="LMH67" s="630"/>
      <c r="LMI67" s="630"/>
      <c r="LMJ67" s="630"/>
      <c r="LMK67" s="630"/>
      <c r="LML67" s="630"/>
      <c r="LMM67" s="630"/>
      <c r="LMN67" s="630"/>
      <c r="LMO67" s="630"/>
      <c r="LMP67" s="630"/>
      <c r="LMQ67" s="630"/>
      <c r="LMR67" s="630"/>
      <c r="LMS67" s="630"/>
      <c r="LMT67" s="630"/>
      <c r="LMU67" s="630"/>
      <c r="LMV67" s="630"/>
      <c r="LMW67" s="630"/>
      <c r="LMX67" s="630"/>
      <c r="LMY67" s="630"/>
      <c r="LMZ67" s="630"/>
      <c r="LNA67" s="630"/>
      <c r="LNB67" s="630"/>
      <c r="LNC67" s="630"/>
      <c r="LND67" s="630"/>
      <c r="LNE67" s="630"/>
      <c r="LNF67" s="630"/>
      <c r="LNG67" s="630"/>
      <c r="LNH67" s="630"/>
      <c r="LNI67" s="630"/>
      <c r="LNJ67" s="630"/>
      <c r="LNK67" s="630"/>
      <c r="LNL67" s="630"/>
      <c r="LNM67" s="630"/>
      <c r="LNN67" s="630"/>
      <c r="LNO67" s="630"/>
      <c r="LNP67" s="630"/>
      <c r="LNQ67" s="630"/>
      <c r="LNR67" s="630"/>
      <c r="LNS67" s="630"/>
      <c r="LNT67" s="630"/>
      <c r="LNU67" s="630"/>
      <c r="LNV67" s="630"/>
      <c r="LNW67" s="630"/>
      <c r="LNX67" s="630"/>
      <c r="LNY67" s="630"/>
      <c r="LNZ67" s="630"/>
      <c r="LOA67" s="630"/>
      <c r="LOB67" s="630"/>
      <c r="LOC67" s="630"/>
      <c r="LOD67" s="630"/>
      <c r="LOE67" s="630"/>
      <c r="LOF67" s="630"/>
      <c r="LOG67" s="630"/>
      <c r="LOH67" s="630"/>
      <c r="LOI67" s="630"/>
      <c r="LOJ67" s="630"/>
      <c r="LOK67" s="630"/>
      <c r="LOL67" s="630"/>
      <c r="LOM67" s="630"/>
      <c r="LON67" s="630"/>
      <c r="LOO67" s="630"/>
      <c r="LOP67" s="630"/>
      <c r="LOQ67" s="630"/>
      <c r="LOR67" s="630"/>
      <c r="LOS67" s="630"/>
      <c r="LOT67" s="630"/>
      <c r="LOU67" s="630"/>
      <c r="LOV67" s="630"/>
      <c r="LOW67" s="630"/>
      <c r="LOX67" s="630"/>
      <c r="LOY67" s="630"/>
      <c r="LOZ67" s="630"/>
      <c r="LPA67" s="630"/>
      <c r="LPB67" s="630"/>
      <c r="LPC67" s="630"/>
      <c r="LPD67" s="630"/>
      <c r="LPE67" s="630"/>
      <c r="LPF67" s="630"/>
      <c r="LPG67" s="630"/>
      <c r="LPH67" s="630"/>
      <c r="LPI67" s="630"/>
      <c r="LPJ67" s="630"/>
      <c r="LPK67" s="630"/>
      <c r="LPL67" s="630"/>
      <c r="LPM67" s="630"/>
      <c r="LPN67" s="630"/>
      <c r="LPO67" s="630"/>
      <c r="LPP67" s="630"/>
      <c r="LPQ67" s="630"/>
      <c r="LPR67" s="630"/>
      <c r="LPS67" s="630"/>
      <c r="LPT67" s="630"/>
      <c r="LPU67" s="630"/>
      <c r="LPV67" s="630"/>
      <c r="LPW67" s="630"/>
      <c r="LPX67" s="630"/>
      <c r="LPY67" s="630"/>
      <c r="LPZ67" s="630"/>
      <c r="LQA67" s="630"/>
      <c r="LQB67" s="630"/>
      <c r="LQC67" s="630"/>
      <c r="LQD67" s="630"/>
      <c r="LQE67" s="630"/>
      <c r="LQF67" s="630"/>
      <c r="LQG67" s="630"/>
      <c r="LQH67" s="630"/>
      <c r="LQI67" s="630"/>
      <c r="LQJ67" s="630"/>
      <c r="LQK67" s="630"/>
      <c r="LQL67" s="630"/>
      <c r="LQM67" s="630"/>
      <c r="LQN67" s="630"/>
      <c r="LQO67" s="630"/>
      <c r="LQP67" s="630"/>
      <c r="LQQ67" s="630"/>
      <c r="LQR67" s="630"/>
      <c r="LQS67" s="630"/>
      <c r="LQT67" s="630"/>
      <c r="LQU67" s="630"/>
      <c r="LQV67" s="630"/>
      <c r="LQW67" s="630"/>
      <c r="LQX67" s="630"/>
      <c r="LQY67" s="630"/>
      <c r="LQZ67" s="630"/>
      <c r="LRA67" s="630"/>
      <c r="LRB67" s="630"/>
      <c r="LRC67" s="630"/>
      <c r="LRD67" s="630"/>
      <c r="LRE67" s="630"/>
      <c r="LRF67" s="630"/>
      <c r="LRG67" s="630"/>
      <c r="LRH67" s="630"/>
      <c r="LRI67" s="630"/>
      <c r="LRJ67" s="630"/>
      <c r="LRK67" s="630"/>
      <c r="LRL67" s="630"/>
      <c r="LRM67" s="630"/>
      <c r="LRN67" s="630"/>
      <c r="LRO67" s="630"/>
      <c r="LRP67" s="630"/>
      <c r="LRQ67" s="630"/>
      <c r="LRR67" s="630"/>
      <c r="LRS67" s="630"/>
      <c r="LRT67" s="630"/>
      <c r="LRU67" s="630"/>
      <c r="LRV67" s="630"/>
      <c r="LRW67" s="630"/>
      <c r="LRX67" s="630"/>
      <c r="LRY67" s="630"/>
      <c r="LRZ67" s="630"/>
      <c r="LSA67" s="630"/>
      <c r="LSB67" s="630"/>
      <c r="LSC67" s="630"/>
      <c r="LSD67" s="630"/>
      <c r="LSE67" s="630"/>
      <c r="LSF67" s="630"/>
      <c r="LSG67" s="630"/>
      <c r="LSH67" s="630"/>
      <c r="LSI67" s="630"/>
      <c r="LSJ67" s="630"/>
      <c r="LSK67" s="630"/>
      <c r="LSL67" s="630"/>
      <c r="LSM67" s="630"/>
      <c r="LSN67" s="630"/>
      <c r="LSO67" s="630"/>
      <c r="LSP67" s="630"/>
      <c r="LSQ67" s="630"/>
      <c r="LSR67" s="630"/>
      <c r="LSS67" s="630"/>
      <c r="LST67" s="630"/>
      <c r="LSU67" s="630"/>
      <c r="LSV67" s="630"/>
      <c r="LSW67" s="630"/>
      <c r="LSX67" s="630"/>
      <c r="LSY67" s="630"/>
      <c r="LSZ67" s="630"/>
      <c r="LTA67" s="630"/>
      <c r="LTB67" s="630"/>
      <c r="LTC67" s="630"/>
      <c r="LTD67" s="630"/>
      <c r="LTE67" s="630"/>
      <c r="LTF67" s="630"/>
      <c r="LTG67" s="630"/>
      <c r="LTH67" s="630"/>
      <c r="LTI67" s="630"/>
      <c r="LTJ67" s="630"/>
      <c r="LTK67" s="630"/>
      <c r="LTL67" s="630"/>
      <c r="LTM67" s="630"/>
      <c r="LTN67" s="630"/>
      <c r="LTO67" s="630"/>
      <c r="LTP67" s="630"/>
      <c r="LTQ67" s="630"/>
      <c r="LTR67" s="630"/>
      <c r="LTS67" s="630"/>
      <c r="LTT67" s="630"/>
      <c r="LTU67" s="630"/>
      <c r="LTV67" s="630"/>
      <c r="LTW67" s="630"/>
      <c r="LTX67" s="630"/>
      <c r="LTY67" s="630"/>
      <c r="LTZ67" s="630"/>
      <c r="LUA67" s="630"/>
      <c r="LUB67" s="630"/>
      <c r="LUC67" s="630"/>
      <c r="LUD67" s="630"/>
      <c r="LUE67" s="630"/>
      <c r="LUF67" s="630"/>
      <c r="LUG67" s="630"/>
      <c r="LUH67" s="630"/>
      <c r="LUI67" s="630"/>
      <c r="LUJ67" s="630"/>
      <c r="LUK67" s="630"/>
      <c r="LUL67" s="630"/>
      <c r="LUM67" s="630"/>
      <c r="LUN67" s="630"/>
      <c r="LUO67" s="630"/>
      <c r="LUP67" s="630"/>
      <c r="LUQ67" s="630"/>
      <c r="LUR67" s="630"/>
      <c r="LUS67" s="630"/>
      <c r="LUT67" s="630"/>
      <c r="LUU67" s="630"/>
      <c r="LUV67" s="630"/>
      <c r="LUW67" s="630"/>
      <c r="LUX67" s="630"/>
      <c r="LUY67" s="630"/>
      <c r="LUZ67" s="630"/>
      <c r="LVA67" s="630"/>
      <c r="LVB67" s="630"/>
      <c r="LVC67" s="630"/>
      <c r="LVD67" s="630"/>
      <c r="LVE67" s="630"/>
      <c r="LVF67" s="630"/>
      <c r="LVG67" s="630"/>
      <c r="LVH67" s="630"/>
      <c r="LVI67" s="630"/>
      <c r="LVJ67" s="630"/>
      <c r="LVK67" s="630"/>
      <c r="LVL67" s="630"/>
      <c r="LVM67" s="630"/>
      <c r="LVN67" s="630"/>
      <c r="LVO67" s="630"/>
      <c r="LVP67" s="630"/>
      <c r="LVQ67" s="630"/>
      <c r="LVR67" s="630"/>
      <c r="LVS67" s="630"/>
      <c r="LVT67" s="630"/>
      <c r="LVU67" s="630"/>
      <c r="LVV67" s="630"/>
      <c r="LVW67" s="630"/>
      <c r="LVX67" s="630"/>
      <c r="LVY67" s="630"/>
      <c r="LVZ67" s="630"/>
      <c r="LWA67" s="630"/>
      <c r="LWB67" s="630"/>
      <c r="LWC67" s="630"/>
      <c r="LWD67" s="630"/>
      <c r="LWE67" s="630"/>
      <c r="LWF67" s="630"/>
      <c r="LWG67" s="630"/>
      <c r="LWH67" s="630"/>
      <c r="LWI67" s="630"/>
      <c r="LWJ67" s="630"/>
      <c r="LWK67" s="630"/>
      <c r="LWL67" s="630"/>
      <c r="LWM67" s="630"/>
      <c r="LWN67" s="630"/>
      <c r="LWO67" s="630"/>
      <c r="LWP67" s="630"/>
      <c r="LWQ67" s="630"/>
      <c r="LWR67" s="630"/>
      <c r="LWS67" s="630"/>
      <c r="LWT67" s="630"/>
      <c r="LWU67" s="630"/>
      <c r="LWV67" s="630"/>
      <c r="LWW67" s="630"/>
      <c r="LWX67" s="630"/>
      <c r="LWY67" s="630"/>
      <c r="LWZ67" s="630"/>
      <c r="LXA67" s="630"/>
      <c r="LXB67" s="630"/>
      <c r="LXC67" s="630"/>
      <c r="LXD67" s="630"/>
      <c r="LXE67" s="630"/>
      <c r="LXF67" s="630"/>
      <c r="LXG67" s="630"/>
      <c r="LXH67" s="630"/>
      <c r="LXI67" s="630"/>
      <c r="LXJ67" s="630"/>
      <c r="LXK67" s="630"/>
      <c r="LXL67" s="630"/>
      <c r="LXM67" s="630"/>
      <c r="LXN67" s="630"/>
      <c r="LXO67" s="630"/>
      <c r="LXP67" s="630"/>
      <c r="LXQ67" s="630"/>
      <c r="LXR67" s="630"/>
      <c r="LXS67" s="630"/>
      <c r="LXT67" s="630"/>
      <c r="LXU67" s="630"/>
      <c r="LXV67" s="630"/>
      <c r="LXW67" s="630"/>
      <c r="LXX67" s="630"/>
      <c r="LXY67" s="630"/>
      <c r="LXZ67" s="630"/>
      <c r="LYA67" s="630"/>
      <c r="LYB67" s="630"/>
      <c r="LYC67" s="630"/>
      <c r="LYD67" s="630"/>
      <c r="LYE67" s="630"/>
      <c r="LYF67" s="630"/>
      <c r="LYG67" s="630"/>
      <c r="LYH67" s="630"/>
      <c r="LYI67" s="630"/>
      <c r="LYJ67" s="630"/>
      <c r="LYK67" s="630"/>
      <c r="LYL67" s="630"/>
      <c r="LYM67" s="630"/>
      <c r="LYN67" s="630"/>
      <c r="LYO67" s="630"/>
      <c r="LYP67" s="630"/>
      <c r="LYQ67" s="630"/>
      <c r="LYR67" s="630"/>
      <c r="LYS67" s="630"/>
      <c r="LYT67" s="630"/>
      <c r="LYU67" s="630"/>
      <c r="LYV67" s="630"/>
      <c r="LYW67" s="630"/>
      <c r="LYX67" s="630"/>
      <c r="LYY67" s="630"/>
      <c r="LYZ67" s="630"/>
      <c r="LZA67" s="630"/>
      <c r="LZB67" s="630"/>
      <c r="LZC67" s="630"/>
      <c r="LZD67" s="630"/>
      <c r="LZE67" s="630"/>
      <c r="LZF67" s="630"/>
      <c r="LZG67" s="630"/>
      <c r="LZH67" s="630"/>
      <c r="LZI67" s="630"/>
      <c r="LZJ67" s="630"/>
      <c r="LZK67" s="630"/>
      <c r="LZL67" s="630"/>
      <c r="LZM67" s="630"/>
      <c r="LZN67" s="630"/>
      <c r="LZO67" s="630"/>
      <c r="LZP67" s="630"/>
      <c r="LZQ67" s="630"/>
      <c r="LZR67" s="630"/>
      <c r="LZS67" s="630"/>
      <c r="LZT67" s="630"/>
      <c r="LZU67" s="630"/>
      <c r="LZV67" s="630"/>
      <c r="LZW67" s="630"/>
      <c r="LZX67" s="630"/>
      <c r="LZY67" s="630"/>
      <c r="LZZ67" s="630"/>
      <c r="MAA67" s="630"/>
      <c r="MAB67" s="630"/>
      <c r="MAC67" s="630"/>
      <c r="MAD67" s="630"/>
      <c r="MAE67" s="630"/>
      <c r="MAF67" s="630"/>
      <c r="MAG67" s="630"/>
      <c r="MAH67" s="630"/>
      <c r="MAI67" s="630"/>
      <c r="MAJ67" s="630"/>
      <c r="MAK67" s="630"/>
      <c r="MAL67" s="630"/>
      <c r="MAM67" s="630"/>
      <c r="MAN67" s="630"/>
      <c r="MAO67" s="630"/>
      <c r="MAP67" s="630"/>
      <c r="MAQ67" s="630"/>
      <c r="MAR67" s="630"/>
      <c r="MAS67" s="630"/>
      <c r="MAT67" s="630"/>
      <c r="MAU67" s="630"/>
      <c r="MAV67" s="630"/>
      <c r="MAW67" s="630"/>
      <c r="MAX67" s="630"/>
      <c r="MAY67" s="630"/>
      <c r="MAZ67" s="630"/>
      <c r="MBA67" s="630"/>
      <c r="MBB67" s="630"/>
      <c r="MBC67" s="630"/>
      <c r="MBD67" s="630"/>
      <c r="MBE67" s="630"/>
      <c r="MBF67" s="630"/>
      <c r="MBG67" s="630"/>
      <c r="MBH67" s="630"/>
      <c r="MBI67" s="630"/>
      <c r="MBJ67" s="630"/>
      <c r="MBK67" s="630"/>
      <c r="MBL67" s="630"/>
      <c r="MBM67" s="630"/>
      <c r="MBN67" s="630"/>
      <c r="MBO67" s="630"/>
      <c r="MBP67" s="630"/>
      <c r="MBQ67" s="630"/>
      <c r="MBR67" s="630"/>
      <c r="MBS67" s="630"/>
      <c r="MBT67" s="630"/>
      <c r="MBU67" s="630"/>
      <c r="MBV67" s="630"/>
      <c r="MBW67" s="630"/>
      <c r="MBX67" s="630"/>
      <c r="MBY67" s="630"/>
      <c r="MBZ67" s="630"/>
      <c r="MCA67" s="630"/>
      <c r="MCB67" s="630"/>
      <c r="MCC67" s="630"/>
      <c r="MCD67" s="630"/>
      <c r="MCE67" s="630"/>
      <c r="MCF67" s="630"/>
      <c r="MCG67" s="630"/>
      <c r="MCH67" s="630"/>
      <c r="MCI67" s="630"/>
      <c r="MCJ67" s="630"/>
      <c r="MCK67" s="630"/>
      <c r="MCL67" s="630"/>
      <c r="MCM67" s="630"/>
      <c r="MCN67" s="630"/>
      <c r="MCO67" s="630"/>
      <c r="MCP67" s="630"/>
      <c r="MCQ67" s="630"/>
      <c r="MCR67" s="630"/>
      <c r="MCS67" s="630"/>
      <c r="MCT67" s="630"/>
      <c r="MCU67" s="630"/>
      <c r="MCV67" s="630"/>
      <c r="MCW67" s="630"/>
      <c r="MCX67" s="630"/>
      <c r="MCY67" s="630"/>
      <c r="MCZ67" s="630"/>
      <c r="MDA67" s="630"/>
      <c r="MDB67" s="630"/>
      <c r="MDC67" s="630"/>
      <c r="MDD67" s="630"/>
      <c r="MDE67" s="630"/>
      <c r="MDF67" s="630"/>
      <c r="MDG67" s="630"/>
      <c r="MDH67" s="630"/>
      <c r="MDI67" s="630"/>
      <c r="MDJ67" s="630"/>
      <c r="MDK67" s="630"/>
      <c r="MDL67" s="630"/>
      <c r="MDM67" s="630"/>
      <c r="MDN67" s="630"/>
      <c r="MDO67" s="630"/>
      <c r="MDP67" s="630"/>
      <c r="MDQ67" s="630"/>
      <c r="MDR67" s="630"/>
      <c r="MDS67" s="630"/>
      <c r="MDT67" s="630"/>
      <c r="MDU67" s="630"/>
      <c r="MDV67" s="630"/>
      <c r="MDW67" s="630"/>
      <c r="MDX67" s="630"/>
      <c r="MDY67" s="630"/>
      <c r="MDZ67" s="630"/>
      <c r="MEA67" s="630"/>
      <c r="MEB67" s="630"/>
      <c r="MEC67" s="630"/>
      <c r="MED67" s="630"/>
      <c r="MEE67" s="630"/>
      <c r="MEF67" s="630"/>
      <c r="MEG67" s="630"/>
      <c r="MEH67" s="630"/>
      <c r="MEI67" s="630"/>
      <c r="MEJ67" s="630"/>
      <c r="MEK67" s="630"/>
      <c r="MEL67" s="630"/>
      <c r="MEM67" s="630"/>
      <c r="MEN67" s="630"/>
      <c r="MEO67" s="630"/>
      <c r="MEP67" s="630"/>
      <c r="MEQ67" s="630"/>
      <c r="MER67" s="630"/>
      <c r="MES67" s="630"/>
      <c r="MET67" s="630"/>
      <c r="MEU67" s="630"/>
      <c r="MEV67" s="630"/>
      <c r="MEW67" s="630"/>
      <c r="MEX67" s="630"/>
      <c r="MEY67" s="630"/>
      <c r="MEZ67" s="630"/>
      <c r="MFA67" s="630"/>
      <c r="MFB67" s="630"/>
      <c r="MFC67" s="630"/>
      <c r="MFD67" s="630"/>
      <c r="MFE67" s="630"/>
      <c r="MFF67" s="630"/>
      <c r="MFG67" s="630"/>
      <c r="MFH67" s="630"/>
      <c r="MFI67" s="630"/>
      <c r="MFJ67" s="630"/>
      <c r="MFK67" s="630"/>
      <c r="MFL67" s="630"/>
      <c r="MFM67" s="630"/>
      <c r="MFN67" s="630"/>
      <c r="MFO67" s="630"/>
      <c r="MFP67" s="630"/>
      <c r="MFQ67" s="630"/>
      <c r="MFR67" s="630"/>
      <c r="MFS67" s="630"/>
      <c r="MFT67" s="630"/>
      <c r="MFU67" s="630"/>
      <c r="MFV67" s="630"/>
      <c r="MFW67" s="630"/>
      <c r="MFX67" s="630"/>
      <c r="MFY67" s="630"/>
      <c r="MFZ67" s="630"/>
      <c r="MGA67" s="630"/>
      <c r="MGB67" s="630"/>
      <c r="MGC67" s="630"/>
      <c r="MGD67" s="630"/>
      <c r="MGE67" s="630"/>
      <c r="MGF67" s="630"/>
      <c r="MGG67" s="630"/>
      <c r="MGH67" s="630"/>
      <c r="MGI67" s="630"/>
      <c r="MGJ67" s="630"/>
      <c r="MGK67" s="630"/>
      <c r="MGL67" s="630"/>
      <c r="MGM67" s="630"/>
      <c r="MGN67" s="630"/>
      <c r="MGO67" s="630"/>
      <c r="MGP67" s="630"/>
      <c r="MGQ67" s="630"/>
      <c r="MGR67" s="630"/>
      <c r="MGS67" s="630"/>
      <c r="MGT67" s="630"/>
      <c r="MGU67" s="630"/>
      <c r="MGV67" s="630"/>
      <c r="MGW67" s="630"/>
      <c r="MGX67" s="630"/>
      <c r="MGY67" s="630"/>
      <c r="MGZ67" s="630"/>
      <c r="MHA67" s="630"/>
      <c r="MHB67" s="630"/>
      <c r="MHC67" s="630"/>
      <c r="MHD67" s="630"/>
      <c r="MHE67" s="630"/>
      <c r="MHF67" s="630"/>
      <c r="MHG67" s="630"/>
      <c r="MHH67" s="630"/>
      <c r="MHI67" s="630"/>
      <c r="MHJ67" s="630"/>
      <c r="MHK67" s="630"/>
      <c r="MHL67" s="630"/>
      <c r="MHM67" s="630"/>
      <c r="MHN67" s="630"/>
      <c r="MHO67" s="630"/>
      <c r="MHP67" s="630"/>
      <c r="MHQ67" s="630"/>
      <c r="MHR67" s="630"/>
      <c r="MHS67" s="630"/>
      <c r="MHT67" s="630"/>
      <c r="MHU67" s="630"/>
      <c r="MHV67" s="630"/>
      <c r="MHW67" s="630"/>
      <c r="MHX67" s="630"/>
      <c r="MHY67" s="630"/>
      <c r="MHZ67" s="630"/>
      <c r="MIA67" s="630"/>
      <c r="MIB67" s="630"/>
      <c r="MIC67" s="630"/>
      <c r="MID67" s="630"/>
      <c r="MIE67" s="630"/>
      <c r="MIF67" s="630"/>
      <c r="MIG67" s="630"/>
      <c r="MIH67" s="630"/>
      <c r="MII67" s="630"/>
      <c r="MIJ67" s="630"/>
      <c r="MIK67" s="630"/>
      <c r="MIL67" s="630"/>
      <c r="MIM67" s="630"/>
      <c r="MIN67" s="630"/>
      <c r="MIO67" s="630"/>
      <c r="MIP67" s="630"/>
      <c r="MIQ67" s="630"/>
      <c r="MIR67" s="630"/>
      <c r="MIS67" s="630"/>
      <c r="MIT67" s="630"/>
      <c r="MIU67" s="630"/>
      <c r="MIV67" s="630"/>
      <c r="MIW67" s="630"/>
      <c r="MIX67" s="630"/>
      <c r="MIY67" s="630"/>
      <c r="MIZ67" s="630"/>
      <c r="MJA67" s="630"/>
      <c r="MJB67" s="630"/>
      <c r="MJC67" s="630"/>
      <c r="MJD67" s="630"/>
      <c r="MJE67" s="630"/>
      <c r="MJF67" s="630"/>
      <c r="MJG67" s="630"/>
      <c r="MJH67" s="630"/>
      <c r="MJI67" s="630"/>
      <c r="MJJ67" s="630"/>
      <c r="MJK67" s="630"/>
      <c r="MJL67" s="630"/>
      <c r="MJM67" s="630"/>
      <c r="MJN67" s="630"/>
      <c r="MJO67" s="630"/>
      <c r="MJP67" s="630"/>
      <c r="MJQ67" s="630"/>
      <c r="MJR67" s="630"/>
      <c r="MJS67" s="630"/>
      <c r="MJT67" s="630"/>
      <c r="MJU67" s="630"/>
      <c r="MJV67" s="630"/>
      <c r="MJW67" s="630"/>
      <c r="MJX67" s="630"/>
      <c r="MJY67" s="630"/>
      <c r="MJZ67" s="630"/>
      <c r="MKA67" s="630"/>
      <c r="MKB67" s="630"/>
      <c r="MKC67" s="630"/>
      <c r="MKD67" s="630"/>
      <c r="MKE67" s="630"/>
      <c r="MKF67" s="630"/>
      <c r="MKG67" s="630"/>
      <c r="MKH67" s="630"/>
      <c r="MKI67" s="630"/>
      <c r="MKJ67" s="630"/>
      <c r="MKK67" s="630"/>
      <c r="MKL67" s="630"/>
      <c r="MKM67" s="630"/>
      <c r="MKN67" s="630"/>
      <c r="MKO67" s="630"/>
      <c r="MKP67" s="630"/>
      <c r="MKQ67" s="630"/>
      <c r="MKR67" s="630"/>
      <c r="MKS67" s="630"/>
      <c r="MKT67" s="630"/>
      <c r="MKU67" s="630"/>
      <c r="MKV67" s="630"/>
      <c r="MKW67" s="630"/>
      <c r="MKX67" s="630"/>
      <c r="MKY67" s="630"/>
      <c r="MKZ67" s="630"/>
      <c r="MLA67" s="630"/>
      <c r="MLB67" s="630"/>
      <c r="MLC67" s="630"/>
      <c r="MLD67" s="630"/>
      <c r="MLE67" s="630"/>
      <c r="MLF67" s="630"/>
      <c r="MLG67" s="630"/>
      <c r="MLH67" s="630"/>
      <c r="MLI67" s="630"/>
      <c r="MLJ67" s="630"/>
      <c r="MLK67" s="630"/>
      <c r="MLL67" s="630"/>
      <c r="MLM67" s="630"/>
      <c r="MLN67" s="630"/>
      <c r="MLO67" s="630"/>
      <c r="MLP67" s="630"/>
      <c r="MLQ67" s="630"/>
      <c r="MLR67" s="630"/>
      <c r="MLS67" s="630"/>
      <c r="MLT67" s="630"/>
      <c r="MLU67" s="630"/>
      <c r="MLV67" s="630"/>
      <c r="MLW67" s="630"/>
      <c r="MLX67" s="630"/>
      <c r="MLY67" s="630"/>
      <c r="MLZ67" s="630"/>
      <c r="MMA67" s="630"/>
      <c r="MMB67" s="630"/>
      <c r="MMC67" s="630"/>
      <c r="MMD67" s="630"/>
      <c r="MME67" s="630"/>
      <c r="MMF67" s="630"/>
      <c r="MMG67" s="630"/>
      <c r="MMH67" s="630"/>
      <c r="MMI67" s="630"/>
      <c r="MMJ67" s="630"/>
      <c r="MMK67" s="630"/>
      <c r="MML67" s="630"/>
      <c r="MMM67" s="630"/>
      <c r="MMN67" s="630"/>
      <c r="MMO67" s="630"/>
      <c r="MMP67" s="630"/>
      <c r="MMQ67" s="630"/>
      <c r="MMR67" s="630"/>
      <c r="MMS67" s="630"/>
      <c r="MMT67" s="630"/>
      <c r="MMU67" s="630"/>
      <c r="MMV67" s="630"/>
      <c r="MMW67" s="630"/>
      <c r="MMX67" s="630"/>
      <c r="MMY67" s="630"/>
      <c r="MMZ67" s="630"/>
      <c r="MNA67" s="630"/>
      <c r="MNB67" s="630"/>
      <c r="MNC67" s="630"/>
      <c r="MND67" s="630"/>
      <c r="MNE67" s="630"/>
      <c r="MNF67" s="630"/>
      <c r="MNG67" s="630"/>
      <c r="MNH67" s="630"/>
      <c r="MNI67" s="630"/>
      <c r="MNJ67" s="630"/>
      <c r="MNK67" s="630"/>
      <c r="MNL67" s="630"/>
      <c r="MNM67" s="630"/>
      <c r="MNN67" s="630"/>
      <c r="MNO67" s="630"/>
      <c r="MNP67" s="630"/>
      <c r="MNQ67" s="630"/>
      <c r="MNR67" s="630"/>
      <c r="MNS67" s="630"/>
      <c r="MNT67" s="630"/>
      <c r="MNU67" s="630"/>
      <c r="MNV67" s="630"/>
      <c r="MNW67" s="630"/>
      <c r="MNX67" s="630"/>
      <c r="MNY67" s="630"/>
      <c r="MNZ67" s="630"/>
      <c r="MOA67" s="630"/>
      <c r="MOB67" s="630"/>
      <c r="MOC67" s="630"/>
      <c r="MOD67" s="630"/>
      <c r="MOE67" s="630"/>
      <c r="MOF67" s="630"/>
      <c r="MOG67" s="630"/>
      <c r="MOH67" s="630"/>
      <c r="MOI67" s="630"/>
      <c r="MOJ67" s="630"/>
      <c r="MOK67" s="630"/>
      <c r="MOL67" s="630"/>
      <c r="MOM67" s="630"/>
      <c r="MON67" s="630"/>
      <c r="MOO67" s="630"/>
      <c r="MOP67" s="630"/>
      <c r="MOQ67" s="630"/>
      <c r="MOR67" s="630"/>
      <c r="MOS67" s="630"/>
      <c r="MOT67" s="630"/>
      <c r="MOU67" s="630"/>
      <c r="MOV67" s="630"/>
      <c r="MOW67" s="630"/>
      <c r="MOX67" s="630"/>
      <c r="MOY67" s="630"/>
      <c r="MOZ67" s="630"/>
      <c r="MPA67" s="630"/>
      <c r="MPB67" s="630"/>
      <c r="MPC67" s="630"/>
      <c r="MPD67" s="630"/>
      <c r="MPE67" s="630"/>
      <c r="MPF67" s="630"/>
      <c r="MPG67" s="630"/>
      <c r="MPH67" s="630"/>
      <c r="MPI67" s="630"/>
      <c r="MPJ67" s="630"/>
      <c r="MPK67" s="630"/>
      <c r="MPL67" s="630"/>
      <c r="MPM67" s="630"/>
      <c r="MPN67" s="630"/>
      <c r="MPO67" s="630"/>
      <c r="MPP67" s="630"/>
      <c r="MPQ67" s="630"/>
      <c r="MPR67" s="630"/>
      <c r="MPS67" s="630"/>
      <c r="MPT67" s="630"/>
      <c r="MPU67" s="630"/>
      <c r="MPV67" s="630"/>
      <c r="MPW67" s="630"/>
      <c r="MPX67" s="630"/>
      <c r="MPY67" s="630"/>
      <c r="MPZ67" s="630"/>
      <c r="MQA67" s="630"/>
      <c r="MQB67" s="630"/>
      <c r="MQC67" s="630"/>
      <c r="MQD67" s="630"/>
      <c r="MQE67" s="630"/>
      <c r="MQF67" s="630"/>
      <c r="MQG67" s="630"/>
      <c r="MQH67" s="630"/>
      <c r="MQI67" s="630"/>
      <c r="MQJ67" s="630"/>
      <c r="MQK67" s="630"/>
      <c r="MQL67" s="630"/>
      <c r="MQM67" s="630"/>
      <c r="MQN67" s="630"/>
      <c r="MQO67" s="630"/>
      <c r="MQP67" s="630"/>
      <c r="MQQ67" s="630"/>
      <c r="MQR67" s="630"/>
      <c r="MQS67" s="630"/>
      <c r="MQT67" s="630"/>
      <c r="MQU67" s="630"/>
      <c r="MQV67" s="630"/>
      <c r="MQW67" s="630"/>
      <c r="MQX67" s="630"/>
      <c r="MQY67" s="630"/>
      <c r="MQZ67" s="630"/>
      <c r="MRA67" s="630"/>
      <c r="MRB67" s="630"/>
      <c r="MRC67" s="630"/>
      <c r="MRD67" s="630"/>
      <c r="MRE67" s="630"/>
      <c r="MRF67" s="630"/>
      <c r="MRG67" s="630"/>
      <c r="MRH67" s="630"/>
      <c r="MRI67" s="630"/>
      <c r="MRJ67" s="630"/>
      <c r="MRK67" s="630"/>
      <c r="MRL67" s="630"/>
      <c r="MRM67" s="630"/>
      <c r="MRN67" s="630"/>
      <c r="MRO67" s="630"/>
      <c r="MRP67" s="630"/>
      <c r="MRQ67" s="630"/>
      <c r="MRR67" s="630"/>
      <c r="MRS67" s="630"/>
      <c r="MRT67" s="630"/>
      <c r="MRU67" s="630"/>
      <c r="MRV67" s="630"/>
      <c r="MRW67" s="630"/>
      <c r="MRX67" s="630"/>
      <c r="MRY67" s="630"/>
      <c r="MRZ67" s="630"/>
      <c r="MSA67" s="630"/>
      <c r="MSB67" s="630"/>
      <c r="MSC67" s="630"/>
      <c r="MSD67" s="630"/>
      <c r="MSE67" s="630"/>
      <c r="MSF67" s="630"/>
      <c r="MSG67" s="630"/>
      <c r="MSH67" s="630"/>
      <c r="MSI67" s="630"/>
      <c r="MSJ67" s="630"/>
      <c r="MSK67" s="630"/>
      <c r="MSL67" s="630"/>
      <c r="MSM67" s="630"/>
      <c r="MSN67" s="630"/>
      <c r="MSO67" s="630"/>
      <c r="MSP67" s="630"/>
      <c r="MSQ67" s="630"/>
      <c r="MSR67" s="630"/>
      <c r="MSS67" s="630"/>
      <c r="MST67" s="630"/>
      <c r="MSU67" s="630"/>
      <c r="MSV67" s="630"/>
      <c r="MSW67" s="630"/>
      <c r="MSX67" s="630"/>
      <c r="MSY67" s="630"/>
      <c r="MSZ67" s="630"/>
      <c r="MTA67" s="630"/>
      <c r="MTB67" s="630"/>
      <c r="MTC67" s="630"/>
      <c r="MTD67" s="630"/>
      <c r="MTE67" s="630"/>
      <c r="MTF67" s="630"/>
      <c r="MTG67" s="630"/>
      <c r="MTH67" s="630"/>
      <c r="MTI67" s="630"/>
      <c r="MTJ67" s="630"/>
      <c r="MTK67" s="630"/>
      <c r="MTL67" s="630"/>
      <c r="MTM67" s="630"/>
      <c r="MTN67" s="630"/>
      <c r="MTO67" s="630"/>
      <c r="MTP67" s="630"/>
      <c r="MTQ67" s="630"/>
      <c r="MTR67" s="630"/>
      <c r="MTS67" s="630"/>
      <c r="MTT67" s="630"/>
      <c r="MTU67" s="630"/>
      <c r="MTV67" s="630"/>
      <c r="MTW67" s="630"/>
      <c r="MTX67" s="630"/>
      <c r="MTY67" s="630"/>
      <c r="MTZ67" s="630"/>
      <c r="MUA67" s="630"/>
      <c r="MUB67" s="630"/>
      <c r="MUC67" s="630"/>
      <c r="MUD67" s="630"/>
      <c r="MUE67" s="630"/>
      <c r="MUF67" s="630"/>
      <c r="MUG67" s="630"/>
      <c r="MUH67" s="630"/>
      <c r="MUI67" s="630"/>
      <c r="MUJ67" s="630"/>
      <c r="MUK67" s="630"/>
      <c r="MUL67" s="630"/>
      <c r="MUM67" s="630"/>
      <c r="MUN67" s="630"/>
      <c r="MUO67" s="630"/>
      <c r="MUP67" s="630"/>
      <c r="MUQ67" s="630"/>
      <c r="MUR67" s="630"/>
      <c r="MUS67" s="630"/>
      <c r="MUT67" s="630"/>
      <c r="MUU67" s="630"/>
      <c r="MUV67" s="630"/>
      <c r="MUW67" s="630"/>
      <c r="MUX67" s="630"/>
      <c r="MUY67" s="630"/>
      <c r="MUZ67" s="630"/>
      <c r="MVA67" s="630"/>
      <c r="MVB67" s="630"/>
      <c r="MVC67" s="630"/>
      <c r="MVD67" s="630"/>
      <c r="MVE67" s="630"/>
      <c r="MVF67" s="630"/>
      <c r="MVG67" s="630"/>
      <c r="MVH67" s="630"/>
      <c r="MVI67" s="630"/>
      <c r="MVJ67" s="630"/>
      <c r="MVK67" s="630"/>
      <c r="MVL67" s="630"/>
      <c r="MVM67" s="630"/>
      <c r="MVN67" s="630"/>
      <c r="MVO67" s="630"/>
      <c r="MVP67" s="630"/>
      <c r="MVQ67" s="630"/>
      <c r="MVR67" s="630"/>
      <c r="MVS67" s="630"/>
      <c r="MVT67" s="630"/>
      <c r="MVU67" s="630"/>
      <c r="MVV67" s="630"/>
      <c r="MVW67" s="630"/>
      <c r="MVX67" s="630"/>
      <c r="MVY67" s="630"/>
      <c r="MVZ67" s="630"/>
      <c r="MWA67" s="630"/>
      <c r="MWB67" s="630"/>
      <c r="MWC67" s="630"/>
      <c r="MWD67" s="630"/>
      <c r="MWE67" s="630"/>
      <c r="MWF67" s="630"/>
      <c r="MWG67" s="630"/>
      <c r="MWH67" s="630"/>
      <c r="MWI67" s="630"/>
      <c r="MWJ67" s="630"/>
      <c r="MWK67" s="630"/>
      <c r="MWL67" s="630"/>
      <c r="MWM67" s="630"/>
      <c r="MWN67" s="630"/>
      <c r="MWO67" s="630"/>
      <c r="MWP67" s="630"/>
      <c r="MWQ67" s="630"/>
      <c r="MWR67" s="630"/>
      <c r="MWS67" s="630"/>
      <c r="MWT67" s="630"/>
      <c r="MWU67" s="630"/>
      <c r="MWV67" s="630"/>
      <c r="MWW67" s="630"/>
      <c r="MWX67" s="630"/>
      <c r="MWY67" s="630"/>
      <c r="MWZ67" s="630"/>
      <c r="MXA67" s="630"/>
      <c r="MXB67" s="630"/>
      <c r="MXC67" s="630"/>
      <c r="MXD67" s="630"/>
      <c r="MXE67" s="630"/>
      <c r="MXF67" s="630"/>
      <c r="MXG67" s="630"/>
      <c r="MXH67" s="630"/>
      <c r="MXI67" s="630"/>
      <c r="MXJ67" s="630"/>
      <c r="MXK67" s="630"/>
      <c r="MXL67" s="630"/>
      <c r="MXM67" s="630"/>
      <c r="MXN67" s="630"/>
      <c r="MXO67" s="630"/>
      <c r="MXP67" s="630"/>
      <c r="MXQ67" s="630"/>
      <c r="MXR67" s="630"/>
      <c r="MXS67" s="630"/>
      <c r="MXT67" s="630"/>
      <c r="MXU67" s="630"/>
      <c r="MXV67" s="630"/>
      <c r="MXW67" s="630"/>
      <c r="MXX67" s="630"/>
      <c r="MXY67" s="630"/>
      <c r="MXZ67" s="630"/>
      <c r="MYA67" s="630"/>
      <c r="MYB67" s="630"/>
      <c r="MYC67" s="630"/>
      <c r="MYD67" s="630"/>
      <c r="MYE67" s="630"/>
      <c r="MYF67" s="630"/>
      <c r="MYG67" s="630"/>
      <c r="MYH67" s="630"/>
      <c r="MYI67" s="630"/>
      <c r="MYJ67" s="630"/>
      <c r="MYK67" s="630"/>
      <c r="MYL67" s="630"/>
      <c r="MYM67" s="630"/>
      <c r="MYN67" s="630"/>
      <c r="MYO67" s="630"/>
      <c r="MYP67" s="630"/>
      <c r="MYQ67" s="630"/>
      <c r="MYR67" s="630"/>
      <c r="MYS67" s="630"/>
      <c r="MYT67" s="630"/>
      <c r="MYU67" s="630"/>
      <c r="MYV67" s="630"/>
      <c r="MYW67" s="630"/>
      <c r="MYX67" s="630"/>
      <c r="MYY67" s="630"/>
      <c r="MYZ67" s="630"/>
      <c r="MZA67" s="630"/>
      <c r="MZB67" s="630"/>
      <c r="MZC67" s="630"/>
      <c r="MZD67" s="630"/>
      <c r="MZE67" s="630"/>
      <c r="MZF67" s="630"/>
      <c r="MZG67" s="630"/>
      <c r="MZH67" s="630"/>
      <c r="MZI67" s="630"/>
      <c r="MZJ67" s="630"/>
      <c r="MZK67" s="630"/>
      <c r="MZL67" s="630"/>
      <c r="MZM67" s="630"/>
      <c r="MZN67" s="630"/>
      <c r="MZO67" s="630"/>
      <c r="MZP67" s="630"/>
      <c r="MZQ67" s="630"/>
      <c r="MZR67" s="630"/>
      <c r="MZS67" s="630"/>
      <c r="MZT67" s="630"/>
      <c r="MZU67" s="630"/>
      <c r="MZV67" s="630"/>
      <c r="MZW67" s="630"/>
      <c r="MZX67" s="630"/>
      <c r="MZY67" s="630"/>
      <c r="MZZ67" s="630"/>
      <c r="NAA67" s="630"/>
      <c r="NAB67" s="630"/>
      <c r="NAC67" s="630"/>
      <c r="NAD67" s="630"/>
      <c r="NAE67" s="630"/>
      <c r="NAF67" s="630"/>
      <c r="NAG67" s="630"/>
      <c r="NAH67" s="630"/>
      <c r="NAI67" s="630"/>
      <c r="NAJ67" s="630"/>
      <c r="NAK67" s="630"/>
      <c r="NAL67" s="630"/>
      <c r="NAM67" s="630"/>
      <c r="NAN67" s="630"/>
      <c r="NAO67" s="630"/>
      <c r="NAP67" s="630"/>
      <c r="NAQ67" s="630"/>
      <c r="NAR67" s="630"/>
      <c r="NAS67" s="630"/>
      <c r="NAT67" s="630"/>
      <c r="NAU67" s="630"/>
      <c r="NAV67" s="630"/>
      <c r="NAW67" s="630"/>
      <c r="NAX67" s="630"/>
      <c r="NAY67" s="630"/>
      <c r="NAZ67" s="630"/>
      <c r="NBA67" s="630"/>
      <c r="NBB67" s="630"/>
      <c r="NBC67" s="630"/>
      <c r="NBD67" s="630"/>
      <c r="NBE67" s="630"/>
      <c r="NBF67" s="630"/>
      <c r="NBG67" s="630"/>
      <c r="NBH67" s="630"/>
      <c r="NBI67" s="630"/>
      <c r="NBJ67" s="630"/>
      <c r="NBK67" s="630"/>
      <c r="NBL67" s="630"/>
      <c r="NBM67" s="630"/>
      <c r="NBN67" s="630"/>
      <c r="NBO67" s="630"/>
      <c r="NBP67" s="630"/>
      <c r="NBQ67" s="630"/>
      <c r="NBR67" s="630"/>
      <c r="NBS67" s="630"/>
      <c r="NBT67" s="630"/>
      <c r="NBU67" s="630"/>
      <c r="NBV67" s="630"/>
      <c r="NBW67" s="630"/>
      <c r="NBX67" s="630"/>
      <c r="NBY67" s="630"/>
      <c r="NBZ67" s="630"/>
      <c r="NCA67" s="630"/>
      <c r="NCB67" s="630"/>
      <c r="NCC67" s="630"/>
      <c r="NCD67" s="630"/>
      <c r="NCE67" s="630"/>
      <c r="NCF67" s="630"/>
      <c r="NCG67" s="630"/>
      <c r="NCH67" s="630"/>
      <c r="NCI67" s="630"/>
      <c r="NCJ67" s="630"/>
      <c r="NCK67" s="630"/>
      <c r="NCL67" s="630"/>
      <c r="NCM67" s="630"/>
      <c r="NCN67" s="630"/>
      <c r="NCO67" s="630"/>
      <c r="NCP67" s="630"/>
      <c r="NCQ67" s="630"/>
      <c r="NCR67" s="630"/>
      <c r="NCS67" s="630"/>
      <c r="NCT67" s="630"/>
      <c r="NCU67" s="630"/>
      <c r="NCV67" s="630"/>
      <c r="NCW67" s="630"/>
      <c r="NCX67" s="630"/>
      <c r="NCY67" s="630"/>
      <c r="NCZ67" s="630"/>
      <c r="NDA67" s="630"/>
      <c r="NDB67" s="630"/>
      <c r="NDC67" s="630"/>
      <c r="NDD67" s="630"/>
      <c r="NDE67" s="630"/>
      <c r="NDF67" s="630"/>
      <c r="NDG67" s="630"/>
      <c r="NDH67" s="630"/>
      <c r="NDI67" s="630"/>
      <c r="NDJ67" s="630"/>
      <c r="NDK67" s="630"/>
      <c r="NDL67" s="630"/>
      <c r="NDM67" s="630"/>
      <c r="NDN67" s="630"/>
      <c r="NDO67" s="630"/>
      <c r="NDP67" s="630"/>
      <c r="NDQ67" s="630"/>
      <c r="NDR67" s="630"/>
      <c r="NDS67" s="630"/>
      <c r="NDT67" s="630"/>
      <c r="NDU67" s="630"/>
      <c r="NDV67" s="630"/>
      <c r="NDW67" s="630"/>
      <c r="NDX67" s="630"/>
      <c r="NDY67" s="630"/>
      <c r="NDZ67" s="630"/>
      <c r="NEA67" s="630"/>
      <c r="NEB67" s="630"/>
      <c r="NEC67" s="630"/>
      <c r="NED67" s="630"/>
      <c r="NEE67" s="630"/>
      <c r="NEF67" s="630"/>
      <c r="NEG67" s="630"/>
      <c r="NEH67" s="630"/>
      <c r="NEI67" s="630"/>
      <c r="NEJ67" s="630"/>
      <c r="NEK67" s="630"/>
      <c r="NEL67" s="630"/>
      <c r="NEM67" s="630"/>
      <c r="NEN67" s="630"/>
      <c r="NEO67" s="630"/>
      <c r="NEP67" s="630"/>
      <c r="NEQ67" s="630"/>
      <c r="NER67" s="630"/>
      <c r="NES67" s="630"/>
      <c r="NET67" s="630"/>
      <c r="NEU67" s="630"/>
      <c r="NEV67" s="630"/>
      <c r="NEW67" s="630"/>
      <c r="NEX67" s="630"/>
      <c r="NEY67" s="630"/>
      <c r="NEZ67" s="630"/>
      <c r="NFA67" s="630"/>
      <c r="NFB67" s="630"/>
      <c r="NFC67" s="630"/>
      <c r="NFD67" s="630"/>
      <c r="NFE67" s="630"/>
      <c r="NFF67" s="630"/>
      <c r="NFG67" s="630"/>
      <c r="NFH67" s="630"/>
      <c r="NFI67" s="630"/>
      <c r="NFJ67" s="630"/>
      <c r="NFK67" s="630"/>
      <c r="NFL67" s="630"/>
      <c r="NFM67" s="630"/>
      <c r="NFN67" s="630"/>
      <c r="NFO67" s="630"/>
      <c r="NFP67" s="630"/>
      <c r="NFQ67" s="630"/>
      <c r="NFR67" s="630"/>
      <c r="NFS67" s="630"/>
      <c r="NFT67" s="630"/>
      <c r="NFU67" s="630"/>
      <c r="NFV67" s="630"/>
      <c r="NFW67" s="630"/>
      <c r="NFX67" s="630"/>
      <c r="NFY67" s="630"/>
      <c r="NFZ67" s="630"/>
      <c r="NGA67" s="630"/>
      <c r="NGB67" s="630"/>
      <c r="NGC67" s="630"/>
      <c r="NGD67" s="630"/>
      <c r="NGE67" s="630"/>
      <c r="NGF67" s="630"/>
      <c r="NGG67" s="630"/>
      <c r="NGH67" s="630"/>
      <c r="NGI67" s="630"/>
      <c r="NGJ67" s="630"/>
      <c r="NGK67" s="630"/>
      <c r="NGL67" s="630"/>
      <c r="NGM67" s="630"/>
      <c r="NGN67" s="630"/>
      <c r="NGO67" s="630"/>
      <c r="NGP67" s="630"/>
      <c r="NGQ67" s="630"/>
      <c r="NGR67" s="630"/>
      <c r="NGS67" s="630"/>
      <c r="NGT67" s="630"/>
      <c r="NGU67" s="630"/>
      <c r="NGV67" s="630"/>
      <c r="NGW67" s="630"/>
      <c r="NGX67" s="630"/>
      <c r="NGY67" s="630"/>
      <c r="NGZ67" s="630"/>
      <c r="NHA67" s="630"/>
      <c r="NHB67" s="630"/>
      <c r="NHC67" s="630"/>
      <c r="NHD67" s="630"/>
      <c r="NHE67" s="630"/>
      <c r="NHF67" s="630"/>
      <c r="NHG67" s="630"/>
      <c r="NHH67" s="630"/>
      <c r="NHI67" s="630"/>
      <c r="NHJ67" s="630"/>
      <c r="NHK67" s="630"/>
      <c r="NHL67" s="630"/>
      <c r="NHM67" s="630"/>
      <c r="NHN67" s="630"/>
      <c r="NHO67" s="630"/>
      <c r="NHP67" s="630"/>
      <c r="NHQ67" s="630"/>
      <c r="NHR67" s="630"/>
      <c r="NHS67" s="630"/>
      <c r="NHT67" s="630"/>
      <c r="NHU67" s="630"/>
      <c r="NHV67" s="630"/>
      <c r="NHW67" s="630"/>
      <c r="NHX67" s="630"/>
      <c r="NHY67" s="630"/>
      <c r="NHZ67" s="630"/>
      <c r="NIA67" s="630"/>
      <c r="NIB67" s="630"/>
      <c r="NIC67" s="630"/>
      <c r="NID67" s="630"/>
      <c r="NIE67" s="630"/>
      <c r="NIF67" s="630"/>
      <c r="NIG67" s="630"/>
      <c r="NIH67" s="630"/>
      <c r="NII67" s="630"/>
      <c r="NIJ67" s="630"/>
      <c r="NIK67" s="630"/>
      <c r="NIL67" s="630"/>
      <c r="NIM67" s="630"/>
      <c r="NIN67" s="630"/>
      <c r="NIO67" s="630"/>
      <c r="NIP67" s="630"/>
      <c r="NIQ67" s="630"/>
      <c r="NIR67" s="630"/>
      <c r="NIS67" s="630"/>
      <c r="NIT67" s="630"/>
      <c r="NIU67" s="630"/>
      <c r="NIV67" s="630"/>
      <c r="NIW67" s="630"/>
      <c r="NIX67" s="630"/>
      <c r="NIY67" s="630"/>
      <c r="NIZ67" s="630"/>
      <c r="NJA67" s="630"/>
      <c r="NJB67" s="630"/>
      <c r="NJC67" s="630"/>
      <c r="NJD67" s="630"/>
      <c r="NJE67" s="630"/>
      <c r="NJF67" s="630"/>
      <c r="NJG67" s="630"/>
      <c r="NJH67" s="630"/>
      <c r="NJI67" s="630"/>
      <c r="NJJ67" s="630"/>
      <c r="NJK67" s="630"/>
      <c r="NJL67" s="630"/>
      <c r="NJM67" s="630"/>
      <c r="NJN67" s="630"/>
      <c r="NJO67" s="630"/>
      <c r="NJP67" s="630"/>
      <c r="NJQ67" s="630"/>
      <c r="NJR67" s="630"/>
      <c r="NJS67" s="630"/>
      <c r="NJT67" s="630"/>
      <c r="NJU67" s="630"/>
      <c r="NJV67" s="630"/>
      <c r="NJW67" s="630"/>
      <c r="NJX67" s="630"/>
      <c r="NJY67" s="630"/>
      <c r="NJZ67" s="630"/>
      <c r="NKA67" s="630"/>
      <c r="NKB67" s="630"/>
      <c r="NKC67" s="630"/>
      <c r="NKD67" s="630"/>
      <c r="NKE67" s="630"/>
      <c r="NKF67" s="630"/>
      <c r="NKG67" s="630"/>
      <c r="NKH67" s="630"/>
      <c r="NKI67" s="630"/>
      <c r="NKJ67" s="630"/>
      <c r="NKK67" s="630"/>
      <c r="NKL67" s="630"/>
      <c r="NKM67" s="630"/>
      <c r="NKN67" s="630"/>
      <c r="NKO67" s="630"/>
      <c r="NKP67" s="630"/>
      <c r="NKQ67" s="630"/>
      <c r="NKR67" s="630"/>
      <c r="NKS67" s="630"/>
      <c r="NKT67" s="630"/>
      <c r="NKU67" s="630"/>
      <c r="NKV67" s="630"/>
      <c r="NKW67" s="630"/>
      <c r="NKX67" s="630"/>
      <c r="NKY67" s="630"/>
      <c r="NKZ67" s="630"/>
      <c r="NLA67" s="630"/>
      <c r="NLB67" s="630"/>
      <c r="NLC67" s="630"/>
      <c r="NLD67" s="630"/>
      <c r="NLE67" s="630"/>
      <c r="NLF67" s="630"/>
      <c r="NLG67" s="630"/>
      <c r="NLH67" s="630"/>
      <c r="NLI67" s="630"/>
      <c r="NLJ67" s="630"/>
      <c r="NLK67" s="630"/>
      <c r="NLL67" s="630"/>
      <c r="NLM67" s="630"/>
      <c r="NLN67" s="630"/>
      <c r="NLO67" s="630"/>
      <c r="NLP67" s="630"/>
      <c r="NLQ67" s="630"/>
      <c r="NLR67" s="630"/>
      <c r="NLS67" s="630"/>
      <c r="NLT67" s="630"/>
      <c r="NLU67" s="630"/>
      <c r="NLV67" s="630"/>
      <c r="NLW67" s="630"/>
      <c r="NLX67" s="630"/>
      <c r="NLY67" s="630"/>
      <c r="NLZ67" s="630"/>
      <c r="NMA67" s="630"/>
      <c r="NMB67" s="630"/>
      <c r="NMC67" s="630"/>
      <c r="NMD67" s="630"/>
      <c r="NME67" s="630"/>
      <c r="NMF67" s="630"/>
      <c r="NMG67" s="630"/>
      <c r="NMH67" s="630"/>
      <c r="NMI67" s="630"/>
      <c r="NMJ67" s="630"/>
      <c r="NMK67" s="630"/>
      <c r="NML67" s="630"/>
      <c r="NMM67" s="630"/>
      <c r="NMN67" s="630"/>
      <c r="NMO67" s="630"/>
      <c r="NMP67" s="630"/>
      <c r="NMQ67" s="630"/>
      <c r="NMR67" s="630"/>
      <c r="NMS67" s="630"/>
      <c r="NMT67" s="630"/>
      <c r="NMU67" s="630"/>
      <c r="NMV67" s="630"/>
      <c r="NMW67" s="630"/>
      <c r="NMX67" s="630"/>
      <c r="NMY67" s="630"/>
      <c r="NMZ67" s="630"/>
      <c r="NNA67" s="630"/>
      <c r="NNB67" s="630"/>
      <c r="NNC67" s="630"/>
      <c r="NND67" s="630"/>
      <c r="NNE67" s="630"/>
      <c r="NNF67" s="630"/>
      <c r="NNG67" s="630"/>
      <c r="NNH67" s="630"/>
      <c r="NNI67" s="630"/>
      <c r="NNJ67" s="630"/>
      <c r="NNK67" s="630"/>
      <c r="NNL67" s="630"/>
      <c r="NNM67" s="630"/>
      <c r="NNN67" s="630"/>
      <c r="NNO67" s="630"/>
      <c r="NNP67" s="630"/>
      <c r="NNQ67" s="630"/>
      <c r="NNR67" s="630"/>
      <c r="NNS67" s="630"/>
      <c r="NNT67" s="630"/>
      <c r="NNU67" s="630"/>
      <c r="NNV67" s="630"/>
      <c r="NNW67" s="630"/>
      <c r="NNX67" s="630"/>
      <c r="NNY67" s="630"/>
      <c r="NNZ67" s="630"/>
      <c r="NOA67" s="630"/>
      <c r="NOB67" s="630"/>
      <c r="NOC67" s="630"/>
      <c r="NOD67" s="630"/>
      <c r="NOE67" s="630"/>
      <c r="NOF67" s="630"/>
      <c r="NOG67" s="630"/>
      <c r="NOH67" s="630"/>
      <c r="NOI67" s="630"/>
      <c r="NOJ67" s="630"/>
      <c r="NOK67" s="630"/>
      <c r="NOL67" s="630"/>
      <c r="NOM67" s="630"/>
      <c r="NON67" s="630"/>
      <c r="NOO67" s="630"/>
      <c r="NOP67" s="630"/>
      <c r="NOQ67" s="630"/>
      <c r="NOR67" s="630"/>
      <c r="NOS67" s="630"/>
      <c r="NOT67" s="630"/>
      <c r="NOU67" s="630"/>
      <c r="NOV67" s="630"/>
      <c r="NOW67" s="630"/>
      <c r="NOX67" s="630"/>
      <c r="NOY67" s="630"/>
      <c r="NOZ67" s="630"/>
      <c r="NPA67" s="630"/>
      <c r="NPB67" s="630"/>
      <c r="NPC67" s="630"/>
      <c r="NPD67" s="630"/>
      <c r="NPE67" s="630"/>
      <c r="NPF67" s="630"/>
      <c r="NPG67" s="630"/>
      <c r="NPH67" s="630"/>
      <c r="NPI67" s="630"/>
      <c r="NPJ67" s="630"/>
      <c r="NPK67" s="630"/>
      <c r="NPL67" s="630"/>
      <c r="NPM67" s="630"/>
      <c r="NPN67" s="630"/>
      <c r="NPO67" s="630"/>
      <c r="NPP67" s="630"/>
      <c r="NPQ67" s="630"/>
      <c r="NPR67" s="630"/>
      <c r="NPS67" s="630"/>
      <c r="NPT67" s="630"/>
      <c r="NPU67" s="630"/>
      <c r="NPV67" s="630"/>
      <c r="NPW67" s="630"/>
      <c r="NPX67" s="630"/>
      <c r="NPY67" s="630"/>
      <c r="NPZ67" s="630"/>
      <c r="NQA67" s="630"/>
      <c r="NQB67" s="630"/>
      <c r="NQC67" s="630"/>
      <c r="NQD67" s="630"/>
      <c r="NQE67" s="630"/>
      <c r="NQF67" s="630"/>
      <c r="NQG67" s="630"/>
      <c r="NQH67" s="630"/>
      <c r="NQI67" s="630"/>
      <c r="NQJ67" s="630"/>
      <c r="NQK67" s="630"/>
      <c r="NQL67" s="630"/>
      <c r="NQM67" s="630"/>
      <c r="NQN67" s="630"/>
      <c r="NQO67" s="630"/>
      <c r="NQP67" s="630"/>
      <c r="NQQ67" s="630"/>
      <c r="NQR67" s="630"/>
      <c r="NQS67" s="630"/>
      <c r="NQT67" s="630"/>
      <c r="NQU67" s="630"/>
      <c r="NQV67" s="630"/>
      <c r="NQW67" s="630"/>
      <c r="NQX67" s="630"/>
      <c r="NQY67" s="630"/>
      <c r="NQZ67" s="630"/>
      <c r="NRA67" s="630"/>
      <c r="NRB67" s="630"/>
      <c r="NRC67" s="630"/>
      <c r="NRD67" s="630"/>
      <c r="NRE67" s="630"/>
      <c r="NRF67" s="630"/>
      <c r="NRG67" s="630"/>
      <c r="NRH67" s="630"/>
      <c r="NRI67" s="630"/>
      <c r="NRJ67" s="630"/>
      <c r="NRK67" s="630"/>
      <c r="NRL67" s="630"/>
      <c r="NRM67" s="630"/>
      <c r="NRN67" s="630"/>
      <c r="NRO67" s="630"/>
      <c r="NRP67" s="630"/>
      <c r="NRQ67" s="630"/>
      <c r="NRR67" s="630"/>
      <c r="NRS67" s="630"/>
      <c r="NRT67" s="630"/>
      <c r="NRU67" s="630"/>
      <c r="NRV67" s="630"/>
      <c r="NRW67" s="630"/>
      <c r="NRX67" s="630"/>
      <c r="NRY67" s="630"/>
      <c r="NRZ67" s="630"/>
      <c r="NSA67" s="630"/>
      <c r="NSB67" s="630"/>
      <c r="NSC67" s="630"/>
      <c r="NSD67" s="630"/>
      <c r="NSE67" s="630"/>
      <c r="NSF67" s="630"/>
      <c r="NSG67" s="630"/>
      <c r="NSH67" s="630"/>
      <c r="NSI67" s="630"/>
      <c r="NSJ67" s="630"/>
      <c r="NSK67" s="630"/>
      <c r="NSL67" s="630"/>
      <c r="NSM67" s="630"/>
      <c r="NSN67" s="630"/>
      <c r="NSO67" s="630"/>
      <c r="NSP67" s="630"/>
      <c r="NSQ67" s="630"/>
      <c r="NSR67" s="630"/>
      <c r="NSS67" s="630"/>
      <c r="NST67" s="630"/>
      <c r="NSU67" s="630"/>
      <c r="NSV67" s="630"/>
      <c r="NSW67" s="630"/>
      <c r="NSX67" s="630"/>
      <c r="NSY67" s="630"/>
      <c r="NSZ67" s="630"/>
      <c r="NTA67" s="630"/>
      <c r="NTB67" s="630"/>
      <c r="NTC67" s="630"/>
      <c r="NTD67" s="630"/>
      <c r="NTE67" s="630"/>
      <c r="NTF67" s="630"/>
      <c r="NTG67" s="630"/>
      <c r="NTH67" s="630"/>
      <c r="NTI67" s="630"/>
      <c r="NTJ67" s="630"/>
      <c r="NTK67" s="630"/>
      <c r="NTL67" s="630"/>
      <c r="NTM67" s="630"/>
      <c r="NTN67" s="630"/>
      <c r="NTO67" s="630"/>
      <c r="NTP67" s="630"/>
      <c r="NTQ67" s="630"/>
      <c r="NTR67" s="630"/>
      <c r="NTS67" s="630"/>
      <c r="NTT67" s="630"/>
      <c r="NTU67" s="630"/>
      <c r="NTV67" s="630"/>
      <c r="NTW67" s="630"/>
      <c r="NTX67" s="630"/>
      <c r="NTY67" s="630"/>
      <c r="NTZ67" s="630"/>
      <c r="NUA67" s="630"/>
      <c r="NUB67" s="630"/>
      <c r="NUC67" s="630"/>
      <c r="NUD67" s="630"/>
      <c r="NUE67" s="630"/>
      <c r="NUF67" s="630"/>
      <c r="NUG67" s="630"/>
      <c r="NUH67" s="630"/>
      <c r="NUI67" s="630"/>
      <c r="NUJ67" s="630"/>
      <c r="NUK67" s="630"/>
      <c r="NUL67" s="630"/>
      <c r="NUM67" s="630"/>
      <c r="NUN67" s="630"/>
      <c r="NUO67" s="630"/>
      <c r="NUP67" s="630"/>
      <c r="NUQ67" s="630"/>
      <c r="NUR67" s="630"/>
      <c r="NUS67" s="630"/>
      <c r="NUT67" s="630"/>
      <c r="NUU67" s="630"/>
      <c r="NUV67" s="630"/>
      <c r="NUW67" s="630"/>
      <c r="NUX67" s="630"/>
      <c r="NUY67" s="630"/>
      <c r="NUZ67" s="630"/>
      <c r="NVA67" s="630"/>
      <c r="NVB67" s="630"/>
      <c r="NVC67" s="630"/>
      <c r="NVD67" s="630"/>
      <c r="NVE67" s="630"/>
      <c r="NVF67" s="630"/>
      <c r="NVG67" s="630"/>
      <c r="NVH67" s="630"/>
      <c r="NVI67" s="630"/>
      <c r="NVJ67" s="630"/>
      <c r="NVK67" s="630"/>
      <c r="NVL67" s="630"/>
      <c r="NVM67" s="630"/>
      <c r="NVN67" s="630"/>
      <c r="NVO67" s="630"/>
      <c r="NVP67" s="630"/>
      <c r="NVQ67" s="630"/>
      <c r="NVR67" s="630"/>
      <c r="NVS67" s="630"/>
      <c r="NVT67" s="630"/>
      <c r="NVU67" s="630"/>
      <c r="NVV67" s="630"/>
      <c r="NVW67" s="630"/>
      <c r="NVX67" s="630"/>
      <c r="NVY67" s="630"/>
      <c r="NVZ67" s="630"/>
      <c r="NWA67" s="630"/>
      <c r="NWB67" s="630"/>
      <c r="NWC67" s="630"/>
      <c r="NWD67" s="630"/>
      <c r="NWE67" s="630"/>
      <c r="NWF67" s="630"/>
      <c r="NWG67" s="630"/>
      <c r="NWH67" s="630"/>
      <c r="NWI67" s="630"/>
      <c r="NWJ67" s="630"/>
      <c r="NWK67" s="630"/>
      <c r="NWL67" s="630"/>
      <c r="NWM67" s="630"/>
      <c r="NWN67" s="630"/>
      <c r="NWO67" s="630"/>
      <c r="NWP67" s="630"/>
      <c r="NWQ67" s="630"/>
      <c r="NWR67" s="630"/>
      <c r="NWS67" s="630"/>
      <c r="NWT67" s="630"/>
      <c r="NWU67" s="630"/>
      <c r="NWV67" s="630"/>
      <c r="NWW67" s="630"/>
      <c r="NWX67" s="630"/>
      <c r="NWY67" s="630"/>
      <c r="NWZ67" s="630"/>
      <c r="NXA67" s="630"/>
      <c r="NXB67" s="630"/>
      <c r="NXC67" s="630"/>
      <c r="NXD67" s="630"/>
      <c r="NXE67" s="630"/>
      <c r="NXF67" s="630"/>
      <c r="NXG67" s="630"/>
      <c r="NXH67" s="630"/>
      <c r="NXI67" s="630"/>
      <c r="NXJ67" s="630"/>
      <c r="NXK67" s="630"/>
      <c r="NXL67" s="630"/>
      <c r="NXM67" s="630"/>
      <c r="NXN67" s="630"/>
      <c r="NXO67" s="630"/>
      <c r="NXP67" s="630"/>
      <c r="NXQ67" s="630"/>
      <c r="NXR67" s="630"/>
      <c r="NXS67" s="630"/>
      <c r="NXT67" s="630"/>
      <c r="NXU67" s="630"/>
      <c r="NXV67" s="630"/>
      <c r="NXW67" s="630"/>
      <c r="NXX67" s="630"/>
      <c r="NXY67" s="630"/>
      <c r="NXZ67" s="630"/>
      <c r="NYA67" s="630"/>
      <c r="NYB67" s="630"/>
      <c r="NYC67" s="630"/>
      <c r="NYD67" s="630"/>
      <c r="NYE67" s="630"/>
      <c r="NYF67" s="630"/>
      <c r="NYG67" s="630"/>
      <c r="NYH67" s="630"/>
      <c r="NYI67" s="630"/>
      <c r="NYJ67" s="630"/>
      <c r="NYK67" s="630"/>
      <c r="NYL67" s="630"/>
      <c r="NYM67" s="630"/>
      <c r="NYN67" s="630"/>
      <c r="NYO67" s="630"/>
      <c r="NYP67" s="630"/>
      <c r="NYQ67" s="630"/>
      <c r="NYR67" s="630"/>
      <c r="NYS67" s="630"/>
      <c r="NYT67" s="630"/>
      <c r="NYU67" s="630"/>
      <c r="NYV67" s="630"/>
      <c r="NYW67" s="630"/>
      <c r="NYX67" s="630"/>
      <c r="NYY67" s="630"/>
      <c r="NYZ67" s="630"/>
      <c r="NZA67" s="630"/>
      <c r="NZB67" s="630"/>
      <c r="NZC67" s="630"/>
      <c r="NZD67" s="630"/>
      <c r="NZE67" s="630"/>
      <c r="NZF67" s="630"/>
      <c r="NZG67" s="630"/>
      <c r="NZH67" s="630"/>
      <c r="NZI67" s="630"/>
      <c r="NZJ67" s="630"/>
      <c r="NZK67" s="630"/>
      <c r="NZL67" s="630"/>
      <c r="NZM67" s="630"/>
      <c r="NZN67" s="630"/>
      <c r="NZO67" s="630"/>
      <c r="NZP67" s="630"/>
      <c r="NZQ67" s="630"/>
      <c r="NZR67" s="630"/>
      <c r="NZS67" s="630"/>
      <c r="NZT67" s="630"/>
      <c r="NZU67" s="630"/>
      <c r="NZV67" s="630"/>
      <c r="NZW67" s="630"/>
      <c r="NZX67" s="630"/>
      <c r="NZY67" s="630"/>
      <c r="NZZ67" s="630"/>
      <c r="OAA67" s="630"/>
      <c r="OAB67" s="630"/>
      <c r="OAC67" s="630"/>
      <c r="OAD67" s="630"/>
      <c r="OAE67" s="630"/>
      <c r="OAF67" s="630"/>
      <c r="OAG67" s="630"/>
      <c r="OAH67" s="630"/>
      <c r="OAI67" s="630"/>
      <c r="OAJ67" s="630"/>
      <c r="OAK67" s="630"/>
      <c r="OAL67" s="630"/>
      <c r="OAM67" s="630"/>
      <c r="OAN67" s="630"/>
      <c r="OAO67" s="630"/>
      <c r="OAP67" s="630"/>
      <c r="OAQ67" s="630"/>
      <c r="OAR67" s="630"/>
      <c r="OAS67" s="630"/>
      <c r="OAT67" s="630"/>
      <c r="OAU67" s="630"/>
      <c r="OAV67" s="630"/>
      <c r="OAW67" s="630"/>
      <c r="OAX67" s="630"/>
      <c r="OAY67" s="630"/>
      <c r="OAZ67" s="630"/>
      <c r="OBA67" s="630"/>
      <c r="OBB67" s="630"/>
      <c r="OBC67" s="630"/>
      <c r="OBD67" s="630"/>
      <c r="OBE67" s="630"/>
      <c r="OBF67" s="630"/>
      <c r="OBG67" s="630"/>
      <c r="OBH67" s="630"/>
      <c r="OBI67" s="630"/>
      <c r="OBJ67" s="630"/>
      <c r="OBK67" s="630"/>
      <c r="OBL67" s="630"/>
      <c r="OBM67" s="630"/>
      <c r="OBN67" s="630"/>
      <c r="OBO67" s="630"/>
      <c r="OBP67" s="630"/>
      <c r="OBQ67" s="630"/>
      <c r="OBR67" s="630"/>
      <c r="OBS67" s="630"/>
      <c r="OBT67" s="630"/>
      <c r="OBU67" s="630"/>
      <c r="OBV67" s="630"/>
      <c r="OBW67" s="630"/>
      <c r="OBX67" s="630"/>
      <c r="OBY67" s="630"/>
      <c r="OBZ67" s="630"/>
      <c r="OCA67" s="630"/>
      <c r="OCB67" s="630"/>
      <c r="OCC67" s="630"/>
      <c r="OCD67" s="630"/>
      <c r="OCE67" s="630"/>
      <c r="OCF67" s="630"/>
      <c r="OCG67" s="630"/>
      <c r="OCH67" s="630"/>
      <c r="OCI67" s="630"/>
      <c r="OCJ67" s="630"/>
      <c r="OCK67" s="630"/>
      <c r="OCL67" s="630"/>
      <c r="OCM67" s="630"/>
      <c r="OCN67" s="630"/>
      <c r="OCO67" s="630"/>
      <c r="OCP67" s="630"/>
      <c r="OCQ67" s="630"/>
      <c r="OCR67" s="630"/>
      <c r="OCS67" s="630"/>
      <c r="OCT67" s="630"/>
      <c r="OCU67" s="630"/>
      <c r="OCV67" s="630"/>
      <c r="OCW67" s="630"/>
      <c r="OCX67" s="630"/>
      <c r="OCY67" s="630"/>
      <c r="OCZ67" s="630"/>
      <c r="ODA67" s="630"/>
      <c r="ODB67" s="630"/>
      <c r="ODC67" s="630"/>
      <c r="ODD67" s="630"/>
      <c r="ODE67" s="630"/>
      <c r="ODF67" s="630"/>
      <c r="ODG67" s="630"/>
      <c r="ODH67" s="630"/>
      <c r="ODI67" s="630"/>
      <c r="ODJ67" s="630"/>
      <c r="ODK67" s="630"/>
      <c r="ODL67" s="630"/>
      <c r="ODM67" s="630"/>
      <c r="ODN67" s="630"/>
      <c r="ODO67" s="630"/>
      <c r="ODP67" s="630"/>
      <c r="ODQ67" s="630"/>
      <c r="ODR67" s="630"/>
      <c r="ODS67" s="630"/>
      <c r="ODT67" s="630"/>
      <c r="ODU67" s="630"/>
      <c r="ODV67" s="630"/>
      <c r="ODW67" s="630"/>
      <c r="ODX67" s="630"/>
      <c r="ODY67" s="630"/>
      <c r="ODZ67" s="630"/>
      <c r="OEA67" s="630"/>
      <c r="OEB67" s="630"/>
      <c r="OEC67" s="630"/>
      <c r="OED67" s="630"/>
      <c r="OEE67" s="630"/>
      <c r="OEF67" s="630"/>
      <c r="OEG67" s="630"/>
      <c r="OEH67" s="630"/>
      <c r="OEI67" s="630"/>
      <c r="OEJ67" s="630"/>
      <c r="OEK67" s="630"/>
      <c r="OEL67" s="630"/>
      <c r="OEM67" s="630"/>
      <c r="OEN67" s="630"/>
      <c r="OEO67" s="630"/>
      <c r="OEP67" s="630"/>
      <c r="OEQ67" s="630"/>
      <c r="OER67" s="630"/>
      <c r="OES67" s="630"/>
      <c r="OET67" s="630"/>
      <c r="OEU67" s="630"/>
      <c r="OEV67" s="630"/>
      <c r="OEW67" s="630"/>
      <c r="OEX67" s="630"/>
      <c r="OEY67" s="630"/>
      <c r="OEZ67" s="630"/>
      <c r="OFA67" s="630"/>
      <c r="OFB67" s="630"/>
      <c r="OFC67" s="630"/>
      <c r="OFD67" s="630"/>
      <c r="OFE67" s="630"/>
      <c r="OFF67" s="630"/>
      <c r="OFG67" s="630"/>
      <c r="OFH67" s="630"/>
      <c r="OFI67" s="630"/>
      <c r="OFJ67" s="630"/>
      <c r="OFK67" s="630"/>
      <c r="OFL67" s="630"/>
      <c r="OFM67" s="630"/>
      <c r="OFN67" s="630"/>
      <c r="OFO67" s="630"/>
      <c r="OFP67" s="630"/>
      <c r="OFQ67" s="630"/>
      <c r="OFR67" s="630"/>
      <c r="OFS67" s="630"/>
      <c r="OFT67" s="630"/>
      <c r="OFU67" s="630"/>
      <c r="OFV67" s="630"/>
      <c r="OFW67" s="630"/>
      <c r="OFX67" s="630"/>
      <c r="OFY67" s="630"/>
      <c r="OFZ67" s="630"/>
      <c r="OGA67" s="630"/>
      <c r="OGB67" s="630"/>
      <c r="OGC67" s="630"/>
      <c r="OGD67" s="630"/>
      <c r="OGE67" s="630"/>
      <c r="OGF67" s="630"/>
      <c r="OGG67" s="630"/>
      <c r="OGH67" s="630"/>
      <c r="OGI67" s="630"/>
      <c r="OGJ67" s="630"/>
      <c r="OGK67" s="630"/>
      <c r="OGL67" s="630"/>
      <c r="OGM67" s="630"/>
      <c r="OGN67" s="630"/>
      <c r="OGO67" s="630"/>
      <c r="OGP67" s="630"/>
      <c r="OGQ67" s="630"/>
      <c r="OGR67" s="630"/>
      <c r="OGS67" s="630"/>
      <c r="OGT67" s="630"/>
      <c r="OGU67" s="630"/>
      <c r="OGV67" s="630"/>
      <c r="OGW67" s="630"/>
      <c r="OGX67" s="630"/>
      <c r="OGY67" s="630"/>
      <c r="OGZ67" s="630"/>
      <c r="OHA67" s="630"/>
      <c r="OHB67" s="630"/>
      <c r="OHC67" s="630"/>
      <c r="OHD67" s="630"/>
      <c r="OHE67" s="630"/>
      <c r="OHF67" s="630"/>
      <c r="OHG67" s="630"/>
      <c r="OHH67" s="630"/>
      <c r="OHI67" s="630"/>
      <c r="OHJ67" s="630"/>
      <c r="OHK67" s="630"/>
      <c r="OHL67" s="630"/>
      <c r="OHM67" s="630"/>
      <c r="OHN67" s="630"/>
      <c r="OHO67" s="630"/>
      <c r="OHP67" s="630"/>
      <c r="OHQ67" s="630"/>
      <c r="OHR67" s="630"/>
      <c r="OHS67" s="630"/>
      <c r="OHT67" s="630"/>
      <c r="OHU67" s="630"/>
      <c r="OHV67" s="630"/>
      <c r="OHW67" s="630"/>
      <c r="OHX67" s="630"/>
      <c r="OHY67" s="630"/>
      <c r="OHZ67" s="630"/>
      <c r="OIA67" s="630"/>
      <c r="OIB67" s="630"/>
      <c r="OIC67" s="630"/>
      <c r="OID67" s="630"/>
      <c r="OIE67" s="630"/>
      <c r="OIF67" s="630"/>
      <c r="OIG67" s="630"/>
      <c r="OIH67" s="630"/>
      <c r="OII67" s="630"/>
      <c r="OIJ67" s="630"/>
      <c r="OIK67" s="630"/>
      <c r="OIL67" s="630"/>
      <c r="OIM67" s="630"/>
      <c r="OIN67" s="630"/>
      <c r="OIO67" s="630"/>
      <c r="OIP67" s="630"/>
      <c r="OIQ67" s="630"/>
      <c r="OIR67" s="630"/>
      <c r="OIS67" s="630"/>
      <c r="OIT67" s="630"/>
      <c r="OIU67" s="630"/>
      <c r="OIV67" s="630"/>
      <c r="OIW67" s="630"/>
      <c r="OIX67" s="630"/>
      <c r="OIY67" s="630"/>
      <c r="OIZ67" s="630"/>
      <c r="OJA67" s="630"/>
      <c r="OJB67" s="630"/>
      <c r="OJC67" s="630"/>
      <c r="OJD67" s="630"/>
      <c r="OJE67" s="630"/>
      <c r="OJF67" s="630"/>
      <c r="OJG67" s="630"/>
      <c r="OJH67" s="630"/>
      <c r="OJI67" s="630"/>
      <c r="OJJ67" s="630"/>
      <c r="OJK67" s="630"/>
      <c r="OJL67" s="630"/>
      <c r="OJM67" s="630"/>
      <c r="OJN67" s="630"/>
      <c r="OJO67" s="630"/>
      <c r="OJP67" s="630"/>
      <c r="OJQ67" s="630"/>
      <c r="OJR67" s="630"/>
      <c r="OJS67" s="630"/>
      <c r="OJT67" s="630"/>
      <c r="OJU67" s="630"/>
      <c r="OJV67" s="630"/>
      <c r="OJW67" s="630"/>
      <c r="OJX67" s="630"/>
      <c r="OJY67" s="630"/>
      <c r="OJZ67" s="630"/>
      <c r="OKA67" s="630"/>
      <c r="OKB67" s="630"/>
      <c r="OKC67" s="630"/>
      <c r="OKD67" s="630"/>
      <c r="OKE67" s="630"/>
      <c r="OKF67" s="630"/>
      <c r="OKG67" s="630"/>
      <c r="OKH67" s="630"/>
      <c r="OKI67" s="630"/>
      <c r="OKJ67" s="630"/>
      <c r="OKK67" s="630"/>
      <c r="OKL67" s="630"/>
      <c r="OKM67" s="630"/>
      <c r="OKN67" s="630"/>
      <c r="OKO67" s="630"/>
      <c r="OKP67" s="630"/>
      <c r="OKQ67" s="630"/>
      <c r="OKR67" s="630"/>
      <c r="OKS67" s="630"/>
      <c r="OKT67" s="630"/>
      <c r="OKU67" s="630"/>
      <c r="OKV67" s="630"/>
      <c r="OKW67" s="630"/>
      <c r="OKX67" s="630"/>
      <c r="OKY67" s="630"/>
      <c r="OKZ67" s="630"/>
      <c r="OLA67" s="630"/>
      <c r="OLB67" s="630"/>
      <c r="OLC67" s="630"/>
      <c r="OLD67" s="630"/>
      <c r="OLE67" s="630"/>
      <c r="OLF67" s="630"/>
      <c r="OLG67" s="630"/>
      <c r="OLH67" s="630"/>
      <c r="OLI67" s="630"/>
      <c r="OLJ67" s="630"/>
      <c r="OLK67" s="630"/>
      <c r="OLL67" s="630"/>
      <c r="OLM67" s="630"/>
      <c r="OLN67" s="630"/>
      <c r="OLO67" s="630"/>
      <c r="OLP67" s="630"/>
      <c r="OLQ67" s="630"/>
      <c r="OLR67" s="630"/>
      <c r="OLS67" s="630"/>
      <c r="OLT67" s="630"/>
      <c r="OLU67" s="630"/>
      <c r="OLV67" s="630"/>
      <c r="OLW67" s="630"/>
      <c r="OLX67" s="630"/>
      <c r="OLY67" s="630"/>
      <c r="OLZ67" s="630"/>
      <c r="OMA67" s="630"/>
      <c r="OMB67" s="630"/>
      <c r="OMC67" s="630"/>
      <c r="OMD67" s="630"/>
      <c r="OME67" s="630"/>
      <c r="OMF67" s="630"/>
      <c r="OMG67" s="630"/>
      <c r="OMH67" s="630"/>
      <c r="OMI67" s="630"/>
      <c r="OMJ67" s="630"/>
      <c r="OMK67" s="630"/>
      <c r="OML67" s="630"/>
      <c r="OMM67" s="630"/>
      <c r="OMN67" s="630"/>
      <c r="OMO67" s="630"/>
      <c r="OMP67" s="630"/>
      <c r="OMQ67" s="630"/>
      <c r="OMR67" s="630"/>
      <c r="OMS67" s="630"/>
      <c r="OMT67" s="630"/>
      <c r="OMU67" s="630"/>
      <c r="OMV67" s="630"/>
      <c r="OMW67" s="630"/>
      <c r="OMX67" s="630"/>
      <c r="OMY67" s="630"/>
      <c r="OMZ67" s="630"/>
      <c r="ONA67" s="630"/>
      <c r="ONB67" s="630"/>
      <c r="ONC67" s="630"/>
      <c r="OND67" s="630"/>
      <c r="ONE67" s="630"/>
      <c r="ONF67" s="630"/>
      <c r="ONG67" s="630"/>
      <c r="ONH67" s="630"/>
      <c r="ONI67" s="630"/>
      <c r="ONJ67" s="630"/>
      <c r="ONK67" s="630"/>
      <c r="ONL67" s="630"/>
      <c r="ONM67" s="630"/>
      <c r="ONN67" s="630"/>
      <c r="ONO67" s="630"/>
      <c r="ONP67" s="630"/>
      <c r="ONQ67" s="630"/>
      <c r="ONR67" s="630"/>
      <c r="ONS67" s="630"/>
      <c r="ONT67" s="630"/>
      <c r="ONU67" s="630"/>
      <c r="ONV67" s="630"/>
      <c r="ONW67" s="630"/>
      <c r="ONX67" s="630"/>
      <c r="ONY67" s="630"/>
      <c r="ONZ67" s="630"/>
      <c r="OOA67" s="630"/>
      <c r="OOB67" s="630"/>
      <c r="OOC67" s="630"/>
      <c r="OOD67" s="630"/>
      <c r="OOE67" s="630"/>
      <c r="OOF67" s="630"/>
      <c r="OOG67" s="630"/>
      <c r="OOH67" s="630"/>
      <c r="OOI67" s="630"/>
      <c r="OOJ67" s="630"/>
      <c r="OOK67" s="630"/>
      <c r="OOL67" s="630"/>
      <c r="OOM67" s="630"/>
      <c r="OON67" s="630"/>
      <c r="OOO67" s="630"/>
      <c r="OOP67" s="630"/>
      <c r="OOQ67" s="630"/>
      <c r="OOR67" s="630"/>
      <c r="OOS67" s="630"/>
      <c r="OOT67" s="630"/>
      <c r="OOU67" s="630"/>
      <c r="OOV67" s="630"/>
      <c r="OOW67" s="630"/>
      <c r="OOX67" s="630"/>
      <c r="OOY67" s="630"/>
      <c r="OOZ67" s="630"/>
      <c r="OPA67" s="630"/>
      <c r="OPB67" s="630"/>
      <c r="OPC67" s="630"/>
      <c r="OPD67" s="630"/>
      <c r="OPE67" s="630"/>
      <c r="OPF67" s="630"/>
      <c r="OPG67" s="630"/>
      <c r="OPH67" s="630"/>
      <c r="OPI67" s="630"/>
      <c r="OPJ67" s="630"/>
      <c r="OPK67" s="630"/>
      <c r="OPL67" s="630"/>
      <c r="OPM67" s="630"/>
      <c r="OPN67" s="630"/>
      <c r="OPO67" s="630"/>
      <c r="OPP67" s="630"/>
      <c r="OPQ67" s="630"/>
      <c r="OPR67" s="630"/>
      <c r="OPS67" s="630"/>
      <c r="OPT67" s="630"/>
      <c r="OPU67" s="630"/>
      <c r="OPV67" s="630"/>
      <c r="OPW67" s="630"/>
      <c r="OPX67" s="630"/>
      <c r="OPY67" s="630"/>
      <c r="OPZ67" s="630"/>
      <c r="OQA67" s="630"/>
      <c r="OQB67" s="630"/>
      <c r="OQC67" s="630"/>
      <c r="OQD67" s="630"/>
      <c r="OQE67" s="630"/>
      <c r="OQF67" s="630"/>
      <c r="OQG67" s="630"/>
      <c r="OQH67" s="630"/>
      <c r="OQI67" s="630"/>
      <c r="OQJ67" s="630"/>
      <c r="OQK67" s="630"/>
      <c r="OQL67" s="630"/>
      <c r="OQM67" s="630"/>
      <c r="OQN67" s="630"/>
      <c r="OQO67" s="630"/>
      <c r="OQP67" s="630"/>
      <c r="OQQ67" s="630"/>
      <c r="OQR67" s="630"/>
      <c r="OQS67" s="630"/>
      <c r="OQT67" s="630"/>
      <c r="OQU67" s="630"/>
      <c r="OQV67" s="630"/>
      <c r="OQW67" s="630"/>
      <c r="OQX67" s="630"/>
      <c r="OQY67" s="630"/>
      <c r="OQZ67" s="630"/>
      <c r="ORA67" s="630"/>
      <c r="ORB67" s="630"/>
      <c r="ORC67" s="630"/>
      <c r="ORD67" s="630"/>
      <c r="ORE67" s="630"/>
      <c r="ORF67" s="630"/>
      <c r="ORG67" s="630"/>
      <c r="ORH67" s="630"/>
      <c r="ORI67" s="630"/>
      <c r="ORJ67" s="630"/>
      <c r="ORK67" s="630"/>
      <c r="ORL67" s="630"/>
      <c r="ORM67" s="630"/>
      <c r="ORN67" s="630"/>
      <c r="ORO67" s="630"/>
      <c r="ORP67" s="630"/>
      <c r="ORQ67" s="630"/>
      <c r="ORR67" s="630"/>
      <c r="ORS67" s="630"/>
      <c r="ORT67" s="630"/>
      <c r="ORU67" s="630"/>
      <c r="ORV67" s="630"/>
      <c r="ORW67" s="630"/>
      <c r="ORX67" s="630"/>
      <c r="ORY67" s="630"/>
      <c r="ORZ67" s="630"/>
      <c r="OSA67" s="630"/>
      <c r="OSB67" s="630"/>
      <c r="OSC67" s="630"/>
      <c r="OSD67" s="630"/>
      <c r="OSE67" s="630"/>
      <c r="OSF67" s="630"/>
      <c r="OSG67" s="630"/>
      <c r="OSH67" s="630"/>
      <c r="OSI67" s="630"/>
      <c r="OSJ67" s="630"/>
      <c r="OSK67" s="630"/>
      <c r="OSL67" s="630"/>
      <c r="OSM67" s="630"/>
      <c r="OSN67" s="630"/>
      <c r="OSO67" s="630"/>
      <c r="OSP67" s="630"/>
      <c r="OSQ67" s="630"/>
      <c r="OSR67" s="630"/>
      <c r="OSS67" s="630"/>
      <c r="OST67" s="630"/>
      <c r="OSU67" s="630"/>
      <c r="OSV67" s="630"/>
      <c r="OSW67" s="630"/>
      <c r="OSX67" s="630"/>
      <c r="OSY67" s="630"/>
      <c r="OSZ67" s="630"/>
      <c r="OTA67" s="630"/>
      <c r="OTB67" s="630"/>
      <c r="OTC67" s="630"/>
      <c r="OTD67" s="630"/>
      <c r="OTE67" s="630"/>
      <c r="OTF67" s="630"/>
      <c r="OTG67" s="630"/>
      <c r="OTH67" s="630"/>
      <c r="OTI67" s="630"/>
      <c r="OTJ67" s="630"/>
      <c r="OTK67" s="630"/>
      <c r="OTL67" s="630"/>
      <c r="OTM67" s="630"/>
      <c r="OTN67" s="630"/>
      <c r="OTO67" s="630"/>
      <c r="OTP67" s="630"/>
      <c r="OTQ67" s="630"/>
      <c r="OTR67" s="630"/>
      <c r="OTS67" s="630"/>
      <c r="OTT67" s="630"/>
      <c r="OTU67" s="630"/>
      <c r="OTV67" s="630"/>
      <c r="OTW67" s="630"/>
      <c r="OTX67" s="630"/>
      <c r="OTY67" s="630"/>
      <c r="OTZ67" s="630"/>
      <c r="OUA67" s="630"/>
      <c r="OUB67" s="630"/>
      <c r="OUC67" s="630"/>
      <c r="OUD67" s="630"/>
      <c r="OUE67" s="630"/>
      <c r="OUF67" s="630"/>
      <c r="OUG67" s="630"/>
      <c r="OUH67" s="630"/>
      <c r="OUI67" s="630"/>
      <c r="OUJ67" s="630"/>
      <c r="OUK67" s="630"/>
      <c r="OUL67" s="630"/>
      <c r="OUM67" s="630"/>
      <c r="OUN67" s="630"/>
      <c r="OUO67" s="630"/>
      <c r="OUP67" s="630"/>
      <c r="OUQ67" s="630"/>
      <c r="OUR67" s="630"/>
      <c r="OUS67" s="630"/>
      <c r="OUT67" s="630"/>
      <c r="OUU67" s="630"/>
      <c r="OUV67" s="630"/>
      <c r="OUW67" s="630"/>
      <c r="OUX67" s="630"/>
      <c r="OUY67" s="630"/>
      <c r="OUZ67" s="630"/>
      <c r="OVA67" s="630"/>
      <c r="OVB67" s="630"/>
      <c r="OVC67" s="630"/>
      <c r="OVD67" s="630"/>
      <c r="OVE67" s="630"/>
      <c r="OVF67" s="630"/>
      <c r="OVG67" s="630"/>
      <c r="OVH67" s="630"/>
      <c r="OVI67" s="630"/>
      <c r="OVJ67" s="630"/>
      <c r="OVK67" s="630"/>
      <c r="OVL67" s="630"/>
      <c r="OVM67" s="630"/>
      <c r="OVN67" s="630"/>
      <c r="OVO67" s="630"/>
      <c r="OVP67" s="630"/>
      <c r="OVQ67" s="630"/>
      <c r="OVR67" s="630"/>
      <c r="OVS67" s="630"/>
      <c r="OVT67" s="630"/>
      <c r="OVU67" s="630"/>
      <c r="OVV67" s="630"/>
      <c r="OVW67" s="630"/>
      <c r="OVX67" s="630"/>
      <c r="OVY67" s="630"/>
      <c r="OVZ67" s="630"/>
      <c r="OWA67" s="630"/>
      <c r="OWB67" s="630"/>
      <c r="OWC67" s="630"/>
      <c r="OWD67" s="630"/>
      <c r="OWE67" s="630"/>
      <c r="OWF67" s="630"/>
      <c r="OWG67" s="630"/>
      <c r="OWH67" s="630"/>
      <c r="OWI67" s="630"/>
      <c r="OWJ67" s="630"/>
      <c r="OWK67" s="630"/>
      <c r="OWL67" s="630"/>
      <c r="OWM67" s="630"/>
      <c r="OWN67" s="630"/>
      <c r="OWO67" s="630"/>
      <c r="OWP67" s="630"/>
      <c r="OWQ67" s="630"/>
      <c r="OWR67" s="630"/>
      <c r="OWS67" s="630"/>
      <c r="OWT67" s="630"/>
      <c r="OWU67" s="630"/>
      <c r="OWV67" s="630"/>
      <c r="OWW67" s="630"/>
      <c r="OWX67" s="630"/>
      <c r="OWY67" s="630"/>
      <c r="OWZ67" s="630"/>
      <c r="OXA67" s="630"/>
      <c r="OXB67" s="630"/>
      <c r="OXC67" s="630"/>
      <c r="OXD67" s="630"/>
      <c r="OXE67" s="630"/>
      <c r="OXF67" s="630"/>
      <c r="OXG67" s="630"/>
      <c r="OXH67" s="630"/>
      <c r="OXI67" s="630"/>
      <c r="OXJ67" s="630"/>
      <c r="OXK67" s="630"/>
      <c r="OXL67" s="630"/>
      <c r="OXM67" s="630"/>
      <c r="OXN67" s="630"/>
      <c r="OXO67" s="630"/>
      <c r="OXP67" s="630"/>
      <c r="OXQ67" s="630"/>
      <c r="OXR67" s="630"/>
      <c r="OXS67" s="630"/>
      <c r="OXT67" s="630"/>
      <c r="OXU67" s="630"/>
      <c r="OXV67" s="630"/>
      <c r="OXW67" s="630"/>
      <c r="OXX67" s="630"/>
      <c r="OXY67" s="630"/>
      <c r="OXZ67" s="630"/>
      <c r="OYA67" s="630"/>
      <c r="OYB67" s="630"/>
      <c r="OYC67" s="630"/>
      <c r="OYD67" s="630"/>
      <c r="OYE67" s="630"/>
      <c r="OYF67" s="630"/>
      <c r="OYG67" s="630"/>
      <c r="OYH67" s="630"/>
      <c r="OYI67" s="630"/>
      <c r="OYJ67" s="630"/>
      <c r="OYK67" s="630"/>
      <c r="OYL67" s="630"/>
      <c r="OYM67" s="630"/>
      <c r="OYN67" s="630"/>
      <c r="OYO67" s="630"/>
      <c r="OYP67" s="630"/>
      <c r="OYQ67" s="630"/>
      <c r="OYR67" s="630"/>
      <c r="OYS67" s="630"/>
      <c r="OYT67" s="630"/>
      <c r="OYU67" s="630"/>
      <c r="OYV67" s="630"/>
      <c r="OYW67" s="630"/>
      <c r="OYX67" s="630"/>
      <c r="OYY67" s="630"/>
      <c r="OYZ67" s="630"/>
      <c r="OZA67" s="630"/>
      <c r="OZB67" s="630"/>
      <c r="OZC67" s="630"/>
      <c r="OZD67" s="630"/>
      <c r="OZE67" s="630"/>
      <c r="OZF67" s="630"/>
      <c r="OZG67" s="630"/>
      <c r="OZH67" s="630"/>
      <c r="OZI67" s="630"/>
      <c r="OZJ67" s="630"/>
      <c r="OZK67" s="630"/>
      <c r="OZL67" s="630"/>
      <c r="OZM67" s="630"/>
      <c r="OZN67" s="630"/>
      <c r="OZO67" s="630"/>
      <c r="OZP67" s="630"/>
      <c r="OZQ67" s="630"/>
      <c r="OZR67" s="630"/>
      <c r="OZS67" s="630"/>
      <c r="OZT67" s="630"/>
      <c r="OZU67" s="630"/>
      <c r="OZV67" s="630"/>
      <c r="OZW67" s="630"/>
      <c r="OZX67" s="630"/>
      <c r="OZY67" s="630"/>
      <c r="OZZ67" s="630"/>
      <c r="PAA67" s="630"/>
      <c r="PAB67" s="630"/>
      <c r="PAC67" s="630"/>
      <c r="PAD67" s="630"/>
      <c r="PAE67" s="630"/>
      <c r="PAF67" s="630"/>
      <c r="PAG67" s="630"/>
      <c r="PAH67" s="630"/>
      <c r="PAI67" s="630"/>
      <c r="PAJ67" s="630"/>
      <c r="PAK67" s="630"/>
      <c r="PAL67" s="630"/>
      <c r="PAM67" s="630"/>
      <c r="PAN67" s="630"/>
      <c r="PAO67" s="630"/>
      <c r="PAP67" s="630"/>
      <c r="PAQ67" s="630"/>
      <c r="PAR67" s="630"/>
      <c r="PAS67" s="630"/>
      <c r="PAT67" s="630"/>
      <c r="PAU67" s="630"/>
      <c r="PAV67" s="630"/>
      <c r="PAW67" s="630"/>
      <c r="PAX67" s="630"/>
      <c r="PAY67" s="630"/>
      <c r="PAZ67" s="630"/>
      <c r="PBA67" s="630"/>
      <c r="PBB67" s="630"/>
      <c r="PBC67" s="630"/>
      <c r="PBD67" s="630"/>
      <c r="PBE67" s="630"/>
      <c r="PBF67" s="630"/>
      <c r="PBG67" s="630"/>
      <c r="PBH67" s="630"/>
      <c r="PBI67" s="630"/>
      <c r="PBJ67" s="630"/>
      <c r="PBK67" s="630"/>
      <c r="PBL67" s="630"/>
      <c r="PBM67" s="630"/>
      <c r="PBN67" s="630"/>
      <c r="PBO67" s="630"/>
      <c r="PBP67" s="630"/>
      <c r="PBQ67" s="630"/>
      <c r="PBR67" s="630"/>
      <c r="PBS67" s="630"/>
      <c r="PBT67" s="630"/>
      <c r="PBU67" s="630"/>
      <c r="PBV67" s="630"/>
      <c r="PBW67" s="630"/>
      <c r="PBX67" s="630"/>
      <c r="PBY67" s="630"/>
      <c r="PBZ67" s="630"/>
      <c r="PCA67" s="630"/>
      <c r="PCB67" s="630"/>
      <c r="PCC67" s="630"/>
      <c r="PCD67" s="630"/>
      <c r="PCE67" s="630"/>
      <c r="PCF67" s="630"/>
      <c r="PCG67" s="630"/>
      <c r="PCH67" s="630"/>
      <c r="PCI67" s="630"/>
      <c r="PCJ67" s="630"/>
      <c r="PCK67" s="630"/>
      <c r="PCL67" s="630"/>
      <c r="PCM67" s="630"/>
      <c r="PCN67" s="630"/>
      <c r="PCO67" s="630"/>
      <c r="PCP67" s="630"/>
      <c r="PCQ67" s="630"/>
      <c r="PCR67" s="630"/>
      <c r="PCS67" s="630"/>
      <c r="PCT67" s="630"/>
      <c r="PCU67" s="630"/>
      <c r="PCV67" s="630"/>
      <c r="PCW67" s="630"/>
      <c r="PCX67" s="630"/>
      <c r="PCY67" s="630"/>
      <c r="PCZ67" s="630"/>
      <c r="PDA67" s="630"/>
      <c r="PDB67" s="630"/>
      <c r="PDC67" s="630"/>
      <c r="PDD67" s="630"/>
      <c r="PDE67" s="630"/>
      <c r="PDF67" s="630"/>
      <c r="PDG67" s="630"/>
      <c r="PDH67" s="630"/>
      <c r="PDI67" s="630"/>
      <c r="PDJ67" s="630"/>
      <c r="PDK67" s="630"/>
      <c r="PDL67" s="630"/>
      <c r="PDM67" s="630"/>
      <c r="PDN67" s="630"/>
      <c r="PDO67" s="630"/>
      <c r="PDP67" s="630"/>
      <c r="PDQ67" s="630"/>
      <c r="PDR67" s="630"/>
      <c r="PDS67" s="630"/>
      <c r="PDT67" s="630"/>
      <c r="PDU67" s="630"/>
      <c r="PDV67" s="630"/>
      <c r="PDW67" s="630"/>
      <c r="PDX67" s="630"/>
      <c r="PDY67" s="630"/>
      <c r="PDZ67" s="630"/>
      <c r="PEA67" s="630"/>
      <c r="PEB67" s="630"/>
      <c r="PEC67" s="630"/>
      <c r="PED67" s="630"/>
      <c r="PEE67" s="630"/>
      <c r="PEF67" s="630"/>
      <c r="PEG67" s="630"/>
      <c r="PEH67" s="630"/>
      <c r="PEI67" s="630"/>
      <c r="PEJ67" s="630"/>
      <c r="PEK67" s="630"/>
      <c r="PEL67" s="630"/>
      <c r="PEM67" s="630"/>
      <c r="PEN67" s="630"/>
      <c r="PEO67" s="630"/>
      <c r="PEP67" s="630"/>
      <c r="PEQ67" s="630"/>
      <c r="PER67" s="630"/>
      <c r="PES67" s="630"/>
      <c r="PET67" s="630"/>
      <c r="PEU67" s="630"/>
      <c r="PEV67" s="630"/>
      <c r="PEW67" s="630"/>
      <c r="PEX67" s="630"/>
      <c r="PEY67" s="630"/>
      <c r="PEZ67" s="630"/>
      <c r="PFA67" s="630"/>
      <c r="PFB67" s="630"/>
      <c r="PFC67" s="630"/>
      <c r="PFD67" s="630"/>
      <c r="PFE67" s="630"/>
      <c r="PFF67" s="630"/>
      <c r="PFG67" s="630"/>
      <c r="PFH67" s="630"/>
      <c r="PFI67" s="630"/>
      <c r="PFJ67" s="630"/>
      <c r="PFK67" s="630"/>
      <c r="PFL67" s="630"/>
      <c r="PFM67" s="630"/>
      <c r="PFN67" s="630"/>
      <c r="PFO67" s="630"/>
      <c r="PFP67" s="630"/>
      <c r="PFQ67" s="630"/>
      <c r="PFR67" s="630"/>
      <c r="PFS67" s="630"/>
      <c r="PFT67" s="630"/>
      <c r="PFU67" s="630"/>
      <c r="PFV67" s="630"/>
      <c r="PFW67" s="630"/>
      <c r="PFX67" s="630"/>
      <c r="PFY67" s="630"/>
      <c r="PFZ67" s="630"/>
      <c r="PGA67" s="630"/>
      <c r="PGB67" s="630"/>
      <c r="PGC67" s="630"/>
      <c r="PGD67" s="630"/>
      <c r="PGE67" s="630"/>
      <c r="PGF67" s="630"/>
      <c r="PGG67" s="630"/>
      <c r="PGH67" s="630"/>
      <c r="PGI67" s="630"/>
      <c r="PGJ67" s="630"/>
      <c r="PGK67" s="630"/>
      <c r="PGL67" s="630"/>
      <c r="PGM67" s="630"/>
      <c r="PGN67" s="630"/>
      <c r="PGO67" s="630"/>
      <c r="PGP67" s="630"/>
      <c r="PGQ67" s="630"/>
      <c r="PGR67" s="630"/>
      <c r="PGS67" s="630"/>
      <c r="PGT67" s="630"/>
      <c r="PGU67" s="630"/>
      <c r="PGV67" s="630"/>
      <c r="PGW67" s="630"/>
      <c r="PGX67" s="630"/>
      <c r="PGY67" s="630"/>
      <c r="PGZ67" s="630"/>
      <c r="PHA67" s="630"/>
      <c r="PHB67" s="630"/>
      <c r="PHC67" s="630"/>
      <c r="PHD67" s="630"/>
      <c r="PHE67" s="630"/>
      <c r="PHF67" s="630"/>
      <c r="PHG67" s="630"/>
      <c r="PHH67" s="630"/>
      <c r="PHI67" s="630"/>
      <c r="PHJ67" s="630"/>
      <c r="PHK67" s="630"/>
      <c r="PHL67" s="630"/>
      <c r="PHM67" s="630"/>
      <c r="PHN67" s="630"/>
      <c r="PHO67" s="630"/>
      <c r="PHP67" s="630"/>
      <c r="PHQ67" s="630"/>
      <c r="PHR67" s="630"/>
      <c r="PHS67" s="630"/>
      <c r="PHT67" s="630"/>
      <c r="PHU67" s="630"/>
      <c r="PHV67" s="630"/>
      <c r="PHW67" s="630"/>
      <c r="PHX67" s="630"/>
      <c r="PHY67" s="630"/>
      <c r="PHZ67" s="630"/>
      <c r="PIA67" s="630"/>
      <c r="PIB67" s="630"/>
      <c r="PIC67" s="630"/>
      <c r="PID67" s="630"/>
      <c r="PIE67" s="630"/>
      <c r="PIF67" s="630"/>
      <c r="PIG67" s="630"/>
      <c r="PIH67" s="630"/>
      <c r="PII67" s="630"/>
      <c r="PIJ67" s="630"/>
      <c r="PIK67" s="630"/>
      <c r="PIL67" s="630"/>
      <c r="PIM67" s="630"/>
      <c r="PIN67" s="630"/>
      <c r="PIO67" s="630"/>
      <c r="PIP67" s="630"/>
      <c r="PIQ67" s="630"/>
      <c r="PIR67" s="630"/>
      <c r="PIS67" s="630"/>
      <c r="PIT67" s="630"/>
      <c r="PIU67" s="630"/>
      <c r="PIV67" s="630"/>
      <c r="PIW67" s="630"/>
      <c r="PIX67" s="630"/>
      <c r="PIY67" s="630"/>
      <c r="PIZ67" s="630"/>
      <c r="PJA67" s="630"/>
      <c r="PJB67" s="630"/>
      <c r="PJC67" s="630"/>
      <c r="PJD67" s="630"/>
      <c r="PJE67" s="630"/>
      <c r="PJF67" s="630"/>
      <c r="PJG67" s="630"/>
      <c r="PJH67" s="630"/>
      <c r="PJI67" s="630"/>
      <c r="PJJ67" s="630"/>
      <c r="PJK67" s="630"/>
      <c r="PJL67" s="630"/>
      <c r="PJM67" s="630"/>
      <c r="PJN67" s="630"/>
      <c r="PJO67" s="630"/>
      <c r="PJP67" s="630"/>
      <c r="PJQ67" s="630"/>
      <c r="PJR67" s="630"/>
      <c r="PJS67" s="630"/>
      <c r="PJT67" s="630"/>
      <c r="PJU67" s="630"/>
      <c r="PJV67" s="630"/>
      <c r="PJW67" s="630"/>
      <c r="PJX67" s="630"/>
      <c r="PJY67" s="630"/>
      <c r="PJZ67" s="630"/>
      <c r="PKA67" s="630"/>
      <c r="PKB67" s="630"/>
      <c r="PKC67" s="630"/>
      <c r="PKD67" s="630"/>
      <c r="PKE67" s="630"/>
      <c r="PKF67" s="630"/>
      <c r="PKG67" s="630"/>
      <c r="PKH67" s="630"/>
      <c r="PKI67" s="630"/>
      <c r="PKJ67" s="630"/>
      <c r="PKK67" s="630"/>
      <c r="PKL67" s="630"/>
      <c r="PKM67" s="630"/>
      <c r="PKN67" s="630"/>
      <c r="PKO67" s="630"/>
      <c r="PKP67" s="630"/>
      <c r="PKQ67" s="630"/>
      <c r="PKR67" s="630"/>
      <c r="PKS67" s="630"/>
      <c r="PKT67" s="630"/>
      <c r="PKU67" s="630"/>
      <c r="PKV67" s="630"/>
      <c r="PKW67" s="630"/>
      <c r="PKX67" s="630"/>
      <c r="PKY67" s="630"/>
      <c r="PKZ67" s="630"/>
      <c r="PLA67" s="630"/>
      <c r="PLB67" s="630"/>
      <c r="PLC67" s="630"/>
      <c r="PLD67" s="630"/>
      <c r="PLE67" s="630"/>
      <c r="PLF67" s="630"/>
      <c r="PLG67" s="630"/>
      <c r="PLH67" s="630"/>
      <c r="PLI67" s="630"/>
      <c r="PLJ67" s="630"/>
      <c r="PLK67" s="630"/>
      <c r="PLL67" s="630"/>
      <c r="PLM67" s="630"/>
      <c r="PLN67" s="630"/>
      <c r="PLO67" s="630"/>
      <c r="PLP67" s="630"/>
      <c r="PLQ67" s="630"/>
      <c r="PLR67" s="630"/>
      <c r="PLS67" s="630"/>
      <c r="PLT67" s="630"/>
      <c r="PLU67" s="630"/>
      <c r="PLV67" s="630"/>
      <c r="PLW67" s="630"/>
      <c r="PLX67" s="630"/>
      <c r="PLY67" s="630"/>
      <c r="PLZ67" s="630"/>
      <c r="PMA67" s="630"/>
      <c r="PMB67" s="630"/>
      <c r="PMC67" s="630"/>
      <c r="PMD67" s="630"/>
      <c r="PME67" s="630"/>
      <c r="PMF67" s="630"/>
      <c r="PMG67" s="630"/>
      <c r="PMH67" s="630"/>
      <c r="PMI67" s="630"/>
      <c r="PMJ67" s="630"/>
      <c r="PMK67" s="630"/>
      <c r="PML67" s="630"/>
      <c r="PMM67" s="630"/>
      <c r="PMN67" s="630"/>
      <c r="PMO67" s="630"/>
      <c r="PMP67" s="630"/>
      <c r="PMQ67" s="630"/>
      <c r="PMR67" s="630"/>
      <c r="PMS67" s="630"/>
      <c r="PMT67" s="630"/>
      <c r="PMU67" s="630"/>
      <c r="PMV67" s="630"/>
      <c r="PMW67" s="630"/>
      <c r="PMX67" s="630"/>
      <c r="PMY67" s="630"/>
      <c r="PMZ67" s="630"/>
      <c r="PNA67" s="630"/>
      <c r="PNB67" s="630"/>
      <c r="PNC67" s="630"/>
      <c r="PND67" s="630"/>
      <c r="PNE67" s="630"/>
      <c r="PNF67" s="630"/>
      <c r="PNG67" s="630"/>
      <c r="PNH67" s="630"/>
      <c r="PNI67" s="630"/>
      <c r="PNJ67" s="630"/>
      <c r="PNK67" s="630"/>
      <c r="PNL67" s="630"/>
      <c r="PNM67" s="630"/>
      <c r="PNN67" s="630"/>
      <c r="PNO67" s="630"/>
      <c r="PNP67" s="630"/>
      <c r="PNQ67" s="630"/>
      <c r="PNR67" s="630"/>
      <c r="PNS67" s="630"/>
      <c r="PNT67" s="630"/>
      <c r="PNU67" s="630"/>
      <c r="PNV67" s="630"/>
      <c r="PNW67" s="630"/>
      <c r="PNX67" s="630"/>
      <c r="PNY67" s="630"/>
      <c r="PNZ67" s="630"/>
      <c r="POA67" s="630"/>
      <c r="POB67" s="630"/>
      <c r="POC67" s="630"/>
      <c r="POD67" s="630"/>
      <c r="POE67" s="630"/>
      <c r="POF67" s="630"/>
      <c r="POG67" s="630"/>
      <c r="POH67" s="630"/>
      <c r="POI67" s="630"/>
      <c r="POJ67" s="630"/>
      <c r="POK67" s="630"/>
      <c r="POL67" s="630"/>
      <c r="POM67" s="630"/>
      <c r="PON67" s="630"/>
      <c r="POO67" s="630"/>
      <c r="POP67" s="630"/>
      <c r="POQ67" s="630"/>
      <c r="POR67" s="630"/>
      <c r="POS67" s="630"/>
      <c r="POT67" s="630"/>
      <c r="POU67" s="630"/>
      <c r="POV67" s="630"/>
      <c r="POW67" s="630"/>
      <c r="POX67" s="630"/>
      <c r="POY67" s="630"/>
      <c r="POZ67" s="630"/>
      <c r="PPA67" s="630"/>
      <c r="PPB67" s="630"/>
      <c r="PPC67" s="630"/>
      <c r="PPD67" s="630"/>
      <c r="PPE67" s="630"/>
      <c r="PPF67" s="630"/>
      <c r="PPG67" s="630"/>
      <c r="PPH67" s="630"/>
      <c r="PPI67" s="630"/>
      <c r="PPJ67" s="630"/>
      <c r="PPK67" s="630"/>
      <c r="PPL67" s="630"/>
      <c r="PPM67" s="630"/>
      <c r="PPN67" s="630"/>
      <c r="PPO67" s="630"/>
      <c r="PPP67" s="630"/>
      <c r="PPQ67" s="630"/>
      <c r="PPR67" s="630"/>
      <c r="PPS67" s="630"/>
      <c r="PPT67" s="630"/>
      <c r="PPU67" s="630"/>
      <c r="PPV67" s="630"/>
      <c r="PPW67" s="630"/>
      <c r="PPX67" s="630"/>
      <c r="PPY67" s="630"/>
      <c r="PPZ67" s="630"/>
      <c r="PQA67" s="630"/>
      <c r="PQB67" s="630"/>
      <c r="PQC67" s="630"/>
      <c r="PQD67" s="630"/>
      <c r="PQE67" s="630"/>
      <c r="PQF67" s="630"/>
      <c r="PQG67" s="630"/>
      <c r="PQH67" s="630"/>
      <c r="PQI67" s="630"/>
      <c r="PQJ67" s="630"/>
      <c r="PQK67" s="630"/>
      <c r="PQL67" s="630"/>
      <c r="PQM67" s="630"/>
      <c r="PQN67" s="630"/>
      <c r="PQO67" s="630"/>
      <c r="PQP67" s="630"/>
      <c r="PQQ67" s="630"/>
      <c r="PQR67" s="630"/>
      <c r="PQS67" s="630"/>
      <c r="PQT67" s="630"/>
      <c r="PQU67" s="630"/>
      <c r="PQV67" s="630"/>
      <c r="PQW67" s="630"/>
      <c r="PQX67" s="630"/>
      <c r="PQY67" s="630"/>
      <c r="PQZ67" s="630"/>
      <c r="PRA67" s="630"/>
      <c r="PRB67" s="630"/>
      <c r="PRC67" s="630"/>
      <c r="PRD67" s="630"/>
      <c r="PRE67" s="630"/>
      <c r="PRF67" s="630"/>
      <c r="PRG67" s="630"/>
      <c r="PRH67" s="630"/>
      <c r="PRI67" s="630"/>
      <c r="PRJ67" s="630"/>
      <c r="PRK67" s="630"/>
      <c r="PRL67" s="630"/>
      <c r="PRM67" s="630"/>
      <c r="PRN67" s="630"/>
      <c r="PRO67" s="630"/>
      <c r="PRP67" s="630"/>
      <c r="PRQ67" s="630"/>
      <c r="PRR67" s="630"/>
      <c r="PRS67" s="630"/>
      <c r="PRT67" s="630"/>
      <c r="PRU67" s="630"/>
      <c r="PRV67" s="630"/>
      <c r="PRW67" s="630"/>
      <c r="PRX67" s="630"/>
      <c r="PRY67" s="630"/>
      <c r="PRZ67" s="630"/>
      <c r="PSA67" s="630"/>
      <c r="PSB67" s="630"/>
      <c r="PSC67" s="630"/>
      <c r="PSD67" s="630"/>
      <c r="PSE67" s="630"/>
      <c r="PSF67" s="630"/>
      <c r="PSG67" s="630"/>
      <c r="PSH67" s="630"/>
      <c r="PSI67" s="630"/>
      <c r="PSJ67" s="630"/>
      <c r="PSK67" s="630"/>
      <c r="PSL67" s="630"/>
      <c r="PSM67" s="630"/>
      <c r="PSN67" s="630"/>
      <c r="PSO67" s="630"/>
      <c r="PSP67" s="630"/>
      <c r="PSQ67" s="630"/>
      <c r="PSR67" s="630"/>
      <c r="PSS67" s="630"/>
      <c r="PST67" s="630"/>
      <c r="PSU67" s="630"/>
      <c r="PSV67" s="630"/>
      <c r="PSW67" s="630"/>
      <c r="PSX67" s="630"/>
      <c r="PSY67" s="630"/>
      <c r="PSZ67" s="630"/>
      <c r="PTA67" s="630"/>
      <c r="PTB67" s="630"/>
      <c r="PTC67" s="630"/>
      <c r="PTD67" s="630"/>
      <c r="PTE67" s="630"/>
      <c r="PTF67" s="630"/>
      <c r="PTG67" s="630"/>
      <c r="PTH67" s="630"/>
      <c r="PTI67" s="630"/>
      <c r="PTJ67" s="630"/>
      <c r="PTK67" s="630"/>
      <c r="PTL67" s="630"/>
      <c r="PTM67" s="630"/>
      <c r="PTN67" s="630"/>
      <c r="PTO67" s="630"/>
      <c r="PTP67" s="630"/>
      <c r="PTQ67" s="630"/>
      <c r="PTR67" s="630"/>
      <c r="PTS67" s="630"/>
      <c r="PTT67" s="630"/>
      <c r="PTU67" s="630"/>
      <c r="PTV67" s="630"/>
      <c r="PTW67" s="630"/>
      <c r="PTX67" s="630"/>
      <c r="PTY67" s="630"/>
      <c r="PTZ67" s="630"/>
      <c r="PUA67" s="630"/>
      <c r="PUB67" s="630"/>
      <c r="PUC67" s="630"/>
      <c r="PUD67" s="630"/>
      <c r="PUE67" s="630"/>
      <c r="PUF67" s="630"/>
      <c r="PUG67" s="630"/>
      <c r="PUH67" s="630"/>
      <c r="PUI67" s="630"/>
      <c r="PUJ67" s="630"/>
      <c r="PUK67" s="630"/>
      <c r="PUL67" s="630"/>
      <c r="PUM67" s="630"/>
      <c r="PUN67" s="630"/>
      <c r="PUO67" s="630"/>
      <c r="PUP67" s="630"/>
      <c r="PUQ67" s="630"/>
      <c r="PUR67" s="630"/>
      <c r="PUS67" s="630"/>
      <c r="PUT67" s="630"/>
      <c r="PUU67" s="630"/>
      <c r="PUV67" s="630"/>
      <c r="PUW67" s="630"/>
      <c r="PUX67" s="630"/>
      <c r="PUY67" s="630"/>
      <c r="PUZ67" s="630"/>
      <c r="PVA67" s="630"/>
      <c r="PVB67" s="630"/>
      <c r="PVC67" s="630"/>
      <c r="PVD67" s="630"/>
      <c r="PVE67" s="630"/>
      <c r="PVF67" s="630"/>
      <c r="PVG67" s="630"/>
      <c r="PVH67" s="630"/>
      <c r="PVI67" s="630"/>
      <c r="PVJ67" s="630"/>
      <c r="PVK67" s="630"/>
      <c r="PVL67" s="630"/>
      <c r="PVM67" s="630"/>
      <c r="PVN67" s="630"/>
      <c r="PVO67" s="630"/>
      <c r="PVP67" s="630"/>
      <c r="PVQ67" s="630"/>
      <c r="PVR67" s="630"/>
      <c r="PVS67" s="630"/>
      <c r="PVT67" s="630"/>
      <c r="PVU67" s="630"/>
      <c r="PVV67" s="630"/>
      <c r="PVW67" s="630"/>
      <c r="PVX67" s="630"/>
      <c r="PVY67" s="630"/>
      <c r="PVZ67" s="630"/>
      <c r="PWA67" s="630"/>
      <c r="PWB67" s="630"/>
      <c r="PWC67" s="630"/>
      <c r="PWD67" s="630"/>
      <c r="PWE67" s="630"/>
      <c r="PWF67" s="630"/>
      <c r="PWG67" s="630"/>
      <c r="PWH67" s="630"/>
      <c r="PWI67" s="630"/>
      <c r="PWJ67" s="630"/>
      <c r="PWK67" s="630"/>
      <c r="PWL67" s="630"/>
      <c r="PWM67" s="630"/>
      <c r="PWN67" s="630"/>
      <c r="PWO67" s="630"/>
      <c r="PWP67" s="630"/>
      <c r="PWQ67" s="630"/>
      <c r="PWR67" s="630"/>
      <c r="PWS67" s="630"/>
      <c r="PWT67" s="630"/>
      <c r="PWU67" s="630"/>
      <c r="PWV67" s="630"/>
      <c r="PWW67" s="630"/>
      <c r="PWX67" s="630"/>
      <c r="PWY67" s="630"/>
      <c r="PWZ67" s="630"/>
      <c r="PXA67" s="630"/>
      <c r="PXB67" s="630"/>
      <c r="PXC67" s="630"/>
      <c r="PXD67" s="630"/>
      <c r="PXE67" s="630"/>
      <c r="PXF67" s="630"/>
      <c r="PXG67" s="630"/>
      <c r="PXH67" s="630"/>
      <c r="PXI67" s="630"/>
      <c r="PXJ67" s="630"/>
      <c r="PXK67" s="630"/>
      <c r="PXL67" s="630"/>
      <c r="PXM67" s="630"/>
      <c r="PXN67" s="630"/>
      <c r="PXO67" s="630"/>
      <c r="PXP67" s="630"/>
      <c r="PXQ67" s="630"/>
      <c r="PXR67" s="630"/>
      <c r="PXS67" s="630"/>
      <c r="PXT67" s="630"/>
      <c r="PXU67" s="630"/>
      <c r="PXV67" s="630"/>
      <c r="PXW67" s="630"/>
      <c r="PXX67" s="630"/>
      <c r="PXY67" s="630"/>
      <c r="PXZ67" s="630"/>
      <c r="PYA67" s="630"/>
      <c r="PYB67" s="630"/>
      <c r="PYC67" s="630"/>
      <c r="PYD67" s="630"/>
      <c r="PYE67" s="630"/>
      <c r="PYF67" s="630"/>
      <c r="PYG67" s="630"/>
      <c r="PYH67" s="630"/>
      <c r="PYI67" s="630"/>
      <c r="PYJ67" s="630"/>
      <c r="PYK67" s="630"/>
      <c r="PYL67" s="630"/>
      <c r="PYM67" s="630"/>
      <c r="PYN67" s="630"/>
      <c r="PYO67" s="630"/>
      <c r="PYP67" s="630"/>
      <c r="PYQ67" s="630"/>
      <c r="PYR67" s="630"/>
      <c r="PYS67" s="630"/>
      <c r="PYT67" s="630"/>
      <c r="PYU67" s="630"/>
      <c r="PYV67" s="630"/>
      <c r="PYW67" s="630"/>
      <c r="PYX67" s="630"/>
      <c r="PYY67" s="630"/>
      <c r="PYZ67" s="630"/>
      <c r="PZA67" s="630"/>
      <c r="PZB67" s="630"/>
      <c r="PZC67" s="630"/>
      <c r="PZD67" s="630"/>
      <c r="PZE67" s="630"/>
      <c r="PZF67" s="630"/>
      <c r="PZG67" s="630"/>
      <c r="PZH67" s="630"/>
      <c r="PZI67" s="630"/>
      <c r="PZJ67" s="630"/>
      <c r="PZK67" s="630"/>
      <c r="PZL67" s="630"/>
      <c r="PZM67" s="630"/>
      <c r="PZN67" s="630"/>
      <c r="PZO67" s="630"/>
      <c r="PZP67" s="630"/>
      <c r="PZQ67" s="630"/>
      <c r="PZR67" s="630"/>
      <c r="PZS67" s="630"/>
      <c r="PZT67" s="630"/>
      <c r="PZU67" s="630"/>
      <c r="PZV67" s="630"/>
      <c r="PZW67" s="630"/>
      <c r="PZX67" s="630"/>
      <c r="PZY67" s="630"/>
      <c r="PZZ67" s="630"/>
      <c r="QAA67" s="630"/>
      <c r="QAB67" s="630"/>
      <c r="QAC67" s="630"/>
      <c r="QAD67" s="630"/>
      <c r="QAE67" s="630"/>
      <c r="QAF67" s="630"/>
      <c r="QAG67" s="630"/>
      <c r="QAH67" s="630"/>
      <c r="QAI67" s="630"/>
      <c r="QAJ67" s="630"/>
      <c r="QAK67" s="630"/>
      <c r="QAL67" s="630"/>
      <c r="QAM67" s="630"/>
      <c r="QAN67" s="630"/>
      <c r="QAO67" s="630"/>
      <c r="QAP67" s="630"/>
      <c r="QAQ67" s="630"/>
      <c r="QAR67" s="630"/>
      <c r="QAS67" s="630"/>
      <c r="QAT67" s="630"/>
      <c r="QAU67" s="630"/>
      <c r="QAV67" s="630"/>
      <c r="QAW67" s="630"/>
      <c r="QAX67" s="630"/>
      <c r="QAY67" s="630"/>
      <c r="QAZ67" s="630"/>
      <c r="QBA67" s="630"/>
      <c r="QBB67" s="630"/>
      <c r="QBC67" s="630"/>
      <c r="QBD67" s="630"/>
      <c r="QBE67" s="630"/>
      <c r="QBF67" s="630"/>
      <c r="QBG67" s="630"/>
      <c r="QBH67" s="630"/>
      <c r="QBI67" s="630"/>
      <c r="QBJ67" s="630"/>
      <c r="QBK67" s="630"/>
      <c r="QBL67" s="630"/>
      <c r="QBM67" s="630"/>
      <c r="QBN67" s="630"/>
      <c r="QBO67" s="630"/>
      <c r="QBP67" s="630"/>
      <c r="QBQ67" s="630"/>
      <c r="QBR67" s="630"/>
      <c r="QBS67" s="630"/>
      <c r="QBT67" s="630"/>
      <c r="QBU67" s="630"/>
      <c r="QBV67" s="630"/>
      <c r="QBW67" s="630"/>
      <c r="QBX67" s="630"/>
      <c r="QBY67" s="630"/>
      <c r="QBZ67" s="630"/>
      <c r="QCA67" s="630"/>
      <c r="QCB67" s="630"/>
      <c r="QCC67" s="630"/>
      <c r="QCD67" s="630"/>
      <c r="QCE67" s="630"/>
      <c r="QCF67" s="630"/>
      <c r="QCG67" s="630"/>
      <c r="QCH67" s="630"/>
      <c r="QCI67" s="630"/>
      <c r="QCJ67" s="630"/>
      <c r="QCK67" s="630"/>
      <c r="QCL67" s="630"/>
      <c r="QCM67" s="630"/>
      <c r="QCN67" s="630"/>
      <c r="QCO67" s="630"/>
      <c r="QCP67" s="630"/>
      <c r="QCQ67" s="630"/>
      <c r="QCR67" s="630"/>
      <c r="QCS67" s="630"/>
      <c r="QCT67" s="630"/>
      <c r="QCU67" s="630"/>
      <c r="QCV67" s="630"/>
      <c r="QCW67" s="630"/>
      <c r="QCX67" s="630"/>
      <c r="QCY67" s="630"/>
      <c r="QCZ67" s="630"/>
      <c r="QDA67" s="630"/>
      <c r="QDB67" s="630"/>
      <c r="QDC67" s="630"/>
      <c r="QDD67" s="630"/>
      <c r="QDE67" s="630"/>
      <c r="QDF67" s="630"/>
      <c r="QDG67" s="630"/>
      <c r="QDH67" s="630"/>
      <c r="QDI67" s="630"/>
      <c r="QDJ67" s="630"/>
      <c r="QDK67" s="630"/>
      <c r="QDL67" s="630"/>
      <c r="QDM67" s="630"/>
      <c r="QDN67" s="630"/>
      <c r="QDO67" s="630"/>
      <c r="QDP67" s="630"/>
      <c r="QDQ67" s="630"/>
      <c r="QDR67" s="630"/>
      <c r="QDS67" s="630"/>
      <c r="QDT67" s="630"/>
      <c r="QDU67" s="630"/>
      <c r="QDV67" s="630"/>
      <c r="QDW67" s="630"/>
      <c r="QDX67" s="630"/>
      <c r="QDY67" s="630"/>
      <c r="QDZ67" s="630"/>
      <c r="QEA67" s="630"/>
      <c r="QEB67" s="630"/>
      <c r="QEC67" s="630"/>
      <c r="QED67" s="630"/>
      <c r="QEE67" s="630"/>
      <c r="QEF67" s="630"/>
      <c r="QEG67" s="630"/>
      <c r="QEH67" s="630"/>
      <c r="QEI67" s="630"/>
      <c r="QEJ67" s="630"/>
      <c r="QEK67" s="630"/>
      <c r="QEL67" s="630"/>
      <c r="QEM67" s="630"/>
      <c r="QEN67" s="630"/>
      <c r="QEO67" s="630"/>
      <c r="QEP67" s="630"/>
      <c r="QEQ67" s="630"/>
      <c r="QER67" s="630"/>
      <c r="QES67" s="630"/>
      <c r="QET67" s="630"/>
      <c r="QEU67" s="630"/>
      <c r="QEV67" s="630"/>
      <c r="QEW67" s="630"/>
      <c r="QEX67" s="630"/>
      <c r="QEY67" s="630"/>
      <c r="QEZ67" s="630"/>
      <c r="QFA67" s="630"/>
      <c r="QFB67" s="630"/>
      <c r="QFC67" s="630"/>
      <c r="QFD67" s="630"/>
      <c r="QFE67" s="630"/>
      <c r="QFF67" s="630"/>
      <c r="QFG67" s="630"/>
      <c r="QFH67" s="630"/>
      <c r="QFI67" s="630"/>
      <c r="QFJ67" s="630"/>
      <c r="QFK67" s="630"/>
      <c r="QFL67" s="630"/>
      <c r="QFM67" s="630"/>
      <c r="QFN67" s="630"/>
      <c r="QFO67" s="630"/>
      <c r="QFP67" s="630"/>
      <c r="QFQ67" s="630"/>
      <c r="QFR67" s="630"/>
      <c r="QFS67" s="630"/>
      <c r="QFT67" s="630"/>
      <c r="QFU67" s="630"/>
      <c r="QFV67" s="630"/>
      <c r="QFW67" s="630"/>
      <c r="QFX67" s="630"/>
      <c r="QFY67" s="630"/>
      <c r="QFZ67" s="630"/>
      <c r="QGA67" s="630"/>
      <c r="QGB67" s="630"/>
      <c r="QGC67" s="630"/>
      <c r="QGD67" s="630"/>
      <c r="QGE67" s="630"/>
      <c r="QGF67" s="630"/>
      <c r="QGG67" s="630"/>
      <c r="QGH67" s="630"/>
      <c r="QGI67" s="630"/>
      <c r="QGJ67" s="630"/>
      <c r="QGK67" s="630"/>
      <c r="QGL67" s="630"/>
      <c r="QGM67" s="630"/>
      <c r="QGN67" s="630"/>
      <c r="QGO67" s="630"/>
      <c r="QGP67" s="630"/>
      <c r="QGQ67" s="630"/>
      <c r="QGR67" s="630"/>
      <c r="QGS67" s="630"/>
      <c r="QGT67" s="630"/>
      <c r="QGU67" s="630"/>
      <c r="QGV67" s="630"/>
      <c r="QGW67" s="630"/>
      <c r="QGX67" s="630"/>
      <c r="QGY67" s="630"/>
      <c r="QGZ67" s="630"/>
      <c r="QHA67" s="630"/>
      <c r="QHB67" s="630"/>
      <c r="QHC67" s="630"/>
      <c r="QHD67" s="630"/>
      <c r="QHE67" s="630"/>
      <c r="QHF67" s="630"/>
      <c r="QHG67" s="630"/>
      <c r="QHH67" s="630"/>
      <c r="QHI67" s="630"/>
      <c r="QHJ67" s="630"/>
      <c r="QHK67" s="630"/>
      <c r="QHL67" s="630"/>
      <c r="QHM67" s="630"/>
      <c r="QHN67" s="630"/>
      <c r="QHO67" s="630"/>
      <c r="QHP67" s="630"/>
      <c r="QHQ67" s="630"/>
      <c r="QHR67" s="630"/>
      <c r="QHS67" s="630"/>
      <c r="QHT67" s="630"/>
      <c r="QHU67" s="630"/>
      <c r="QHV67" s="630"/>
      <c r="QHW67" s="630"/>
      <c r="QHX67" s="630"/>
      <c r="QHY67" s="630"/>
      <c r="QHZ67" s="630"/>
      <c r="QIA67" s="630"/>
      <c r="QIB67" s="630"/>
      <c r="QIC67" s="630"/>
      <c r="QID67" s="630"/>
      <c r="QIE67" s="630"/>
      <c r="QIF67" s="630"/>
      <c r="QIG67" s="630"/>
      <c r="QIH67" s="630"/>
      <c r="QII67" s="630"/>
      <c r="QIJ67" s="630"/>
      <c r="QIK67" s="630"/>
      <c r="QIL67" s="630"/>
      <c r="QIM67" s="630"/>
      <c r="QIN67" s="630"/>
      <c r="QIO67" s="630"/>
      <c r="QIP67" s="630"/>
      <c r="QIQ67" s="630"/>
      <c r="QIR67" s="630"/>
      <c r="QIS67" s="630"/>
      <c r="QIT67" s="630"/>
      <c r="QIU67" s="630"/>
      <c r="QIV67" s="630"/>
      <c r="QIW67" s="630"/>
      <c r="QIX67" s="630"/>
      <c r="QIY67" s="630"/>
      <c r="QIZ67" s="630"/>
      <c r="QJA67" s="630"/>
      <c r="QJB67" s="630"/>
      <c r="QJC67" s="630"/>
      <c r="QJD67" s="630"/>
      <c r="QJE67" s="630"/>
      <c r="QJF67" s="630"/>
      <c r="QJG67" s="630"/>
      <c r="QJH67" s="630"/>
      <c r="QJI67" s="630"/>
      <c r="QJJ67" s="630"/>
      <c r="QJK67" s="630"/>
      <c r="QJL67" s="630"/>
      <c r="QJM67" s="630"/>
      <c r="QJN67" s="630"/>
      <c r="QJO67" s="630"/>
      <c r="QJP67" s="630"/>
      <c r="QJQ67" s="630"/>
      <c r="QJR67" s="630"/>
      <c r="QJS67" s="630"/>
      <c r="QJT67" s="630"/>
      <c r="QJU67" s="630"/>
      <c r="QJV67" s="630"/>
      <c r="QJW67" s="630"/>
      <c r="QJX67" s="630"/>
      <c r="QJY67" s="630"/>
      <c r="QJZ67" s="630"/>
      <c r="QKA67" s="630"/>
      <c r="QKB67" s="630"/>
      <c r="QKC67" s="630"/>
      <c r="QKD67" s="630"/>
      <c r="QKE67" s="630"/>
      <c r="QKF67" s="630"/>
      <c r="QKG67" s="630"/>
      <c r="QKH67" s="630"/>
      <c r="QKI67" s="630"/>
      <c r="QKJ67" s="630"/>
      <c r="QKK67" s="630"/>
      <c r="QKL67" s="630"/>
      <c r="QKM67" s="630"/>
      <c r="QKN67" s="630"/>
      <c r="QKO67" s="630"/>
      <c r="QKP67" s="630"/>
      <c r="QKQ67" s="630"/>
      <c r="QKR67" s="630"/>
      <c r="QKS67" s="630"/>
      <c r="QKT67" s="630"/>
      <c r="QKU67" s="630"/>
      <c r="QKV67" s="630"/>
      <c r="QKW67" s="630"/>
      <c r="QKX67" s="630"/>
      <c r="QKY67" s="630"/>
      <c r="QKZ67" s="630"/>
      <c r="QLA67" s="630"/>
      <c r="QLB67" s="630"/>
      <c r="QLC67" s="630"/>
      <c r="QLD67" s="630"/>
      <c r="QLE67" s="630"/>
      <c r="QLF67" s="630"/>
      <c r="QLG67" s="630"/>
      <c r="QLH67" s="630"/>
      <c r="QLI67" s="630"/>
      <c r="QLJ67" s="630"/>
      <c r="QLK67" s="630"/>
      <c r="QLL67" s="630"/>
      <c r="QLM67" s="630"/>
      <c r="QLN67" s="630"/>
      <c r="QLO67" s="630"/>
      <c r="QLP67" s="630"/>
      <c r="QLQ67" s="630"/>
      <c r="QLR67" s="630"/>
      <c r="QLS67" s="630"/>
      <c r="QLT67" s="630"/>
      <c r="QLU67" s="630"/>
      <c r="QLV67" s="630"/>
      <c r="QLW67" s="630"/>
      <c r="QLX67" s="630"/>
      <c r="QLY67" s="630"/>
      <c r="QLZ67" s="630"/>
      <c r="QMA67" s="630"/>
      <c r="QMB67" s="630"/>
      <c r="QMC67" s="630"/>
      <c r="QMD67" s="630"/>
      <c r="QME67" s="630"/>
      <c r="QMF67" s="630"/>
      <c r="QMG67" s="630"/>
      <c r="QMH67" s="630"/>
      <c r="QMI67" s="630"/>
      <c r="QMJ67" s="630"/>
      <c r="QMK67" s="630"/>
      <c r="QML67" s="630"/>
      <c r="QMM67" s="630"/>
      <c r="QMN67" s="630"/>
      <c r="QMO67" s="630"/>
      <c r="QMP67" s="630"/>
      <c r="QMQ67" s="630"/>
      <c r="QMR67" s="630"/>
      <c r="QMS67" s="630"/>
      <c r="QMT67" s="630"/>
      <c r="QMU67" s="630"/>
      <c r="QMV67" s="630"/>
      <c r="QMW67" s="630"/>
      <c r="QMX67" s="630"/>
      <c r="QMY67" s="630"/>
      <c r="QMZ67" s="630"/>
      <c r="QNA67" s="630"/>
      <c r="QNB67" s="630"/>
      <c r="QNC67" s="630"/>
      <c r="QND67" s="630"/>
      <c r="QNE67" s="630"/>
      <c r="QNF67" s="630"/>
      <c r="QNG67" s="630"/>
      <c r="QNH67" s="630"/>
      <c r="QNI67" s="630"/>
      <c r="QNJ67" s="630"/>
      <c r="QNK67" s="630"/>
      <c r="QNL67" s="630"/>
      <c r="QNM67" s="630"/>
      <c r="QNN67" s="630"/>
      <c r="QNO67" s="630"/>
      <c r="QNP67" s="630"/>
      <c r="QNQ67" s="630"/>
      <c r="QNR67" s="630"/>
      <c r="QNS67" s="630"/>
      <c r="QNT67" s="630"/>
      <c r="QNU67" s="630"/>
      <c r="QNV67" s="630"/>
      <c r="QNW67" s="630"/>
      <c r="QNX67" s="630"/>
      <c r="QNY67" s="630"/>
      <c r="QNZ67" s="630"/>
      <c r="QOA67" s="630"/>
      <c r="QOB67" s="630"/>
      <c r="QOC67" s="630"/>
      <c r="QOD67" s="630"/>
      <c r="QOE67" s="630"/>
      <c r="QOF67" s="630"/>
      <c r="QOG67" s="630"/>
      <c r="QOH67" s="630"/>
      <c r="QOI67" s="630"/>
      <c r="QOJ67" s="630"/>
      <c r="QOK67" s="630"/>
      <c r="QOL67" s="630"/>
      <c r="QOM67" s="630"/>
      <c r="QON67" s="630"/>
      <c r="QOO67" s="630"/>
      <c r="QOP67" s="630"/>
      <c r="QOQ67" s="630"/>
      <c r="QOR67" s="630"/>
      <c r="QOS67" s="630"/>
      <c r="QOT67" s="630"/>
      <c r="QOU67" s="630"/>
      <c r="QOV67" s="630"/>
      <c r="QOW67" s="630"/>
      <c r="QOX67" s="630"/>
      <c r="QOY67" s="630"/>
      <c r="QOZ67" s="630"/>
      <c r="QPA67" s="630"/>
      <c r="QPB67" s="630"/>
      <c r="QPC67" s="630"/>
      <c r="QPD67" s="630"/>
      <c r="QPE67" s="630"/>
      <c r="QPF67" s="630"/>
      <c r="QPG67" s="630"/>
      <c r="QPH67" s="630"/>
      <c r="QPI67" s="630"/>
      <c r="QPJ67" s="630"/>
      <c r="QPK67" s="630"/>
      <c r="QPL67" s="630"/>
      <c r="QPM67" s="630"/>
      <c r="QPN67" s="630"/>
      <c r="QPO67" s="630"/>
      <c r="QPP67" s="630"/>
      <c r="QPQ67" s="630"/>
      <c r="QPR67" s="630"/>
      <c r="QPS67" s="630"/>
      <c r="QPT67" s="630"/>
      <c r="QPU67" s="630"/>
      <c r="QPV67" s="630"/>
      <c r="QPW67" s="630"/>
      <c r="QPX67" s="630"/>
      <c r="QPY67" s="630"/>
      <c r="QPZ67" s="630"/>
      <c r="QQA67" s="630"/>
      <c r="QQB67" s="630"/>
      <c r="QQC67" s="630"/>
      <c r="QQD67" s="630"/>
      <c r="QQE67" s="630"/>
      <c r="QQF67" s="630"/>
      <c r="QQG67" s="630"/>
      <c r="QQH67" s="630"/>
      <c r="QQI67" s="630"/>
      <c r="QQJ67" s="630"/>
      <c r="QQK67" s="630"/>
      <c r="QQL67" s="630"/>
      <c r="QQM67" s="630"/>
      <c r="QQN67" s="630"/>
      <c r="QQO67" s="630"/>
      <c r="QQP67" s="630"/>
      <c r="QQQ67" s="630"/>
      <c r="QQR67" s="630"/>
      <c r="QQS67" s="630"/>
      <c r="QQT67" s="630"/>
      <c r="QQU67" s="630"/>
      <c r="QQV67" s="630"/>
      <c r="QQW67" s="630"/>
      <c r="QQX67" s="630"/>
      <c r="QQY67" s="630"/>
      <c r="QQZ67" s="630"/>
      <c r="QRA67" s="630"/>
      <c r="QRB67" s="630"/>
      <c r="QRC67" s="630"/>
      <c r="QRD67" s="630"/>
      <c r="QRE67" s="630"/>
      <c r="QRF67" s="630"/>
      <c r="QRG67" s="630"/>
      <c r="QRH67" s="630"/>
      <c r="QRI67" s="630"/>
      <c r="QRJ67" s="630"/>
      <c r="QRK67" s="630"/>
      <c r="QRL67" s="630"/>
      <c r="QRM67" s="630"/>
      <c r="QRN67" s="630"/>
      <c r="QRO67" s="630"/>
      <c r="QRP67" s="630"/>
      <c r="QRQ67" s="630"/>
      <c r="QRR67" s="630"/>
      <c r="QRS67" s="630"/>
      <c r="QRT67" s="630"/>
      <c r="QRU67" s="630"/>
      <c r="QRV67" s="630"/>
      <c r="QRW67" s="630"/>
      <c r="QRX67" s="630"/>
      <c r="QRY67" s="630"/>
      <c r="QRZ67" s="630"/>
      <c r="QSA67" s="630"/>
      <c r="QSB67" s="630"/>
      <c r="QSC67" s="630"/>
      <c r="QSD67" s="630"/>
      <c r="QSE67" s="630"/>
      <c r="QSF67" s="630"/>
      <c r="QSG67" s="630"/>
      <c r="QSH67" s="630"/>
      <c r="QSI67" s="630"/>
      <c r="QSJ67" s="630"/>
      <c r="QSK67" s="630"/>
      <c r="QSL67" s="630"/>
      <c r="QSM67" s="630"/>
      <c r="QSN67" s="630"/>
      <c r="QSO67" s="630"/>
      <c r="QSP67" s="630"/>
      <c r="QSQ67" s="630"/>
      <c r="QSR67" s="630"/>
      <c r="QSS67" s="630"/>
      <c r="QST67" s="630"/>
      <c r="QSU67" s="630"/>
      <c r="QSV67" s="630"/>
      <c r="QSW67" s="630"/>
      <c r="QSX67" s="630"/>
      <c r="QSY67" s="630"/>
      <c r="QSZ67" s="630"/>
      <c r="QTA67" s="630"/>
      <c r="QTB67" s="630"/>
      <c r="QTC67" s="630"/>
      <c r="QTD67" s="630"/>
      <c r="QTE67" s="630"/>
      <c r="QTF67" s="630"/>
      <c r="QTG67" s="630"/>
      <c r="QTH67" s="630"/>
      <c r="QTI67" s="630"/>
      <c r="QTJ67" s="630"/>
      <c r="QTK67" s="630"/>
      <c r="QTL67" s="630"/>
      <c r="QTM67" s="630"/>
      <c r="QTN67" s="630"/>
      <c r="QTO67" s="630"/>
      <c r="QTP67" s="630"/>
      <c r="QTQ67" s="630"/>
      <c r="QTR67" s="630"/>
      <c r="QTS67" s="630"/>
      <c r="QTT67" s="630"/>
      <c r="QTU67" s="630"/>
      <c r="QTV67" s="630"/>
      <c r="QTW67" s="630"/>
      <c r="QTX67" s="630"/>
      <c r="QTY67" s="630"/>
      <c r="QTZ67" s="630"/>
      <c r="QUA67" s="630"/>
      <c r="QUB67" s="630"/>
      <c r="QUC67" s="630"/>
      <c r="QUD67" s="630"/>
      <c r="QUE67" s="630"/>
      <c r="QUF67" s="630"/>
      <c r="QUG67" s="630"/>
      <c r="QUH67" s="630"/>
      <c r="QUI67" s="630"/>
      <c r="QUJ67" s="630"/>
      <c r="QUK67" s="630"/>
      <c r="QUL67" s="630"/>
      <c r="QUM67" s="630"/>
      <c r="QUN67" s="630"/>
      <c r="QUO67" s="630"/>
      <c r="QUP67" s="630"/>
      <c r="QUQ67" s="630"/>
      <c r="QUR67" s="630"/>
      <c r="QUS67" s="630"/>
      <c r="QUT67" s="630"/>
      <c r="QUU67" s="630"/>
      <c r="QUV67" s="630"/>
      <c r="QUW67" s="630"/>
      <c r="QUX67" s="630"/>
      <c r="QUY67" s="630"/>
      <c r="QUZ67" s="630"/>
      <c r="QVA67" s="630"/>
      <c r="QVB67" s="630"/>
      <c r="QVC67" s="630"/>
      <c r="QVD67" s="630"/>
      <c r="QVE67" s="630"/>
      <c r="QVF67" s="630"/>
      <c r="QVG67" s="630"/>
      <c r="QVH67" s="630"/>
      <c r="QVI67" s="630"/>
      <c r="QVJ67" s="630"/>
      <c r="QVK67" s="630"/>
      <c r="QVL67" s="630"/>
      <c r="QVM67" s="630"/>
      <c r="QVN67" s="630"/>
      <c r="QVO67" s="630"/>
      <c r="QVP67" s="630"/>
      <c r="QVQ67" s="630"/>
      <c r="QVR67" s="630"/>
      <c r="QVS67" s="630"/>
      <c r="QVT67" s="630"/>
      <c r="QVU67" s="630"/>
      <c r="QVV67" s="630"/>
      <c r="QVW67" s="630"/>
      <c r="QVX67" s="630"/>
      <c r="QVY67" s="630"/>
      <c r="QVZ67" s="630"/>
      <c r="QWA67" s="630"/>
      <c r="QWB67" s="630"/>
      <c r="QWC67" s="630"/>
      <c r="QWD67" s="630"/>
      <c r="QWE67" s="630"/>
      <c r="QWF67" s="630"/>
      <c r="QWG67" s="630"/>
      <c r="QWH67" s="630"/>
      <c r="QWI67" s="630"/>
      <c r="QWJ67" s="630"/>
      <c r="QWK67" s="630"/>
      <c r="QWL67" s="630"/>
      <c r="QWM67" s="630"/>
      <c r="QWN67" s="630"/>
      <c r="QWO67" s="630"/>
      <c r="QWP67" s="630"/>
      <c r="QWQ67" s="630"/>
      <c r="QWR67" s="630"/>
      <c r="QWS67" s="630"/>
      <c r="QWT67" s="630"/>
      <c r="QWU67" s="630"/>
      <c r="QWV67" s="630"/>
      <c r="QWW67" s="630"/>
      <c r="QWX67" s="630"/>
      <c r="QWY67" s="630"/>
      <c r="QWZ67" s="630"/>
      <c r="QXA67" s="630"/>
      <c r="QXB67" s="630"/>
      <c r="QXC67" s="630"/>
      <c r="QXD67" s="630"/>
      <c r="QXE67" s="630"/>
      <c r="QXF67" s="630"/>
      <c r="QXG67" s="630"/>
      <c r="QXH67" s="630"/>
      <c r="QXI67" s="630"/>
      <c r="QXJ67" s="630"/>
      <c r="QXK67" s="630"/>
      <c r="QXL67" s="630"/>
      <c r="QXM67" s="630"/>
      <c r="QXN67" s="630"/>
      <c r="QXO67" s="630"/>
      <c r="QXP67" s="630"/>
      <c r="QXQ67" s="630"/>
      <c r="QXR67" s="630"/>
      <c r="QXS67" s="630"/>
      <c r="QXT67" s="630"/>
      <c r="QXU67" s="630"/>
      <c r="QXV67" s="630"/>
      <c r="QXW67" s="630"/>
      <c r="QXX67" s="630"/>
      <c r="QXY67" s="630"/>
      <c r="QXZ67" s="630"/>
      <c r="QYA67" s="630"/>
      <c r="QYB67" s="630"/>
      <c r="QYC67" s="630"/>
      <c r="QYD67" s="630"/>
      <c r="QYE67" s="630"/>
      <c r="QYF67" s="630"/>
      <c r="QYG67" s="630"/>
      <c r="QYH67" s="630"/>
      <c r="QYI67" s="630"/>
      <c r="QYJ67" s="630"/>
      <c r="QYK67" s="630"/>
      <c r="QYL67" s="630"/>
      <c r="QYM67" s="630"/>
      <c r="QYN67" s="630"/>
      <c r="QYO67" s="630"/>
      <c r="QYP67" s="630"/>
      <c r="QYQ67" s="630"/>
      <c r="QYR67" s="630"/>
      <c r="QYS67" s="630"/>
      <c r="QYT67" s="630"/>
      <c r="QYU67" s="630"/>
      <c r="QYV67" s="630"/>
      <c r="QYW67" s="630"/>
      <c r="QYX67" s="630"/>
      <c r="QYY67" s="630"/>
      <c r="QYZ67" s="630"/>
      <c r="QZA67" s="630"/>
      <c r="QZB67" s="630"/>
      <c r="QZC67" s="630"/>
      <c r="QZD67" s="630"/>
      <c r="QZE67" s="630"/>
      <c r="QZF67" s="630"/>
      <c r="QZG67" s="630"/>
      <c r="QZH67" s="630"/>
      <c r="QZI67" s="630"/>
      <c r="QZJ67" s="630"/>
      <c r="QZK67" s="630"/>
      <c r="QZL67" s="630"/>
      <c r="QZM67" s="630"/>
      <c r="QZN67" s="630"/>
      <c r="QZO67" s="630"/>
      <c r="QZP67" s="630"/>
      <c r="QZQ67" s="630"/>
      <c r="QZR67" s="630"/>
      <c r="QZS67" s="630"/>
      <c r="QZT67" s="630"/>
      <c r="QZU67" s="630"/>
      <c r="QZV67" s="630"/>
      <c r="QZW67" s="630"/>
      <c r="QZX67" s="630"/>
      <c r="QZY67" s="630"/>
      <c r="QZZ67" s="630"/>
      <c r="RAA67" s="630"/>
      <c r="RAB67" s="630"/>
      <c r="RAC67" s="630"/>
      <c r="RAD67" s="630"/>
      <c r="RAE67" s="630"/>
      <c r="RAF67" s="630"/>
      <c r="RAG67" s="630"/>
      <c r="RAH67" s="630"/>
      <c r="RAI67" s="630"/>
      <c r="RAJ67" s="630"/>
      <c r="RAK67" s="630"/>
      <c r="RAL67" s="630"/>
      <c r="RAM67" s="630"/>
      <c r="RAN67" s="630"/>
      <c r="RAO67" s="630"/>
      <c r="RAP67" s="630"/>
      <c r="RAQ67" s="630"/>
      <c r="RAR67" s="630"/>
      <c r="RAS67" s="630"/>
      <c r="RAT67" s="630"/>
      <c r="RAU67" s="630"/>
      <c r="RAV67" s="630"/>
      <c r="RAW67" s="630"/>
      <c r="RAX67" s="630"/>
      <c r="RAY67" s="630"/>
      <c r="RAZ67" s="630"/>
      <c r="RBA67" s="630"/>
      <c r="RBB67" s="630"/>
      <c r="RBC67" s="630"/>
      <c r="RBD67" s="630"/>
      <c r="RBE67" s="630"/>
      <c r="RBF67" s="630"/>
      <c r="RBG67" s="630"/>
      <c r="RBH67" s="630"/>
      <c r="RBI67" s="630"/>
      <c r="RBJ67" s="630"/>
      <c r="RBK67" s="630"/>
      <c r="RBL67" s="630"/>
      <c r="RBM67" s="630"/>
      <c r="RBN67" s="630"/>
      <c r="RBO67" s="630"/>
      <c r="RBP67" s="630"/>
      <c r="RBQ67" s="630"/>
      <c r="RBR67" s="630"/>
      <c r="RBS67" s="630"/>
      <c r="RBT67" s="630"/>
      <c r="RBU67" s="630"/>
      <c r="RBV67" s="630"/>
      <c r="RBW67" s="630"/>
      <c r="RBX67" s="630"/>
      <c r="RBY67" s="630"/>
      <c r="RBZ67" s="630"/>
      <c r="RCA67" s="630"/>
      <c r="RCB67" s="630"/>
      <c r="RCC67" s="630"/>
      <c r="RCD67" s="630"/>
      <c r="RCE67" s="630"/>
      <c r="RCF67" s="630"/>
      <c r="RCG67" s="630"/>
      <c r="RCH67" s="630"/>
      <c r="RCI67" s="630"/>
      <c r="RCJ67" s="630"/>
      <c r="RCK67" s="630"/>
      <c r="RCL67" s="630"/>
      <c r="RCM67" s="630"/>
      <c r="RCN67" s="630"/>
      <c r="RCO67" s="630"/>
      <c r="RCP67" s="630"/>
      <c r="RCQ67" s="630"/>
      <c r="RCR67" s="630"/>
      <c r="RCS67" s="630"/>
      <c r="RCT67" s="630"/>
      <c r="RCU67" s="630"/>
      <c r="RCV67" s="630"/>
      <c r="RCW67" s="630"/>
      <c r="RCX67" s="630"/>
      <c r="RCY67" s="630"/>
      <c r="RCZ67" s="630"/>
      <c r="RDA67" s="630"/>
      <c r="RDB67" s="630"/>
      <c r="RDC67" s="630"/>
      <c r="RDD67" s="630"/>
      <c r="RDE67" s="630"/>
      <c r="RDF67" s="630"/>
      <c r="RDG67" s="630"/>
      <c r="RDH67" s="630"/>
      <c r="RDI67" s="630"/>
      <c r="RDJ67" s="630"/>
      <c r="RDK67" s="630"/>
      <c r="RDL67" s="630"/>
      <c r="RDM67" s="630"/>
      <c r="RDN67" s="630"/>
      <c r="RDO67" s="630"/>
      <c r="RDP67" s="630"/>
      <c r="RDQ67" s="630"/>
      <c r="RDR67" s="630"/>
      <c r="RDS67" s="630"/>
      <c r="RDT67" s="630"/>
      <c r="RDU67" s="630"/>
      <c r="RDV67" s="630"/>
      <c r="RDW67" s="630"/>
      <c r="RDX67" s="630"/>
      <c r="RDY67" s="630"/>
      <c r="RDZ67" s="630"/>
      <c r="REA67" s="630"/>
      <c r="REB67" s="630"/>
      <c r="REC67" s="630"/>
      <c r="RED67" s="630"/>
      <c r="REE67" s="630"/>
      <c r="REF67" s="630"/>
      <c r="REG67" s="630"/>
      <c r="REH67" s="630"/>
      <c r="REI67" s="630"/>
      <c r="REJ67" s="630"/>
      <c r="REK67" s="630"/>
      <c r="REL67" s="630"/>
      <c r="REM67" s="630"/>
      <c r="REN67" s="630"/>
      <c r="REO67" s="630"/>
      <c r="REP67" s="630"/>
      <c r="REQ67" s="630"/>
      <c r="RER67" s="630"/>
      <c r="RES67" s="630"/>
      <c r="RET67" s="630"/>
      <c r="REU67" s="630"/>
      <c r="REV67" s="630"/>
      <c r="REW67" s="630"/>
      <c r="REX67" s="630"/>
      <c r="REY67" s="630"/>
      <c r="REZ67" s="630"/>
      <c r="RFA67" s="630"/>
      <c r="RFB67" s="630"/>
      <c r="RFC67" s="630"/>
      <c r="RFD67" s="630"/>
      <c r="RFE67" s="630"/>
      <c r="RFF67" s="630"/>
      <c r="RFG67" s="630"/>
      <c r="RFH67" s="630"/>
      <c r="RFI67" s="630"/>
      <c r="RFJ67" s="630"/>
      <c r="RFK67" s="630"/>
      <c r="RFL67" s="630"/>
      <c r="RFM67" s="630"/>
      <c r="RFN67" s="630"/>
      <c r="RFO67" s="630"/>
      <c r="RFP67" s="630"/>
      <c r="RFQ67" s="630"/>
      <c r="RFR67" s="630"/>
      <c r="RFS67" s="630"/>
      <c r="RFT67" s="630"/>
      <c r="RFU67" s="630"/>
      <c r="RFV67" s="630"/>
      <c r="RFW67" s="630"/>
      <c r="RFX67" s="630"/>
      <c r="RFY67" s="630"/>
      <c r="RFZ67" s="630"/>
      <c r="RGA67" s="630"/>
      <c r="RGB67" s="630"/>
      <c r="RGC67" s="630"/>
      <c r="RGD67" s="630"/>
      <c r="RGE67" s="630"/>
      <c r="RGF67" s="630"/>
      <c r="RGG67" s="630"/>
      <c r="RGH67" s="630"/>
      <c r="RGI67" s="630"/>
      <c r="RGJ67" s="630"/>
      <c r="RGK67" s="630"/>
      <c r="RGL67" s="630"/>
      <c r="RGM67" s="630"/>
      <c r="RGN67" s="630"/>
      <c r="RGO67" s="630"/>
      <c r="RGP67" s="630"/>
      <c r="RGQ67" s="630"/>
      <c r="RGR67" s="630"/>
      <c r="RGS67" s="630"/>
      <c r="RGT67" s="630"/>
      <c r="RGU67" s="630"/>
      <c r="RGV67" s="630"/>
      <c r="RGW67" s="630"/>
      <c r="RGX67" s="630"/>
      <c r="RGY67" s="630"/>
      <c r="RGZ67" s="630"/>
      <c r="RHA67" s="630"/>
      <c r="RHB67" s="630"/>
      <c r="RHC67" s="630"/>
      <c r="RHD67" s="630"/>
      <c r="RHE67" s="630"/>
      <c r="RHF67" s="630"/>
      <c r="RHG67" s="630"/>
      <c r="RHH67" s="630"/>
      <c r="RHI67" s="630"/>
      <c r="RHJ67" s="630"/>
      <c r="RHK67" s="630"/>
      <c r="RHL67" s="630"/>
      <c r="RHM67" s="630"/>
      <c r="RHN67" s="630"/>
      <c r="RHO67" s="630"/>
      <c r="RHP67" s="630"/>
      <c r="RHQ67" s="630"/>
      <c r="RHR67" s="630"/>
      <c r="RHS67" s="630"/>
      <c r="RHT67" s="630"/>
      <c r="RHU67" s="630"/>
      <c r="RHV67" s="630"/>
      <c r="RHW67" s="630"/>
      <c r="RHX67" s="630"/>
      <c r="RHY67" s="630"/>
      <c r="RHZ67" s="630"/>
      <c r="RIA67" s="630"/>
      <c r="RIB67" s="630"/>
      <c r="RIC67" s="630"/>
      <c r="RID67" s="630"/>
      <c r="RIE67" s="630"/>
      <c r="RIF67" s="630"/>
      <c r="RIG67" s="630"/>
      <c r="RIH67" s="630"/>
      <c r="RII67" s="630"/>
      <c r="RIJ67" s="630"/>
      <c r="RIK67" s="630"/>
      <c r="RIL67" s="630"/>
      <c r="RIM67" s="630"/>
      <c r="RIN67" s="630"/>
      <c r="RIO67" s="630"/>
      <c r="RIP67" s="630"/>
      <c r="RIQ67" s="630"/>
      <c r="RIR67" s="630"/>
      <c r="RIS67" s="630"/>
      <c r="RIT67" s="630"/>
      <c r="RIU67" s="630"/>
      <c r="RIV67" s="630"/>
      <c r="RIW67" s="630"/>
      <c r="RIX67" s="630"/>
      <c r="RIY67" s="630"/>
      <c r="RIZ67" s="630"/>
      <c r="RJA67" s="630"/>
      <c r="RJB67" s="630"/>
      <c r="RJC67" s="630"/>
      <c r="RJD67" s="630"/>
      <c r="RJE67" s="630"/>
      <c r="RJF67" s="630"/>
      <c r="RJG67" s="630"/>
      <c r="RJH67" s="630"/>
      <c r="RJI67" s="630"/>
      <c r="RJJ67" s="630"/>
      <c r="RJK67" s="630"/>
      <c r="RJL67" s="630"/>
      <c r="RJM67" s="630"/>
      <c r="RJN67" s="630"/>
      <c r="RJO67" s="630"/>
      <c r="RJP67" s="630"/>
      <c r="RJQ67" s="630"/>
      <c r="RJR67" s="630"/>
      <c r="RJS67" s="630"/>
      <c r="RJT67" s="630"/>
      <c r="RJU67" s="630"/>
      <c r="RJV67" s="630"/>
      <c r="RJW67" s="630"/>
      <c r="RJX67" s="630"/>
      <c r="RJY67" s="630"/>
      <c r="RJZ67" s="630"/>
      <c r="RKA67" s="630"/>
      <c r="RKB67" s="630"/>
      <c r="RKC67" s="630"/>
      <c r="RKD67" s="630"/>
      <c r="RKE67" s="630"/>
      <c r="RKF67" s="630"/>
      <c r="RKG67" s="630"/>
      <c r="RKH67" s="630"/>
      <c r="RKI67" s="630"/>
      <c r="RKJ67" s="630"/>
      <c r="RKK67" s="630"/>
      <c r="RKL67" s="630"/>
      <c r="RKM67" s="630"/>
      <c r="RKN67" s="630"/>
      <c r="RKO67" s="630"/>
      <c r="RKP67" s="630"/>
      <c r="RKQ67" s="630"/>
      <c r="RKR67" s="630"/>
      <c r="RKS67" s="630"/>
      <c r="RKT67" s="630"/>
      <c r="RKU67" s="630"/>
      <c r="RKV67" s="630"/>
      <c r="RKW67" s="630"/>
      <c r="RKX67" s="630"/>
      <c r="RKY67" s="630"/>
      <c r="RKZ67" s="630"/>
      <c r="RLA67" s="630"/>
      <c r="RLB67" s="630"/>
      <c r="RLC67" s="630"/>
      <c r="RLD67" s="630"/>
      <c r="RLE67" s="630"/>
      <c r="RLF67" s="630"/>
      <c r="RLG67" s="630"/>
      <c r="RLH67" s="630"/>
      <c r="RLI67" s="630"/>
      <c r="RLJ67" s="630"/>
      <c r="RLK67" s="630"/>
      <c r="RLL67" s="630"/>
      <c r="RLM67" s="630"/>
      <c r="RLN67" s="630"/>
      <c r="RLO67" s="630"/>
      <c r="RLP67" s="630"/>
      <c r="RLQ67" s="630"/>
      <c r="RLR67" s="630"/>
      <c r="RLS67" s="630"/>
      <c r="RLT67" s="630"/>
      <c r="RLU67" s="630"/>
      <c r="RLV67" s="630"/>
      <c r="RLW67" s="630"/>
      <c r="RLX67" s="630"/>
      <c r="RLY67" s="630"/>
      <c r="RLZ67" s="630"/>
      <c r="RMA67" s="630"/>
      <c r="RMB67" s="630"/>
      <c r="RMC67" s="630"/>
      <c r="RMD67" s="630"/>
      <c r="RME67" s="630"/>
      <c r="RMF67" s="630"/>
      <c r="RMG67" s="630"/>
      <c r="RMH67" s="630"/>
      <c r="RMI67" s="630"/>
      <c r="RMJ67" s="630"/>
      <c r="RMK67" s="630"/>
      <c r="RML67" s="630"/>
      <c r="RMM67" s="630"/>
      <c r="RMN67" s="630"/>
      <c r="RMO67" s="630"/>
      <c r="RMP67" s="630"/>
      <c r="RMQ67" s="630"/>
      <c r="RMR67" s="630"/>
      <c r="RMS67" s="630"/>
      <c r="RMT67" s="630"/>
      <c r="RMU67" s="630"/>
      <c r="RMV67" s="630"/>
      <c r="RMW67" s="630"/>
      <c r="RMX67" s="630"/>
      <c r="RMY67" s="630"/>
      <c r="RMZ67" s="630"/>
      <c r="RNA67" s="630"/>
      <c r="RNB67" s="630"/>
      <c r="RNC67" s="630"/>
      <c r="RND67" s="630"/>
      <c r="RNE67" s="630"/>
      <c r="RNF67" s="630"/>
      <c r="RNG67" s="630"/>
      <c r="RNH67" s="630"/>
      <c r="RNI67" s="630"/>
      <c r="RNJ67" s="630"/>
      <c r="RNK67" s="630"/>
      <c r="RNL67" s="630"/>
      <c r="RNM67" s="630"/>
      <c r="RNN67" s="630"/>
      <c r="RNO67" s="630"/>
      <c r="RNP67" s="630"/>
      <c r="RNQ67" s="630"/>
      <c r="RNR67" s="630"/>
      <c r="RNS67" s="630"/>
      <c r="RNT67" s="630"/>
      <c r="RNU67" s="630"/>
      <c r="RNV67" s="630"/>
      <c r="RNW67" s="630"/>
      <c r="RNX67" s="630"/>
      <c r="RNY67" s="630"/>
      <c r="RNZ67" s="630"/>
      <c r="ROA67" s="630"/>
      <c r="ROB67" s="630"/>
      <c r="ROC67" s="630"/>
      <c r="ROD67" s="630"/>
      <c r="ROE67" s="630"/>
      <c r="ROF67" s="630"/>
      <c r="ROG67" s="630"/>
      <c r="ROH67" s="630"/>
      <c r="ROI67" s="630"/>
      <c r="ROJ67" s="630"/>
      <c r="ROK67" s="630"/>
      <c r="ROL67" s="630"/>
      <c r="ROM67" s="630"/>
      <c r="RON67" s="630"/>
      <c r="ROO67" s="630"/>
      <c r="ROP67" s="630"/>
      <c r="ROQ67" s="630"/>
      <c r="ROR67" s="630"/>
      <c r="ROS67" s="630"/>
      <c r="ROT67" s="630"/>
      <c r="ROU67" s="630"/>
      <c r="ROV67" s="630"/>
      <c r="ROW67" s="630"/>
      <c r="ROX67" s="630"/>
      <c r="ROY67" s="630"/>
      <c r="ROZ67" s="630"/>
      <c r="RPA67" s="630"/>
      <c r="RPB67" s="630"/>
      <c r="RPC67" s="630"/>
      <c r="RPD67" s="630"/>
      <c r="RPE67" s="630"/>
      <c r="RPF67" s="630"/>
      <c r="RPG67" s="630"/>
      <c r="RPH67" s="630"/>
      <c r="RPI67" s="630"/>
      <c r="RPJ67" s="630"/>
      <c r="RPK67" s="630"/>
      <c r="RPL67" s="630"/>
      <c r="RPM67" s="630"/>
      <c r="RPN67" s="630"/>
      <c r="RPO67" s="630"/>
      <c r="RPP67" s="630"/>
      <c r="RPQ67" s="630"/>
      <c r="RPR67" s="630"/>
      <c r="RPS67" s="630"/>
      <c r="RPT67" s="630"/>
      <c r="RPU67" s="630"/>
      <c r="RPV67" s="630"/>
      <c r="RPW67" s="630"/>
      <c r="RPX67" s="630"/>
      <c r="RPY67" s="630"/>
      <c r="RPZ67" s="630"/>
      <c r="RQA67" s="630"/>
      <c r="RQB67" s="630"/>
      <c r="RQC67" s="630"/>
      <c r="RQD67" s="630"/>
      <c r="RQE67" s="630"/>
      <c r="RQF67" s="630"/>
      <c r="RQG67" s="630"/>
      <c r="RQH67" s="630"/>
      <c r="RQI67" s="630"/>
      <c r="RQJ67" s="630"/>
      <c r="RQK67" s="630"/>
      <c r="RQL67" s="630"/>
      <c r="RQM67" s="630"/>
      <c r="RQN67" s="630"/>
      <c r="RQO67" s="630"/>
      <c r="RQP67" s="630"/>
      <c r="RQQ67" s="630"/>
      <c r="RQR67" s="630"/>
      <c r="RQS67" s="630"/>
      <c r="RQT67" s="630"/>
      <c r="RQU67" s="630"/>
      <c r="RQV67" s="630"/>
      <c r="RQW67" s="630"/>
      <c r="RQX67" s="630"/>
      <c r="RQY67" s="630"/>
      <c r="RQZ67" s="630"/>
      <c r="RRA67" s="630"/>
      <c r="RRB67" s="630"/>
      <c r="RRC67" s="630"/>
      <c r="RRD67" s="630"/>
      <c r="RRE67" s="630"/>
      <c r="RRF67" s="630"/>
      <c r="RRG67" s="630"/>
      <c r="RRH67" s="630"/>
      <c r="RRI67" s="630"/>
      <c r="RRJ67" s="630"/>
      <c r="RRK67" s="630"/>
      <c r="RRL67" s="630"/>
      <c r="RRM67" s="630"/>
      <c r="RRN67" s="630"/>
      <c r="RRO67" s="630"/>
      <c r="RRP67" s="630"/>
      <c r="RRQ67" s="630"/>
      <c r="RRR67" s="630"/>
      <c r="RRS67" s="630"/>
      <c r="RRT67" s="630"/>
      <c r="RRU67" s="630"/>
      <c r="RRV67" s="630"/>
      <c r="RRW67" s="630"/>
      <c r="RRX67" s="630"/>
      <c r="RRY67" s="630"/>
      <c r="RRZ67" s="630"/>
      <c r="RSA67" s="630"/>
      <c r="RSB67" s="630"/>
      <c r="RSC67" s="630"/>
      <c r="RSD67" s="630"/>
      <c r="RSE67" s="630"/>
      <c r="RSF67" s="630"/>
      <c r="RSG67" s="630"/>
      <c r="RSH67" s="630"/>
      <c r="RSI67" s="630"/>
      <c r="RSJ67" s="630"/>
      <c r="RSK67" s="630"/>
      <c r="RSL67" s="630"/>
      <c r="RSM67" s="630"/>
      <c r="RSN67" s="630"/>
      <c r="RSO67" s="630"/>
      <c r="RSP67" s="630"/>
      <c r="RSQ67" s="630"/>
      <c r="RSR67" s="630"/>
      <c r="RSS67" s="630"/>
      <c r="RST67" s="630"/>
      <c r="RSU67" s="630"/>
      <c r="RSV67" s="630"/>
      <c r="RSW67" s="630"/>
      <c r="RSX67" s="630"/>
      <c r="RSY67" s="630"/>
      <c r="RSZ67" s="630"/>
      <c r="RTA67" s="630"/>
      <c r="RTB67" s="630"/>
      <c r="RTC67" s="630"/>
      <c r="RTD67" s="630"/>
      <c r="RTE67" s="630"/>
      <c r="RTF67" s="630"/>
      <c r="RTG67" s="630"/>
      <c r="RTH67" s="630"/>
      <c r="RTI67" s="630"/>
      <c r="RTJ67" s="630"/>
      <c r="RTK67" s="630"/>
      <c r="RTL67" s="630"/>
      <c r="RTM67" s="630"/>
      <c r="RTN67" s="630"/>
      <c r="RTO67" s="630"/>
      <c r="RTP67" s="630"/>
      <c r="RTQ67" s="630"/>
      <c r="RTR67" s="630"/>
      <c r="RTS67" s="630"/>
      <c r="RTT67" s="630"/>
      <c r="RTU67" s="630"/>
      <c r="RTV67" s="630"/>
      <c r="RTW67" s="630"/>
      <c r="RTX67" s="630"/>
      <c r="RTY67" s="630"/>
      <c r="RTZ67" s="630"/>
      <c r="RUA67" s="630"/>
      <c r="RUB67" s="630"/>
      <c r="RUC67" s="630"/>
      <c r="RUD67" s="630"/>
      <c r="RUE67" s="630"/>
      <c r="RUF67" s="630"/>
      <c r="RUG67" s="630"/>
      <c r="RUH67" s="630"/>
      <c r="RUI67" s="630"/>
      <c r="RUJ67" s="630"/>
      <c r="RUK67" s="630"/>
      <c r="RUL67" s="630"/>
      <c r="RUM67" s="630"/>
      <c r="RUN67" s="630"/>
      <c r="RUO67" s="630"/>
      <c r="RUP67" s="630"/>
      <c r="RUQ67" s="630"/>
      <c r="RUR67" s="630"/>
      <c r="RUS67" s="630"/>
      <c r="RUT67" s="630"/>
      <c r="RUU67" s="630"/>
      <c r="RUV67" s="630"/>
      <c r="RUW67" s="630"/>
      <c r="RUX67" s="630"/>
      <c r="RUY67" s="630"/>
      <c r="RUZ67" s="630"/>
      <c r="RVA67" s="630"/>
      <c r="RVB67" s="630"/>
      <c r="RVC67" s="630"/>
      <c r="RVD67" s="630"/>
      <c r="RVE67" s="630"/>
      <c r="RVF67" s="630"/>
      <c r="RVG67" s="630"/>
      <c r="RVH67" s="630"/>
      <c r="RVI67" s="630"/>
      <c r="RVJ67" s="630"/>
      <c r="RVK67" s="630"/>
      <c r="RVL67" s="630"/>
      <c r="RVM67" s="630"/>
      <c r="RVN67" s="630"/>
      <c r="RVO67" s="630"/>
      <c r="RVP67" s="630"/>
      <c r="RVQ67" s="630"/>
      <c r="RVR67" s="630"/>
      <c r="RVS67" s="630"/>
      <c r="RVT67" s="630"/>
      <c r="RVU67" s="630"/>
      <c r="RVV67" s="630"/>
      <c r="RVW67" s="630"/>
      <c r="RVX67" s="630"/>
      <c r="RVY67" s="630"/>
      <c r="RVZ67" s="630"/>
      <c r="RWA67" s="630"/>
      <c r="RWB67" s="630"/>
      <c r="RWC67" s="630"/>
      <c r="RWD67" s="630"/>
      <c r="RWE67" s="630"/>
      <c r="RWF67" s="630"/>
      <c r="RWG67" s="630"/>
      <c r="RWH67" s="630"/>
      <c r="RWI67" s="630"/>
      <c r="RWJ67" s="630"/>
      <c r="RWK67" s="630"/>
      <c r="RWL67" s="630"/>
      <c r="RWM67" s="630"/>
      <c r="RWN67" s="630"/>
      <c r="RWO67" s="630"/>
      <c r="RWP67" s="630"/>
      <c r="RWQ67" s="630"/>
      <c r="RWR67" s="630"/>
      <c r="RWS67" s="630"/>
      <c r="RWT67" s="630"/>
      <c r="RWU67" s="630"/>
      <c r="RWV67" s="630"/>
      <c r="RWW67" s="630"/>
      <c r="RWX67" s="630"/>
      <c r="RWY67" s="630"/>
      <c r="RWZ67" s="630"/>
      <c r="RXA67" s="630"/>
      <c r="RXB67" s="630"/>
      <c r="RXC67" s="630"/>
      <c r="RXD67" s="630"/>
      <c r="RXE67" s="630"/>
      <c r="RXF67" s="630"/>
      <c r="RXG67" s="630"/>
      <c r="RXH67" s="630"/>
      <c r="RXI67" s="630"/>
      <c r="RXJ67" s="630"/>
      <c r="RXK67" s="630"/>
      <c r="RXL67" s="630"/>
      <c r="RXM67" s="630"/>
      <c r="RXN67" s="630"/>
      <c r="RXO67" s="630"/>
      <c r="RXP67" s="630"/>
      <c r="RXQ67" s="630"/>
      <c r="RXR67" s="630"/>
      <c r="RXS67" s="630"/>
      <c r="RXT67" s="630"/>
      <c r="RXU67" s="630"/>
      <c r="RXV67" s="630"/>
      <c r="RXW67" s="630"/>
      <c r="RXX67" s="630"/>
      <c r="RXY67" s="630"/>
      <c r="RXZ67" s="630"/>
      <c r="RYA67" s="630"/>
      <c r="RYB67" s="630"/>
      <c r="RYC67" s="630"/>
      <c r="RYD67" s="630"/>
      <c r="RYE67" s="630"/>
      <c r="RYF67" s="630"/>
      <c r="RYG67" s="630"/>
      <c r="RYH67" s="630"/>
      <c r="RYI67" s="630"/>
      <c r="RYJ67" s="630"/>
      <c r="RYK67" s="630"/>
      <c r="RYL67" s="630"/>
      <c r="RYM67" s="630"/>
      <c r="RYN67" s="630"/>
      <c r="RYO67" s="630"/>
      <c r="RYP67" s="630"/>
      <c r="RYQ67" s="630"/>
      <c r="RYR67" s="630"/>
      <c r="RYS67" s="630"/>
      <c r="RYT67" s="630"/>
      <c r="RYU67" s="630"/>
      <c r="RYV67" s="630"/>
      <c r="RYW67" s="630"/>
      <c r="RYX67" s="630"/>
      <c r="RYY67" s="630"/>
      <c r="RYZ67" s="630"/>
      <c r="RZA67" s="630"/>
      <c r="RZB67" s="630"/>
      <c r="RZC67" s="630"/>
      <c r="RZD67" s="630"/>
      <c r="RZE67" s="630"/>
      <c r="RZF67" s="630"/>
      <c r="RZG67" s="630"/>
      <c r="RZH67" s="630"/>
      <c r="RZI67" s="630"/>
      <c r="RZJ67" s="630"/>
      <c r="RZK67" s="630"/>
      <c r="RZL67" s="630"/>
      <c r="RZM67" s="630"/>
      <c r="RZN67" s="630"/>
      <c r="RZO67" s="630"/>
      <c r="RZP67" s="630"/>
      <c r="RZQ67" s="630"/>
      <c r="RZR67" s="630"/>
      <c r="RZS67" s="630"/>
      <c r="RZT67" s="630"/>
      <c r="RZU67" s="630"/>
      <c r="RZV67" s="630"/>
      <c r="RZW67" s="630"/>
      <c r="RZX67" s="630"/>
      <c r="RZY67" s="630"/>
      <c r="RZZ67" s="630"/>
      <c r="SAA67" s="630"/>
      <c r="SAB67" s="630"/>
      <c r="SAC67" s="630"/>
      <c r="SAD67" s="630"/>
      <c r="SAE67" s="630"/>
      <c r="SAF67" s="630"/>
      <c r="SAG67" s="630"/>
      <c r="SAH67" s="630"/>
      <c r="SAI67" s="630"/>
      <c r="SAJ67" s="630"/>
      <c r="SAK67" s="630"/>
      <c r="SAL67" s="630"/>
      <c r="SAM67" s="630"/>
      <c r="SAN67" s="630"/>
      <c r="SAO67" s="630"/>
      <c r="SAP67" s="630"/>
      <c r="SAQ67" s="630"/>
      <c r="SAR67" s="630"/>
      <c r="SAS67" s="630"/>
      <c r="SAT67" s="630"/>
      <c r="SAU67" s="630"/>
      <c r="SAV67" s="630"/>
      <c r="SAW67" s="630"/>
      <c r="SAX67" s="630"/>
      <c r="SAY67" s="630"/>
      <c r="SAZ67" s="630"/>
      <c r="SBA67" s="630"/>
      <c r="SBB67" s="630"/>
      <c r="SBC67" s="630"/>
      <c r="SBD67" s="630"/>
      <c r="SBE67" s="630"/>
      <c r="SBF67" s="630"/>
      <c r="SBG67" s="630"/>
      <c r="SBH67" s="630"/>
      <c r="SBI67" s="630"/>
      <c r="SBJ67" s="630"/>
      <c r="SBK67" s="630"/>
      <c r="SBL67" s="630"/>
      <c r="SBM67" s="630"/>
      <c r="SBN67" s="630"/>
      <c r="SBO67" s="630"/>
      <c r="SBP67" s="630"/>
      <c r="SBQ67" s="630"/>
      <c r="SBR67" s="630"/>
      <c r="SBS67" s="630"/>
      <c r="SBT67" s="630"/>
      <c r="SBU67" s="630"/>
      <c r="SBV67" s="630"/>
      <c r="SBW67" s="630"/>
      <c r="SBX67" s="630"/>
      <c r="SBY67" s="630"/>
      <c r="SBZ67" s="630"/>
      <c r="SCA67" s="630"/>
      <c r="SCB67" s="630"/>
      <c r="SCC67" s="630"/>
      <c r="SCD67" s="630"/>
      <c r="SCE67" s="630"/>
      <c r="SCF67" s="630"/>
      <c r="SCG67" s="630"/>
      <c r="SCH67" s="630"/>
      <c r="SCI67" s="630"/>
      <c r="SCJ67" s="630"/>
      <c r="SCK67" s="630"/>
      <c r="SCL67" s="630"/>
      <c r="SCM67" s="630"/>
      <c r="SCN67" s="630"/>
      <c r="SCO67" s="630"/>
      <c r="SCP67" s="630"/>
      <c r="SCQ67" s="630"/>
      <c r="SCR67" s="630"/>
      <c r="SCS67" s="630"/>
      <c r="SCT67" s="630"/>
      <c r="SCU67" s="630"/>
      <c r="SCV67" s="630"/>
      <c r="SCW67" s="630"/>
      <c r="SCX67" s="630"/>
      <c r="SCY67" s="630"/>
      <c r="SCZ67" s="630"/>
      <c r="SDA67" s="630"/>
      <c r="SDB67" s="630"/>
      <c r="SDC67" s="630"/>
      <c r="SDD67" s="630"/>
      <c r="SDE67" s="630"/>
      <c r="SDF67" s="630"/>
      <c r="SDG67" s="630"/>
      <c r="SDH67" s="630"/>
      <c r="SDI67" s="630"/>
      <c r="SDJ67" s="630"/>
      <c r="SDK67" s="630"/>
      <c r="SDL67" s="630"/>
      <c r="SDM67" s="630"/>
      <c r="SDN67" s="630"/>
      <c r="SDO67" s="630"/>
      <c r="SDP67" s="630"/>
      <c r="SDQ67" s="630"/>
      <c r="SDR67" s="630"/>
      <c r="SDS67" s="630"/>
      <c r="SDT67" s="630"/>
      <c r="SDU67" s="630"/>
      <c r="SDV67" s="630"/>
      <c r="SDW67" s="630"/>
      <c r="SDX67" s="630"/>
      <c r="SDY67" s="630"/>
      <c r="SDZ67" s="630"/>
      <c r="SEA67" s="630"/>
      <c r="SEB67" s="630"/>
      <c r="SEC67" s="630"/>
      <c r="SED67" s="630"/>
      <c r="SEE67" s="630"/>
      <c r="SEF67" s="630"/>
      <c r="SEG67" s="630"/>
      <c r="SEH67" s="630"/>
      <c r="SEI67" s="630"/>
      <c r="SEJ67" s="630"/>
      <c r="SEK67" s="630"/>
      <c r="SEL67" s="630"/>
      <c r="SEM67" s="630"/>
      <c r="SEN67" s="630"/>
      <c r="SEO67" s="630"/>
      <c r="SEP67" s="630"/>
      <c r="SEQ67" s="630"/>
      <c r="SER67" s="630"/>
      <c r="SES67" s="630"/>
      <c r="SET67" s="630"/>
      <c r="SEU67" s="630"/>
      <c r="SEV67" s="630"/>
      <c r="SEW67" s="630"/>
      <c r="SEX67" s="630"/>
      <c r="SEY67" s="630"/>
      <c r="SEZ67" s="630"/>
      <c r="SFA67" s="630"/>
      <c r="SFB67" s="630"/>
      <c r="SFC67" s="630"/>
      <c r="SFD67" s="630"/>
      <c r="SFE67" s="630"/>
      <c r="SFF67" s="630"/>
      <c r="SFG67" s="630"/>
      <c r="SFH67" s="630"/>
      <c r="SFI67" s="630"/>
      <c r="SFJ67" s="630"/>
      <c r="SFK67" s="630"/>
      <c r="SFL67" s="630"/>
      <c r="SFM67" s="630"/>
      <c r="SFN67" s="630"/>
      <c r="SFO67" s="630"/>
      <c r="SFP67" s="630"/>
      <c r="SFQ67" s="630"/>
      <c r="SFR67" s="630"/>
      <c r="SFS67" s="630"/>
      <c r="SFT67" s="630"/>
      <c r="SFU67" s="630"/>
      <c r="SFV67" s="630"/>
      <c r="SFW67" s="630"/>
      <c r="SFX67" s="630"/>
      <c r="SFY67" s="630"/>
      <c r="SFZ67" s="630"/>
      <c r="SGA67" s="630"/>
      <c r="SGB67" s="630"/>
      <c r="SGC67" s="630"/>
      <c r="SGD67" s="630"/>
      <c r="SGE67" s="630"/>
      <c r="SGF67" s="630"/>
      <c r="SGG67" s="630"/>
      <c r="SGH67" s="630"/>
      <c r="SGI67" s="630"/>
      <c r="SGJ67" s="630"/>
      <c r="SGK67" s="630"/>
      <c r="SGL67" s="630"/>
      <c r="SGM67" s="630"/>
      <c r="SGN67" s="630"/>
      <c r="SGO67" s="630"/>
      <c r="SGP67" s="630"/>
      <c r="SGQ67" s="630"/>
      <c r="SGR67" s="630"/>
      <c r="SGS67" s="630"/>
      <c r="SGT67" s="630"/>
      <c r="SGU67" s="630"/>
      <c r="SGV67" s="630"/>
      <c r="SGW67" s="630"/>
      <c r="SGX67" s="630"/>
      <c r="SGY67" s="630"/>
      <c r="SGZ67" s="630"/>
      <c r="SHA67" s="630"/>
      <c r="SHB67" s="630"/>
      <c r="SHC67" s="630"/>
      <c r="SHD67" s="630"/>
      <c r="SHE67" s="630"/>
      <c r="SHF67" s="630"/>
      <c r="SHG67" s="630"/>
      <c r="SHH67" s="630"/>
      <c r="SHI67" s="630"/>
      <c r="SHJ67" s="630"/>
      <c r="SHK67" s="630"/>
      <c r="SHL67" s="630"/>
      <c r="SHM67" s="630"/>
      <c r="SHN67" s="630"/>
      <c r="SHO67" s="630"/>
      <c r="SHP67" s="630"/>
      <c r="SHQ67" s="630"/>
      <c r="SHR67" s="630"/>
      <c r="SHS67" s="630"/>
      <c r="SHT67" s="630"/>
      <c r="SHU67" s="630"/>
      <c r="SHV67" s="630"/>
      <c r="SHW67" s="630"/>
      <c r="SHX67" s="630"/>
      <c r="SHY67" s="630"/>
      <c r="SHZ67" s="630"/>
      <c r="SIA67" s="630"/>
      <c r="SIB67" s="630"/>
      <c r="SIC67" s="630"/>
      <c r="SID67" s="630"/>
      <c r="SIE67" s="630"/>
      <c r="SIF67" s="630"/>
      <c r="SIG67" s="630"/>
      <c r="SIH67" s="630"/>
      <c r="SII67" s="630"/>
      <c r="SIJ67" s="630"/>
      <c r="SIK67" s="630"/>
      <c r="SIL67" s="630"/>
      <c r="SIM67" s="630"/>
      <c r="SIN67" s="630"/>
      <c r="SIO67" s="630"/>
      <c r="SIP67" s="630"/>
      <c r="SIQ67" s="630"/>
      <c r="SIR67" s="630"/>
      <c r="SIS67" s="630"/>
      <c r="SIT67" s="630"/>
      <c r="SIU67" s="630"/>
      <c r="SIV67" s="630"/>
      <c r="SIW67" s="630"/>
      <c r="SIX67" s="630"/>
      <c r="SIY67" s="630"/>
      <c r="SIZ67" s="630"/>
      <c r="SJA67" s="630"/>
      <c r="SJB67" s="630"/>
      <c r="SJC67" s="630"/>
      <c r="SJD67" s="630"/>
      <c r="SJE67" s="630"/>
      <c r="SJF67" s="630"/>
      <c r="SJG67" s="630"/>
      <c r="SJH67" s="630"/>
      <c r="SJI67" s="630"/>
      <c r="SJJ67" s="630"/>
      <c r="SJK67" s="630"/>
      <c r="SJL67" s="630"/>
      <c r="SJM67" s="630"/>
      <c r="SJN67" s="630"/>
      <c r="SJO67" s="630"/>
      <c r="SJP67" s="630"/>
      <c r="SJQ67" s="630"/>
      <c r="SJR67" s="630"/>
      <c r="SJS67" s="630"/>
      <c r="SJT67" s="630"/>
      <c r="SJU67" s="630"/>
      <c r="SJV67" s="630"/>
      <c r="SJW67" s="630"/>
      <c r="SJX67" s="630"/>
      <c r="SJY67" s="630"/>
      <c r="SJZ67" s="630"/>
      <c r="SKA67" s="630"/>
      <c r="SKB67" s="630"/>
      <c r="SKC67" s="630"/>
      <c r="SKD67" s="630"/>
      <c r="SKE67" s="630"/>
      <c r="SKF67" s="630"/>
      <c r="SKG67" s="630"/>
      <c r="SKH67" s="630"/>
      <c r="SKI67" s="630"/>
      <c r="SKJ67" s="630"/>
      <c r="SKK67" s="630"/>
      <c r="SKL67" s="630"/>
      <c r="SKM67" s="630"/>
      <c r="SKN67" s="630"/>
      <c r="SKO67" s="630"/>
      <c r="SKP67" s="630"/>
      <c r="SKQ67" s="630"/>
      <c r="SKR67" s="630"/>
      <c r="SKS67" s="630"/>
      <c r="SKT67" s="630"/>
      <c r="SKU67" s="630"/>
      <c r="SKV67" s="630"/>
      <c r="SKW67" s="630"/>
      <c r="SKX67" s="630"/>
      <c r="SKY67" s="630"/>
      <c r="SKZ67" s="630"/>
      <c r="SLA67" s="630"/>
      <c r="SLB67" s="630"/>
      <c r="SLC67" s="630"/>
      <c r="SLD67" s="630"/>
      <c r="SLE67" s="630"/>
      <c r="SLF67" s="630"/>
      <c r="SLG67" s="630"/>
      <c r="SLH67" s="630"/>
      <c r="SLI67" s="630"/>
      <c r="SLJ67" s="630"/>
      <c r="SLK67" s="630"/>
      <c r="SLL67" s="630"/>
      <c r="SLM67" s="630"/>
      <c r="SLN67" s="630"/>
      <c r="SLO67" s="630"/>
      <c r="SLP67" s="630"/>
      <c r="SLQ67" s="630"/>
      <c r="SLR67" s="630"/>
      <c r="SLS67" s="630"/>
      <c r="SLT67" s="630"/>
      <c r="SLU67" s="630"/>
      <c r="SLV67" s="630"/>
      <c r="SLW67" s="630"/>
      <c r="SLX67" s="630"/>
      <c r="SLY67" s="630"/>
      <c r="SLZ67" s="630"/>
      <c r="SMA67" s="630"/>
      <c r="SMB67" s="630"/>
      <c r="SMC67" s="630"/>
      <c r="SMD67" s="630"/>
      <c r="SME67" s="630"/>
      <c r="SMF67" s="630"/>
      <c r="SMG67" s="630"/>
      <c r="SMH67" s="630"/>
      <c r="SMI67" s="630"/>
      <c r="SMJ67" s="630"/>
      <c r="SMK67" s="630"/>
      <c r="SML67" s="630"/>
      <c r="SMM67" s="630"/>
      <c r="SMN67" s="630"/>
      <c r="SMO67" s="630"/>
      <c r="SMP67" s="630"/>
      <c r="SMQ67" s="630"/>
      <c r="SMR67" s="630"/>
      <c r="SMS67" s="630"/>
      <c r="SMT67" s="630"/>
      <c r="SMU67" s="630"/>
      <c r="SMV67" s="630"/>
      <c r="SMW67" s="630"/>
      <c r="SMX67" s="630"/>
      <c r="SMY67" s="630"/>
      <c r="SMZ67" s="630"/>
      <c r="SNA67" s="630"/>
      <c r="SNB67" s="630"/>
      <c r="SNC67" s="630"/>
      <c r="SND67" s="630"/>
      <c r="SNE67" s="630"/>
      <c r="SNF67" s="630"/>
      <c r="SNG67" s="630"/>
      <c r="SNH67" s="630"/>
      <c r="SNI67" s="630"/>
      <c r="SNJ67" s="630"/>
      <c r="SNK67" s="630"/>
      <c r="SNL67" s="630"/>
      <c r="SNM67" s="630"/>
      <c r="SNN67" s="630"/>
      <c r="SNO67" s="630"/>
      <c r="SNP67" s="630"/>
      <c r="SNQ67" s="630"/>
      <c r="SNR67" s="630"/>
      <c r="SNS67" s="630"/>
      <c r="SNT67" s="630"/>
      <c r="SNU67" s="630"/>
      <c r="SNV67" s="630"/>
      <c r="SNW67" s="630"/>
      <c r="SNX67" s="630"/>
      <c r="SNY67" s="630"/>
      <c r="SNZ67" s="630"/>
      <c r="SOA67" s="630"/>
      <c r="SOB67" s="630"/>
      <c r="SOC67" s="630"/>
      <c r="SOD67" s="630"/>
      <c r="SOE67" s="630"/>
      <c r="SOF67" s="630"/>
      <c r="SOG67" s="630"/>
      <c r="SOH67" s="630"/>
      <c r="SOI67" s="630"/>
      <c r="SOJ67" s="630"/>
      <c r="SOK67" s="630"/>
      <c r="SOL67" s="630"/>
      <c r="SOM67" s="630"/>
      <c r="SON67" s="630"/>
      <c r="SOO67" s="630"/>
      <c r="SOP67" s="630"/>
      <c r="SOQ67" s="630"/>
      <c r="SOR67" s="630"/>
      <c r="SOS67" s="630"/>
      <c r="SOT67" s="630"/>
      <c r="SOU67" s="630"/>
      <c r="SOV67" s="630"/>
      <c r="SOW67" s="630"/>
      <c r="SOX67" s="630"/>
      <c r="SOY67" s="630"/>
      <c r="SOZ67" s="630"/>
      <c r="SPA67" s="630"/>
      <c r="SPB67" s="630"/>
      <c r="SPC67" s="630"/>
      <c r="SPD67" s="630"/>
      <c r="SPE67" s="630"/>
      <c r="SPF67" s="630"/>
      <c r="SPG67" s="630"/>
      <c r="SPH67" s="630"/>
      <c r="SPI67" s="630"/>
      <c r="SPJ67" s="630"/>
      <c r="SPK67" s="630"/>
      <c r="SPL67" s="630"/>
      <c r="SPM67" s="630"/>
      <c r="SPN67" s="630"/>
      <c r="SPO67" s="630"/>
      <c r="SPP67" s="630"/>
      <c r="SPQ67" s="630"/>
      <c r="SPR67" s="630"/>
      <c r="SPS67" s="630"/>
      <c r="SPT67" s="630"/>
      <c r="SPU67" s="630"/>
      <c r="SPV67" s="630"/>
      <c r="SPW67" s="630"/>
      <c r="SPX67" s="630"/>
      <c r="SPY67" s="630"/>
      <c r="SPZ67" s="630"/>
      <c r="SQA67" s="630"/>
      <c r="SQB67" s="630"/>
      <c r="SQC67" s="630"/>
      <c r="SQD67" s="630"/>
      <c r="SQE67" s="630"/>
      <c r="SQF67" s="630"/>
      <c r="SQG67" s="630"/>
      <c r="SQH67" s="630"/>
      <c r="SQI67" s="630"/>
      <c r="SQJ67" s="630"/>
      <c r="SQK67" s="630"/>
      <c r="SQL67" s="630"/>
      <c r="SQM67" s="630"/>
      <c r="SQN67" s="630"/>
      <c r="SQO67" s="630"/>
      <c r="SQP67" s="630"/>
      <c r="SQQ67" s="630"/>
      <c r="SQR67" s="630"/>
      <c r="SQS67" s="630"/>
      <c r="SQT67" s="630"/>
      <c r="SQU67" s="630"/>
      <c r="SQV67" s="630"/>
      <c r="SQW67" s="630"/>
      <c r="SQX67" s="630"/>
      <c r="SQY67" s="630"/>
      <c r="SQZ67" s="630"/>
      <c r="SRA67" s="630"/>
      <c r="SRB67" s="630"/>
      <c r="SRC67" s="630"/>
      <c r="SRD67" s="630"/>
      <c r="SRE67" s="630"/>
      <c r="SRF67" s="630"/>
      <c r="SRG67" s="630"/>
      <c r="SRH67" s="630"/>
      <c r="SRI67" s="630"/>
      <c r="SRJ67" s="630"/>
      <c r="SRK67" s="630"/>
      <c r="SRL67" s="630"/>
      <c r="SRM67" s="630"/>
      <c r="SRN67" s="630"/>
      <c r="SRO67" s="630"/>
      <c r="SRP67" s="630"/>
      <c r="SRQ67" s="630"/>
      <c r="SRR67" s="630"/>
      <c r="SRS67" s="630"/>
      <c r="SRT67" s="630"/>
      <c r="SRU67" s="630"/>
      <c r="SRV67" s="630"/>
      <c r="SRW67" s="630"/>
      <c r="SRX67" s="630"/>
      <c r="SRY67" s="630"/>
      <c r="SRZ67" s="630"/>
      <c r="SSA67" s="630"/>
      <c r="SSB67" s="630"/>
      <c r="SSC67" s="630"/>
      <c r="SSD67" s="630"/>
      <c r="SSE67" s="630"/>
      <c r="SSF67" s="630"/>
      <c r="SSG67" s="630"/>
      <c r="SSH67" s="630"/>
      <c r="SSI67" s="630"/>
      <c r="SSJ67" s="630"/>
      <c r="SSK67" s="630"/>
      <c r="SSL67" s="630"/>
      <c r="SSM67" s="630"/>
      <c r="SSN67" s="630"/>
      <c r="SSO67" s="630"/>
      <c r="SSP67" s="630"/>
      <c r="SSQ67" s="630"/>
      <c r="SSR67" s="630"/>
      <c r="SSS67" s="630"/>
      <c r="SST67" s="630"/>
      <c r="SSU67" s="630"/>
      <c r="SSV67" s="630"/>
      <c r="SSW67" s="630"/>
      <c r="SSX67" s="630"/>
      <c r="SSY67" s="630"/>
      <c r="SSZ67" s="630"/>
      <c r="STA67" s="630"/>
      <c r="STB67" s="630"/>
      <c r="STC67" s="630"/>
      <c r="STD67" s="630"/>
      <c r="STE67" s="630"/>
      <c r="STF67" s="630"/>
      <c r="STG67" s="630"/>
      <c r="STH67" s="630"/>
      <c r="STI67" s="630"/>
      <c r="STJ67" s="630"/>
      <c r="STK67" s="630"/>
      <c r="STL67" s="630"/>
      <c r="STM67" s="630"/>
      <c r="STN67" s="630"/>
      <c r="STO67" s="630"/>
      <c r="STP67" s="630"/>
      <c r="STQ67" s="630"/>
      <c r="STR67" s="630"/>
      <c r="STS67" s="630"/>
      <c r="STT67" s="630"/>
      <c r="STU67" s="630"/>
      <c r="STV67" s="630"/>
      <c r="STW67" s="630"/>
      <c r="STX67" s="630"/>
      <c r="STY67" s="630"/>
      <c r="STZ67" s="630"/>
      <c r="SUA67" s="630"/>
      <c r="SUB67" s="630"/>
      <c r="SUC67" s="630"/>
      <c r="SUD67" s="630"/>
      <c r="SUE67" s="630"/>
      <c r="SUF67" s="630"/>
      <c r="SUG67" s="630"/>
      <c r="SUH67" s="630"/>
      <c r="SUI67" s="630"/>
      <c r="SUJ67" s="630"/>
      <c r="SUK67" s="630"/>
      <c r="SUL67" s="630"/>
      <c r="SUM67" s="630"/>
      <c r="SUN67" s="630"/>
      <c r="SUO67" s="630"/>
      <c r="SUP67" s="630"/>
      <c r="SUQ67" s="630"/>
      <c r="SUR67" s="630"/>
      <c r="SUS67" s="630"/>
      <c r="SUT67" s="630"/>
      <c r="SUU67" s="630"/>
      <c r="SUV67" s="630"/>
      <c r="SUW67" s="630"/>
      <c r="SUX67" s="630"/>
      <c r="SUY67" s="630"/>
      <c r="SUZ67" s="630"/>
      <c r="SVA67" s="630"/>
      <c r="SVB67" s="630"/>
      <c r="SVC67" s="630"/>
      <c r="SVD67" s="630"/>
      <c r="SVE67" s="630"/>
      <c r="SVF67" s="630"/>
      <c r="SVG67" s="630"/>
      <c r="SVH67" s="630"/>
      <c r="SVI67" s="630"/>
      <c r="SVJ67" s="630"/>
      <c r="SVK67" s="630"/>
      <c r="SVL67" s="630"/>
      <c r="SVM67" s="630"/>
      <c r="SVN67" s="630"/>
      <c r="SVO67" s="630"/>
      <c r="SVP67" s="630"/>
      <c r="SVQ67" s="630"/>
      <c r="SVR67" s="630"/>
      <c r="SVS67" s="630"/>
      <c r="SVT67" s="630"/>
      <c r="SVU67" s="630"/>
      <c r="SVV67" s="630"/>
      <c r="SVW67" s="630"/>
      <c r="SVX67" s="630"/>
      <c r="SVY67" s="630"/>
      <c r="SVZ67" s="630"/>
      <c r="SWA67" s="630"/>
      <c r="SWB67" s="630"/>
      <c r="SWC67" s="630"/>
      <c r="SWD67" s="630"/>
      <c r="SWE67" s="630"/>
      <c r="SWF67" s="630"/>
      <c r="SWG67" s="630"/>
      <c r="SWH67" s="630"/>
      <c r="SWI67" s="630"/>
      <c r="SWJ67" s="630"/>
      <c r="SWK67" s="630"/>
      <c r="SWL67" s="630"/>
      <c r="SWM67" s="630"/>
      <c r="SWN67" s="630"/>
      <c r="SWO67" s="630"/>
      <c r="SWP67" s="630"/>
      <c r="SWQ67" s="630"/>
      <c r="SWR67" s="630"/>
      <c r="SWS67" s="630"/>
      <c r="SWT67" s="630"/>
      <c r="SWU67" s="630"/>
      <c r="SWV67" s="630"/>
      <c r="SWW67" s="630"/>
      <c r="SWX67" s="630"/>
      <c r="SWY67" s="630"/>
      <c r="SWZ67" s="630"/>
      <c r="SXA67" s="630"/>
      <c r="SXB67" s="630"/>
      <c r="SXC67" s="630"/>
      <c r="SXD67" s="630"/>
      <c r="SXE67" s="630"/>
      <c r="SXF67" s="630"/>
      <c r="SXG67" s="630"/>
      <c r="SXH67" s="630"/>
      <c r="SXI67" s="630"/>
      <c r="SXJ67" s="630"/>
      <c r="SXK67" s="630"/>
      <c r="SXL67" s="630"/>
      <c r="SXM67" s="630"/>
      <c r="SXN67" s="630"/>
      <c r="SXO67" s="630"/>
      <c r="SXP67" s="630"/>
      <c r="SXQ67" s="630"/>
      <c r="SXR67" s="630"/>
      <c r="SXS67" s="630"/>
      <c r="SXT67" s="630"/>
      <c r="SXU67" s="630"/>
      <c r="SXV67" s="630"/>
      <c r="SXW67" s="630"/>
      <c r="SXX67" s="630"/>
      <c r="SXY67" s="630"/>
      <c r="SXZ67" s="630"/>
      <c r="SYA67" s="630"/>
      <c r="SYB67" s="630"/>
      <c r="SYC67" s="630"/>
      <c r="SYD67" s="630"/>
      <c r="SYE67" s="630"/>
      <c r="SYF67" s="630"/>
      <c r="SYG67" s="630"/>
      <c r="SYH67" s="630"/>
      <c r="SYI67" s="630"/>
      <c r="SYJ67" s="630"/>
      <c r="SYK67" s="630"/>
      <c r="SYL67" s="630"/>
      <c r="SYM67" s="630"/>
      <c r="SYN67" s="630"/>
      <c r="SYO67" s="630"/>
      <c r="SYP67" s="630"/>
      <c r="SYQ67" s="630"/>
      <c r="SYR67" s="630"/>
      <c r="SYS67" s="630"/>
      <c r="SYT67" s="630"/>
      <c r="SYU67" s="630"/>
      <c r="SYV67" s="630"/>
      <c r="SYW67" s="630"/>
      <c r="SYX67" s="630"/>
      <c r="SYY67" s="630"/>
      <c r="SYZ67" s="630"/>
      <c r="SZA67" s="630"/>
      <c r="SZB67" s="630"/>
      <c r="SZC67" s="630"/>
      <c r="SZD67" s="630"/>
      <c r="SZE67" s="630"/>
      <c r="SZF67" s="630"/>
      <c r="SZG67" s="630"/>
      <c r="SZH67" s="630"/>
      <c r="SZI67" s="630"/>
      <c r="SZJ67" s="630"/>
      <c r="SZK67" s="630"/>
      <c r="SZL67" s="630"/>
      <c r="SZM67" s="630"/>
      <c r="SZN67" s="630"/>
      <c r="SZO67" s="630"/>
      <c r="SZP67" s="630"/>
      <c r="SZQ67" s="630"/>
      <c r="SZR67" s="630"/>
      <c r="SZS67" s="630"/>
      <c r="SZT67" s="630"/>
      <c r="SZU67" s="630"/>
      <c r="SZV67" s="630"/>
      <c r="SZW67" s="630"/>
      <c r="SZX67" s="630"/>
      <c r="SZY67" s="630"/>
      <c r="SZZ67" s="630"/>
      <c r="TAA67" s="630"/>
      <c r="TAB67" s="630"/>
      <c r="TAC67" s="630"/>
      <c r="TAD67" s="630"/>
      <c r="TAE67" s="630"/>
      <c r="TAF67" s="630"/>
      <c r="TAG67" s="630"/>
      <c r="TAH67" s="630"/>
      <c r="TAI67" s="630"/>
      <c r="TAJ67" s="630"/>
      <c r="TAK67" s="630"/>
      <c r="TAL67" s="630"/>
      <c r="TAM67" s="630"/>
      <c r="TAN67" s="630"/>
      <c r="TAO67" s="630"/>
      <c r="TAP67" s="630"/>
      <c r="TAQ67" s="630"/>
      <c r="TAR67" s="630"/>
      <c r="TAS67" s="630"/>
      <c r="TAT67" s="630"/>
      <c r="TAU67" s="630"/>
      <c r="TAV67" s="630"/>
      <c r="TAW67" s="630"/>
      <c r="TAX67" s="630"/>
      <c r="TAY67" s="630"/>
      <c r="TAZ67" s="630"/>
      <c r="TBA67" s="630"/>
      <c r="TBB67" s="630"/>
      <c r="TBC67" s="630"/>
      <c r="TBD67" s="630"/>
      <c r="TBE67" s="630"/>
      <c r="TBF67" s="630"/>
      <c r="TBG67" s="630"/>
      <c r="TBH67" s="630"/>
      <c r="TBI67" s="630"/>
      <c r="TBJ67" s="630"/>
      <c r="TBK67" s="630"/>
      <c r="TBL67" s="630"/>
      <c r="TBM67" s="630"/>
      <c r="TBN67" s="630"/>
      <c r="TBO67" s="630"/>
      <c r="TBP67" s="630"/>
      <c r="TBQ67" s="630"/>
      <c r="TBR67" s="630"/>
      <c r="TBS67" s="630"/>
      <c r="TBT67" s="630"/>
      <c r="TBU67" s="630"/>
      <c r="TBV67" s="630"/>
      <c r="TBW67" s="630"/>
      <c r="TBX67" s="630"/>
      <c r="TBY67" s="630"/>
      <c r="TBZ67" s="630"/>
      <c r="TCA67" s="630"/>
      <c r="TCB67" s="630"/>
      <c r="TCC67" s="630"/>
      <c r="TCD67" s="630"/>
      <c r="TCE67" s="630"/>
      <c r="TCF67" s="630"/>
      <c r="TCG67" s="630"/>
      <c r="TCH67" s="630"/>
      <c r="TCI67" s="630"/>
      <c r="TCJ67" s="630"/>
      <c r="TCK67" s="630"/>
      <c r="TCL67" s="630"/>
      <c r="TCM67" s="630"/>
      <c r="TCN67" s="630"/>
      <c r="TCO67" s="630"/>
      <c r="TCP67" s="630"/>
      <c r="TCQ67" s="630"/>
      <c r="TCR67" s="630"/>
      <c r="TCS67" s="630"/>
      <c r="TCT67" s="630"/>
      <c r="TCU67" s="630"/>
      <c r="TCV67" s="630"/>
      <c r="TCW67" s="630"/>
      <c r="TCX67" s="630"/>
      <c r="TCY67" s="630"/>
      <c r="TCZ67" s="630"/>
      <c r="TDA67" s="630"/>
      <c r="TDB67" s="630"/>
      <c r="TDC67" s="630"/>
      <c r="TDD67" s="630"/>
      <c r="TDE67" s="630"/>
      <c r="TDF67" s="630"/>
      <c r="TDG67" s="630"/>
      <c r="TDH67" s="630"/>
      <c r="TDI67" s="630"/>
      <c r="TDJ67" s="630"/>
      <c r="TDK67" s="630"/>
      <c r="TDL67" s="630"/>
      <c r="TDM67" s="630"/>
      <c r="TDN67" s="630"/>
      <c r="TDO67" s="630"/>
      <c r="TDP67" s="630"/>
      <c r="TDQ67" s="630"/>
      <c r="TDR67" s="630"/>
      <c r="TDS67" s="630"/>
      <c r="TDT67" s="630"/>
      <c r="TDU67" s="630"/>
      <c r="TDV67" s="630"/>
      <c r="TDW67" s="630"/>
      <c r="TDX67" s="630"/>
      <c r="TDY67" s="630"/>
      <c r="TDZ67" s="630"/>
      <c r="TEA67" s="630"/>
      <c r="TEB67" s="630"/>
      <c r="TEC67" s="630"/>
      <c r="TED67" s="630"/>
      <c r="TEE67" s="630"/>
      <c r="TEF67" s="630"/>
      <c r="TEG67" s="630"/>
      <c r="TEH67" s="630"/>
      <c r="TEI67" s="630"/>
      <c r="TEJ67" s="630"/>
      <c r="TEK67" s="630"/>
      <c r="TEL67" s="630"/>
      <c r="TEM67" s="630"/>
      <c r="TEN67" s="630"/>
      <c r="TEO67" s="630"/>
      <c r="TEP67" s="630"/>
      <c r="TEQ67" s="630"/>
      <c r="TER67" s="630"/>
      <c r="TES67" s="630"/>
      <c r="TET67" s="630"/>
      <c r="TEU67" s="630"/>
      <c r="TEV67" s="630"/>
      <c r="TEW67" s="630"/>
      <c r="TEX67" s="630"/>
      <c r="TEY67" s="630"/>
      <c r="TEZ67" s="630"/>
      <c r="TFA67" s="630"/>
      <c r="TFB67" s="630"/>
      <c r="TFC67" s="630"/>
      <c r="TFD67" s="630"/>
      <c r="TFE67" s="630"/>
      <c r="TFF67" s="630"/>
      <c r="TFG67" s="630"/>
      <c r="TFH67" s="630"/>
      <c r="TFI67" s="630"/>
      <c r="TFJ67" s="630"/>
      <c r="TFK67" s="630"/>
      <c r="TFL67" s="630"/>
      <c r="TFM67" s="630"/>
      <c r="TFN67" s="630"/>
      <c r="TFO67" s="630"/>
      <c r="TFP67" s="630"/>
      <c r="TFQ67" s="630"/>
      <c r="TFR67" s="630"/>
      <c r="TFS67" s="630"/>
      <c r="TFT67" s="630"/>
      <c r="TFU67" s="630"/>
      <c r="TFV67" s="630"/>
      <c r="TFW67" s="630"/>
      <c r="TFX67" s="630"/>
      <c r="TFY67" s="630"/>
      <c r="TFZ67" s="630"/>
      <c r="TGA67" s="630"/>
      <c r="TGB67" s="630"/>
      <c r="TGC67" s="630"/>
      <c r="TGD67" s="630"/>
      <c r="TGE67" s="630"/>
      <c r="TGF67" s="630"/>
      <c r="TGG67" s="630"/>
      <c r="TGH67" s="630"/>
      <c r="TGI67" s="630"/>
      <c r="TGJ67" s="630"/>
      <c r="TGK67" s="630"/>
      <c r="TGL67" s="630"/>
      <c r="TGM67" s="630"/>
      <c r="TGN67" s="630"/>
      <c r="TGO67" s="630"/>
      <c r="TGP67" s="630"/>
      <c r="TGQ67" s="630"/>
      <c r="TGR67" s="630"/>
      <c r="TGS67" s="630"/>
      <c r="TGT67" s="630"/>
      <c r="TGU67" s="630"/>
      <c r="TGV67" s="630"/>
      <c r="TGW67" s="630"/>
      <c r="TGX67" s="630"/>
      <c r="TGY67" s="630"/>
      <c r="TGZ67" s="630"/>
      <c r="THA67" s="630"/>
      <c r="THB67" s="630"/>
      <c r="THC67" s="630"/>
      <c r="THD67" s="630"/>
      <c r="THE67" s="630"/>
      <c r="THF67" s="630"/>
      <c r="THG67" s="630"/>
      <c r="THH67" s="630"/>
      <c r="THI67" s="630"/>
      <c r="THJ67" s="630"/>
      <c r="THK67" s="630"/>
      <c r="THL67" s="630"/>
      <c r="THM67" s="630"/>
      <c r="THN67" s="630"/>
      <c r="THO67" s="630"/>
      <c r="THP67" s="630"/>
      <c r="THQ67" s="630"/>
      <c r="THR67" s="630"/>
      <c r="THS67" s="630"/>
      <c r="THT67" s="630"/>
      <c r="THU67" s="630"/>
      <c r="THV67" s="630"/>
      <c r="THW67" s="630"/>
      <c r="THX67" s="630"/>
      <c r="THY67" s="630"/>
      <c r="THZ67" s="630"/>
      <c r="TIA67" s="630"/>
      <c r="TIB67" s="630"/>
      <c r="TIC67" s="630"/>
      <c r="TID67" s="630"/>
      <c r="TIE67" s="630"/>
      <c r="TIF67" s="630"/>
      <c r="TIG67" s="630"/>
      <c r="TIH67" s="630"/>
      <c r="TII67" s="630"/>
      <c r="TIJ67" s="630"/>
      <c r="TIK67" s="630"/>
      <c r="TIL67" s="630"/>
      <c r="TIM67" s="630"/>
      <c r="TIN67" s="630"/>
      <c r="TIO67" s="630"/>
      <c r="TIP67" s="630"/>
      <c r="TIQ67" s="630"/>
      <c r="TIR67" s="630"/>
      <c r="TIS67" s="630"/>
      <c r="TIT67" s="630"/>
      <c r="TIU67" s="630"/>
      <c r="TIV67" s="630"/>
      <c r="TIW67" s="630"/>
      <c r="TIX67" s="630"/>
      <c r="TIY67" s="630"/>
      <c r="TIZ67" s="630"/>
      <c r="TJA67" s="630"/>
      <c r="TJB67" s="630"/>
      <c r="TJC67" s="630"/>
      <c r="TJD67" s="630"/>
      <c r="TJE67" s="630"/>
      <c r="TJF67" s="630"/>
      <c r="TJG67" s="630"/>
      <c r="TJH67" s="630"/>
      <c r="TJI67" s="630"/>
      <c r="TJJ67" s="630"/>
      <c r="TJK67" s="630"/>
      <c r="TJL67" s="630"/>
      <c r="TJM67" s="630"/>
      <c r="TJN67" s="630"/>
      <c r="TJO67" s="630"/>
      <c r="TJP67" s="630"/>
      <c r="TJQ67" s="630"/>
      <c r="TJR67" s="630"/>
      <c r="TJS67" s="630"/>
      <c r="TJT67" s="630"/>
      <c r="TJU67" s="630"/>
      <c r="TJV67" s="630"/>
      <c r="TJW67" s="630"/>
      <c r="TJX67" s="630"/>
      <c r="TJY67" s="630"/>
      <c r="TJZ67" s="630"/>
      <c r="TKA67" s="630"/>
      <c r="TKB67" s="630"/>
      <c r="TKC67" s="630"/>
      <c r="TKD67" s="630"/>
      <c r="TKE67" s="630"/>
      <c r="TKF67" s="630"/>
      <c r="TKG67" s="630"/>
      <c r="TKH67" s="630"/>
      <c r="TKI67" s="630"/>
      <c r="TKJ67" s="630"/>
      <c r="TKK67" s="630"/>
      <c r="TKL67" s="630"/>
      <c r="TKM67" s="630"/>
      <c r="TKN67" s="630"/>
      <c r="TKO67" s="630"/>
      <c r="TKP67" s="630"/>
      <c r="TKQ67" s="630"/>
      <c r="TKR67" s="630"/>
      <c r="TKS67" s="630"/>
      <c r="TKT67" s="630"/>
      <c r="TKU67" s="630"/>
      <c r="TKV67" s="630"/>
      <c r="TKW67" s="630"/>
      <c r="TKX67" s="630"/>
      <c r="TKY67" s="630"/>
      <c r="TKZ67" s="630"/>
      <c r="TLA67" s="630"/>
      <c r="TLB67" s="630"/>
      <c r="TLC67" s="630"/>
      <c r="TLD67" s="630"/>
      <c r="TLE67" s="630"/>
      <c r="TLF67" s="630"/>
      <c r="TLG67" s="630"/>
      <c r="TLH67" s="630"/>
      <c r="TLI67" s="630"/>
      <c r="TLJ67" s="630"/>
      <c r="TLK67" s="630"/>
      <c r="TLL67" s="630"/>
      <c r="TLM67" s="630"/>
      <c r="TLN67" s="630"/>
      <c r="TLO67" s="630"/>
      <c r="TLP67" s="630"/>
      <c r="TLQ67" s="630"/>
      <c r="TLR67" s="630"/>
      <c r="TLS67" s="630"/>
      <c r="TLT67" s="630"/>
      <c r="TLU67" s="630"/>
      <c r="TLV67" s="630"/>
      <c r="TLW67" s="630"/>
      <c r="TLX67" s="630"/>
      <c r="TLY67" s="630"/>
      <c r="TLZ67" s="630"/>
      <c r="TMA67" s="630"/>
      <c r="TMB67" s="630"/>
      <c r="TMC67" s="630"/>
      <c r="TMD67" s="630"/>
      <c r="TME67" s="630"/>
      <c r="TMF67" s="630"/>
      <c r="TMG67" s="630"/>
      <c r="TMH67" s="630"/>
      <c r="TMI67" s="630"/>
      <c r="TMJ67" s="630"/>
      <c r="TMK67" s="630"/>
      <c r="TML67" s="630"/>
      <c r="TMM67" s="630"/>
      <c r="TMN67" s="630"/>
      <c r="TMO67" s="630"/>
      <c r="TMP67" s="630"/>
      <c r="TMQ67" s="630"/>
      <c r="TMR67" s="630"/>
      <c r="TMS67" s="630"/>
      <c r="TMT67" s="630"/>
      <c r="TMU67" s="630"/>
      <c r="TMV67" s="630"/>
      <c r="TMW67" s="630"/>
      <c r="TMX67" s="630"/>
      <c r="TMY67" s="630"/>
      <c r="TMZ67" s="630"/>
      <c r="TNA67" s="630"/>
      <c r="TNB67" s="630"/>
      <c r="TNC67" s="630"/>
      <c r="TND67" s="630"/>
      <c r="TNE67" s="630"/>
      <c r="TNF67" s="630"/>
      <c r="TNG67" s="630"/>
      <c r="TNH67" s="630"/>
      <c r="TNI67" s="630"/>
      <c r="TNJ67" s="630"/>
      <c r="TNK67" s="630"/>
      <c r="TNL67" s="630"/>
      <c r="TNM67" s="630"/>
      <c r="TNN67" s="630"/>
      <c r="TNO67" s="630"/>
      <c r="TNP67" s="630"/>
      <c r="TNQ67" s="630"/>
      <c r="TNR67" s="630"/>
      <c r="TNS67" s="630"/>
      <c r="TNT67" s="630"/>
      <c r="TNU67" s="630"/>
      <c r="TNV67" s="630"/>
      <c r="TNW67" s="630"/>
      <c r="TNX67" s="630"/>
      <c r="TNY67" s="630"/>
      <c r="TNZ67" s="630"/>
      <c r="TOA67" s="630"/>
      <c r="TOB67" s="630"/>
      <c r="TOC67" s="630"/>
      <c r="TOD67" s="630"/>
      <c r="TOE67" s="630"/>
      <c r="TOF67" s="630"/>
      <c r="TOG67" s="630"/>
      <c r="TOH67" s="630"/>
      <c r="TOI67" s="630"/>
      <c r="TOJ67" s="630"/>
      <c r="TOK67" s="630"/>
      <c r="TOL67" s="630"/>
      <c r="TOM67" s="630"/>
      <c r="TON67" s="630"/>
      <c r="TOO67" s="630"/>
      <c r="TOP67" s="630"/>
      <c r="TOQ67" s="630"/>
      <c r="TOR67" s="630"/>
      <c r="TOS67" s="630"/>
      <c r="TOT67" s="630"/>
      <c r="TOU67" s="630"/>
      <c r="TOV67" s="630"/>
      <c r="TOW67" s="630"/>
      <c r="TOX67" s="630"/>
      <c r="TOY67" s="630"/>
      <c r="TOZ67" s="630"/>
      <c r="TPA67" s="630"/>
      <c r="TPB67" s="630"/>
      <c r="TPC67" s="630"/>
      <c r="TPD67" s="630"/>
      <c r="TPE67" s="630"/>
      <c r="TPF67" s="630"/>
      <c r="TPG67" s="630"/>
      <c r="TPH67" s="630"/>
      <c r="TPI67" s="630"/>
      <c r="TPJ67" s="630"/>
      <c r="TPK67" s="630"/>
      <c r="TPL67" s="630"/>
      <c r="TPM67" s="630"/>
      <c r="TPN67" s="630"/>
      <c r="TPO67" s="630"/>
      <c r="TPP67" s="630"/>
      <c r="TPQ67" s="630"/>
      <c r="TPR67" s="630"/>
      <c r="TPS67" s="630"/>
      <c r="TPT67" s="630"/>
      <c r="TPU67" s="630"/>
      <c r="TPV67" s="630"/>
      <c r="TPW67" s="630"/>
      <c r="TPX67" s="630"/>
      <c r="TPY67" s="630"/>
      <c r="TPZ67" s="630"/>
      <c r="TQA67" s="630"/>
      <c r="TQB67" s="630"/>
      <c r="TQC67" s="630"/>
      <c r="TQD67" s="630"/>
      <c r="TQE67" s="630"/>
      <c r="TQF67" s="630"/>
      <c r="TQG67" s="630"/>
      <c r="TQH67" s="630"/>
      <c r="TQI67" s="630"/>
      <c r="TQJ67" s="630"/>
      <c r="TQK67" s="630"/>
      <c r="TQL67" s="630"/>
      <c r="TQM67" s="630"/>
      <c r="TQN67" s="630"/>
      <c r="TQO67" s="630"/>
      <c r="TQP67" s="630"/>
      <c r="TQQ67" s="630"/>
      <c r="TQR67" s="630"/>
      <c r="TQS67" s="630"/>
      <c r="TQT67" s="630"/>
      <c r="TQU67" s="630"/>
      <c r="TQV67" s="630"/>
      <c r="TQW67" s="630"/>
      <c r="TQX67" s="630"/>
      <c r="TQY67" s="630"/>
      <c r="TQZ67" s="630"/>
      <c r="TRA67" s="630"/>
      <c r="TRB67" s="630"/>
      <c r="TRC67" s="630"/>
      <c r="TRD67" s="630"/>
      <c r="TRE67" s="630"/>
      <c r="TRF67" s="630"/>
      <c r="TRG67" s="630"/>
      <c r="TRH67" s="630"/>
      <c r="TRI67" s="630"/>
      <c r="TRJ67" s="630"/>
      <c r="TRK67" s="630"/>
      <c r="TRL67" s="630"/>
      <c r="TRM67" s="630"/>
      <c r="TRN67" s="630"/>
      <c r="TRO67" s="630"/>
      <c r="TRP67" s="630"/>
      <c r="TRQ67" s="630"/>
      <c r="TRR67" s="630"/>
      <c r="TRS67" s="630"/>
      <c r="TRT67" s="630"/>
      <c r="TRU67" s="630"/>
      <c r="TRV67" s="630"/>
      <c r="TRW67" s="630"/>
      <c r="TRX67" s="630"/>
      <c r="TRY67" s="630"/>
      <c r="TRZ67" s="630"/>
      <c r="TSA67" s="630"/>
      <c r="TSB67" s="630"/>
      <c r="TSC67" s="630"/>
      <c r="TSD67" s="630"/>
      <c r="TSE67" s="630"/>
      <c r="TSF67" s="630"/>
      <c r="TSG67" s="630"/>
      <c r="TSH67" s="630"/>
      <c r="TSI67" s="630"/>
      <c r="TSJ67" s="630"/>
      <c r="TSK67" s="630"/>
      <c r="TSL67" s="630"/>
      <c r="TSM67" s="630"/>
      <c r="TSN67" s="630"/>
      <c r="TSO67" s="630"/>
      <c r="TSP67" s="630"/>
      <c r="TSQ67" s="630"/>
      <c r="TSR67" s="630"/>
      <c r="TSS67" s="630"/>
      <c r="TST67" s="630"/>
      <c r="TSU67" s="630"/>
      <c r="TSV67" s="630"/>
      <c r="TSW67" s="630"/>
      <c r="TSX67" s="630"/>
      <c r="TSY67" s="630"/>
      <c r="TSZ67" s="630"/>
      <c r="TTA67" s="630"/>
      <c r="TTB67" s="630"/>
      <c r="TTC67" s="630"/>
      <c r="TTD67" s="630"/>
      <c r="TTE67" s="630"/>
      <c r="TTF67" s="630"/>
      <c r="TTG67" s="630"/>
      <c r="TTH67" s="630"/>
      <c r="TTI67" s="630"/>
      <c r="TTJ67" s="630"/>
      <c r="TTK67" s="630"/>
      <c r="TTL67" s="630"/>
      <c r="TTM67" s="630"/>
      <c r="TTN67" s="630"/>
      <c r="TTO67" s="630"/>
      <c r="TTP67" s="630"/>
      <c r="TTQ67" s="630"/>
      <c r="TTR67" s="630"/>
      <c r="TTS67" s="630"/>
      <c r="TTT67" s="630"/>
      <c r="TTU67" s="630"/>
      <c r="TTV67" s="630"/>
      <c r="TTW67" s="630"/>
      <c r="TTX67" s="630"/>
      <c r="TTY67" s="630"/>
      <c r="TTZ67" s="630"/>
      <c r="TUA67" s="630"/>
      <c r="TUB67" s="630"/>
      <c r="TUC67" s="630"/>
      <c r="TUD67" s="630"/>
      <c r="TUE67" s="630"/>
      <c r="TUF67" s="630"/>
      <c r="TUG67" s="630"/>
      <c r="TUH67" s="630"/>
      <c r="TUI67" s="630"/>
      <c r="TUJ67" s="630"/>
      <c r="TUK67" s="630"/>
      <c r="TUL67" s="630"/>
      <c r="TUM67" s="630"/>
      <c r="TUN67" s="630"/>
      <c r="TUO67" s="630"/>
      <c r="TUP67" s="630"/>
      <c r="TUQ67" s="630"/>
      <c r="TUR67" s="630"/>
      <c r="TUS67" s="630"/>
      <c r="TUT67" s="630"/>
      <c r="TUU67" s="630"/>
      <c r="TUV67" s="630"/>
      <c r="TUW67" s="630"/>
      <c r="TUX67" s="630"/>
      <c r="TUY67" s="630"/>
      <c r="TUZ67" s="630"/>
      <c r="TVA67" s="630"/>
      <c r="TVB67" s="630"/>
      <c r="TVC67" s="630"/>
      <c r="TVD67" s="630"/>
      <c r="TVE67" s="630"/>
      <c r="TVF67" s="630"/>
      <c r="TVG67" s="630"/>
      <c r="TVH67" s="630"/>
      <c r="TVI67" s="630"/>
      <c r="TVJ67" s="630"/>
      <c r="TVK67" s="630"/>
      <c r="TVL67" s="630"/>
      <c r="TVM67" s="630"/>
      <c r="TVN67" s="630"/>
      <c r="TVO67" s="630"/>
      <c r="TVP67" s="630"/>
      <c r="TVQ67" s="630"/>
      <c r="TVR67" s="630"/>
      <c r="TVS67" s="630"/>
      <c r="TVT67" s="630"/>
      <c r="TVU67" s="630"/>
      <c r="TVV67" s="630"/>
      <c r="TVW67" s="630"/>
      <c r="TVX67" s="630"/>
      <c r="TVY67" s="630"/>
      <c r="TVZ67" s="630"/>
      <c r="TWA67" s="630"/>
      <c r="TWB67" s="630"/>
      <c r="TWC67" s="630"/>
      <c r="TWD67" s="630"/>
      <c r="TWE67" s="630"/>
      <c r="TWF67" s="630"/>
      <c r="TWG67" s="630"/>
      <c r="TWH67" s="630"/>
      <c r="TWI67" s="630"/>
      <c r="TWJ67" s="630"/>
      <c r="TWK67" s="630"/>
      <c r="TWL67" s="630"/>
      <c r="TWM67" s="630"/>
      <c r="TWN67" s="630"/>
      <c r="TWO67" s="630"/>
      <c r="TWP67" s="630"/>
      <c r="TWQ67" s="630"/>
      <c r="TWR67" s="630"/>
      <c r="TWS67" s="630"/>
      <c r="TWT67" s="630"/>
      <c r="TWU67" s="630"/>
      <c r="TWV67" s="630"/>
      <c r="TWW67" s="630"/>
      <c r="TWX67" s="630"/>
      <c r="TWY67" s="630"/>
      <c r="TWZ67" s="630"/>
      <c r="TXA67" s="630"/>
      <c r="TXB67" s="630"/>
      <c r="TXC67" s="630"/>
      <c r="TXD67" s="630"/>
      <c r="TXE67" s="630"/>
      <c r="TXF67" s="630"/>
      <c r="TXG67" s="630"/>
      <c r="TXH67" s="630"/>
      <c r="TXI67" s="630"/>
      <c r="TXJ67" s="630"/>
      <c r="TXK67" s="630"/>
      <c r="TXL67" s="630"/>
      <c r="TXM67" s="630"/>
      <c r="TXN67" s="630"/>
      <c r="TXO67" s="630"/>
      <c r="TXP67" s="630"/>
      <c r="TXQ67" s="630"/>
      <c r="TXR67" s="630"/>
      <c r="TXS67" s="630"/>
      <c r="TXT67" s="630"/>
      <c r="TXU67" s="630"/>
      <c r="TXV67" s="630"/>
      <c r="TXW67" s="630"/>
      <c r="TXX67" s="630"/>
      <c r="TXY67" s="630"/>
      <c r="TXZ67" s="630"/>
      <c r="TYA67" s="630"/>
      <c r="TYB67" s="630"/>
      <c r="TYC67" s="630"/>
      <c r="TYD67" s="630"/>
      <c r="TYE67" s="630"/>
      <c r="TYF67" s="630"/>
      <c r="TYG67" s="630"/>
      <c r="TYH67" s="630"/>
      <c r="TYI67" s="630"/>
      <c r="TYJ67" s="630"/>
      <c r="TYK67" s="630"/>
      <c r="TYL67" s="630"/>
      <c r="TYM67" s="630"/>
      <c r="TYN67" s="630"/>
      <c r="TYO67" s="630"/>
      <c r="TYP67" s="630"/>
      <c r="TYQ67" s="630"/>
      <c r="TYR67" s="630"/>
      <c r="TYS67" s="630"/>
      <c r="TYT67" s="630"/>
      <c r="TYU67" s="630"/>
      <c r="TYV67" s="630"/>
      <c r="TYW67" s="630"/>
      <c r="TYX67" s="630"/>
      <c r="TYY67" s="630"/>
      <c r="TYZ67" s="630"/>
      <c r="TZA67" s="630"/>
      <c r="TZB67" s="630"/>
      <c r="TZC67" s="630"/>
      <c r="TZD67" s="630"/>
      <c r="TZE67" s="630"/>
      <c r="TZF67" s="630"/>
      <c r="TZG67" s="630"/>
      <c r="TZH67" s="630"/>
      <c r="TZI67" s="630"/>
      <c r="TZJ67" s="630"/>
      <c r="TZK67" s="630"/>
      <c r="TZL67" s="630"/>
      <c r="TZM67" s="630"/>
      <c r="TZN67" s="630"/>
      <c r="TZO67" s="630"/>
      <c r="TZP67" s="630"/>
      <c r="TZQ67" s="630"/>
      <c r="TZR67" s="630"/>
      <c r="TZS67" s="630"/>
      <c r="TZT67" s="630"/>
      <c r="TZU67" s="630"/>
      <c r="TZV67" s="630"/>
      <c r="TZW67" s="630"/>
      <c r="TZX67" s="630"/>
      <c r="TZY67" s="630"/>
      <c r="TZZ67" s="630"/>
      <c r="UAA67" s="630"/>
      <c r="UAB67" s="630"/>
      <c r="UAC67" s="630"/>
      <c r="UAD67" s="630"/>
      <c r="UAE67" s="630"/>
      <c r="UAF67" s="630"/>
      <c r="UAG67" s="630"/>
      <c r="UAH67" s="630"/>
      <c r="UAI67" s="630"/>
      <c r="UAJ67" s="630"/>
      <c r="UAK67" s="630"/>
      <c r="UAL67" s="630"/>
      <c r="UAM67" s="630"/>
      <c r="UAN67" s="630"/>
      <c r="UAO67" s="630"/>
      <c r="UAP67" s="630"/>
      <c r="UAQ67" s="630"/>
      <c r="UAR67" s="630"/>
      <c r="UAS67" s="630"/>
      <c r="UAT67" s="630"/>
      <c r="UAU67" s="630"/>
      <c r="UAV67" s="630"/>
      <c r="UAW67" s="630"/>
      <c r="UAX67" s="630"/>
      <c r="UAY67" s="630"/>
      <c r="UAZ67" s="630"/>
      <c r="UBA67" s="630"/>
      <c r="UBB67" s="630"/>
      <c r="UBC67" s="630"/>
      <c r="UBD67" s="630"/>
      <c r="UBE67" s="630"/>
      <c r="UBF67" s="630"/>
      <c r="UBG67" s="630"/>
      <c r="UBH67" s="630"/>
      <c r="UBI67" s="630"/>
      <c r="UBJ67" s="630"/>
      <c r="UBK67" s="630"/>
      <c r="UBL67" s="630"/>
      <c r="UBM67" s="630"/>
      <c r="UBN67" s="630"/>
      <c r="UBO67" s="630"/>
      <c r="UBP67" s="630"/>
      <c r="UBQ67" s="630"/>
      <c r="UBR67" s="630"/>
      <c r="UBS67" s="630"/>
      <c r="UBT67" s="630"/>
      <c r="UBU67" s="630"/>
      <c r="UBV67" s="630"/>
      <c r="UBW67" s="630"/>
      <c r="UBX67" s="630"/>
      <c r="UBY67" s="630"/>
      <c r="UBZ67" s="630"/>
      <c r="UCA67" s="630"/>
      <c r="UCB67" s="630"/>
      <c r="UCC67" s="630"/>
      <c r="UCD67" s="630"/>
      <c r="UCE67" s="630"/>
      <c r="UCF67" s="630"/>
      <c r="UCG67" s="630"/>
      <c r="UCH67" s="630"/>
      <c r="UCI67" s="630"/>
      <c r="UCJ67" s="630"/>
      <c r="UCK67" s="630"/>
      <c r="UCL67" s="630"/>
      <c r="UCM67" s="630"/>
      <c r="UCN67" s="630"/>
      <c r="UCO67" s="630"/>
      <c r="UCP67" s="630"/>
      <c r="UCQ67" s="630"/>
      <c r="UCR67" s="630"/>
      <c r="UCS67" s="630"/>
      <c r="UCT67" s="630"/>
      <c r="UCU67" s="630"/>
      <c r="UCV67" s="630"/>
      <c r="UCW67" s="630"/>
      <c r="UCX67" s="630"/>
      <c r="UCY67" s="630"/>
      <c r="UCZ67" s="630"/>
      <c r="UDA67" s="630"/>
      <c r="UDB67" s="630"/>
      <c r="UDC67" s="630"/>
      <c r="UDD67" s="630"/>
      <c r="UDE67" s="630"/>
      <c r="UDF67" s="630"/>
      <c r="UDG67" s="630"/>
      <c r="UDH67" s="630"/>
      <c r="UDI67" s="630"/>
      <c r="UDJ67" s="630"/>
      <c r="UDK67" s="630"/>
      <c r="UDL67" s="630"/>
      <c r="UDM67" s="630"/>
      <c r="UDN67" s="630"/>
      <c r="UDO67" s="630"/>
      <c r="UDP67" s="630"/>
      <c r="UDQ67" s="630"/>
      <c r="UDR67" s="630"/>
      <c r="UDS67" s="630"/>
      <c r="UDT67" s="630"/>
      <c r="UDU67" s="630"/>
      <c r="UDV67" s="630"/>
      <c r="UDW67" s="630"/>
      <c r="UDX67" s="630"/>
      <c r="UDY67" s="630"/>
      <c r="UDZ67" s="630"/>
      <c r="UEA67" s="630"/>
      <c r="UEB67" s="630"/>
      <c r="UEC67" s="630"/>
      <c r="UED67" s="630"/>
      <c r="UEE67" s="630"/>
      <c r="UEF67" s="630"/>
      <c r="UEG67" s="630"/>
      <c r="UEH67" s="630"/>
      <c r="UEI67" s="630"/>
      <c r="UEJ67" s="630"/>
      <c r="UEK67" s="630"/>
      <c r="UEL67" s="630"/>
      <c r="UEM67" s="630"/>
      <c r="UEN67" s="630"/>
      <c r="UEO67" s="630"/>
      <c r="UEP67" s="630"/>
      <c r="UEQ67" s="630"/>
      <c r="UER67" s="630"/>
      <c r="UES67" s="630"/>
      <c r="UET67" s="630"/>
      <c r="UEU67" s="630"/>
      <c r="UEV67" s="630"/>
      <c r="UEW67" s="630"/>
      <c r="UEX67" s="630"/>
      <c r="UEY67" s="630"/>
      <c r="UEZ67" s="630"/>
      <c r="UFA67" s="630"/>
      <c r="UFB67" s="630"/>
      <c r="UFC67" s="630"/>
      <c r="UFD67" s="630"/>
      <c r="UFE67" s="630"/>
      <c r="UFF67" s="630"/>
      <c r="UFG67" s="630"/>
      <c r="UFH67" s="630"/>
      <c r="UFI67" s="630"/>
      <c r="UFJ67" s="630"/>
      <c r="UFK67" s="630"/>
      <c r="UFL67" s="630"/>
      <c r="UFM67" s="630"/>
      <c r="UFN67" s="630"/>
      <c r="UFO67" s="630"/>
      <c r="UFP67" s="630"/>
      <c r="UFQ67" s="630"/>
      <c r="UFR67" s="630"/>
      <c r="UFS67" s="630"/>
      <c r="UFT67" s="630"/>
      <c r="UFU67" s="630"/>
      <c r="UFV67" s="630"/>
      <c r="UFW67" s="630"/>
      <c r="UFX67" s="630"/>
      <c r="UFY67" s="630"/>
      <c r="UFZ67" s="630"/>
      <c r="UGA67" s="630"/>
      <c r="UGB67" s="630"/>
      <c r="UGC67" s="630"/>
      <c r="UGD67" s="630"/>
      <c r="UGE67" s="630"/>
      <c r="UGF67" s="630"/>
      <c r="UGG67" s="630"/>
      <c r="UGH67" s="630"/>
      <c r="UGI67" s="630"/>
      <c r="UGJ67" s="630"/>
      <c r="UGK67" s="630"/>
      <c r="UGL67" s="630"/>
      <c r="UGM67" s="630"/>
      <c r="UGN67" s="630"/>
      <c r="UGO67" s="630"/>
      <c r="UGP67" s="630"/>
      <c r="UGQ67" s="630"/>
      <c r="UGR67" s="630"/>
      <c r="UGS67" s="630"/>
      <c r="UGT67" s="630"/>
      <c r="UGU67" s="630"/>
      <c r="UGV67" s="630"/>
      <c r="UGW67" s="630"/>
      <c r="UGX67" s="630"/>
      <c r="UGY67" s="630"/>
      <c r="UGZ67" s="630"/>
      <c r="UHA67" s="630"/>
      <c r="UHB67" s="630"/>
      <c r="UHC67" s="630"/>
      <c r="UHD67" s="630"/>
      <c r="UHE67" s="630"/>
      <c r="UHF67" s="630"/>
      <c r="UHG67" s="630"/>
      <c r="UHH67" s="630"/>
      <c r="UHI67" s="630"/>
      <c r="UHJ67" s="630"/>
      <c r="UHK67" s="630"/>
      <c r="UHL67" s="630"/>
      <c r="UHM67" s="630"/>
      <c r="UHN67" s="630"/>
      <c r="UHO67" s="630"/>
      <c r="UHP67" s="630"/>
      <c r="UHQ67" s="630"/>
      <c r="UHR67" s="630"/>
      <c r="UHS67" s="630"/>
      <c r="UHT67" s="630"/>
      <c r="UHU67" s="630"/>
      <c r="UHV67" s="630"/>
      <c r="UHW67" s="630"/>
      <c r="UHX67" s="630"/>
      <c r="UHY67" s="630"/>
      <c r="UHZ67" s="630"/>
      <c r="UIA67" s="630"/>
      <c r="UIB67" s="630"/>
      <c r="UIC67" s="630"/>
      <c r="UID67" s="630"/>
      <c r="UIE67" s="630"/>
      <c r="UIF67" s="630"/>
      <c r="UIG67" s="630"/>
      <c r="UIH67" s="630"/>
      <c r="UII67" s="630"/>
      <c r="UIJ67" s="630"/>
      <c r="UIK67" s="630"/>
      <c r="UIL67" s="630"/>
      <c r="UIM67" s="630"/>
      <c r="UIN67" s="630"/>
      <c r="UIO67" s="630"/>
      <c r="UIP67" s="630"/>
      <c r="UIQ67" s="630"/>
      <c r="UIR67" s="630"/>
      <c r="UIS67" s="630"/>
      <c r="UIT67" s="630"/>
      <c r="UIU67" s="630"/>
      <c r="UIV67" s="630"/>
      <c r="UIW67" s="630"/>
      <c r="UIX67" s="630"/>
      <c r="UIY67" s="630"/>
      <c r="UIZ67" s="630"/>
      <c r="UJA67" s="630"/>
      <c r="UJB67" s="630"/>
      <c r="UJC67" s="630"/>
      <c r="UJD67" s="630"/>
      <c r="UJE67" s="630"/>
      <c r="UJF67" s="630"/>
      <c r="UJG67" s="630"/>
      <c r="UJH67" s="630"/>
      <c r="UJI67" s="630"/>
      <c r="UJJ67" s="630"/>
      <c r="UJK67" s="630"/>
      <c r="UJL67" s="630"/>
      <c r="UJM67" s="630"/>
      <c r="UJN67" s="630"/>
      <c r="UJO67" s="630"/>
      <c r="UJP67" s="630"/>
      <c r="UJQ67" s="630"/>
      <c r="UJR67" s="630"/>
      <c r="UJS67" s="630"/>
      <c r="UJT67" s="630"/>
      <c r="UJU67" s="630"/>
      <c r="UJV67" s="630"/>
      <c r="UJW67" s="630"/>
      <c r="UJX67" s="630"/>
      <c r="UJY67" s="630"/>
      <c r="UJZ67" s="630"/>
      <c r="UKA67" s="630"/>
      <c r="UKB67" s="630"/>
      <c r="UKC67" s="630"/>
      <c r="UKD67" s="630"/>
      <c r="UKE67" s="630"/>
      <c r="UKF67" s="630"/>
      <c r="UKG67" s="630"/>
      <c r="UKH67" s="630"/>
      <c r="UKI67" s="630"/>
      <c r="UKJ67" s="630"/>
      <c r="UKK67" s="630"/>
      <c r="UKL67" s="630"/>
      <c r="UKM67" s="630"/>
      <c r="UKN67" s="630"/>
      <c r="UKO67" s="630"/>
      <c r="UKP67" s="630"/>
      <c r="UKQ67" s="630"/>
      <c r="UKR67" s="630"/>
      <c r="UKS67" s="630"/>
      <c r="UKT67" s="630"/>
      <c r="UKU67" s="630"/>
      <c r="UKV67" s="630"/>
      <c r="UKW67" s="630"/>
      <c r="UKX67" s="630"/>
      <c r="UKY67" s="630"/>
      <c r="UKZ67" s="630"/>
      <c r="ULA67" s="630"/>
      <c r="ULB67" s="630"/>
      <c r="ULC67" s="630"/>
      <c r="ULD67" s="630"/>
      <c r="ULE67" s="630"/>
      <c r="ULF67" s="630"/>
      <c r="ULG67" s="630"/>
      <c r="ULH67" s="630"/>
      <c r="ULI67" s="630"/>
      <c r="ULJ67" s="630"/>
      <c r="ULK67" s="630"/>
      <c r="ULL67" s="630"/>
      <c r="ULM67" s="630"/>
      <c r="ULN67" s="630"/>
      <c r="ULO67" s="630"/>
      <c r="ULP67" s="630"/>
      <c r="ULQ67" s="630"/>
      <c r="ULR67" s="630"/>
      <c r="ULS67" s="630"/>
      <c r="ULT67" s="630"/>
      <c r="ULU67" s="630"/>
      <c r="ULV67" s="630"/>
      <c r="ULW67" s="630"/>
      <c r="ULX67" s="630"/>
      <c r="ULY67" s="630"/>
      <c r="ULZ67" s="630"/>
      <c r="UMA67" s="630"/>
      <c r="UMB67" s="630"/>
      <c r="UMC67" s="630"/>
      <c r="UMD67" s="630"/>
      <c r="UME67" s="630"/>
      <c r="UMF67" s="630"/>
      <c r="UMG67" s="630"/>
      <c r="UMH67" s="630"/>
      <c r="UMI67" s="630"/>
      <c r="UMJ67" s="630"/>
      <c r="UMK67" s="630"/>
      <c r="UML67" s="630"/>
      <c r="UMM67" s="630"/>
      <c r="UMN67" s="630"/>
      <c r="UMO67" s="630"/>
      <c r="UMP67" s="630"/>
      <c r="UMQ67" s="630"/>
      <c r="UMR67" s="630"/>
      <c r="UMS67" s="630"/>
      <c r="UMT67" s="630"/>
      <c r="UMU67" s="630"/>
      <c r="UMV67" s="630"/>
      <c r="UMW67" s="630"/>
      <c r="UMX67" s="630"/>
      <c r="UMY67" s="630"/>
      <c r="UMZ67" s="630"/>
      <c r="UNA67" s="630"/>
      <c r="UNB67" s="630"/>
      <c r="UNC67" s="630"/>
      <c r="UND67" s="630"/>
      <c r="UNE67" s="630"/>
      <c r="UNF67" s="630"/>
      <c r="UNG67" s="630"/>
      <c r="UNH67" s="630"/>
      <c r="UNI67" s="630"/>
      <c r="UNJ67" s="630"/>
      <c r="UNK67" s="630"/>
      <c r="UNL67" s="630"/>
      <c r="UNM67" s="630"/>
      <c r="UNN67" s="630"/>
      <c r="UNO67" s="630"/>
      <c r="UNP67" s="630"/>
      <c r="UNQ67" s="630"/>
      <c r="UNR67" s="630"/>
      <c r="UNS67" s="630"/>
      <c r="UNT67" s="630"/>
      <c r="UNU67" s="630"/>
      <c r="UNV67" s="630"/>
      <c r="UNW67" s="630"/>
      <c r="UNX67" s="630"/>
      <c r="UNY67" s="630"/>
      <c r="UNZ67" s="630"/>
      <c r="UOA67" s="630"/>
      <c r="UOB67" s="630"/>
      <c r="UOC67" s="630"/>
      <c r="UOD67" s="630"/>
      <c r="UOE67" s="630"/>
      <c r="UOF67" s="630"/>
      <c r="UOG67" s="630"/>
      <c r="UOH67" s="630"/>
      <c r="UOI67" s="630"/>
      <c r="UOJ67" s="630"/>
      <c r="UOK67" s="630"/>
      <c r="UOL67" s="630"/>
      <c r="UOM67" s="630"/>
      <c r="UON67" s="630"/>
      <c r="UOO67" s="630"/>
      <c r="UOP67" s="630"/>
      <c r="UOQ67" s="630"/>
      <c r="UOR67" s="630"/>
      <c r="UOS67" s="630"/>
      <c r="UOT67" s="630"/>
      <c r="UOU67" s="630"/>
      <c r="UOV67" s="630"/>
      <c r="UOW67" s="630"/>
      <c r="UOX67" s="630"/>
      <c r="UOY67" s="630"/>
      <c r="UOZ67" s="630"/>
      <c r="UPA67" s="630"/>
      <c r="UPB67" s="630"/>
      <c r="UPC67" s="630"/>
      <c r="UPD67" s="630"/>
      <c r="UPE67" s="630"/>
      <c r="UPF67" s="630"/>
      <c r="UPG67" s="630"/>
      <c r="UPH67" s="630"/>
      <c r="UPI67" s="630"/>
      <c r="UPJ67" s="630"/>
      <c r="UPK67" s="630"/>
      <c r="UPL67" s="630"/>
      <c r="UPM67" s="630"/>
      <c r="UPN67" s="630"/>
      <c r="UPO67" s="630"/>
      <c r="UPP67" s="630"/>
      <c r="UPQ67" s="630"/>
      <c r="UPR67" s="630"/>
      <c r="UPS67" s="630"/>
      <c r="UPT67" s="630"/>
      <c r="UPU67" s="630"/>
      <c r="UPV67" s="630"/>
      <c r="UPW67" s="630"/>
      <c r="UPX67" s="630"/>
      <c r="UPY67" s="630"/>
      <c r="UPZ67" s="630"/>
      <c r="UQA67" s="630"/>
      <c r="UQB67" s="630"/>
      <c r="UQC67" s="630"/>
      <c r="UQD67" s="630"/>
      <c r="UQE67" s="630"/>
      <c r="UQF67" s="630"/>
      <c r="UQG67" s="630"/>
      <c r="UQH67" s="630"/>
      <c r="UQI67" s="630"/>
      <c r="UQJ67" s="630"/>
      <c r="UQK67" s="630"/>
      <c r="UQL67" s="630"/>
      <c r="UQM67" s="630"/>
      <c r="UQN67" s="630"/>
      <c r="UQO67" s="630"/>
      <c r="UQP67" s="630"/>
      <c r="UQQ67" s="630"/>
      <c r="UQR67" s="630"/>
      <c r="UQS67" s="630"/>
      <c r="UQT67" s="630"/>
      <c r="UQU67" s="630"/>
      <c r="UQV67" s="630"/>
      <c r="UQW67" s="630"/>
      <c r="UQX67" s="630"/>
      <c r="UQY67" s="630"/>
      <c r="UQZ67" s="630"/>
      <c r="URA67" s="630"/>
      <c r="URB67" s="630"/>
      <c r="URC67" s="630"/>
      <c r="URD67" s="630"/>
      <c r="URE67" s="630"/>
      <c r="URF67" s="630"/>
      <c r="URG67" s="630"/>
      <c r="URH67" s="630"/>
      <c r="URI67" s="630"/>
      <c r="URJ67" s="630"/>
      <c r="URK67" s="630"/>
      <c r="URL67" s="630"/>
      <c r="URM67" s="630"/>
      <c r="URN67" s="630"/>
      <c r="URO67" s="630"/>
      <c r="URP67" s="630"/>
      <c r="URQ67" s="630"/>
      <c r="URR67" s="630"/>
      <c r="URS67" s="630"/>
      <c r="URT67" s="630"/>
      <c r="URU67" s="630"/>
      <c r="URV67" s="630"/>
      <c r="URW67" s="630"/>
      <c r="URX67" s="630"/>
      <c r="URY67" s="630"/>
      <c r="URZ67" s="630"/>
      <c r="USA67" s="630"/>
      <c r="USB67" s="630"/>
      <c r="USC67" s="630"/>
      <c r="USD67" s="630"/>
      <c r="USE67" s="630"/>
      <c r="USF67" s="630"/>
      <c r="USG67" s="630"/>
      <c r="USH67" s="630"/>
      <c r="USI67" s="630"/>
      <c r="USJ67" s="630"/>
      <c r="USK67" s="630"/>
      <c r="USL67" s="630"/>
      <c r="USM67" s="630"/>
      <c r="USN67" s="630"/>
      <c r="USO67" s="630"/>
      <c r="USP67" s="630"/>
      <c r="USQ67" s="630"/>
      <c r="USR67" s="630"/>
      <c r="USS67" s="630"/>
      <c r="UST67" s="630"/>
      <c r="USU67" s="630"/>
      <c r="USV67" s="630"/>
      <c r="USW67" s="630"/>
      <c r="USX67" s="630"/>
      <c r="USY67" s="630"/>
      <c r="USZ67" s="630"/>
      <c r="UTA67" s="630"/>
      <c r="UTB67" s="630"/>
      <c r="UTC67" s="630"/>
      <c r="UTD67" s="630"/>
      <c r="UTE67" s="630"/>
      <c r="UTF67" s="630"/>
      <c r="UTG67" s="630"/>
      <c r="UTH67" s="630"/>
      <c r="UTI67" s="630"/>
      <c r="UTJ67" s="630"/>
      <c r="UTK67" s="630"/>
      <c r="UTL67" s="630"/>
      <c r="UTM67" s="630"/>
      <c r="UTN67" s="630"/>
      <c r="UTO67" s="630"/>
      <c r="UTP67" s="630"/>
      <c r="UTQ67" s="630"/>
      <c r="UTR67" s="630"/>
      <c r="UTS67" s="630"/>
      <c r="UTT67" s="630"/>
      <c r="UTU67" s="630"/>
      <c r="UTV67" s="630"/>
      <c r="UTW67" s="630"/>
      <c r="UTX67" s="630"/>
      <c r="UTY67" s="630"/>
      <c r="UTZ67" s="630"/>
      <c r="UUA67" s="630"/>
      <c r="UUB67" s="630"/>
      <c r="UUC67" s="630"/>
      <c r="UUD67" s="630"/>
      <c r="UUE67" s="630"/>
      <c r="UUF67" s="630"/>
      <c r="UUG67" s="630"/>
      <c r="UUH67" s="630"/>
      <c r="UUI67" s="630"/>
      <c r="UUJ67" s="630"/>
      <c r="UUK67" s="630"/>
      <c r="UUL67" s="630"/>
      <c r="UUM67" s="630"/>
      <c r="UUN67" s="630"/>
      <c r="UUO67" s="630"/>
      <c r="UUP67" s="630"/>
      <c r="UUQ67" s="630"/>
      <c r="UUR67" s="630"/>
      <c r="UUS67" s="630"/>
      <c r="UUT67" s="630"/>
      <c r="UUU67" s="630"/>
      <c r="UUV67" s="630"/>
      <c r="UUW67" s="630"/>
      <c r="UUX67" s="630"/>
      <c r="UUY67" s="630"/>
      <c r="UUZ67" s="630"/>
      <c r="UVA67" s="630"/>
      <c r="UVB67" s="630"/>
      <c r="UVC67" s="630"/>
      <c r="UVD67" s="630"/>
      <c r="UVE67" s="630"/>
      <c r="UVF67" s="630"/>
      <c r="UVG67" s="630"/>
      <c r="UVH67" s="630"/>
      <c r="UVI67" s="630"/>
      <c r="UVJ67" s="630"/>
      <c r="UVK67" s="630"/>
      <c r="UVL67" s="630"/>
      <c r="UVM67" s="630"/>
      <c r="UVN67" s="630"/>
      <c r="UVO67" s="630"/>
      <c r="UVP67" s="630"/>
      <c r="UVQ67" s="630"/>
      <c r="UVR67" s="630"/>
      <c r="UVS67" s="630"/>
      <c r="UVT67" s="630"/>
      <c r="UVU67" s="630"/>
      <c r="UVV67" s="630"/>
      <c r="UVW67" s="630"/>
      <c r="UVX67" s="630"/>
      <c r="UVY67" s="630"/>
      <c r="UVZ67" s="630"/>
      <c r="UWA67" s="630"/>
      <c r="UWB67" s="630"/>
      <c r="UWC67" s="630"/>
      <c r="UWD67" s="630"/>
      <c r="UWE67" s="630"/>
      <c r="UWF67" s="630"/>
      <c r="UWG67" s="630"/>
      <c r="UWH67" s="630"/>
      <c r="UWI67" s="630"/>
      <c r="UWJ67" s="630"/>
      <c r="UWK67" s="630"/>
      <c r="UWL67" s="630"/>
      <c r="UWM67" s="630"/>
      <c r="UWN67" s="630"/>
      <c r="UWO67" s="630"/>
      <c r="UWP67" s="630"/>
      <c r="UWQ67" s="630"/>
      <c r="UWR67" s="630"/>
      <c r="UWS67" s="630"/>
      <c r="UWT67" s="630"/>
      <c r="UWU67" s="630"/>
      <c r="UWV67" s="630"/>
      <c r="UWW67" s="630"/>
      <c r="UWX67" s="630"/>
      <c r="UWY67" s="630"/>
      <c r="UWZ67" s="630"/>
      <c r="UXA67" s="630"/>
      <c r="UXB67" s="630"/>
      <c r="UXC67" s="630"/>
      <c r="UXD67" s="630"/>
      <c r="UXE67" s="630"/>
      <c r="UXF67" s="630"/>
      <c r="UXG67" s="630"/>
      <c r="UXH67" s="630"/>
      <c r="UXI67" s="630"/>
      <c r="UXJ67" s="630"/>
      <c r="UXK67" s="630"/>
      <c r="UXL67" s="630"/>
      <c r="UXM67" s="630"/>
      <c r="UXN67" s="630"/>
      <c r="UXO67" s="630"/>
      <c r="UXP67" s="630"/>
      <c r="UXQ67" s="630"/>
      <c r="UXR67" s="630"/>
      <c r="UXS67" s="630"/>
      <c r="UXT67" s="630"/>
      <c r="UXU67" s="630"/>
      <c r="UXV67" s="630"/>
      <c r="UXW67" s="630"/>
      <c r="UXX67" s="630"/>
      <c r="UXY67" s="630"/>
      <c r="UXZ67" s="630"/>
      <c r="UYA67" s="630"/>
      <c r="UYB67" s="630"/>
      <c r="UYC67" s="630"/>
      <c r="UYD67" s="630"/>
      <c r="UYE67" s="630"/>
      <c r="UYF67" s="630"/>
      <c r="UYG67" s="630"/>
      <c r="UYH67" s="630"/>
      <c r="UYI67" s="630"/>
      <c r="UYJ67" s="630"/>
      <c r="UYK67" s="630"/>
      <c r="UYL67" s="630"/>
      <c r="UYM67" s="630"/>
      <c r="UYN67" s="630"/>
      <c r="UYO67" s="630"/>
      <c r="UYP67" s="630"/>
      <c r="UYQ67" s="630"/>
      <c r="UYR67" s="630"/>
      <c r="UYS67" s="630"/>
      <c r="UYT67" s="630"/>
      <c r="UYU67" s="630"/>
      <c r="UYV67" s="630"/>
      <c r="UYW67" s="630"/>
      <c r="UYX67" s="630"/>
      <c r="UYY67" s="630"/>
      <c r="UYZ67" s="630"/>
      <c r="UZA67" s="630"/>
      <c r="UZB67" s="630"/>
      <c r="UZC67" s="630"/>
      <c r="UZD67" s="630"/>
      <c r="UZE67" s="630"/>
      <c r="UZF67" s="630"/>
      <c r="UZG67" s="630"/>
      <c r="UZH67" s="630"/>
      <c r="UZI67" s="630"/>
      <c r="UZJ67" s="630"/>
      <c r="UZK67" s="630"/>
      <c r="UZL67" s="630"/>
      <c r="UZM67" s="630"/>
      <c r="UZN67" s="630"/>
      <c r="UZO67" s="630"/>
      <c r="UZP67" s="630"/>
      <c r="UZQ67" s="630"/>
      <c r="UZR67" s="630"/>
      <c r="UZS67" s="630"/>
      <c r="UZT67" s="630"/>
      <c r="UZU67" s="630"/>
      <c r="UZV67" s="630"/>
      <c r="UZW67" s="630"/>
      <c r="UZX67" s="630"/>
      <c r="UZY67" s="630"/>
      <c r="UZZ67" s="630"/>
      <c r="VAA67" s="630"/>
      <c r="VAB67" s="630"/>
      <c r="VAC67" s="630"/>
      <c r="VAD67" s="630"/>
      <c r="VAE67" s="630"/>
      <c r="VAF67" s="630"/>
      <c r="VAG67" s="630"/>
      <c r="VAH67" s="630"/>
      <c r="VAI67" s="630"/>
      <c r="VAJ67" s="630"/>
      <c r="VAK67" s="630"/>
      <c r="VAL67" s="630"/>
      <c r="VAM67" s="630"/>
      <c r="VAN67" s="630"/>
      <c r="VAO67" s="630"/>
      <c r="VAP67" s="630"/>
      <c r="VAQ67" s="630"/>
      <c r="VAR67" s="630"/>
      <c r="VAS67" s="630"/>
      <c r="VAT67" s="630"/>
      <c r="VAU67" s="630"/>
      <c r="VAV67" s="630"/>
      <c r="VAW67" s="630"/>
      <c r="VAX67" s="630"/>
      <c r="VAY67" s="630"/>
      <c r="VAZ67" s="630"/>
      <c r="VBA67" s="630"/>
      <c r="VBB67" s="630"/>
      <c r="VBC67" s="630"/>
      <c r="VBD67" s="630"/>
      <c r="VBE67" s="630"/>
      <c r="VBF67" s="630"/>
      <c r="VBG67" s="630"/>
      <c r="VBH67" s="630"/>
      <c r="VBI67" s="630"/>
      <c r="VBJ67" s="630"/>
      <c r="VBK67" s="630"/>
      <c r="VBL67" s="630"/>
      <c r="VBM67" s="630"/>
      <c r="VBN67" s="630"/>
      <c r="VBO67" s="630"/>
      <c r="VBP67" s="630"/>
      <c r="VBQ67" s="630"/>
      <c r="VBR67" s="630"/>
      <c r="VBS67" s="630"/>
      <c r="VBT67" s="630"/>
      <c r="VBU67" s="630"/>
      <c r="VBV67" s="630"/>
      <c r="VBW67" s="630"/>
      <c r="VBX67" s="630"/>
      <c r="VBY67" s="630"/>
      <c r="VBZ67" s="630"/>
      <c r="VCA67" s="630"/>
      <c r="VCB67" s="630"/>
      <c r="VCC67" s="630"/>
      <c r="VCD67" s="630"/>
      <c r="VCE67" s="630"/>
      <c r="VCF67" s="630"/>
      <c r="VCG67" s="630"/>
      <c r="VCH67" s="630"/>
      <c r="VCI67" s="630"/>
      <c r="VCJ67" s="630"/>
      <c r="VCK67" s="630"/>
      <c r="VCL67" s="630"/>
      <c r="VCM67" s="630"/>
      <c r="VCN67" s="630"/>
      <c r="VCO67" s="630"/>
      <c r="VCP67" s="630"/>
      <c r="VCQ67" s="630"/>
      <c r="VCR67" s="630"/>
      <c r="VCS67" s="630"/>
      <c r="VCT67" s="630"/>
      <c r="VCU67" s="630"/>
      <c r="VCV67" s="630"/>
      <c r="VCW67" s="630"/>
      <c r="VCX67" s="630"/>
      <c r="VCY67" s="630"/>
      <c r="VCZ67" s="630"/>
      <c r="VDA67" s="630"/>
      <c r="VDB67" s="630"/>
      <c r="VDC67" s="630"/>
      <c r="VDD67" s="630"/>
      <c r="VDE67" s="630"/>
      <c r="VDF67" s="630"/>
      <c r="VDG67" s="630"/>
      <c r="VDH67" s="630"/>
      <c r="VDI67" s="630"/>
      <c r="VDJ67" s="630"/>
      <c r="VDK67" s="630"/>
      <c r="VDL67" s="630"/>
      <c r="VDM67" s="630"/>
      <c r="VDN67" s="630"/>
      <c r="VDO67" s="630"/>
      <c r="VDP67" s="630"/>
      <c r="VDQ67" s="630"/>
      <c r="VDR67" s="630"/>
      <c r="VDS67" s="630"/>
      <c r="VDT67" s="630"/>
      <c r="VDU67" s="630"/>
      <c r="VDV67" s="630"/>
      <c r="VDW67" s="630"/>
      <c r="VDX67" s="630"/>
      <c r="VDY67" s="630"/>
      <c r="VDZ67" s="630"/>
      <c r="VEA67" s="630"/>
      <c r="VEB67" s="630"/>
      <c r="VEC67" s="630"/>
      <c r="VED67" s="630"/>
      <c r="VEE67" s="630"/>
      <c r="VEF67" s="630"/>
      <c r="VEG67" s="630"/>
      <c r="VEH67" s="630"/>
      <c r="VEI67" s="630"/>
      <c r="VEJ67" s="630"/>
      <c r="VEK67" s="630"/>
      <c r="VEL67" s="630"/>
      <c r="VEM67" s="630"/>
      <c r="VEN67" s="630"/>
      <c r="VEO67" s="630"/>
      <c r="VEP67" s="630"/>
      <c r="VEQ67" s="630"/>
      <c r="VER67" s="630"/>
      <c r="VES67" s="630"/>
      <c r="VET67" s="630"/>
      <c r="VEU67" s="630"/>
      <c r="VEV67" s="630"/>
      <c r="VEW67" s="630"/>
      <c r="VEX67" s="630"/>
      <c r="VEY67" s="630"/>
      <c r="VEZ67" s="630"/>
      <c r="VFA67" s="630"/>
      <c r="VFB67" s="630"/>
      <c r="VFC67" s="630"/>
      <c r="VFD67" s="630"/>
      <c r="VFE67" s="630"/>
      <c r="VFF67" s="630"/>
      <c r="VFG67" s="630"/>
      <c r="VFH67" s="630"/>
      <c r="VFI67" s="630"/>
      <c r="VFJ67" s="630"/>
      <c r="VFK67" s="630"/>
      <c r="VFL67" s="630"/>
      <c r="VFM67" s="630"/>
      <c r="VFN67" s="630"/>
      <c r="VFO67" s="630"/>
      <c r="VFP67" s="630"/>
      <c r="VFQ67" s="630"/>
      <c r="VFR67" s="630"/>
      <c r="VFS67" s="630"/>
      <c r="VFT67" s="630"/>
      <c r="VFU67" s="630"/>
      <c r="VFV67" s="630"/>
      <c r="VFW67" s="630"/>
      <c r="VFX67" s="630"/>
      <c r="VFY67" s="630"/>
      <c r="VFZ67" s="630"/>
      <c r="VGA67" s="630"/>
      <c r="VGB67" s="630"/>
      <c r="VGC67" s="630"/>
      <c r="VGD67" s="630"/>
      <c r="VGE67" s="630"/>
      <c r="VGF67" s="630"/>
      <c r="VGG67" s="630"/>
      <c r="VGH67" s="630"/>
      <c r="VGI67" s="630"/>
      <c r="VGJ67" s="630"/>
      <c r="VGK67" s="630"/>
      <c r="VGL67" s="630"/>
      <c r="VGM67" s="630"/>
      <c r="VGN67" s="630"/>
      <c r="VGO67" s="630"/>
      <c r="VGP67" s="630"/>
      <c r="VGQ67" s="630"/>
      <c r="VGR67" s="630"/>
      <c r="VGS67" s="630"/>
      <c r="VGT67" s="630"/>
      <c r="VGU67" s="630"/>
      <c r="VGV67" s="630"/>
      <c r="VGW67" s="630"/>
      <c r="VGX67" s="630"/>
      <c r="VGY67" s="630"/>
      <c r="VGZ67" s="630"/>
      <c r="VHA67" s="630"/>
      <c r="VHB67" s="630"/>
      <c r="VHC67" s="630"/>
      <c r="VHD67" s="630"/>
      <c r="VHE67" s="630"/>
      <c r="VHF67" s="630"/>
      <c r="VHG67" s="630"/>
      <c r="VHH67" s="630"/>
      <c r="VHI67" s="630"/>
      <c r="VHJ67" s="630"/>
      <c r="VHK67" s="630"/>
      <c r="VHL67" s="630"/>
      <c r="VHM67" s="630"/>
      <c r="VHN67" s="630"/>
      <c r="VHO67" s="630"/>
      <c r="VHP67" s="630"/>
      <c r="VHQ67" s="630"/>
      <c r="VHR67" s="630"/>
      <c r="VHS67" s="630"/>
      <c r="VHT67" s="630"/>
      <c r="VHU67" s="630"/>
      <c r="VHV67" s="630"/>
      <c r="VHW67" s="630"/>
      <c r="VHX67" s="630"/>
      <c r="VHY67" s="630"/>
      <c r="VHZ67" s="630"/>
      <c r="VIA67" s="630"/>
      <c r="VIB67" s="630"/>
      <c r="VIC67" s="630"/>
      <c r="VID67" s="630"/>
      <c r="VIE67" s="630"/>
      <c r="VIF67" s="630"/>
      <c r="VIG67" s="630"/>
      <c r="VIH67" s="630"/>
      <c r="VII67" s="630"/>
      <c r="VIJ67" s="630"/>
      <c r="VIK67" s="630"/>
      <c r="VIL67" s="630"/>
      <c r="VIM67" s="630"/>
      <c r="VIN67" s="630"/>
      <c r="VIO67" s="630"/>
      <c r="VIP67" s="630"/>
      <c r="VIQ67" s="630"/>
      <c r="VIR67" s="630"/>
      <c r="VIS67" s="630"/>
      <c r="VIT67" s="630"/>
      <c r="VIU67" s="630"/>
      <c r="VIV67" s="630"/>
      <c r="VIW67" s="630"/>
      <c r="VIX67" s="630"/>
      <c r="VIY67" s="630"/>
      <c r="VIZ67" s="630"/>
      <c r="VJA67" s="630"/>
      <c r="VJB67" s="630"/>
      <c r="VJC67" s="630"/>
      <c r="VJD67" s="630"/>
      <c r="VJE67" s="630"/>
      <c r="VJF67" s="630"/>
      <c r="VJG67" s="630"/>
      <c r="VJH67" s="630"/>
      <c r="VJI67" s="630"/>
      <c r="VJJ67" s="630"/>
      <c r="VJK67" s="630"/>
      <c r="VJL67" s="630"/>
      <c r="VJM67" s="630"/>
      <c r="VJN67" s="630"/>
      <c r="VJO67" s="630"/>
      <c r="VJP67" s="630"/>
      <c r="VJQ67" s="630"/>
      <c r="VJR67" s="630"/>
      <c r="VJS67" s="630"/>
      <c r="VJT67" s="630"/>
      <c r="VJU67" s="630"/>
      <c r="VJV67" s="630"/>
      <c r="VJW67" s="630"/>
      <c r="VJX67" s="630"/>
      <c r="VJY67" s="630"/>
      <c r="VJZ67" s="630"/>
      <c r="VKA67" s="630"/>
      <c r="VKB67" s="630"/>
      <c r="VKC67" s="630"/>
      <c r="VKD67" s="630"/>
      <c r="VKE67" s="630"/>
      <c r="VKF67" s="630"/>
      <c r="VKG67" s="630"/>
      <c r="VKH67" s="630"/>
      <c r="VKI67" s="630"/>
      <c r="VKJ67" s="630"/>
      <c r="VKK67" s="630"/>
      <c r="VKL67" s="630"/>
      <c r="VKM67" s="630"/>
      <c r="VKN67" s="630"/>
      <c r="VKO67" s="630"/>
      <c r="VKP67" s="630"/>
      <c r="VKQ67" s="630"/>
      <c r="VKR67" s="630"/>
      <c r="VKS67" s="630"/>
      <c r="VKT67" s="630"/>
      <c r="VKU67" s="630"/>
      <c r="VKV67" s="630"/>
      <c r="VKW67" s="630"/>
      <c r="VKX67" s="630"/>
      <c r="VKY67" s="630"/>
      <c r="VKZ67" s="630"/>
      <c r="VLA67" s="630"/>
      <c r="VLB67" s="630"/>
      <c r="VLC67" s="630"/>
      <c r="VLD67" s="630"/>
      <c r="VLE67" s="630"/>
      <c r="VLF67" s="630"/>
      <c r="VLG67" s="630"/>
      <c r="VLH67" s="630"/>
      <c r="VLI67" s="630"/>
      <c r="VLJ67" s="630"/>
      <c r="VLK67" s="630"/>
      <c r="VLL67" s="630"/>
      <c r="VLM67" s="630"/>
      <c r="VLN67" s="630"/>
      <c r="VLO67" s="630"/>
      <c r="VLP67" s="630"/>
      <c r="VLQ67" s="630"/>
      <c r="VLR67" s="630"/>
      <c r="VLS67" s="630"/>
      <c r="VLT67" s="630"/>
      <c r="VLU67" s="630"/>
      <c r="VLV67" s="630"/>
      <c r="VLW67" s="630"/>
      <c r="VLX67" s="630"/>
      <c r="VLY67" s="630"/>
      <c r="VLZ67" s="630"/>
      <c r="VMA67" s="630"/>
      <c r="VMB67" s="630"/>
      <c r="VMC67" s="630"/>
      <c r="VMD67" s="630"/>
      <c r="VME67" s="630"/>
      <c r="VMF67" s="630"/>
      <c r="VMG67" s="630"/>
      <c r="VMH67" s="630"/>
      <c r="VMI67" s="630"/>
      <c r="VMJ67" s="630"/>
      <c r="VMK67" s="630"/>
      <c r="VML67" s="630"/>
      <c r="VMM67" s="630"/>
      <c r="VMN67" s="630"/>
      <c r="VMO67" s="630"/>
      <c r="VMP67" s="630"/>
      <c r="VMQ67" s="630"/>
      <c r="VMR67" s="630"/>
      <c r="VMS67" s="630"/>
      <c r="VMT67" s="630"/>
      <c r="VMU67" s="630"/>
      <c r="VMV67" s="630"/>
      <c r="VMW67" s="630"/>
      <c r="VMX67" s="630"/>
      <c r="VMY67" s="630"/>
      <c r="VMZ67" s="630"/>
      <c r="VNA67" s="630"/>
      <c r="VNB67" s="630"/>
      <c r="VNC67" s="630"/>
      <c r="VND67" s="630"/>
      <c r="VNE67" s="630"/>
      <c r="VNF67" s="630"/>
      <c r="VNG67" s="630"/>
      <c r="VNH67" s="630"/>
      <c r="VNI67" s="630"/>
      <c r="VNJ67" s="630"/>
      <c r="VNK67" s="630"/>
      <c r="VNL67" s="630"/>
      <c r="VNM67" s="630"/>
      <c r="VNN67" s="630"/>
      <c r="VNO67" s="630"/>
      <c r="VNP67" s="630"/>
      <c r="VNQ67" s="630"/>
      <c r="VNR67" s="630"/>
      <c r="VNS67" s="630"/>
      <c r="VNT67" s="630"/>
      <c r="VNU67" s="630"/>
      <c r="VNV67" s="630"/>
      <c r="VNW67" s="630"/>
      <c r="VNX67" s="630"/>
      <c r="VNY67" s="630"/>
      <c r="VNZ67" s="630"/>
      <c r="VOA67" s="630"/>
      <c r="VOB67" s="630"/>
      <c r="VOC67" s="630"/>
      <c r="VOD67" s="630"/>
      <c r="VOE67" s="630"/>
      <c r="VOF67" s="630"/>
      <c r="VOG67" s="630"/>
      <c r="VOH67" s="630"/>
      <c r="VOI67" s="630"/>
      <c r="VOJ67" s="630"/>
      <c r="VOK67" s="630"/>
      <c r="VOL67" s="630"/>
      <c r="VOM67" s="630"/>
      <c r="VON67" s="630"/>
      <c r="VOO67" s="630"/>
      <c r="VOP67" s="630"/>
      <c r="VOQ67" s="630"/>
      <c r="VOR67" s="630"/>
      <c r="VOS67" s="630"/>
      <c r="VOT67" s="630"/>
      <c r="VOU67" s="630"/>
      <c r="VOV67" s="630"/>
      <c r="VOW67" s="630"/>
      <c r="VOX67" s="630"/>
      <c r="VOY67" s="630"/>
      <c r="VOZ67" s="630"/>
      <c r="VPA67" s="630"/>
      <c r="VPB67" s="630"/>
      <c r="VPC67" s="630"/>
      <c r="VPD67" s="630"/>
      <c r="VPE67" s="630"/>
      <c r="VPF67" s="630"/>
      <c r="VPG67" s="630"/>
      <c r="VPH67" s="630"/>
      <c r="VPI67" s="630"/>
      <c r="VPJ67" s="630"/>
      <c r="VPK67" s="630"/>
      <c r="VPL67" s="630"/>
      <c r="VPM67" s="630"/>
      <c r="VPN67" s="630"/>
      <c r="VPO67" s="630"/>
      <c r="VPP67" s="630"/>
      <c r="VPQ67" s="630"/>
      <c r="VPR67" s="630"/>
      <c r="VPS67" s="630"/>
      <c r="VPT67" s="630"/>
      <c r="VPU67" s="630"/>
      <c r="VPV67" s="630"/>
      <c r="VPW67" s="630"/>
      <c r="VPX67" s="630"/>
      <c r="VPY67" s="630"/>
      <c r="VPZ67" s="630"/>
      <c r="VQA67" s="630"/>
      <c r="VQB67" s="630"/>
      <c r="VQC67" s="630"/>
      <c r="VQD67" s="630"/>
      <c r="VQE67" s="630"/>
      <c r="VQF67" s="630"/>
      <c r="VQG67" s="630"/>
      <c r="VQH67" s="630"/>
      <c r="VQI67" s="630"/>
      <c r="VQJ67" s="630"/>
      <c r="VQK67" s="630"/>
      <c r="VQL67" s="630"/>
      <c r="VQM67" s="630"/>
      <c r="VQN67" s="630"/>
      <c r="VQO67" s="630"/>
      <c r="VQP67" s="630"/>
      <c r="VQQ67" s="630"/>
      <c r="VQR67" s="630"/>
      <c r="VQS67" s="630"/>
      <c r="VQT67" s="630"/>
      <c r="VQU67" s="630"/>
      <c r="VQV67" s="630"/>
      <c r="VQW67" s="630"/>
      <c r="VQX67" s="630"/>
      <c r="VQY67" s="630"/>
      <c r="VQZ67" s="630"/>
      <c r="VRA67" s="630"/>
      <c r="VRB67" s="630"/>
      <c r="VRC67" s="630"/>
      <c r="VRD67" s="630"/>
      <c r="VRE67" s="630"/>
      <c r="VRF67" s="630"/>
      <c r="VRG67" s="630"/>
      <c r="VRH67" s="630"/>
      <c r="VRI67" s="630"/>
      <c r="VRJ67" s="630"/>
      <c r="VRK67" s="630"/>
      <c r="VRL67" s="630"/>
      <c r="VRM67" s="630"/>
      <c r="VRN67" s="630"/>
      <c r="VRO67" s="630"/>
      <c r="VRP67" s="630"/>
      <c r="VRQ67" s="630"/>
      <c r="VRR67" s="630"/>
      <c r="VRS67" s="630"/>
      <c r="VRT67" s="630"/>
      <c r="VRU67" s="630"/>
      <c r="VRV67" s="630"/>
      <c r="VRW67" s="630"/>
      <c r="VRX67" s="630"/>
      <c r="VRY67" s="630"/>
      <c r="VRZ67" s="630"/>
      <c r="VSA67" s="630"/>
      <c r="VSB67" s="630"/>
      <c r="VSC67" s="630"/>
      <c r="VSD67" s="630"/>
      <c r="VSE67" s="630"/>
      <c r="VSF67" s="630"/>
      <c r="VSG67" s="630"/>
      <c r="VSH67" s="630"/>
      <c r="VSI67" s="630"/>
      <c r="VSJ67" s="630"/>
      <c r="VSK67" s="630"/>
      <c r="VSL67" s="630"/>
      <c r="VSM67" s="630"/>
      <c r="VSN67" s="630"/>
      <c r="VSO67" s="630"/>
      <c r="VSP67" s="630"/>
      <c r="VSQ67" s="630"/>
      <c r="VSR67" s="630"/>
      <c r="VSS67" s="630"/>
      <c r="VST67" s="630"/>
      <c r="VSU67" s="630"/>
      <c r="VSV67" s="630"/>
      <c r="VSW67" s="630"/>
      <c r="VSX67" s="630"/>
      <c r="VSY67" s="630"/>
      <c r="VSZ67" s="630"/>
      <c r="VTA67" s="630"/>
      <c r="VTB67" s="630"/>
      <c r="VTC67" s="630"/>
      <c r="VTD67" s="630"/>
      <c r="VTE67" s="630"/>
      <c r="VTF67" s="630"/>
      <c r="VTG67" s="630"/>
      <c r="VTH67" s="630"/>
      <c r="VTI67" s="630"/>
      <c r="VTJ67" s="630"/>
      <c r="VTK67" s="630"/>
      <c r="VTL67" s="630"/>
      <c r="VTM67" s="630"/>
      <c r="VTN67" s="630"/>
      <c r="VTO67" s="630"/>
      <c r="VTP67" s="630"/>
      <c r="VTQ67" s="630"/>
      <c r="VTR67" s="630"/>
      <c r="VTS67" s="630"/>
      <c r="VTT67" s="630"/>
      <c r="VTU67" s="630"/>
      <c r="VTV67" s="630"/>
      <c r="VTW67" s="630"/>
      <c r="VTX67" s="630"/>
      <c r="VTY67" s="630"/>
      <c r="VTZ67" s="630"/>
      <c r="VUA67" s="630"/>
      <c r="VUB67" s="630"/>
      <c r="VUC67" s="630"/>
      <c r="VUD67" s="630"/>
      <c r="VUE67" s="630"/>
      <c r="VUF67" s="630"/>
      <c r="VUG67" s="630"/>
      <c r="VUH67" s="630"/>
      <c r="VUI67" s="630"/>
      <c r="VUJ67" s="630"/>
      <c r="VUK67" s="630"/>
      <c r="VUL67" s="630"/>
      <c r="VUM67" s="630"/>
      <c r="VUN67" s="630"/>
      <c r="VUO67" s="630"/>
      <c r="VUP67" s="630"/>
      <c r="VUQ67" s="630"/>
      <c r="VUR67" s="630"/>
      <c r="VUS67" s="630"/>
      <c r="VUT67" s="630"/>
      <c r="VUU67" s="630"/>
      <c r="VUV67" s="630"/>
      <c r="VUW67" s="630"/>
      <c r="VUX67" s="630"/>
      <c r="VUY67" s="630"/>
      <c r="VUZ67" s="630"/>
      <c r="VVA67" s="630"/>
      <c r="VVB67" s="630"/>
      <c r="VVC67" s="630"/>
      <c r="VVD67" s="630"/>
      <c r="VVE67" s="630"/>
      <c r="VVF67" s="630"/>
      <c r="VVG67" s="630"/>
      <c r="VVH67" s="630"/>
      <c r="VVI67" s="630"/>
      <c r="VVJ67" s="630"/>
      <c r="VVK67" s="630"/>
      <c r="VVL67" s="630"/>
      <c r="VVM67" s="630"/>
      <c r="VVN67" s="630"/>
      <c r="VVO67" s="630"/>
      <c r="VVP67" s="630"/>
      <c r="VVQ67" s="630"/>
      <c r="VVR67" s="630"/>
      <c r="VVS67" s="630"/>
      <c r="VVT67" s="630"/>
      <c r="VVU67" s="630"/>
      <c r="VVV67" s="630"/>
      <c r="VVW67" s="630"/>
      <c r="VVX67" s="630"/>
      <c r="VVY67" s="630"/>
      <c r="VVZ67" s="630"/>
      <c r="VWA67" s="630"/>
      <c r="VWB67" s="630"/>
      <c r="VWC67" s="630"/>
      <c r="VWD67" s="630"/>
      <c r="VWE67" s="630"/>
      <c r="VWF67" s="630"/>
      <c r="VWG67" s="630"/>
      <c r="VWH67" s="630"/>
      <c r="VWI67" s="630"/>
      <c r="VWJ67" s="630"/>
      <c r="VWK67" s="630"/>
      <c r="VWL67" s="630"/>
      <c r="VWM67" s="630"/>
      <c r="VWN67" s="630"/>
      <c r="VWO67" s="630"/>
      <c r="VWP67" s="630"/>
      <c r="VWQ67" s="630"/>
      <c r="VWR67" s="630"/>
      <c r="VWS67" s="630"/>
      <c r="VWT67" s="630"/>
      <c r="VWU67" s="630"/>
      <c r="VWV67" s="630"/>
      <c r="VWW67" s="630"/>
      <c r="VWX67" s="630"/>
      <c r="VWY67" s="630"/>
      <c r="VWZ67" s="630"/>
      <c r="VXA67" s="630"/>
      <c r="VXB67" s="630"/>
      <c r="VXC67" s="630"/>
      <c r="VXD67" s="630"/>
      <c r="VXE67" s="630"/>
      <c r="VXF67" s="630"/>
      <c r="VXG67" s="630"/>
      <c r="VXH67" s="630"/>
      <c r="VXI67" s="630"/>
      <c r="VXJ67" s="630"/>
      <c r="VXK67" s="630"/>
      <c r="VXL67" s="630"/>
      <c r="VXM67" s="630"/>
      <c r="VXN67" s="630"/>
      <c r="VXO67" s="630"/>
      <c r="VXP67" s="630"/>
      <c r="VXQ67" s="630"/>
      <c r="VXR67" s="630"/>
      <c r="VXS67" s="630"/>
      <c r="VXT67" s="630"/>
      <c r="VXU67" s="630"/>
      <c r="VXV67" s="630"/>
      <c r="VXW67" s="630"/>
      <c r="VXX67" s="630"/>
      <c r="VXY67" s="630"/>
      <c r="VXZ67" s="630"/>
      <c r="VYA67" s="630"/>
      <c r="VYB67" s="630"/>
      <c r="VYC67" s="630"/>
      <c r="VYD67" s="630"/>
      <c r="VYE67" s="630"/>
      <c r="VYF67" s="630"/>
      <c r="VYG67" s="630"/>
      <c r="VYH67" s="630"/>
      <c r="VYI67" s="630"/>
      <c r="VYJ67" s="630"/>
      <c r="VYK67" s="630"/>
      <c r="VYL67" s="630"/>
      <c r="VYM67" s="630"/>
      <c r="VYN67" s="630"/>
      <c r="VYO67" s="630"/>
      <c r="VYP67" s="630"/>
      <c r="VYQ67" s="630"/>
      <c r="VYR67" s="630"/>
      <c r="VYS67" s="630"/>
      <c r="VYT67" s="630"/>
      <c r="VYU67" s="630"/>
      <c r="VYV67" s="630"/>
      <c r="VYW67" s="630"/>
      <c r="VYX67" s="630"/>
      <c r="VYY67" s="630"/>
      <c r="VYZ67" s="630"/>
      <c r="VZA67" s="630"/>
      <c r="VZB67" s="630"/>
      <c r="VZC67" s="630"/>
      <c r="VZD67" s="630"/>
      <c r="VZE67" s="630"/>
      <c r="VZF67" s="630"/>
      <c r="VZG67" s="630"/>
      <c r="VZH67" s="630"/>
      <c r="VZI67" s="630"/>
      <c r="VZJ67" s="630"/>
      <c r="VZK67" s="630"/>
      <c r="VZL67" s="630"/>
      <c r="VZM67" s="630"/>
      <c r="VZN67" s="630"/>
      <c r="VZO67" s="630"/>
      <c r="VZP67" s="630"/>
      <c r="VZQ67" s="630"/>
      <c r="VZR67" s="630"/>
      <c r="VZS67" s="630"/>
      <c r="VZT67" s="630"/>
      <c r="VZU67" s="630"/>
      <c r="VZV67" s="630"/>
      <c r="VZW67" s="630"/>
      <c r="VZX67" s="630"/>
      <c r="VZY67" s="630"/>
      <c r="VZZ67" s="630"/>
      <c r="WAA67" s="630"/>
      <c r="WAB67" s="630"/>
      <c r="WAC67" s="630"/>
      <c r="WAD67" s="630"/>
      <c r="WAE67" s="630"/>
      <c r="WAF67" s="630"/>
      <c r="WAG67" s="630"/>
      <c r="WAH67" s="630"/>
      <c r="WAI67" s="630"/>
      <c r="WAJ67" s="630"/>
      <c r="WAK67" s="630"/>
      <c r="WAL67" s="630"/>
      <c r="WAM67" s="630"/>
      <c r="WAN67" s="630"/>
      <c r="WAO67" s="630"/>
      <c r="WAP67" s="630"/>
      <c r="WAQ67" s="630"/>
      <c r="WAR67" s="630"/>
      <c r="WAS67" s="630"/>
      <c r="WAT67" s="630"/>
      <c r="WAU67" s="630"/>
      <c r="WAV67" s="630"/>
      <c r="WAW67" s="630"/>
      <c r="WAX67" s="630"/>
      <c r="WAY67" s="630"/>
      <c r="WAZ67" s="630"/>
      <c r="WBA67" s="630"/>
      <c r="WBB67" s="630"/>
      <c r="WBC67" s="630"/>
      <c r="WBD67" s="630"/>
      <c r="WBE67" s="630"/>
      <c r="WBF67" s="630"/>
      <c r="WBG67" s="630"/>
      <c r="WBH67" s="630"/>
      <c r="WBI67" s="630"/>
      <c r="WBJ67" s="630"/>
      <c r="WBK67" s="630"/>
      <c r="WBL67" s="630"/>
      <c r="WBM67" s="630"/>
      <c r="WBN67" s="630"/>
      <c r="WBO67" s="630"/>
      <c r="WBP67" s="630"/>
      <c r="WBQ67" s="630"/>
      <c r="WBR67" s="630"/>
      <c r="WBS67" s="630"/>
      <c r="WBT67" s="630"/>
      <c r="WBU67" s="630"/>
      <c r="WBV67" s="630"/>
      <c r="WBW67" s="630"/>
      <c r="WBX67" s="630"/>
      <c r="WBY67" s="630"/>
      <c r="WBZ67" s="630"/>
      <c r="WCA67" s="630"/>
      <c r="WCB67" s="630"/>
      <c r="WCC67" s="630"/>
      <c r="WCD67" s="630"/>
      <c r="WCE67" s="630"/>
      <c r="WCF67" s="630"/>
      <c r="WCG67" s="630"/>
      <c r="WCH67" s="630"/>
      <c r="WCI67" s="630"/>
      <c r="WCJ67" s="630"/>
      <c r="WCK67" s="630"/>
      <c r="WCL67" s="630"/>
      <c r="WCM67" s="630"/>
      <c r="WCN67" s="630"/>
      <c r="WCO67" s="630"/>
      <c r="WCP67" s="630"/>
      <c r="WCQ67" s="630"/>
      <c r="WCR67" s="630"/>
      <c r="WCS67" s="630"/>
      <c r="WCT67" s="630"/>
      <c r="WCU67" s="630"/>
      <c r="WCV67" s="630"/>
      <c r="WCW67" s="630"/>
      <c r="WCX67" s="630"/>
      <c r="WCY67" s="630"/>
      <c r="WCZ67" s="630"/>
      <c r="WDA67" s="630"/>
      <c r="WDB67" s="630"/>
      <c r="WDC67" s="630"/>
      <c r="WDD67" s="630"/>
      <c r="WDE67" s="630"/>
      <c r="WDF67" s="630"/>
      <c r="WDG67" s="630"/>
      <c r="WDH67" s="630"/>
      <c r="WDI67" s="630"/>
      <c r="WDJ67" s="630"/>
      <c r="WDK67" s="630"/>
      <c r="WDL67" s="630"/>
      <c r="WDM67" s="630"/>
      <c r="WDN67" s="630"/>
      <c r="WDO67" s="630"/>
      <c r="WDP67" s="630"/>
      <c r="WDQ67" s="630"/>
      <c r="WDR67" s="630"/>
      <c r="WDS67" s="630"/>
      <c r="WDT67" s="630"/>
      <c r="WDU67" s="630"/>
      <c r="WDV67" s="630"/>
      <c r="WDW67" s="630"/>
      <c r="WDX67" s="630"/>
      <c r="WDY67" s="630"/>
      <c r="WDZ67" s="630"/>
      <c r="WEA67" s="630"/>
      <c r="WEB67" s="630"/>
      <c r="WEC67" s="630"/>
      <c r="WED67" s="630"/>
      <c r="WEE67" s="630"/>
      <c r="WEF67" s="630"/>
      <c r="WEG67" s="630"/>
      <c r="WEH67" s="630"/>
      <c r="WEI67" s="630"/>
      <c r="WEJ67" s="630"/>
      <c r="WEK67" s="630"/>
      <c r="WEL67" s="630"/>
      <c r="WEM67" s="630"/>
      <c r="WEN67" s="630"/>
      <c r="WEO67" s="630"/>
      <c r="WEP67" s="630"/>
      <c r="WEQ67" s="630"/>
      <c r="WER67" s="630"/>
      <c r="WES67" s="630"/>
      <c r="WET67" s="630"/>
      <c r="WEU67" s="630"/>
      <c r="WEV67" s="630"/>
      <c r="WEW67" s="630"/>
      <c r="WEX67" s="630"/>
      <c r="WEY67" s="630"/>
      <c r="WEZ67" s="630"/>
      <c r="WFA67" s="630"/>
      <c r="WFB67" s="630"/>
      <c r="WFC67" s="630"/>
      <c r="WFD67" s="630"/>
      <c r="WFE67" s="630"/>
      <c r="WFF67" s="630"/>
      <c r="WFG67" s="630"/>
      <c r="WFH67" s="630"/>
      <c r="WFI67" s="630"/>
      <c r="WFJ67" s="630"/>
      <c r="WFK67" s="630"/>
      <c r="WFL67" s="630"/>
      <c r="WFM67" s="630"/>
      <c r="WFN67" s="630"/>
      <c r="WFO67" s="630"/>
      <c r="WFP67" s="630"/>
      <c r="WFQ67" s="630"/>
      <c r="WFR67" s="630"/>
      <c r="WFS67" s="630"/>
      <c r="WFT67" s="630"/>
      <c r="WFU67" s="630"/>
      <c r="WFV67" s="630"/>
      <c r="WFW67" s="630"/>
      <c r="WFX67" s="630"/>
      <c r="WFY67" s="630"/>
      <c r="WFZ67" s="630"/>
      <c r="WGA67" s="630"/>
      <c r="WGB67" s="630"/>
      <c r="WGC67" s="630"/>
      <c r="WGD67" s="630"/>
      <c r="WGE67" s="630"/>
      <c r="WGF67" s="630"/>
      <c r="WGG67" s="630"/>
      <c r="WGH67" s="630"/>
      <c r="WGI67" s="630"/>
      <c r="WGJ67" s="630"/>
      <c r="WGK67" s="630"/>
      <c r="WGL67" s="630"/>
      <c r="WGM67" s="630"/>
      <c r="WGN67" s="630"/>
      <c r="WGO67" s="630"/>
      <c r="WGP67" s="630"/>
      <c r="WGQ67" s="630"/>
      <c r="WGR67" s="630"/>
      <c r="WGS67" s="630"/>
      <c r="WGT67" s="630"/>
      <c r="WGU67" s="630"/>
      <c r="WGV67" s="630"/>
      <c r="WGW67" s="630"/>
      <c r="WGX67" s="630"/>
      <c r="WGY67" s="630"/>
      <c r="WGZ67" s="630"/>
      <c r="WHA67" s="630"/>
      <c r="WHB67" s="630"/>
      <c r="WHC67" s="630"/>
      <c r="WHD67" s="630"/>
      <c r="WHE67" s="630"/>
      <c r="WHF67" s="630"/>
      <c r="WHG67" s="630"/>
      <c r="WHH67" s="630"/>
      <c r="WHI67" s="630"/>
      <c r="WHJ67" s="630"/>
      <c r="WHK67" s="630"/>
      <c r="WHL67" s="630"/>
      <c r="WHM67" s="630"/>
      <c r="WHN67" s="630"/>
      <c r="WHO67" s="630"/>
      <c r="WHP67" s="630"/>
      <c r="WHQ67" s="630"/>
      <c r="WHR67" s="630"/>
      <c r="WHS67" s="630"/>
      <c r="WHT67" s="630"/>
      <c r="WHU67" s="630"/>
      <c r="WHV67" s="630"/>
      <c r="WHW67" s="630"/>
      <c r="WHX67" s="630"/>
      <c r="WHY67" s="630"/>
      <c r="WHZ67" s="630"/>
      <c r="WIA67" s="630"/>
      <c r="WIB67" s="630"/>
      <c r="WIC67" s="630"/>
      <c r="WID67" s="630"/>
      <c r="WIE67" s="630"/>
      <c r="WIF67" s="630"/>
      <c r="WIG67" s="630"/>
      <c r="WIH67" s="630"/>
      <c r="WII67" s="630"/>
      <c r="WIJ67" s="630"/>
      <c r="WIK67" s="630"/>
      <c r="WIL67" s="630"/>
      <c r="WIM67" s="630"/>
      <c r="WIN67" s="630"/>
      <c r="WIO67" s="630"/>
      <c r="WIP67" s="630"/>
      <c r="WIQ67" s="630"/>
      <c r="WIR67" s="630"/>
      <c r="WIS67" s="630"/>
      <c r="WIT67" s="630"/>
      <c r="WIU67" s="630"/>
      <c r="WIV67" s="630"/>
      <c r="WIW67" s="630"/>
      <c r="WIX67" s="630"/>
      <c r="WIY67" s="630"/>
      <c r="WIZ67" s="630"/>
      <c r="WJA67" s="630"/>
      <c r="WJB67" s="630"/>
      <c r="WJC67" s="630"/>
      <c r="WJD67" s="630"/>
      <c r="WJE67" s="630"/>
      <c r="WJF67" s="630"/>
      <c r="WJG67" s="630"/>
      <c r="WJH67" s="630"/>
      <c r="WJI67" s="630"/>
      <c r="WJJ67" s="630"/>
      <c r="WJK67" s="630"/>
      <c r="WJL67" s="630"/>
      <c r="WJM67" s="630"/>
      <c r="WJN67" s="630"/>
      <c r="WJO67" s="630"/>
      <c r="WJP67" s="630"/>
      <c r="WJQ67" s="630"/>
      <c r="WJR67" s="630"/>
      <c r="WJS67" s="630"/>
      <c r="WJT67" s="630"/>
      <c r="WJU67" s="630"/>
      <c r="WJV67" s="630"/>
      <c r="WJW67" s="630"/>
      <c r="WJX67" s="630"/>
      <c r="WJY67" s="630"/>
      <c r="WJZ67" s="630"/>
      <c r="WKA67" s="630"/>
      <c r="WKB67" s="630"/>
      <c r="WKC67" s="630"/>
      <c r="WKD67" s="630"/>
      <c r="WKE67" s="630"/>
      <c r="WKF67" s="630"/>
      <c r="WKG67" s="630"/>
      <c r="WKH67" s="630"/>
      <c r="WKI67" s="630"/>
      <c r="WKJ67" s="630"/>
      <c r="WKK67" s="630"/>
      <c r="WKL67" s="630"/>
      <c r="WKM67" s="630"/>
      <c r="WKN67" s="630"/>
      <c r="WKO67" s="630"/>
      <c r="WKP67" s="630"/>
      <c r="WKQ67" s="630"/>
      <c r="WKR67" s="630"/>
      <c r="WKS67" s="630"/>
      <c r="WKT67" s="630"/>
      <c r="WKU67" s="630"/>
      <c r="WKV67" s="630"/>
      <c r="WKW67" s="630"/>
      <c r="WKX67" s="630"/>
      <c r="WKY67" s="630"/>
      <c r="WKZ67" s="630"/>
      <c r="WLA67" s="630"/>
      <c r="WLB67" s="630"/>
      <c r="WLC67" s="630"/>
      <c r="WLD67" s="630"/>
      <c r="WLE67" s="630"/>
      <c r="WLF67" s="630"/>
      <c r="WLG67" s="630"/>
      <c r="WLH67" s="630"/>
      <c r="WLI67" s="630"/>
      <c r="WLJ67" s="630"/>
      <c r="WLK67" s="630"/>
      <c r="WLL67" s="630"/>
      <c r="WLM67" s="630"/>
      <c r="WLN67" s="630"/>
      <c r="WLO67" s="630"/>
      <c r="WLP67" s="630"/>
      <c r="WLQ67" s="630"/>
      <c r="WLR67" s="630"/>
      <c r="WLS67" s="630"/>
      <c r="WLT67" s="630"/>
      <c r="WLU67" s="630"/>
      <c r="WLV67" s="630"/>
      <c r="WLW67" s="630"/>
      <c r="WLX67" s="630"/>
      <c r="WLY67" s="630"/>
      <c r="WLZ67" s="630"/>
      <c r="WMA67" s="630"/>
      <c r="WMB67" s="630"/>
      <c r="WMC67" s="630"/>
      <c r="WMD67" s="630"/>
      <c r="WME67" s="630"/>
      <c r="WMF67" s="630"/>
      <c r="WMG67" s="630"/>
      <c r="WMH67" s="630"/>
      <c r="WMI67" s="630"/>
      <c r="WMJ67" s="630"/>
      <c r="WMK67" s="630"/>
      <c r="WML67" s="630"/>
      <c r="WMM67" s="630"/>
      <c r="WMN67" s="630"/>
      <c r="WMO67" s="630"/>
      <c r="WMP67" s="630"/>
      <c r="WMQ67" s="630"/>
      <c r="WMR67" s="630"/>
      <c r="WMS67" s="630"/>
      <c r="WMT67" s="630"/>
      <c r="WMU67" s="630"/>
      <c r="WMV67" s="630"/>
      <c r="WMW67" s="630"/>
      <c r="WMX67" s="630"/>
      <c r="WMY67" s="630"/>
      <c r="WMZ67" s="630"/>
      <c r="WNA67" s="630"/>
      <c r="WNB67" s="630"/>
      <c r="WNC67" s="630"/>
      <c r="WND67" s="630"/>
      <c r="WNE67" s="630"/>
      <c r="WNF67" s="630"/>
      <c r="WNG67" s="630"/>
      <c r="WNH67" s="630"/>
      <c r="WNI67" s="630"/>
      <c r="WNJ67" s="630"/>
      <c r="WNK67" s="630"/>
      <c r="WNL67" s="630"/>
      <c r="WNM67" s="630"/>
      <c r="WNN67" s="630"/>
      <c r="WNO67" s="630"/>
      <c r="WNP67" s="630"/>
      <c r="WNQ67" s="630"/>
      <c r="WNR67" s="630"/>
      <c r="WNS67" s="630"/>
      <c r="WNT67" s="630"/>
      <c r="WNU67" s="630"/>
      <c r="WNV67" s="630"/>
      <c r="WNW67" s="630"/>
      <c r="WNX67" s="630"/>
      <c r="WNY67" s="630"/>
      <c r="WNZ67" s="630"/>
      <c r="WOA67" s="630"/>
      <c r="WOB67" s="630"/>
      <c r="WOC67" s="630"/>
      <c r="WOD67" s="630"/>
      <c r="WOE67" s="630"/>
      <c r="WOF67" s="630"/>
      <c r="WOG67" s="630"/>
      <c r="WOH67" s="630"/>
      <c r="WOI67" s="630"/>
      <c r="WOJ67" s="630"/>
      <c r="WOK67" s="630"/>
      <c r="WOL67" s="630"/>
      <c r="WOM67" s="630"/>
      <c r="WON67" s="630"/>
      <c r="WOO67" s="630"/>
      <c r="WOP67" s="630"/>
      <c r="WOQ67" s="630"/>
      <c r="WOR67" s="630"/>
      <c r="WOS67" s="630"/>
      <c r="WOT67" s="630"/>
      <c r="WOU67" s="630"/>
      <c r="WOV67" s="630"/>
      <c r="WOW67" s="630"/>
      <c r="WOX67" s="630"/>
      <c r="WOY67" s="630"/>
      <c r="WOZ67" s="630"/>
      <c r="WPA67" s="630"/>
      <c r="WPB67" s="630"/>
      <c r="WPC67" s="630"/>
      <c r="WPD67" s="630"/>
      <c r="WPE67" s="630"/>
      <c r="WPF67" s="630"/>
      <c r="WPG67" s="630"/>
      <c r="WPH67" s="630"/>
      <c r="WPI67" s="630"/>
      <c r="WPJ67" s="630"/>
      <c r="WPK67" s="630"/>
      <c r="WPL67" s="630"/>
      <c r="WPM67" s="630"/>
      <c r="WPN67" s="630"/>
      <c r="WPO67" s="630"/>
      <c r="WPP67" s="630"/>
      <c r="WPQ67" s="630"/>
      <c r="WPR67" s="630"/>
      <c r="WPS67" s="630"/>
      <c r="WPT67" s="630"/>
      <c r="WPU67" s="630"/>
      <c r="WPV67" s="630"/>
      <c r="WPW67" s="630"/>
      <c r="WPX67" s="630"/>
      <c r="WPY67" s="630"/>
      <c r="WPZ67" s="630"/>
      <c r="WQA67" s="630"/>
      <c r="WQB67" s="630"/>
      <c r="WQC67" s="630"/>
      <c r="WQD67" s="630"/>
      <c r="WQE67" s="630"/>
      <c r="WQF67" s="630"/>
      <c r="WQG67" s="630"/>
      <c r="WQH67" s="630"/>
      <c r="WQI67" s="630"/>
      <c r="WQJ67" s="630"/>
      <c r="WQK67" s="630"/>
      <c r="WQL67" s="630"/>
      <c r="WQM67" s="630"/>
      <c r="WQN67" s="630"/>
      <c r="WQO67" s="630"/>
      <c r="WQP67" s="630"/>
      <c r="WQQ67" s="630"/>
      <c r="WQR67" s="630"/>
      <c r="WQS67" s="630"/>
      <c r="WQT67" s="630"/>
      <c r="WQU67" s="630"/>
      <c r="WQV67" s="630"/>
      <c r="WQW67" s="630"/>
      <c r="WQX67" s="630"/>
      <c r="WQY67" s="630"/>
      <c r="WQZ67" s="630"/>
      <c r="WRA67" s="630"/>
      <c r="WRB67" s="630"/>
      <c r="WRC67" s="630"/>
      <c r="WRD67" s="630"/>
      <c r="WRE67" s="630"/>
      <c r="WRF67" s="630"/>
      <c r="WRG67" s="630"/>
      <c r="WRH67" s="630"/>
      <c r="WRI67" s="630"/>
      <c r="WRJ67" s="630"/>
      <c r="WRK67" s="630"/>
      <c r="WRL67" s="630"/>
      <c r="WRM67" s="630"/>
      <c r="WRN67" s="630"/>
      <c r="WRO67" s="630"/>
      <c r="WRP67" s="630"/>
      <c r="WRQ67" s="630"/>
      <c r="WRR67" s="630"/>
      <c r="WRS67" s="630"/>
      <c r="WRT67" s="630"/>
      <c r="WRU67" s="630"/>
      <c r="WRV67" s="630"/>
      <c r="WRW67" s="630"/>
      <c r="WRX67" s="630"/>
      <c r="WRY67" s="630"/>
      <c r="WRZ67" s="630"/>
      <c r="WSA67" s="630"/>
      <c r="WSB67" s="630"/>
      <c r="WSC67" s="630"/>
      <c r="WSD67" s="630"/>
      <c r="WSE67" s="630"/>
      <c r="WSF67" s="630"/>
      <c r="WSG67" s="630"/>
      <c r="WSH67" s="630"/>
      <c r="WSI67" s="630"/>
      <c r="WSJ67" s="630"/>
      <c r="WSK67" s="630"/>
      <c r="WSL67" s="630"/>
      <c r="WSM67" s="630"/>
      <c r="WSN67" s="630"/>
      <c r="WSO67" s="630"/>
      <c r="WSP67" s="630"/>
      <c r="WSQ67" s="630"/>
      <c r="WSR67" s="630"/>
      <c r="WSS67" s="630"/>
      <c r="WST67" s="630"/>
      <c r="WSU67" s="630"/>
      <c r="WSV67" s="630"/>
      <c r="WSW67" s="630"/>
      <c r="WSX67" s="630"/>
      <c r="WSY67" s="630"/>
      <c r="WSZ67" s="630"/>
      <c r="WTA67" s="630"/>
      <c r="WTB67" s="630"/>
      <c r="WTC67" s="630"/>
      <c r="WTD67" s="630"/>
      <c r="WTE67" s="630"/>
      <c r="WTF67" s="630"/>
      <c r="WTG67" s="630"/>
      <c r="WTH67" s="630"/>
      <c r="WTI67" s="630"/>
      <c r="WTJ67" s="630"/>
      <c r="WTK67" s="630"/>
      <c r="WTL67" s="630"/>
      <c r="WTM67" s="630"/>
      <c r="WTN67" s="630"/>
      <c r="WTO67" s="630"/>
      <c r="WTP67" s="630"/>
      <c r="WTQ67" s="630"/>
      <c r="WTR67" s="630"/>
      <c r="WTS67" s="630"/>
      <c r="WTT67" s="630"/>
      <c r="WTU67" s="630"/>
      <c r="WTV67" s="630"/>
      <c r="WTW67" s="630"/>
      <c r="WTX67" s="630"/>
      <c r="WTY67" s="630"/>
      <c r="WTZ67" s="630"/>
      <c r="WUA67" s="630"/>
      <c r="WUB67" s="630"/>
      <c r="WUC67" s="630"/>
      <c r="WUD67" s="630"/>
      <c r="WUE67" s="630"/>
      <c r="WUF67" s="630"/>
      <c r="WUG67" s="630"/>
      <c r="WUH67" s="630"/>
      <c r="WUI67" s="630"/>
      <c r="WUJ67" s="630"/>
      <c r="WUK67" s="630"/>
      <c r="WUL67" s="630"/>
      <c r="WUM67" s="630"/>
      <c r="WUN67" s="630"/>
      <c r="WUO67" s="630"/>
      <c r="WUP67" s="630"/>
      <c r="WUQ67" s="630"/>
      <c r="WUR67" s="630"/>
      <c r="WUS67" s="630"/>
      <c r="WUT67" s="630"/>
      <c r="WUU67" s="630"/>
      <c r="WUV67" s="630"/>
      <c r="WUW67" s="630"/>
      <c r="WUX67" s="630"/>
      <c r="WUY67" s="630"/>
      <c r="WUZ67" s="630"/>
      <c r="WVA67" s="630"/>
      <c r="WVB67" s="630"/>
      <c r="WVC67" s="630"/>
      <c r="WVD67" s="630"/>
      <c r="WVE67" s="630"/>
      <c r="WVF67" s="630"/>
      <c r="WVG67" s="630"/>
      <c r="WVH67" s="630"/>
      <c r="WVI67" s="630"/>
      <c r="WVJ67" s="630"/>
      <c r="WVK67" s="630"/>
      <c r="WVL67" s="630"/>
      <c r="WVM67" s="630"/>
      <c r="WVN67" s="630"/>
      <c r="WVO67" s="630"/>
      <c r="WVP67" s="630"/>
      <c r="WVQ67" s="630"/>
      <c r="WVR67" s="630"/>
      <c r="WVS67" s="630"/>
      <c r="WVT67" s="630"/>
      <c r="WVU67" s="630"/>
      <c r="WVV67" s="630"/>
      <c r="WVW67" s="630"/>
      <c r="WVX67" s="630"/>
      <c r="WVY67" s="630"/>
      <c r="WVZ67" s="630"/>
      <c r="WWA67" s="630"/>
      <c r="WWB67" s="630"/>
      <c r="WWC67" s="630"/>
      <c r="WWD67" s="630"/>
      <c r="WWE67" s="630"/>
      <c r="WWF67" s="630"/>
      <c r="WWG67" s="630"/>
      <c r="WWH67" s="630"/>
      <c r="WWI67" s="630"/>
      <c r="WWJ67" s="630"/>
      <c r="WWK67" s="630"/>
      <c r="WWL67" s="630"/>
      <c r="WWM67" s="630"/>
      <c r="WWN67" s="630"/>
      <c r="WWO67" s="630"/>
      <c r="WWP67" s="630"/>
      <c r="WWQ67" s="630"/>
      <c r="WWR67" s="630"/>
      <c r="WWS67" s="630"/>
      <c r="WWT67" s="630"/>
      <c r="WWU67" s="630"/>
      <c r="WWV67" s="630"/>
      <c r="WWW67" s="630"/>
      <c r="WWX67" s="630"/>
      <c r="WWY67" s="630"/>
      <c r="WWZ67" s="630"/>
      <c r="WXA67" s="630"/>
      <c r="WXB67" s="630"/>
      <c r="WXC67" s="630"/>
      <c r="WXD67" s="630"/>
      <c r="WXE67" s="630"/>
      <c r="WXF67" s="630"/>
      <c r="WXG67" s="630"/>
      <c r="WXH67" s="630"/>
      <c r="WXI67" s="630"/>
      <c r="WXJ67" s="630"/>
      <c r="WXK67" s="630"/>
      <c r="WXL67" s="630"/>
      <c r="WXM67" s="630"/>
      <c r="WXN67" s="630"/>
      <c r="WXO67" s="630"/>
      <c r="WXP67" s="630"/>
      <c r="WXQ67" s="630"/>
      <c r="WXR67" s="630"/>
      <c r="WXS67" s="630"/>
      <c r="WXT67" s="630"/>
      <c r="WXU67" s="630"/>
      <c r="WXV67" s="630"/>
      <c r="WXW67" s="630"/>
      <c r="WXX67" s="630"/>
      <c r="WXY67" s="630"/>
      <c r="WXZ67" s="630"/>
      <c r="WYA67" s="630"/>
      <c r="WYB67" s="630"/>
      <c r="WYC67" s="630"/>
      <c r="WYD67" s="630"/>
      <c r="WYE67" s="630"/>
      <c r="WYF67" s="630"/>
      <c r="WYG67" s="630"/>
      <c r="WYH67" s="630"/>
      <c r="WYI67" s="630"/>
      <c r="WYJ67" s="630"/>
      <c r="WYK67" s="630"/>
      <c r="WYL67" s="630"/>
      <c r="WYM67" s="630"/>
      <c r="WYN67" s="630"/>
      <c r="WYO67" s="630"/>
      <c r="WYP67" s="630"/>
      <c r="WYQ67" s="630"/>
      <c r="WYR67" s="630"/>
      <c r="WYS67" s="630"/>
      <c r="WYT67" s="630"/>
      <c r="WYU67" s="630"/>
      <c r="WYV67" s="630"/>
      <c r="WYW67" s="630"/>
      <c r="WYX67" s="630"/>
      <c r="WYY67" s="630"/>
      <c r="WYZ67" s="630"/>
      <c r="WZA67" s="630"/>
      <c r="WZB67" s="630"/>
      <c r="WZC67" s="630"/>
      <c r="WZD67" s="630"/>
      <c r="WZE67" s="630"/>
      <c r="WZF67" s="630"/>
      <c r="WZG67" s="630"/>
      <c r="WZH67" s="630"/>
      <c r="WZI67" s="630"/>
      <c r="WZJ67" s="630"/>
      <c r="WZK67" s="630"/>
      <c r="WZL67" s="630"/>
      <c r="WZM67" s="630"/>
      <c r="WZN67" s="630"/>
      <c r="WZO67" s="630"/>
      <c r="WZP67" s="630"/>
      <c r="WZQ67" s="630"/>
      <c r="WZR67" s="630"/>
      <c r="WZS67" s="630"/>
      <c r="WZT67" s="630"/>
      <c r="WZU67" s="630"/>
      <c r="WZV67" s="630"/>
      <c r="WZW67" s="630"/>
      <c r="WZX67" s="630"/>
      <c r="WZY67" s="630"/>
      <c r="WZZ67" s="630"/>
      <c r="XAA67" s="630"/>
      <c r="XAB67" s="630"/>
      <c r="XAC67" s="630"/>
      <c r="XAD67" s="630"/>
      <c r="XAE67" s="630"/>
      <c r="XAF67" s="630"/>
      <c r="XAG67" s="630"/>
      <c r="XAH67" s="630"/>
      <c r="XAI67" s="630"/>
      <c r="XAJ67" s="630"/>
      <c r="XAK67" s="630"/>
      <c r="XAL67" s="630"/>
      <c r="XAM67" s="630"/>
      <c r="XAN67" s="630"/>
      <c r="XAO67" s="630"/>
      <c r="XAP67" s="630"/>
      <c r="XAQ67" s="630"/>
      <c r="XAR67" s="630"/>
      <c r="XAS67" s="630"/>
      <c r="XAT67" s="630"/>
      <c r="XAU67" s="630"/>
      <c r="XAV67" s="630"/>
      <c r="XAW67" s="630"/>
      <c r="XAX67" s="630"/>
      <c r="XAY67" s="630"/>
      <c r="XAZ67" s="630"/>
      <c r="XBA67" s="630"/>
      <c r="XBB67" s="630"/>
      <c r="XBC67" s="630"/>
      <c r="XBD67" s="630"/>
      <c r="XBE67" s="630"/>
      <c r="XBF67" s="630"/>
      <c r="XBG67" s="630"/>
      <c r="XBH67" s="630"/>
      <c r="XBI67" s="630"/>
      <c r="XBJ67" s="630"/>
      <c r="XBK67" s="630"/>
      <c r="XBL67" s="630"/>
      <c r="XBM67" s="630"/>
      <c r="XBN67" s="630"/>
      <c r="XBO67" s="630"/>
      <c r="XBP67" s="630"/>
      <c r="XBQ67" s="630"/>
      <c r="XBR67" s="630"/>
      <c r="XBS67" s="630"/>
      <c r="XBT67" s="630"/>
      <c r="XBU67" s="630"/>
      <c r="XBV67" s="630"/>
      <c r="XBW67" s="630"/>
      <c r="XBX67" s="630"/>
      <c r="XBY67" s="630"/>
      <c r="XBZ67" s="630"/>
      <c r="XCA67" s="630"/>
      <c r="XCB67" s="630"/>
      <c r="XCC67" s="630"/>
      <c r="XCD67" s="630"/>
      <c r="XCE67" s="630"/>
      <c r="XCF67" s="630"/>
      <c r="XCG67" s="630"/>
      <c r="XCH67" s="630"/>
      <c r="XCI67" s="630"/>
      <c r="XCJ67" s="630"/>
      <c r="XCK67" s="630"/>
      <c r="XCL67" s="630"/>
      <c r="XCM67" s="630"/>
      <c r="XCN67" s="630"/>
      <c r="XCO67" s="630"/>
      <c r="XCP67" s="630"/>
      <c r="XCQ67" s="630"/>
      <c r="XCR67" s="630"/>
      <c r="XCS67" s="630"/>
      <c r="XCT67" s="630"/>
      <c r="XCU67" s="630"/>
      <c r="XCV67" s="630"/>
      <c r="XCW67" s="630"/>
      <c r="XCX67" s="630"/>
      <c r="XCY67" s="630"/>
      <c r="XCZ67" s="630"/>
      <c r="XDA67" s="630"/>
      <c r="XDB67" s="630"/>
      <c r="XDC67" s="630"/>
      <c r="XDD67" s="630"/>
      <c r="XDE67" s="630"/>
      <c r="XDF67" s="630"/>
      <c r="XDG67" s="630"/>
      <c r="XDH67" s="630"/>
      <c r="XDI67" s="630"/>
    </row>
    <row r="68" spans="1:16337" ht="15.75" x14ac:dyDescent="0.25">
      <c r="A68" s="631" t="s">
        <v>813</v>
      </c>
      <c r="B68" s="470">
        <v>77139</v>
      </c>
      <c r="C68" s="470" t="s">
        <v>973</v>
      </c>
      <c r="D68" s="468">
        <v>4512956761</v>
      </c>
      <c r="E68" s="476">
        <v>46167</v>
      </c>
      <c r="F68" s="470" t="s">
        <v>974</v>
      </c>
      <c r="G68" s="470" t="s">
        <v>831</v>
      </c>
      <c r="H68" s="470" t="s">
        <v>832</v>
      </c>
      <c r="I68" s="470" t="s">
        <v>833</v>
      </c>
      <c r="J68" s="470" t="s">
        <v>343</v>
      </c>
      <c r="K68" s="473">
        <v>629799</v>
      </c>
      <c r="L68" s="645">
        <v>62979.9</v>
      </c>
      <c r="M68" s="472">
        <f t="shared" si="14"/>
        <v>566819.1</v>
      </c>
      <c r="N68" s="473">
        <f t="shared" si="15"/>
        <v>102027.43799999999</v>
      </c>
      <c r="O68" s="473">
        <f t="shared" si="16"/>
        <v>668846.53799999994</v>
      </c>
      <c r="P68" s="473">
        <f>+O68</f>
        <v>668846.53799999994</v>
      </c>
      <c r="Q68" s="627" t="s">
        <v>944</v>
      </c>
      <c r="R68" s="486">
        <v>46188</v>
      </c>
      <c r="S68" s="628" t="s">
        <v>975</v>
      </c>
      <c r="T68" s="451"/>
      <c r="U68" s="451"/>
      <c r="V68" s="451"/>
      <c r="W68" s="451"/>
      <c r="X68" s="451"/>
    </row>
    <row r="69" spans="1:16337" ht="15" customHeight="1" x14ac:dyDescent="0.25">
      <c r="A69" s="631" t="s">
        <v>813</v>
      </c>
      <c r="B69" s="470">
        <v>76722</v>
      </c>
      <c r="C69" s="470" t="s">
        <v>976</v>
      </c>
      <c r="D69" s="468">
        <v>4512958073</v>
      </c>
      <c r="E69" s="476">
        <v>46168</v>
      </c>
      <c r="F69" s="470" t="s">
        <v>977</v>
      </c>
      <c r="G69" s="470" t="s">
        <v>831</v>
      </c>
      <c r="H69" s="470" t="s">
        <v>832</v>
      </c>
      <c r="I69" s="470" t="s">
        <v>833</v>
      </c>
      <c r="J69" s="470" t="s">
        <v>343</v>
      </c>
      <c r="K69" s="473">
        <v>1286721.8</v>
      </c>
      <c r="L69" s="468"/>
      <c r="M69" s="625">
        <f>K69-L69</f>
        <v>1286721.8</v>
      </c>
      <c r="N69" s="625">
        <f t="shared" si="15"/>
        <v>231609.924</v>
      </c>
      <c r="O69" s="625">
        <f t="shared" si="16"/>
        <v>1518331.7239999999</v>
      </c>
      <c r="P69" s="473">
        <f>+O69</f>
        <v>1518331.7239999999</v>
      </c>
      <c r="Q69" s="627" t="s">
        <v>959</v>
      </c>
      <c r="R69" s="486"/>
      <c r="S69" s="628"/>
      <c r="T69" s="451"/>
      <c r="U69" s="451"/>
      <c r="V69" s="451"/>
      <c r="W69" s="451"/>
      <c r="X69" s="451"/>
    </row>
    <row r="70" spans="1:16337" ht="15" customHeight="1" x14ac:dyDescent="0.25">
      <c r="A70" s="631" t="s">
        <v>813</v>
      </c>
      <c r="B70" s="470">
        <v>76722</v>
      </c>
      <c r="C70" s="470" t="s">
        <v>976</v>
      </c>
      <c r="D70" s="468">
        <v>4512958071</v>
      </c>
      <c r="E70" s="476">
        <v>46168</v>
      </c>
      <c r="F70" s="470" t="s">
        <v>978</v>
      </c>
      <c r="G70" s="470" t="s">
        <v>831</v>
      </c>
      <c r="H70" s="470" t="s">
        <v>832</v>
      </c>
      <c r="I70" s="470" t="s">
        <v>833</v>
      </c>
      <c r="J70" s="470" t="s">
        <v>343</v>
      </c>
      <c r="K70" s="473">
        <v>1340320.8</v>
      </c>
      <c r="L70" s="468"/>
      <c r="M70" s="625">
        <f>K70-L70</f>
        <v>1340320.8</v>
      </c>
      <c r="N70" s="625">
        <f>M70*0.18</f>
        <v>241257.74400000001</v>
      </c>
      <c r="O70" s="625">
        <f>M70+N70</f>
        <v>1581578.544</v>
      </c>
      <c r="P70" s="473">
        <f>+O70</f>
        <v>1581578.544</v>
      </c>
      <c r="Q70" s="627" t="s">
        <v>959</v>
      </c>
      <c r="R70" s="486"/>
      <c r="S70" s="628"/>
      <c r="T70" s="451"/>
      <c r="U70" s="451"/>
      <c r="V70" s="451"/>
      <c r="W70" s="451"/>
      <c r="X70" s="451"/>
    </row>
    <row r="71" spans="1:16337" ht="15" customHeight="1" x14ac:dyDescent="0.25">
      <c r="A71" s="631" t="s">
        <v>813</v>
      </c>
      <c r="B71" s="470"/>
      <c r="C71" s="470" t="s">
        <v>979</v>
      </c>
      <c r="D71" s="468">
        <v>4512958993</v>
      </c>
      <c r="E71" s="476">
        <v>46200</v>
      </c>
      <c r="F71" s="470" t="s">
        <v>980</v>
      </c>
      <c r="G71" s="470" t="s">
        <v>831</v>
      </c>
      <c r="H71" s="470" t="s">
        <v>832</v>
      </c>
      <c r="I71" s="470" t="s">
        <v>833</v>
      </c>
      <c r="J71" s="470" t="s">
        <v>343</v>
      </c>
      <c r="K71" s="473">
        <v>909236</v>
      </c>
      <c r="L71" s="468"/>
      <c r="M71" s="625">
        <f>K71-L71</f>
        <v>909236</v>
      </c>
      <c r="N71" s="625">
        <f>M71*0.18</f>
        <v>163662.47999999998</v>
      </c>
      <c r="O71" s="625">
        <f>M71+N71</f>
        <v>1072898.48</v>
      </c>
      <c r="P71" s="473">
        <f>+O71</f>
        <v>1072898.48</v>
      </c>
      <c r="Q71" s="627" t="s">
        <v>981</v>
      </c>
      <c r="R71" s="486"/>
      <c r="S71" s="628"/>
      <c r="T71" s="451"/>
      <c r="U71" s="451"/>
      <c r="V71" s="451"/>
      <c r="W71" s="451"/>
      <c r="X71" s="451"/>
    </row>
    <row r="72" spans="1:16337" ht="15.75" x14ac:dyDescent="0.25">
      <c r="A72" s="467" t="s">
        <v>982</v>
      </c>
      <c r="B72" s="470">
        <v>75084</v>
      </c>
      <c r="C72" s="470" t="s">
        <v>913</v>
      </c>
      <c r="D72" s="482"/>
      <c r="E72" s="476">
        <v>45800</v>
      </c>
      <c r="F72" s="468" t="s">
        <v>983</v>
      </c>
      <c r="G72" s="468" t="s">
        <v>831</v>
      </c>
      <c r="H72" s="470" t="s">
        <v>832</v>
      </c>
      <c r="I72" s="470" t="s">
        <v>818</v>
      </c>
      <c r="J72" s="470" t="s">
        <v>343</v>
      </c>
      <c r="K72" s="473">
        <v>115500</v>
      </c>
      <c r="L72" s="473">
        <v>4620</v>
      </c>
      <c r="M72" s="473">
        <f t="shared" ref="M72" si="18">K72-L72</f>
        <v>110880</v>
      </c>
      <c r="N72" s="473">
        <f>M72*0.18</f>
        <v>19958.399999999998</v>
      </c>
      <c r="O72" s="473">
        <f t="shared" ref="O72" si="19">M72+N72</f>
        <v>130838.39999999999</v>
      </c>
      <c r="P72" s="473">
        <f>+O72</f>
        <v>130838.39999999999</v>
      </c>
      <c r="Q72" s="470" t="s">
        <v>959</v>
      </c>
      <c r="R72" s="475"/>
      <c r="S72" s="474"/>
      <c r="T72" s="474"/>
      <c r="U72" s="474"/>
      <c r="V72" s="474"/>
      <c r="W72" s="474"/>
      <c r="X72" s="478"/>
      <c r="Y72" s="486">
        <v>45926</v>
      </c>
      <c r="Z72" s="474">
        <f t="shared" ref="Z72" si="20">+Y72-E72</f>
        <v>126</v>
      </c>
      <c r="AA72" s="484" t="s">
        <v>855</v>
      </c>
    </row>
    <row r="73" spans="1:16337" ht="15.75" x14ac:dyDescent="0.2">
      <c r="F73" s="470" t="s">
        <v>984</v>
      </c>
    </row>
    <row r="89" spans="6:6" x14ac:dyDescent="0.2">
      <c r="F89" s="646">
        <v>131352.15</v>
      </c>
    </row>
    <row r="90" spans="6:6" x14ac:dyDescent="0.2">
      <c r="F90" s="522">
        <f>+F89*73</f>
        <v>9588706.9499999993</v>
      </c>
    </row>
  </sheetData>
  <autoFilter ref="A7:AA73" xr:uid="{860AB2DC-3A1C-4191-A40F-0B23C3F8FED1}"/>
  <mergeCells count="2">
    <mergeCell ref="A1:B1"/>
    <mergeCell ref="C1:AA1"/>
  </mergeCells>
  <conditionalFormatting sqref="Z22:Z44">
    <cfRule type="expression" dxfId="149" priority="2">
      <formula>"Y(o3&gt;0,k3&lt;hoy())"</formula>
    </cfRule>
    <cfRule type="cellIs" dxfId="148" priority="3" operator="lessThan">
      <formula>TODAY()</formula>
    </cfRule>
  </conditionalFormatting>
  <dataValidations count="3">
    <dataValidation type="list" allowBlank="1" showInputMessage="1" showErrorMessage="1" sqref="I8:I28 I30:I71 I73:I1048576" xr:uid="{4E93400D-E97D-4001-B565-1705741CB71A}">
      <formula1>"OBRA, AF01, FCA, FOB, Ex Works, CFR, "</formula1>
    </dataValidation>
    <dataValidation type="list" allowBlank="1" showInputMessage="1" showErrorMessage="1" sqref="J26:J28 J8:J11 J14:J16 J18:J23 J30:J66 J68:J71 J73:J1048576" xr:uid="{B44439AA-F649-4F2E-93EF-9A57F4BEACB2}">
      <formula1>"USD, EUR, DOP"</formula1>
    </dataValidation>
    <dataValidation type="list" allowBlank="1" showInputMessage="1" showErrorMessage="1" sqref="H8:H16 K43:K44 H18:H71 H73:H1048576" xr:uid="{359ABB8A-5F7A-4C17-B4A7-CABB151FB30B}">
      <formula1>"LOCAL (GRSM), IMPORTACION (GRIM)"</formula1>
    </dataValidation>
  </dataValidations>
  <pageMargins left="0.7" right="0.7" top="0.75" bottom="0.75" header="0.3" footer="0.3"/>
  <pageSetup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022A9-A71D-43E5-B074-DB87660CF1AC}">
  <sheetPr codeName="Hoja9"/>
  <dimension ref="A1:C35"/>
  <sheetViews>
    <sheetView showGridLines="0" workbookViewId="0">
      <selection activeCell="B24" sqref="B24"/>
    </sheetView>
  </sheetViews>
  <sheetFormatPr baseColWidth="10" defaultColWidth="11.42578125" defaultRowHeight="15" x14ac:dyDescent="0.25"/>
  <cols>
    <col min="1" max="1" width="75.5703125" customWidth="1"/>
    <col min="2" max="2" width="51.140625" customWidth="1"/>
    <col min="3" max="3" width="37" bestFit="1" customWidth="1"/>
  </cols>
  <sheetData>
    <row r="1" spans="1:3" x14ac:dyDescent="0.25">
      <c r="A1" t="s">
        <v>985</v>
      </c>
      <c r="B1" s="290" t="s">
        <v>986</v>
      </c>
      <c r="C1" t="s">
        <v>987</v>
      </c>
    </row>
    <row r="2" spans="1:3" hidden="1" x14ac:dyDescent="0.25">
      <c r="A2" s="451" t="s">
        <v>988</v>
      </c>
      <c r="B2" s="454" t="s">
        <v>989</v>
      </c>
      <c r="C2" t="s">
        <v>990</v>
      </c>
    </row>
    <row r="3" spans="1:3" x14ac:dyDescent="0.25">
      <c r="A3" s="451" t="s">
        <v>991</v>
      </c>
      <c r="B3" s="454" t="s">
        <v>992</v>
      </c>
      <c r="C3" t="s">
        <v>993</v>
      </c>
    </row>
    <row r="4" spans="1:3" hidden="1" x14ac:dyDescent="0.25">
      <c r="A4" s="451" t="s">
        <v>994</v>
      </c>
      <c r="B4" s="451" t="s">
        <v>995</v>
      </c>
      <c r="C4" t="s">
        <v>996</v>
      </c>
    </row>
    <row r="5" spans="1:3" x14ac:dyDescent="0.25">
      <c r="A5" s="451" t="s">
        <v>997</v>
      </c>
      <c r="B5" s="454" t="s">
        <v>992</v>
      </c>
      <c r="C5" t="s">
        <v>998</v>
      </c>
    </row>
    <row r="6" spans="1:3" hidden="1" x14ac:dyDescent="0.25">
      <c r="A6" s="451" t="s">
        <v>999</v>
      </c>
      <c r="B6" s="451" t="s">
        <v>995</v>
      </c>
      <c r="C6" t="s">
        <v>1000</v>
      </c>
    </row>
    <row r="7" spans="1:3" hidden="1" x14ac:dyDescent="0.25">
      <c r="A7" s="451" t="s">
        <v>1001</v>
      </c>
      <c r="B7" s="451" t="s">
        <v>992</v>
      </c>
      <c r="C7" t="s">
        <v>1002</v>
      </c>
    </row>
    <row r="8" spans="1:3" ht="30" hidden="1" x14ac:dyDescent="0.25">
      <c r="A8" s="451" t="s">
        <v>1003</v>
      </c>
      <c r="B8" s="451" t="s">
        <v>1004</v>
      </c>
      <c r="C8" s="325" t="s">
        <v>1005</v>
      </c>
    </row>
    <row r="9" spans="1:3" hidden="1" x14ac:dyDescent="0.25">
      <c r="A9" s="451" t="s">
        <v>1006</v>
      </c>
      <c r="B9" s="451" t="s">
        <v>1007</v>
      </c>
      <c r="C9" t="s">
        <v>1008</v>
      </c>
    </row>
    <row r="10" spans="1:3" x14ac:dyDescent="0.25">
      <c r="A10" s="451" t="s">
        <v>1009</v>
      </c>
      <c r="B10" s="451" t="s">
        <v>1010</v>
      </c>
      <c r="C10" t="s">
        <v>1011</v>
      </c>
    </row>
    <row r="11" spans="1:3" x14ac:dyDescent="0.25">
      <c r="A11" s="451" t="s">
        <v>1012</v>
      </c>
      <c r="B11" s="451" t="s">
        <v>1013</v>
      </c>
      <c r="C11" t="s">
        <v>1014</v>
      </c>
    </row>
    <row r="12" spans="1:3" hidden="1" x14ac:dyDescent="0.25">
      <c r="A12" s="451" t="s">
        <v>1015</v>
      </c>
      <c r="B12" s="451" t="s">
        <v>1016</v>
      </c>
      <c r="C12" t="s">
        <v>1017</v>
      </c>
    </row>
    <row r="13" spans="1:3" hidden="1" x14ac:dyDescent="0.25">
      <c r="A13" s="451" t="s">
        <v>1018</v>
      </c>
      <c r="B13" s="451" t="s">
        <v>1019</v>
      </c>
      <c r="C13" t="s">
        <v>1020</v>
      </c>
    </row>
    <row r="14" spans="1:3" hidden="1" x14ac:dyDescent="0.25">
      <c r="A14" s="451" t="s">
        <v>1021</v>
      </c>
      <c r="B14" s="454" t="s">
        <v>992</v>
      </c>
      <c r="C14" t="s">
        <v>1022</v>
      </c>
    </row>
    <row r="15" spans="1:3" hidden="1" x14ac:dyDescent="0.25">
      <c r="A15" s="451" t="s">
        <v>1023</v>
      </c>
      <c r="B15" s="451" t="s">
        <v>1024</v>
      </c>
      <c r="C15" t="s">
        <v>1025</v>
      </c>
    </row>
    <row r="16" spans="1:3" s="451" customFormat="1" ht="12.75" hidden="1" x14ac:dyDescent="0.2">
      <c r="A16" s="451" t="s">
        <v>1026</v>
      </c>
      <c r="B16" s="451" t="s">
        <v>992</v>
      </c>
      <c r="C16" s="451" t="s">
        <v>1027</v>
      </c>
    </row>
    <row r="17" spans="1:3" hidden="1" x14ac:dyDescent="0.25">
      <c r="A17" s="451" t="s">
        <v>349</v>
      </c>
      <c r="B17" s="454" t="s">
        <v>992</v>
      </c>
      <c r="C17" t="s">
        <v>1028</v>
      </c>
    </row>
    <row r="18" spans="1:3" x14ac:dyDescent="0.25">
      <c r="A18" s="451" t="s">
        <v>1029</v>
      </c>
      <c r="B18" s="454" t="s">
        <v>1010</v>
      </c>
      <c r="C18" t="s">
        <v>1030</v>
      </c>
    </row>
    <row r="26" spans="1:3" ht="15.75" thickBot="1" x14ac:dyDescent="0.3"/>
    <row r="27" spans="1:3" ht="16.5" thickBot="1" x14ac:dyDescent="0.3">
      <c r="A27" s="676" t="s">
        <v>1031</v>
      </c>
      <c r="B27" s="677"/>
    </row>
    <row r="28" spans="1:3" ht="15.75" x14ac:dyDescent="0.25">
      <c r="A28" s="678" t="s">
        <v>1032</v>
      </c>
      <c r="B28" s="679"/>
    </row>
    <row r="29" spans="1:3" ht="15.75" x14ac:dyDescent="0.25">
      <c r="A29" s="672" t="s">
        <v>1033</v>
      </c>
      <c r="B29" s="673"/>
    </row>
    <row r="30" spans="1:3" ht="15.75" x14ac:dyDescent="0.25">
      <c r="A30" s="672" t="s">
        <v>1034</v>
      </c>
      <c r="B30" s="673"/>
    </row>
    <row r="31" spans="1:3" ht="15.75" x14ac:dyDescent="0.25">
      <c r="A31" s="672" t="s">
        <v>1035</v>
      </c>
      <c r="B31" s="673"/>
    </row>
    <row r="32" spans="1:3" ht="15.75" x14ac:dyDescent="0.25">
      <c r="A32" s="672" t="s">
        <v>1036</v>
      </c>
      <c r="B32" s="673"/>
    </row>
    <row r="33" spans="1:2" ht="15.75" x14ac:dyDescent="0.25">
      <c r="A33" s="672" t="s">
        <v>1037</v>
      </c>
      <c r="B33" s="673"/>
    </row>
    <row r="34" spans="1:2" ht="15.75" x14ac:dyDescent="0.25">
      <c r="A34" s="487" t="s">
        <v>1038</v>
      </c>
      <c r="B34" s="488"/>
    </row>
    <row r="35" spans="1:2" ht="16.5" thickBot="1" x14ac:dyDescent="0.3">
      <c r="A35" s="674" t="s">
        <v>1039</v>
      </c>
      <c r="B35" s="675"/>
    </row>
  </sheetData>
  <mergeCells count="8">
    <mergeCell ref="A33:B33"/>
    <mergeCell ref="A35:B35"/>
    <mergeCell ref="A27:B27"/>
    <mergeCell ref="A28:B28"/>
    <mergeCell ref="A29:B29"/>
    <mergeCell ref="A30:B30"/>
    <mergeCell ref="A31:B31"/>
    <mergeCell ref="A32:B32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97330-5570-4A81-880A-DE9E2CD8EB87}">
  <sheetPr codeName="Hoja10"/>
  <dimension ref="A1:IG140"/>
  <sheetViews>
    <sheetView workbookViewId="0">
      <selection activeCell="F128" sqref="F128"/>
    </sheetView>
  </sheetViews>
  <sheetFormatPr baseColWidth="10" defaultColWidth="11.42578125" defaultRowHeight="12.75" x14ac:dyDescent="0.2"/>
  <cols>
    <col min="1" max="1" width="5.140625" style="280" customWidth="1"/>
    <col min="2" max="2" width="4.5703125" style="277" customWidth="1"/>
    <col min="3" max="3" width="25.140625" style="277" hidden="1" customWidth="1"/>
    <col min="4" max="4" width="16.5703125" style="277" customWidth="1"/>
    <col min="5" max="5" width="12.42578125" style="277" customWidth="1"/>
    <col min="6" max="6" width="50.85546875" style="277" bestFit="1" customWidth="1"/>
    <col min="7" max="7" width="19.42578125" style="277" customWidth="1"/>
    <col min="8" max="8" width="10.42578125" style="277" bestFit="1" customWidth="1"/>
    <col min="9" max="9" width="10" style="277" bestFit="1" customWidth="1"/>
    <col min="10" max="10" width="9.42578125" style="277" bestFit="1" customWidth="1"/>
    <col min="11" max="11" width="9.85546875" style="277" bestFit="1" customWidth="1"/>
    <col min="12" max="12" width="16.140625" style="277" bestFit="1" customWidth="1"/>
    <col min="13" max="13" width="23" style="277" customWidth="1"/>
    <col min="14" max="14" width="11.42578125" style="277" bestFit="1" customWidth="1"/>
    <col min="15" max="15" width="22.140625" style="277" customWidth="1"/>
    <col min="16" max="16" width="16.140625" style="277" customWidth="1"/>
    <col min="17" max="17" width="33.5703125" style="277" bestFit="1" customWidth="1"/>
    <col min="18" max="18" width="10.5703125" style="277" bestFit="1" customWidth="1"/>
    <col min="19" max="19" width="15.42578125" style="277" bestFit="1" customWidth="1"/>
    <col min="20" max="20" width="17.5703125" style="277" bestFit="1" customWidth="1"/>
    <col min="21" max="21" width="9.85546875" style="277" bestFit="1" customWidth="1"/>
    <col min="22" max="22" width="33.5703125" style="277" bestFit="1" customWidth="1"/>
    <col min="23" max="23" width="8.5703125" style="277" customWidth="1"/>
    <col min="24" max="24" width="10.5703125" style="278" customWidth="1"/>
    <col min="25" max="25" width="13.42578125" style="277" customWidth="1"/>
    <col min="26" max="26" width="10.42578125" style="277" customWidth="1"/>
    <col min="27" max="37" width="14.42578125" style="277" customWidth="1"/>
    <col min="38" max="38" width="17.85546875" style="277" customWidth="1"/>
    <col min="39" max="39" width="14.42578125" style="316" customWidth="1"/>
    <col min="40" max="241" width="11.42578125" style="316"/>
    <col min="242" max="16384" width="11.42578125" style="277"/>
  </cols>
  <sheetData>
    <row r="1" spans="1:241" ht="15" customHeight="1" x14ac:dyDescent="0.2">
      <c r="A1" s="680" t="s">
        <v>1040</v>
      </c>
      <c r="B1" s="680"/>
      <c r="C1" s="680"/>
      <c r="D1" s="680"/>
      <c r="E1" s="680"/>
      <c r="F1" s="680"/>
      <c r="G1" s="320"/>
      <c r="H1" s="320"/>
      <c r="J1" s="347" t="s">
        <v>162</v>
      </c>
      <c r="K1" s="347" t="s">
        <v>285</v>
      </c>
      <c r="Q1" s="281" t="s">
        <v>62</v>
      </c>
      <c r="AL1" s="681" t="s">
        <v>231</v>
      </c>
    </row>
    <row r="2" spans="1:241" ht="15" customHeight="1" x14ac:dyDescent="0.2">
      <c r="A2" s="682">
        <v>45860</v>
      </c>
      <c r="B2" s="682"/>
      <c r="C2" s="680"/>
      <c r="D2" s="680"/>
      <c r="E2" s="680"/>
      <c r="F2" s="680"/>
      <c r="G2" s="320"/>
      <c r="H2" s="320"/>
      <c r="I2" s="347" t="s">
        <v>287</v>
      </c>
      <c r="J2" s="348">
        <v>65</v>
      </c>
      <c r="K2" s="348">
        <v>77</v>
      </c>
      <c r="Q2" s="281" t="s">
        <v>61</v>
      </c>
      <c r="W2" s="683" t="s">
        <v>288</v>
      </c>
      <c r="X2" s="683"/>
      <c r="Y2" s="683"/>
      <c r="Z2" s="683"/>
      <c r="AA2" s="683"/>
      <c r="AB2" s="683"/>
      <c r="AC2" s="683"/>
      <c r="AD2" s="683"/>
      <c r="AE2" s="683"/>
      <c r="AF2" s="683"/>
      <c r="AG2" s="683"/>
      <c r="AH2" s="683"/>
      <c r="AI2" s="683"/>
      <c r="AJ2" s="683"/>
      <c r="AK2" s="683"/>
      <c r="AL2" s="681"/>
    </row>
    <row r="3" spans="1:241" ht="15" customHeight="1" x14ac:dyDescent="0.2">
      <c r="D3" s="277" t="s">
        <v>289</v>
      </c>
      <c r="O3" s="349">
        <f>SUBTOTAL(109,BD.PD510[Ppto. Orden Interna '[DOP']])</f>
        <v>2361831.5</v>
      </c>
      <c r="P3" s="349">
        <f>SUBTOTAL(109,BD.PD510[Ppto. Orden Interna '[USD']])</f>
        <v>36335.869230769225</v>
      </c>
      <c r="W3" s="683" t="s">
        <v>290</v>
      </c>
      <c r="X3" s="683"/>
      <c r="Y3" s="683"/>
      <c r="Z3" s="683" t="s">
        <v>291</v>
      </c>
      <c r="AA3" s="683"/>
      <c r="AB3" s="683"/>
      <c r="AC3" s="683" t="s">
        <v>292</v>
      </c>
      <c r="AD3" s="683"/>
      <c r="AE3" s="683"/>
      <c r="AF3" s="683" t="s">
        <v>293</v>
      </c>
      <c r="AG3" s="683"/>
      <c r="AH3" s="683"/>
      <c r="AI3" s="683" t="s">
        <v>294</v>
      </c>
      <c r="AJ3" s="683"/>
      <c r="AK3" s="683"/>
      <c r="AL3" s="681"/>
    </row>
    <row r="4" spans="1:241" s="280" customFormat="1" ht="25.5" x14ac:dyDescent="0.25">
      <c r="A4" s="279" t="s">
        <v>295</v>
      </c>
      <c r="B4" s="279" t="s">
        <v>296</v>
      </c>
      <c r="C4" s="279" t="s">
        <v>297</v>
      </c>
      <c r="D4" s="279" t="s">
        <v>298</v>
      </c>
      <c r="E4" s="279" t="s">
        <v>299</v>
      </c>
      <c r="F4" s="279" t="s">
        <v>300</v>
      </c>
      <c r="G4" s="279" t="s">
        <v>301</v>
      </c>
      <c r="H4" s="279" t="s">
        <v>1</v>
      </c>
      <c r="I4" s="279" t="s">
        <v>303</v>
      </c>
      <c r="J4" s="279" t="s">
        <v>304</v>
      </c>
      <c r="K4" s="279" t="s">
        <v>305</v>
      </c>
      <c r="L4" s="279" t="s">
        <v>306</v>
      </c>
      <c r="M4" s="279" t="s">
        <v>307</v>
      </c>
      <c r="N4" s="279" t="s">
        <v>308</v>
      </c>
      <c r="O4" s="279" t="s">
        <v>309</v>
      </c>
      <c r="P4" s="279" t="s">
        <v>310</v>
      </c>
      <c r="Q4" s="279" t="s">
        <v>302</v>
      </c>
      <c r="R4" s="279" t="s">
        <v>312</v>
      </c>
      <c r="S4" s="279" t="s">
        <v>313</v>
      </c>
      <c r="T4" s="279" t="s">
        <v>314</v>
      </c>
      <c r="U4" s="279" t="s">
        <v>315</v>
      </c>
      <c r="V4" s="279" t="s">
        <v>316</v>
      </c>
      <c r="W4" s="279" t="s">
        <v>317</v>
      </c>
      <c r="X4" s="279" t="s">
        <v>318</v>
      </c>
      <c r="Y4" s="279" t="s">
        <v>319</v>
      </c>
      <c r="Z4" s="279" t="s">
        <v>320</v>
      </c>
      <c r="AA4" s="279" t="s">
        <v>321</v>
      </c>
      <c r="AB4" s="279" t="s">
        <v>322</v>
      </c>
      <c r="AC4" s="279" t="s">
        <v>323</v>
      </c>
      <c r="AD4" s="279" t="s">
        <v>324</v>
      </c>
      <c r="AE4" s="279" t="s">
        <v>325</v>
      </c>
      <c r="AF4" s="279" t="s">
        <v>326</v>
      </c>
      <c r="AG4" s="279" t="s">
        <v>327</v>
      </c>
      <c r="AH4" s="279" t="s">
        <v>328</v>
      </c>
      <c r="AI4" s="279" t="s">
        <v>329</v>
      </c>
      <c r="AJ4" s="279" t="s">
        <v>330</v>
      </c>
      <c r="AK4" s="279" t="s">
        <v>331</v>
      </c>
      <c r="AL4" s="279" t="s">
        <v>332</v>
      </c>
      <c r="AM4" s="319" t="s">
        <v>333</v>
      </c>
      <c r="AN4" s="317"/>
      <c r="AO4" s="317"/>
      <c r="AP4" s="317"/>
      <c r="AQ4" s="317"/>
      <c r="AR4" s="317"/>
      <c r="AS4" s="317"/>
      <c r="AT4" s="317"/>
      <c r="AU4" s="317"/>
      <c r="AV4" s="317"/>
      <c r="AW4" s="317"/>
      <c r="AX4" s="317"/>
      <c r="AY4" s="317"/>
      <c r="AZ4" s="317"/>
      <c r="BA4" s="317"/>
      <c r="BB4" s="317"/>
      <c r="BC4" s="317"/>
      <c r="BD4" s="317"/>
      <c r="BE4" s="317"/>
      <c r="BF4" s="317"/>
      <c r="BG4" s="317"/>
      <c r="BH4" s="317"/>
      <c r="BI4" s="317"/>
      <c r="BJ4" s="317"/>
      <c r="BK4" s="317"/>
      <c r="BL4" s="317"/>
      <c r="BM4" s="317"/>
      <c r="BN4" s="317"/>
      <c r="BO4" s="317"/>
      <c r="BP4" s="317"/>
      <c r="BQ4" s="317"/>
      <c r="BR4" s="317"/>
      <c r="BS4" s="317"/>
      <c r="BT4" s="317"/>
      <c r="BU4" s="317"/>
      <c r="BV4" s="317"/>
      <c r="BW4" s="317"/>
      <c r="BX4" s="317"/>
      <c r="BY4" s="317"/>
      <c r="BZ4" s="317"/>
      <c r="CA4" s="317"/>
      <c r="CB4" s="317"/>
      <c r="CC4" s="317"/>
      <c r="CD4" s="317"/>
      <c r="CE4" s="317"/>
      <c r="CF4" s="317"/>
      <c r="CG4" s="317"/>
      <c r="CH4" s="317"/>
      <c r="CI4" s="317"/>
      <c r="CJ4" s="317"/>
      <c r="CK4" s="317"/>
      <c r="CL4" s="317"/>
      <c r="CM4" s="317"/>
      <c r="CN4" s="317"/>
      <c r="CO4" s="317"/>
      <c r="CP4" s="317"/>
      <c r="CQ4" s="317"/>
      <c r="CR4" s="317"/>
      <c r="CS4" s="317"/>
      <c r="CT4" s="317"/>
      <c r="CU4" s="317"/>
      <c r="CV4" s="317"/>
      <c r="CW4" s="317"/>
      <c r="CX4" s="317"/>
      <c r="CY4" s="317"/>
      <c r="CZ4" s="317"/>
      <c r="DA4" s="317"/>
      <c r="DB4" s="317"/>
      <c r="DC4" s="317"/>
      <c r="DD4" s="317"/>
      <c r="DE4" s="317"/>
      <c r="DF4" s="317"/>
      <c r="DG4" s="317"/>
      <c r="DH4" s="317"/>
      <c r="DI4" s="317"/>
      <c r="DJ4" s="317"/>
      <c r="DK4" s="317"/>
      <c r="DL4" s="317"/>
      <c r="DM4" s="317"/>
      <c r="DN4" s="317"/>
      <c r="DO4" s="317"/>
      <c r="DP4" s="317"/>
      <c r="DQ4" s="317"/>
      <c r="DR4" s="317"/>
      <c r="DS4" s="317"/>
      <c r="DT4" s="317"/>
      <c r="DU4" s="317"/>
      <c r="DV4" s="317"/>
      <c r="DW4" s="317"/>
      <c r="DX4" s="317"/>
      <c r="DY4" s="317"/>
      <c r="DZ4" s="317"/>
      <c r="EA4" s="317"/>
      <c r="EB4" s="317"/>
      <c r="EC4" s="317"/>
      <c r="ED4" s="317"/>
      <c r="EE4" s="317"/>
      <c r="EF4" s="317"/>
      <c r="EG4" s="317"/>
      <c r="EH4" s="317"/>
      <c r="EI4" s="317"/>
      <c r="EJ4" s="317"/>
      <c r="EK4" s="317"/>
      <c r="EL4" s="317"/>
      <c r="EM4" s="317"/>
      <c r="EN4" s="317"/>
      <c r="EO4" s="317"/>
      <c r="EP4" s="317"/>
      <c r="EQ4" s="317"/>
      <c r="ER4" s="317"/>
      <c r="ES4" s="317"/>
      <c r="ET4" s="317"/>
      <c r="EU4" s="317"/>
      <c r="EV4" s="317"/>
      <c r="EW4" s="317"/>
      <c r="EX4" s="317"/>
      <c r="EY4" s="317"/>
      <c r="EZ4" s="317"/>
      <c r="FA4" s="317"/>
      <c r="FB4" s="317"/>
      <c r="FC4" s="317"/>
      <c r="FD4" s="317"/>
      <c r="FE4" s="317"/>
      <c r="FF4" s="317"/>
      <c r="FG4" s="317"/>
      <c r="FH4" s="317"/>
      <c r="FI4" s="317"/>
      <c r="FJ4" s="317"/>
      <c r="FK4" s="317"/>
      <c r="FL4" s="317"/>
      <c r="FM4" s="317"/>
      <c r="FN4" s="317"/>
      <c r="FO4" s="317"/>
      <c r="FP4" s="317"/>
      <c r="FQ4" s="317"/>
      <c r="FR4" s="317"/>
      <c r="FS4" s="317"/>
      <c r="FT4" s="317"/>
      <c r="FU4" s="317"/>
      <c r="FV4" s="317"/>
      <c r="FW4" s="317"/>
      <c r="FX4" s="317"/>
      <c r="FY4" s="317"/>
      <c r="FZ4" s="317"/>
      <c r="GA4" s="317"/>
      <c r="GB4" s="317"/>
      <c r="GC4" s="317"/>
      <c r="GD4" s="317"/>
      <c r="GE4" s="317"/>
      <c r="GF4" s="317"/>
      <c r="GG4" s="317"/>
      <c r="GH4" s="317"/>
      <c r="GI4" s="317"/>
      <c r="GJ4" s="317"/>
      <c r="GK4" s="317"/>
      <c r="GL4" s="317"/>
      <c r="GM4" s="317"/>
      <c r="GN4" s="317"/>
      <c r="GO4" s="317"/>
      <c r="GP4" s="317"/>
      <c r="GQ4" s="317"/>
      <c r="GR4" s="317"/>
      <c r="GS4" s="317"/>
      <c r="GT4" s="317"/>
      <c r="GU4" s="317"/>
      <c r="GV4" s="317"/>
      <c r="GW4" s="317"/>
      <c r="GX4" s="317"/>
      <c r="GY4" s="317"/>
      <c r="GZ4" s="317"/>
      <c r="HA4" s="317"/>
      <c r="HB4" s="317"/>
      <c r="HC4" s="317"/>
      <c r="HD4" s="317"/>
      <c r="HE4" s="317"/>
      <c r="HF4" s="317"/>
      <c r="HG4" s="317"/>
      <c r="HH4" s="317"/>
      <c r="HI4" s="317"/>
      <c r="HJ4" s="317"/>
      <c r="HK4" s="317"/>
      <c r="HL4" s="317"/>
      <c r="HM4" s="317"/>
      <c r="HN4" s="317"/>
      <c r="HO4" s="317"/>
      <c r="HP4" s="317"/>
      <c r="HQ4" s="317"/>
      <c r="HR4" s="317"/>
      <c r="HS4" s="317"/>
      <c r="HT4" s="317"/>
      <c r="HU4" s="317"/>
      <c r="HV4" s="317"/>
      <c r="HW4" s="317"/>
      <c r="HX4" s="317"/>
      <c r="HY4" s="317"/>
      <c r="HZ4" s="317"/>
      <c r="IA4" s="317"/>
      <c r="IB4" s="317"/>
      <c r="IC4" s="317"/>
      <c r="ID4" s="317"/>
      <c r="IE4" s="317"/>
      <c r="IF4" s="317"/>
      <c r="IG4" s="317"/>
    </row>
    <row r="5" spans="1:241" s="287" customFormat="1" ht="15" hidden="1" customHeight="1" x14ac:dyDescent="0.2">
      <c r="A5" s="233">
        <v>7.07</v>
      </c>
      <c r="B5" s="281"/>
      <c r="C5" s="282" t="e" vm="1">
        <f>VLOOKUP(BD.PD510[[#This Row],[Pos]],[16]!PPto[#Data],3,FALSE)</f>
        <v>#REF!</v>
      </c>
      <c r="D5" s="233" t="s">
        <v>1041</v>
      </c>
      <c r="E5" s="284" t="str">
        <f>IF(BD.PD510[[#This Row],[.]]="*",VLOOKUP(BD.PD510[[#This Row],[Pos]],[16]Presupuesto!A:H,7,FALSE),"")</f>
        <v/>
      </c>
      <c r="F5" s="285" t="s">
        <v>1042</v>
      </c>
      <c r="G5" s="285"/>
      <c r="H5" s="285"/>
      <c r="I5" s="350">
        <v>1</v>
      </c>
      <c r="J5" s="233" t="s">
        <v>285</v>
      </c>
      <c r="K5" s="351">
        <f>IF(BD.PD510[[#This Row],[Mon]]="DOP",1,HLOOKUP(BD.PD510[[#This Row],[Mon]],$J$1:$K$2,2,FALSE))</f>
        <v>77</v>
      </c>
      <c r="L5" s="343">
        <v>2825</v>
      </c>
      <c r="M5" s="286">
        <f>BD.PD510[[#This Row],[Cant.]]*BD.PD510[[#This Row],[ Tasa ]]*BD.PD510[[#This Row],[ Precio Und.]]</f>
        <v>217525</v>
      </c>
      <c r="N5" s="352">
        <v>0.15</v>
      </c>
      <c r="O5" s="286">
        <f>IF(BD.PD510[[#This Row],[Liquid. '[%']]]&lt;&gt;0,(BD.PD510[[#This Row],[Valor Neto '[DOP']]]*BD.PD510[[#This Row],[Liquid. '[%']]])+BD.PD510[[#This Row],[Valor Neto '[DOP']]],BD.PD510[[#This Row],[Valor Neto '[DOP']]])</f>
        <v>250153.75</v>
      </c>
      <c r="P5" s="286">
        <f>BD.PD510[[#This Row],[Ppto. Orden Interna '[DOP']]]/HLOOKUP("USD",$J$1:$K$2,2,FALSE)</f>
        <v>3848.5192307692309</v>
      </c>
      <c r="Q5" s="340" t="s">
        <v>1043</v>
      </c>
      <c r="R5" s="342"/>
      <c r="S5" s="342"/>
      <c r="T5" s="342"/>
      <c r="U5" s="342"/>
      <c r="V5" s="340" t="s">
        <v>1043</v>
      </c>
      <c r="W5" s="353">
        <v>1</v>
      </c>
      <c r="X5" s="354">
        <v>1</v>
      </c>
      <c r="Y5" s="286">
        <f>BD.PD510[[#This Row],[Av.P1 '[%']]]*BD.PD510[[#This Row],[Ppto. Orden Interna '[DOP']]]</f>
        <v>250153.75</v>
      </c>
      <c r="AA5" s="355"/>
      <c r="AB5" s="286">
        <f>BD.PD510[[#This Row],[Av.P2 '[%']]]*BD.PD510[[#This Row],[Ppto. Orden Interna '[DOP']]]</f>
        <v>0</v>
      </c>
      <c r="AD5" s="355"/>
      <c r="AE5" s="286">
        <f>BD.PD510[[#This Row],[Av.P3 '[%']]]*BD.PD510[[#This Row],[Ppto. Orden Interna '[DOP']]]</f>
        <v>0</v>
      </c>
      <c r="AG5" s="355"/>
      <c r="AH5" s="286">
        <f>BD.PD510[[#This Row],[Av.P4 '[%']]]*BD.PD510[[#This Row],[Ppto. Orden Interna '[DOP']]]</f>
        <v>0</v>
      </c>
      <c r="AJ5" s="355"/>
      <c r="AK5" s="286">
        <f>BD.PD510[[#This Row],[Av.P5 '[%']]]*BD.PD510[[#This Row],[Ppto. Orden Interna '[DOP']]]</f>
        <v>0</v>
      </c>
      <c r="AL5" s="356">
        <f>BD.PD510[[#This Row],[Pago 5]]+BD.PD510[[#This Row],[Pago 4]]+BD.PD510[[#This Row],[Pago 3]]+BD.PD510[[#This Row],[Pago 2]]+BD.PD510[[#This Row],[Pago 1]]</f>
        <v>250153.75</v>
      </c>
      <c r="AM5" s="318"/>
      <c r="AN5" s="318"/>
      <c r="AO5" s="318"/>
      <c r="AP5" s="318"/>
      <c r="AQ5" s="318"/>
      <c r="AR5" s="318"/>
      <c r="AS5" s="318"/>
      <c r="AT5" s="318"/>
      <c r="AU5" s="318"/>
      <c r="AV5" s="318"/>
      <c r="AW5" s="318"/>
      <c r="AX5" s="318"/>
      <c r="AY5" s="318"/>
      <c r="AZ5" s="318"/>
      <c r="BA5" s="318"/>
      <c r="BB5" s="318"/>
      <c r="BC5" s="318"/>
      <c r="BD5" s="318"/>
      <c r="BE5" s="318"/>
      <c r="BF5" s="318"/>
      <c r="BG5" s="318"/>
      <c r="BH5" s="318"/>
      <c r="BI5" s="318"/>
      <c r="BJ5" s="318"/>
      <c r="BK5" s="318"/>
      <c r="BL5" s="318"/>
      <c r="BM5" s="318"/>
      <c r="BN5" s="318"/>
      <c r="BO5" s="318"/>
      <c r="BP5" s="318"/>
      <c r="BQ5" s="318"/>
      <c r="BR5" s="318"/>
      <c r="BS5" s="318"/>
      <c r="BT5" s="318"/>
      <c r="BU5" s="318"/>
      <c r="BV5" s="318"/>
      <c r="BW5" s="318"/>
      <c r="BX5" s="318"/>
      <c r="BY5" s="318"/>
      <c r="BZ5" s="318"/>
      <c r="CA5" s="318"/>
      <c r="CB5" s="318"/>
      <c r="CC5" s="318"/>
      <c r="CD5" s="318"/>
      <c r="CE5" s="318"/>
      <c r="CF5" s="318"/>
      <c r="CG5" s="318"/>
      <c r="CH5" s="318"/>
      <c r="CI5" s="318"/>
      <c r="CJ5" s="318"/>
      <c r="CK5" s="318"/>
      <c r="CL5" s="318"/>
      <c r="CM5" s="318"/>
      <c r="CN5" s="318"/>
      <c r="CO5" s="318"/>
      <c r="CP5" s="318"/>
      <c r="CQ5" s="318"/>
      <c r="CR5" s="318"/>
      <c r="CS5" s="318"/>
      <c r="CT5" s="318"/>
      <c r="CU5" s="318"/>
      <c r="CV5" s="318"/>
      <c r="CW5" s="318"/>
      <c r="CX5" s="318"/>
      <c r="CY5" s="318"/>
      <c r="CZ5" s="318"/>
      <c r="DA5" s="318"/>
      <c r="DB5" s="318"/>
      <c r="DC5" s="318"/>
      <c r="DD5" s="318"/>
      <c r="DE5" s="318"/>
      <c r="DF5" s="318"/>
      <c r="DG5" s="318"/>
      <c r="DH5" s="318"/>
      <c r="DI5" s="318"/>
      <c r="DJ5" s="318"/>
      <c r="DK5" s="318"/>
      <c r="DL5" s="318"/>
      <c r="DM5" s="318"/>
      <c r="DN5" s="318"/>
      <c r="DO5" s="318"/>
      <c r="DP5" s="318"/>
      <c r="DQ5" s="318"/>
      <c r="DR5" s="318"/>
      <c r="DS5" s="318"/>
      <c r="DT5" s="318"/>
      <c r="DU5" s="318"/>
      <c r="DV5" s="318"/>
      <c r="DW5" s="318"/>
      <c r="DX5" s="318"/>
      <c r="DY5" s="318"/>
      <c r="DZ5" s="318"/>
      <c r="EA5" s="318"/>
      <c r="EB5" s="318"/>
      <c r="EC5" s="318"/>
      <c r="ED5" s="318"/>
      <c r="EE5" s="318"/>
      <c r="EF5" s="318"/>
      <c r="EG5" s="318"/>
      <c r="EH5" s="318"/>
      <c r="EI5" s="318"/>
      <c r="EJ5" s="318"/>
      <c r="EK5" s="318"/>
      <c r="EL5" s="318"/>
      <c r="EM5" s="318"/>
      <c r="EN5" s="318"/>
      <c r="EO5" s="318"/>
      <c r="EP5" s="318"/>
      <c r="EQ5" s="318"/>
      <c r="ER5" s="318"/>
      <c r="ES5" s="318"/>
      <c r="ET5" s="318"/>
      <c r="EU5" s="318"/>
      <c r="EV5" s="318"/>
      <c r="EW5" s="318"/>
      <c r="EX5" s="318"/>
      <c r="EY5" s="318"/>
      <c r="EZ5" s="318"/>
      <c r="FA5" s="318"/>
      <c r="FB5" s="318"/>
      <c r="FC5" s="318"/>
      <c r="FD5" s="318"/>
      <c r="FE5" s="318"/>
      <c r="FF5" s="318"/>
      <c r="FG5" s="318"/>
      <c r="FH5" s="318"/>
      <c r="FI5" s="318"/>
      <c r="FJ5" s="318"/>
      <c r="FK5" s="318"/>
      <c r="FL5" s="318"/>
      <c r="FM5" s="318"/>
      <c r="FN5" s="318"/>
      <c r="FO5" s="318"/>
      <c r="FP5" s="318"/>
      <c r="FQ5" s="318"/>
      <c r="FR5" s="318"/>
      <c r="FS5" s="318"/>
      <c r="FT5" s="318"/>
      <c r="FU5" s="318"/>
      <c r="FV5" s="318"/>
      <c r="FW5" s="318"/>
      <c r="FX5" s="318"/>
      <c r="FY5" s="318"/>
      <c r="FZ5" s="318"/>
      <c r="GA5" s="318"/>
      <c r="GB5" s="318"/>
      <c r="GC5" s="318"/>
      <c r="GD5" s="318"/>
      <c r="GE5" s="318"/>
      <c r="GF5" s="318"/>
      <c r="GG5" s="318"/>
      <c r="GH5" s="318"/>
      <c r="GI5" s="318"/>
      <c r="GJ5" s="318"/>
      <c r="GK5" s="318"/>
      <c r="GL5" s="318"/>
      <c r="GM5" s="318"/>
      <c r="GN5" s="318"/>
      <c r="GO5" s="318"/>
      <c r="GP5" s="318"/>
      <c r="GQ5" s="318"/>
      <c r="GR5" s="318"/>
      <c r="GS5" s="318"/>
      <c r="GT5" s="318"/>
      <c r="GU5" s="318"/>
      <c r="GV5" s="318"/>
      <c r="GW5" s="318"/>
      <c r="GX5" s="318"/>
      <c r="GY5" s="318"/>
      <c r="GZ5" s="318"/>
      <c r="HA5" s="318"/>
      <c r="HB5" s="318"/>
      <c r="HC5" s="318"/>
      <c r="HD5" s="318"/>
      <c r="HE5" s="318"/>
      <c r="HF5" s="318"/>
      <c r="HG5" s="318"/>
      <c r="HH5" s="318"/>
      <c r="HI5" s="318"/>
      <c r="HJ5" s="318"/>
      <c r="HK5" s="318"/>
      <c r="HL5" s="318"/>
      <c r="HM5" s="318"/>
      <c r="HN5" s="318"/>
      <c r="HO5" s="318"/>
      <c r="HP5" s="318"/>
      <c r="HQ5" s="318"/>
      <c r="HR5" s="318"/>
      <c r="HS5" s="318"/>
      <c r="HT5" s="318"/>
      <c r="HU5" s="318"/>
      <c r="HV5" s="318"/>
      <c r="HW5" s="318"/>
      <c r="HX5" s="318"/>
      <c r="HY5" s="318"/>
      <c r="HZ5" s="318"/>
      <c r="IA5" s="318"/>
      <c r="IB5" s="318"/>
      <c r="IC5" s="318"/>
      <c r="ID5" s="318"/>
      <c r="IE5" s="318"/>
      <c r="IF5" s="318"/>
      <c r="IG5" s="318"/>
    </row>
    <row r="6" spans="1:241" ht="15" hidden="1" customHeight="1" x14ac:dyDescent="0.25">
      <c r="A6" s="233">
        <v>3.04</v>
      </c>
      <c r="B6" s="281"/>
      <c r="C6" s="282" t="e" vm="1">
        <f>VLOOKUP(BD.PD510[[#This Row],[Pos]],[16]!PPto[#Data],3,FALSE)</f>
        <v>#REF!</v>
      </c>
      <c r="D6" s="233" t="s">
        <v>1041</v>
      </c>
      <c r="E6" s="284" t="str">
        <f>IF(BD.PD510[[#This Row],[.]]="*",VLOOKUP(BD.PD510[[#This Row],[Pos]],[16]Presupuesto!A:H,7,FALSE),"")</f>
        <v/>
      </c>
      <c r="F6" s="285" t="s">
        <v>1044</v>
      </c>
      <c r="G6" s="285"/>
      <c r="H6" s="285"/>
      <c r="I6" s="350">
        <v>1</v>
      </c>
      <c r="J6" s="233" t="s">
        <v>343</v>
      </c>
      <c r="K6" s="351">
        <f>IF(BD.PD510[[#This Row],[Mon]]="DOP",1,HLOOKUP(BD.PD510[[#This Row],[Mon]],$J$1:$K$2,2,FALSE))</f>
        <v>1</v>
      </c>
      <c r="L6" s="343">
        <v>30000</v>
      </c>
      <c r="M6" s="286">
        <f>BD.PD510[[#This Row],[Cant.]]*BD.PD510[[#This Row],[ Tasa ]]*BD.PD510[[#This Row],[ Precio Und.]]</f>
        <v>30000</v>
      </c>
      <c r="N6" s="352">
        <v>0</v>
      </c>
      <c r="O6" s="286">
        <f>IF(BD.PD510[[#This Row],[Liquid. '[%']]]&lt;&gt;0,(BD.PD510[[#This Row],[Valor Neto '[DOP']]]*BD.PD510[[#This Row],[Liquid. '[%']]])+BD.PD510[[#This Row],[Valor Neto '[DOP']]],BD.PD510[[#This Row],[Valor Neto '[DOP']]])</f>
        <v>30000</v>
      </c>
      <c r="P6" s="286">
        <f>BD.PD510[[#This Row],[Ppto. Orden Interna '[DOP']]]/HLOOKUP("USD",$J$1:$K$2,2,FALSE)</f>
        <v>461.53846153846155</v>
      </c>
      <c r="Q6" s="341" t="s">
        <v>1045</v>
      </c>
      <c r="R6" s="342"/>
      <c r="S6" s="342"/>
      <c r="T6" s="342"/>
      <c r="U6" s="342"/>
      <c r="V6" s="341" t="s">
        <v>1045</v>
      </c>
      <c r="W6" s="353"/>
      <c r="X6" s="354"/>
      <c r="Y6" s="286">
        <f>BD.PD510[[#This Row],[Av.P1 '[%']]]*BD.PD510[[#This Row],[Ppto. Orden Interna '[DOP']]]</f>
        <v>0</v>
      </c>
      <c r="Z6" s="287"/>
      <c r="AA6" s="355"/>
      <c r="AB6" s="286">
        <f>BD.PD510[[#This Row],[Av.P2 '[%']]]*BD.PD510[[#This Row],[Ppto. Orden Interna '[DOP']]]</f>
        <v>0</v>
      </c>
      <c r="AC6" s="287"/>
      <c r="AD6" s="355"/>
      <c r="AE6" s="286">
        <f>BD.PD510[[#This Row],[Av.P3 '[%']]]*BD.PD510[[#This Row],[Ppto. Orden Interna '[DOP']]]</f>
        <v>0</v>
      </c>
      <c r="AF6" s="287"/>
      <c r="AG6" s="355"/>
      <c r="AH6" s="286">
        <f>BD.PD510[[#This Row],[Av.P4 '[%']]]*BD.PD510[[#This Row],[Ppto. Orden Interna '[DOP']]]</f>
        <v>0</v>
      </c>
      <c r="AI6" s="287"/>
      <c r="AJ6" s="355"/>
      <c r="AK6" s="286">
        <f>BD.PD510[[#This Row],[Av.P5 '[%']]]*BD.PD510[[#This Row],[Ppto. Orden Interna '[DOP']]]</f>
        <v>0</v>
      </c>
      <c r="AL6" s="356">
        <f>BD.PD510[[#This Row],[Pago 5]]+BD.PD510[[#This Row],[Pago 4]]+BD.PD510[[#This Row],[Pago 3]]+BD.PD510[[#This Row],[Pago 2]]+BD.PD510[[#This Row],[Pago 1]]</f>
        <v>0</v>
      </c>
      <c r="AM6" s="318"/>
    </row>
    <row r="7" spans="1:241" ht="15" hidden="1" x14ac:dyDescent="0.25">
      <c r="A7" s="233">
        <v>4.03</v>
      </c>
      <c r="B7" s="281"/>
      <c r="C7" s="282" t="e" vm="1">
        <f>VLOOKUP(BD.PD510[[#This Row],[Pos]],[16]!PPto[#Data],3,FALSE)</f>
        <v>#REF!</v>
      </c>
      <c r="D7" s="233" t="s">
        <v>1041</v>
      </c>
      <c r="E7" s="284" t="str">
        <f>IF(BD.PD510[[#This Row],[.]]="*",VLOOKUP(BD.PD510[[#This Row],[Pos]],[16]Presupuesto!A:H,7,FALSE),"")</f>
        <v/>
      </c>
      <c r="F7" s="285" t="s">
        <v>1046</v>
      </c>
      <c r="G7" s="285"/>
      <c r="H7" s="285"/>
      <c r="I7" s="350">
        <v>1</v>
      </c>
      <c r="J7" s="233" t="s">
        <v>343</v>
      </c>
      <c r="K7" s="351">
        <f>IF(BD.PD510[[#This Row],[Mon]]="DOP",1,HLOOKUP(BD.PD510[[#This Row],[Mon]],$J$1:$K$2,2,FALSE))</f>
        <v>1</v>
      </c>
      <c r="L7" s="343">
        <v>40000</v>
      </c>
      <c r="M7" s="286">
        <f>BD.PD510[[#This Row],[Cant.]]*BD.PD510[[#This Row],[ Tasa ]]*BD.PD510[[#This Row],[ Precio Und.]]</f>
        <v>40000</v>
      </c>
      <c r="N7" s="352">
        <v>0</v>
      </c>
      <c r="O7" s="286">
        <f>IF(BD.PD510[[#This Row],[Liquid. '[%']]]&lt;&gt;0,(BD.PD510[[#This Row],[Valor Neto '[DOP']]]*BD.PD510[[#This Row],[Liquid. '[%']]])+BD.PD510[[#This Row],[Valor Neto '[DOP']]],BD.PD510[[#This Row],[Valor Neto '[DOP']]])</f>
        <v>40000</v>
      </c>
      <c r="P7" s="286">
        <f>BD.PD510[[#This Row],[Ppto. Orden Interna '[DOP']]]/HLOOKUP("USD",$J$1:$K$2,2,FALSE)</f>
        <v>615.38461538461536</v>
      </c>
      <c r="Q7" s="341" t="s">
        <v>1045</v>
      </c>
      <c r="R7" s="342"/>
      <c r="S7" s="342"/>
      <c r="T7" s="342"/>
      <c r="U7" s="342"/>
      <c r="V7" s="341" t="s">
        <v>1045</v>
      </c>
      <c r="W7" s="353"/>
      <c r="X7" s="354"/>
      <c r="Y7" s="286">
        <f>BD.PD510[[#This Row],[Av.P1 '[%']]]*BD.PD510[[#This Row],[Ppto. Orden Interna '[DOP']]]</f>
        <v>0</v>
      </c>
      <c r="Z7" s="287"/>
      <c r="AA7" s="355"/>
      <c r="AB7" s="286">
        <f>BD.PD510[[#This Row],[Av.P2 '[%']]]*BD.PD510[[#This Row],[Ppto. Orden Interna '[DOP']]]</f>
        <v>0</v>
      </c>
      <c r="AC7" s="287"/>
      <c r="AD7" s="355"/>
      <c r="AE7" s="286">
        <f>BD.PD510[[#This Row],[Av.P3 '[%']]]*BD.PD510[[#This Row],[Ppto. Orden Interna '[DOP']]]</f>
        <v>0</v>
      </c>
      <c r="AF7" s="287"/>
      <c r="AG7" s="355"/>
      <c r="AH7" s="286">
        <f>BD.PD510[[#This Row],[Av.P4 '[%']]]*BD.PD510[[#This Row],[Ppto. Orden Interna '[DOP']]]</f>
        <v>0</v>
      </c>
      <c r="AI7" s="287"/>
      <c r="AJ7" s="355"/>
      <c r="AK7" s="286">
        <f>BD.PD510[[#This Row],[Av.P5 '[%']]]*BD.PD510[[#This Row],[Ppto. Orden Interna '[DOP']]]</f>
        <v>0</v>
      </c>
      <c r="AL7" s="356">
        <f>BD.PD510[[#This Row],[Pago 5]]+BD.PD510[[#This Row],[Pago 4]]+BD.PD510[[#This Row],[Pago 3]]+BD.PD510[[#This Row],[Pago 2]]+BD.PD510[[#This Row],[Pago 1]]</f>
        <v>0</v>
      </c>
      <c r="AM7" s="318"/>
    </row>
    <row r="8" spans="1:241" ht="15" hidden="1" x14ac:dyDescent="0.2">
      <c r="A8" s="233">
        <v>4.01</v>
      </c>
      <c r="B8" s="281"/>
      <c r="C8" s="282" t="e" vm="1">
        <f>VLOOKUP(BD.PD510[[#This Row],[Pos]],[16]!PPto[#Data],3,FALSE)</f>
        <v>#REF!</v>
      </c>
      <c r="D8" s="233" t="s">
        <v>1041</v>
      </c>
      <c r="E8" s="284" t="str">
        <f>IF(BD.PD510[[#This Row],[.]]="*",VLOOKUP(BD.PD510[[#This Row],[Pos]],[16]Presupuesto!A:H,7,FALSE),"")</f>
        <v/>
      </c>
      <c r="F8" s="285" t="s">
        <v>1047</v>
      </c>
      <c r="G8" s="285"/>
      <c r="H8" s="285"/>
      <c r="I8" s="350">
        <v>1</v>
      </c>
      <c r="J8" s="233" t="s">
        <v>343</v>
      </c>
      <c r="K8" s="351">
        <f>IF(BD.PD510[[#This Row],[Mon]]="DOP",1,HLOOKUP(BD.PD510[[#This Row],[Mon]],$J$1:$K$2,2,FALSE))</f>
        <v>1</v>
      </c>
      <c r="L8" s="343">
        <v>1600000</v>
      </c>
      <c r="M8" s="286">
        <f>BD.PD510[[#This Row],[Cant.]]*BD.PD510[[#This Row],[ Tasa ]]*BD.PD510[[#This Row],[ Precio Und.]]</f>
        <v>1600000</v>
      </c>
      <c r="N8" s="352">
        <v>0</v>
      </c>
      <c r="O8" s="286">
        <f>IF(BD.PD510[[#This Row],[Liquid. '[%']]]&lt;&gt;0,(BD.PD510[[#This Row],[Valor Neto '[DOP']]]*BD.PD510[[#This Row],[Liquid. '[%']]])+BD.PD510[[#This Row],[Valor Neto '[DOP']]],BD.PD510[[#This Row],[Valor Neto '[DOP']]])</f>
        <v>1600000</v>
      </c>
      <c r="P8" s="286">
        <f>BD.PD510[[#This Row],[Ppto. Orden Interna '[DOP']]]/HLOOKUP("USD",$J$1:$K$2,2,FALSE)</f>
        <v>24615.384615384617</v>
      </c>
      <c r="Q8" s="340"/>
      <c r="R8" s="342"/>
      <c r="S8" s="342"/>
      <c r="T8" s="342"/>
      <c r="U8" s="342"/>
      <c r="V8" s="340"/>
      <c r="W8" s="353"/>
      <c r="X8" s="354"/>
      <c r="Y8" s="286">
        <f>BD.PD510[[#This Row],[Av.P1 '[%']]]*BD.PD510[[#This Row],[Ppto. Orden Interna '[DOP']]]</f>
        <v>0</v>
      </c>
      <c r="Z8" s="287"/>
      <c r="AA8" s="355"/>
      <c r="AB8" s="286">
        <f>BD.PD510[[#This Row],[Av.P2 '[%']]]*BD.PD510[[#This Row],[Ppto. Orden Interna '[DOP']]]</f>
        <v>0</v>
      </c>
      <c r="AC8" s="287"/>
      <c r="AD8" s="355"/>
      <c r="AE8" s="286">
        <f>BD.PD510[[#This Row],[Av.P3 '[%']]]*BD.PD510[[#This Row],[Ppto. Orden Interna '[DOP']]]</f>
        <v>0</v>
      </c>
      <c r="AF8" s="287"/>
      <c r="AG8" s="355"/>
      <c r="AH8" s="286">
        <f>BD.PD510[[#This Row],[Av.P4 '[%']]]*BD.PD510[[#This Row],[Ppto. Orden Interna '[DOP']]]</f>
        <v>0</v>
      </c>
      <c r="AI8" s="287"/>
      <c r="AJ8" s="355"/>
      <c r="AK8" s="286">
        <f>BD.PD510[[#This Row],[Av.P5 '[%']]]*BD.PD510[[#This Row],[Ppto. Orden Interna '[DOP']]]</f>
        <v>0</v>
      </c>
      <c r="AL8" s="356">
        <f>BD.PD510[[#This Row],[Pago 5]]+BD.PD510[[#This Row],[Pago 4]]+BD.PD510[[#This Row],[Pago 3]]+BD.PD510[[#This Row],[Pago 2]]+BD.PD510[[#This Row],[Pago 1]]</f>
        <v>0</v>
      </c>
      <c r="AM8" s="318"/>
    </row>
    <row r="9" spans="1:241" ht="15" hidden="1" customHeight="1" x14ac:dyDescent="0.25">
      <c r="A9" s="233">
        <v>2.0699999999999998</v>
      </c>
      <c r="B9" s="281"/>
      <c r="C9" s="282" t="e" vm="1">
        <f>VLOOKUP(BD.PD510[[#This Row],[Pos]],[16]!PPto[#Data],3,FALSE)</f>
        <v>#REF!</v>
      </c>
      <c r="D9" s="233" t="s">
        <v>1041</v>
      </c>
      <c r="E9" s="284" t="str">
        <f>IF(BD.PD510[[#This Row],[.]]="*",VLOOKUP(BD.PD510[[#This Row],[Pos]],[16]Presupuesto!A:H,7,FALSE),"")</f>
        <v/>
      </c>
      <c r="F9" s="285" t="s">
        <v>1048</v>
      </c>
      <c r="G9" s="285"/>
      <c r="H9" s="285"/>
      <c r="I9" s="350">
        <v>3</v>
      </c>
      <c r="J9" s="233" t="s">
        <v>162</v>
      </c>
      <c r="K9" s="351">
        <f>IF(BD.PD510[[#This Row],[Mon]]="DOP",1,HLOOKUP(BD.PD510[[#This Row],[Mon]],$J$1:$K$2,2,FALSE))</f>
        <v>65</v>
      </c>
      <c r="L9" s="343">
        <v>300</v>
      </c>
      <c r="M9" s="286">
        <f>BD.PD510[[#This Row],[Cant.]]*BD.PD510[[#This Row],[ Tasa ]]*BD.PD510[[#This Row],[ Precio Und.]]</f>
        <v>58500</v>
      </c>
      <c r="N9" s="352">
        <v>0.02</v>
      </c>
      <c r="O9" s="286">
        <f>IF(BD.PD510[[#This Row],[Liquid. '[%']]]&lt;&gt;0,(BD.PD510[[#This Row],[Valor Neto '[DOP']]]*BD.PD510[[#This Row],[Liquid. '[%']]])+BD.PD510[[#This Row],[Valor Neto '[DOP']]],BD.PD510[[#This Row],[Valor Neto '[DOP']]])</f>
        <v>59670</v>
      </c>
      <c r="P9" s="286">
        <f>BD.PD510[[#This Row],[Ppto. Orden Interna '[DOP']]]/HLOOKUP("USD",$J$1:$K$2,2,FALSE)</f>
        <v>918</v>
      </c>
      <c r="Q9" s="341" t="s">
        <v>1045</v>
      </c>
      <c r="R9" s="342"/>
      <c r="S9" s="342"/>
      <c r="T9" s="342"/>
      <c r="U9" s="342"/>
      <c r="V9" s="341" t="s">
        <v>1045</v>
      </c>
      <c r="W9" s="353"/>
      <c r="X9" s="354"/>
      <c r="Y9" s="286">
        <f>BD.PD510[[#This Row],[Av.P1 '[%']]]*BD.PD510[[#This Row],[Ppto. Orden Interna '[DOP']]]</f>
        <v>0</v>
      </c>
      <c r="Z9" s="287"/>
      <c r="AA9" s="355"/>
      <c r="AB9" s="286">
        <f>BD.PD510[[#This Row],[Av.P2 '[%']]]*BD.PD510[[#This Row],[Ppto. Orden Interna '[DOP']]]</f>
        <v>0</v>
      </c>
      <c r="AC9" s="287"/>
      <c r="AD9" s="355"/>
      <c r="AE9" s="286">
        <f>BD.PD510[[#This Row],[Av.P3 '[%']]]*BD.PD510[[#This Row],[Ppto. Orden Interna '[DOP']]]</f>
        <v>0</v>
      </c>
      <c r="AF9" s="287"/>
      <c r="AG9" s="355"/>
      <c r="AH9" s="286">
        <f>BD.PD510[[#This Row],[Av.P4 '[%']]]*BD.PD510[[#This Row],[Ppto. Orden Interna '[DOP']]]</f>
        <v>0</v>
      </c>
      <c r="AI9" s="287"/>
      <c r="AJ9" s="355"/>
      <c r="AK9" s="286">
        <f>BD.PD510[[#This Row],[Av.P5 '[%']]]*BD.PD510[[#This Row],[Ppto. Orden Interna '[DOP']]]</f>
        <v>0</v>
      </c>
      <c r="AL9" s="356">
        <f>BD.PD510[[#This Row],[Pago 5]]+BD.PD510[[#This Row],[Pago 4]]+BD.PD510[[#This Row],[Pago 3]]+BD.PD510[[#This Row],[Pago 2]]+BD.PD510[[#This Row],[Pago 1]]</f>
        <v>0</v>
      </c>
      <c r="AM9" s="318"/>
    </row>
    <row r="10" spans="1:241" ht="14.45" hidden="1" customHeight="1" x14ac:dyDescent="0.2">
      <c r="A10" s="233">
        <v>7.01</v>
      </c>
      <c r="B10" s="281"/>
      <c r="C10" s="282" t="e" vm="1">
        <f>VLOOKUP(BD.PD510[[#This Row],[Pos]],[16]!PPto[#Data],3,FALSE)</f>
        <v>#REF!</v>
      </c>
      <c r="D10" s="233" t="s">
        <v>1041</v>
      </c>
      <c r="E10" s="284" t="str">
        <f>IF(BD.PD510[[#This Row],[.]]="*",VLOOKUP(BD.PD510[[#This Row],[Pos]],[16]Presupuesto!A:H,7,FALSE),"")</f>
        <v/>
      </c>
      <c r="F10" s="285" t="s">
        <v>1049</v>
      </c>
      <c r="G10" s="285"/>
      <c r="H10" s="285"/>
      <c r="I10" s="350">
        <v>1</v>
      </c>
      <c r="J10" s="233" t="s">
        <v>343</v>
      </c>
      <c r="K10" s="351">
        <f>IF(BD.PD510[[#This Row],[Mon]]="DOP",1,HLOOKUP(BD.PD510[[#This Row],[Mon]],$J$1:$K$2,2,FALSE))</f>
        <v>1</v>
      </c>
      <c r="L10" s="343">
        <v>121452.25</v>
      </c>
      <c r="M10" s="286">
        <f>BD.PD510[[#This Row],[Cant.]]*BD.PD510[[#This Row],[ Tasa ]]*BD.PD510[[#This Row],[ Precio Und.]]</f>
        <v>121452.25</v>
      </c>
      <c r="N10" s="352">
        <v>0</v>
      </c>
      <c r="O10" s="286">
        <f>IF(BD.PD510[[#This Row],[Liquid. '[%']]]&lt;&gt;0,(BD.PD510[[#This Row],[Valor Neto '[DOP']]]*BD.PD510[[#This Row],[Liquid. '[%']]])+BD.PD510[[#This Row],[Valor Neto '[DOP']]],BD.PD510[[#This Row],[Valor Neto '[DOP']]])</f>
        <v>121452.25</v>
      </c>
      <c r="P10" s="286">
        <f>BD.PD510[[#This Row],[Ppto. Orden Interna '[DOP']]]/HLOOKUP("USD",$J$1:$K$2,2,FALSE)</f>
        <v>1868.4961538461539</v>
      </c>
      <c r="Q10" s="340" t="s">
        <v>976</v>
      </c>
      <c r="R10" s="342"/>
      <c r="S10" s="342"/>
      <c r="T10" s="342"/>
      <c r="U10" s="342"/>
      <c r="V10" s="340" t="s">
        <v>976</v>
      </c>
      <c r="W10" s="353">
        <v>1</v>
      </c>
      <c r="X10" s="354">
        <v>0.5</v>
      </c>
      <c r="Y10" s="286">
        <f>BD.PD510[[#This Row],[Av.P1 '[%']]]*BD.PD510[[#This Row],[Ppto. Orden Interna '[DOP']]]</f>
        <v>60726.125</v>
      </c>
      <c r="Z10" s="287">
        <v>4</v>
      </c>
      <c r="AA10" s="355">
        <v>0.5</v>
      </c>
      <c r="AB10" s="286">
        <f>BD.PD510[[#This Row],[Av.P2 '[%']]]*BD.PD510[[#This Row],[Ppto. Orden Interna '[DOP']]]</f>
        <v>60726.125</v>
      </c>
      <c r="AC10" s="287"/>
      <c r="AD10" s="355"/>
      <c r="AE10" s="286">
        <f>BD.PD510[[#This Row],[Av.P3 '[%']]]*BD.PD510[[#This Row],[Ppto. Orden Interna '[DOP']]]</f>
        <v>0</v>
      </c>
      <c r="AF10" s="287"/>
      <c r="AG10" s="355"/>
      <c r="AH10" s="286">
        <f>BD.PD510[[#This Row],[Av.P4 '[%']]]*BD.PD510[[#This Row],[Ppto. Orden Interna '[DOP']]]</f>
        <v>0</v>
      </c>
      <c r="AI10" s="287"/>
      <c r="AJ10" s="355"/>
      <c r="AK10" s="286">
        <f>BD.PD510[[#This Row],[Av.P5 '[%']]]*BD.PD510[[#This Row],[Ppto. Orden Interna '[DOP']]]</f>
        <v>0</v>
      </c>
      <c r="AL10" s="356">
        <f>BD.PD510[[#This Row],[Pago 5]]+BD.PD510[[#This Row],[Pago 4]]+BD.PD510[[#This Row],[Pago 3]]+BD.PD510[[#This Row],[Pago 2]]+BD.PD510[[#This Row],[Pago 1]]</f>
        <v>121452.25</v>
      </c>
      <c r="AM10" s="318"/>
    </row>
    <row r="11" spans="1:241" ht="14.45" hidden="1" customHeight="1" x14ac:dyDescent="0.2">
      <c r="A11" s="233">
        <v>7.01</v>
      </c>
      <c r="B11" s="281"/>
      <c r="C11" s="282" t="e" vm="1">
        <f>VLOOKUP(BD.PD510[[#This Row],[Pos]],[16]!PPto[#Data],3,FALSE)</f>
        <v>#REF!</v>
      </c>
      <c r="D11" s="233" t="s">
        <v>1041</v>
      </c>
      <c r="E11" s="284" t="str">
        <f>IF(BD.PD510[[#This Row],[.]]="*",VLOOKUP(BD.PD510[[#This Row],[Pos]],[16]Presupuesto!A:H,7,FALSE),"")</f>
        <v/>
      </c>
      <c r="F11" s="285" t="s">
        <v>1050</v>
      </c>
      <c r="G11" s="285"/>
      <c r="H11" s="285"/>
      <c r="I11" s="350">
        <v>1</v>
      </c>
      <c r="J11" s="233" t="s">
        <v>343</v>
      </c>
      <c r="K11" s="351">
        <f>IF(BD.PD510[[#This Row],[Mon]]="DOP",1,HLOOKUP(BD.PD510[[#This Row],[Mon]],$J$1:$K$2,2,FALSE))</f>
        <v>1</v>
      </c>
      <c r="L11" s="343">
        <v>43333.5</v>
      </c>
      <c r="M11" s="286">
        <f>BD.PD510[[#This Row],[Cant.]]*BD.PD510[[#This Row],[ Tasa ]]*BD.PD510[[#This Row],[ Precio Und.]]</f>
        <v>43333.5</v>
      </c>
      <c r="N11" s="352">
        <v>0</v>
      </c>
      <c r="O11" s="286">
        <f>IF(BD.PD510[[#This Row],[Liquid. '[%']]]&lt;&gt;0,(BD.PD510[[#This Row],[Valor Neto '[DOP']]]*BD.PD510[[#This Row],[Liquid. '[%']]])+BD.PD510[[#This Row],[Valor Neto '[DOP']]],BD.PD510[[#This Row],[Valor Neto '[DOP']]])</f>
        <v>43333.5</v>
      </c>
      <c r="P11" s="286">
        <f>BD.PD510[[#This Row],[Ppto. Orden Interna '[DOP']]]/HLOOKUP("USD",$J$1:$K$2,2,FALSE)</f>
        <v>666.66923076923081</v>
      </c>
      <c r="Q11" s="340" t="s">
        <v>976</v>
      </c>
      <c r="R11" s="342"/>
      <c r="S11" s="342"/>
      <c r="T11" s="342"/>
      <c r="U11" s="342"/>
      <c r="V11" s="340" t="s">
        <v>976</v>
      </c>
      <c r="W11" s="353">
        <v>1</v>
      </c>
      <c r="X11" s="354">
        <v>0.5</v>
      </c>
      <c r="Y11" s="286">
        <f>BD.PD510[[#This Row],[Av.P1 '[%']]]*BD.PD510[[#This Row],[Ppto. Orden Interna '[DOP']]]</f>
        <v>21666.75</v>
      </c>
      <c r="Z11" s="287">
        <v>4</v>
      </c>
      <c r="AA11" s="355">
        <v>0.5</v>
      </c>
      <c r="AB11" s="286">
        <f>BD.PD510[[#This Row],[Av.P2 '[%']]]*BD.PD510[[#This Row],[Ppto. Orden Interna '[DOP']]]</f>
        <v>21666.75</v>
      </c>
      <c r="AC11" s="287"/>
      <c r="AD11" s="355"/>
      <c r="AE11" s="286">
        <f>BD.PD510[[#This Row],[Av.P3 '[%']]]*BD.PD510[[#This Row],[Ppto. Orden Interna '[DOP']]]</f>
        <v>0</v>
      </c>
      <c r="AF11" s="287"/>
      <c r="AG11" s="355"/>
      <c r="AH11" s="286">
        <f>BD.PD510[[#This Row],[Av.P4 '[%']]]*BD.PD510[[#This Row],[Ppto. Orden Interna '[DOP']]]</f>
        <v>0</v>
      </c>
      <c r="AI11" s="287"/>
      <c r="AJ11" s="355"/>
      <c r="AK11" s="286">
        <f>BD.PD510[[#This Row],[Av.P5 '[%']]]*BD.PD510[[#This Row],[Ppto. Orden Interna '[DOP']]]</f>
        <v>0</v>
      </c>
      <c r="AL11" s="356">
        <f>BD.PD510[[#This Row],[Pago 5]]+BD.PD510[[#This Row],[Pago 4]]+BD.PD510[[#This Row],[Pago 3]]+BD.PD510[[#This Row],[Pago 2]]+BD.PD510[[#This Row],[Pago 1]]</f>
        <v>43333.5</v>
      </c>
      <c r="AM11" s="318"/>
    </row>
    <row r="12" spans="1:241" ht="15" hidden="1" x14ac:dyDescent="0.2">
      <c r="A12" s="233">
        <v>7.01</v>
      </c>
      <c r="B12" s="281"/>
      <c r="C12" s="282" t="e" vm="1">
        <f>VLOOKUP(BD.PD510[[#This Row],[Pos]],[16]!PPto[#Data],3,FALSE)</f>
        <v>#REF!</v>
      </c>
      <c r="D12" s="233" t="s">
        <v>1041</v>
      </c>
      <c r="E12" s="284" t="str">
        <f>IF(BD.PD510[[#This Row],[.]]="*",VLOOKUP(BD.PD510[[#This Row],[Pos]],[16]Presupuesto!A:H,7,FALSE),"")</f>
        <v/>
      </c>
      <c r="F12" s="285" t="s">
        <v>1051</v>
      </c>
      <c r="G12" s="285"/>
      <c r="H12" s="285"/>
      <c r="I12" s="350">
        <v>2</v>
      </c>
      <c r="J12" s="233" t="s">
        <v>343</v>
      </c>
      <c r="K12" s="351">
        <f>IF(BD.PD510[[#This Row],[Mon]]="DOP",1,HLOOKUP(BD.PD510[[#This Row],[Mon]],$J$1:$K$2,2,FALSE))</f>
        <v>1</v>
      </c>
      <c r="L12" s="343">
        <v>24576.28</v>
      </c>
      <c r="M12" s="286">
        <f>BD.PD510[[#This Row],[Cant.]]*BD.PD510[[#This Row],[ Tasa ]]*BD.PD510[[#This Row],[ Precio Und.]]</f>
        <v>49152.56</v>
      </c>
      <c r="N12" s="352">
        <v>0</v>
      </c>
      <c r="O12" s="286">
        <f>IF(BD.PD510[[#This Row],[Liquid. '[%']]]&lt;&gt;0,(BD.PD510[[#This Row],[Valor Neto '[DOP']]]*BD.PD510[[#This Row],[Liquid. '[%']]])+BD.PD510[[#This Row],[Valor Neto '[DOP']]],BD.PD510[[#This Row],[Valor Neto '[DOP']]])</f>
        <v>49152.56</v>
      </c>
      <c r="P12" s="286">
        <f>BD.PD510[[#This Row],[Ppto. Orden Interna '[DOP']]]/HLOOKUP("USD",$J$1:$K$2,2,FALSE)</f>
        <v>756.19323076923069</v>
      </c>
      <c r="Q12" s="340" t="s">
        <v>1052</v>
      </c>
      <c r="R12" s="342"/>
      <c r="S12" s="342"/>
      <c r="T12" s="342"/>
      <c r="U12" s="342"/>
      <c r="V12" s="340" t="s">
        <v>1052</v>
      </c>
      <c r="W12" s="353"/>
      <c r="X12" s="354"/>
      <c r="Y12" s="286">
        <f>BD.PD510[[#This Row],[Av.P1 '[%']]]*BD.PD510[[#This Row],[Ppto. Orden Interna '[DOP']]]</f>
        <v>0</v>
      </c>
      <c r="Z12" s="287"/>
      <c r="AA12" s="355"/>
      <c r="AB12" s="286">
        <f>BD.PD510[[#This Row],[Av.P2 '[%']]]*BD.PD510[[#This Row],[Ppto. Orden Interna '[DOP']]]</f>
        <v>0</v>
      </c>
      <c r="AC12" s="287"/>
      <c r="AD12" s="355"/>
      <c r="AE12" s="286">
        <f>BD.PD510[[#This Row],[Av.P3 '[%']]]*BD.PD510[[#This Row],[Ppto. Orden Interna '[DOP']]]</f>
        <v>0</v>
      </c>
      <c r="AF12" s="287"/>
      <c r="AG12" s="355"/>
      <c r="AH12" s="286">
        <f>BD.PD510[[#This Row],[Av.P4 '[%']]]*BD.PD510[[#This Row],[Ppto. Orden Interna '[DOP']]]</f>
        <v>0</v>
      </c>
      <c r="AI12" s="287"/>
      <c r="AJ12" s="355"/>
      <c r="AK12" s="286">
        <f>BD.PD510[[#This Row],[Av.P5 '[%']]]*BD.PD510[[#This Row],[Ppto. Orden Interna '[DOP']]]</f>
        <v>0</v>
      </c>
      <c r="AL12" s="356">
        <f>BD.PD510[[#This Row],[Pago 5]]+BD.PD510[[#This Row],[Pago 4]]+BD.PD510[[#This Row],[Pago 3]]+BD.PD510[[#This Row],[Pago 2]]+BD.PD510[[#This Row],[Pago 1]]</f>
        <v>0</v>
      </c>
      <c r="AM12" s="318"/>
    </row>
    <row r="13" spans="1:241" ht="15" hidden="1" x14ac:dyDescent="0.2">
      <c r="A13" s="233">
        <v>8.0500000000000007</v>
      </c>
      <c r="B13" s="281"/>
      <c r="C13" s="282" t="e" vm="1">
        <f>VLOOKUP(BD.PD510[[#This Row],[Pos]],[16]!PPto[#Data],3,FALSE)</f>
        <v>#REF!</v>
      </c>
      <c r="D13" s="233" t="s">
        <v>1041</v>
      </c>
      <c r="E13" s="284" t="str">
        <f>IF(BD.PD510[[#This Row],[.]]="*",VLOOKUP(BD.PD510[[#This Row],[Pos]],[16]Presupuesto!A:H,7,FALSE),"")</f>
        <v/>
      </c>
      <c r="F13" s="285" t="s">
        <v>1053</v>
      </c>
      <c r="G13" s="285"/>
      <c r="H13" s="285"/>
      <c r="I13" s="350">
        <v>1</v>
      </c>
      <c r="J13" s="233" t="s">
        <v>343</v>
      </c>
      <c r="K13" s="351">
        <f>IF(BD.PD510[[#This Row],[Mon]]="DOP",1,HLOOKUP(BD.PD510[[#This Row],[Mon]],$J$1:$K$2,2,FALSE))</f>
        <v>1</v>
      </c>
      <c r="L13" s="343">
        <v>400000</v>
      </c>
      <c r="M13" s="286">
        <f>BD.PD510[[#This Row],[Cant.]]*BD.PD510[[#This Row],[ Tasa ]]*BD.PD510[[#This Row],[ Precio Und.]]</f>
        <v>400000</v>
      </c>
      <c r="N13" s="352">
        <v>0</v>
      </c>
      <c r="O13" s="286">
        <f>IF(BD.PD510[[#This Row],[Liquid. '[%']]]&lt;&gt;0,(BD.PD510[[#This Row],[Valor Neto '[DOP']]]*BD.PD510[[#This Row],[Liquid. '[%']]])+BD.PD510[[#This Row],[Valor Neto '[DOP']]],BD.PD510[[#This Row],[Valor Neto '[DOP']]])</f>
        <v>400000</v>
      </c>
      <c r="P13" s="286">
        <f>BD.PD510[[#This Row],[Ppto. Orden Interna '[DOP']]]/HLOOKUP("USD",$J$1:$K$2,2,FALSE)</f>
        <v>6153.8461538461543</v>
      </c>
      <c r="Q13" s="340" t="s">
        <v>1054</v>
      </c>
      <c r="R13" s="342"/>
      <c r="S13" s="342"/>
      <c r="T13" s="342"/>
      <c r="U13" s="342"/>
      <c r="V13" s="340" t="s">
        <v>1054</v>
      </c>
      <c r="W13" s="353">
        <v>1</v>
      </c>
      <c r="X13" s="354">
        <v>0.6</v>
      </c>
      <c r="Y13" s="286">
        <f>BD.PD510[[#This Row],[Av.P1 '[%']]]*BD.PD510[[#This Row],[Ppto. Orden Interna '[DOP']]]</f>
        <v>240000</v>
      </c>
      <c r="Z13" s="287">
        <v>3</v>
      </c>
      <c r="AA13" s="355">
        <v>0.4</v>
      </c>
      <c r="AB13" s="286">
        <f>BD.PD510[[#This Row],[Av.P2 '[%']]]*BD.PD510[[#This Row],[Ppto. Orden Interna '[DOP']]]</f>
        <v>160000</v>
      </c>
      <c r="AC13" s="287"/>
      <c r="AD13" s="355"/>
      <c r="AE13" s="286">
        <f>BD.PD510[[#This Row],[Av.P3 '[%']]]*BD.PD510[[#This Row],[Ppto. Orden Interna '[DOP']]]</f>
        <v>0</v>
      </c>
      <c r="AF13" s="287"/>
      <c r="AG13" s="355"/>
      <c r="AH13" s="286">
        <f>BD.PD510[[#This Row],[Av.P4 '[%']]]*BD.PD510[[#This Row],[Ppto. Orden Interna '[DOP']]]</f>
        <v>0</v>
      </c>
      <c r="AI13" s="287"/>
      <c r="AJ13" s="355"/>
      <c r="AK13" s="286">
        <f>BD.PD510[[#This Row],[Av.P5 '[%']]]*BD.PD510[[#This Row],[Ppto. Orden Interna '[DOP']]]</f>
        <v>0</v>
      </c>
      <c r="AL13" s="356">
        <f>BD.PD510[[#This Row],[Pago 5]]+BD.PD510[[#This Row],[Pago 4]]+BD.PD510[[#This Row],[Pago 3]]+BD.PD510[[#This Row],[Pago 2]]+BD.PD510[[#This Row],[Pago 1]]</f>
        <v>400000</v>
      </c>
      <c r="AM13" s="318"/>
    </row>
    <row r="14" spans="1:241" ht="15" hidden="1" x14ac:dyDescent="0.2">
      <c r="A14" s="233">
        <v>8.0500000000000007</v>
      </c>
      <c r="B14" s="281"/>
      <c r="C14" s="282" t="e" vm="1">
        <f>VLOOKUP(BD.PD510[[#This Row],[Pos]],[16]!PPto[#Data],3,FALSE)</f>
        <v>#REF!</v>
      </c>
      <c r="D14" s="233" t="s">
        <v>1041</v>
      </c>
      <c r="E14" s="284" t="str">
        <f>IF(BD.PD510[[#This Row],[.]]="*",VLOOKUP(BD.PD510[[#This Row],[Pos]],[16]Presupuesto!A:H,7,FALSE),"")</f>
        <v/>
      </c>
      <c r="F14" s="285" t="s">
        <v>1055</v>
      </c>
      <c r="G14" s="285"/>
      <c r="H14" s="285"/>
      <c r="I14" s="350">
        <v>2</v>
      </c>
      <c r="J14" s="233" t="s">
        <v>343</v>
      </c>
      <c r="K14" s="351">
        <f>IF(BD.PD510[[#This Row],[Mon]]="DOP",1,HLOOKUP(BD.PD510[[#This Row],[Mon]],$J$1:$K$2,2,FALSE))</f>
        <v>1</v>
      </c>
      <c r="L14" s="343">
        <v>12000</v>
      </c>
      <c r="M14" s="286">
        <f>BD.PD510[[#This Row],[Cant.]]*BD.PD510[[#This Row],[ Tasa ]]*BD.PD510[[#This Row],[ Precio Und.]]</f>
        <v>24000</v>
      </c>
      <c r="N14" s="352">
        <v>0</v>
      </c>
      <c r="O14" s="286">
        <f>IF(BD.PD510[[#This Row],[Liquid. '[%']]]&lt;&gt;0,(BD.PD510[[#This Row],[Valor Neto '[DOP']]]*BD.PD510[[#This Row],[Liquid. '[%']]])+BD.PD510[[#This Row],[Valor Neto '[DOP']]],BD.PD510[[#This Row],[Valor Neto '[DOP']]])</f>
        <v>24000</v>
      </c>
      <c r="P14" s="286">
        <f>BD.PD510[[#This Row],[Ppto. Orden Interna '[DOP']]]/HLOOKUP("USD",$J$1:$K$2,2,FALSE)</f>
        <v>369.23076923076923</v>
      </c>
      <c r="Q14" s="357" t="s">
        <v>1056</v>
      </c>
      <c r="R14" s="342"/>
      <c r="S14" s="342"/>
      <c r="T14" s="342"/>
      <c r="U14" s="342"/>
      <c r="V14" s="357" t="s">
        <v>1056</v>
      </c>
      <c r="W14" s="353"/>
      <c r="X14" s="354"/>
      <c r="Y14" s="286">
        <f>BD.PD510[[#This Row],[Av.P1 '[%']]]*BD.PD510[[#This Row],[Ppto. Orden Interna '[DOP']]]</f>
        <v>0</v>
      </c>
      <c r="Z14" s="287"/>
      <c r="AA14" s="355"/>
      <c r="AB14" s="286">
        <f>BD.PD510[[#This Row],[Av.P2 '[%']]]*BD.PD510[[#This Row],[Ppto. Orden Interna '[DOP']]]</f>
        <v>0</v>
      </c>
      <c r="AC14" s="287"/>
      <c r="AD14" s="355"/>
      <c r="AE14" s="286">
        <f>BD.PD510[[#This Row],[Av.P3 '[%']]]*BD.PD510[[#This Row],[Ppto. Orden Interna '[DOP']]]</f>
        <v>0</v>
      </c>
      <c r="AF14" s="287"/>
      <c r="AG14" s="355"/>
      <c r="AH14" s="286">
        <f>BD.PD510[[#This Row],[Av.P4 '[%']]]*BD.PD510[[#This Row],[Ppto. Orden Interna '[DOP']]]</f>
        <v>0</v>
      </c>
      <c r="AI14" s="287"/>
      <c r="AJ14" s="355"/>
      <c r="AK14" s="286">
        <f>BD.PD510[[#This Row],[Av.P5 '[%']]]*BD.PD510[[#This Row],[Ppto. Orden Interna '[DOP']]]</f>
        <v>0</v>
      </c>
      <c r="AL14" s="356">
        <f>BD.PD510[[#This Row],[Pago 5]]+BD.PD510[[#This Row],[Pago 4]]+BD.PD510[[#This Row],[Pago 3]]+BD.PD510[[#This Row],[Pago 2]]+BD.PD510[[#This Row],[Pago 1]]</f>
        <v>0</v>
      </c>
      <c r="AM14" s="318"/>
    </row>
    <row r="15" spans="1:241" ht="15" hidden="1" x14ac:dyDescent="0.2">
      <c r="A15" s="233">
        <v>8.0500000000000007</v>
      </c>
      <c r="B15" s="281"/>
      <c r="C15" s="282" t="e" vm="1">
        <f>VLOOKUP(BD.PD510[[#This Row],[Pos]],[16]!PPto[#Data],3,FALSE)</f>
        <v>#REF!</v>
      </c>
      <c r="D15" s="233" t="s">
        <v>1041</v>
      </c>
      <c r="E15" s="284" t="str">
        <f>IF(BD.PD510[[#This Row],[.]]="*",VLOOKUP(BD.PD510[[#This Row],[Pos]],[16]Presupuesto!A:H,7,FALSE),"")</f>
        <v/>
      </c>
      <c r="F15" s="285" t="s">
        <v>1057</v>
      </c>
      <c r="G15" s="285"/>
      <c r="H15" s="285"/>
      <c r="I15" s="350">
        <v>1</v>
      </c>
      <c r="J15" s="233" t="s">
        <v>343</v>
      </c>
      <c r="K15" s="351">
        <f>IF(BD.PD510[[#This Row],[Mon]]="DOP",1,HLOOKUP(BD.PD510[[#This Row],[Mon]],$J$1:$K$2,2,FALSE))</f>
        <v>1</v>
      </c>
      <c r="L15" s="343">
        <v>7769</v>
      </c>
      <c r="M15" s="286">
        <f>BD.PD510[[#This Row],[Cant.]]*BD.PD510[[#This Row],[ Tasa ]]*BD.PD510[[#This Row],[ Precio Und.]]</f>
        <v>7769</v>
      </c>
      <c r="N15" s="352">
        <v>0</v>
      </c>
      <c r="O15" s="286">
        <f>IF(BD.PD510[[#This Row],[Liquid. '[%']]]&lt;&gt;0,(BD.PD510[[#This Row],[Valor Neto '[DOP']]]*BD.PD510[[#This Row],[Liquid. '[%']]])+BD.PD510[[#This Row],[Valor Neto '[DOP']]],BD.PD510[[#This Row],[Valor Neto '[DOP']]])</f>
        <v>7769</v>
      </c>
      <c r="P15" s="286">
        <f>BD.PD510[[#This Row],[Ppto. Orden Interna '[DOP']]]/HLOOKUP("USD",$J$1:$K$2,2,FALSE)</f>
        <v>119.52307692307693</v>
      </c>
      <c r="Q15" s="358" t="s">
        <v>1058</v>
      </c>
      <c r="R15" s="342"/>
      <c r="S15" s="342"/>
      <c r="T15" s="342"/>
      <c r="U15" s="342"/>
      <c r="V15" s="358" t="s">
        <v>1058</v>
      </c>
      <c r="W15" s="353"/>
      <c r="X15" s="354"/>
      <c r="Y15" s="286">
        <f>BD.PD510[[#This Row],[Av.P1 '[%']]]*BD.PD510[[#This Row],[Ppto. Orden Interna '[DOP']]]</f>
        <v>0</v>
      </c>
      <c r="Z15" s="287"/>
      <c r="AA15" s="355"/>
      <c r="AB15" s="286">
        <f>BD.PD510[[#This Row],[Av.P2 '[%']]]*BD.PD510[[#This Row],[Ppto. Orden Interna '[DOP']]]</f>
        <v>0</v>
      </c>
      <c r="AC15" s="287"/>
      <c r="AD15" s="355"/>
      <c r="AE15" s="286">
        <f>BD.PD510[[#This Row],[Av.P3 '[%']]]*BD.PD510[[#This Row],[Ppto. Orden Interna '[DOP']]]</f>
        <v>0</v>
      </c>
      <c r="AF15" s="287"/>
      <c r="AG15" s="355"/>
      <c r="AH15" s="286">
        <f>BD.PD510[[#This Row],[Av.P4 '[%']]]*BD.PD510[[#This Row],[Ppto. Orden Interna '[DOP']]]</f>
        <v>0</v>
      </c>
      <c r="AI15" s="287"/>
      <c r="AJ15" s="355"/>
      <c r="AK15" s="286">
        <f>BD.PD510[[#This Row],[Av.P5 '[%']]]*BD.PD510[[#This Row],[Ppto. Orden Interna '[DOP']]]</f>
        <v>0</v>
      </c>
      <c r="AL15" s="356">
        <f>BD.PD510[[#This Row],[Pago 5]]+BD.PD510[[#This Row],[Pago 4]]+BD.PD510[[#This Row],[Pago 3]]+BD.PD510[[#This Row],[Pago 2]]+BD.PD510[[#This Row],[Pago 1]]</f>
        <v>0</v>
      </c>
      <c r="AM15" s="318"/>
    </row>
    <row r="16" spans="1:241" ht="15" hidden="1" x14ac:dyDescent="0.2">
      <c r="A16" s="233">
        <v>8.0500000000000007</v>
      </c>
      <c r="B16" s="281"/>
      <c r="C16" s="282" t="e" vm="1">
        <f>VLOOKUP(BD.PD510[[#This Row],[Pos]],[16]!PPto[#Data],3,FALSE)</f>
        <v>#REF!</v>
      </c>
      <c r="D16" s="233" t="s">
        <v>1041</v>
      </c>
      <c r="E16" s="284" t="str">
        <f>IF(BD.PD510[[#This Row],[.]]="*",VLOOKUP(BD.PD510[[#This Row],[Pos]],[16]Presupuesto!A:H,7,FALSE),"")</f>
        <v/>
      </c>
      <c r="F16" s="285" t="s">
        <v>1059</v>
      </c>
      <c r="G16" s="285"/>
      <c r="H16" s="285"/>
      <c r="I16" s="350">
        <v>1</v>
      </c>
      <c r="J16" s="233" t="s">
        <v>343</v>
      </c>
      <c r="K16" s="351">
        <f>IF(BD.PD510[[#This Row],[Mon]]="DOP",1,HLOOKUP(BD.PD510[[#This Row],[Mon]],$J$1:$K$2,2,FALSE))</f>
        <v>1</v>
      </c>
      <c r="L16" s="343">
        <v>5000</v>
      </c>
      <c r="M16" s="286">
        <f>BD.PD510[[#This Row],[Cant.]]*BD.PD510[[#This Row],[ Tasa ]]*BD.PD510[[#This Row],[ Precio Und.]]</f>
        <v>5000</v>
      </c>
      <c r="N16" s="352">
        <v>0</v>
      </c>
      <c r="O16" s="286">
        <f>IF(BD.PD510[[#This Row],[Liquid. '[%']]]&lt;&gt;0,(BD.PD510[[#This Row],[Valor Neto '[DOP']]]*BD.PD510[[#This Row],[Liquid. '[%']]])+BD.PD510[[#This Row],[Valor Neto '[DOP']]],BD.PD510[[#This Row],[Valor Neto '[DOP']]])</f>
        <v>5000</v>
      </c>
      <c r="P16" s="286">
        <f>BD.PD510[[#This Row],[Ppto. Orden Interna '[DOP']]]/HLOOKUP("USD",$J$1:$K$2,2,FALSE)</f>
        <v>76.92307692307692</v>
      </c>
      <c r="Q16" s="340"/>
      <c r="R16" s="342"/>
      <c r="S16" s="342"/>
      <c r="T16" s="342"/>
      <c r="U16" s="342"/>
      <c r="V16" s="340"/>
      <c r="W16" s="353"/>
      <c r="X16" s="354"/>
      <c r="Y16" s="286">
        <f>BD.PD510[[#This Row],[Av.P1 '[%']]]*BD.PD510[[#This Row],[Ppto. Orden Interna '[DOP']]]</f>
        <v>0</v>
      </c>
      <c r="Z16" s="287"/>
      <c r="AA16" s="355"/>
      <c r="AB16" s="286">
        <f>BD.PD510[[#This Row],[Av.P2 '[%']]]*BD.PD510[[#This Row],[Ppto. Orden Interna '[DOP']]]</f>
        <v>0</v>
      </c>
      <c r="AC16" s="287"/>
      <c r="AD16" s="355"/>
      <c r="AE16" s="286">
        <f>BD.PD510[[#This Row],[Av.P3 '[%']]]*BD.PD510[[#This Row],[Ppto. Orden Interna '[DOP']]]</f>
        <v>0</v>
      </c>
      <c r="AF16" s="287"/>
      <c r="AG16" s="355"/>
      <c r="AH16" s="286">
        <f>BD.PD510[[#This Row],[Av.P4 '[%']]]*BD.PD510[[#This Row],[Ppto. Orden Interna '[DOP']]]</f>
        <v>0</v>
      </c>
      <c r="AI16" s="287"/>
      <c r="AJ16" s="355"/>
      <c r="AK16" s="286">
        <f>BD.PD510[[#This Row],[Av.P5 '[%']]]*BD.PD510[[#This Row],[Ppto. Orden Interna '[DOP']]]</f>
        <v>0</v>
      </c>
      <c r="AL16" s="356">
        <f>BD.PD510[[#This Row],[Pago 5]]+BD.PD510[[#This Row],[Pago 4]]+BD.PD510[[#This Row],[Pago 3]]+BD.PD510[[#This Row],[Pago 2]]+BD.PD510[[#This Row],[Pago 1]]</f>
        <v>0</v>
      </c>
      <c r="AM16" s="318"/>
    </row>
    <row r="17" spans="1:39" ht="15" hidden="1" x14ac:dyDescent="0.2">
      <c r="A17" s="233">
        <v>8.06</v>
      </c>
      <c r="B17" s="281"/>
      <c r="C17" s="282" t="e" vm="1">
        <f>VLOOKUP(BD.PD510[[#This Row],[Pos]],[16]!PPto[#Data],3,FALSE)</f>
        <v>#REF!</v>
      </c>
      <c r="D17" s="233" t="s">
        <v>1041</v>
      </c>
      <c r="E17" s="284" t="str">
        <f>IF(BD.PD510[[#This Row],[.]]="*",VLOOKUP(BD.PD510[[#This Row],[Pos]],[16]Presupuesto!A:H,7,FALSE),"")</f>
        <v/>
      </c>
      <c r="F17" s="285" t="s">
        <v>1060</v>
      </c>
      <c r="G17" s="285"/>
      <c r="H17" s="285"/>
      <c r="I17" s="350">
        <v>1</v>
      </c>
      <c r="J17" s="233" t="s">
        <v>343</v>
      </c>
      <c r="K17" s="351">
        <f>IF(BD.PD510[[#This Row],[Mon]]="DOP",1,HLOOKUP(BD.PD510[[#This Row],[Mon]],$J$1:$K$2,2,FALSE))</f>
        <v>1</v>
      </c>
      <c r="L17" s="343">
        <v>1975</v>
      </c>
      <c r="M17" s="286">
        <f>BD.PD510[[#This Row],[Cant.]]*BD.PD510[[#This Row],[ Tasa ]]*BD.PD510[[#This Row],[ Precio Und.]]</f>
        <v>1975</v>
      </c>
      <c r="N17" s="352">
        <v>0</v>
      </c>
      <c r="O17" s="286">
        <f>IF(BD.PD510[[#This Row],[Liquid. '[%']]]&lt;&gt;0,(BD.PD510[[#This Row],[Valor Neto '[DOP']]]*BD.PD510[[#This Row],[Liquid. '[%']]])+BD.PD510[[#This Row],[Valor Neto '[DOP']]],BD.PD510[[#This Row],[Valor Neto '[DOP']]])</f>
        <v>1975</v>
      </c>
      <c r="P17" s="286">
        <f>BD.PD510[[#This Row],[Ppto. Orden Interna '[DOP']]]/HLOOKUP("USD",$J$1:$K$2,2,FALSE)</f>
        <v>30.384615384615383</v>
      </c>
      <c r="Q17" s="357" t="s">
        <v>1061</v>
      </c>
      <c r="R17" s="342"/>
      <c r="S17" s="342"/>
      <c r="T17" s="342"/>
      <c r="U17" s="342"/>
      <c r="V17" s="357" t="s">
        <v>1061</v>
      </c>
      <c r="W17" s="353"/>
      <c r="X17" s="354"/>
      <c r="Y17" s="286">
        <f>BD.PD510[[#This Row],[Av.P1 '[%']]]*BD.PD510[[#This Row],[Ppto. Orden Interna '[DOP']]]</f>
        <v>0</v>
      </c>
      <c r="Z17" s="287"/>
      <c r="AA17" s="355"/>
      <c r="AB17" s="286">
        <f>BD.PD510[[#This Row],[Av.P2 '[%']]]*BD.PD510[[#This Row],[Ppto. Orden Interna '[DOP']]]</f>
        <v>0</v>
      </c>
      <c r="AC17" s="287"/>
      <c r="AD17" s="355"/>
      <c r="AE17" s="286">
        <f>BD.PD510[[#This Row],[Av.P3 '[%']]]*BD.PD510[[#This Row],[Ppto. Orden Interna '[DOP']]]</f>
        <v>0</v>
      </c>
      <c r="AF17" s="287"/>
      <c r="AG17" s="355"/>
      <c r="AH17" s="286">
        <f>BD.PD510[[#This Row],[Av.P4 '[%']]]*BD.PD510[[#This Row],[Ppto. Orden Interna '[DOP']]]</f>
        <v>0</v>
      </c>
      <c r="AI17" s="287"/>
      <c r="AJ17" s="355"/>
      <c r="AK17" s="286">
        <f>BD.PD510[[#This Row],[Av.P5 '[%']]]*BD.PD510[[#This Row],[Ppto. Orden Interna '[DOP']]]</f>
        <v>0</v>
      </c>
      <c r="AL17" s="356">
        <f>BD.PD510[[#This Row],[Pago 5]]+BD.PD510[[#This Row],[Pago 4]]+BD.PD510[[#This Row],[Pago 3]]+BD.PD510[[#This Row],[Pago 2]]+BD.PD510[[#This Row],[Pago 1]]</f>
        <v>0</v>
      </c>
      <c r="AM17" s="318"/>
    </row>
    <row r="18" spans="1:39" ht="15" hidden="1" x14ac:dyDescent="0.2">
      <c r="A18" s="233">
        <v>8.06</v>
      </c>
      <c r="B18" s="281"/>
      <c r="C18" s="282" t="e" vm="1">
        <f>VLOOKUP(BD.PD510[[#This Row],[Pos]],[16]!PPto[#Data],3,FALSE)</f>
        <v>#REF!</v>
      </c>
      <c r="D18" s="233" t="s">
        <v>1041</v>
      </c>
      <c r="E18" s="284" t="str">
        <f>IF(BD.PD510[[#This Row],[.]]="*",VLOOKUP(BD.PD510[[#This Row],[Pos]],[16]Presupuesto!A:H,7,FALSE),"")</f>
        <v/>
      </c>
      <c r="F18" s="285" t="s">
        <v>1062</v>
      </c>
      <c r="G18" s="285"/>
      <c r="H18" s="285"/>
      <c r="I18" s="350">
        <v>3</v>
      </c>
      <c r="J18" s="233" t="s">
        <v>343</v>
      </c>
      <c r="K18" s="351">
        <f>IF(BD.PD510[[#This Row],[Mon]]="DOP",1,HLOOKUP(BD.PD510[[#This Row],[Mon]],$J$1:$K$2,2,FALSE))</f>
        <v>1</v>
      </c>
      <c r="L18" s="343">
        <v>5000</v>
      </c>
      <c r="M18" s="286">
        <f>BD.PD510[[#This Row],[Cant.]]*BD.PD510[[#This Row],[ Tasa ]]*BD.PD510[[#This Row],[ Precio Und.]]</f>
        <v>15000</v>
      </c>
      <c r="N18" s="352">
        <v>0</v>
      </c>
      <c r="O18" s="286">
        <f>IF(BD.PD510[[#This Row],[Liquid. '[%']]]&lt;&gt;0,(BD.PD510[[#This Row],[Valor Neto '[DOP']]]*BD.PD510[[#This Row],[Liquid. '[%']]])+BD.PD510[[#This Row],[Valor Neto '[DOP']]],BD.PD510[[#This Row],[Valor Neto '[DOP']]])</f>
        <v>15000</v>
      </c>
      <c r="P18" s="286">
        <f>BD.PD510[[#This Row],[Ppto. Orden Interna '[DOP']]]/HLOOKUP("USD",$J$1:$K$2,2,FALSE)</f>
        <v>230.76923076923077</v>
      </c>
      <c r="Q18" s="340" t="s">
        <v>1063</v>
      </c>
      <c r="R18" s="342"/>
      <c r="S18" s="342"/>
      <c r="T18" s="342"/>
      <c r="U18" s="342"/>
      <c r="V18" s="340" t="s">
        <v>1063</v>
      </c>
      <c r="W18" s="353"/>
      <c r="X18" s="354"/>
      <c r="Y18" s="286">
        <f>BD.PD510[[#This Row],[Av.P1 '[%']]]*BD.PD510[[#This Row],[Ppto. Orden Interna '[DOP']]]</f>
        <v>0</v>
      </c>
      <c r="Z18" s="287"/>
      <c r="AA18" s="355"/>
      <c r="AB18" s="286">
        <f>BD.PD510[[#This Row],[Av.P2 '[%']]]*BD.PD510[[#This Row],[Ppto. Orden Interna '[DOP']]]</f>
        <v>0</v>
      </c>
      <c r="AC18" s="287"/>
      <c r="AD18" s="355"/>
      <c r="AE18" s="286">
        <f>BD.PD510[[#This Row],[Av.P3 '[%']]]*BD.PD510[[#This Row],[Ppto. Orden Interna '[DOP']]]</f>
        <v>0</v>
      </c>
      <c r="AF18" s="287"/>
      <c r="AG18" s="355"/>
      <c r="AH18" s="286">
        <f>BD.PD510[[#This Row],[Av.P4 '[%']]]*BD.PD510[[#This Row],[Ppto. Orden Interna '[DOP']]]</f>
        <v>0</v>
      </c>
      <c r="AI18" s="287"/>
      <c r="AJ18" s="355"/>
      <c r="AK18" s="286">
        <f>BD.PD510[[#This Row],[Av.P5 '[%']]]*BD.PD510[[#This Row],[Ppto. Orden Interna '[DOP']]]</f>
        <v>0</v>
      </c>
      <c r="AL18" s="356">
        <f>BD.PD510[[#This Row],[Pago 5]]+BD.PD510[[#This Row],[Pago 4]]+BD.PD510[[#This Row],[Pago 3]]+BD.PD510[[#This Row],[Pago 2]]+BD.PD510[[#This Row],[Pago 1]]</f>
        <v>0</v>
      </c>
      <c r="AM18" s="318"/>
    </row>
    <row r="19" spans="1:39" ht="13.7" hidden="1" customHeight="1" x14ac:dyDescent="0.2">
      <c r="A19" s="233">
        <v>8.06</v>
      </c>
      <c r="B19" s="281"/>
      <c r="C19" s="282" t="e" vm="1">
        <f>VLOOKUP(BD.PD510[[#This Row],[Pos]],[16]!PPto[#Data],3,FALSE)</f>
        <v>#REF!</v>
      </c>
      <c r="D19" s="233" t="s">
        <v>1041</v>
      </c>
      <c r="E19" s="284" t="str">
        <f>IF(BD.PD510[[#This Row],[.]]="*",VLOOKUP(BD.PD510[[#This Row],[Pos]],[16]Presupuesto!A:H,7,FALSE),"")</f>
        <v/>
      </c>
      <c r="F19" s="285" t="s">
        <v>1064</v>
      </c>
      <c r="G19" s="285"/>
      <c r="H19" s="285"/>
      <c r="I19" s="350">
        <v>1</v>
      </c>
      <c r="J19" s="233" t="s">
        <v>343</v>
      </c>
      <c r="K19" s="351">
        <f>IF(BD.PD510[[#This Row],[Mon]]="DOP",1,HLOOKUP(BD.PD510[[#This Row],[Mon]],$J$1:$K$2,2,FALSE))</f>
        <v>1</v>
      </c>
      <c r="L19" s="343">
        <v>12000</v>
      </c>
      <c r="M19" s="286">
        <f>BD.PD510[[#This Row],[Cant.]]*BD.PD510[[#This Row],[ Tasa ]]*BD.PD510[[#This Row],[ Precio Und.]]</f>
        <v>12000</v>
      </c>
      <c r="N19" s="352">
        <v>0</v>
      </c>
      <c r="O19" s="286">
        <f>IF(BD.PD510[[#This Row],[Liquid. '[%']]]&lt;&gt;0,(BD.PD510[[#This Row],[Valor Neto '[DOP']]]*BD.PD510[[#This Row],[Liquid. '[%']]])+BD.PD510[[#This Row],[Valor Neto '[DOP']]],BD.PD510[[#This Row],[Valor Neto '[DOP']]])</f>
        <v>12000</v>
      </c>
      <c r="P19" s="286">
        <f>BD.PD510[[#This Row],[Ppto. Orden Interna '[DOP']]]/HLOOKUP("USD",$J$1:$K$2,2,FALSE)</f>
        <v>184.61538461538461</v>
      </c>
      <c r="Q19" s="340" t="s">
        <v>1063</v>
      </c>
      <c r="R19" s="342"/>
      <c r="S19" s="342"/>
      <c r="T19" s="342"/>
      <c r="U19" s="342"/>
      <c r="V19" s="340" t="s">
        <v>1063</v>
      </c>
      <c r="W19" s="353"/>
      <c r="X19" s="354"/>
      <c r="Y19" s="286">
        <f>BD.PD510[[#This Row],[Av.P1 '[%']]]*BD.PD510[[#This Row],[Ppto. Orden Interna '[DOP']]]</f>
        <v>0</v>
      </c>
      <c r="Z19" s="287"/>
      <c r="AA19" s="355"/>
      <c r="AB19" s="286">
        <f>BD.PD510[[#This Row],[Av.P2 '[%']]]*BD.PD510[[#This Row],[Ppto. Orden Interna '[DOP']]]</f>
        <v>0</v>
      </c>
      <c r="AC19" s="287"/>
      <c r="AD19" s="355"/>
      <c r="AE19" s="286">
        <f>BD.PD510[[#This Row],[Av.P3 '[%']]]*BD.PD510[[#This Row],[Ppto. Orden Interna '[DOP']]]</f>
        <v>0</v>
      </c>
      <c r="AF19" s="287"/>
      <c r="AG19" s="355"/>
      <c r="AH19" s="286">
        <f>BD.PD510[[#This Row],[Av.P4 '[%']]]*BD.PD510[[#This Row],[Ppto. Orden Interna '[DOP']]]</f>
        <v>0</v>
      </c>
      <c r="AI19" s="287"/>
      <c r="AJ19" s="355"/>
      <c r="AK19" s="286">
        <f>BD.PD510[[#This Row],[Av.P5 '[%']]]*BD.PD510[[#This Row],[Ppto. Orden Interna '[DOP']]]</f>
        <v>0</v>
      </c>
      <c r="AL19" s="356">
        <f>BD.PD510[[#This Row],[Pago 5]]+BD.PD510[[#This Row],[Pago 4]]+BD.PD510[[#This Row],[Pago 3]]+BD.PD510[[#This Row],[Pago 2]]+BD.PD510[[#This Row],[Pago 1]]</f>
        <v>0</v>
      </c>
      <c r="AM19" s="318"/>
    </row>
    <row r="20" spans="1:39" ht="15" hidden="1" x14ac:dyDescent="0.2">
      <c r="A20" s="233">
        <v>8.06</v>
      </c>
      <c r="B20" s="281"/>
      <c r="C20" s="282" t="e" vm="1">
        <f>VLOOKUP(BD.PD510[[#This Row],[Pos]],[16]!PPto[#Data],3,FALSE)</f>
        <v>#REF!</v>
      </c>
      <c r="D20" s="233" t="s">
        <v>1041</v>
      </c>
      <c r="E20" s="284" t="str">
        <f>IF(BD.PD510[[#This Row],[.]]="*",VLOOKUP(BD.PD510[[#This Row],[Pos]],[16]Presupuesto!A:H,7,FALSE),"")</f>
        <v/>
      </c>
      <c r="F20" s="285" t="s">
        <v>1065</v>
      </c>
      <c r="G20" s="285"/>
      <c r="H20" s="285"/>
      <c r="I20" s="350">
        <v>1</v>
      </c>
      <c r="J20" s="233" t="s">
        <v>343</v>
      </c>
      <c r="K20" s="351">
        <f>IF(BD.PD510[[#This Row],[Mon]]="DOP",1,HLOOKUP(BD.PD510[[#This Row],[Mon]],$J$1:$K$2,2,FALSE))</f>
        <v>1</v>
      </c>
      <c r="L20" s="343">
        <v>3000</v>
      </c>
      <c r="M20" s="286">
        <f>BD.PD510[[#This Row],[Cant.]]*BD.PD510[[#This Row],[ Tasa ]]*BD.PD510[[#This Row],[ Precio Und.]]</f>
        <v>3000</v>
      </c>
      <c r="N20" s="352">
        <v>0</v>
      </c>
      <c r="O20" s="286">
        <f>IF(BD.PD510[[#This Row],[Liquid. '[%']]]&lt;&gt;0,(BD.PD510[[#This Row],[Valor Neto '[DOP']]]*BD.PD510[[#This Row],[Liquid. '[%']]])+BD.PD510[[#This Row],[Valor Neto '[DOP']]],BD.PD510[[#This Row],[Valor Neto '[DOP']]])</f>
        <v>3000</v>
      </c>
      <c r="P20" s="286">
        <f>BD.PD510[[#This Row],[Ppto. Orden Interna '[DOP']]]/HLOOKUP("USD",$J$1:$K$2,2,FALSE)</f>
        <v>46.153846153846153</v>
      </c>
      <c r="Q20" s="340" t="s">
        <v>743</v>
      </c>
      <c r="R20" s="342"/>
      <c r="S20" s="342"/>
      <c r="T20" s="342"/>
      <c r="U20" s="342"/>
      <c r="V20" s="340" t="s">
        <v>743</v>
      </c>
      <c r="W20" s="353"/>
      <c r="X20" s="354"/>
      <c r="Y20" s="286">
        <f>BD.PD510[[#This Row],[Av.P1 '[%']]]*BD.PD510[[#This Row],[Ppto. Orden Interna '[DOP']]]</f>
        <v>0</v>
      </c>
      <c r="Z20" s="287"/>
      <c r="AA20" s="355"/>
      <c r="AB20" s="286">
        <f>BD.PD510[[#This Row],[Av.P2 '[%']]]*BD.PD510[[#This Row],[Ppto. Orden Interna '[DOP']]]</f>
        <v>0</v>
      </c>
      <c r="AC20" s="287"/>
      <c r="AD20" s="355"/>
      <c r="AE20" s="286">
        <f>BD.PD510[[#This Row],[Av.P3 '[%']]]*BD.PD510[[#This Row],[Ppto. Orden Interna '[DOP']]]</f>
        <v>0</v>
      </c>
      <c r="AF20" s="287"/>
      <c r="AG20" s="355"/>
      <c r="AH20" s="286">
        <f>BD.PD510[[#This Row],[Av.P4 '[%']]]*BD.PD510[[#This Row],[Ppto. Orden Interna '[DOP']]]</f>
        <v>0</v>
      </c>
      <c r="AI20" s="287"/>
      <c r="AJ20" s="355"/>
      <c r="AK20" s="286">
        <f>BD.PD510[[#This Row],[Av.P5 '[%']]]*BD.PD510[[#This Row],[Ppto. Orden Interna '[DOP']]]</f>
        <v>0</v>
      </c>
      <c r="AL20" s="356">
        <f>BD.PD510[[#This Row],[Pago 5]]+BD.PD510[[#This Row],[Pago 4]]+BD.PD510[[#This Row],[Pago 3]]+BD.PD510[[#This Row],[Pago 2]]+BD.PD510[[#This Row],[Pago 1]]</f>
        <v>0</v>
      </c>
      <c r="AM20" s="318"/>
    </row>
    <row r="21" spans="1:39" ht="15" hidden="1" x14ac:dyDescent="0.2">
      <c r="A21" s="233">
        <v>7.07</v>
      </c>
      <c r="B21" s="281"/>
      <c r="C21" s="282" t="e" vm="1">
        <f>VLOOKUP(BD.PD510[[#This Row],[Pos]],[16]!PPto[#Data],3,FALSE)</f>
        <v>#REF!</v>
      </c>
      <c r="D21" s="233" t="s">
        <v>1041</v>
      </c>
      <c r="E21" s="284" t="str">
        <f>IF(BD.PD510[[#This Row],[.]]="*",VLOOKUP(BD.PD510[[#This Row],[Pos]],[16]Presupuesto!A:H,7,FALSE),"")</f>
        <v/>
      </c>
      <c r="F21" s="285" t="s">
        <v>1066</v>
      </c>
      <c r="G21" s="285"/>
      <c r="H21" s="285"/>
      <c r="I21" s="350">
        <v>1</v>
      </c>
      <c r="J21" s="233" t="s">
        <v>343</v>
      </c>
      <c r="K21" s="351">
        <f>IF(BD.PD510[[#This Row],[Mon]]="DOP",1,HLOOKUP(BD.PD510[[#This Row],[Mon]],$J$1:$K$2,2,FALSE))</f>
        <v>1</v>
      </c>
      <c r="L21" s="343">
        <v>30000</v>
      </c>
      <c r="M21" s="286">
        <f>BD.PD510[[#This Row],[Cant.]]*BD.PD510[[#This Row],[ Tasa ]]*BD.PD510[[#This Row],[ Precio Und.]]</f>
        <v>30000</v>
      </c>
      <c r="N21" s="352">
        <v>0</v>
      </c>
      <c r="O21" s="286">
        <f>IF(BD.PD510[[#This Row],[Liquid. '[%']]]&lt;&gt;0,(BD.PD510[[#This Row],[Valor Neto '[DOP']]]*BD.PD510[[#This Row],[Liquid. '[%']]])+BD.PD510[[#This Row],[Valor Neto '[DOP']]],BD.PD510[[#This Row],[Valor Neto '[DOP']]])</f>
        <v>30000</v>
      </c>
      <c r="P21" s="286">
        <f>BD.PD510[[#This Row],[Ppto. Orden Interna '[DOP']]]/HLOOKUP("USD",$J$1:$K$2,2,FALSE)</f>
        <v>461.53846153846155</v>
      </c>
      <c r="Q21" s="340"/>
      <c r="R21" s="342"/>
      <c r="S21" s="342"/>
      <c r="T21" s="342"/>
      <c r="U21" s="342"/>
      <c r="V21" s="340"/>
      <c r="W21" s="353"/>
      <c r="X21" s="354"/>
      <c r="Y21" s="286">
        <f>BD.PD510[[#This Row],[Av.P1 '[%']]]*BD.PD510[[#This Row],[Ppto. Orden Interna '[DOP']]]</f>
        <v>0</v>
      </c>
      <c r="Z21" s="287"/>
      <c r="AA21" s="355"/>
      <c r="AB21" s="286">
        <f>BD.PD510[[#This Row],[Av.P2 '[%']]]*BD.PD510[[#This Row],[Ppto. Orden Interna '[DOP']]]</f>
        <v>0</v>
      </c>
      <c r="AC21" s="287"/>
      <c r="AD21" s="355"/>
      <c r="AE21" s="286">
        <f>BD.PD510[[#This Row],[Av.P3 '[%']]]*BD.PD510[[#This Row],[Ppto. Orden Interna '[DOP']]]</f>
        <v>0</v>
      </c>
      <c r="AF21" s="287"/>
      <c r="AG21" s="355"/>
      <c r="AH21" s="286">
        <f>BD.PD510[[#This Row],[Av.P4 '[%']]]*BD.PD510[[#This Row],[Ppto. Orden Interna '[DOP']]]</f>
        <v>0</v>
      </c>
      <c r="AI21" s="287"/>
      <c r="AJ21" s="355"/>
      <c r="AK21" s="286">
        <f>BD.PD510[[#This Row],[Av.P5 '[%']]]*BD.PD510[[#This Row],[Ppto. Orden Interna '[DOP']]]</f>
        <v>0</v>
      </c>
      <c r="AL21" s="356">
        <f>BD.PD510[[#This Row],[Pago 5]]+BD.PD510[[#This Row],[Pago 4]]+BD.PD510[[#This Row],[Pago 3]]+BD.PD510[[#This Row],[Pago 2]]+BD.PD510[[#This Row],[Pago 1]]</f>
        <v>0</v>
      </c>
      <c r="AM21" s="318"/>
    </row>
    <row r="22" spans="1:39" ht="15" hidden="1" x14ac:dyDescent="0.2">
      <c r="A22" s="233">
        <v>7.07</v>
      </c>
      <c r="B22" s="281"/>
      <c r="C22" s="282" t="e" vm="1">
        <f>VLOOKUP(BD.PD510[[#This Row],[Pos]],[16]!PPto[#Data],3,FALSE)</f>
        <v>#REF!</v>
      </c>
      <c r="D22" s="233" t="s">
        <v>1041</v>
      </c>
      <c r="E22" s="284" t="str">
        <f>IF(BD.PD510[[#This Row],[.]]="*",VLOOKUP(BD.PD510[[#This Row],[Pos]],[16]Presupuesto!A:H,7,FALSE),"")</f>
        <v/>
      </c>
      <c r="F22" s="285" t="s">
        <v>1067</v>
      </c>
      <c r="G22" s="285"/>
      <c r="H22" s="285"/>
      <c r="I22" s="350">
        <v>2</v>
      </c>
      <c r="J22" s="233" t="s">
        <v>285</v>
      </c>
      <c r="K22" s="351">
        <f>IF(BD.PD510[[#This Row],[Mon]]="DOP",1,HLOOKUP(BD.PD510[[#This Row],[Mon]],$J$1:$K$2,2,FALSE))</f>
        <v>77</v>
      </c>
      <c r="L22" s="343">
        <v>5140</v>
      </c>
      <c r="M22" s="286">
        <f>BD.PD510[[#This Row],[Cant.]]*BD.PD510[[#This Row],[ Tasa ]]*BD.PD510[[#This Row],[ Precio Und.]]</f>
        <v>791560</v>
      </c>
      <c r="N22" s="352">
        <v>0.15</v>
      </c>
      <c r="O22" s="286">
        <f>IF(BD.PD510[[#This Row],[Liquid. '[%']]]&lt;&gt;0,(BD.PD510[[#This Row],[Valor Neto '[DOP']]]*BD.PD510[[#This Row],[Liquid. '[%']]])+BD.PD510[[#This Row],[Valor Neto '[DOP']]],BD.PD510[[#This Row],[Valor Neto '[DOP']]])</f>
        <v>910294</v>
      </c>
      <c r="P22" s="286">
        <f>BD.PD510[[#This Row],[Ppto. Orden Interna '[DOP']]]/HLOOKUP("USD",$J$1:$K$2,2,FALSE)</f>
        <v>14004.523076923077</v>
      </c>
      <c r="Q22" s="340" t="s">
        <v>1043</v>
      </c>
      <c r="R22" s="342"/>
      <c r="S22" s="342"/>
      <c r="T22" s="342"/>
      <c r="U22" s="342"/>
      <c r="V22" s="340" t="s">
        <v>1043</v>
      </c>
      <c r="W22" s="353">
        <v>1</v>
      </c>
      <c r="X22" s="354">
        <v>1</v>
      </c>
      <c r="Y22" s="286">
        <f>BD.PD510[[#This Row],[Av.P1 '[%']]]*BD.PD510[[#This Row],[Ppto. Orden Interna '[DOP']]]</f>
        <v>910294</v>
      </c>
      <c r="Z22" s="287"/>
      <c r="AA22" s="355"/>
      <c r="AB22" s="286">
        <f>BD.PD510[[#This Row],[Av.P2 '[%']]]*BD.PD510[[#This Row],[Ppto. Orden Interna '[DOP']]]</f>
        <v>0</v>
      </c>
      <c r="AC22" s="287"/>
      <c r="AD22" s="355"/>
      <c r="AE22" s="286">
        <f>BD.PD510[[#This Row],[Av.P3 '[%']]]*BD.PD510[[#This Row],[Ppto. Orden Interna '[DOP']]]</f>
        <v>0</v>
      </c>
      <c r="AF22" s="287"/>
      <c r="AG22" s="355"/>
      <c r="AH22" s="286">
        <f>BD.PD510[[#This Row],[Av.P4 '[%']]]*BD.PD510[[#This Row],[Ppto. Orden Interna '[DOP']]]</f>
        <v>0</v>
      </c>
      <c r="AI22" s="287"/>
      <c r="AJ22" s="355"/>
      <c r="AK22" s="286">
        <f>BD.PD510[[#This Row],[Av.P5 '[%']]]*BD.PD510[[#This Row],[Ppto. Orden Interna '[DOP']]]</f>
        <v>0</v>
      </c>
      <c r="AL22" s="356">
        <f>BD.PD510[[#This Row],[Pago 5]]+BD.PD510[[#This Row],[Pago 4]]+BD.PD510[[#This Row],[Pago 3]]+BD.PD510[[#This Row],[Pago 2]]+BD.PD510[[#This Row],[Pago 1]]</f>
        <v>910294</v>
      </c>
      <c r="AM22" s="318"/>
    </row>
    <row r="23" spans="1:39" ht="15" hidden="1" x14ac:dyDescent="0.2">
      <c r="A23" s="233">
        <v>7.07</v>
      </c>
      <c r="B23" s="281"/>
      <c r="C23" s="282" t="e" vm="1">
        <f>VLOOKUP(BD.PD510[[#This Row],[Pos]],[16]!PPto[#Data],3,FALSE)</f>
        <v>#REF!</v>
      </c>
      <c r="D23" s="233" t="s">
        <v>1041</v>
      </c>
      <c r="E23" s="284" t="str">
        <f>IF(BD.PD510[[#This Row],[.]]="*",VLOOKUP(BD.PD510[[#This Row],[Pos]],[16]Presupuesto!A:H,7,FALSE),"")</f>
        <v/>
      </c>
      <c r="F23" s="285" t="s">
        <v>1068</v>
      </c>
      <c r="G23" s="285"/>
      <c r="H23" s="285"/>
      <c r="I23" s="350">
        <v>1</v>
      </c>
      <c r="J23" s="233" t="s">
        <v>285</v>
      </c>
      <c r="K23" s="351">
        <f>IF(BD.PD510[[#This Row],[Mon]]="DOP",1,HLOOKUP(BD.PD510[[#This Row],[Mon]],$J$1:$K$2,2,FALSE))</f>
        <v>77</v>
      </c>
      <c r="L23" s="343">
        <v>2225</v>
      </c>
      <c r="M23" s="286">
        <f>BD.PD510[[#This Row],[Cant.]]*BD.PD510[[#This Row],[ Tasa ]]*BD.PD510[[#This Row],[ Precio Und.]]</f>
        <v>171325</v>
      </c>
      <c r="N23" s="352">
        <v>0.15</v>
      </c>
      <c r="O23" s="286">
        <f>IF(BD.PD510[[#This Row],[Liquid. '[%']]]&lt;&gt;0,(BD.PD510[[#This Row],[Valor Neto '[DOP']]]*BD.PD510[[#This Row],[Liquid. '[%']]])+BD.PD510[[#This Row],[Valor Neto '[DOP']]],BD.PD510[[#This Row],[Valor Neto '[DOP']]])</f>
        <v>197023.75</v>
      </c>
      <c r="P23" s="286">
        <f>BD.PD510[[#This Row],[Ppto. Orden Interna '[DOP']]]/HLOOKUP("USD",$J$1:$K$2,2,FALSE)</f>
        <v>3031.1346153846152</v>
      </c>
      <c r="Q23" s="340" t="s">
        <v>1043</v>
      </c>
      <c r="R23" s="342"/>
      <c r="S23" s="342"/>
      <c r="T23" s="342"/>
      <c r="U23" s="342"/>
      <c r="V23" s="340" t="s">
        <v>1043</v>
      </c>
      <c r="W23" s="353">
        <v>1</v>
      </c>
      <c r="X23" s="354">
        <v>1</v>
      </c>
      <c r="Y23" s="286">
        <f>BD.PD510[[#This Row],[Av.P1 '[%']]]*BD.PD510[[#This Row],[Ppto. Orden Interna '[DOP']]]</f>
        <v>197023.75</v>
      </c>
      <c r="Z23" s="287"/>
      <c r="AA23" s="355"/>
      <c r="AB23" s="286">
        <f>BD.PD510[[#This Row],[Av.P2 '[%']]]*BD.PD510[[#This Row],[Ppto. Orden Interna '[DOP']]]</f>
        <v>0</v>
      </c>
      <c r="AC23" s="287"/>
      <c r="AD23" s="355"/>
      <c r="AE23" s="286">
        <f>BD.PD510[[#This Row],[Av.P3 '[%']]]*BD.PD510[[#This Row],[Ppto. Orden Interna '[DOP']]]</f>
        <v>0</v>
      </c>
      <c r="AF23" s="287"/>
      <c r="AG23" s="355"/>
      <c r="AH23" s="286">
        <f>BD.PD510[[#This Row],[Av.P4 '[%']]]*BD.PD510[[#This Row],[Ppto. Orden Interna '[DOP']]]</f>
        <v>0</v>
      </c>
      <c r="AI23" s="287"/>
      <c r="AJ23" s="355"/>
      <c r="AK23" s="286">
        <f>BD.PD510[[#This Row],[Av.P5 '[%']]]*BD.PD510[[#This Row],[Ppto. Orden Interna '[DOP']]]</f>
        <v>0</v>
      </c>
      <c r="AL23" s="356">
        <f>BD.PD510[[#This Row],[Pago 5]]+BD.PD510[[#This Row],[Pago 4]]+BD.PD510[[#This Row],[Pago 3]]+BD.PD510[[#This Row],[Pago 2]]+BD.PD510[[#This Row],[Pago 1]]</f>
        <v>197023.75</v>
      </c>
      <c r="AM23" s="318"/>
    </row>
    <row r="24" spans="1:39" ht="15" hidden="1" x14ac:dyDescent="0.25">
      <c r="A24" s="233">
        <v>7.07</v>
      </c>
      <c r="B24" s="281"/>
      <c r="C24" s="282" t="e" vm="1">
        <f>VLOOKUP(BD.PD510[[#This Row],[Pos]],[16]!PPto[#Data],3,FALSE)</f>
        <v>#REF!</v>
      </c>
      <c r="D24" s="233" t="s">
        <v>1041</v>
      </c>
      <c r="E24" s="284" t="str">
        <f>IF(BD.PD510[[#This Row],[.]]="*",VLOOKUP(BD.PD510[[#This Row],[Pos]],[16]Presupuesto!A:H,7,FALSE),"")</f>
        <v/>
      </c>
      <c r="F24" s="285" t="s">
        <v>1069</v>
      </c>
      <c r="G24" s="285"/>
      <c r="H24" s="285"/>
      <c r="I24" s="350">
        <v>1</v>
      </c>
      <c r="J24" s="233" t="s">
        <v>343</v>
      </c>
      <c r="K24" s="351">
        <f>IF(BD.PD510[[#This Row],[Mon]]="DOP",1,HLOOKUP(BD.PD510[[#This Row],[Mon]],$J$1:$K$2,2,FALSE))</f>
        <v>1</v>
      </c>
      <c r="L24" s="343">
        <v>10588.98</v>
      </c>
      <c r="M24" s="286">
        <f>BD.PD510[[#This Row],[Cant.]]*BD.PD510[[#This Row],[ Tasa ]]*BD.PD510[[#This Row],[ Precio Und.]]</f>
        <v>10588.98</v>
      </c>
      <c r="N24" s="352">
        <v>0</v>
      </c>
      <c r="O24" s="286">
        <f>IF(BD.PD510[[#This Row],[Liquid. '[%']]]&lt;&gt;0,(BD.PD510[[#This Row],[Valor Neto '[DOP']]]*BD.PD510[[#This Row],[Liquid. '[%']]])+BD.PD510[[#This Row],[Valor Neto '[DOP']]],BD.PD510[[#This Row],[Valor Neto '[DOP']]])</f>
        <v>10588.98</v>
      </c>
      <c r="P24" s="286">
        <f>BD.PD510[[#This Row],[Ppto. Orden Interna '[DOP']]]/HLOOKUP("USD",$J$1:$K$2,2,FALSE)</f>
        <v>162.90738461538461</v>
      </c>
      <c r="Q24" s="359" t="s">
        <v>1070</v>
      </c>
      <c r="R24" s="342"/>
      <c r="S24" s="342"/>
      <c r="T24" s="342"/>
      <c r="U24" s="342"/>
      <c r="V24" s="359" t="s">
        <v>1070</v>
      </c>
      <c r="W24" s="353">
        <v>1</v>
      </c>
      <c r="X24" s="354">
        <v>1</v>
      </c>
      <c r="Y24" s="286">
        <f>BD.PD510[[#This Row],[Av.P1 '[%']]]*BD.PD510[[#This Row],[Ppto. Orden Interna '[DOP']]]</f>
        <v>10588.98</v>
      </c>
      <c r="Z24" s="287"/>
      <c r="AA24" s="355"/>
      <c r="AB24" s="286">
        <f>BD.PD510[[#This Row],[Av.P2 '[%']]]*BD.PD510[[#This Row],[Ppto. Orden Interna '[DOP']]]</f>
        <v>0</v>
      </c>
      <c r="AC24" s="287"/>
      <c r="AD24" s="355"/>
      <c r="AE24" s="286">
        <f>BD.PD510[[#This Row],[Av.P3 '[%']]]*BD.PD510[[#This Row],[Ppto. Orden Interna '[DOP']]]</f>
        <v>0</v>
      </c>
      <c r="AF24" s="287"/>
      <c r="AG24" s="355"/>
      <c r="AH24" s="286">
        <f>BD.PD510[[#This Row],[Av.P4 '[%']]]*BD.PD510[[#This Row],[Ppto. Orden Interna '[DOP']]]</f>
        <v>0</v>
      </c>
      <c r="AI24" s="287"/>
      <c r="AJ24" s="355"/>
      <c r="AK24" s="286">
        <f>BD.PD510[[#This Row],[Av.P5 '[%']]]*BD.PD510[[#This Row],[Ppto. Orden Interna '[DOP']]]</f>
        <v>0</v>
      </c>
      <c r="AL24" s="356">
        <f>BD.PD510[[#This Row],[Pago 5]]+BD.PD510[[#This Row],[Pago 4]]+BD.PD510[[#This Row],[Pago 3]]+BD.PD510[[#This Row],[Pago 2]]+BD.PD510[[#This Row],[Pago 1]]</f>
        <v>10588.98</v>
      </c>
      <c r="AM24" s="318"/>
    </row>
    <row r="25" spans="1:39" ht="15" hidden="1" x14ac:dyDescent="0.25">
      <c r="A25" s="233">
        <v>7.07</v>
      </c>
      <c r="B25" s="281"/>
      <c r="C25" s="282" t="e" vm="1">
        <f>VLOOKUP(BD.PD510[[#This Row],[Pos]],[16]!PPto[#Data],3,FALSE)</f>
        <v>#REF!</v>
      </c>
      <c r="D25" s="233" t="s">
        <v>1041</v>
      </c>
      <c r="E25" s="284" t="str">
        <f>IF(BD.PD510[[#This Row],[.]]="*",VLOOKUP(BD.PD510[[#This Row],[Pos]],[16]Presupuesto!A:H,7,FALSE),"")</f>
        <v/>
      </c>
      <c r="F25" s="285" t="s">
        <v>1071</v>
      </c>
      <c r="G25" s="285"/>
      <c r="H25" s="285"/>
      <c r="I25" s="350">
        <v>1</v>
      </c>
      <c r="J25" s="233" t="s">
        <v>343</v>
      </c>
      <c r="K25" s="351">
        <f>IF(BD.PD510[[#This Row],[Mon]]="DOP",1,HLOOKUP(BD.PD510[[#This Row],[Mon]],$J$1:$K$2,2,FALSE))</f>
        <v>1</v>
      </c>
      <c r="L25" s="343">
        <v>40500</v>
      </c>
      <c r="M25" s="286">
        <f>BD.PD510[[#This Row],[Cant.]]*BD.PD510[[#This Row],[ Tasa ]]*BD.PD510[[#This Row],[ Precio Und.]]</f>
        <v>40500</v>
      </c>
      <c r="N25" s="352">
        <v>0</v>
      </c>
      <c r="O25" s="286">
        <f>IF(BD.PD510[[#This Row],[Liquid. '[%']]]&lt;&gt;0,(BD.PD510[[#This Row],[Valor Neto '[DOP']]]*BD.PD510[[#This Row],[Liquid. '[%']]])+BD.PD510[[#This Row],[Valor Neto '[DOP']]],BD.PD510[[#This Row],[Valor Neto '[DOP']]])</f>
        <v>40500</v>
      </c>
      <c r="P25" s="286">
        <f>BD.PD510[[#This Row],[Ppto. Orden Interna '[DOP']]]/HLOOKUP("USD",$J$1:$K$2,2,FALSE)</f>
        <v>623.07692307692309</v>
      </c>
      <c r="Q25" s="359" t="s">
        <v>1072</v>
      </c>
      <c r="R25" s="342"/>
      <c r="S25" s="342"/>
      <c r="T25" s="342"/>
      <c r="U25" s="342"/>
      <c r="V25" s="359" t="s">
        <v>1072</v>
      </c>
      <c r="W25" s="353">
        <v>1</v>
      </c>
      <c r="X25" s="354">
        <v>0.6</v>
      </c>
      <c r="Y25" s="286">
        <f>BD.PD510[[#This Row],[Av.P1 '[%']]]*BD.PD510[[#This Row],[Ppto. Orden Interna '[DOP']]]</f>
        <v>24300</v>
      </c>
      <c r="Z25" s="287">
        <v>3</v>
      </c>
      <c r="AA25" s="355">
        <v>0.4</v>
      </c>
      <c r="AB25" s="286">
        <f>BD.PD510[[#This Row],[Av.P2 '[%']]]*BD.PD510[[#This Row],[Ppto. Orden Interna '[DOP']]]</f>
        <v>16200</v>
      </c>
      <c r="AC25" s="287"/>
      <c r="AD25" s="355"/>
      <c r="AE25" s="286">
        <f>BD.PD510[[#This Row],[Av.P3 '[%']]]*BD.PD510[[#This Row],[Ppto. Orden Interna '[DOP']]]</f>
        <v>0</v>
      </c>
      <c r="AF25" s="287"/>
      <c r="AG25" s="355"/>
      <c r="AH25" s="286">
        <f>BD.PD510[[#This Row],[Av.P4 '[%']]]*BD.PD510[[#This Row],[Ppto. Orden Interna '[DOP']]]</f>
        <v>0</v>
      </c>
      <c r="AI25" s="287"/>
      <c r="AJ25" s="355"/>
      <c r="AK25" s="286">
        <f>BD.PD510[[#This Row],[Av.P5 '[%']]]*BD.PD510[[#This Row],[Ppto. Orden Interna '[DOP']]]</f>
        <v>0</v>
      </c>
      <c r="AL25" s="356">
        <f>BD.PD510[[#This Row],[Pago 5]]+BD.PD510[[#This Row],[Pago 4]]+BD.PD510[[#This Row],[Pago 3]]+BD.PD510[[#This Row],[Pago 2]]+BD.PD510[[#This Row],[Pago 1]]</f>
        <v>40500</v>
      </c>
      <c r="AM25" s="318"/>
    </row>
    <row r="26" spans="1:39" ht="15" hidden="1" x14ac:dyDescent="0.25">
      <c r="A26" s="233">
        <v>7.07</v>
      </c>
      <c r="B26" s="281"/>
      <c r="C26" s="282" t="e" vm="1">
        <f>VLOOKUP(BD.PD510[[#This Row],[Pos]],[16]!PPto[#Data],3,FALSE)</f>
        <v>#REF!</v>
      </c>
      <c r="D26" s="233" t="s">
        <v>1041</v>
      </c>
      <c r="E26" s="284" t="str">
        <f>IF(BD.PD510[[#This Row],[.]]="*",VLOOKUP(BD.PD510[[#This Row],[Pos]],[16]Presupuesto!A:H,7,FALSE),"")</f>
        <v/>
      </c>
      <c r="F26" s="285" t="s">
        <v>1073</v>
      </c>
      <c r="G26" s="285"/>
      <c r="H26" s="285"/>
      <c r="I26" s="350">
        <v>1</v>
      </c>
      <c r="J26" s="233" t="s">
        <v>343</v>
      </c>
      <c r="K26" s="351">
        <f>IF(BD.PD510[[#This Row],[Mon]]="DOP",1,HLOOKUP(BD.PD510[[#This Row],[Mon]],$J$1:$K$2,2,FALSE))</f>
        <v>1</v>
      </c>
      <c r="L26" s="343">
        <v>63000</v>
      </c>
      <c r="M26" s="286">
        <f>BD.PD510[[#This Row],[Cant.]]*BD.PD510[[#This Row],[ Tasa ]]*BD.PD510[[#This Row],[ Precio Und.]]</f>
        <v>63000</v>
      </c>
      <c r="N26" s="352">
        <v>0</v>
      </c>
      <c r="O26" s="286">
        <f>IF(BD.PD510[[#This Row],[Liquid. '[%']]]&lt;&gt;0,(BD.PD510[[#This Row],[Valor Neto '[DOP']]]*BD.PD510[[#This Row],[Liquid. '[%']]])+BD.PD510[[#This Row],[Valor Neto '[DOP']]],BD.PD510[[#This Row],[Valor Neto '[DOP']]])</f>
        <v>63000</v>
      </c>
      <c r="P26" s="286">
        <f>BD.PD510[[#This Row],[Ppto. Orden Interna '[DOP']]]/HLOOKUP("USD",$J$1:$K$2,2,FALSE)</f>
        <v>969.23076923076928</v>
      </c>
      <c r="Q26" s="359" t="s">
        <v>1072</v>
      </c>
      <c r="R26" s="342"/>
      <c r="S26" s="342"/>
      <c r="T26" s="342"/>
      <c r="U26" s="342"/>
      <c r="V26" s="359" t="s">
        <v>1072</v>
      </c>
      <c r="W26" s="353">
        <v>1</v>
      </c>
      <c r="X26" s="354">
        <v>0.6</v>
      </c>
      <c r="Y26" s="286">
        <f>BD.PD510[[#This Row],[Av.P1 '[%']]]*BD.PD510[[#This Row],[Ppto. Orden Interna '[DOP']]]</f>
        <v>37800</v>
      </c>
      <c r="Z26" s="287">
        <v>3</v>
      </c>
      <c r="AA26" s="355">
        <v>0.4</v>
      </c>
      <c r="AB26" s="286">
        <f>BD.PD510[[#This Row],[Av.P2 '[%']]]*BD.PD510[[#This Row],[Ppto. Orden Interna '[DOP']]]</f>
        <v>25200</v>
      </c>
      <c r="AC26" s="287"/>
      <c r="AD26" s="355"/>
      <c r="AE26" s="286">
        <f>BD.PD510[[#This Row],[Av.P3 '[%']]]*BD.PD510[[#This Row],[Ppto. Orden Interna '[DOP']]]</f>
        <v>0</v>
      </c>
      <c r="AF26" s="287"/>
      <c r="AG26" s="355"/>
      <c r="AH26" s="286">
        <f>BD.PD510[[#This Row],[Av.P4 '[%']]]*BD.PD510[[#This Row],[Ppto. Orden Interna '[DOP']]]</f>
        <v>0</v>
      </c>
      <c r="AI26" s="287"/>
      <c r="AJ26" s="355"/>
      <c r="AK26" s="286">
        <f>BD.PD510[[#This Row],[Av.P5 '[%']]]*BD.PD510[[#This Row],[Ppto. Orden Interna '[DOP']]]</f>
        <v>0</v>
      </c>
      <c r="AL26" s="356">
        <f>BD.PD510[[#This Row],[Pago 5]]+BD.PD510[[#This Row],[Pago 4]]+BD.PD510[[#This Row],[Pago 3]]+BD.PD510[[#This Row],[Pago 2]]+BD.PD510[[#This Row],[Pago 1]]</f>
        <v>63000</v>
      </c>
      <c r="AM26" s="318"/>
    </row>
    <row r="27" spans="1:39" ht="15" hidden="1" x14ac:dyDescent="0.2">
      <c r="A27" s="233">
        <v>7.07</v>
      </c>
      <c r="B27" s="281"/>
      <c r="C27" s="282" t="e" vm="1">
        <f>VLOOKUP(BD.PD510[[#This Row],[Pos]],[16]!PPto[#Data],3,FALSE)</f>
        <v>#REF!</v>
      </c>
      <c r="D27" s="233" t="s">
        <v>1041</v>
      </c>
      <c r="E27" s="284" t="str">
        <f>IF(BD.PD510[[#This Row],[.]]="*",VLOOKUP(BD.PD510[[#This Row],[Pos]],[16]Presupuesto!A:H,7,FALSE),"")</f>
        <v/>
      </c>
      <c r="F27" s="285" t="s">
        <v>1074</v>
      </c>
      <c r="G27" s="285"/>
      <c r="H27" s="285"/>
      <c r="I27" s="350">
        <v>1</v>
      </c>
      <c r="J27" s="233" t="s">
        <v>285</v>
      </c>
      <c r="K27" s="351">
        <f>IF(BD.PD510[[#This Row],[Mon]]="DOP",1,HLOOKUP(BD.PD510[[#This Row],[Mon]],$J$1:$K$2,2,FALSE))</f>
        <v>77</v>
      </c>
      <c r="L27" s="343">
        <v>30060</v>
      </c>
      <c r="M27" s="286">
        <f>BD.PD510[[#This Row],[Cant.]]*BD.PD510[[#This Row],[ Tasa ]]*BD.PD510[[#This Row],[ Precio Und.]]</f>
        <v>2314620</v>
      </c>
      <c r="N27" s="352">
        <v>0.15</v>
      </c>
      <c r="O27" s="286">
        <f>IF(BD.PD510[[#This Row],[Liquid. '[%']]]&lt;&gt;0,(BD.PD510[[#This Row],[Valor Neto '[DOP']]]*BD.PD510[[#This Row],[Liquid. '[%']]])+BD.PD510[[#This Row],[Valor Neto '[DOP']]],BD.PD510[[#This Row],[Valor Neto '[DOP']]])</f>
        <v>2661813</v>
      </c>
      <c r="P27" s="286">
        <f>BD.PD510[[#This Row],[Ppto. Orden Interna '[DOP']]]/HLOOKUP("USD",$J$1:$K$2,2,FALSE)</f>
        <v>40950.969230769231</v>
      </c>
      <c r="Q27" s="340" t="s">
        <v>1043</v>
      </c>
      <c r="R27" s="342"/>
      <c r="S27" s="342"/>
      <c r="T27" s="342"/>
      <c r="U27" s="342"/>
      <c r="V27" s="340" t="s">
        <v>1043</v>
      </c>
      <c r="W27" s="353">
        <v>1</v>
      </c>
      <c r="X27" s="354">
        <v>1</v>
      </c>
      <c r="Y27" s="286">
        <f>BD.PD510[[#This Row],[Av.P1 '[%']]]*BD.PD510[[#This Row],[Ppto. Orden Interna '[DOP']]]</f>
        <v>2661813</v>
      </c>
      <c r="Z27" s="287"/>
      <c r="AA27" s="355"/>
      <c r="AB27" s="286">
        <f>BD.PD510[[#This Row],[Av.P2 '[%']]]*BD.PD510[[#This Row],[Ppto. Orden Interna '[DOP']]]</f>
        <v>0</v>
      </c>
      <c r="AC27" s="287"/>
      <c r="AD27" s="355"/>
      <c r="AE27" s="286">
        <f>BD.PD510[[#This Row],[Av.P3 '[%']]]*BD.PD510[[#This Row],[Ppto. Orden Interna '[DOP']]]</f>
        <v>0</v>
      </c>
      <c r="AF27" s="287"/>
      <c r="AG27" s="355"/>
      <c r="AH27" s="286">
        <f>BD.PD510[[#This Row],[Av.P4 '[%']]]*BD.PD510[[#This Row],[Ppto. Orden Interna '[DOP']]]</f>
        <v>0</v>
      </c>
      <c r="AI27" s="287"/>
      <c r="AJ27" s="355"/>
      <c r="AK27" s="286">
        <f>BD.PD510[[#This Row],[Av.P5 '[%']]]*BD.PD510[[#This Row],[Ppto. Orden Interna '[DOP']]]</f>
        <v>0</v>
      </c>
      <c r="AL27" s="356">
        <f>BD.PD510[[#This Row],[Pago 5]]+BD.PD510[[#This Row],[Pago 4]]+BD.PD510[[#This Row],[Pago 3]]+BD.PD510[[#This Row],[Pago 2]]+BD.PD510[[#This Row],[Pago 1]]</f>
        <v>2661813</v>
      </c>
      <c r="AM27" s="318"/>
    </row>
    <row r="28" spans="1:39" ht="15" hidden="1" x14ac:dyDescent="0.2">
      <c r="A28" s="233">
        <v>7.07</v>
      </c>
      <c r="B28" s="281"/>
      <c r="C28" s="282" t="e" vm="1">
        <f>VLOOKUP(BD.PD510[[#This Row],[Pos]],[16]!PPto[#Data],3,FALSE)</f>
        <v>#REF!</v>
      </c>
      <c r="D28" s="233" t="s">
        <v>1041</v>
      </c>
      <c r="E28" s="284" t="str">
        <f>IF(BD.PD510[[#This Row],[.]]="*",VLOOKUP(BD.PD510[[#This Row],[Pos]],[16]Presupuesto!A:H,7,FALSE),"")</f>
        <v/>
      </c>
      <c r="F28" s="285" t="s">
        <v>1075</v>
      </c>
      <c r="G28" s="285"/>
      <c r="H28" s="285"/>
      <c r="I28" s="350">
        <v>1</v>
      </c>
      <c r="J28" s="233" t="s">
        <v>285</v>
      </c>
      <c r="K28" s="351">
        <f>IF(BD.PD510[[#This Row],[Mon]]="DOP",1,HLOOKUP(BD.PD510[[#This Row],[Mon]],$J$1:$K$2,2,FALSE))</f>
        <v>77</v>
      </c>
      <c r="L28" s="343">
        <v>9505</v>
      </c>
      <c r="M28" s="286">
        <f>BD.PD510[[#This Row],[Cant.]]*BD.PD510[[#This Row],[ Tasa ]]*BD.PD510[[#This Row],[ Precio Und.]]</f>
        <v>731885</v>
      </c>
      <c r="N28" s="352">
        <v>0.15</v>
      </c>
      <c r="O28" s="286">
        <f>IF(BD.PD510[[#This Row],[Liquid. '[%']]]&lt;&gt;0,(BD.PD510[[#This Row],[Valor Neto '[DOP']]]*BD.PD510[[#This Row],[Liquid. '[%']]])+BD.PD510[[#This Row],[Valor Neto '[DOP']]],BD.PD510[[#This Row],[Valor Neto '[DOP']]])</f>
        <v>841667.75</v>
      </c>
      <c r="P28" s="286">
        <f>BD.PD510[[#This Row],[Ppto. Orden Interna '[DOP']]]/HLOOKUP("USD",$J$1:$K$2,2,FALSE)</f>
        <v>12948.734615384616</v>
      </c>
      <c r="Q28" s="340" t="s">
        <v>1043</v>
      </c>
      <c r="R28" s="342"/>
      <c r="S28" s="342"/>
      <c r="T28" s="342"/>
      <c r="U28" s="342"/>
      <c r="V28" s="340" t="s">
        <v>1043</v>
      </c>
      <c r="W28" s="353">
        <v>1</v>
      </c>
      <c r="X28" s="354">
        <v>1</v>
      </c>
      <c r="Y28" s="286">
        <f>BD.PD510[[#This Row],[Av.P1 '[%']]]*BD.PD510[[#This Row],[Ppto. Orden Interna '[DOP']]]</f>
        <v>841667.75</v>
      </c>
      <c r="Z28" s="287"/>
      <c r="AA28" s="355"/>
      <c r="AB28" s="286">
        <f>BD.PD510[[#This Row],[Av.P2 '[%']]]*BD.PD510[[#This Row],[Ppto. Orden Interna '[DOP']]]</f>
        <v>0</v>
      </c>
      <c r="AC28" s="287"/>
      <c r="AD28" s="355"/>
      <c r="AE28" s="286">
        <f>BD.PD510[[#This Row],[Av.P3 '[%']]]*BD.PD510[[#This Row],[Ppto. Orden Interna '[DOP']]]</f>
        <v>0</v>
      </c>
      <c r="AF28" s="287"/>
      <c r="AG28" s="355"/>
      <c r="AH28" s="286">
        <f>BD.PD510[[#This Row],[Av.P4 '[%']]]*BD.PD510[[#This Row],[Ppto. Orden Interna '[DOP']]]</f>
        <v>0</v>
      </c>
      <c r="AI28" s="287"/>
      <c r="AJ28" s="355"/>
      <c r="AK28" s="286">
        <f>BD.PD510[[#This Row],[Av.P5 '[%']]]*BD.PD510[[#This Row],[Ppto. Orden Interna '[DOP']]]</f>
        <v>0</v>
      </c>
      <c r="AL28" s="356">
        <f>BD.PD510[[#This Row],[Pago 5]]+BD.PD510[[#This Row],[Pago 4]]+BD.PD510[[#This Row],[Pago 3]]+BD.PD510[[#This Row],[Pago 2]]+BD.PD510[[#This Row],[Pago 1]]</f>
        <v>841667.75</v>
      </c>
      <c r="AM28" s="318"/>
    </row>
    <row r="29" spans="1:39" ht="15" hidden="1" x14ac:dyDescent="0.2">
      <c r="A29" s="233">
        <v>7.07</v>
      </c>
      <c r="B29" s="281"/>
      <c r="C29" s="282" t="e" vm="1">
        <f>VLOOKUP(BD.PD510[[#This Row],[Pos]],[16]!PPto[#Data],3,FALSE)</f>
        <v>#REF!</v>
      </c>
      <c r="D29" s="233" t="s">
        <v>1041</v>
      </c>
      <c r="E29" s="284" t="str">
        <f>IF(BD.PD510[[#This Row],[.]]="*",VLOOKUP(BD.PD510[[#This Row],[Pos]],[16]Presupuesto!A:H,7,FALSE),"")</f>
        <v/>
      </c>
      <c r="F29" s="285" t="s">
        <v>1076</v>
      </c>
      <c r="G29" s="285"/>
      <c r="H29" s="285"/>
      <c r="I29" s="350">
        <v>1</v>
      </c>
      <c r="J29" s="233" t="s">
        <v>285</v>
      </c>
      <c r="K29" s="351">
        <f>IF(BD.PD510[[#This Row],[Mon]]="DOP",1,HLOOKUP(BD.PD510[[#This Row],[Mon]],$J$1:$K$2,2,FALSE))</f>
        <v>77</v>
      </c>
      <c r="L29" s="343">
        <v>4605</v>
      </c>
      <c r="M29" s="286">
        <f>BD.PD510[[#This Row],[Cant.]]*BD.PD510[[#This Row],[ Tasa ]]*BD.PD510[[#This Row],[ Precio Und.]]</f>
        <v>354585</v>
      </c>
      <c r="N29" s="352">
        <v>0.15</v>
      </c>
      <c r="O29" s="286">
        <f>IF(BD.PD510[[#This Row],[Liquid. '[%']]]&lt;&gt;0,(BD.PD510[[#This Row],[Valor Neto '[DOP']]]*BD.PD510[[#This Row],[Liquid. '[%']]])+BD.PD510[[#This Row],[Valor Neto '[DOP']]],BD.PD510[[#This Row],[Valor Neto '[DOP']]])</f>
        <v>407772.75</v>
      </c>
      <c r="P29" s="286">
        <f>BD.PD510[[#This Row],[Ppto. Orden Interna '[DOP']]]/HLOOKUP("USD",$J$1:$K$2,2,FALSE)</f>
        <v>6273.4269230769232</v>
      </c>
      <c r="Q29" s="340" t="s">
        <v>1043</v>
      </c>
      <c r="R29" s="342"/>
      <c r="S29" s="342"/>
      <c r="T29" s="342"/>
      <c r="U29" s="342"/>
      <c r="V29" s="340" t="s">
        <v>1043</v>
      </c>
      <c r="W29" s="353">
        <v>1</v>
      </c>
      <c r="X29" s="354">
        <v>1</v>
      </c>
      <c r="Y29" s="286">
        <f>BD.PD510[[#This Row],[Av.P1 '[%']]]*BD.PD510[[#This Row],[Ppto. Orden Interna '[DOP']]]</f>
        <v>407772.75</v>
      </c>
      <c r="Z29" s="287"/>
      <c r="AA29" s="355"/>
      <c r="AB29" s="286">
        <f>BD.PD510[[#This Row],[Av.P2 '[%']]]*BD.PD510[[#This Row],[Ppto. Orden Interna '[DOP']]]</f>
        <v>0</v>
      </c>
      <c r="AC29" s="287"/>
      <c r="AD29" s="355"/>
      <c r="AE29" s="286">
        <f>BD.PD510[[#This Row],[Av.P3 '[%']]]*BD.PD510[[#This Row],[Ppto. Orden Interna '[DOP']]]</f>
        <v>0</v>
      </c>
      <c r="AF29" s="287"/>
      <c r="AG29" s="355"/>
      <c r="AH29" s="286">
        <f>BD.PD510[[#This Row],[Av.P4 '[%']]]*BD.PD510[[#This Row],[Ppto. Orden Interna '[DOP']]]</f>
        <v>0</v>
      </c>
      <c r="AI29" s="287"/>
      <c r="AJ29" s="355"/>
      <c r="AK29" s="286">
        <f>BD.PD510[[#This Row],[Av.P5 '[%']]]*BD.PD510[[#This Row],[Ppto. Orden Interna '[DOP']]]</f>
        <v>0</v>
      </c>
      <c r="AL29" s="356">
        <f>BD.PD510[[#This Row],[Pago 5]]+BD.PD510[[#This Row],[Pago 4]]+BD.PD510[[#This Row],[Pago 3]]+BD.PD510[[#This Row],[Pago 2]]+BD.PD510[[#This Row],[Pago 1]]</f>
        <v>407772.75</v>
      </c>
      <c r="AM29" s="318"/>
    </row>
    <row r="30" spans="1:39" ht="15" hidden="1" x14ac:dyDescent="0.2">
      <c r="A30" s="233">
        <v>7.07</v>
      </c>
      <c r="B30" s="281"/>
      <c r="C30" s="282" t="e" vm="1">
        <f>VLOOKUP(BD.PD510[[#This Row],[Pos]],[16]!PPto[#Data],3,FALSE)</f>
        <v>#REF!</v>
      </c>
      <c r="D30" s="233" t="s">
        <v>1041</v>
      </c>
      <c r="E30" s="284" t="str">
        <f>IF(BD.PD510[[#This Row],[.]]="*",VLOOKUP(BD.PD510[[#This Row],[Pos]],[16]Presupuesto!A:H,7,FALSE),"")</f>
        <v/>
      </c>
      <c r="F30" s="285" t="s">
        <v>1077</v>
      </c>
      <c r="G30" s="285"/>
      <c r="H30" s="285"/>
      <c r="I30" s="350">
        <v>1</v>
      </c>
      <c r="J30" s="233" t="s">
        <v>285</v>
      </c>
      <c r="K30" s="351">
        <f>IF(BD.PD510[[#This Row],[Mon]]="DOP",1,HLOOKUP(BD.PD510[[#This Row],[Mon]],$J$1:$K$2,2,FALSE))</f>
        <v>77</v>
      </c>
      <c r="L30" s="343">
        <v>4930</v>
      </c>
      <c r="M30" s="286">
        <f>BD.PD510[[#This Row],[Cant.]]*BD.PD510[[#This Row],[ Tasa ]]*BD.PD510[[#This Row],[ Precio Und.]]</f>
        <v>379610</v>
      </c>
      <c r="N30" s="352">
        <v>0.15</v>
      </c>
      <c r="O30" s="286">
        <f>IF(BD.PD510[[#This Row],[Liquid. '[%']]]&lt;&gt;0,(BD.PD510[[#This Row],[Valor Neto '[DOP']]]*BD.PD510[[#This Row],[Liquid. '[%']]])+BD.PD510[[#This Row],[Valor Neto '[DOP']]],BD.PD510[[#This Row],[Valor Neto '[DOP']]])</f>
        <v>436551.5</v>
      </c>
      <c r="P30" s="286">
        <f>BD.PD510[[#This Row],[Ppto. Orden Interna '[DOP']]]/HLOOKUP("USD",$J$1:$K$2,2,FALSE)</f>
        <v>6716.1769230769232</v>
      </c>
      <c r="Q30" s="340" t="s">
        <v>1043</v>
      </c>
      <c r="R30" s="342"/>
      <c r="S30" s="342"/>
      <c r="T30" s="342"/>
      <c r="U30" s="342"/>
      <c r="V30" s="340" t="s">
        <v>1043</v>
      </c>
      <c r="W30" s="353">
        <v>1</v>
      </c>
      <c r="X30" s="354">
        <v>1</v>
      </c>
      <c r="Y30" s="286">
        <f>BD.PD510[[#This Row],[Av.P1 '[%']]]*BD.PD510[[#This Row],[Ppto. Orden Interna '[DOP']]]</f>
        <v>436551.5</v>
      </c>
      <c r="Z30" s="287"/>
      <c r="AA30" s="355"/>
      <c r="AB30" s="286">
        <f>BD.PD510[[#This Row],[Av.P2 '[%']]]*BD.PD510[[#This Row],[Ppto. Orden Interna '[DOP']]]</f>
        <v>0</v>
      </c>
      <c r="AC30" s="287"/>
      <c r="AD30" s="355"/>
      <c r="AE30" s="286">
        <f>BD.PD510[[#This Row],[Av.P3 '[%']]]*BD.PD510[[#This Row],[Ppto. Orden Interna '[DOP']]]</f>
        <v>0</v>
      </c>
      <c r="AF30" s="287"/>
      <c r="AG30" s="355"/>
      <c r="AH30" s="286">
        <f>BD.PD510[[#This Row],[Av.P4 '[%']]]*BD.PD510[[#This Row],[Ppto. Orden Interna '[DOP']]]</f>
        <v>0</v>
      </c>
      <c r="AI30" s="287"/>
      <c r="AJ30" s="355"/>
      <c r="AK30" s="286">
        <f>BD.PD510[[#This Row],[Av.P5 '[%']]]*BD.PD510[[#This Row],[Ppto. Orden Interna '[DOP']]]</f>
        <v>0</v>
      </c>
      <c r="AL30" s="356">
        <f>BD.PD510[[#This Row],[Pago 5]]+BD.PD510[[#This Row],[Pago 4]]+BD.PD510[[#This Row],[Pago 3]]+BD.PD510[[#This Row],[Pago 2]]+BD.PD510[[#This Row],[Pago 1]]</f>
        <v>436551.5</v>
      </c>
      <c r="AM30" s="318"/>
    </row>
    <row r="31" spans="1:39" ht="15" hidden="1" x14ac:dyDescent="0.2">
      <c r="A31" s="233">
        <v>7.07</v>
      </c>
      <c r="B31" s="281"/>
      <c r="C31" s="282" t="e" vm="1">
        <f>VLOOKUP(BD.PD510[[#This Row],[Pos]],[16]!PPto[#Data],3,FALSE)</f>
        <v>#REF!</v>
      </c>
      <c r="D31" s="233" t="s">
        <v>1041</v>
      </c>
      <c r="E31" s="284" t="str">
        <f>IF(BD.PD510[[#This Row],[.]]="*",VLOOKUP(BD.PD510[[#This Row],[Pos]],[16]Presupuesto!A:H,7,FALSE),"")</f>
        <v/>
      </c>
      <c r="F31" s="285" t="s">
        <v>1078</v>
      </c>
      <c r="G31" s="285"/>
      <c r="H31" s="285"/>
      <c r="I31" s="350">
        <v>1</v>
      </c>
      <c r="J31" s="233" t="s">
        <v>285</v>
      </c>
      <c r="K31" s="351">
        <f>IF(BD.PD510[[#This Row],[Mon]]="DOP",1,HLOOKUP(BD.PD510[[#This Row],[Mon]],$J$1:$K$2,2,FALSE))</f>
        <v>77</v>
      </c>
      <c r="L31" s="343">
        <v>1500</v>
      </c>
      <c r="M31" s="286">
        <f>BD.PD510[[#This Row],[Cant.]]*BD.PD510[[#This Row],[ Tasa ]]*BD.PD510[[#This Row],[ Precio Und.]]</f>
        <v>115500</v>
      </c>
      <c r="N31" s="352">
        <v>0.15</v>
      </c>
      <c r="O31" s="286">
        <f>IF(BD.PD510[[#This Row],[Liquid. '[%']]]&lt;&gt;0,(BD.PD510[[#This Row],[Valor Neto '[DOP']]]*BD.PD510[[#This Row],[Liquid. '[%']]])+BD.PD510[[#This Row],[Valor Neto '[DOP']]],BD.PD510[[#This Row],[Valor Neto '[DOP']]])</f>
        <v>132825</v>
      </c>
      <c r="P31" s="286">
        <f>BD.PD510[[#This Row],[Ppto. Orden Interna '[DOP']]]/HLOOKUP("USD",$J$1:$K$2,2,FALSE)</f>
        <v>2043.4615384615386</v>
      </c>
      <c r="Q31" s="340" t="s">
        <v>1043</v>
      </c>
      <c r="R31" s="342"/>
      <c r="S31" s="342"/>
      <c r="T31" s="342"/>
      <c r="U31" s="342"/>
      <c r="V31" s="340" t="s">
        <v>1043</v>
      </c>
      <c r="W31" s="353">
        <v>1</v>
      </c>
      <c r="X31" s="354">
        <v>1</v>
      </c>
      <c r="Y31" s="286">
        <f>BD.PD510[[#This Row],[Av.P1 '[%']]]*BD.PD510[[#This Row],[Ppto. Orden Interna '[DOP']]]</f>
        <v>132825</v>
      </c>
      <c r="Z31" s="287"/>
      <c r="AA31" s="355"/>
      <c r="AB31" s="286">
        <f>BD.PD510[[#This Row],[Av.P2 '[%']]]*BD.PD510[[#This Row],[Ppto. Orden Interna '[DOP']]]</f>
        <v>0</v>
      </c>
      <c r="AC31" s="287"/>
      <c r="AD31" s="355"/>
      <c r="AE31" s="286">
        <f>BD.PD510[[#This Row],[Av.P3 '[%']]]*BD.PD510[[#This Row],[Ppto. Orden Interna '[DOP']]]</f>
        <v>0</v>
      </c>
      <c r="AF31" s="287"/>
      <c r="AG31" s="355"/>
      <c r="AH31" s="286">
        <f>BD.PD510[[#This Row],[Av.P4 '[%']]]*BD.PD510[[#This Row],[Ppto. Orden Interna '[DOP']]]</f>
        <v>0</v>
      </c>
      <c r="AI31" s="287"/>
      <c r="AJ31" s="355"/>
      <c r="AK31" s="286">
        <f>BD.PD510[[#This Row],[Av.P5 '[%']]]*BD.PD510[[#This Row],[Ppto. Orden Interna '[DOP']]]</f>
        <v>0</v>
      </c>
      <c r="AL31" s="356">
        <f>BD.PD510[[#This Row],[Pago 5]]+BD.PD510[[#This Row],[Pago 4]]+BD.PD510[[#This Row],[Pago 3]]+BD.PD510[[#This Row],[Pago 2]]+BD.PD510[[#This Row],[Pago 1]]</f>
        <v>132825</v>
      </c>
      <c r="AM31" s="318"/>
    </row>
    <row r="32" spans="1:39" ht="15" hidden="1" x14ac:dyDescent="0.2">
      <c r="A32" s="233">
        <v>8.07</v>
      </c>
      <c r="B32" s="281"/>
      <c r="C32" s="282" t="e" vm="1">
        <f>VLOOKUP(BD.PD510[[#This Row],[Pos]],[16]!PPto[#Data],3,FALSE)</f>
        <v>#REF!</v>
      </c>
      <c r="D32" s="233" t="s">
        <v>1041</v>
      </c>
      <c r="E32" s="284" t="str">
        <f>IF(BD.PD510[[#This Row],[.]]="*",VLOOKUP(BD.PD510[[#This Row],[Pos]],[16]Presupuesto!A:H,7,FALSE),"")</f>
        <v/>
      </c>
      <c r="F32" s="285" t="s">
        <v>1079</v>
      </c>
      <c r="G32" s="285"/>
      <c r="H32" s="285"/>
      <c r="I32" s="350">
        <v>1</v>
      </c>
      <c r="J32" s="233" t="s">
        <v>343</v>
      </c>
      <c r="K32" s="351">
        <f>IF(BD.PD510[[#This Row],[Mon]]="DOP",1,HLOOKUP(BD.PD510[[#This Row],[Mon]],$J$1:$K$2,2,FALSE))</f>
        <v>1</v>
      </c>
      <c r="L32" s="343">
        <v>50000</v>
      </c>
      <c r="M32" s="286">
        <f>BD.PD510[[#This Row],[Cant.]]*BD.PD510[[#This Row],[ Tasa ]]*BD.PD510[[#This Row],[ Precio Und.]]</f>
        <v>50000</v>
      </c>
      <c r="N32" s="352">
        <v>0</v>
      </c>
      <c r="O32" s="286">
        <f>IF(BD.PD510[[#This Row],[Liquid. '[%']]]&lt;&gt;0,(BD.PD510[[#This Row],[Valor Neto '[DOP']]]*BD.PD510[[#This Row],[Liquid. '[%']]])+BD.PD510[[#This Row],[Valor Neto '[DOP']]],BD.PD510[[#This Row],[Valor Neto '[DOP']]])</f>
        <v>50000</v>
      </c>
      <c r="P32" s="286">
        <f>BD.PD510[[#This Row],[Ppto. Orden Interna '[DOP']]]/HLOOKUP("USD",$J$1:$K$2,2,FALSE)</f>
        <v>769.23076923076928</v>
      </c>
      <c r="Q32" s="340" t="s">
        <v>1054</v>
      </c>
      <c r="R32" s="342"/>
      <c r="S32" s="342"/>
      <c r="T32" s="342"/>
      <c r="U32" s="342"/>
      <c r="V32" s="340" t="s">
        <v>1054</v>
      </c>
      <c r="W32" s="353">
        <v>1</v>
      </c>
      <c r="X32" s="354">
        <v>0.6</v>
      </c>
      <c r="Y32" s="286">
        <f>BD.PD510[[#This Row],[Av.P1 '[%']]]*BD.PD510[[#This Row],[Ppto. Orden Interna '[DOP']]]</f>
        <v>30000</v>
      </c>
      <c r="Z32" s="287">
        <v>3</v>
      </c>
      <c r="AA32" s="355">
        <v>0.4</v>
      </c>
      <c r="AB32" s="286">
        <f>BD.PD510[[#This Row],[Av.P2 '[%']]]*BD.PD510[[#This Row],[Ppto. Orden Interna '[DOP']]]</f>
        <v>20000</v>
      </c>
      <c r="AC32" s="287"/>
      <c r="AD32" s="355"/>
      <c r="AE32" s="286">
        <f>BD.PD510[[#This Row],[Av.P3 '[%']]]*BD.PD510[[#This Row],[Ppto. Orden Interna '[DOP']]]</f>
        <v>0</v>
      </c>
      <c r="AF32" s="287"/>
      <c r="AG32" s="355"/>
      <c r="AH32" s="286">
        <f>BD.PD510[[#This Row],[Av.P4 '[%']]]*BD.PD510[[#This Row],[Ppto. Orden Interna '[DOP']]]</f>
        <v>0</v>
      </c>
      <c r="AI32" s="287"/>
      <c r="AJ32" s="355"/>
      <c r="AK32" s="286">
        <f>BD.PD510[[#This Row],[Av.P5 '[%']]]*BD.PD510[[#This Row],[Ppto. Orden Interna '[DOP']]]</f>
        <v>0</v>
      </c>
      <c r="AL32" s="356">
        <f>BD.PD510[[#This Row],[Pago 5]]+BD.PD510[[#This Row],[Pago 4]]+BD.PD510[[#This Row],[Pago 3]]+BD.PD510[[#This Row],[Pago 2]]+BD.PD510[[#This Row],[Pago 1]]</f>
        <v>50000</v>
      </c>
      <c r="AM32" s="318"/>
    </row>
    <row r="33" spans="1:241" ht="15" hidden="1" x14ac:dyDescent="0.2">
      <c r="A33" s="233">
        <v>8.07</v>
      </c>
      <c r="B33" s="281"/>
      <c r="C33" s="282" t="e" vm="1">
        <f>VLOOKUP(BD.PD510[[#This Row],[Pos]],[16]!PPto[#Data],3,FALSE)</f>
        <v>#REF!</v>
      </c>
      <c r="D33" s="233" t="s">
        <v>1041</v>
      </c>
      <c r="E33" s="284" t="str">
        <f>IF(BD.PD510[[#This Row],[.]]="*",VLOOKUP(BD.PD510[[#This Row],[Pos]],[16]Presupuesto!A:H,7,FALSE),"")</f>
        <v/>
      </c>
      <c r="F33" s="285" t="s">
        <v>1080</v>
      </c>
      <c r="G33" s="285"/>
      <c r="H33" s="285"/>
      <c r="I33" s="350">
        <v>1</v>
      </c>
      <c r="J33" s="233" t="s">
        <v>343</v>
      </c>
      <c r="K33" s="351">
        <f>IF(BD.PD510[[#This Row],[Mon]]="DOP",1,HLOOKUP(BD.PD510[[#This Row],[Mon]],$J$1:$K$2,2,FALSE))</f>
        <v>1</v>
      </c>
      <c r="L33" s="343">
        <v>80000</v>
      </c>
      <c r="M33" s="286">
        <f>BD.PD510[[#This Row],[Cant.]]*BD.PD510[[#This Row],[ Tasa ]]*BD.PD510[[#This Row],[ Precio Und.]]</f>
        <v>80000</v>
      </c>
      <c r="N33" s="352">
        <v>0</v>
      </c>
      <c r="O33" s="286">
        <f>IF(BD.PD510[[#This Row],[Liquid. '[%']]]&lt;&gt;0,(BD.PD510[[#This Row],[Valor Neto '[DOP']]]*BD.PD510[[#This Row],[Liquid. '[%']]])+BD.PD510[[#This Row],[Valor Neto '[DOP']]],BD.PD510[[#This Row],[Valor Neto '[DOP']]])</f>
        <v>80000</v>
      </c>
      <c r="P33" s="286">
        <f>BD.PD510[[#This Row],[Ppto. Orden Interna '[DOP']]]/HLOOKUP("USD",$J$1:$K$2,2,FALSE)</f>
        <v>1230.7692307692307</v>
      </c>
      <c r="Q33" s="340" t="s">
        <v>1054</v>
      </c>
      <c r="R33" s="342"/>
      <c r="S33" s="342"/>
      <c r="T33" s="342"/>
      <c r="U33" s="342"/>
      <c r="V33" s="340" t="s">
        <v>1054</v>
      </c>
      <c r="W33" s="353">
        <v>1</v>
      </c>
      <c r="X33" s="354">
        <v>0.6</v>
      </c>
      <c r="Y33" s="286">
        <f>BD.PD510[[#This Row],[Av.P1 '[%']]]*BD.PD510[[#This Row],[Ppto. Orden Interna '[DOP']]]</f>
        <v>48000</v>
      </c>
      <c r="Z33" s="287">
        <v>3</v>
      </c>
      <c r="AA33" s="355">
        <v>0.4</v>
      </c>
      <c r="AB33" s="286">
        <f>BD.PD510[[#This Row],[Av.P2 '[%']]]*BD.PD510[[#This Row],[Ppto. Orden Interna '[DOP']]]</f>
        <v>32000</v>
      </c>
      <c r="AC33" s="287"/>
      <c r="AD33" s="355"/>
      <c r="AE33" s="286">
        <f>BD.PD510[[#This Row],[Av.P3 '[%']]]*BD.PD510[[#This Row],[Ppto. Orden Interna '[DOP']]]</f>
        <v>0</v>
      </c>
      <c r="AF33" s="287"/>
      <c r="AG33" s="355"/>
      <c r="AH33" s="286">
        <f>BD.PD510[[#This Row],[Av.P4 '[%']]]*BD.PD510[[#This Row],[Ppto. Orden Interna '[DOP']]]</f>
        <v>0</v>
      </c>
      <c r="AI33" s="287"/>
      <c r="AJ33" s="355"/>
      <c r="AK33" s="286">
        <f>BD.PD510[[#This Row],[Av.P5 '[%']]]*BD.PD510[[#This Row],[Ppto. Orden Interna '[DOP']]]</f>
        <v>0</v>
      </c>
      <c r="AL33" s="356">
        <f>BD.PD510[[#This Row],[Pago 5]]+BD.PD510[[#This Row],[Pago 4]]+BD.PD510[[#This Row],[Pago 3]]+BD.PD510[[#This Row],[Pago 2]]+BD.PD510[[#This Row],[Pago 1]]</f>
        <v>80000</v>
      </c>
      <c r="AM33" s="318"/>
    </row>
    <row r="34" spans="1:241" s="287" customFormat="1" ht="15" hidden="1" customHeight="1" x14ac:dyDescent="0.2">
      <c r="A34" s="233">
        <v>8.06</v>
      </c>
      <c r="B34" s="281"/>
      <c r="C34" s="282" t="e" vm="1">
        <f>VLOOKUP(BD.PD510[[#This Row],[Pos]],[16]!PPto[#Data],3,FALSE)</f>
        <v>#REF!</v>
      </c>
      <c r="D34" s="283" t="s">
        <v>1081</v>
      </c>
      <c r="E34" s="284" t="str">
        <f>IF(BD.PD510[[#This Row],[.]]="*",VLOOKUP(BD.PD510[[#This Row],[Pos]],[16]Presupuesto!A:H,7,FALSE),"")</f>
        <v/>
      </c>
      <c r="F34" s="285" t="s">
        <v>1042</v>
      </c>
      <c r="G34" s="285"/>
      <c r="H34" s="285"/>
      <c r="I34" s="350">
        <v>1</v>
      </c>
      <c r="J34" s="233" t="s">
        <v>285</v>
      </c>
      <c r="K34" s="351">
        <f>IF(BD.PD510[[#This Row],[Mon]]="DOP",1,HLOOKUP(BD.PD510[[#This Row],[Mon]],$J$1:$K$2,2,FALSE))</f>
        <v>77</v>
      </c>
      <c r="L34" s="343">
        <v>2825</v>
      </c>
      <c r="M34" s="286">
        <f>BD.PD510[[#This Row],[Cant.]]*BD.PD510[[#This Row],[ Tasa ]]*BD.PD510[[#This Row],[ Precio Und.]]</f>
        <v>217525</v>
      </c>
      <c r="N34" s="352">
        <v>0.15</v>
      </c>
      <c r="O34" s="286">
        <f>IF(BD.PD510[[#This Row],[Liquid. '[%']]]&lt;&gt;0,(BD.PD510[[#This Row],[Valor Neto '[DOP']]]*BD.PD510[[#This Row],[Liquid. '[%']]])+BD.PD510[[#This Row],[Valor Neto '[DOP']]],BD.PD510[[#This Row],[Valor Neto '[DOP']]])</f>
        <v>250153.75</v>
      </c>
      <c r="P34" s="286">
        <f>BD.PD510[[#This Row],[Ppto. Orden Interna '[DOP']]]/HLOOKUP("USD",$J$1:$K$2,2,FALSE)</f>
        <v>3848.5192307692309</v>
      </c>
      <c r="Q34" s="342" t="s">
        <v>1043</v>
      </c>
      <c r="R34" s="342"/>
      <c r="S34" s="342"/>
      <c r="T34" s="342"/>
      <c r="U34" s="342"/>
      <c r="V34" s="285" t="s">
        <v>1043</v>
      </c>
      <c r="W34" s="353">
        <v>1</v>
      </c>
      <c r="X34" s="354">
        <v>1</v>
      </c>
      <c r="Y34" s="286">
        <f>BD.PD510[[#This Row],[Av.P1 '[%']]]*BD.PD510[[#This Row],[Ppto. Orden Interna '[DOP']]]</f>
        <v>250153.75</v>
      </c>
      <c r="AA34" s="355"/>
      <c r="AB34" s="286">
        <f>BD.PD510[[#This Row],[Av.P2 '[%']]]*BD.PD510[[#This Row],[Ppto. Orden Interna '[DOP']]]</f>
        <v>0</v>
      </c>
      <c r="AD34" s="355"/>
      <c r="AE34" s="286">
        <f>BD.PD510[[#This Row],[Av.P3 '[%']]]*BD.PD510[[#This Row],[Ppto. Orden Interna '[DOP']]]</f>
        <v>0</v>
      </c>
      <c r="AG34" s="355"/>
      <c r="AH34" s="286">
        <f>BD.PD510[[#This Row],[Av.P4 '[%']]]*BD.PD510[[#This Row],[Ppto. Orden Interna '[DOP']]]</f>
        <v>0</v>
      </c>
      <c r="AJ34" s="355"/>
      <c r="AK34" s="286">
        <f>BD.PD510[[#This Row],[Av.P5 '[%']]]*BD.PD510[[#This Row],[Ppto. Orden Interna '[DOP']]]</f>
        <v>0</v>
      </c>
      <c r="AL34" s="356">
        <f>BD.PD510[[#This Row],[Pago 5]]+BD.PD510[[#This Row],[Pago 4]]+BD.PD510[[#This Row],[Pago 3]]+BD.PD510[[#This Row],[Pago 2]]+BD.PD510[[#This Row],[Pago 1]]</f>
        <v>250153.75</v>
      </c>
      <c r="AM34" s="318"/>
      <c r="AN34" s="318"/>
      <c r="AO34" s="318"/>
      <c r="AP34" s="318"/>
      <c r="AQ34" s="318"/>
      <c r="AR34" s="318"/>
      <c r="AS34" s="318"/>
      <c r="AT34" s="318"/>
      <c r="AU34" s="318"/>
      <c r="AV34" s="318"/>
      <c r="AW34" s="318"/>
      <c r="AX34" s="318"/>
      <c r="AY34" s="318"/>
      <c r="AZ34" s="318"/>
      <c r="BA34" s="318"/>
      <c r="BB34" s="318"/>
      <c r="BC34" s="318"/>
      <c r="BD34" s="318"/>
      <c r="BE34" s="318"/>
      <c r="BF34" s="318"/>
      <c r="BG34" s="318"/>
      <c r="BH34" s="318"/>
      <c r="BI34" s="318"/>
      <c r="BJ34" s="318"/>
      <c r="BK34" s="318"/>
      <c r="BL34" s="318"/>
      <c r="BM34" s="318"/>
      <c r="BN34" s="318"/>
      <c r="BO34" s="318"/>
      <c r="BP34" s="318"/>
      <c r="BQ34" s="318"/>
      <c r="BR34" s="318"/>
      <c r="BS34" s="318"/>
      <c r="BT34" s="318"/>
      <c r="BU34" s="318"/>
      <c r="BV34" s="318"/>
      <c r="BW34" s="318"/>
      <c r="BX34" s="318"/>
      <c r="BY34" s="318"/>
      <c r="BZ34" s="318"/>
      <c r="CA34" s="318"/>
      <c r="CB34" s="318"/>
      <c r="CC34" s="318"/>
      <c r="CD34" s="318"/>
      <c r="CE34" s="318"/>
      <c r="CF34" s="318"/>
      <c r="CG34" s="318"/>
      <c r="CH34" s="318"/>
      <c r="CI34" s="318"/>
      <c r="CJ34" s="318"/>
      <c r="CK34" s="318"/>
      <c r="CL34" s="318"/>
      <c r="CM34" s="318"/>
      <c r="CN34" s="318"/>
      <c r="CO34" s="318"/>
      <c r="CP34" s="318"/>
      <c r="CQ34" s="318"/>
      <c r="CR34" s="318"/>
      <c r="CS34" s="318"/>
      <c r="CT34" s="318"/>
      <c r="CU34" s="318"/>
      <c r="CV34" s="318"/>
      <c r="CW34" s="318"/>
      <c r="CX34" s="318"/>
      <c r="CY34" s="318"/>
      <c r="CZ34" s="318"/>
      <c r="DA34" s="318"/>
      <c r="DB34" s="318"/>
      <c r="DC34" s="318"/>
      <c r="DD34" s="318"/>
      <c r="DE34" s="318"/>
      <c r="DF34" s="318"/>
      <c r="DG34" s="318"/>
      <c r="DH34" s="318"/>
      <c r="DI34" s="318"/>
      <c r="DJ34" s="318"/>
      <c r="DK34" s="318"/>
      <c r="DL34" s="318"/>
      <c r="DM34" s="318"/>
      <c r="DN34" s="318"/>
      <c r="DO34" s="318"/>
      <c r="DP34" s="318"/>
      <c r="DQ34" s="318"/>
      <c r="DR34" s="318"/>
      <c r="DS34" s="318"/>
      <c r="DT34" s="318"/>
      <c r="DU34" s="318"/>
      <c r="DV34" s="318"/>
      <c r="DW34" s="318"/>
      <c r="DX34" s="318"/>
      <c r="DY34" s="318"/>
      <c r="DZ34" s="318"/>
      <c r="EA34" s="318"/>
      <c r="EB34" s="318"/>
      <c r="EC34" s="318"/>
      <c r="ED34" s="318"/>
      <c r="EE34" s="318"/>
      <c r="EF34" s="318"/>
      <c r="EG34" s="318"/>
      <c r="EH34" s="318"/>
      <c r="EI34" s="318"/>
      <c r="EJ34" s="318"/>
      <c r="EK34" s="318"/>
      <c r="EL34" s="318"/>
      <c r="EM34" s="318"/>
      <c r="EN34" s="318"/>
      <c r="EO34" s="318"/>
      <c r="EP34" s="318"/>
      <c r="EQ34" s="318"/>
      <c r="ER34" s="318"/>
      <c r="ES34" s="318"/>
      <c r="ET34" s="318"/>
      <c r="EU34" s="318"/>
      <c r="EV34" s="318"/>
      <c r="EW34" s="318"/>
      <c r="EX34" s="318"/>
      <c r="EY34" s="318"/>
      <c r="EZ34" s="318"/>
      <c r="FA34" s="318"/>
      <c r="FB34" s="318"/>
      <c r="FC34" s="318"/>
      <c r="FD34" s="318"/>
      <c r="FE34" s="318"/>
      <c r="FF34" s="318"/>
      <c r="FG34" s="318"/>
      <c r="FH34" s="318"/>
      <c r="FI34" s="318"/>
      <c r="FJ34" s="318"/>
      <c r="FK34" s="318"/>
      <c r="FL34" s="318"/>
      <c r="FM34" s="318"/>
      <c r="FN34" s="318"/>
      <c r="FO34" s="318"/>
      <c r="FP34" s="318"/>
      <c r="FQ34" s="318"/>
      <c r="FR34" s="318"/>
      <c r="FS34" s="318"/>
      <c r="FT34" s="318"/>
      <c r="FU34" s="318"/>
      <c r="FV34" s="318"/>
      <c r="FW34" s="318"/>
      <c r="FX34" s="318"/>
      <c r="FY34" s="318"/>
      <c r="FZ34" s="318"/>
      <c r="GA34" s="318"/>
      <c r="GB34" s="318"/>
      <c r="GC34" s="318"/>
      <c r="GD34" s="318"/>
      <c r="GE34" s="318"/>
      <c r="GF34" s="318"/>
      <c r="GG34" s="318"/>
      <c r="GH34" s="318"/>
      <c r="GI34" s="318"/>
      <c r="GJ34" s="318"/>
      <c r="GK34" s="318"/>
      <c r="GL34" s="318"/>
      <c r="GM34" s="318"/>
      <c r="GN34" s="318"/>
      <c r="GO34" s="318"/>
      <c r="GP34" s="318"/>
      <c r="GQ34" s="318"/>
      <c r="GR34" s="318"/>
      <c r="GS34" s="318"/>
      <c r="GT34" s="318"/>
      <c r="GU34" s="318"/>
      <c r="GV34" s="318"/>
      <c r="GW34" s="318"/>
      <c r="GX34" s="318"/>
      <c r="GY34" s="318"/>
      <c r="GZ34" s="318"/>
      <c r="HA34" s="318"/>
      <c r="HB34" s="318"/>
      <c r="HC34" s="318"/>
      <c r="HD34" s="318"/>
      <c r="HE34" s="318"/>
      <c r="HF34" s="318"/>
      <c r="HG34" s="318"/>
      <c r="HH34" s="318"/>
      <c r="HI34" s="318"/>
      <c r="HJ34" s="318"/>
      <c r="HK34" s="318"/>
      <c r="HL34" s="318"/>
      <c r="HM34" s="318"/>
      <c r="HN34" s="318"/>
      <c r="HO34" s="318"/>
      <c r="HP34" s="318"/>
      <c r="HQ34" s="318"/>
      <c r="HR34" s="318"/>
      <c r="HS34" s="318"/>
      <c r="HT34" s="318"/>
      <c r="HU34" s="318"/>
      <c r="HV34" s="318"/>
      <c r="HW34" s="318"/>
      <c r="HX34" s="318"/>
      <c r="HY34" s="318"/>
      <c r="HZ34" s="318"/>
      <c r="IA34" s="318"/>
      <c r="IB34" s="318"/>
      <c r="IC34" s="318"/>
      <c r="ID34" s="318"/>
      <c r="IE34" s="318"/>
      <c r="IF34" s="318"/>
      <c r="IG34" s="318"/>
    </row>
    <row r="35" spans="1:241" ht="15" hidden="1" customHeight="1" x14ac:dyDescent="0.2">
      <c r="A35" s="233">
        <v>8.06</v>
      </c>
      <c r="B35" s="281"/>
      <c r="C35" s="282" t="e" vm="1">
        <f>VLOOKUP(BD.PD510[[#This Row],[Pos]],[16]!PPto[#Data],3,FALSE)</f>
        <v>#REF!</v>
      </c>
      <c r="D35" s="283" t="s">
        <v>1081</v>
      </c>
      <c r="E35" s="284" t="str">
        <f>IF(BD.PD510[[#This Row],[.]]="*",VLOOKUP(BD.PD510[[#This Row],[Pos]],[16]Presupuesto!A:H,7,FALSE),"")</f>
        <v/>
      </c>
      <c r="F35" s="285" t="s">
        <v>1044</v>
      </c>
      <c r="G35" s="285"/>
      <c r="H35" s="285"/>
      <c r="I35" s="350">
        <v>1</v>
      </c>
      <c r="J35" s="233" t="s">
        <v>343</v>
      </c>
      <c r="K35" s="351">
        <f>IF(BD.PD510[[#This Row],[Mon]]="DOP",1,HLOOKUP(BD.PD510[[#This Row],[Mon]],$J$1:$K$2,2,FALSE))</f>
        <v>1</v>
      </c>
      <c r="L35" s="343">
        <v>30000</v>
      </c>
      <c r="M35" s="286">
        <f>BD.PD510[[#This Row],[Cant.]]*BD.PD510[[#This Row],[ Tasa ]]*BD.PD510[[#This Row],[ Precio Und.]]</f>
        <v>30000</v>
      </c>
      <c r="N35" s="352">
        <v>0</v>
      </c>
      <c r="O35" s="286">
        <f>IF(BD.PD510[[#This Row],[Liquid. '[%']]]&lt;&gt;0,(BD.PD510[[#This Row],[Valor Neto '[DOP']]]*BD.PD510[[#This Row],[Liquid. '[%']]])+BD.PD510[[#This Row],[Valor Neto '[DOP']]],BD.PD510[[#This Row],[Valor Neto '[DOP']]])</f>
        <v>30000</v>
      </c>
      <c r="P35" s="286">
        <f>BD.PD510[[#This Row],[Ppto. Orden Interna '[DOP']]]/HLOOKUP("USD",$J$1:$K$2,2,FALSE)</f>
        <v>461.53846153846155</v>
      </c>
      <c r="Q35" s="342" t="s">
        <v>1045</v>
      </c>
      <c r="R35" s="342"/>
      <c r="S35" s="342"/>
      <c r="T35" s="342"/>
      <c r="U35" s="342"/>
      <c r="V35" s="285" t="s">
        <v>1045</v>
      </c>
      <c r="W35" s="353"/>
      <c r="X35" s="354"/>
      <c r="Y35" s="286">
        <f>BD.PD510[[#This Row],[Av.P1 '[%']]]*BD.PD510[[#This Row],[Ppto. Orden Interna '[DOP']]]</f>
        <v>0</v>
      </c>
      <c r="Z35" s="287"/>
      <c r="AA35" s="355"/>
      <c r="AB35" s="286">
        <f>BD.PD510[[#This Row],[Av.P2 '[%']]]*BD.PD510[[#This Row],[Ppto. Orden Interna '[DOP']]]</f>
        <v>0</v>
      </c>
      <c r="AC35" s="287"/>
      <c r="AD35" s="355"/>
      <c r="AE35" s="286">
        <f>BD.PD510[[#This Row],[Av.P3 '[%']]]*BD.PD510[[#This Row],[Ppto. Orden Interna '[DOP']]]</f>
        <v>0</v>
      </c>
      <c r="AF35" s="287"/>
      <c r="AG35" s="355"/>
      <c r="AH35" s="286">
        <f>BD.PD510[[#This Row],[Av.P4 '[%']]]*BD.PD510[[#This Row],[Ppto. Orden Interna '[DOP']]]</f>
        <v>0</v>
      </c>
      <c r="AI35" s="287"/>
      <c r="AJ35" s="355"/>
      <c r="AK35" s="286">
        <f>BD.PD510[[#This Row],[Av.P5 '[%']]]*BD.PD510[[#This Row],[Ppto. Orden Interna '[DOP']]]</f>
        <v>0</v>
      </c>
      <c r="AL35" s="356">
        <f>BD.PD510[[#This Row],[Pago 5]]+BD.PD510[[#This Row],[Pago 4]]+BD.PD510[[#This Row],[Pago 3]]+BD.PD510[[#This Row],[Pago 2]]+BD.PD510[[#This Row],[Pago 1]]</f>
        <v>0</v>
      </c>
      <c r="AM35" s="318"/>
    </row>
    <row r="36" spans="1:241" ht="15" hidden="1" x14ac:dyDescent="0.2">
      <c r="A36" s="233">
        <v>8.06</v>
      </c>
      <c r="B36" s="281"/>
      <c r="C36" s="282" t="e" vm="1">
        <f>VLOOKUP(BD.PD510[[#This Row],[Pos]],[16]!PPto[#Data],3,FALSE)</f>
        <v>#REF!</v>
      </c>
      <c r="D36" s="283" t="s">
        <v>1081</v>
      </c>
      <c r="E36" s="284" t="str">
        <f>IF(BD.PD510[[#This Row],[.]]="*",VLOOKUP(BD.PD510[[#This Row],[Pos]],[16]Presupuesto!A:H,7,FALSE),"")</f>
        <v/>
      </c>
      <c r="F36" s="285" t="s">
        <v>1046</v>
      </c>
      <c r="G36" s="285"/>
      <c r="H36" s="285"/>
      <c r="I36" s="350">
        <v>1</v>
      </c>
      <c r="J36" s="233" t="s">
        <v>343</v>
      </c>
      <c r="K36" s="351">
        <f>IF(BD.PD510[[#This Row],[Mon]]="DOP",1,HLOOKUP(BD.PD510[[#This Row],[Mon]],$J$1:$K$2,2,FALSE))</f>
        <v>1</v>
      </c>
      <c r="L36" s="343">
        <v>40000</v>
      </c>
      <c r="M36" s="286">
        <f>BD.PD510[[#This Row],[Cant.]]*BD.PD510[[#This Row],[ Tasa ]]*BD.PD510[[#This Row],[ Precio Und.]]</f>
        <v>40000</v>
      </c>
      <c r="N36" s="352">
        <v>0</v>
      </c>
      <c r="O36" s="286">
        <f>IF(BD.PD510[[#This Row],[Liquid. '[%']]]&lt;&gt;0,(BD.PD510[[#This Row],[Valor Neto '[DOP']]]*BD.PD510[[#This Row],[Liquid. '[%']]])+BD.PD510[[#This Row],[Valor Neto '[DOP']]],BD.PD510[[#This Row],[Valor Neto '[DOP']]])</f>
        <v>40000</v>
      </c>
      <c r="P36" s="286">
        <f>BD.PD510[[#This Row],[Ppto. Orden Interna '[DOP']]]/HLOOKUP("USD",$J$1:$K$2,2,FALSE)</f>
        <v>615.38461538461536</v>
      </c>
      <c r="Q36" s="342" t="s">
        <v>1045</v>
      </c>
      <c r="R36" s="342"/>
      <c r="S36" s="342"/>
      <c r="T36" s="342"/>
      <c r="U36" s="342"/>
      <c r="V36" s="285" t="s">
        <v>1045</v>
      </c>
      <c r="W36" s="353"/>
      <c r="X36" s="354"/>
      <c r="Y36" s="286">
        <f>BD.PD510[[#This Row],[Av.P1 '[%']]]*BD.PD510[[#This Row],[Ppto. Orden Interna '[DOP']]]</f>
        <v>0</v>
      </c>
      <c r="Z36" s="287"/>
      <c r="AA36" s="355"/>
      <c r="AB36" s="286">
        <f>BD.PD510[[#This Row],[Av.P2 '[%']]]*BD.PD510[[#This Row],[Ppto. Orden Interna '[DOP']]]</f>
        <v>0</v>
      </c>
      <c r="AC36" s="287"/>
      <c r="AD36" s="355"/>
      <c r="AE36" s="286">
        <f>BD.PD510[[#This Row],[Av.P3 '[%']]]*BD.PD510[[#This Row],[Ppto. Orden Interna '[DOP']]]</f>
        <v>0</v>
      </c>
      <c r="AF36" s="287"/>
      <c r="AG36" s="355"/>
      <c r="AH36" s="286">
        <f>BD.PD510[[#This Row],[Av.P4 '[%']]]*BD.PD510[[#This Row],[Ppto. Orden Interna '[DOP']]]</f>
        <v>0</v>
      </c>
      <c r="AI36" s="287"/>
      <c r="AJ36" s="355"/>
      <c r="AK36" s="286">
        <f>BD.PD510[[#This Row],[Av.P5 '[%']]]*BD.PD510[[#This Row],[Ppto. Orden Interna '[DOP']]]</f>
        <v>0</v>
      </c>
      <c r="AL36" s="356">
        <f>BD.PD510[[#This Row],[Pago 5]]+BD.PD510[[#This Row],[Pago 4]]+BD.PD510[[#This Row],[Pago 3]]+BD.PD510[[#This Row],[Pago 2]]+BD.PD510[[#This Row],[Pago 1]]</f>
        <v>0</v>
      </c>
      <c r="AM36" s="318"/>
    </row>
    <row r="37" spans="1:241" hidden="1" x14ac:dyDescent="0.2">
      <c r="A37" s="233">
        <v>8.06</v>
      </c>
      <c r="B37" s="281"/>
      <c r="C37" s="282" t="e" vm="1">
        <f>VLOOKUP(BD.PD510[[#This Row],[Pos]],[16]!PPto[#Data],3,FALSE)</f>
        <v>#REF!</v>
      </c>
      <c r="D37" s="283" t="s">
        <v>1081</v>
      </c>
      <c r="E37" s="284" t="str">
        <f>IF(BD.PD510[[#This Row],[.]]="*",VLOOKUP(BD.PD510[[#This Row],[Pos]],[16]Presupuesto!A:H,7,FALSE),"")</f>
        <v/>
      </c>
      <c r="F37" s="285" t="s">
        <v>1047</v>
      </c>
      <c r="G37" s="285"/>
      <c r="H37" s="285"/>
      <c r="I37" s="350">
        <v>1</v>
      </c>
      <c r="J37" s="233" t="s">
        <v>343</v>
      </c>
      <c r="K37" s="351">
        <f>IF(BD.PD510[[#This Row],[Mon]]="DOP",1,HLOOKUP(BD.PD510[[#This Row],[Mon]],$J$1:$K$2,2,FALSE))</f>
        <v>1</v>
      </c>
      <c r="L37" s="343">
        <v>1000000</v>
      </c>
      <c r="M37" s="286">
        <f>BD.PD510[[#This Row],[Cant.]]*BD.PD510[[#This Row],[ Tasa ]]*BD.PD510[[#This Row],[ Precio Und.]]</f>
        <v>1000000</v>
      </c>
      <c r="N37" s="352">
        <v>0.02</v>
      </c>
      <c r="O37" s="286">
        <f>IF(BD.PD510[[#This Row],[Liquid. '[%']]]&lt;&gt;0,(BD.PD510[[#This Row],[Valor Neto '[DOP']]]*BD.PD510[[#This Row],[Liquid. '[%']]])+BD.PD510[[#This Row],[Valor Neto '[DOP']]],BD.PD510[[#This Row],[Valor Neto '[DOP']]])</f>
        <v>1020000</v>
      </c>
      <c r="P37" s="286">
        <f>BD.PD510[[#This Row],[Ppto. Orden Interna '[DOP']]]/HLOOKUP("USD",$J$1:$K$2,2,FALSE)</f>
        <v>15692.307692307691</v>
      </c>
      <c r="Q37" s="342"/>
      <c r="R37" s="342"/>
      <c r="S37" s="342"/>
      <c r="T37" s="342"/>
      <c r="U37" s="342"/>
      <c r="V37" s="285"/>
      <c r="W37" s="353"/>
      <c r="X37" s="354"/>
      <c r="Y37" s="286">
        <f>BD.PD510[[#This Row],[Av.P1 '[%']]]*BD.PD510[[#This Row],[Ppto. Orden Interna '[DOP']]]</f>
        <v>0</v>
      </c>
      <c r="Z37" s="287"/>
      <c r="AA37" s="355"/>
      <c r="AB37" s="286">
        <f>BD.PD510[[#This Row],[Av.P2 '[%']]]*BD.PD510[[#This Row],[Ppto. Orden Interna '[DOP']]]</f>
        <v>0</v>
      </c>
      <c r="AC37" s="287"/>
      <c r="AD37" s="355"/>
      <c r="AE37" s="286">
        <f>BD.PD510[[#This Row],[Av.P3 '[%']]]*BD.PD510[[#This Row],[Ppto. Orden Interna '[DOP']]]</f>
        <v>0</v>
      </c>
      <c r="AF37" s="287"/>
      <c r="AG37" s="355"/>
      <c r="AH37" s="286">
        <f>BD.PD510[[#This Row],[Av.P4 '[%']]]*BD.PD510[[#This Row],[Ppto. Orden Interna '[DOP']]]</f>
        <v>0</v>
      </c>
      <c r="AI37" s="287"/>
      <c r="AJ37" s="355"/>
      <c r="AK37" s="286">
        <f>BD.PD510[[#This Row],[Av.P5 '[%']]]*BD.PD510[[#This Row],[Ppto. Orden Interna '[DOP']]]</f>
        <v>0</v>
      </c>
      <c r="AL37" s="356">
        <f>BD.PD510[[#This Row],[Pago 5]]+BD.PD510[[#This Row],[Pago 4]]+BD.PD510[[#This Row],[Pago 3]]+BD.PD510[[#This Row],[Pago 2]]+BD.PD510[[#This Row],[Pago 1]]</f>
        <v>0</v>
      </c>
      <c r="AM37" s="318"/>
    </row>
    <row r="38" spans="1:241" ht="15" hidden="1" customHeight="1" x14ac:dyDescent="0.2">
      <c r="A38" s="233">
        <v>8.06</v>
      </c>
      <c r="B38" s="281"/>
      <c r="C38" s="282" t="e" vm="1">
        <f>VLOOKUP(BD.PD510[[#This Row],[Pos]],[16]!PPto[#Data],3,FALSE)</f>
        <v>#REF!</v>
      </c>
      <c r="D38" s="283" t="s">
        <v>1081</v>
      </c>
      <c r="E38" s="284" t="str">
        <f>IF(BD.PD510[[#This Row],[.]]="*",VLOOKUP(BD.PD510[[#This Row],[Pos]],[16]Presupuesto!A:H,7,FALSE),"")</f>
        <v/>
      </c>
      <c r="F38" s="285" t="s">
        <v>1048</v>
      </c>
      <c r="G38" s="285"/>
      <c r="H38" s="285"/>
      <c r="I38" s="350">
        <v>3</v>
      </c>
      <c r="J38" s="233" t="s">
        <v>162</v>
      </c>
      <c r="K38" s="351">
        <f>IF(BD.PD510[[#This Row],[Mon]]="DOP",1,HLOOKUP(BD.PD510[[#This Row],[Mon]],$J$1:$K$2,2,FALSE))</f>
        <v>65</v>
      </c>
      <c r="L38" s="343">
        <v>300</v>
      </c>
      <c r="M38" s="286">
        <f>BD.PD510[[#This Row],[Cant.]]*BD.PD510[[#This Row],[ Tasa ]]*BD.PD510[[#This Row],[ Precio Und.]]</f>
        <v>58500</v>
      </c>
      <c r="N38" s="352">
        <v>0.02</v>
      </c>
      <c r="O38" s="286">
        <f>IF(BD.PD510[[#This Row],[Liquid. '[%']]]&lt;&gt;0,(BD.PD510[[#This Row],[Valor Neto '[DOP']]]*BD.PD510[[#This Row],[Liquid. '[%']]])+BD.PD510[[#This Row],[Valor Neto '[DOP']]],BD.PD510[[#This Row],[Valor Neto '[DOP']]])</f>
        <v>59670</v>
      </c>
      <c r="P38" s="286">
        <f>BD.PD510[[#This Row],[Ppto. Orden Interna '[DOP']]]/HLOOKUP("USD",$J$1:$K$2,2,FALSE)</f>
        <v>918</v>
      </c>
      <c r="Q38" s="342" t="s">
        <v>1045</v>
      </c>
      <c r="R38" s="342"/>
      <c r="S38" s="342"/>
      <c r="T38" s="342"/>
      <c r="U38" s="342"/>
      <c r="V38" s="285" t="s">
        <v>1045</v>
      </c>
      <c r="W38" s="353"/>
      <c r="X38" s="354"/>
      <c r="Y38" s="286">
        <f>BD.PD510[[#This Row],[Av.P1 '[%']]]*BD.PD510[[#This Row],[Ppto. Orden Interna '[DOP']]]</f>
        <v>0</v>
      </c>
      <c r="Z38" s="287"/>
      <c r="AA38" s="355"/>
      <c r="AB38" s="286">
        <f>BD.PD510[[#This Row],[Av.P2 '[%']]]*BD.PD510[[#This Row],[Ppto. Orden Interna '[DOP']]]</f>
        <v>0</v>
      </c>
      <c r="AC38" s="287"/>
      <c r="AD38" s="355"/>
      <c r="AE38" s="286">
        <f>BD.PD510[[#This Row],[Av.P3 '[%']]]*BD.PD510[[#This Row],[Ppto. Orden Interna '[DOP']]]</f>
        <v>0</v>
      </c>
      <c r="AF38" s="287"/>
      <c r="AG38" s="355"/>
      <c r="AH38" s="286">
        <f>BD.PD510[[#This Row],[Av.P4 '[%']]]*BD.PD510[[#This Row],[Ppto. Orden Interna '[DOP']]]</f>
        <v>0</v>
      </c>
      <c r="AI38" s="287"/>
      <c r="AJ38" s="355"/>
      <c r="AK38" s="286">
        <f>BD.PD510[[#This Row],[Av.P5 '[%']]]*BD.PD510[[#This Row],[Ppto. Orden Interna '[DOP']]]</f>
        <v>0</v>
      </c>
      <c r="AL38" s="356">
        <f>BD.PD510[[#This Row],[Pago 5]]+BD.PD510[[#This Row],[Pago 4]]+BD.PD510[[#This Row],[Pago 3]]+BD.PD510[[#This Row],[Pago 2]]+BD.PD510[[#This Row],[Pago 1]]</f>
        <v>0</v>
      </c>
      <c r="AM38" s="318"/>
    </row>
    <row r="39" spans="1:241" ht="14.45" hidden="1" customHeight="1" x14ac:dyDescent="0.2">
      <c r="A39" s="233">
        <v>8.06</v>
      </c>
      <c r="B39" s="281"/>
      <c r="C39" s="282" t="e" vm="1">
        <f>VLOOKUP(BD.PD510[[#This Row],[Pos]],[16]!PPto[#Data],3,FALSE)</f>
        <v>#REF!</v>
      </c>
      <c r="D39" s="283" t="s">
        <v>1081</v>
      </c>
      <c r="E39" s="284" t="str">
        <f>IF(BD.PD510[[#This Row],[.]]="*",VLOOKUP(BD.PD510[[#This Row],[Pos]],[16]Presupuesto!A:H,7,FALSE),"")</f>
        <v/>
      </c>
      <c r="F39" s="285" t="s">
        <v>1049</v>
      </c>
      <c r="G39" s="285"/>
      <c r="H39" s="285"/>
      <c r="I39" s="350">
        <v>1</v>
      </c>
      <c r="J39" s="233" t="s">
        <v>343</v>
      </c>
      <c r="K39" s="351">
        <f>IF(BD.PD510[[#This Row],[Mon]]="DOP",1,HLOOKUP(BD.PD510[[#This Row],[Mon]],$J$1:$K$2,2,FALSE))</f>
        <v>1</v>
      </c>
      <c r="L39" s="343">
        <v>121452.25</v>
      </c>
      <c r="M39" s="286">
        <f>BD.PD510[[#This Row],[Cant.]]*BD.PD510[[#This Row],[ Tasa ]]*BD.PD510[[#This Row],[ Precio Und.]]</f>
        <v>121452.25</v>
      </c>
      <c r="N39" s="352">
        <v>0</v>
      </c>
      <c r="O39" s="286">
        <f>IF(BD.PD510[[#This Row],[Liquid. '[%']]]&lt;&gt;0,(BD.PD510[[#This Row],[Valor Neto '[DOP']]]*BD.PD510[[#This Row],[Liquid. '[%']]])+BD.PD510[[#This Row],[Valor Neto '[DOP']]],BD.PD510[[#This Row],[Valor Neto '[DOP']]])</f>
        <v>121452.25</v>
      </c>
      <c r="P39" s="286">
        <f>BD.PD510[[#This Row],[Ppto. Orden Interna '[DOP']]]/HLOOKUP("USD",$J$1:$K$2,2,FALSE)</f>
        <v>1868.4961538461539</v>
      </c>
      <c r="Q39" s="342" t="s">
        <v>976</v>
      </c>
      <c r="R39" s="342"/>
      <c r="S39" s="342"/>
      <c r="T39" s="342"/>
      <c r="U39" s="342"/>
      <c r="V39" s="285" t="s">
        <v>976</v>
      </c>
      <c r="W39" s="353">
        <v>1</v>
      </c>
      <c r="X39" s="354">
        <v>0.5</v>
      </c>
      <c r="Y39" s="286">
        <f>BD.PD510[[#This Row],[Av.P1 '[%']]]*BD.PD510[[#This Row],[Ppto. Orden Interna '[DOP']]]</f>
        <v>60726.125</v>
      </c>
      <c r="Z39" s="287">
        <v>4</v>
      </c>
      <c r="AA39" s="355">
        <v>0.5</v>
      </c>
      <c r="AB39" s="286">
        <f>BD.PD510[[#This Row],[Av.P2 '[%']]]*BD.PD510[[#This Row],[Ppto. Orden Interna '[DOP']]]</f>
        <v>60726.125</v>
      </c>
      <c r="AC39" s="287"/>
      <c r="AD39" s="355"/>
      <c r="AE39" s="286">
        <f>BD.PD510[[#This Row],[Av.P3 '[%']]]*BD.PD510[[#This Row],[Ppto. Orden Interna '[DOP']]]</f>
        <v>0</v>
      </c>
      <c r="AF39" s="287"/>
      <c r="AG39" s="355"/>
      <c r="AH39" s="286">
        <f>BD.PD510[[#This Row],[Av.P4 '[%']]]*BD.PD510[[#This Row],[Ppto. Orden Interna '[DOP']]]</f>
        <v>0</v>
      </c>
      <c r="AI39" s="287"/>
      <c r="AJ39" s="355"/>
      <c r="AK39" s="286">
        <f>BD.PD510[[#This Row],[Av.P5 '[%']]]*BD.PD510[[#This Row],[Ppto. Orden Interna '[DOP']]]</f>
        <v>0</v>
      </c>
      <c r="AL39" s="356">
        <f>BD.PD510[[#This Row],[Pago 5]]+BD.PD510[[#This Row],[Pago 4]]+BD.PD510[[#This Row],[Pago 3]]+BD.PD510[[#This Row],[Pago 2]]+BD.PD510[[#This Row],[Pago 1]]</f>
        <v>121452.25</v>
      </c>
      <c r="AM39" s="318"/>
    </row>
    <row r="40" spans="1:241" ht="14.45" hidden="1" customHeight="1" x14ac:dyDescent="0.2">
      <c r="A40" s="233">
        <v>8.06</v>
      </c>
      <c r="B40" s="281"/>
      <c r="C40" s="282" t="e" vm="1">
        <f>VLOOKUP(BD.PD510[[#This Row],[Pos]],[16]!PPto[#Data],3,FALSE)</f>
        <v>#REF!</v>
      </c>
      <c r="D40" s="283" t="s">
        <v>1081</v>
      </c>
      <c r="E40" s="284" t="str">
        <f>IF(BD.PD510[[#This Row],[.]]="*",VLOOKUP(BD.PD510[[#This Row],[Pos]],[16]Presupuesto!A:H,7,FALSE),"")</f>
        <v/>
      </c>
      <c r="F40" s="285" t="s">
        <v>1050</v>
      </c>
      <c r="G40" s="285"/>
      <c r="H40" s="285"/>
      <c r="I40" s="350">
        <v>1</v>
      </c>
      <c r="J40" s="233" t="s">
        <v>343</v>
      </c>
      <c r="K40" s="351">
        <f>IF(BD.PD510[[#This Row],[Mon]]="DOP",1,HLOOKUP(BD.PD510[[#This Row],[Mon]],$J$1:$K$2,2,FALSE))</f>
        <v>1</v>
      </c>
      <c r="L40" s="343">
        <v>43333.5</v>
      </c>
      <c r="M40" s="286">
        <f>BD.PD510[[#This Row],[Cant.]]*BD.PD510[[#This Row],[ Tasa ]]*BD.PD510[[#This Row],[ Precio Und.]]</f>
        <v>43333.5</v>
      </c>
      <c r="N40" s="352">
        <v>0</v>
      </c>
      <c r="O40" s="286">
        <f>IF(BD.PD510[[#This Row],[Liquid. '[%']]]&lt;&gt;0,(BD.PD510[[#This Row],[Valor Neto '[DOP']]]*BD.PD510[[#This Row],[Liquid. '[%']]])+BD.PD510[[#This Row],[Valor Neto '[DOP']]],BD.PD510[[#This Row],[Valor Neto '[DOP']]])</f>
        <v>43333.5</v>
      </c>
      <c r="P40" s="286">
        <f>BD.PD510[[#This Row],[Ppto. Orden Interna '[DOP']]]/HLOOKUP("USD",$J$1:$K$2,2,FALSE)</f>
        <v>666.66923076923081</v>
      </c>
      <c r="Q40" s="342" t="s">
        <v>976</v>
      </c>
      <c r="R40" s="342"/>
      <c r="S40" s="342"/>
      <c r="T40" s="342"/>
      <c r="U40" s="342"/>
      <c r="V40" s="285" t="s">
        <v>976</v>
      </c>
      <c r="W40" s="353">
        <v>1</v>
      </c>
      <c r="X40" s="354">
        <v>0.5</v>
      </c>
      <c r="Y40" s="286">
        <f>BD.PD510[[#This Row],[Av.P1 '[%']]]*BD.PD510[[#This Row],[Ppto. Orden Interna '[DOP']]]</f>
        <v>21666.75</v>
      </c>
      <c r="Z40" s="287">
        <v>4</v>
      </c>
      <c r="AA40" s="355">
        <v>0.5</v>
      </c>
      <c r="AB40" s="286">
        <f>BD.PD510[[#This Row],[Av.P2 '[%']]]*BD.PD510[[#This Row],[Ppto. Orden Interna '[DOP']]]</f>
        <v>21666.75</v>
      </c>
      <c r="AC40" s="287"/>
      <c r="AD40" s="355"/>
      <c r="AE40" s="286">
        <f>BD.PD510[[#This Row],[Av.P3 '[%']]]*BD.PD510[[#This Row],[Ppto. Orden Interna '[DOP']]]</f>
        <v>0</v>
      </c>
      <c r="AF40" s="287"/>
      <c r="AG40" s="355"/>
      <c r="AH40" s="286">
        <f>BD.PD510[[#This Row],[Av.P4 '[%']]]*BD.PD510[[#This Row],[Ppto. Orden Interna '[DOP']]]</f>
        <v>0</v>
      </c>
      <c r="AI40" s="287"/>
      <c r="AJ40" s="355"/>
      <c r="AK40" s="286">
        <f>BD.PD510[[#This Row],[Av.P5 '[%']]]*BD.PD510[[#This Row],[Ppto. Orden Interna '[DOP']]]</f>
        <v>0</v>
      </c>
      <c r="AL40" s="356">
        <f>BD.PD510[[#This Row],[Pago 5]]+BD.PD510[[#This Row],[Pago 4]]+BD.PD510[[#This Row],[Pago 3]]+BD.PD510[[#This Row],[Pago 2]]+BD.PD510[[#This Row],[Pago 1]]</f>
        <v>43333.5</v>
      </c>
      <c r="AM40" s="318"/>
    </row>
    <row r="41" spans="1:241" hidden="1" x14ac:dyDescent="0.2">
      <c r="A41" s="233">
        <v>8.06</v>
      </c>
      <c r="B41" s="281"/>
      <c r="C41" s="282" t="e" vm="1">
        <f>VLOOKUP(BD.PD510[[#This Row],[Pos]],[16]!PPto[#Data],3,FALSE)</f>
        <v>#REF!</v>
      </c>
      <c r="D41" s="283" t="s">
        <v>1081</v>
      </c>
      <c r="E41" s="284" t="str">
        <f>IF(BD.PD510[[#This Row],[.]]="*",VLOOKUP(BD.PD510[[#This Row],[Pos]],[16]Presupuesto!A:H,7,FALSE),"")</f>
        <v/>
      </c>
      <c r="F41" s="285" t="s">
        <v>1051</v>
      </c>
      <c r="G41" s="285"/>
      <c r="H41" s="285"/>
      <c r="I41" s="350">
        <v>2</v>
      </c>
      <c r="J41" s="233" t="s">
        <v>343</v>
      </c>
      <c r="K41" s="351">
        <f>IF(BD.PD510[[#This Row],[Mon]]="DOP",1,HLOOKUP(BD.PD510[[#This Row],[Mon]],$J$1:$K$2,2,FALSE))</f>
        <v>1</v>
      </c>
      <c r="L41" s="343">
        <v>24576.28</v>
      </c>
      <c r="M41" s="286">
        <f>BD.PD510[[#This Row],[Cant.]]*BD.PD510[[#This Row],[ Tasa ]]*BD.PD510[[#This Row],[ Precio Und.]]</f>
        <v>49152.56</v>
      </c>
      <c r="N41" s="352">
        <v>0</v>
      </c>
      <c r="O41" s="286">
        <f>IF(BD.PD510[[#This Row],[Liquid. '[%']]]&lt;&gt;0,(BD.PD510[[#This Row],[Valor Neto '[DOP']]]*BD.PD510[[#This Row],[Liquid. '[%']]])+BD.PD510[[#This Row],[Valor Neto '[DOP']]],BD.PD510[[#This Row],[Valor Neto '[DOP']]])</f>
        <v>49152.56</v>
      </c>
      <c r="P41" s="286">
        <f>BD.PD510[[#This Row],[Ppto. Orden Interna '[DOP']]]/HLOOKUP("USD",$J$1:$K$2,2,FALSE)</f>
        <v>756.19323076923069</v>
      </c>
      <c r="Q41" s="342" t="s">
        <v>1052</v>
      </c>
      <c r="R41" s="342"/>
      <c r="S41" s="342"/>
      <c r="T41" s="342"/>
      <c r="U41" s="342"/>
      <c r="V41" s="285" t="s">
        <v>1052</v>
      </c>
      <c r="W41" s="353"/>
      <c r="X41" s="354"/>
      <c r="Y41" s="286">
        <f>BD.PD510[[#This Row],[Av.P1 '[%']]]*BD.PD510[[#This Row],[Ppto. Orden Interna '[DOP']]]</f>
        <v>0</v>
      </c>
      <c r="Z41" s="287"/>
      <c r="AA41" s="355"/>
      <c r="AB41" s="286">
        <f>BD.PD510[[#This Row],[Av.P2 '[%']]]*BD.PD510[[#This Row],[Ppto. Orden Interna '[DOP']]]</f>
        <v>0</v>
      </c>
      <c r="AC41" s="287"/>
      <c r="AD41" s="355"/>
      <c r="AE41" s="286">
        <f>BD.PD510[[#This Row],[Av.P3 '[%']]]*BD.PD510[[#This Row],[Ppto. Orden Interna '[DOP']]]</f>
        <v>0</v>
      </c>
      <c r="AF41" s="287"/>
      <c r="AG41" s="355"/>
      <c r="AH41" s="286">
        <f>BD.PD510[[#This Row],[Av.P4 '[%']]]*BD.PD510[[#This Row],[Ppto. Orden Interna '[DOP']]]</f>
        <v>0</v>
      </c>
      <c r="AI41" s="287"/>
      <c r="AJ41" s="355"/>
      <c r="AK41" s="286">
        <f>BD.PD510[[#This Row],[Av.P5 '[%']]]*BD.PD510[[#This Row],[Ppto. Orden Interna '[DOP']]]</f>
        <v>0</v>
      </c>
      <c r="AL41" s="356">
        <f>BD.PD510[[#This Row],[Pago 5]]+BD.PD510[[#This Row],[Pago 4]]+BD.PD510[[#This Row],[Pago 3]]+BD.PD510[[#This Row],[Pago 2]]+BD.PD510[[#This Row],[Pago 1]]</f>
        <v>0</v>
      </c>
      <c r="AM41" s="318"/>
    </row>
    <row r="42" spans="1:241" hidden="1" x14ac:dyDescent="0.2">
      <c r="A42" s="233">
        <v>8.06</v>
      </c>
      <c r="B42" s="281"/>
      <c r="C42" s="282" t="e" vm="1">
        <f>VLOOKUP(BD.PD510[[#This Row],[Pos]],[16]!PPto[#Data],3,FALSE)</f>
        <v>#REF!</v>
      </c>
      <c r="D42" s="283" t="s">
        <v>1081</v>
      </c>
      <c r="E42" s="284" t="str">
        <f>IF(BD.PD510[[#This Row],[.]]="*",VLOOKUP(BD.PD510[[#This Row],[Pos]],[16]Presupuesto!A:H,7,FALSE),"")</f>
        <v/>
      </c>
      <c r="F42" s="285" t="s">
        <v>1053</v>
      </c>
      <c r="G42" s="285"/>
      <c r="H42" s="285"/>
      <c r="I42" s="350">
        <v>1</v>
      </c>
      <c r="J42" s="233" t="s">
        <v>343</v>
      </c>
      <c r="K42" s="351">
        <f>IF(BD.PD510[[#This Row],[Mon]]="DOP",1,HLOOKUP(BD.PD510[[#This Row],[Mon]],$J$1:$K$2,2,FALSE))</f>
        <v>1</v>
      </c>
      <c r="L42" s="343">
        <v>400000</v>
      </c>
      <c r="M42" s="286">
        <f>BD.PD510[[#This Row],[Cant.]]*BD.PD510[[#This Row],[ Tasa ]]*BD.PD510[[#This Row],[ Precio Und.]]</f>
        <v>400000</v>
      </c>
      <c r="N42" s="352">
        <v>0</v>
      </c>
      <c r="O42" s="286">
        <f>IF(BD.PD510[[#This Row],[Liquid. '[%']]]&lt;&gt;0,(BD.PD510[[#This Row],[Valor Neto '[DOP']]]*BD.PD510[[#This Row],[Liquid. '[%']]])+BD.PD510[[#This Row],[Valor Neto '[DOP']]],BD.PD510[[#This Row],[Valor Neto '[DOP']]])</f>
        <v>400000</v>
      </c>
      <c r="P42" s="286">
        <f>BD.PD510[[#This Row],[Ppto. Orden Interna '[DOP']]]/HLOOKUP("USD",$J$1:$K$2,2,FALSE)</f>
        <v>6153.8461538461543</v>
      </c>
      <c r="Q42" s="342" t="s">
        <v>1054</v>
      </c>
      <c r="R42" s="342"/>
      <c r="S42" s="342"/>
      <c r="T42" s="342"/>
      <c r="U42" s="342"/>
      <c r="V42" s="285" t="s">
        <v>1054</v>
      </c>
      <c r="W42" s="353">
        <v>1</v>
      </c>
      <c r="X42" s="354">
        <v>0.6</v>
      </c>
      <c r="Y42" s="286">
        <f>BD.PD510[[#This Row],[Av.P1 '[%']]]*BD.PD510[[#This Row],[Ppto. Orden Interna '[DOP']]]</f>
        <v>240000</v>
      </c>
      <c r="Z42" s="287">
        <v>3</v>
      </c>
      <c r="AA42" s="355">
        <v>0.4</v>
      </c>
      <c r="AB42" s="286">
        <f>BD.PD510[[#This Row],[Av.P2 '[%']]]*BD.PD510[[#This Row],[Ppto. Orden Interna '[DOP']]]</f>
        <v>160000</v>
      </c>
      <c r="AC42" s="287"/>
      <c r="AD42" s="355"/>
      <c r="AE42" s="286">
        <f>BD.PD510[[#This Row],[Av.P3 '[%']]]*BD.PD510[[#This Row],[Ppto. Orden Interna '[DOP']]]</f>
        <v>0</v>
      </c>
      <c r="AF42" s="287"/>
      <c r="AG42" s="355"/>
      <c r="AH42" s="286">
        <f>BD.PD510[[#This Row],[Av.P4 '[%']]]*BD.PD510[[#This Row],[Ppto. Orden Interna '[DOP']]]</f>
        <v>0</v>
      </c>
      <c r="AI42" s="287"/>
      <c r="AJ42" s="355"/>
      <c r="AK42" s="286">
        <f>BD.PD510[[#This Row],[Av.P5 '[%']]]*BD.PD510[[#This Row],[Ppto. Orden Interna '[DOP']]]</f>
        <v>0</v>
      </c>
      <c r="AL42" s="356">
        <f>BD.PD510[[#This Row],[Pago 5]]+BD.PD510[[#This Row],[Pago 4]]+BD.PD510[[#This Row],[Pago 3]]+BD.PD510[[#This Row],[Pago 2]]+BD.PD510[[#This Row],[Pago 1]]</f>
        <v>400000</v>
      </c>
      <c r="AM42" s="318"/>
    </row>
    <row r="43" spans="1:241" hidden="1" x14ac:dyDescent="0.2">
      <c r="A43" s="233">
        <v>8.06</v>
      </c>
      <c r="B43" s="281"/>
      <c r="C43" s="282" t="e" vm="1">
        <f>VLOOKUP(BD.PD510[[#This Row],[Pos]],[16]!PPto[#Data],3,FALSE)</f>
        <v>#REF!</v>
      </c>
      <c r="D43" s="283" t="s">
        <v>1081</v>
      </c>
      <c r="E43" s="284" t="str">
        <f>IF(BD.PD510[[#This Row],[.]]="*",VLOOKUP(BD.PD510[[#This Row],[Pos]],[16]Presupuesto!A:H,7,FALSE),"")</f>
        <v/>
      </c>
      <c r="F43" s="285" t="s">
        <v>1055</v>
      </c>
      <c r="G43" s="285"/>
      <c r="H43" s="285"/>
      <c r="I43" s="350">
        <v>2</v>
      </c>
      <c r="J43" s="233" t="s">
        <v>343</v>
      </c>
      <c r="K43" s="351">
        <f>IF(BD.PD510[[#This Row],[Mon]]="DOP",1,HLOOKUP(BD.PD510[[#This Row],[Mon]],$J$1:$K$2,2,FALSE))</f>
        <v>1</v>
      </c>
      <c r="L43" s="343">
        <v>12000</v>
      </c>
      <c r="M43" s="286">
        <f>BD.PD510[[#This Row],[Cant.]]*BD.PD510[[#This Row],[ Tasa ]]*BD.PD510[[#This Row],[ Precio Und.]]</f>
        <v>24000</v>
      </c>
      <c r="N43" s="352">
        <v>0</v>
      </c>
      <c r="O43" s="286">
        <f>IF(BD.PD510[[#This Row],[Liquid. '[%']]]&lt;&gt;0,(BD.PD510[[#This Row],[Valor Neto '[DOP']]]*BD.PD510[[#This Row],[Liquid. '[%']]])+BD.PD510[[#This Row],[Valor Neto '[DOP']]],BD.PD510[[#This Row],[Valor Neto '[DOP']]])</f>
        <v>24000</v>
      </c>
      <c r="P43" s="286">
        <f>BD.PD510[[#This Row],[Ppto. Orden Interna '[DOP']]]/HLOOKUP("USD",$J$1:$K$2,2,FALSE)</f>
        <v>369.23076923076923</v>
      </c>
      <c r="Q43" s="342" t="s">
        <v>1056</v>
      </c>
      <c r="R43" s="342"/>
      <c r="S43" s="342"/>
      <c r="T43" s="342"/>
      <c r="U43" s="342"/>
      <c r="V43" s="285" t="s">
        <v>1056</v>
      </c>
      <c r="W43" s="353"/>
      <c r="X43" s="354"/>
      <c r="Y43" s="286">
        <f>BD.PD510[[#This Row],[Av.P1 '[%']]]*BD.PD510[[#This Row],[Ppto. Orden Interna '[DOP']]]</f>
        <v>0</v>
      </c>
      <c r="Z43" s="287"/>
      <c r="AA43" s="355"/>
      <c r="AB43" s="286">
        <f>BD.PD510[[#This Row],[Av.P2 '[%']]]*BD.PD510[[#This Row],[Ppto. Orden Interna '[DOP']]]</f>
        <v>0</v>
      </c>
      <c r="AC43" s="287"/>
      <c r="AD43" s="355"/>
      <c r="AE43" s="286">
        <f>BD.PD510[[#This Row],[Av.P3 '[%']]]*BD.PD510[[#This Row],[Ppto. Orden Interna '[DOP']]]</f>
        <v>0</v>
      </c>
      <c r="AF43" s="287"/>
      <c r="AG43" s="355"/>
      <c r="AH43" s="286">
        <f>BD.PD510[[#This Row],[Av.P4 '[%']]]*BD.PD510[[#This Row],[Ppto. Orden Interna '[DOP']]]</f>
        <v>0</v>
      </c>
      <c r="AI43" s="287"/>
      <c r="AJ43" s="355"/>
      <c r="AK43" s="286">
        <f>BD.PD510[[#This Row],[Av.P5 '[%']]]*BD.PD510[[#This Row],[Ppto. Orden Interna '[DOP']]]</f>
        <v>0</v>
      </c>
      <c r="AL43" s="356">
        <f>BD.PD510[[#This Row],[Pago 5]]+BD.PD510[[#This Row],[Pago 4]]+BD.PD510[[#This Row],[Pago 3]]+BD.PD510[[#This Row],[Pago 2]]+BD.PD510[[#This Row],[Pago 1]]</f>
        <v>0</v>
      </c>
      <c r="AM43" s="318"/>
    </row>
    <row r="44" spans="1:241" hidden="1" x14ac:dyDescent="0.2">
      <c r="A44" s="233">
        <v>8.06</v>
      </c>
      <c r="B44" s="281"/>
      <c r="C44" s="282" t="e" vm="1">
        <f>VLOOKUP(BD.PD510[[#This Row],[Pos]],[16]!PPto[#Data],3,FALSE)</f>
        <v>#REF!</v>
      </c>
      <c r="D44" s="283" t="s">
        <v>1081</v>
      </c>
      <c r="E44" s="284" t="str">
        <f>IF(BD.PD510[[#This Row],[.]]="*",VLOOKUP(BD.PD510[[#This Row],[Pos]],[16]Presupuesto!A:H,7,FALSE),"")</f>
        <v/>
      </c>
      <c r="F44" s="285" t="s">
        <v>1057</v>
      </c>
      <c r="G44" s="285"/>
      <c r="H44" s="285"/>
      <c r="I44" s="350">
        <v>1</v>
      </c>
      <c r="J44" s="233" t="s">
        <v>343</v>
      </c>
      <c r="K44" s="351">
        <f>IF(BD.PD510[[#This Row],[Mon]]="DOP",1,HLOOKUP(BD.PD510[[#This Row],[Mon]],$J$1:$K$2,2,FALSE))</f>
        <v>1</v>
      </c>
      <c r="L44" s="343">
        <v>7769</v>
      </c>
      <c r="M44" s="286">
        <f>BD.PD510[[#This Row],[Cant.]]*BD.PD510[[#This Row],[ Tasa ]]*BD.PD510[[#This Row],[ Precio Und.]]</f>
        <v>7769</v>
      </c>
      <c r="N44" s="352">
        <v>0</v>
      </c>
      <c r="O44" s="286">
        <f>IF(BD.PD510[[#This Row],[Liquid. '[%']]]&lt;&gt;0,(BD.PD510[[#This Row],[Valor Neto '[DOP']]]*BD.PD510[[#This Row],[Liquid. '[%']]])+BD.PD510[[#This Row],[Valor Neto '[DOP']]],BD.PD510[[#This Row],[Valor Neto '[DOP']]])</f>
        <v>7769</v>
      </c>
      <c r="P44" s="286">
        <f>BD.PD510[[#This Row],[Ppto. Orden Interna '[DOP']]]/HLOOKUP("USD",$J$1:$K$2,2,FALSE)</f>
        <v>119.52307692307693</v>
      </c>
      <c r="Q44" s="342" t="s">
        <v>1058</v>
      </c>
      <c r="R44" s="342"/>
      <c r="S44" s="342"/>
      <c r="T44" s="342"/>
      <c r="U44" s="342"/>
      <c r="V44" s="285" t="s">
        <v>1058</v>
      </c>
      <c r="W44" s="353"/>
      <c r="X44" s="354"/>
      <c r="Y44" s="286">
        <f>BD.PD510[[#This Row],[Av.P1 '[%']]]*BD.PD510[[#This Row],[Ppto. Orden Interna '[DOP']]]</f>
        <v>0</v>
      </c>
      <c r="Z44" s="287"/>
      <c r="AA44" s="355"/>
      <c r="AB44" s="286">
        <f>BD.PD510[[#This Row],[Av.P2 '[%']]]*BD.PD510[[#This Row],[Ppto. Orden Interna '[DOP']]]</f>
        <v>0</v>
      </c>
      <c r="AC44" s="287"/>
      <c r="AD44" s="355"/>
      <c r="AE44" s="286">
        <f>BD.PD510[[#This Row],[Av.P3 '[%']]]*BD.PD510[[#This Row],[Ppto. Orden Interna '[DOP']]]</f>
        <v>0</v>
      </c>
      <c r="AF44" s="287"/>
      <c r="AG44" s="355"/>
      <c r="AH44" s="286">
        <f>BD.PD510[[#This Row],[Av.P4 '[%']]]*BD.PD510[[#This Row],[Ppto. Orden Interna '[DOP']]]</f>
        <v>0</v>
      </c>
      <c r="AI44" s="287"/>
      <c r="AJ44" s="355"/>
      <c r="AK44" s="286">
        <f>BD.PD510[[#This Row],[Av.P5 '[%']]]*BD.PD510[[#This Row],[Ppto. Orden Interna '[DOP']]]</f>
        <v>0</v>
      </c>
      <c r="AL44" s="356">
        <f>BD.PD510[[#This Row],[Pago 5]]+BD.PD510[[#This Row],[Pago 4]]+BD.PD510[[#This Row],[Pago 3]]+BD.PD510[[#This Row],[Pago 2]]+BD.PD510[[#This Row],[Pago 1]]</f>
        <v>0</v>
      </c>
      <c r="AM44" s="318"/>
    </row>
    <row r="45" spans="1:241" hidden="1" x14ac:dyDescent="0.2">
      <c r="A45" s="233">
        <v>8.06</v>
      </c>
      <c r="B45" s="281"/>
      <c r="C45" s="282" t="e" vm="1">
        <f>VLOOKUP(BD.PD510[[#This Row],[Pos]],[16]!PPto[#Data],3,FALSE)</f>
        <v>#REF!</v>
      </c>
      <c r="D45" s="283" t="s">
        <v>1081</v>
      </c>
      <c r="E45" s="284" t="str">
        <f>IF(BD.PD510[[#This Row],[.]]="*",VLOOKUP(BD.PD510[[#This Row],[Pos]],[16]Presupuesto!A:H,7,FALSE),"")</f>
        <v/>
      </c>
      <c r="F45" s="285" t="s">
        <v>1059</v>
      </c>
      <c r="G45" s="285"/>
      <c r="H45" s="285"/>
      <c r="I45" s="350">
        <v>1</v>
      </c>
      <c r="J45" s="233" t="s">
        <v>343</v>
      </c>
      <c r="K45" s="351">
        <f>IF(BD.PD510[[#This Row],[Mon]]="DOP",1,HLOOKUP(BD.PD510[[#This Row],[Mon]],$J$1:$K$2,2,FALSE))</f>
        <v>1</v>
      </c>
      <c r="L45" s="343">
        <v>5000</v>
      </c>
      <c r="M45" s="286">
        <f>BD.PD510[[#This Row],[Cant.]]*BD.PD510[[#This Row],[ Tasa ]]*BD.PD510[[#This Row],[ Precio Und.]]</f>
        <v>5000</v>
      </c>
      <c r="N45" s="352">
        <v>0</v>
      </c>
      <c r="O45" s="286">
        <f>IF(BD.PD510[[#This Row],[Liquid. '[%']]]&lt;&gt;0,(BD.PD510[[#This Row],[Valor Neto '[DOP']]]*BD.PD510[[#This Row],[Liquid. '[%']]])+BD.PD510[[#This Row],[Valor Neto '[DOP']]],BD.PD510[[#This Row],[Valor Neto '[DOP']]])</f>
        <v>5000</v>
      </c>
      <c r="P45" s="286">
        <f>BD.PD510[[#This Row],[Ppto. Orden Interna '[DOP']]]/HLOOKUP("USD",$J$1:$K$2,2,FALSE)</f>
        <v>76.92307692307692</v>
      </c>
      <c r="Q45" s="342"/>
      <c r="R45" s="342"/>
      <c r="S45" s="342"/>
      <c r="T45" s="342"/>
      <c r="U45" s="342"/>
      <c r="V45" s="285"/>
      <c r="W45" s="353"/>
      <c r="X45" s="354"/>
      <c r="Y45" s="286">
        <f>BD.PD510[[#This Row],[Av.P1 '[%']]]*BD.PD510[[#This Row],[Ppto. Orden Interna '[DOP']]]</f>
        <v>0</v>
      </c>
      <c r="Z45" s="287"/>
      <c r="AA45" s="355"/>
      <c r="AB45" s="286">
        <f>BD.PD510[[#This Row],[Av.P2 '[%']]]*BD.PD510[[#This Row],[Ppto. Orden Interna '[DOP']]]</f>
        <v>0</v>
      </c>
      <c r="AC45" s="287"/>
      <c r="AD45" s="355"/>
      <c r="AE45" s="286">
        <f>BD.PD510[[#This Row],[Av.P3 '[%']]]*BD.PD510[[#This Row],[Ppto. Orden Interna '[DOP']]]</f>
        <v>0</v>
      </c>
      <c r="AF45" s="287"/>
      <c r="AG45" s="355"/>
      <c r="AH45" s="286">
        <f>BD.PD510[[#This Row],[Av.P4 '[%']]]*BD.PD510[[#This Row],[Ppto. Orden Interna '[DOP']]]</f>
        <v>0</v>
      </c>
      <c r="AI45" s="287"/>
      <c r="AJ45" s="355"/>
      <c r="AK45" s="286">
        <f>BD.PD510[[#This Row],[Av.P5 '[%']]]*BD.PD510[[#This Row],[Ppto. Orden Interna '[DOP']]]</f>
        <v>0</v>
      </c>
      <c r="AL45" s="356">
        <f>BD.PD510[[#This Row],[Pago 5]]+BD.PD510[[#This Row],[Pago 4]]+BD.PD510[[#This Row],[Pago 3]]+BD.PD510[[#This Row],[Pago 2]]+BD.PD510[[#This Row],[Pago 1]]</f>
        <v>0</v>
      </c>
      <c r="AM45" s="318"/>
    </row>
    <row r="46" spans="1:241" hidden="1" x14ac:dyDescent="0.2">
      <c r="A46" s="233">
        <v>8.06</v>
      </c>
      <c r="B46" s="281"/>
      <c r="C46" s="282" t="e" vm="1">
        <f>VLOOKUP(BD.PD510[[#This Row],[Pos]],[16]!PPto[#Data],3,FALSE)</f>
        <v>#REF!</v>
      </c>
      <c r="D46" s="283" t="s">
        <v>1081</v>
      </c>
      <c r="E46" s="284" t="str">
        <f>IF(BD.PD510[[#This Row],[.]]="*",VLOOKUP(BD.PD510[[#This Row],[Pos]],[16]Presupuesto!A:H,7,FALSE),"")</f>
        <v/>
      </c>
      <c r="F46" s="285" t="s">
        <v>1060</v>
      </c>
      <c r="G46" s="285"/>
      <c r="H46" s="285"/>
      <c r="I46" s="350">
        <v>1</v>
      </c>
      <c r="J46" s="233" t="s">
        <v>343</v>
      </c>
      <c r="K46" s="351">
        <f>IF(BD.PD510[[#This Row],[Mon]]="DOP",1,HLOOKUP(BD.PD510[[#This Row],[Mon]],$J$1:$K$2,2,FALSE))</f>
        <v>1</v>
      </c>
      <c r="L46" s="343">
        <v>1975</v>
      </c>
      <c r="M46" s="286">
        <f>BD.PD510[[#This Row],[Cant.]]*BD.PD510[[#This Row],[ Tasa ]]*BD.PD510[[#This Row],[ Precio Und.]]</f>
        <v>1975</v>
      </c>
      <c r="N46" s="352">
        <v>0</v>
      </c>
      <c r="O46" s="286">
        <f>IF(BD.PD510[[#This Row],[Liquid. '[%']]]&lt;&gt;0,(BD.PD510[[#This Row],[Valor Neto '[DOP']]]*BD.PD510[[#This Row],[Liquid. '[%']]])+BD.PD510[[#This Row],[Valor Neto '[DOP']]],BD.PD510[[#This Row],[Valor Neto '[DOP']]])</f>
        <v>1975</v>
      </c>
      <c r="P46" s="286">
        <f>BD.PD510[[#This Row],[Ppto. Orden Interna '[DOP']]]/HLOOKUP("USD",$J$1:$K$2,2,FALSE)</f>
        <v>30.384615384615383</v>
      </c>
      <c r="Q46" s="342" t="s">
        <v>1061</v>
      </c>
      <c r="R46" s="342"/>
      <c r="S46" s="342"/>
      <c r="T46" s="342"/>
      <c r="U46" s="342"/>
      <c r="V46" s="285" t="s">
        <v>1061</v>
      </c>
      <c r="W46" s="353"/>
      <c r="X46" s="354"/>
      <c r="Y46" s="286">
        <f>BD.PD510[[#This Row],[Av.P1 '[%']]]*BD.PD510[[#This Row],[Ppto. Orden Interna '[DOP']]]</f>
        <v>0</v>
      </c>
      <c r="Z46" s="287"/>
      <c r="AA46" s="355"/>
      <c r="AB46" s="286">
        <f>BD.PD510[[#This Row],[Av.P2 '[%']]]*BD.PD510[[#This Row],[Ppto. Orden Interna '[DOP']]]</f>
        <v>0</v>
      </c>
      <c r="AC46" s="287"/>
      <c r="AD46" s="355"/>
      <c r="AE46" s="286">
        <f>BD.PD510[[#This Row],[Av.P3 '[%']]]*BD.PD510[[#This Row],[Ppto. Orden Interna '[DOP']]]</f>
        <v>0</v>
      </c>
      <c r="AF46" s="287"/>
      <c r="AG46" s="355"/>
      <c r="AH46" s="286">
        <f>BD.PD510[[#This Row],[Av.P4 '[%']]]*BD.PD510[[#This Row],[Ppto. Orden Interna '[DOP']]]</f>
        <v>0</v>
      </c>
      <c r="AI46" s="287"/>
      <c r="AJ46" s="355"/>
      <c r="AK46" s="286">
        <f>BD.PD510[[#This Row],[Av.P5 '[%']]]*BD.PD510[[#This Row],[Ppto. Orden Interna '[DOP']]]</f>
        <v>0</v>
      </c>
      <c r="AL46" s="356">
        <f>BD.PD510[[#This Row],[Pago 5]]+BD.PD510[[#This Row],[Pago 4]]+BD.PD510[[#This Row],[Pago 3]]+BD.PD510[[#This Row],[Pago 2]]+BD.PD510[[#This Row],[Pago 1]]</f>
        <v>0</v>
      </c>
      <c r="AM46" s="318"/>
    </row>
    <row r="47" spans="1:241" hidden="1" x14ac:dyDescent="0.2">
      <c r="A47" s="233">
        <v>8.06</v>
      </c>
      <c r="B47" s="281"/>
      <c r="C47" s="282" t="e" vm="1">
        <f>VLOOKUP(BD.PD510[[#This Row],[Pos]],[16]!PPto[#Data],3,FALSE)</f>
        <v>#REF!</v>
      </c>
      <c r="D47" s="283" t="s">
        <v>1081</v>
      </c>
      <c r="E47" s="284" t="str">
        <f>IF(BD.PD510[[#This Row],[.]]="*",VLOOKUP(BD.PD510[[#This Row],[Pos]],[16]Presupuesto!A:H,7,FALSE),"")</f>
        <v/>
      </c>
      <c r="F47" s="285" t="s">
        <v>1062</v>
      </c>
      <c r="G47" s="285"/>
      <c r="H47" s="285"/>
      <c r="I47" s="350">
        <v>3</v>
      </c>
      <c r="J47" s="233" t="s">
        <v>343</v>
      </c>
      <c r="K47" s="351">
        <f>IF(BD.PD510[[#This Row],[Mon]]="DOP",1,HLOOKUP(BD.PD510[[#This Row],[Mon]],$J$1:$K$2,2,FALSE))</f>
        <v>1</v>
      </c>
      <c r="L47" s="343">
        <v>5000</v>
      </c>
      <c r="M47" s="286">
        <f>BD.PD510[[#This Row],[Cant.]]*BD.PD510[[#This Row],[ Tasa ]]*BD.PD510[[#This Row],[ Precio Und.]]</f>
        <v>15000</v>
      </c>
      <c r="N47" s="352">
        <v>0</v>
      </c>
      <c r="O47" s="286">
        <f>IF(BD.PD510[[#This Row],[Liquid. '[%']]]&lt;&gt;0,(BD.PD510[[#This Row],[Valor Neto '[DOP']]]*BD.PD510[[#This Row],[Liquid. '[%']]])+BD.PD510[[#This Row],[Valor Neto '[DOP']]],BD.PD510[[#This Row],[Valor Neto '[DOP']]])</f>
        <v>15000</v>
      </c>
      <c r="P47" s="286">
        <f>BD.PD510[[#This Row],[Ppto. Orden Interna '[DOP']]]/HLOOKUP("USD",$J$1:$K$2,2,FALSE)</f>
        <v>230.76923076923077</v>
      </c>
      <c r="Q47" s="342" t="s">
        <v>1063</v>
      </c>
      <c r="R47" s="342"/>
      <c r="S47" s="342"/>
      <c r="T47" s="342"/>
      <c r="U47" s="342"/>
      <c r="V47" s="285" t="s">
        <v>1063</v>
      </c>
      <c r="W47" s="353"/>
      <c r="X47" s="354"/>
      <c r="Y47" s="286">
        <f>BD.PD510[[#This Row],[Av.P1 '[%']]]*BD.PD510[[#This Row],[Ppto. Orden Interna '[DOP']]]</f>
        <v>0</v>
      </c>
      <c r="Z47" s="287"/>
      <c r="AA47" s="355"/>
      <c r="AB47" s="286">
        <f>BD.PD510[[#This Row],[Av.P2 '[%']]]*BD.PD510[[#This Row],[Ppto. Orden Interna '[DOP']]]</f>
        <v>0</v>
      </c>
      <c r="AC47" s="287"/>
      <c r="AD47" s="355"/>
      <c r="AE47" s="286">
        <f>BD.PD510[[#This Row],[Av.P3 '[%']]]*BD.PD510[[#This Row],[Ppto. Orden Interna '[DOP']]]</f>
        <v>0</v>
      </c>
      <c r="AF47" s="287"/>
      <c r="AG47" s="355"/>
      <c r="AH47" s="286">
        <f>BD.PD510[[#This Row],[Av.P4 '[%']]]*BD.PD510[[#This Row],[Ppto. Orden Interna '[DOP']]]</f>
        <v>0</v>
      </c>
      <c r="AI47" s="287"/>
      <c r="AJ47" s="355"/>
      <c r="AK47" s="286">
        <f>BD.PD510[[#This Row],[Av.P5 '[%']]]*BD.PD510[[#This Row],[Ppto. Orden Interna '[DOP']]]</f>
        <v>0</v>
      </c>
      <c r="AL47" s="356">
        <f>BD.PD510[[#This Row],[Pago 5]]+BD.PD510[[#This Row],[Pago 4]]+BD.PD510[[#This Row],[Pago 3]]+BD.PD510[[#This Row],[Pago 2]]+BD.PD510[[#This Row],[Pago 1]]</f>
        <v>0</v>
      </c>
      <c r="AM47" s="318"/>
    </row>
    <row r="48" spans="1:241" ht="13.7" hidden="1" customHeight="1" x14ac:dyDescent="0.2">
      <c r="A48" s="233">
        <v>8.06</v>
      </c>
      <c r="B48" s="281"/>
      <c r="C48" s="282" t="e" vm="1">
        <f>VLOOKUP(BD.PD510[[#This Row],[Pos]],[16]!PPto[#Data],3,FALSE)</f>
        <v>#REF!</v>
      </c>
      <c r="D48" s="283" t="s">
        <v>1081</v>
      </c>
      <c r="E48" s="284" t="str">
        <f>IF(BD.PD510[[#This Row],[.]]="*",VLOOKUP(BD.PD510[[#This Row],[Pos]],[16]Presupuesto!A:H,7,FALSE),"")</f>
        <v/>
      </c>
      <c r="F48" s="285" t="s">
        <v>1064</v>
      </c>
      <c r="G48" s="285"/>
      <c r="H48" s="285"/>
      <c r="I48" s="350">
        <v>1</v>
      </c>
      <c r="J48" s="233" t="s">
        <v>343</v>
      </c>
      <c r="K48" s="351">
        <f>IF(BD.PD510[[#This Row],[Mon]]="DOP",1,HLOOKUP(BD.PD510[[#This Row],[Mon]],$J$1:$K$2,2,FALSE))</f>
        <v>1</v>
      </c>
      <c r="L48" s="343">
        <v>12000</v>
      </c>
      <c r="M48" s="286">
        <f>BD.PD510[[#This Row],[Cant.]]*BD.PD510[[#This Row],[ Tasa ]]*BD.PD510[[#This Row],[ Precio Und.]]</f>
        <v>12000</v>
      </c>
      <c r="N48" s="352">
        <v>0</v>
      </c>
      <c r="O48" s="286">
        <f>IF(BD.PD510[[#This Row],[Liquid. '[%']]]&lt;&gt;0,(BD.PD510[[#This Row],[Valor Neto '[DOP']]]*BD.PD510[[#This Row],[Liquid. '[%']]])+BD.PD510[[#This Row],[Valor Neto '[DOP']]],BD.PD510[[#This Row],[Valor Neto '[DOP']]])</f>
        <v>12000</v>
      </c>
      <c r="P48" s="286">
        <f>BD.PD510[[#This Row],[Ppto. Orden Interna '[DOP']]]/HLOOKUP("USD",$J$1:$K$2,2,FALSE)</f>
        <v>184.61538461538461</v>
      </c>
      <c r="Q48" s="342" t="s">
        <v>1063</v>
      </c>
      <c r="R48" s="342"/>
      <c r="S48" s="342"/>
      <c r="T48" s="342"/>
      <c r="U48" s="342"/>
      <c r="V48" s="285" t="s">
        <v>1063</v>
      </c>
      <c r="W48" s="353"/>
      <c r="X48" s="354"/>
      <c r="Y48" s="286">
        <f>BD.PD510[[#This Row],[Av.P1 '[%']]]*BD.PD510[[#This Row],[Ppto. Orden Interna '[DOP']]]</f>
        <v>0</v>
      </c>
      <c r="Z48" s="287"/>
      <c r="AA48" s="355"/>
      <c r="AB48" s="286">
        <f>BD.PD510[[#This Row],[Av.P2 '[%']]]*BD.PD510[[#This Row],[Ppto. Orden Interna '[DOP']]]</f>
        <v>0</v>
      </c>
      <c r="AC48" s="287"/>
      <c r="AD48" s="355"/>
      <c r="AE48" s="286">
        <f>BD.PD510[[#This Row],[Av.P3 '[%']]]*BD.PD510[[#This Row],[Ppto. Orden Interna '[DOP']]]</f>
        <v>0</v>
      </c>
      <c r="AF48" s="287"/>
      <c r="AG48" s="355"/>
      <c r="AH48" s="286">
        <f>BD.PD510[[#This Row],[Av.P4 '[%']]]*BD.PD510[[#This Row],[Ppto. Orden Interna '[DOP']]]</f>
        <v>0</v>
      </c>
      <c r="AI48" s="287"/>
      <c r="AJ48" s="355"/>
      <c r="AK48" s="286">
        <f>BD.PD510[[#This Row],[Av.P5 '[%']]]*BD.PD510[[#This Row],[Ppto. Orden Interna '[DOP']]]</f>
        <v>0</v>
      </c>
      <c r="AL48" s="356">
        <f>BD.PD510[[#This Row],[Pago 5]]+BD.PD510[[#This Row],[Pago 4]]+BD.PD510[[#This Row],[Pago 3]]+BD.PD510[[#This Row],[Pago 2]]+BD.PD510[[#This Row],[Pago 1]]</f>
        <v>0</v>
      </c>
      <c r="AM48" s="318"/>
    </row>
    <row r="49" spans="1:241" hidden="1" x14ac:dyDescent="0.2">
      <c r="A49" s="233">
        <v>8.06</v>
      </c>
      <c r="B49" s="281"/>
      <c r="C49" s="282" t="e" vm="1">
        <f>VLOOKUP(BD.PD510[[#This Row],[Pos]],[16]!PPto[#Data],3,FALSE)</f>
        <v>#REF!</v>
      </c>
      <c r="D49" s="283" t="s">
        <v>1081</v>
      </c>
      <c r="E49" s="284" t="str">
        <f>IF(BD.PD510[[#This Row],[.]]="*",VLOOKUP(BD.PD510[[#This Row],[Pos]],[16]Presupuesto!A:H,7,FALSE),"")</f>
        <v/>
      </c>
      <c r="F49" s="285" t="s">
        <v>1065</v>
      </c>
      <c r="G49" s="285"/>
      <c r="H49" s="285"/>
      <c r="I49" s="350">
        <v>1</v>
      </c>
      <c r="J49" s="233" t="s">
        <v>343</v>
      </c>
      <c r="K49" s="351">
        <f>IF(BD.PD510[[#This Row],[Mon]]="DOP",1,HLOOKUP(BD.PD510[[#This Row],[Mon]],$J$1:$K$2,2,FALSE))</f>
        <v>1</v>
      </c>
      <c r="L49" s="343">
        <v>3000</v>
      </c>
      <c r="M49" s="286">
        <f>BD.PD510[[#This Row],[Cant.]]*BD.PD510[[#This Row],[ Tasa ]]*BD.PD510[[#This Row],[ Precio Und.]]</f>
        <v>3000</v>
      </c>
      <c r="N49" s="352">
        <v>0</v>
      </c>
      <c r="O49" s="286">
        <f>IF(BD.PD510[[#This Row],[Liquid. '[%']]]&lt;&gt;0,(BD.PD510[[#This Row],[Valor Neto '[DOP']]]*BD.PD510[[#This Row],[Liquid. '[%']]])+BD.PD510[[#This Row],[Valor Neto '[DOP']]],BD.PD510[[#This Row],[Valor Neto '[DOP']]])</f>
        <v>3000</v>
      </c>
      <c r="P49" s="286">
        <f>BD.PD510[[#This Row],[Ppto. Orden Interna '[DOP']]]/HLOOKUP("USD",$J$1:$K$2,2,FALSE)</f>
        <v>46.153846153846153</v>
      </c>
      <c r="Q49" s="342" t="s">
        <v>743</v>
      </c>
      <c r="R49" s="342"/>
      <c r="S49" s="342"/>
      <c r="T49" s="342"/>
      <c r="U49" s="342"/>
      <c r="V49" s="285" t="s">
        <v>743</v>
      </c>
      <c r="W49" s="353"/>
      <c r="X49" s="354"/>
      <c r="Y49" s="286">
        <f>BD.PD510[[#This Row],[Av.P1 '[%']]]*BD.PD510[[#This Row],[Ppto. Orden Interna '[DOP']]]</f>
        <v>0</v>
      </c>
      <c r="Z49" s="287"/>
      <c r="AA49" s="355"/>
      <c r="AB49" s="286">
        <f>BD.PD510[[#This Row],[Av.P2 '[%']]]*BD.PD510[[#This Row],[Ppto. Orden Interna '[DOP']]]</f>
        <v>0</v>
      </c>
      <c r="AC49" s="287"/>
      <c r="AD49" s="355"/>
      <c r="AE49" s="286">
        <f>BD.PD510[[#This Row],[Av.P3 '[%']]]*BD.PD510[[#This Row],[Ppto. Orden Interna '[DOP']]]</f>
        <v>0</v>
      </c>
      <c r="AF49" s="287"/>
      <c r="AG49" s="355"/>
      <c r="AH49" s="286">
        <f>BD.PD510[[#This Row],[Av.P4 '[%']]]*BD.PD510[[#This Row],[Ppto. Orden Interna '[DOP']]]</f>
        <v>0</v>
      </c>
      <c r="AI49" s="287"/>
      <c r="AJ49" s="355"/>
      <c r="AK49" s="286">
        <f>BD.PD510[[#This Row],[Av.P5 '[%']]]*BD.PD510[[#This Row],[Ppto. Orden Interna '[DOP']]]</f>
        <v>0</v>
      </c>
      <c r="AL49" s="356">
        <f>BD.PD510[[#This Row],[Pago 5]]+BD.PD510[[#This Row],[Pago 4]]+BD.PD510[[#This Row],[Pago 3]]+BD.PD510[[#This Row],[Pago 2]]+BD.PD510[[#This Row],[Pago 1]]</f>
        <v>0</v>
      </c>
      <c r="AM49" s="318"/>
    </row>
    <row r="50" spans="1:241" hidden="1" x14ac:dyDescent="0.2">
      <c r="A50" s="233">
        <v>8.06</v>
      </c>
      <c r="B50" s="281"/>
      <c r="C50" s="282" t="e" vm="1">
        <f>VLOOKUP(BD.PD510[[#This Row],[Pos]],[16]!PPto[#Data],3,FALSE)</f>
        <v>#REF!</v>
      </c>
      <c r="D50" s="283" t="s">
        <v>1081</v>
      </c>
      <c r="E50" s="284" t="str">
        <f>IF(BD.PD510[[#This Row],[.]]="*",VLOOKUP(BD.PD510[[#This Row],[Pos]],[16]Presupuesto!A:H,7,FALSE),"")</f>
        <v/>
      </c>
      <c r="F50" s="285" t="s">
        <v>1066</v>
      </c>
      <c r="G50" s="285"/>
      <c r="H50" s="285"/>
      <c r="I50" s="350">
        <v>1</v>
      </c>
      <c r="J50" s="233" t="s">
        <v>343</v>
      </c>
      <c r="K50" s="351">
        <f>IF(BD.PD510[[#This Row],[Mon]]="DOP",1,HLOOKUP(BD.PD510[[#This Row],[Mon]],$J$1:$K$2,2,FALSE))</f>
        <v>1</v>
      </c>
      <c r="L50" s="343">
        <v>30000</v>
      </c>
      <c r="M50" s="286">
        <f>BD.PD510[[#This Row],[Cant.]]*BD.PD510[[#This Row],[ Tasa ]]*BD.PD510[[#This Row],[ Precio Und.]]</f>
        <v>30000</v>
      </c>
      <c r="N50" s="352">
        <v>0</v>
      </c>
      <c r="O50" s="286">
        <f>IF(BD.PD510[[#This Row],[Liquid. '[%']]]&lt;&gt;0,(BD.PD510[[#This Row],[Valor Neto '[DOP']]]*BD.PD510[[#This Row],[Liquid. '[%']]])+BD.PD510[[#This Row],[Valor Neto '[DOP']]],BD.PD510[[#This Row],[Valor Neto '[DOP']]])</f>
        <v>30000</v>
      </c>
      <c r="P50" s="286">
        <f>BD.PD510[[#This Row],[Ppto. Orden Interna '[DOP']]]/HLOOKUP("USD",$J$1:$K$2,2,FALSE)</f>
        <v>461.53846153846155</v>
      </c>
      <c r="Q50" s="342"/>
      <c r="R50" s="342"/>
      <c r="S50" s="342"/>
      <c r="T50" s="342"/>
      <c r="U50" s="342"/>
      <c r="V50" s="285"/>
      <c r="W50" s="353"/>
      <c r="X50" s="354"/>
      <c r="Y50" s="286">
        <f>BD.PD510[[#This Row],[Av.P1 '[%']]]*BD.PD510[[#This Row],[Ppto. Orden Interna '[DOP']]]</f>
        <v>0</v>
      </c>
      <c r="Z50" s="287"/>
      <c r="AA50" s="355"/>
      <c r="AB50" s="286">
        <f>BD.PD510[[#This Row],[Av.P2 '[%']]]*BD.PD510[[#This Row],[Ppto. Orden Interna '[DOP']]]</f>
        <v>0</v>
      </c>
      <c r="AC50" s="287"/>
      <c r="AD50" s="355"/>
      <c r="AE50" s="286">
        <f>BD.PD510[[#This Row],[Av.P3 '[%']]]*BD.PD510[[#This Row],[Ppto. Orden Interna '[DOP']]]</f>
        <v>0</v>
      </c>
      <c r="AF50" s="287"/>
      <c r="AG50" s="355"/>
      <c r="AH50" s="286">
        <f>BD.PD510[[#This Row],[Av.P4 '[%']]]*BD.PD510[[#This Row],[Ppto. Orden Interna '[DOP']]]</f>
        <v>0</v>
      </c>
      <c r="AI50" s="287"/>
      <c r="AJ50" s="355"/>
      <c r="AK50" s="286">
        <f>BD.PD510[[#This Row],[Av.P5 '[%']]]*BD.PD510[[#This Row],[Ppto. Orden Interna '[DOP']]]</f>
        <v>0</v>
      </c>
      <c r="AL50" s="356">
        <f>BD.PD510[[#This Row],[Pago 5]]+BD.PD510[[#This Row],[Pago 4]]+BD.PD510[[#This Row],[Pago 3]]+BD.PD510[[#This Row],[Pago 2]]+BD.PD510[[#This Row],[Pago 1]]</f>
        <v>0</v>
      </c>
      <c r="AM50" s="318"/>
    </row>
    <row r="51" spans="1:241" hidden="1" x14ac:dyDescent="0.2">
      <c r="A51" s="233">
        <v>8.06</v>
      </c>
      <c r="B51" s="281"/>
      <c r="C51" s="282" t="e" vm="1">
        <f>VLOOKUP(BD.PD510[[#This Row],[Pos]],[16]!PPto[#Data],3,FALSE)</f>
        <v>#REF!</v>
      </c>
      <c r="D51" s="283" t="s">
        <v>1081</v>
      </c>
      <c r="E51" s="284" t="str">
        <f>IF(BD.PD510[[#This Row],[.]]="*",VLOOKUP(BD.PD510[[#This Row],[Pos]],[16]Presupuesto!A:H,7,FALSE),"")</f>
        <v/>
      </c>
      <c r="F51" s="285" t="s">
        <v>1067</v>
      </c>
      <c r="G51" s="285"/>
      <c r="H51" s="285"/>
      <c r="I51" s="350">
        <v>2</v>
      </c>
      <c r="J51" s="233" t="s">
        <v>285</v>
      </c>
      <c r="K51" s="351">
        <f>IF(BD.PD510[[#This Row],[Mon]]="DOP",1,HLOOKUP(BD.PD510[[#This Row],[Mon]],$J$1:$K$2,2,FALSE))</f>
        <v>77</v>
      </c>
      <c r="L51" s="343">
        <v>4850</v>
      </c>
      <c r="M51" s="286">
        <f>BD.PD510[[#This Row],[Cant.]]*BD.PD510[[#This Row],[ Tasa ]]*BD.PD510[[#This Row],[ Precio Und.]]</f>
        <v>746900</v>
      </c>
      <c r="N51" s="352">
        <v>0.15</v>
      </c>
      <c r="O51" s="286">
        <f>IF(BD.PD510[[#This Row],[Liquid. '[%']]]&lt;&gt;0,(BD.PD510[[#This Row],[Valor Neto '[DOP']]]*BD.PD510[[#This Row],[Liquid. '[%']]])+BD.PD510[[#This Row],[Valor Neto '[DOP']]],BD.PD510[[#This Row],[Valor Neto '[DOP']]])</f>
        <v>858935</v>
      </c>
      <c r="P51" s="286">
        <f>BD.PD510[[#This Row],[Ppto. Orden Interna '[DOP']]]/HLOOKUP("USD",$J$1:$K$2,2,FALSE)</f>
        <v>13214.384615384615</v>
      </c>
      <c r="Q51" s="342" t="s">
        <v>1043</v>
      </c>
      <c r="R51" s="342"/>
      <c r="S51" s="342"/>
      <c r="T51" s="342"/>
      <c r="U51" s="342"/>
      <c r="V51" s="285" t="s">
        <v>1043</v>
      </c>
      <c r="W51" s="353">
        <v>1</v>
      </c>
      <c r="X51" s="354">
        <v>1</v>
      </c>
      <c r="Y51" s="286">
        <f>BD.PD510[[#This Row],[Av.P1 '[%']]]*BD.PD510[[#This Row],[Ppto. Orden Interna '[DOP']]]</f>
        <v>858935</v>
      </c>
      <c r="Z51" s="287"/>
      <c r="AA51" s="355"/>
      <c r="AB51" s="286">
        <f>BD.PD510[[#This Row],[Av.P2 '[%']]]*BD.PD510[[#This Row],[Ppto. Orden Interna '[DOP']]]</f>
        <v>0</v>
      </c>
      <c r="AC51" s="287"/>
      <c r="AD51" s="355"/>
      <c r="AE51" s="286">
        <f>BD.PD510[[#This Row],[Av.P3 '[%']]]*BD.PD510[[#This Row],[Ppto. Orden Interna '[DOP']]]</f>
        <v>0</v>
      </c>
      <c r="AF51" s="287"/>
      <c r="AG51" s="355"/>
      <c r="AH51" s="286">
        <f>BD.PD510[[#This Row],[Av.P4 '[%']]]*BD.PD510[[#This Row],[Ppto. Orden Interna '[DOP']]]</f>
        <v>0</v>
      </c>
      <c r="AI51" s="287"/>
      <c r="AJ51" s="355"/>
      <c r="AK51" s="286">
        <f>BD.PD510[[#This Row],[Av.P5 '[%']]]*BD.PD510[[#This Row],[Ppto. Orden Interna '[DOP']]]</f>
        <v>0</v>
      </c>
      <c r="AL51" s="356">
        <f>BD.PD510[[#This Row],[Pago 5]]+BD.PD510[[#This Row],[Pago 4]]+BD.PD510[[#This Row],[Pago 3]]+BD.PD510[[#This Row],[Pago 2]]+BD.PD510[[#This Row],[Pago 1]]</f>
        <v>858935</v>
      </c>
      <c r="AM51" s="318"/>
    </row>
    <row r="52" spans="1:241" hidden="1" x14ac:dyDescent="0.2">
      <c r="A52" s="233">
        <v>8.06</v>
      </c>
      <c r="B52" s="281"/>
      <c r="C52" s="282" t="e" vm="1">
        <f>VLOOKUP(BD.PD510[[#This Row],[Pos]],[16]!PPto[#Data],3,FALSE)</f>
        <v>#REF!</v>
      </c>
      <c r="D52" s="283" t="s">
        <v>1081</v>
      </c>
      <c r="E52" s="284" t="str">
        <f>IF(BD.PD510[[#This Row],[.]]="*",VLOOKUP(BD.PD510[[#This Row],[Pos]],[16]Presupuesto!A:H,7,FALSE),"")</f>
        <v/>
      </c>
      <c r="F52" s="285" t="s">
        <v>1068</v>
      </c>
      <c r="G52" s="285"/>
      <c r="H52" s="285"/>
      <c r="I52" s="350">
        <v>1</v>
      </c>
      <c r="J52" s="233" t="s">
        <v>285</v>
      </c>
      <c r="K52" s="351">
        <f>IF(BD.PD510[[#This Row],[Mon]]="DOP",1,HLOOKUP(BD.PD510[[#This Row],[Mon]],$J$1:$K$2,2,FALSE))</f>
        <v>77</v>
      </c>
      <c r="L52" s="343">
        <v>2225</v>
      </c>
      <c r="M52" s="286">
        <f>BD.PD510[[#This Row],[Cant.]]*BD.PD510[[#This Row],[ Tasa ]]*BD.PD510[[#This Row],[ Precio Und.]]</f>
        <v>171325</v>
      </c>
      <c r="N52" s="352">
        <v>0.15</v>
      </c>
      <c r="O52" s="286">
        <f>IF(BD.PD510[[#This Row],[Liquid. '[%']]]&lt;&gt;0,(BD.PD510[[#This Row],[Valor Neto '[DOP']]]*BD.PD510[[#This Row],[Liquid. '[%']]])+BD.PD510[[#This Row],[Valor Neto '[DOP']]],BD.PD510[[#This Row],[Valor Neto '[DOP']]])</f>
        <v>197023.75</v>
      </c>
      <c r="P52" s="286">
        <f>BD.PD510[[#This Row],[Ppto. Orden Interna '[DOP']]]/HLOOKUP("USD",$J$1:$K$2,2,FALSE)</f>
        <v>3031.1346153846152</v>
      </c>
      <c r="Q52" s="342" t="s">
        <v>1043</v>
      </c>
      <c r="R52" s="342"/>
      <c r="S52" s="342"/>
      <c r="T52" s="342"/>
      <c r="U52" s="342"/>
      <c r="V52" s="285" t="s">
        <v>1043</v>
      </c>
      <c r="W52" s="353">
        <v>1</v>
      </c>
      <c r="X52" s="354">
        <v>1</v>
      </c>
      <c r="Y52" s="286">
        <f>BD.PD510[[#This Row],[Av.P1 '[%']]]*BD.PD510[[#This Row],[Ppto. Orden Interna '[DOP']]]</f>
        <v>197023.75</v>
      </c>
      <c r="Z52" s="287"/>
      <c r="AA52" s="355"/>
      <c r="AB52" s="286">
        <f>BD.PD510[[#This Row],[Av.P2 '[%']]]*BD.PD510[[#This Row],[Ppto. Orden Interna '[DOP']]]</f>
        <v>0</v>
      </c>
      <c r="AC52" s="287"/>
      <c r="AD52" s="355"/>
      <c r="AE52" s="286">
        <f>BD.PD510[[#This Row],[Av.P3 '[%']]]*BD.PD510[[#This Row],[Ppto. Orden Interna '[DOP']]]</f>
        <v>0</v>
      </c>
      <c r="AF52" s="287"/>
      <c r="AG52" s="355"/>
      <c r="AH52" s="286">
        <f>BD.PD510[[#This Row],[Av.P4 '[%']]]*BD.PD510[[#This Row],[Ppto. Orden Interna '[DOP']]]</f>
        <v>0</v>
      </c>
      <c r="AI52" s="287"/>
      <c r="AJ52" s="355"/>
      <c r="AK52" s="286">
        <f>BD.PD510[[#This Row],[Av.P5 '[%']]]*BD.PD510[[#This Row],[Ppto. Orden Interna '[DOP']]]</f>
        <v>0</v>
      </c>
      <c r="AL52" s="356">
        <f>BD.PD510[[#This Row],[Pago 5]]+BD.PD510[[#This Row],[Pago 4]]+BD.PD510[[#This Row],[Pago 3]]+BD.PD510[[#This Row],[Pago 2]]+BD.PD510[[#This Row],[Pago 1]]</f>
        <v>197023.75</v>
      </c>
      <c r="AM52" s="318"/>
    </row>
    <row r="53" spans="1:241" hidden="1" x14ac:dyDescent="0.2">
      <c r="A53" s="233">
        <v>8.06</v>
      </c>
      <c r="B53" s="281"/>
      <c r="C53" s="282" t="e" vm="1">
        <f>VLOOKUP(BD.PD510[[#This Row],[Pos]],[16]!PPto[#Data],3,FALSE)</f>
        <v>#REF!</v>
      </c>
      <c r="D53" s="283" t="s">
        <v>1081</v>
      </c>
      <c r="E53" s="284" t="str">
        <f>IF(BD.PD510[[#This Row],[.]]="*",VLOOKUP(BD.PD510[[#This Row],[Pos]],[16]Presupuesto!A:H,7,FALSE),"")</f>
        <v/>
      </c>
      <c r="F53" s="285" t="s">
        <v>1069</v>
      </c>
      <c r="G53" s="285"/>
      <c r="H53" s="285"/>
      <c r="I53" s="350">
        <v>1</v>
      </c>
      <c r="J53" s="233" t="s">
        <v>343</v>
      </c>
      <c r="K53" s="351">
        <f>IF(BD.PD510[[#This Row],[Mon]]="DOP",1,HLOOKUP(BD.PD510[[#This Row],[Mon]],$J$1:$K$2,2,FALSE))</f>
        <v>1</v>
      </c>
      <c r="L53" s="343">
        <v>10588.98</v>
      </c>
      <c r="M53" s="286">
        <f>BD.PD510[[#This Row],[Cant.]]*BD.PD510[[#This Row],[ Tasa ]]*BD.PD510[[#This Row],[ Precio Und.]]</f>
        <v>10588.98</v>
      </c>
      <c r="N53" s="352">
        <v>0</v>
      </c>
      <c r="O53" s="286">
        <f>IF(BD.PD510[[#This Row],[Liquid. '[%']]]&lt;&gt;0,(BD.PD510[[#This Row],[Valor Neto '[DOP']]]*BD.PD510[[#This Row],[Liquid. '[%']]])+BD.PD510[[#This Row],[Valor Neto '[DOP']]],BD.PD510[[#This Row],[Valor Neto '[DOP']]])</f>
        <v>10588.98</v>
      </c>
      <c r="P53" s="286">
        <f>BD.PD510[[#This Row],[Ppto. Orden Interna '[DOP']]]/HLOOKUP("USD",$J$1:$K$2,2,FALSE)</f>
        <v>162.90738461538461</v>
      </c>
      <c r="Q53" s="342" t="s">
        <v>1070</v>
      </c>
      <c r="R53" s="342"/>
      <c r="S53" s="342"/>
      <c r="T53" s="342"/>
      <c r="U53" s="342"/>
      <c r="V53" s="285" t="s">
        <v>1070</v>
      </c>
      <c r="W53" s="353">
        <v>1</v>
      </c>
      <c r="X53" s="354">
        <v>1</v>
      </c>
      <c r="Y53" s="286">
        <f>BD.PD510[[#This Row],[Av.P1 '[%']]]*BD.PD510[[#This Row],[Ppto. Orden Interna '[DOP']]]</f>
        <v>10588.98</v>
      </c>
      <c r="Z53" s="287"/>
      <c r="AA53" s="355"/>
      <c r="AB53" s="286">
        <f>BD.PD510[[#This Row],[Av.P2 '[%']]]*BD.PD510[[#This Row],[Ppto. Orden Interna '[DOP']]]</f>
        <v>0</v>
      </c>
      <c r="AC53" s="287"/>
      <c r="AD53" s="355"/>
      <c r="AE53" s="286">
        <f>BD.PD510[[#This Row],[Av.P3 '[%']]]*BD.PD510[[#This Row],[Ppto. Orden Interna '[DOP']]]</f>
        <v>0</v>
      </c>
      <c r="AF53" s="287"/>
      <c r="AG53" s="355"/>
      <c r="AH53" s="286">
        <f>BD.PD510[[#This Row],[Av.P4 '[%']]]*BD.PD510[[#This Row],[Ppto. Orden Interna '[DOP']]]</f>
        <v>0</v>
      </c>
      <c r="AI53" s="287"/>
      <c r="AJ53" s="355"/>
      <c r="AK53" s="286">
        <f>BD.PD510[[#This Row],[Av.P5 '[%']]]*BD.PD510[[#This Row],[Ppto. Orden Interna '[DOP']]]</f>
        <v>0</v>
      </c>
      <c r="AL53" s="356">
        <f>BD.PD510[[#This Row],[Pago 5]]+BD.PD510[[#This Row],[Pago 4]]+BD.PD510[[#This Row],[Pago 3]]+BD.PD510[[#This Row],[Pago 2]]+BD.PD510[[#This Row],[Pago 1]]</f>
        <v>10588.98</v>
      </c>
      <c r="AM53" s="318"/>
    </row>
    <row r="54" spans="1:241" hidden="1" x14ac:dyDescent="0.2">
      <c r="A54" s="233">
        <v>8.06</v>
      </c>
      <c r="B54" s="281"/>
      <c r="C54" s="282" t="e" vm="1">
        <f>VLOOKUP(BD.PD510[[#This Row],[Pos]],[16]!PPto[#Data],3,FALSE)</f>
        <v>#REF!</v>
      </c>
      <c r="D54" s="283" t="s">
        <v>1081</v>
      </c>
      <c r="E54" s="284" t="str">
        <f>IF(BD.PD510[[#This Row],[.]]="*",VLOOKUP(BD.PD510[[#This Row],[Pos]],[16]Presupuesto!A:H,7,FALSE),"")</f>
        <v/>
      </c>
      <c r="F54" s="285" t="s">
        <v>1071</v>
      </c>
      <c r="G54" s="285"/>
      <c r="H54" s="285"/>
      <c r="I54" s="350">
        <v>1</v>
      </c>
      <c r="J54" s="233" t="s">
        <v>343</v>
      </c>
      <c r="K54" s="351">
        <f>IF(BD.PD510[[#This Row],[Mon]]="DOP",1,HLOOKUP(BD.PD510[[#This Row],[Mon]],$J$1:$K$2,2,FALSE))</f>
        <v>1</v>
      </c>
      <c r="L54" s="343">
        <v>40500</v>
      </c>
      <c r="M54" s="286">
        <f>BD.PD510[[#This Row],[Cant.]]*BD.PD510[[#This Row],[ Tasa ]]*BD.PD510[[#This Row],[ Precio Und.]]</f>
        <v>40500</v>
      </c>
      <c r="N54" s="352">
        <v>0</v>
      </c>
      <c r="O54" s="286">
        <f>IF(BD.PD510[[#This Row],[Liquid. '[%']]]&lt;&gt;0,(BD.PD510[[#This Row],[Valor Neto '[DOP']]]*BD.PD510[[#This Row],[Liquid. '[%']]])+BD.PD510[[#This Row],[Valor Neto '[DOP']]],BD.PD510[[#This Row],[Valor Neto '[DOP']]])</f>
        <v>40500</v>
      </c>
      <c r="P54" s="286">
        <f>BD.PD510[[#This Row],[Ppto. Orden Interna '[DOP']]]/HLOOKUP("USD",$J$1:$K$2,2,FALSE)</f>
        <v>623.07692307692309</v>
      </c>
      <c r="Q54" s="342" t="s">
        <v>1072</v>
      </c>
      <c r="R54" s="342"/>
      <c r="S54" s="342"/>
      <c r="T54" s="342"/>
      <c r="U54" s="342"/>
      <c r="V54" s="285" t="s">
        <v>1072</v>
      </c>
      <c r="W54" s="353">
        <v>1</v>
      </c>
      <c r="X54" s="354">
        <v>0.6</v>
      </c>
      <c r="Y54" s="286">
        <f>BD.PD510[[#This Row],[Av.P1 '[%']]]*BD.PD510[[#This Row],[Ppto. Orden Interna '[DOP']]]</f>
        <v>24300</v>
      </c>
      <c r="Z54" s="287">
        <v>3</v>
      </c>
      <c r="AA54" s="355">
        <v>0.4</v>
      </c>
      <c r="AB54" s="286">
        <f>BD.PD510[[#This Row],[Av.P2 '[%']]]*BD.PD510[[#This Row],[Ppto. Orden Interna '[DOP']]]</f>
        <v>16200</v>
      </c>
      <c r="AC54" s="287"/>
      <c r="AD54" s="355"/>
      <c r="AE54" s="286">
        <f>BD.PD510[[#This Row],[Av.P3 '[%']]]*BD.PD510[[#This Row],[Ppto. Orden Interna '[DOP']]]</f>
        <v>0</v>
      </c>
      <c r="AF54" s="287"/>
      <c r="AG54" s="355"/>
      <c r="AH54" s="286">
        <f>BD.PD510[[#This Row],[Av.P4 '[%']]]*BD.PD510[[#This Row],[Ppto. Orden Interna '[DOP']]]</f>
        <v>0</v>
      </c>
      <c r="AI54" s="287"/>
      <c r="AJ54" s="355"/>
      <c r="AK54" s="286">
        <f>BD.PD510[[#This Row],[Av.P5 '[%']]]*BD.PD510[[#This Row],[Ppto. Orden Interna '[DOP']]]</f>
        <v>0</v>
      </c>
      <c r="AL54" s="356">
        <f>BD.PD510[[#This Row],[Pago 5]]+BD.PD510[[#This Row],[Pago 4]]+BD.PD510[[#This Row],[Pago 3]]+BD.PD510[[#This Row],[Pago 2]]+BD.PD510[[#This Row],[Pago 1]]</f>
        <v>40500</v>
      </c>
      <c r="AM54" s="318"/>
    </row>
    <row r="55" spans="1:241" hidden="1" x14ac:dyDescent="0.2">
      <c r="A55" s="233">
        <v>8.06</v>
      </c>
      <c r="B55" s="281"/>
      <c r="C55" s="282" t="e" vm="1">
        <f>VLOOKUP(BD.PD510[[#This Row],[Pos]],[16]!PPto[#Data],3,FALSE)</f>
        <v>#REF!</v>
      </c>
      <c r="D55" s="283" t="s">
        <v>1081</v>
      </c>
      <c r="E55" s="284" t="str">
        <f>IF(BD.PD510[[#This Row],[.]]="*",VLOOKUP(BD.PD510[[#This Row],[Pos]],[16]Presupuesto!A:H,7,FALSE),"")</f>
        <v/>
      </c>
      <c r="F55" s="285" t="s">
        <v>1073</v>
      </c>
      <c r="G55" s="285"/>
      <c r="H55" s="285"/>
      <c r="I55" s="350">
        <v>1</v>
      </c>
      <c r="J55" s="233" t="s">
        <v>343</v>
      </c>
      <c r="K55" s="351">
        <f>IF(BD.PD510[[#This Row],[Mon]]="DOP",1,HLOOKUP(BD.PD510[[#This Row],[Mon]],$J$1:$K$2,2,FALSE))</f>
        <v>1</v>
      </c>
      <c r="L55" s="343">
        <v>63000</v>
      </c>
      <c r="M55" s="286">
        <f>BD.PD510[[#This Row],[Cant.]]*BD.PD510[[#This Row],[ Tasa ]]*BD.PD510[[#This Row],[ Precio Und.]]</f>
        <v>63000</v>
      </c>
      <c r="N55" s="352">
        <v>0</v>
      </c>
      <c r="O55" s="286">
        <f>IF(BD.PD510[[#This Row],[Liquid. '[%']]]&lt;&gt;0,(BD.PD510[[#This Row],[Valor Neto '[DOP']]]*BD.PD510[[#This Row],[Liquid. '[%']]])+BD.PD510[[#This Row],[Valor Neto '[DOP']]],BD.PD510[[#This Row],[Valor Neto '[DOP']]])</f>
        <v>63000</v>
      </c>
      <c r="P55" s="286">
        <f>BD.PD510[[#This Row],[Ppto. Orden Interna '[DOP']]]/HLOOKUP("USD",$J$1:$K$2,2,FALSE)</f>
        <v>969.23076923076928</v>
      </c>
      <c r="Q55" s="342" t="s">
        <v>1072</v>
      </c>
      <c r="R55" s="342"/>
      <c r="S55" s="342"/>
      <c r="T55" s="342"/>
      <c r="U55" s="342"/>
      <c r="V55" s="285" t="s">
        <v>1072</v>
      </c>
      <c r="W55" s="353">
        <v>1</v>
      </c>
      <c r="X55" s="354">
        <v>0.6</v>
      </c>
      <c r="Y55" s="286">
        <f>BD.PD510[[#This Row],[Av.P1 '[%']]]*BD.PD510[[#This Row],[Ppto. Orden Interna '[DOP']]]</f>
        <v>37800</v>
      </c>
      <c r="Z55" s="287">
        <v>3</v>
      </c>
      <c r="AA55" s="355">
        <v>0.4</v>
      </c>
      <c r="AB55" s="286">
        <f>BD.PD510[[#This Row],[Av.P2 '[%']]]*BD.PD510[[#This Row],[Ppto. Orden Interna '[DOP']]]</f>
        <v>25200</v>
      </c>
      <c r="AC55" s="287"/>
      <c r="AD55" s="355"/>
      <c r="AE55" s="286">
        <f>BD.PD510[[#This Row],[Av.P3 '[%']]]*BD.PD510[[#This Row],[Ppto. Orden Interna '[DOP']]]</f>
        <v>0</v>
      </c>
      <c r="AF55" s="287"/>
      <c r="AG55" s="355"/>
      <c r="AH55" s="286">
        <f>BD.PD510[[#This Row],[Av.P4 '[%']]]*BD.PD510[[#This Row],[Ppto. Orden Interna '[DOP']]]</f>
        <v>0</v>
      </c>
      <c r="AI55" s="287"/>
      <c r="AJ55" s="355"/>
      <c r="AK55" s="286">
        <f>BD.PD510[[#This Row],[Av.P5 '[%']]]*BD.PD510[[#This Row],[Ppto. Orden Interna '[DOP']]]</f>
        <v>0</v>
      </c>
      <c r="AL55" s="356">
        <f>BD.PD510[[#This Row],[Pago 5]]+BD.PD510[[#This Row],[Pago 4]]+BD.PD510[[#This Row],[Pago 3]]+BD.PD510[[#This Row],[Pago 2]]+BD.PD510[[#This Row],[Pago 1]]</f>
        <v>63000</v>
      </c>
      <c r="AM55" s="318"/>
    </row>
    <row r="56" spans="1:241" hidden="1" x14ac:dyDescent="0.2">
      <c r="A56" s="233">
        <v>8.06</v>
      </c>
      <c r="B56" s="281"/>
      <c r="C56" s="282" t="e" vm="1">
        <f>VLOOKUP(BD.PD510[[#This Row],[Pos]],[16]!PPto[#Data],3,FALSE)</f>
        <v>#REF!</v>
      </c>
      <c r="D56" s="283" t="s">
        <v>1081</v>
      </c>
      <c r="E56" s="284" t="str">
        <f>IF(BD.PD510[[#This Row],[.]]="*",VLOOKUP(BD.PD510[[#This Row],[Pos]],[16]Presupuesto!A:H,7,FALSE),"")</f>
        <v/>
      </c>
      <c r="F56" s="285" t="s">
        <v>1074</v>
      </c>
      <c r="G56" s="285"/>
      <c r="H56" s="285"/>
      <c r="I56" s="350">
        <v>1</v>
      </c>
      <c r="J56" s="233" t="s">
        <v>285</v>
      </c>
      <c r="K56" s="351">
        <f>IF(BD.PD510[[#This Row],[Mon]]="DOP",1,HLOOKUP(BD.PD510[[#This Row],[Mon]],$J$1:$K$2,2,FALSE))</f>
        <v>77</v>
      </c>
      <c r="L56" s="343">
        <v>30060</v>
      </c>
      <c r="M56" s="286">
        <f>BD.PD510[[#This Row],[Cant.]]*BD.PD510[[#This Row],[ Tasa ]]*BD.PD510[[#This Row],[ Precio Und.]]</f>
        <v>2314620</v>
      </c>
      <c r="N56" s="352">
        <v>0.15</v>
      </c>
      <c r="O56" s="286">
        <f>IF(BD.PD510[[#This Row],[Liquid. '[%']]]&lt;&gt;0,(BD.PD510[[#This Row],[Valor Neto '[DOP']]]*BD.PD510[[#This Row],[Liquid. '[%']]])+BD.PD510[[#This Row],[Valor Neto '[DOP']]],BD.PD510[[#This Row],[Valor Neto '[DOP']]])</f>
        <v>2661813</v>
      </c>
      <c r="P56" s="286">
        <f>BD.PD510[[#This Row],[Ppto. Orden Interna '[DOP']]]/HLOOKUP("USD",$J$1:$K$2,2,FALSE)</f>
        <v>40950.969230769231</v>
      </c>
      <c r="Q56" s="342" t="s">
        <v>1043</v>
      </c>
      <c r="R56" s="342"/>
      <c r="S56" s="342"/>
      <c r="T56" s="342"/>
      <c r="U56" s="342"/>
      <c r="V56" s="285" t="s">
        <v>1043</v>
      </c>
      <c r="W56" s="353">
        <v>1</v>
      </c>
      <c r="X56" s="354">
        <v>1</v>
      </c>
      <c r="Y56" s="286">
        <f>BD.PD510[[#This Row],[Av.P1 '[%']]]*BD.PD510[[#This Row],[Ppto. Orden Interna '[DOP']]]</f>
        <v>2661813</v>
      </c>
      <c r="Z56" s="287"/>
      <c r="AA56" s="355"/>
      <c r="AB56" s="286">
        <f>BD.PD510[[#This Row],[Av.P2 '[%']]]*BD.PD510[[#This Row],[Ppto. Orden Interna '[DOP']]]</f>
        <v>0</v>
      </c>
      <c r="AC56" s="287"/>
      <c r="AD56" s="355"/>
      <c r="AE56" s="286">
        <f>BD.PD510[[#This Row],[Av.P3 '[%']]]*BD.PD510[[#This Row],[Ppto. Orden Interna '[DOP']]]</f>
        <v>0</v>
      </c>
      <c r="AF56" s="287"/>
      <c r="AG56" s="355"/>
      <c r="AH56" s="286">
        <f>BD.PD510[[#This Row],[Av.P4 '[%']]]*BD.PD510[[#This Row],[Ppto. Orden Interna '[DOP']]]</f>
        <v>0</v>
      </c>
      <c r="AI56" s="287"/>
      <c r="AJ56" s="355"/>
      <c r="AK56" s="286">
        <f>BD.PD510[[#This Row],[Av.P5 '[%']]]*BD.PD510[[#This Row],[Ppto. Orden Interna '[DOP']]]</f>
        <v>0</v>
      </c>
      <c r="AL56" s="356">
        <f>BD.PD510[[#This Row],[Pago 5]]+BD.PD510[[#This Row],[Pago 4]]+BD.PD510[[#This Row],[Pago 3]]+BD.PD510[[#This Row],[Pago 2]]+BD.PD510[[#This Row],[Pago 1]]</f>
        <v>2661813</v>
      </c>
      <c r="AM56" s="318"/>
    </row>
    <row r="57" spans="1:241" hidden="1" x14ac:dyDescent="0.2">
      <c r="A57" s="233">
        <v>8.06</v>
      </c>
      <c r="B57" s="281"/>
      <c r="C57" s="282" t="e" vm="1">
        <f>VLOOKUP(BD.PD510[[#This Row],[Pos]],[16]!PPto[#Data],3,FALSE)</f>
        <v>#REF!</v>
      </c>
      <c r="D57" s="283" t="s">
        <v>1081</v>
      </c>
      <c r="E57" s="284" t="str">
        <f>IF(BD.PD510[[#This Row],[.]]="*",VLOOKUP(BD.PD510[[#This Row],[Pos]],[16]Presupuesto!A:H,7,FALSE),"")</f>
        <v/>
      </c>
      <c r="F57" s="285" t="s">
        <v>1075</v>
      </c>
      <c r="G57" s="285"/>
      <c r="H57" s="285"/>
      <c r="I57" s="350">
        <v>1</v>
      </c>
      <c r="J57" s="233" t="s">
        <v>285</v>
      </c>
      <c r="K57" s="351">
        <f>IF(BD.PD510[[#This Row],[Mon]]="DOP",1,HLOOKUP(BD.PD510[[#This Row],[Mon]],$J$1:$K$2,2,FALSE))</f>
        <v>77</v>
      </c>
      <c r="L57" s="343">
        <v>9505</v>
      </c>
      <c r="M57" s="286">
        <f>BD.PD510[[#This Row],[Cant.]]*BD.PD510[[#This Row],[ Tasa ]]*BD.PD510[[#This Row],[ Precio Und.]]</f>
        <v>731885</v>
      </c>
      <c r="N57" s="352">
        <v>0.15</v>
      </c>
      <c r="O57" s="286">
        <f>IF(BD.PD510[[#This Row],[Liquid. '[%']]]&lt;&gt;0,(BD.PD510[[#This Row],[Valor Neto '[DOP']]]*BD.PD510[[#This Row],[Liquid. '[%']]])+BD.PD510[[#This Row],[Valor Neto '[DOP']]],BD.PD510[[#This Row],[Valor Neto '[DOP']]])</f>
        <v>841667.75</v>
      </c>
      <c r="P57" s="286">
        <f>BD.PD510[[#This Row],[Ppto. Orden Interna '[DOP']]]/HLOOKUP("USD",$J$1:$K$2,2,FALSE)</f>
        <v>12948.734615384616</v>
      </c>
      <c r="Q57" s="342" t="s">
        <v>1043</v>
      </c>
      <c r="R57" s="342"/>
      <c r="S57" s="342"/>
      <c r="T57" s="342"/>
      <c r="U57" s="342"/>
      <c r="V57" s="285" t="s">
        <v>1043</v>
      </c>
      <c r="W57" s="353">
        <v>1</v>
      </c>
      <c r="X57" s="354">
        <v>1</v>
      </c>
      <c r="Y57" s="286">
        <f>BD.PD510[[#This Row],[Av.P1 '[%']]]*BD.PD510[[#This Row],[Ppto. Orden Interna '[DOP']]]</f>
        <v>841667.75</v>
      </c>
      <c r="Z57" s="287"/>
      <c r="AA57" s="355"/>
      <c r="AB57" s="286">
        <f>BD.PD510[[#This Row],[Av.P2 '[%']]]*BD.PD510[[#This Row],[Ppto. Orden Interna '[DOP']]]</f>
        <v>0</v>
      </c>
      <c r="AC57" s="287"/>
      <c r="AD57" s="355"/>
      <c r="AE57" s="286">
        <f>BD.PD510[[#This Row],[Av.P3 '[%']]]*BD.PD510[[#This Row],[Ppto. Orden Interna '[DOP']]]</f>
        <v>0</v>
      </c>
      <c r="AF57" s="287"/>
      <c r="AG57" s="355"/>
      <c r="AH57" s="286">
        <f>BD.PD510[[#This Row],[Av.P4 '[%']]]*BD.PD510[[#This Row],[Ppto. Orden Interna '[DOP']]]</f>
        <v>0</v>
      </c>
      <c r="AI57" s="287"/>
      <c r="AJ57" s="355"/>
      <c r="AK57" s="286">
        <f>BD.PD510[[#This Row],[Av.P5 '[%']]]*BD.PD510[[#This Row],[Ppto. Orden Interna '[DOP']]]</f>
        <v>0</v>
      </c>
      <c r="AL57" s="356">
        <f>BD.PD510[[#This Row],[Pago 5]]+BD.PD510[[#This Row],[Pago 4]]+BD.PD510[[#This Row],[Pago 3]]+BD.PD510[[#This Row],[Pago 2]]+BD.PD510[[#This Row],[Pago 1]]</f>
        <v>841667.75</v>
      </c>
      <c r="AM57" s="318"/>
    </row>
    <row r="58" spans="1:241" hidden="1" x14ac:dyDescent="0.2">
      <c r="A58" s="233">
        <v>8.06</v>
      </c>
      <c r="B58" s="281"/>
      <c r="C58" s="282" t="e" vm="1">
        <f>VLOOKUP(BD.PD510[[#This Row],[Pos]],[16]!PPto[#Data],3,FALSE)</f>
        <v>#REF!</v>
      </c>
      <c r="D58" s="283" t="s">
        <v>1081</v>
      </c>
      <c r="E58" s="284" t="str">
        <f>IF(BD.PD510[[#This Row],[.]]="*",VLOOKUP(BD.PD510[[#This Row],[Pos]],[16]Presupuesto!A:H,7,FALSE),"")</f>
        <v/>
      </c>
      <c r="F58" s="285" t="s">
        <v>1076</v>
      </c>
      <c r="G58" s="285"/>
      <c r="H58" s="285"/>
      <c r="I58" s="350">
        <v>1</v>
      </c>
      <c r="J58" s="233" t="s">
        <v>285</v>
      </c>
      <c r="K58" s="351">
        <f>IF(BD.PD510[[#This Row],[Mon]]="DOP",1,HLOOKUP(BD.PD510[[#This Row],[Mon]],$J$1:$K$2,2,FALSE))</f>
        <v>77</v>
      </c>
      <c r="L58" s="343">
        <v>4605</v>
      </c>
      <c r="M58" s="286">
        <f>BD.PD510[[#This Row],[Cant.]]*BD.PD510[[#This Row],[ Tasa ]]*BD.PD510[[#This Row],[ Precio Und.]]</f>
        <v>354585</v>
      </c>
      <c r="N58" s="352">
        <v>0.15</v>
      </c>
      <c r="O58" s="286">
        <f>IF(BD.PD510[[#This Row],[Liquid. '[%']]]&lt;&gt;0,(BD.PD510[[#This Row],[Valor Neto '[DOP']]]*BD.PD510[[#This Row],[Liquid. '[%']]])+BD.PD510[[#This Row],[Valor Neto '[DOP']]],BD.PD510[[#This Row],[Valor Neto '[DOP']]])</f>
        <v>407772.75</v>
      </c>
      <c r="P58" s="286">
        <f>BD.PD510[[#This Row],[Ppto. Orden Interna '[DOP']]]/HLOOKUP("USD",$J$1:$K$2,2,FALSE)</f>
        <v>6273.4269230769232</v>
      </c>
      <c r="Q58" s="342" t="s">
        <v>1043</v>
      </c>
      <c r="R58" s="342"/>
      <c r="S58" s="342"/>
      <c r="T58" s="342"/>
      <c r="U58" s="342"/>
      <c r="V58" s="285" t="s">
        <v>1043</v>
      </c>
      <c r="W58" s="353">
        <v>1</v>
      </c>
      <c r="X58" s="354">
        <v>1</v>
      </c>
      <c r="Y58" s="286">
        <f>BD.PD510[[#This Row],[Av.P1 '[%']]]*BD.PD510[[#This Row],[Ppto. Orden Interna '[DOP']]]</f>
        <v>407772.75</v>
      </c>
      <c r="Z58" s="287"/>
      <c r="AA58" s="355"/>
      <c r="AB58" s="286">
        <f>BD.PD510[[#This Row],[Av.P2 '[%']]]*BD.PD510[[#This Row],[Ppto. Orden Interna '[DOP']]]</f>
        <v>0</v>
      </c>
      <c r="AC58" s="287"/>
      <c r="AD58" s="355"/>
      <c r="AE58" s="286">
        <f>BD.PD510[[#This Row],[Av.P3 '[%']]]*BD.PD510[[#This Row],[Ppto. Orden Interna '[DOP']]]</f>
        <v>0</v>
      </c>
      <c r="AF58" s="287"/>
      <c r="AG58" s="355"/>
      <c r="AH58" s="286">
        <f>BD.PD510[[#This Row],[Av.P4 '[%']]]*BD.PD510[[#This Row],[Ppto. Orden Interna '[DOP']]]</f>
        <v>0</v>
      </c>
      <c r="AI58" s="287"/>
      <c r="AJ58" s="355"/>
      <c r="AK58" s="286">
        <f>BD.PD510[[#This Row],[Av.P5 '[%']]]*BD.PD510[[#This Row],[Ppto. Orden Interna '[DOP']]]</f>
        <v>0</v>
      </c>
      <c r="AL58" s="356">
        <f>BD.PD510[[#This Row],[Pago 5]]+BD.PD510[[#This Row],[Pago 4]]+BD.PD510[[#This Row],[Pago 3]]+BD.PD510[[#This Row],[Pago 2]]+BD.PD510[[#This Row],[Pago 1]]</f>
        <v>407772.75</v>
      </c>
      <c r="AM58" s="318"/>
    </row>
    <row r="59" spans="1:241" hidden="1" x14ac:dyDescent="0.2">
      <c r="A59" s="233">
        <v>8.06</v>
      </c>
      <c r="B59" s="281"/>
      <c r="C59" s="282" t="e" vm="1">
        <f>VLOOKUP(BD.PD510[[#This Row],[Pos]],[16]!PPto[#Data],3,FALSE)</f>
        <v>#REF!</v>
      </c>
      <c r="D59" s="283" t="s">
        <v>1081</v>
      </c>
      <c r="E59" s="284" t="str">
        <f>IF(BD.PD510[[#This Row],[.]]="*",VLOOKUP(BD.PD510[[#This Row],[Pos]],[16]Presupuesto!A:H,7,FALSE),"")</f>
        <v/>
      </c>
      <c r="F59" s="285" t="s">
        <v>1077</v>
      </c>
      <c r="G59" s="285"/>
      <c r="H59" s="285"/>
      <c r="I59" s="350">
        <v>1</v>
      </c>
      <c r="J59" s="233" t="s">
        <v>285</v>
      </c>
      <c r="K59" s="351">
        <f>IF(BD.PD510[[#This Row],[Mon]]="DOP",1,HLOOKUP(BD.PD510[[#This Row],[Mon]],$J$1:$K$2,2,FALSE))</f>
        <v>77</v>
      </c>
      <c r="L59" s="343">
        <v>4930</v>
      </c>
      <c r="M59" s="286">
        <f>BD.PD510[[#This Row],[Cant.]]*BD.PD510[[#This Row],[ Tasa ]]*BD.PD510[[#This Row],[ Precio Und.]]</f>
        <v>379610</v>
      </c>
      <c r="N59" s="352">
        <v>0.15</v>
      </c>
      <c r="O59" s="286">
        <f>IF(BD.PD510[[#This Row],[Liquid. '[%']]]&lt;&gt;0,(BD.PD510[[#This Row],[Valor Neto '[DOP']]]*BD.PD510[[#This Row],[Liquid. '[%']]])+BD.PD510[[#This Row],[Valor Neto '[DOP']]],BD.PD510[[#This Row],[Valor Neto '[DOP']]])</f>
        <v>436551.5</v>
      </c>
      <c r="P59" s="286">
        <f>BD.PD510[[#This Row],[Ppto. Orden Interna '[DOP']]]/HLOOKUP("USD",$J$1:$K$2,2,FALSE)</f>
        <v>6716.1769230769232</v>
      </c>
      <c r="Q59" s="342" t="s">
        <v>1043</v>
      </c>
      <c r="R59" s="342"/>
      <c r="S59" s="342"/>
      <c r="T59" s="342"/>
      <c r="U59" s="342"/>
      <c r="V59" s="285" t="s">
        <v>1043</v>
      </c>
      <c r="W59" s="353">
        <v>1</v>
      </c>
      <c r="X59" s="354">
        <v>1</v>
      </c>
      <c r="Y59" s="286">
        <f>BD.PD510[[#This Row],[Av.P1 '[%']]]*BD.PD510[[#This Row],[Ppto. Orden Interna '[DOP']]]</f>
        <v>436551.5</v>
      </c>
      <c r="Z59" s="287"/>
      <c r="AA59" s="355"/>
      <c r="AB59" s="286">
        <f>BD.PD510[[#This Row],[Av.P2 '[%']]]*BD.PD510[[#This Row],[Ppto. Orden Interna '[DOP']]]</f>
        <v>0</v>
      </c>
      <c r="AC59" s="287"/>
      <c r="AD59" s="355"/>
      <c r="AE59" s="286">
        <f>BD.PD510[[#This Row],[Av.P3 '[%']]]*BD.PD510[[#This Row],[Ppto. Orden Interna '[DOP']]]</f>
        <v>0</v>
      </c>
      <c r="AF59" s="287"/>
      <c r="AG59" s="355"/>
      <c r="AH59" s="286">
        <f>BD.PD510[[#This Row],[Av.P4 '[%']]]*BD.PD510[[#This Row],[Ppto. Orden Interna '[DOP']]]</f>
        <v>0</v>
      </c>
      <c r="AI59" s="287"/>
      <c r="AJ59" s="355"/>
      <c r="AK59" s="286">
        <f>BD.PD510[[#This Row],[Av.P5 '[%']]]*BD.PD510[[#This Row],[Ppto. Orden Interna '[DOP']]]</f>
        <v>0</v>
      </c>
      <c r="AL59" s="356">
        <f>BD.PD510[[#This Row],[Pago 5]]+BD.PD510[[#This Row],[Pago 4]]+BD.PD510[[#This Row],[Pago 3]]+BD.PD510[[#This Row],[Pago 2]]+BD.PD510[[#This Row],[Pago 1]]</f>
        <v>436551.5</v>
      </c>
      <c r="AM59" s="318"/>
    </row>
    <row r="60" spans="1:241" hidden="1" x14ac:dyDescent="0.2">
      <c r="A60" s="233">
        <v>8.06</v>
      </c>
      <c r="B60" s="281"/>
      <c r="C60" s="282" t="e" vm="1">
        <f>VLOOKUP(BD.PD510[[#This Row],[Pos]],[16]!PPto[#Data],3,FALSE)</f>
        <v>#REF!</v>
      </c>
      <c r="D60" s="283" t="s">
        <v>1081</v>
      </c>
      <c r="E60" s="284" t="str">
        <f>IF(BD.PD510[[#This Row],[.]]="*",VLOOKUP(BD.PD510[[#This Row],[Pos]],[16]Presupuesto!A:H,7,FALSE),"")</f>
        <v/>
      </c>
      <c r="F60" s="285" t="s">
        <v>1078</v>
      </c>
      <c r="G60" s="285"/>
      <c r="H60" s="285"/>
      <c r="I60" s="350">
        <v>1</v>
      </c>
      <c r="J60" s="233" t="s">
        <v>285</v>
      </c>
      <c r="K60" s="351">
        <f>IF(BD.PD510[[#This Row],[Mon]]="DOP",1,HLOOKUP(BD.PD510[[#This Row],[Mon]],$J$1:$K$2,2,FALSE))</f>
        <v>77</v>
      </c>
      <c r="L60" s="343">
        <v>1500</v>
      </c>
      <c r="M60" s="286">
        <f>BD.PD510[[#This Row],[Cant.]]*BD.PD510[[#This Row],[ Tasa ]]*BD.PD510[[#This Row],[ Precio Und.]]</f>
        <v>115500</v>
      </c>
      <c r="N60" s="352">
        <v>0.15</v>
      </c>
      <c r="O60" s="286">
        <f>IF(BD.PD510[[#This Row],[Liquid. '[%']]]&lt;&gt;0,(BD.PD510[[#This Row],[Valor Neto '[DOP']]]*BD.PD510[[#This Row],[Liquid. '[%']]])+BD.PD510[[#This Row],[Valor Neto '[DOP']]],BD.PD510[[#This Row],[Valor Neto '[DOP']]])</f>
        <v>132825</v>
      </c>
      <c r="P60" s="286">
        <f>BD.PD510[[#This Row],[Ppto. Orden Interna '[DOP']]]/HLOOKUP("USD",$J$1:$K$2,2,FALSE)</f>
        <v>2043.4615384615386</v>
      </c>
      <c r="Q60" s="342" t="s">
        <v>1043</v>
      </c>
      <c r="R60" s="342"/>
      <c r="S60" s="342"/>
      <c r="T60" s="342"/>
      <c r="U60" s="342"/>
      <c r="V60" s="285" t="s">
        <v>1043</v>
      </c>
      <c r="W60" s="353">
        <v>1</v>
      </c>
      <c r="X60" s="354">
        <v>1</v>
      </c>
      <c r="Y60" s="286">
        <f>BD.PD510[[#This Row],[Av.P1 '[%']]]*BD.PD510[[#This Row],[Ppto. Orden Interna '[DOP']]]</f>
        <v>132825</v>
      </c>
      <c r="Z60" s="287"/>
      <c r="AA60" s="355"/>
      <c r="AB60" s="286">
        <f>BD.PD510[[#This Row],[Av.P2 '[%']]]*BD.PD510[[#This Row],[Ppto. Orden Interna '[DOP']]]</f>
        <v>0</v>
      </c>
      <c r="AC60" s="287"/>
      <c r="AD60" s="355"/>
      <c r="AE60" s="286">
        <f>BD.PD510[[#This Row],[Av.P3 '[%']]]*BD.PD510[[#This Row],[Ppto. Orden Interna '[DOP']]]</f>
        <v>0</v>
      </c>
      <c r="AF60" s="287"/>
      <c r="AG60" s="355"/>
      <c r="AH60" s="286">
        <f>BD.PD510[[#This Row],[Av.P4 '[%']]]*BD.PD510[[#This Row],[Ppto. Orden Interna '[DOP']]]</f>
        <v>0</v>
      </c>
      <c r="AI60" s="287"/>
      <c r="AJ60" s="355"/>
      <c r="AK60" s="286">
        <f>BD.PD510[[#This Row],[Av.P5 '[%']]]*BD.PD510[[#This Row],[Ppto. Orden Interna '[DOP']]]</f>
        <v>0</v>
      </c>
      <c r="AL60" s="356">
        <f>BD.PD510[[#This Row],[Pago 5]]+BD.PD510[[#This Row],[Pago 4]]+BD.PD510[[#This Row],[Pago 3]]+BD.PD510[[#This Row],[Pago 2]]+BD.PD510[[#This Row],[Pago 1]]</f>
        <v>132825</v>
      </c>
      <c r="AM60" s="318"/>
    </row>
    <row r="61" spans="1:241" hidden="1" x14ac:dyDescent="0.2">
      <c r="A61" s="233">
        <v>8.06</v>
      </c>
      <c r="B61" s="281"/>
      <c r="C61" s="282" t="e" vm="1">
        <f>VLOOKUP(BD.PD510[[#This Row],[Pos]],[16]!PPto[#Data],3,FALSE)</f>
        <v>#REF!</v>
      </c>
      <c r="D61" s="283" t="s">
        <v>1081</v>
      </c>
      <c r="E61" s="284" t="str">
        <f>IF(BD.PD510[[#This Row],[.]]="*",VLOOKUP(BD.PD510[[#This Row],[Pos]],[16]Presupuesto!A:H,7,FALSE),"")</f>
        <v/>
      </c>
      <c r="F61" s="285" t="s">
        <v>1079</v>
      </c>
      <c r="G61" s="285"/>
      <c r="H61" s="285"/>
      <c r="I61" s="350">
        <v>1</v>
      </c>
      <c r="J61" s="233" t="s">
        <v>343</v>
      </c>
      <c r="K61" s="351">
        <f>IF(BD.PD510[[#This Row],[Mon]]="DOP",1,HLOOKUP(BD.PD510[[#This Row],[Mon]],$J$1:$K$2,2,FALSE))</f>
        <v>1</v>
      </c>
      <c r="L61" s="343">
        <v>50000</v>
      </c>
      <c r="M61" s="286">
        <f>BD.PD510[[#This Row],[Cant.]]*BD.PD510[[#This Row],[ Tasa ]]*BD.PD510[[#This Row],[ Precio Und.]]</f>
        <v>50000</v>
      </c>
      <c r="N61" s="352">
        <v>0</v>
      </c>
      <c r="O61" s="286">
        <f>IF(BD.PD510[[#This Row],[Liquid. '[%']]]&lt;&gt;0,(BD.PD510[[#This Row],[Valor Neto '[DOP']]]*BD.PD510[[#This Row],[Liquid. '[%']]])+BD.PD510[[#This Row],[Valor Neto '[DOP']]],BD.PD510[[#This Row],[Valor Neto '[DOP']]])</f>
        <v>50000</v>
      </c>
      <c r="P61" s="286">
        <f>BD.PD510[[#This Row],[Ppto. Orden Interna '[DOP']]]/HLOOKUP("USD",$J$1:$K$2,2,FALSE)</f>
        <v>769.23076923076928</v>
      </c>
      <c r="Q61" s="342" t="s">
        <v>1054</v>
      </c>
      <c r="R61" s="342"/>
      <c r="S61" s="342"/>
      <c r="T61" s="342"/>
      <c r="U61" s="342"/>
      <c r="V61" s="285" t="s">
        <v>1054</v>
      </c>
      <c r="W61" s="353">
        <v>1</v>
      </c>
      <c r="X61" s="354">
        <v>0.6</v>
      </c>
      <c r="Y61" s="286">
        <f>BD.PD510[[#This Row],[Av.P1 '[%']]]*BD.PD510[[#This Row],[Ppto. Orden Interna '[DOP']]]</f>
        <v>30000</v>
      </c>
      <c r="Z61" s="287">
        <v>3</v>
      </c>
      <c r="AA61" s="355">
        <v>0.4</v>
      </c>
      <c r="AB61" s="286">
        <f>BD.PD510[[#This Row],[Av.P2 '[%']]]*BD.PD510[[#This Row],[Ppto. Orden Interna '[DOP']]]</f>
        <v>20000</v>
      </c>
      <c r="AC61" s="287"/>
      <c r="AD61" s="355"/>
      <c r="AE61" s="286">
        <f>BD.PD510[[#This Row],[Av.P3 '[%']]]*BD.PD510[[#This Row],[Ppto. Orden Interna '[DOP']]]</f>
        <v>0</v>
      </c>
      <c r="AF61" s="287"/>
      <c r="AG61" s="355"/>
      <c r="AH61" s="286">
        <f>BD.PD510[[#This Row],[Av.P4 '[%']]]*BD.PD510[[#This Row],[Ppto. Orden Interna '[DOP']]]</f>
        <v>0</v>
      </c>
      <c r="AI61" s="287"/>
      <c r="AJ61" s="355"/>
      <c r="AK61" s="286">
        <f>BD.PD510[[#This Row],[Av.P5 '[%']]]*BD.PD510[[#This Row],[Ppto. Orden Interna '[DOP']]]</f>
        <v>0</v>
      </c>
      <c r="AL61" s="356">
        <f>BD.PD510[[#This Row],[Pago 5]]+BD.PD510[[#This Row],[Pago 4]]+BD.PD510[[#This Row],[Pago 3]]+BD.PD510[[#This Row],[Pago 2]]+BD.PD510[[#This Row],[Pago 1]]</f>
        <v>50000</v>
      </c>
      <c r="AM61" s="318"/>
    </row>
    <row r="62" spans="1:241" hidden="1" x14ac:dyDescent="0.2">
      <c r="A62" s="233">
        <v>8.06</v>
      </c>
      <c r="B62" s="281"/>
      <c r="C62" s="282" t="e" vm="1">
        <f>VLOOKUP(BD.PD510[[#This Row],[Pos]],[16]!PPto[#Data],3,FALSE)</f>
        <v>#REF!</v>
      </c>
      <c r="D62" s="283" t="s">
        <v>1081</v>
      </c>
      <c r="E62" s="284" t="str">
        <f>IF(BD.PD510[[#This Row],[.]]="*",VLOOKUP(BD.PD510[[#This Row],[Pos]],[16]Presupuesto!A:H,7,FALSE),"")</f>
        <v/>
      </c>
      <c r="F62" s="285" t="s">
        <v>1080</v>
      </c>
      <c r="G62" s="285"/>
      <c r="H62" s="285"/>
      <c r="I62" s="350">
        <v>1</v>
      </c>
      <c r="J62" s="233" t="s">
        <v>343</v>
      </c>
      <c r="K62" s="351">
        <f>IF(BD.PD510[[#This Row],[Mon]]="DOP",1,HLOOKUP(BD.PD510[[#This Row],[Mon]],$J$1:$K$2,2,FALSE))</f>
        <v>1</v>
      </c>
      <c r="L62" s="343">
        <v>80000</v>
      </c>
      <c r="M62" s="286">
        <f>BD.PD510[[#This Row],[Cant.]]*BD.PD510[[#This Row],[ Tasa ]]*BD.PD510[[#This Row],[ Precio Und.]]</f>
        <v>80000</v>
      </c>
      <c r="N62" s="352">
        <v>0</v>
      </c>
      <c r="O62" s="286">
        <f>IF(BD.PD510[[#This Row],[Liquid. '[%']]]&lt;&gt;0,(BD.PD510[[#This Row],[Valor Neto '[DOP']]]*BD.PD510[[#This Row],[Liquid. '[%']]])+BD.PD510[[#This Row],[Valor Neto '[DOP']]],BD.PD510[[#This Row],[Valor Neto '[DOP']]])</f>
        <v>80000</v>
      </c>
      <c r="P62" s="286">
        <f>BD.PD510[[#This Row],[Ppto. Orden Interna '[DOP']]]/HLOOKUP("USD",$J$1:$K$2,2,FALSE)</f>
        <v>1230.7692307692307</v>
      </c>
      <c r="Q62" s="342" t="s">
        <v>1054</v>
      </c>
      <c r="R62" s="342"/>
      <c r="S62" s="342"/>
      <c r="T62" s="342"/>
      <c r="U62" s="342"/>
      <c r="V62" s="285" t="s">
        <v>1054</v>
      </c>
      <c r="W62" s="353">
        <v>1</v>
      </c>
      <c r="X62" s="354">
        <v>0.6</v>
      </c>
      <c r="Y62" s="286">
        <f>BD.PD510[[#This Row],[Av.P1 '[%']]]*BD.PD510[[#This Row],[Ppto. Orden Interna '[DOP']]]</f>
        <v>48000</v>
      </c>
      <c r="Z62" s="287">
        <v>3</v>
      </c>
      <c r="AA62" s="355">
        <v>0.4</v>
      </c>
      <c r="AB62" s="286">
        <f>BD.PD510[[#This Row],[Av.P2 '[%']]]*BD.PD510[[#This Row],[Ppto. Orden Interna '[DOP']]]</f>
        <v>32000</v>
      </c>
      <c r="AC62" s="287"/>
      <c r="AD62" s="355"/>
      <c r="AE62" s="286">
        <f>BD.PD510[[#This Row],[Av.P3 '[%']]]*BD.PD510[[#This Row],[Ppto. Orden Interna '[DOP']]]</f>
        <v>0</v>
      </c>
      <c r="AF62" s="287"/>
      <c r="AG62" s="355"/>
      <c r="AH62" s="286">
        <f>BD.PD510[[#This Row],[Av.P4 '[%']]]*BD.PD510[[#This Row],[Ppto. Orden Interna '[DOP']]]</f>
        <v>0</v>
      </c>
      <c r="AI62" s="287"/>
      <c r="AJ62" s="355"/>
      <c r="AK62" s="286">
        <f>BD.PD510[[#This Row],[Av.P5 '[%']]]*BD.PD510[[#This Row],[Ppto. Orden Interna '[DOP']]]</f>
        <v>0</v>
      </c>
      <c r="AL62" s="356">
        <f>BD.PD510[[#This Row],[Pago 5]]+BD.PD510[[#This Row],[Pago 4]]+BD.PD510[[#This Row],[Pago 3]]+BD.PD510[[#This Row],[Pago 2]]+BD.PD510[[#This Row],[Pago 1]]</f>
        <v>80000</v>
      </c>
      <c r="AM62" s="318"/>
    </row>
    <row r="63" spans="1:241" s="287" customFormat="1" ht="15" hidden="1" customHeight="1" x14ac:dyDescent="0.2">
      <c r="A63" s="233">
        <v>8.06</v>
      </c>
      <c r="B63" s="281"/>
      <c r="C63" s="282" t="e" vm="1">
        <f>VLOOKUP(BD.PD510[[#This Row],[Pos]],[16]!PPto[#Data],3,FALSE)</f>
        <v>#REF!</v>
      </c>
      <c r="D63" s="283" t="s">
        <v>1082</v>
      </c>
      <c r="E63" s="284" t="str">
        <f>IF(BD.PD510[[#This Row],[.]]="*",VLOOKUP(BD.PD510[[#This Row],[Pos]],[16]Presupuesto!A:H,7,FALSE),"")</f>
        <v/>
      </c>
      <c r="F63" s="285" t="s">
        <v>1042</v>
      </c>
      <c r="G63" s="285"/>
      <c r="H63" s="285"/>
      <c r="I63" s="350">
        <v>1</v>
      </c>
      <c r="J63" s="233" t="s">
        <v>285</v>
      </c>
      <c r="K63" s="351">
        <f>IF(BD.PD510[[#This Row],[Mon]]="DOP",1,HLOOKUP(BD.PD510[[#This Row],[Mon]],$J$1:$K$2,2,FALSE))</f>
        <v>77</v>
      </c>
      <c r="L63" s="343">
        <v>2825</v>
      </c>
      <c r="M63" s="286">
        <f>BD.PD510[[#This Row],[Cant.]]*BD.PD510[[#This Row],[ Tasa ]]*BD.PD510[[#This Row],[ Precio Und.]]</f>
        <v>217525</v>
      </c>
      <c r="N63" s="352">
        <v>0.15</v>
      </c>
      <c r="O63" s="286">
        <f>IF(BD.PD510[[#This Row],[Liquid. '[%']]]&lt;&gt;0,(BD.PD510[[#This Row],[Valor Neto '[DOP']]]*BD.PD510[[#This Row],[Liquid. '[%']]])+BD.PD510[[#This Row],[Valor Neto '[DOP']]],BD.PD510[[#This Row],[Valor Neto '[DOP']]])</f>
        <v>250153.75</v>
      </c>
      <c r="P63" s="286">
        <f>BD.PD510[[#This Row],[Ppto. Orden Interna '[DOP']]]/HLOOKUP("USD",$J$1:$K$2,2,FALSE)</f>
        <v>3848.5192307692309</v>
      </c>
      <c r="Q63" s="342" t="s">
        <v>1043</v>
      </c>
      <c r="R63" s="342"/>
      <c r="S63" s="342"/>
      <c r="T63" s="342"/>
      <c r="U63" s="342"/>
      <c r="V63" s="285" t="s">
        <v>1043</v>
      </c>
      <c r="W63" s="353">
        <v>1</v>
      </c>
      <c r="X63" s="354">
        <v>1</v>
      </c>
      <c r="Y63" s="286">
        <f>BD.PD510[[#This Row],[Av.P1 '[%']]]*BD.PD510[[#This Row],[Ppto. Orden Interna '[DOP']]]</f>
        <v>250153.75</v>
      </c>
      <c r="AA63" s="355"/>
      <c r="AB63" s="286">
        <f>BD.PD510[[#This Row],[Av.P2 '[%']]]*BD.PD510[[#This Row],[Ppto. Orden Interna '[DOP']]]</f>
        <v>0</v>
      </c>
      <c r="AD63" s="355"/>
      <c r="AE63" s="286">
        <f>BD.PD510[[#This Row],[Av.P3 '[%']]]*BD.PD510[[#This Row],[Ppto. Orden Interna '[DOP']]]</f>
        <v>0</v>
      </c>
      <c r="AG63" s="355"/>
      <c r="AH63" s="286">
        <f>BD.PD510[[#This Row],[Av.P4 '[%']]]*BD.PD510[[#This Row],[Ppto. Orden Interna '[DOP']]]</f>
        <v>0</v>
      </c>
      <c r="AJ63" s="355"/>
      <c r="AK63" s="286">
        <f>BD.PD510[[#This Row],[Av.P5 '[%']]]*BD.PD510[[#This Row],[Ppto. Orden Interna '[DOP']]]</f>
        <v>0</v>
      </c>
      <c r="AL63" s="356">
        <f>BD.PD510[[#This Row],[Pago 5]]+BD.PD510[[#This Row],[Pago 4]]+BD.PD510[[#This Row],[Pago 3]]+BD.PD510[[#This Row],[Pago 2]]+BD.PD510[[#This Row],[Pago 1]]</f>
        <v>250153.75</v>
      </c>
      <c r="AM63" s="318"/>
      <c r="AN63" s="318"/>
      <c r="AO63" s="318"/>
      <c r="AP63" s="318"/>
      <c r="AQ63" s="318"/>
      <c r="AR63" s="318"/>
      <c r="AS63" s="318"/>
      <c r="AT63" s="318"/>
      <c r="AU63" s="318"/>
      <c r="AV63" s="318"/>
      <c r="AW63" s="318"/>
      <c r="AX63" s="318"/>
      <c r="AY63" s="318"/>
      <c r="AZ63" s="318"/>
      <c r="BA63" s="318"/>
      <c r="BB63" s="318"/>
      <c r="BC63" s="318"/>
      <c r="BD63" s="318"/>
      <c r="BE63" s="318"/>
      <c r="BF63" s="318"/>
      <c r="BG63" s="318"/>
      <c r="BH63" s="318"/>
      <c r="BI63" s="318"/>
      <c r="BJ63" s="318"/>
      <c r="BK63" s="318"/>
      <c r="BL63" s="318"/>
      <c r="BM63" s="318"/>
      <c r="BN63" s="318"/>
      <c r="BO63" s="318"/>
      <c r="BP63" s="318"/>
      <c r="BQ63" s="318"/>
      <c r="BR63" s="318"/>
      <c r="BS63" s="318"/>
      <c r="BT63" s="318"/>
      <c r="BU63" s="318"/>
      <c r="BV63" s="318"/>
      <c r="BW63" s="318"/>
      <c r="BX63" s="318"/>
      <c r="BY63" s="318"/>
      <c r="BZ63" s="318"/>
      <c r="CA63" s="318"/>
      <c r="CB63" s="318"/>
      <c r="CC63" s="318"/>
      <c r="CD63" s="318"/>
      <c r="CE63" s="318"/>
      <c r="CF63" s="318"/>
      <c r="CG63" s="318"/>
      <c r="CH63" s="318"/>
      <c r="CI63" s="318"/>
      <c r="CJ63" s="318"/>
      <c r="CK63" s="318"/>
      <c r="CL63" s="318"/>
      <c r="CM63" s="318"/>
      <c r="CN63" s="318"/>
      <c r="CO63" s="318"/>
      <c r="CP63" s="318"/>
      <c r="CQ63" s="318"/>
      <c r="CR63" s="318"/>
      <c r="CS63" s="318"/>
      <c r="CT63" s="318"/>
      <c r="CU63" s="318"/>
      <c r="CV63" s="318"/>
      <c r="CW63" s="318"/>
      <c r="CX63" s="318"/>
      <c r="CY63" s="318"/>
      <c r="CZ63" s="318"/>
      <c r="DA63" s="318"/>
      <c r="DB63" s="318"/>
      <c r="DC63" s="318"/>
      <c r="DD63" s="318"/>
      <c r="DE63" s="318"/>
      <c r="DF63" s="318"/>
      <c r="DG63" s="318"/>
      <c r="DH63" s="318"/>
      <c r="DI63" s="318"/>
      <c r="DJ63" s="318"/>
      <c r="DK63" s="318"/>
      <c r="DL63" s="318"/>
      <c r="DM63" s="318"/>
      <c r="DN63" s="318"/>
      <c r="DO63" s="318"/>
      <c r="DP63" s="318"/>
      <c r="DQ63" s="318"/>
      <c r="DR63" s="318"/>
      <c r="DS63" s="318"/>
      <c r="DT63" s="318"/>
      <c r="DU63" s="318"/>
      <c r="DV63" s="318"/>
      <c r="DW63" s="318"/>
      <c r="DX63" s="318"/>
      <c r="DY63" s="318"/>
      <c r="DZ63" s="318"/>
      <c r="EA63" s="318"/>
      <c r="EB63" s="318"/>
      <c r="EC63" s="318"/>
      <c r="ED63" s="318"/>
      <c r="EE63" s="318"/>
      <c r="EF63" s="318"/>
      <c r="EG63" s="318"/>
      <c r="EH63" s="318"/>
      <c r="EI63" s="318"/>
      <c r="EJ63" s="318"/>
      <c r="EK63" s="318"/>
      <c r="EL63" s="318"/>
      <c r="EM63" s="318"/>
      <c r="EN63" s="318"/>
      <c r="EO63" s="318"/>
      <c r="EP63" s="318"/>
      <c r="EQ63" s="318"/>
      <c r="ER63" s="318"/>
      <c r="ES63" s="318"/>
      <c r="ET63" s="318"/>
      <c r="EU63" s="318"/>
      <c r="EV63" s="318"/>
      <c r="EW63" s="318"/>
      <c r="EX63" s="318"/>
      <c r="EY63" s="318"/>
      <c r="EZ63" s="318"/>
      <c r="FA63" s="318"/>
      <c r="FB63" s="318"/>
      <c r="FC63" s="318"/>
      <c r="FD63" s="318"/>
      <c r="FE63" s="318"/>
      <c r="FF63" s="318"/>
      <c r="FG63" s="318"/>
      <c r="FH63" s="318"/>
      <c r="FI63" s="318"/>
      <c r="FJ63" s="318"/>
      <c r="FK63" s="318"/>
      <c r="FL63" s="318"/>
      <c r="FM63" s="318"/>
      <c r="FN63" s="318"/>
      <c r="FO63" s="318"/>
      <c r="FP63" s="318"/>
      <c r="FQ63" s="318"/>
      <c r="FR63" s="318"/>
      <c r="FS63" s="318"/>
      <c r="FT63" s="318"/>
      <c r="FU63" s="318"/>
      <c r="FV63" s="318"/>
      <c r="FW63" s="318"/>
      <c r="FX63" s="318"/>
      <c r="FY63" s="318"/>
      <c r="FZ63" s="318"/>
      <c r="GA63" s="318"/>
      <c r="GB63" s="318"/>
      <c r="GC63" s="318"/>
      <c r="GD63" s="318"/>
      <c r="GE63" s="318"/>
      <c r="GF63" s="318"/>
      <c r="GG63" s="318"/>
      <c r="GH63" s="318"/>
      <c r="GI63" s="318"/>
      <c r="GJ63" s="318"/>
      <c r="GK63" s="318"/>
      <c r="GL63" s="318"/>
      <c r="GM63" s="318"/>
      <c r="GN63" s="318"/>
      <c r="GO63" s="318"/>
      <c r="GP63" s="318"/>
      <c r="GQ63" s="318"/>
      <c r="GR63" s="318"/>
      <c r="GS63" s="318"/>
      <c r="GT63" s="318"/>
      <c r="GU63" s="318"/>
      <c r="GV63" s="318"/>
      <c r="GW63" s="318"/>
      <c r="GX63" s="318"/>
      <c r="GY63" s="318"/>
      <c r="GZ63" s="318"/>
      <c r="HA63" s="318"/>
      <c r="HB63" s="318"/>
      <c r="HC63" s="318"/>
      <c r="HD63" s="318"/>
      <c r="HE63" s="318"/>
      <c r="HF63" s="318"/>
      <c r="HG63" s="318"/>
      <c r="HH63" s="318"/>
      <c r="HI63" s="318"/>
      <c r="HJ63" s="318"/>
      <c r="HK63" s="318"/>
      <c r="HL63" s="318"/>
      <c r="HM63" s="318"/>
      <c r="HN63" s="318"/>
      <c r="HO63" s="318"/>
      <c r="HP63" s="318"/>
      <c r="HQ63" s="318"/>
      <c r="HR63" s="318"/>
      <c r="HS63" s="318"/>
      <c r="HT63" s="318"/>
      <c r="HU63" s="318"/>
      <c r="HV63" s="318"/>
      <c r="HW63" s="318"/>
      <c r="HX63" s="318"/>
      <c r="HY63" s="318"/>
      <c r="HZ63" s="318"/>
      <c r="IA63" s="318"/>
      <c r="IB63" s="318"/>
      <c r="IC63" s="318"/>
      <c r="ID63" s="318"/>
      <c r="IE63" s="318"/>
      <c r="IF63" s="318"/>
      <c r="IG63" s="318"/>
    </row>
    <row r="64" spans="1:241" ht="15" hidden="1" customHeight="1" x14ac:dyDescent="0.2">
      <c r="A64" s="233">
        <v>8.06</v>
      </c>
      <c r="B64" s="281"/>
      <c r="C64" s="282" t="e" vm="1">
        <f>VLOOKUP(BD.PD510[[#This Row],[Pos]],[16]!PPto[#Data],3,FALSE)</f>
        <v>#REF!</v>
      </c>
      <c r="D64" s="283" t="s">
        <v>1082</v>
      </c>
      <c r="E64" s="284" t="str">
        <f>IF(BD.PD510[[#This Row],[.]]="*",VLOOKUP(BD.PD510[[#This Row],[Pos]],[16]Presupuesto!A:H,7,FALSE),"")</f>
        <v/>
      </c>
      <c r="F64" s="285" t="s">
        <v>1044</v>
      </c>
      <c r="G64" s="285"/>
      <c r="H64" s="285"/>
      <c r="I64" s="350">
        <v>1</v>
      </c>
      <c r="J64" s="233" t="s">
        <v>343</v>
      </c>
      <c r="K64" s="351">
        <f>IF(BD.PD510[[#This Row],[Mon]]="DOP",1,HLOOKUP(BD.PD510[[#This Row],[Mon]],$J$1:$K$2,2,FALSE))</f>
        <v>1</v>
      </c>
      <c r="L64" s="343">
        <v>30000</v>
      </c>
      <c r="M64" s="286">
        <f>BD.PD510[[#This Row],[Cant.]]*BD.PD510[[#This Row],[ Tasa ]]*BD.PD510[[#This Row],[ Precio Und.]]</f>
        <v>30000</v>
      </c>
      <c r="N64" s="352">
        <v>0</v>
      </c>
      <c r="O64" s="286">
        <f>IF(BD.PD510[[#This Row],[Liquid. '[%']]]&lt;&gt;0,(BD.PD510[[#This Row],[Valor Neto '[DOP']]]*BD.PD510[[#This Row],[Liquid. '[%']]])+BD.PD510[[#This Row],[Valor Neto '[DOP']]],BD.PD510[[#This Row],[Valor Neto '[DOP']]])</f>
        <v>30000</v>
      </c>
      <c r="P64" s="286">
        <f>BD.PD510[[#This Row],[Ppto. Orden Interna '[DOP']]]/HLOOKUP("USD",$J$1:$K$2,2,FALSE)</f>
        <v>461.53846153846155</v>
      </c>
      <c r="Q64" s="342" t="s">
        <v>1045</v>
      </c>
      <c r="R64" s="342"/>
      <c r="S64" s="342"/>
      <c r="T64" s="342"/>
      <c r="U64" s="342"/>
      <c r="V64" s="285" t="s">
        <v>1045</v>
      </c>
      <c r="W64" s="353"/>
      <c r="X64" s="354"/>
      <c r="Y64" s="286">
        <f>BD.PD510[[#This Row],[Av.P1 '[%']]]*BD.PD510[[#This Row],[Ppto. Orden Interna '[DOP']]]</f>
        <v>0</v>
      </c>
      <c r="Z64" s="287"/>
      <c r="AA64" s="355"/>
      <c r="AB64" s="286">
        <f>BD.PD510[[#This Row],[Av.P2 '[%']]]*BD.PD510[[#This Row],[Ppto. Orden Interna '[DOP']]]</f>
        <v>0</v>
      </c>
      <c r="AC64" s="287"/>
      <c r="AD64" s="355"/>
      <c r="AE64" s="286">
        <f>BD.PD510[[#This Row],[Av.P3 '[%']]]*BD.PD510[[#This Row],[Ppto. Orden Interna '[DOP']]]</f>
        <v>0</v>
      </c>
      <c r="AF64" s="287"/>
      <c r="AG64" s="355"/>
      <c r="AH64" s="286">
        <f>BD.PD510[[#This Row],[Av.P4 '[%']]]*BD.PD510[[#This Row],[Ppto. Orden Interna '[DOP']]]</f>
        <v>0</v>
      </c>
      <c r="AI64" s="287"/>
      <c r="AJ64" s="355"/>
      <c r="AK64" s="286">
        <f>BD.PD510[[#This Row],[Av.P5 '[%']]]*BD.PD510[[#This Row],[Ppto. Orden Interna '[DOP']]]</f>
        <v>0</v>
      </c>
      <c r="AL64" s="356">
        <f>BD.PD510[[#This Row],[Pago 5]]+BD.PD510[[#This Row],[Pago 4]]+BD.PD510[[#This Row],[Pago 3]]+BD.PD510[[#This Row],[Pago 2]]+BD.PD510[[#This Row],[Pago 1]]</f>
        <v>0</v>
      </c>
      <c r="AM64" s="318"/>
    </row>
    <row r="65" spans="1:39" ht="15" hidden="1" x14ac:dyDescent="0.2">
      <c r="A65" s="233">
        <v>8.06</v>
      </c>
      <c r="B65" s="281"/>
      <c r="C65" s="282" t="e" vm="1">
        <f>VLOOKUP(BD.PD510[[#This Row],[Pos]],[16]!PPto[#Data],3,FALSE)</f>
        <v>#REF!</v>
      </c>
      <c r="D65" s="283" t="s">
        <v>1082</v>
      </c>
      <c r="E65" s="284" t="str">
        <f>IF(BD.PD510[[#This Row],[.]]="*",VLOOKUP(BD.PD510[[#This Row],[Pos]],[16]Presupuesto!A:H,7,FALSE),"")</f>
        <v/>
      </c>
      <c r="F65" s="285" t="s">
        <v>1046</v>
      </c>
      <c r="G65" s="285"/>
      <c r="H65" s="285"/>
      <c r="I65" s="350">
        <v>1</v>
      </c>
      <c r="J65" s="233" t="s">
        <v>343</v>
      </c>
      <c r="K65" s="351">
        <f>IF(BD.PD510[[#This Row],[Mon]]="DOP",1,HLOOKUP(BD.PD510[[#This Row],[Mon]],$J$1:$K$2,2,FALSE))</f>
        <v>1</v>
      </c>
      <c r="L65" s="343">
        <v>40000</v>
      </c>
      <c r="M65" s="286">
        <f>BD.PD510[[#This Row],[Cant.]]*BD.PD510[[#This Row],[ Tasa ]]*BD.PD510[[#This Row],[ Precio Und.]]</f>
        <v>40000</v>
      </c>
      <c r="N65" s="352">
        <v>0</v>
      </c>
      <c r="O65" s="286">
        <f>IF(BD.PD510[[#This Row],[Liquid. '[%']]]&lt;&gt;0,(BD.PD510[[#This Row],[Valor Neto '[DOP']]]*BD.PD510[[#This Row],[Liquid. '[%']]])+BD.PD510[[#This Row],[Valor Neto '[DOP']]],BD.PD510[[#This Row],[Valor Neto '[DOP']]])</f>
        <v>40000</v>
      </c>
      <c r="P65" s="286">
        <f>BD.PD510[[#This Row],[Ppto. Orden Interna '[DOP']]]/HLOOKUP("USD",$J$1:$K$2,2,FALSE)</f>
        <v>615.38461538461536</v>
      </c>
      <c r="Q65" s="342" t="s">
        <v>1045</v>
      </c>
      <c r="R65" s="342"/>
      <c r="S65" s="342"/>
      <c r="T65" s="342"/>
      <c r="U65" s="342"/>
      <c r="V65" s="285" t="s">
        <v>1045</v>
      </c>
      <c r="W65" s="353"/>
      <c r="X65" s="354"/>
      <c r="Y65" s="286">
        <f>BD.PD510[[#This Row],[Av.P1 '[%']]]*BD.PD510[[#This Row],[Ppto. Orden Interna '[DOP']]]</f>
        <v>0</v>
      </c>
      <c r="Z65" s="287"/>
      <c r="AA65" s="355"/>
      <c r="AB65" s="286">
        <f>BD.PD510[[#This Row],[Av.P2 '[%']]]*BD.PD510[[#This Row],[Ppto. Orden Interna '[DOP']]]</f>
        <v>0</v>
      </c>
      <c r="AC65" s="287"/>
      <c r="AD65" s="355"/>
      <c r="AE65" s="286">
        <f>BD.PD510[[#This Row],[Av.P3 '[%']]]*BD.PD510[[#This Row],[Ppto. Orden Interna '[DOP']]]</f>
        <v>0</v>
      </c>
      <c r="AF65" s="287"/>
      <c r="AG65" s="355"/>
      <c r="AH65" s="286">
        <f>BD.PD510[[#This Row],[Av.P4 '[%']]]*BD.PD510[[#This Row],[Ppto. Orden Interna '[DOP']]]</f>
        <v>0</v>
      </c>
      <c r="AI65" s="287"/>
      <c r="AJ65" s="355"/>
      <c r="AK65" s="286">
        <f>BD.PD510[[#This Row],[Av.P5 '[%']]]*BD.PD510[[#This Row],[Ppto. Orden Interna '[DOP']]]</f>
        <v>0</v>
      </c>
      <c r="AL65" s="356">
        <f>BD.PD510[[#This Row],[Pago 5]]+BD.PD510[[#This Row],[Pago 4]]+BD.PD510[[#This Row],[Pago 3]]+BD.PD510[[#This Row],[Pago 2]]+BD.PD510[[#This Row],[Pago 1]]</f>
        <v>0</v>
      </c>
      <c r="AM65" s="318"/>
    </row>
    <row r="66" spans="1:39" hidden="1" x14ac:dyDescent="0.2">
      <c r="A66" s="233">
        <v>8.06</v>
      </c>
      <c r="B66" s="281"/>
      <c r="C66" s="282" t="e" vm="1">
        <f>VLOOKUP(BD.PD510[[#This Row],[Pos]],[16]!PPto[#Data],3,FALSE)</f>
        <v>#REF!</v>
      </c>
      <c r="D66" s="283" t="s">
        <v>1082</v>
      </c>
      <c r="E66" s="284" t="str">
        <f>IF(BD.PD510[[#This Row],[.]]="*",VLOOKUP(BD.PD510[[#This Row],[Pos]],[16]Presupuesto!A:H,7,FALSE),"")</f>
        <v/>
      </c>
      <c r="F66" s="285" t="s">
        <v>1047</v>
      </c>
      <c r="G66" s="285"/>
      <c r="H66" s="285"/>
      <c r="I66" s="350">
        <v>1</v>
      </c>
      <c r="J66" s="233" t="s">
        <v>343</v>
      </c>
      <c r="K66" s="351">
        <f>IF(BD.PD510[[#This Row],[Mon]]="DOP",1,HLOOKUP(BD.PD510[[#This Row],[Mon]],$J$1:$K$2,2,FALSE))</f>
        <v>1</v>
      </c>
      <c r="L66" s="343">
        <v>1000000</v>
      </c>
      <c r="M66" s="286">
        <f>BD.PD510[[#This Row],[Cant.]]*BD.PD510[[#This Row],[ Tasa ]]*BD.PD510[[#This Row],[ Precio Und.]]</f>
        <v>1000000</v>
      </c>
      <c r="N66" s="352">
        <v>0.02</v>
      </c>
      <c r="O66" s="286">
        <f>IF(BD.PD510[[#This Row],[Liquid. '[%']]]&lt;&gt;0,(BD.PD510[[#This Row],[Valor Neto '[DOP']]]*BD.PD510[[#This Row],[Liquid. '[%']]])+BD.PD510[[#This Row],[Valor Neto '[DOP']]],BD.PD510[[#This Row],[Valor Neto '[DOP']]])</f>
        <v>1020000</v>
      </c>
      <c r="P66" s="286">
        <f>BD.PD510[[#This Row],[Ppto. Orden Interna '[DOP']]]/HLOOKUP("USD",$J$1:$K$2,2,FALSE)</f>
        <v>15692.307692307691</v>
      </c>
      <c r="Q66" s="342"/>
      <c r="R66" s="342"/>
      <c r="S66" s="342"/>
      <c r="T66" s="342"/>
      <c r="U66" s="342"/>
      <c r="V66" s="285"/>
      <c r="W66" s="353"/>
      <c r="X66" s="354"/>
      <c r="Y66" s="286">
        <f>BD.PD510[[#This Row],[Av.P1 '[%']]]*BD.PD510[[#This Row],[Ppto. Orden Interna '[DOP']]]</f>
        <v>0</v>
      </c>
      <c r="Z66" s="287"/>
      <c r="AA66" s="355"/>
      <c r="AB66" s="286">
        <f>BD.PD510[[#This Row],[Av.P2 '[%']]]*BD.PD510[[#This Row],[Ppto. Orden Interna '[DOP']]]</f>
        <v>0</v>
      </c>
      <c r="AC66" s="287"/>
      <c r="AD66" s="355"/>
      <c r="AE66" s="286">
        <f>BD.PD510[[#This Row],[Av.P3 '[%']]]*BD.PD510[[#This Row],[Ppto. Orden Interna '[DOP']]]</f>
        <v>0</v>
      </c>
      <c r="AF66" s="287"/>
      <c r="AG66" s="355"/>
      <c r="AH66" s="286">
        <f>BD.PD510[[#This Row],[Av.P4 '[%']]]*BD.PD510[[#This Row],[Ppto. Orden Interna '[DOP']]]</f>
        <v>0</v>
      </c>
      <c r="AI66" s="287"/>
      <c r="AJ66" s="355"/>
      <c r="AK66" s="286">
        <f>BD.PD510[[#This Row],[Av.P5 '[%']]]*BD.PD510[[#This Row],[Ppto. Orden Interna '[DOP']]]</f>
        <v>0</v>
      </c>
      <c r="AL66" s="356">
        <f>BD.PD510[[#This Row],[Pago 5]]+BD.PD510[[#This Row],[Pago 4]]+BD.PD510[[#This Row],[Pago 3]]+BD.PD510[[#This Row],[Pago 2]]+BD.PD510[[#This Row],[Pago 1]]</f>
        <v>0</v>
      </c>
      <c r="AM66" s="318"/>
    </row>
    <row r="67" spans="1:39" ht="15" hidden="1" customHeight="1" x14ac:dyDescent="0.2">
      <c r="A67" s="233">
        <v>8.06</v>
      </c>
      <c r="B67" s="281"/>
      <c r="C67" s="282" t="e" vm="1">
        <f>VLOOKUP(BD.PD510[[#This Row],[Pos]],[16]!PPto[#Data],3,FALSE)</f>
        <v>#REF!</v>
      </c>
      <c r="D67" s="283" t="s">
        <v>1082</v>
      </c>
      <c r="E67" s="284" t="str">
        <f>IF(BD.PD510[[#This Row],[.]]="*",VLOOKUP(BD.PD510[[#This Row],[Pos]],[16]Presupuesto!A:H,7,FALSE),"")</f>
        <v/>
      </c>
      <c r="F67" s="285" t="s">
        <v>1048</v>
      </c>
      <c r="G67" s="285"/>
      <c r="H67" s="285"/>
      <c r="I67" s="350">
        <v>3</v>
      </c>
      <c r="J67" s="233" t="s">
        <v>162</v>
      </c>
      <c r="K67" s="351">
        <f>IF(BD.PD510[[#This Row],[Mon]]="DOP",1,HLOOKUP(BD.PD510[[#This Row],[Mon]],$J$1:$K$2,2,FALSE))</f>
        <v>65</v>
      </c>
      <c r="L67" s="343">
        <v>300</v>
      </c>
      <c r="M67" s="286">
        <f>BD.PD510[[#This Row],[Cant.]]*BD.PD510[[#This Row],[ Tasa ]]*BD.PD510[[#This Row],[ Precio Und.]]</f>
        <v>58500</v>
      </c>
      <c r="N67" s="352">
        <v>0.02</v>
      </c>
      <c r="O67" s="286">
        <f>IF(BD.PD510[[#This Row],[Liquid. '[%']]]&lt;&gt;0,(BD.PD510[[#This Row],[Valor Neto '[DOP']]]*BD.PD510[[#This Row],[Liquid. '[%']]])+BD.PD510[[#This Row],[Valor Neto '[DOP']]],BD.PD510[[#This Row],[Valor Neto '[DOP']]])</f>
        <v>59670</v>
      </c>
      <c r="P67" s="286">
        <f>BD.PD510[[#This Row],[Ppto. Orden Interna '[DOP']]]/HLOOKUP("USD",$J$1:$K$2,2,FALSE)</f>
        <v>918</v>
      </c>
      <c r="Q67" s="342" t="s">
        <v>1045</v>
      </c>
      <c r="R67" s="342"/>
      <c r="S67" s="342"/>
      <c r="T67" s="342"/>
      <c r="U67" s="342"/>
      <c r="V67" s="285" t="s">
        <v>1045</v>
      </c>
      <c r="W67" s="353"/>
      <c r="X67" s="354"/>
      <c r="Y67" s="286">
        <f>BD.PD510[[#This Row],[Av.P1 '[%']]]*BD.PD510[[#This Row],[Ppto. Orden Interna '[DOP']]]</f>
        <v>0</v>
      </c>
      <c r="Z67" s="287"/>
      <c r="AA67" s="355"/>
      <c r="AB67" s="286">
        <f>BD.PD510[[#This Row],[Av.P2 '[%']]]*BD.PD510[[#This Row],[Ppto. Orden Interna '[DOP']]]</f>
        <v>0</v>
      </c>
      <c r="AC67" s="287"/>
      <c r="AD67" s="355"/>
      <c r="AE67" s="286">
        <f>BD.PD510[[#This Row],[Av.P3 '[%']]]*BD.PD510[[#This Row],[Ppto. Orden Interna '[DOP']]]</f>
        <v>0</v>
      </c>
      <c r="AF67" s="287"/>
      <c r="AG67" s="355"/>
      <c r="AH67" s="286">
        <f>BD.PD510[[#This Row],[Av.P4 '[%']]]*BD.PD510[[#This Row],[Ppto. Orden Interna '[DOP']]]</f>
        <v>0</v>
      </c>
      <c r="AI67" s="287"/>
      <c r="AJ67" s="355"/>
      <c r="AK67" s="286">
        <f>BD.PD510[[#This Row],[Av.P5 '[%']]]*BD.PD510[[#This Row],[Ppto. Orden Interna '[DOP']]]</f>
        <v>0</v>
      </c>
      <c r="AL67" s="356">
        <f>BD.PD510[[#This Row],[Pago 5]]+BD.PD510[[#This Row],[Pago 4]]+BD.PD510[[#This Row],[Pago 3]]+BD.PD510[[#This Row],[Pago 2]]+BD.PD510[[#This Row],[Pago 1]]</f>
        <v>0</v>
      </c>
      <c r="AM67" s="318"/>
    </row>
    <row r="68" spans="1:39" ht="14.45" hidden="1" customHeight="1" x14ac:dyDescent="0.2">
      <c r="A68" s="233">
        <v>8.06</v>
      </c>
      <c r="B68" s="281"/>
      <c r="C68" s="282" t="e" vm="1">
        <f>VLOOKUP(BD.PD510[[#This Row],[Pos]],[16]!PPto[#Data],3,FALSE)</f>
        <v>#REF!</v>
      </c>
      <c r="D68" s="283" t="s">
        <v>1082</v>
      </c>
      <c r="E68" s="284" t="str">
        <f>IF(BD.PD510[[#This Row],[.]]="*",VLOOKUP(BD.PD510[[#This Row],[Pos]],[16]Presupuesto!A:H,7,FALSE),"")</f>
        <v/>
      </c>
      <c r="F68" s="285" t="s">
        <v>1049</v>
      </c>
      <c r="G68" s="285"/>
      <c r="H68" s="285"/>
      <c r="I68" s="350">
        <v>1</v>
      </c>
      <c r="J68" s="233" t="s">
        <v>343</v>
      </c>
      <c r="K68" s="351">
        <f>IF(BD.PD510[[#This Row],[Mon]]="DOP",1,HLOOKUP(BD.PD510[[#This Row],[Mon]],$J$1:$K$2,2,FALSE))</f>
        <v>1</v>
      </c>
      <c r="L68" s="343">
        <v>121452.25</v>
      </c>
      <c r="M68" s="286">
        <f>BD.PD510[[#This Row],[Cant.]]*BD.PD510[[#This Row],[ Tasa ]]*BD.PD510[[#This Row],[ Precio Und.]]</f>
        <v>121452.25</v>
      </c>
      <c r="N68" s="352">
        <v>0</v>
      </c>
      <c r="O68" s="286">
        <f>IF(BD.PD510[[#This Row],[Liquid. '[%']]]&lt;&gt;0,(BD.PD510[[#This Row],[Valor Neto '[DOP']]]*BD.PD510[[#This Row],[Liquid. '[%']]])+BD.PD510[[#This Row],[Valor Neto '[DOP']]],BD.PD510[[#This Row],[Valor Neto '[DOP']]])</f>
        <v>121452.25</v>
      </c>
      <c r="P68" s="286">
        <f>BD.PD510[[#This Row],[Ppto. Orden Interna '[DOP']]]/HLOOKUP("USD",$J$1:$K$2,2,FALSE)</f>
        <v>1868.4961538461539</v>
      </c>
      <c r="Q68" s="342" t="s">
        <v>976</v>
      </c>
      <c r="R68" s="342"/>
      <c r="S68" s="342"/>
      <c r="T68" s="342"/>
      <c r="U68" s="342"/>
      <c r="V68" s="285" t="s">
        <v>976</v>
      </c>
      <c r="W68" s="353">
        <v>1</v>
      </c>
      <c r="X68" s="354">
        <v>0.5</v>
      </c>
      <c r="Y68" s="286">
        <f>BD.PD510[[#This Row],[Av.P1 '[%']]]*BD.PD510[[#This Row],[Ppto. Orden Interna '[DOP']]]</f>
        <v>60726.125</v>
      </c>
      <c r="Z68" s="287">
        <v>4</v>
      </c>
      <c r="AA68" s="355">
        <v>0.5</v>
      </c>
      <c r="AB68" s="286">
        <f>BD.PD510[[#This Row],[Av.P2 '[%']]]*BD.PD510[[#This Row],[Ppto. Orden Interna '[DOP']]]</f>
        <v>60726.125</v>
      </c>
      <c r="AC68" s="287"/>
      <c r="AD68" s="355"/>
      <c r="AE68" s="286">
        <f>BD.PD510[[#This Row],[Av.P3 '[%']]]*BD.PD510[[#This Row],[Ppto. Orden Interna '[DOP']]]</f>
        <v>0</v>
      </c>
      <c r="AF68" s="287"/>
      <c r="AG68" s="355"/>
      <c r="AH68" s="286">
        <f>BD.PD510[[#This Row],[Av.P4 '[%']]]*BD.PD510[[#This Row],[Ppto. Orden Interna '[DOP']]]</f>
        <v>0</v>
      </c>
      <c r="AI68" s="287"/>
      <c r="AJ68" s="355"/>
      <c r="AK68" s="286">
        <f>BD.PD510[[#This Row],[Av.P5 '[%']]]*BD.PD510[[#This Row],[Ppto. Orden Interna '[DOP']]]</f>
        <v>0</v>
      </c>
      <c r="AL68" s="356">
        <f>BD.PD510[[#This Row],[Pago 5]]+BD.PD510[[#This Row],[Pago 4]]+BD.PD510[[#This Row],[Pago 3]]+BD.PD510[[#This Row],[Pago 2]]+BD.PD510[[#This Row],[Pago 1]]</f>
        <v>121452.25</v>
      </c>
      <c r="AM68" s="318"/>
    </row>
    <row r="69" spans="1:39" ht="14.45" hidden="1" customHeight="1" x14ac:dyDescent="0.2">
      <c r="A69" s="233">
        <v>8.06</v>
      </c>
      <c r="B69" s="281"/>
      <c r="C69" s="282" t="e" vm="1">
        <f>VLOOKUP(BD.PD510[[#This Row],[Pos]],[16]!PPto[#Data],3,FALSE)</f>
        <v>#REF!</v>
      </c>
      <c r="D69" s="283" t="s">
        <v>1082</v>
      </c>
      <c r="E69" s="284" t="str">
        <f>IF(BD.PD510[[#This Row],[.]]="*",VLOOKUP(BD.PD510[[#This Row],[Pos]],[16]Presupuesto!A:H,7,FALSE),"")</f>
        <v/>
      </c>
      <c r="F69" s="285" t="s">
        <v>1050</v>
      </c>
      <c r="G69" s="285"/>
      <c r="H69" s="285"/>
      <c r="I69" s="350">
        <v>1</v>
      </c>
      <c r="J69" s="233" t="s">
        <v>343</v>
      </c>
      <c r="K69" s="351">
        <f>IF(BD.PD510[[#This Row],[Mon]]="DOP",1,HLOOKUP(BD.PD510[[#This Row],[Mon]],$J$1:$K$2,2,FALSE))</f>
        <v>1</v>
      </c>
      <c r="L69" s="343">
        <v>43333.5</v>
      </c>
      <c r="M69" s="286">
        <f>BD.PD510[[#This Row],[Cant.]]*BD.PD510[[#This Row],[ Tasa ]]*BD.PD510[[#This Row],[ Precio Und.]]</f>
        <v>43333.5</v>
      </c>
      <c r="N69" s="352">
        <v>0</v>
      </c>
      <c r="O69" s="286">
        <f>IF(BD.PD510[[#This Row],[Liquid. '[%']]]&lt;&gt;0,(BD.PD510[[#This Row],[Valor Neto '[DOP']]]*BD.PD510[[#This Row],[Liquid. '[%']]])+BD.PD510[[#This Row],[Valor Neto '[DOP']]],BD.PD510[[#This Row],[Valor Neto '[DOP']]])</f>
        <v>43333.5</v>
      </c>
      <c r="P69" s="286">
        <f>BD.PD510[[#This Row],[Ppto. Orden Interna '[DOP']]]/HLOOKUP("USD",$J$1:$K$2,2,FALSE)</f>
        <v>666.66923076923081</v>
      </c>
      <c r="Q69" s="342" t="s">
        <v>976</v>
      </c>
      <c r="R69" s="342"/>
      <c r="S69" s="342"/>
      <c r="T69" s="342"/>
      <c r="U69" s="342"/>
      <c r="V69" s="285" t="s">
        <v>976</v>
      </c>
      <c r="W69" s="353">
        <v>1</v>
      </c>
      <c r="X69" s="354">
        <v>0.5</v>
      </c>
      <c r="Y69" s="286">
        <f>BD.PD510[[#This Row],[Av.P1 '[%']]]*BD.PD510[[#This Row],[Ppto. Orden Interna '[DOP']]]</f>
        <v>21666.75</v>
      </c>
      <c r="Z69" s="287">
        <v>4</v>
      </c>
      <c r="AA69" s="355">
        <v>0.5</v>
      </c>
      <c r="AB69" s="286">
        <f>BD.PD510[[#This Row],[Av.P2 '[%']]]*BD.PD510[[#This Row],[Ppto. Orden Interna '[DOP']]]</f>
        <v>21666.75</v>
      </c>
      <c r="AC69" s="287"/>
      <c r="AD69" s="355"/>
      <c r="AE69" s="286">
        <f>BD.PD510[[#This Row],[Av.P3 '[%']]]*BD.PD510[[#This Row],[Ppto. Orden Interna '[DOP']]]</f>
        <v>0</v>
      </c>
      <c r="AF69" s="287"/>
      <c r="AG69" s="355"/>
      <c r="AH69" s="286">
        <f>BD.PD510[[#This Row],[Av.P4 '[%']]]*BD.PD510[[#This Row],[Ppto. Orden Interna '[DOP']]]</f>
        <v>0</v>
      </c>
      <c r="AI69" s="287"/>
      <c r="AJ69" s="355"/>
      <c r="AK69" s="286">
        <f>BD.PD510[[#This Row],[Av.P5 '[%']]]*BD.PD510[[#This Row],[Ppto. Orden Interna '[DOP']]]</f>
        <v>0</v>
      </c>
      <c r="AL69" s="356">
        <f>BD.PD510[[#This Row],[Pago 5]]+BD.PD510[[#This Row],[Pago 4]]+BD.PD510[[#This Row],[Pago 3]]+BD.PD510[[#This Row],[Pago 2]]+BD.PD510[[#This Row],[Pago 1]]</f>
        <v>43333.5</v>
      </c>
      <c r="AM69" s="318"/>
    </row>
    <row r="70" spans="1:39" hidden="1" x14ac:dyDescent="0.2">
      <c r="A70" s="233">
        <v>8.06</v>
      </c>
      <c r="B70" s="281"/>
      <c r="C70" s="282" t="e" vm="1">
        <f>VLOOKUP(BD.PD510[[#This Row],[Pos]],[16]!PPto[#Data],3,FALSE)</f>
        <v>#REF!</v>
      </c>
      <c r="D70" s="283" t="s">
        <v>1082</v>
      </c>
      <c r="E70" s="284" t="str">
        <f>IF(BD.PD510[[#This Row],[.]]="*",VLOOKUP(BD.PD510[[#This Row],[Pos]],[16]Presupuesto!A:H,7,FALSE),"")</f>
        <v/>
      </c>
      <c r="F70" s="285" t="s">
        <v>1051</v>
      </c>
      <c r="G70" s="285"/>
      <c r="H70" s="285"/>
      <c r="I70" s="350">
        <v>2</v>
      </c>
      <c r="J70" s="233" t="s">
        <v>343</v>
      </c>
      <c r="K70" s="351">
        <f>IF(BD.PD510[[#This Row],[Mon]]="DOP",1,HLOOKUP(BD.PD510[[#This Row],[Mon]],$J$1:$K$2,2,FALSE))</f>
        <v>1</v>
      </c>
      <c r="L70" s="343">
        <v>24576.28</v>
      </c>
      <c r="M70" s="286">
        <f>BD.PD510[[#This Row],[Cant.]]*BD.PD510[[#This Row],[ Tasa ]]*BD.PD510[[#This Row],[ Precio Und.]]</f>
        <v>49152.56</v>
      </c>
      <c r="N70" s="352">
        <v>0</v>
      </c>
      <c r="O70" s="286">
        <f>IF(BD.PD510[[#This Row],[Liquid. '[%']]]&lt;&gt;0,(BD.PD510[[#This Row],[Valor Neto '[DOP']]]*BD.PD510[[#This Row],[Liquid. '[%']]])+BD.PD510[[#This Row],[Valor Neto '[DOP']]],BD.PD510[[#This Row],[Valor Neto '[DOP']]])</f>
        <v>49152.56</v>
      </c>
      <c r="P70" s="286">
        <f>BD.PD510[[#This Row],[Ppto. Orden Interna '[DOP']]]/HLOOKUP("USD",$J$1:$K$2,2,FALSE)</f>
        <v>756.19323076923069</v>
      </c>
      <c r="Q70" s="342" t="s">
        <v>1052</v>
      </c>
      <c r="R70" s="342"/>
      <c r="S70" s="342"/>
      <c r="T70" s="342"/>
      <c r="U70" s="342"/>
      <c r="V70" s="285" t="s">
        <v>1052</v>
      </c>
      <c r="W70" s="353"/>
      <c r="X70" s="354"/>
      <c r="Y70" s="286">
        <f>BD.PD510[[#This Row],[Av.P1 '[%']]]*BD.PD510[[#This Row],[Ppto. Orden Interna '[DOP']]]</f>
        <v>0</v>
      </c>
      <c r="Z70" s="287"/>
      <c r="AA70" s="355"/>
      <c r="AB70" s="286">
        <f>BD.PD510[[#This Row],[Av.P2 '[%']]]*BD.PD510[[#This Row],[Ppto. Orden Interna '[DOP']]]</f>
        <v>0</v>
      </c>
      <c r="AC70" s="287"/>
      <c r="AD70" s="355"/>
      <c r="AE70" s="286">
        <f>BD.PD510[[#This Row],[Av.P3 '[%']]]*BD.PD510[[#This Row],[Ppto. Orden Interna '[DOP']]]</f>
        <v>0</v>
      </c>
      <c r="AF70" s="287"/>
      <c r="AG70" s="355"/>
      <c r="AH70" s="286">
        <f>BD.PD510[[#This Row],[Av.P4 '[%']]]*BD.PD510[[#This Row],[Ppto. Orden Interna '[DOP']]]</f>
        <v>0</v>
      </c>
      <c r="AI70" s="287"/>
      <c r="AJ70" s="355"/>
      <c r="AK70" s="286">
        <f>BD.PD510[[#This Row],[Av.P5 '[%']]]*BD.PD510[[#This Row],[Ppto. Orden Interna '[DOP']]]</f>
        <v>0</v>
      </c>
      <c r="AL70" s="356">
        <f>BD.PD510[[#This Row],[Pago 5]]+BD.PD510[[#This Row],[Pago 4]]+BD.PD510[[#This Row],[Pago 3]]+BD.PD510[[#This Row],[Pago 2]]+BD.PD510[[#This Row],[Pago 1]]</f>
        <v>0</v>
      </c>
      <c r="AM70" s="318"/>
    </row>
    <row r="71" spans="1:39" hidden="1" x14ac:dyDescent="0.2">
      <c r="A71" s="233">
        <v>8.06</v>
      </c>
      <c r="B71" s="281"/>
      <c r="C71" s="282" t="e" vm="1">
        <f>VLOOKUP(BD.PD510[[#This Row],[Pos]],[16]!PPto[#Data],3,FALSE)</f>
        <v>#REF!</v>
      </c>
      <c r="D71" s="283" t="s">
        <v>1082</v>
      </c>
      <c r="E71" s="284" t="str">
        <f>IF(BD.PD510[[#This Row],[.]]="*",VLOOKUP(BD.PD510[[#This Row],[Pos]],[16]Presupuesto!A:H,7,FALSE),"")</f>
        <v/>
      </c>
      <c r="F71" s="285" t="s">
        <v>1053</v>
      </c>
      <c r="G71" s="285"/>
      <c r="H71" s="285"/>
      <c r="I71" s="350">
        <v>1</v>
      </c>
      <c r="J71" s="233" t="s">
        <v>343</v>
      </c>
      <c r="K71" s="351">
        <f>IF(BD.PD510[[#This Row],[Mon]]="DOP",1,HLOOKUP(BD.PD510[[#This Row],[Mon]],$J$1:$K$2,2,FALSE))</f>
        <v>1</v>
      </c>
      <c r="L71" s="343">
        <v>400000</v>
      </c>
      <c r="M71" s="286">
        <f>BD.PD510[[#This Row],[Cant.]]*BD.PD510[[#This Row],[ Tasa ]]*BD.PD510[[#This Row],[ Precio Und.]]</f>
        <v>400000</v>
      </c>
      <c r="N71" s="352">
        <v>0</v>
      </c>
      <c r="O71" s="286">
        <f>IF(BD.PD510[[#This Row],[Liquid. '[%']]]&lt;&gt;0,(BD.PD510[[#This Row],[Valor Neto '[DOP']]]*BD.PD510[[#This Row],[Liquid. '[%']]])+BD.PD510[[#This Row],[Valor Neto '[DOP']]],BD.PD510[[#This Row],[Valor Neto '[DOP']]])</f>
        <v>400000</v>
      </c>
      <c r="P71" s="286">
        <f>BD.PD510[[#This Row],[Ppto. Orden Interna '[DOP']]]/HLOOKUP("USD",$J$1:$K$2,2,FALSE)</f>
        <v>6153.8461538461543</v>
      </c>
      <c r="Q71" s="342" t="s">
        <v>1054</v>
      </c>
      <c r="R71" s="342"/>
      <c r="S71" s="342"/>
      <c r="T71" s="342"/>
      <c r="U71" s="342"/>
      <c r="V71" s="285" t="s">
        <v>1054</v>
      </c>
      <c r="W71" s="353">
        <v>1</v>
      </c>
      <c r="X71" s="354">
        <v>0.6</v>
      </c>
      <c r="Y71" s="286">
        <f>BD.PD510[[#This Row],[Av.P1 '[%']]]*BD.PD510[[#This Row],[Ppto. Orden Interna '[DOP']]]</f>
        <v>240000</v>
      </c>
      <c r="Z71" s="287">
        <v>3</v>
      </c>
      <c r="AA71" s="355">
        <v>0.4</v>
      </c>
      <c r="AB71" s="286">
        <f>BD.PD510[[#This Row],[Av.P2 '[%']]]*BD.PD510[[#This Row],[Ppto. Orden Interna '[DOP']]]</f>
        <v>160000</v>
      </c>
      <c r="AC71" s="287"/>
      <c r="AD71" s="355"/>
      <c r="AE71" s="286">
        <f>BD.PD510[[#This Row],[Av.P3 '[%']]]*BD.PD510[[#This Row],[Ppto. Orden Interna '[DOP']]]</f>
        <v>0</v>
      </c>
      <c r="AF71" s="287"/>
      <c r="AG71" s="355"/>
      <c r="AH71" s="286">
        <f>BD.PD510[[#This Row],[Av.P4 '[%']]]*BD.PD510[[#This Row],[Ppto. Orden Interna '[DOP']]]</f>
        <v>0</v>
      </c>
      <c r="AI71" s="287"/>
      <c r="AJ71" s="355"/>
      <c r="AK71" s="286">
        <f>BD.PD510[[#This Row],[Av.P5 '[%']]]*BD.PD510[[#This Row],[Ppto. Orden Interna '[DOP']]]</f>
        <v>0</v>
      </c>
      <c r="AL71" s="356">
        <f>BD.PD510[[#This Row],[Pago 5]]+BD.PD510[[#This Row],[Pago 4]]+BD.PD510[[#This Row],[Pago 3]]+BD.PD510[[#This Row],[Pago 2]]+BD.PD510[[#This Row],[Pago 1]]</f>
        <v>400000</v>
      </c>
      <c r="AM71" s="318"/>
    </row>
    <row r="72" spans="1:39" hidden="1" x14ac:dyDescent="0.2">
      <c r="A72" s="233">
        <v>8.06</v>
      </c>
      <c r="B72" s="281"/>
      <c r="C72" s="282" t="e" vm="1">
        <f>VLOOKUP(BD.PD510[[#This Row],[Pos]],[16]!PPto[#Data],3,FALSE)</f>
        <v>#REF!</v>
      </c>
      <c r="D72" s="283" t="s">
        <v>1082</v>
      </c>
      <c r="E72" s="284" t="str">
        <f>IF(BD.PD510[[#This Row],[.]]="*",VLOOKUP(BD.PD510[[#This Row],[Pos]],[16]Presupuesto!A:H,7,FALSE),"")</f>
        <v/>
      </c>
      <c r="F72" s="285" t="s">
        <v>1055</v>
      </c>
      <c r="G72" s="285"/>
      <c r="H72" s="285"/>
      <c r="I72" s="350">
        <v>2</v>
      </c>
      <c r="J72" s="233" t="s">
        <v>343</v>
      </c>
      <c r="K72" s="351">
        <f>IF(BD.PD510[[#This Row],[Mon]]="DOP",1,HLOOKUP(BD.PD510[[#This Row],[Mon]],$J$1:$K$2,2,FALSE))</f>
        <v>1</v>
      </c>
      <c r="L72" s="343">
        <v>12000</v>
      </c>
      <c r="M72" s="286">
        <f>BD.PD510[[#This Row],[Cant.]]*BD.PD510[[#This Row],[ Tasa ]]*BD.PD510[[#This Row],[ Precio Und.]]</f>
        <v>24000</v>
      </c>
      <c r="N72" s="352">
        <v>0</v>
      </c>
      <c r="O72" s="286">
        <f>IF(BD.PD510[[#This Row],[Liquid. '[%']]]&lt;&gt;0,(BD.PD510[[#This Row],[Valor Neto '[DOP']]]*BD.PD510[[#This Row],[Liquid. '[%']]])+BD.PD510[[#This Row],[Valor Neto '[DOP']]],BD.PD510[[#This Row],[Valor Neto '[DOP']]])</f>
        <v>24000</v>
      </c>
      <c r="P72" s="286">
        <f>BD.PD510[[#This Row],[Ppto. Orden Interna '[DOP']]]/HLOOKUP("USD",$J$1:$K$2,2,FALSE)</f>
        <v>369.23076923076923</v>
      </c>
      <c r="Q72" s="342" t="s">
        <v>1056</v>
      </c>
      <c r="R72" s="342"/>
      <c r="S72" s="342"/>
      <c r="T72" s="342"/>
      <c r="U72" s="342"/>
      <c r="V72" s="285" t="s">
        <v>1056</v>
      </c>
      <c r="W72" s="353"/>
      <c r="X72" s="354"/>
      <c r="Y72" s="286">
        <f>BD.PD510[[#This Row],[Av.P1 '[%']]]*BD.PD510[[#This Row],[Ppto. Orden Interna '[DOP']]]</f>
        <v>0</v>
      </c>
      <c r="Z72" s="287"/>
      <c r="AA72" s="355"/>
      <c r="AB72" s="286">
        <f>BD.PD510[[#This Row],[Av.P2 '[%']]]*BD.PD510[[#This Row],[Ppto. Orden Interna '[DOP']]]</f>
        <v>0</v>
      </c>
      <c r="AC72" s="287"/>
      <c r="AD72" s="355"/>
      <c r="AE72" s="286">
        <f>BD.PD510[[#This Row],[Av.P3 '[%']]]*BD.PD510[[#This Row],[Ppto. Orden Interna '[DOP']]]</f>
        <v>0</v>
      </c>
      <c r="AF72" s="287"/>
      <c r="AG72" s="355"/>
      <c r="AH72" s="286">
        <f>BD.PD510[[#This Row],[Av.P4 '[%']]]*BD.PD510[[#This Row],[Ppto. Orden Interna '[DOP']]]</f>
        <v>0</v>
      </c>
      <c r="AI72" s="287"/>
      <c r="AJ72" s="355"/>
      <c r="AK72" s="286">
        <f>BD.PD510[[#This Row],[Av.P5 '[%']]]*BD.PD510[[#This Row],[Ppto. Orden Interna '[DOP']]]</f>
        <v>0</v>
      </c>
      <c r="AL72" s="356">
        <f>BD.PD510[[#This Row],[Pago 5]]+BD.PD510[[#This Row],[Pago 4]]+BD.PD510[[#This Row],[Pago 3]]+BD.PD510[[#This Row],[Pago 2]]+BD.PD510[[#This Row],[Pago 1]]</f>
        <v>0</v>
      </c>
      <c r="AM72" s="318"/>
    </row>
    <row r="73" spans="1:39" hidden="1" x14ac:dyDescent="0.2">
      <c r="A73" s="233">
        <v>8.06</v>
      </c>
      <c r="B73" s="281"/>
      <c r="C73" s="282" t="e" vm="1">
        <f>VLOOKUP(BD.PD510[[#This Row],[Pos]],[16]!PPto[#Data],3,FALSE)</f>
        <v>#REF!</v>
      </c>
      <c r="D73" s="283" t="s">
        <v>1082</v>
      </c>
      <c r="E73" s="284" t="str">
        <f>IF(BD.PD510[[#This Row],[.]]="*",VLOOKUP(BD.PD510[[#This Row],[Pos]],[16]Presupuesto!A:H,7,FALSE),"")</f>
        <v/>
      </c>
      <c r="F73" s="285" t="s">
        <v>1057</v>
      </c>
      <c r="G73" s="285"/>
      <c r="H73" s="285"/>
      <c r="I73" s="350">
        <v>1</v>
      </c>
      <c r="J73" s="233" t="s">
        <v>343</v>
      </c>
      <c r="K73" s="351">
        <f>IF(BD.PD510[[#This Row],[Mon]]="DOP",1,HLOOKUP(BD.PD510[[#This Row],[Mon]],$J$1:$K$2,2,FALSE))</f>
        <v>1</v>
      </c>
      <c r="L73" s="343">
        <v>7769</v>
      </c>
      <c r="M73" s="286">
        <f>BD.PD510[[#This Row],[Cant.]]*BD.PD510[[#This Row],[ Tasa ]]*BD.PD510[[#This Row],[ Precio Und.]]</f>
        <v>7769</v>
      </c>
      <c r="N73" s="352">
        <v>0</v>
      </c>
      <c r="O73" s="286">
        <f>IF(BD.PD510[[#This Row],[Liquid. '[%']]]&lt;&gt;0,(BD.PD510[[#This Row],[Valor Neto '[DOP']]]*BD.PD510[[#This Row],[Liquid. '[%']]])+BD.PD510[[#This Row],[Valor Neto '[DOP']]],BD.PD510[[#This Row],[Valor Neto '[DOP']]])</f>
        <v>7769</v>
      </c>
      <c r="P73" s="286">
        <f>BD.PD510[[#This Row],[Ppto. Orden Interna '[DOP']]]/HLOOKUP("USD",$J$1:$K$2,2,FALSE)</f>
        <v>119.52307692307693</v>
      </c>
      <c r="Q73" s="342" t="s">
        <v>1058</v>
      </c>
      <c r="R73" s="342"/>
      <c r="S73" s="342"/>
      <c r="T73" s="342"/>
      <c r="U73" s="342"/>
      <c r="V73" s="285" t="s">
        <v>1058</v>
      </c>
      <c r="W73" s="353"/>
      <c r="X73" s="354"/>
      <c r="Y73" s="286">
        <f>BD.PD510[[#This Row],[Av.P1 '[%']]]*BD.PD510[[#This Row],[Ppto. Orden Interna '[DOP']]]</f>
        <v>0</v>
      </c>
      <c r="Z73" s="287"/>
      <c r="AA73" s="355"/>
      <c r="AB73" s="286">
        <f>BD.PD510[[#This Row],[Av.P2 '[%']]]*BD.PD510[[#This Row],[Ppto. Orden Interna '[DOP']]]</f>
        <v>0</v>
      </c>
      <c r="AC73" s="287"/>
      <c r="AD73" s="355"/>
      <c r="AE73" s="286">
        <f>BD.PD510[[#This Row],[Av.P3 '[%']]]*BD.PD510[[#This Row],[Ppto. Orden Interna '[DOP']]]</f>
        <v>0</v>
      </c>
      <c r="AF73" s="287"/>
      <c r="AG73" s="355"/>
      <c r="AH73" s="286">
        <f>BD.PD510[[#This Row],[Av.P4 '[%']]]*BD.PD510[[#This Row],[Ppto. Orden Interna '[DOP']]]</f>
        <v>0</v>
      </c>
      <c r="AI73" s="287"/>
      <c r="AJ73" s="355"/>
      <c r="AK73" s="286">
        <f>BD.PD510[[#This Row],[Av.P5 '[%']]]*BD.PD510[[#This Row],[Ppto. Orden Interna '[DOP']]]</f>
        <v>0</v>
      </c>
      <c r="AL73" s="356">
        <f>BD.PD510[[#This Row],[Pago 5]]+BD.PD510[[#This Row],[Pago 4]]+BD.PD510[[#This Row],[Pago 3]]+BD.PD510[[#This Row],[Pago 2]]+BD.PD510[[#This Row],[Pago 1]]</f>
        <v>0</v>
      </c>
      <c r="AM73" s="318"/>
    </row>
    <row r="74" spans="1:39" hidden="1" x14ac:dyDescent="0.2">
      <c r="A74" s="233">
        <v>8.06</v>
      </c>
      <c r="B74" s="281"/>
      <c r="C74" s="282" t="e" vm="1">
        <f>VLOOKUP(BD.PD510[[#This Row],[Pos]],[16]!PPto[#Data],3,FALSE)</f>
        <v>#REF!</v>
      </c>
      <c r="D74" s="283" t="s">
        <v>1082</v>
      </c>
      <c r="E74" s="284" t="str">
        <f>IF(BD.PD510[[#This Row],[.]]="*",VLOOKUP(BD.PD510[[#This Row],[Pos]],[16]Presupuesto!A:H,7,FALSE),"")</f>
        <v/>
      </c>
      <c r="F74" s="285" t="s">
        <v>1059</v>
      </c>
      <c r="G74" s="285"/>
      <c r="H74" s="285"/>
      <c r="I74" s="350">
        <v>1</v>
      </c>
      <c r="J74" s="233" t="s">
        <v>343</v>
      </c>
      <c r="K74" s="351">
        <f>IF(BD.PD510[[#This Row],[Mon]]="DOP",1,HLOOKUP(BD.PD510[[#This Row],[Mon]],$J$1:$K$2,2,FALSE))</f>
        <v>1</v>
      </c>
      <c r="L74" s="343">
        <v>5000</v>
      </c>
      <c r="M74" s="286">
        <f>BD.PD510[[#This Row],[Cant.]]*BD.PD510[[#This Row],[ Tasa ]]*BD.PD510[[#This Row],[ Precio Und.]]</f>
        <v>5000</v>
      </c>
      <c r="N74" s="352">
        <v>0</v>
      </c>
      <c r="O74" s="286">
        <f>IF(BD.PD510[[#This Row],[Liquid. '[%']]]&lt;&gt;0,(BD.PD510[[#This Row],[Valor Neto '[DOP']]]*BD.PD510[[#This Row],[Liquid. '[%']]])+BD.PD510[[#This Row],[Valor Neto '[DOP']]],BD.PD510[[#This Row],[Valor Neto '[DOP']]])</f>
        <v>5000</v>
      </c>
      <c r="P74" s="286">
        <f>BD.PD510[[#This Row],[Ppto. Orden Interna '[DOP']]]/HLOOKUP("USD",$J$1:$K$2,2,FALSE)</f>
        <v>76.92307692307692</v>
      </c>
      <c r="Q74" s="342"/>
      <c r="R74" s="342"/>
      <c r="S74" s="342"/>
      <c r="T74" s="342"/>
      <c r="U74" s="342"/>
      <c r="V74" s="285"/>
      <c r="W74" s="353"/>
      <c r="X74" s="354"/>
      <c r="Y74" s="286">
        <f>BD.PD510[[#This Row],[Av.P1 '[%']]]*BD.PD510[[#This Row],[Ppto. Orden Interna '[DOP']]]</f>
        <v>0</v>
      </c>
      <c r="Z74" s="287"/>
      <c r="AA74" s="355"/>
      <c r="AB74" s="286">
        <f>BD.PD510[[#This Row],[Av.P2 '[%']]]*BD.PD510[[#This Row],[Ppto. Orden Interna '[DOP']]]</f>
        <v>0</v>
      </c>
      <c r="AC74" s="287"/>
      <c r="AD74" s="355"/>
      <c r="AE74" s="286">
        <f>BD.PD510[[#This Row],[Av.P3 '[%']]]*BD.PD510[[#This Row],[Ppto. Orden Interna '[DOP']]]</f>
        <v>0</v>
      </c>
      <c r="AF74" s="287"/>
      <c r="AG74" s="355"/>
      <c r="AH74" s="286">
        <f>BD.PD510[[#This Row],[Av.P4 '[%']]]*BD.PD510[[#This Row],[Ppto. Orden Interna '[DOP']]]</f>
        <v>0</v>
      </c>
      <c r="AI74" s="287"/>
      <c r="AJ74" s="355"/>
      <c r="AK74" s="286">
        <f>BD.PD510[[#This Row],[Av.P5 '[%']]]*BD.PD510[[#This Row],[Ppto. Orden Interna '[DOP']]]</f>
        <v>0</v>
      </c>
      <c r="AL74" s="356">
        <f>BD.PD510[[#This Row],[Pago 5]]+BD.PD510[[#This Row],[Pago 4]]+BD.PD510[[#This Row],[Pago 3]]+BD.PD510[[#This Row],[Pago 2]]+BD.PD510[[#This Row],[Pago 1]]</f>
        <v>0</v>
      </c>
      <c r="AM74" s="318"/>
    </row>
    <row r="75" spans="1:39" hidden="1" x14ac:dyDescent="0.2">
      <c r="A75" s="233">
        <v>8.06</v>
      </c>
      <c r="B75" s="281"/>
      <c r="C75" s="282" t="e" vm="1">
        <f>VLOOKUP(BD.PD510[[#This Row],[Pos]],[16]!PPto[#Data],3,FALSE)</f>
        <v>#REF!</v>
      </c>
      <c r="D75" s="283" t="s">
        <v>1082</v>
      </c>
      <c r="E75" s="284" t="str">
        <f>IF(BD.PD510[[#This Row],[.]]="*",VLOOKUP(BD.PD510[[#This Row],[Pos]],[16]Presupuesto!A:H,7,FALSE),"")</f>
        <v/>
      </c>
      <c r="F75" s="285" t="s">
        <v>1060</v>
      </c>
      <c r="G75" s="285"/>
      <c r="H75" s="285"/>
      <c r="I75" s="350">
        <v>1</v>
      </c>
      <c r="J75" s="233" t="s">
        <v>343</v>
      </c>
      <c r="K75" s="351">
        <f>IF(BD.PD510[[#This Row],[Mon]]="DOP",1,HLOOKUP(BD.PD510[[#This Row],[Mon]],$J$1:$K$2,2,FALSE))</f>
        <v>1</v>
      </c>
      <c r="L75" s="343">
        <v>1975</v>
      </c>
      <c r="M75" s="286">
        <f>BD.PD510[[#This Row],[Cant.]]*BD.PD510[[#This Row],[ Tasa ]]*BD.PD510[[#This Row],[ Precio Und.]]</f>
        <v>1975</v>
      </c>
      <c r="N75" s="352">
        <v>0</v>
      </c>
      <c r="O75" s="286">
        <f>IF(BD.PD510[[#This Row],[Liquid. '[%']]]&lt;&gt;0,(BD.PD510[[#This Row],[Valor Neto '[DOP']]]*BD.PD510[[#This Row],[Liquid. '[%']]])+BD.PD510[[#This Row],[Valor Neto '[DOP']]],BD.PD510[[#This Row],[Valor Neto '[DOP']]])</f>
        <v>1975</v>
      </c>
      <c r="P75" s="286">
        <f>BD.PD510[[#This Row],[Ppto. Orden Interna '[DOP']]]/HLOOKUP("USD",$J$1:$K$2,2,FALSE)</f>
        <v>30.384615384615383</v>
      </c>
      <c r="Q75" s="342" t="s">
        <v>1061</v>
      </c>
      <c r="R75" s="342"/>
      <c r="S75" s="342"/>
      <c r="T75" s="342"/>
      <c r="U75" s="342"/>
      <c r="V75" s="285" t="s">
        <v>1061</v>
      </c>
      <c r="W75" s="353"/>
      <c r="X75" s="354"/>
      <c r="Y75" s="286">
        <f>BD.PD510[[#This Row],[Av.P1 '[%']]]*BD.PD510[[#This Row],[Ppto. Orden Interna '[DOP']]]</f>
        <v>0</v>
      </c>
      <c r="Z75" s="287"/>
      <c r="AA75" s="355"/>
      <c r="AB75" s="286">
        <f>BD.PD510[[#This Row],[Av.P2 '[%']]]*BD.PD510[[#This Row],[Ppto. Orden Interna '[DOP']]]</f>
        <v>0</v>
      </c>
      <c r="AC75" s="287"/>
      <c r="AD75" s="355"/>
      <c r="AE75" s="286">
        <f>BD.PD510[[#This Row],[Av.P3 '[%']]]*BD.PD510[[#This Row],[Ppto. Orden Interna '[DOP']]]</f>
        <v>0</v>
      </c>
      <c r="AF75" s="287"/>
      <c r="AG75" s="355"/>
      <c r="AH75" s="286">
        <f>BD.PD510[[#This Row],[Av.P4 '[%']]]*BD.PD510[[#This Row],[Ppto. Orden Interna '[DOP']]]</f>
        <v>0</v>
      </c>
      <c r="AI75" s="287"/>
      <c r="AJ75" s="355"/>
      <c r="AK75" s="286">
        <f>BD.PD510[[#This Row],[Av.P5 '[%']]]*BD.PD510[[#This Row],[Ppto. Orden Interna '[DOP']]]</f>
        <v>0</v>
      </c>
      <c r="AL75" s="356">
        <f>BD.PD510[[#This Row],[Pago 5]]+BD.PD510[[#This Row],[Pago 4]]+BD.PD510[[#This Row],[Pago 3]]+BD.PD510[[#This Row],[Pago 2]]+BD.PD510[[#This Row],[Pago 1]]</f>
        <v>0</v>
      </c>
      <c r="AM75" s="318"/>
    </row>
    <row r="76" spans="1:39" hidden="1" x14ac:dyDescent="0.2">
      <c r="A76" s="233">
        <v>8.06</v>
      </c>
      <c r="B76" s="281"/>
      <c r="C76" s="282" t="e" vm="1">
        <f>VLOOKUP(BD.PD510[[#This Row],[Pos]],[16]!PPto[#Data],3,FALSE)</f>
        <v>#REF!</v>
      </c>
      <c r="D76" s="283" t="s">
        <v>1082</v>
      </c>
      <c r="E76" s="284" t="str">
        <f>IF(BD.PD510[[#This Row],[.]]="*",VLOOKUP(BD.PD510[[#This Row],[Pos]],[16]Presupuesto!A:H,7,FALSE),"")</f>
        <v/>
      </c>
      <c r="F76" s="285" t="s">
        <v>1062</v>
      </c>
      <c r="G76" s="285"/>
      <c r="H76" s="285"/>
      <c r="I76" s="350">
        <v>3</v>
      </c>
      <c r="J76" s="233" t="s">
        <v>343</v>
      </c>
      <c r="K76" s="351">
        <f>IF(BD.PD510[[#This Row],[Mon]]="DOP",1,HLOOKUP(BD.PD510[[#This Row],[Mon]],$J$1:$K$2,2,FALSE))</f>
        <v>1</v>
      </c>
      <c r="L76" s="343">
        <v>5000</v>
      </c>
      <c r="M76" s="286">
        <f>BD.PD510[[#This Row],[Cant.]]*BD.PD510[[#This Row],[ Tasa ]]*BD.PD510[[#This Row],[ Precio Und.]]</f>
        <v>15000</v>
      </c>
      <c r="N76" s="352">
        <v>0</v>
      </c>
      <c r="O76" s="286">
        <f>IF(BD.PD510[[#This Row],[Liquid. '[%']]]&lt;&gt;0,(BD.PD510[[#This Row],[Valor Neto '[DOP']]]*BD.PD510[[#This Row],[Liquid. '[%']]])+BD.PD510[[#This Row],[Valor Neto '[DOP']]],BD.PD510[[#This Row],[Valor Neto '[DOP']]])</f>
        <v>15000</v>
      </c>
      <c r="P76" s="286">
        <f>BD.PD510[[#This Row],[Ppto. Orden Interna '[DOP']]]/HLOOKUP("USD",$J$1:$K$2,2,FALSE)</f>
        <v>230.76923076923077</v>
      </c>
      <c r="Q76" s="342" t="s">
        <v>1063</v>
      </c>
      <c r="R76" s="342"/>
      <c r="S76" s="342"/>
      <c r="T76" s="342"/>
      <c r="U76" s="342"/>
      <c r="V76" s="285" t="s">
        <v>1063</v>
      </c>
      <c r="W76" s="353"/>
      <c r="X76" s="354"/>
      <c r="Y76" s="286">
        <f>BD.PD510[[#This Row],[Av.P1 '[%']]]*BD.PD510[[#This Row],[Ppto. Orden Interna '[DOP']]]</f>
        <v>0</v>
      </c>
      <c r="Z76" s="287"/>
      <c r="AA76" s="355"/>
      <c r="AB76" s="286">
        <f>BD.PD510[[#This Row],[Av.P2 '[%']]]*BD.PD510[[#This Row],[Ppto. Orden Interna '[DOP']]]</f>
        <v>0</v>
      </c>
      <c r="AC76" s="287"/>
      <c r="AD76" s="355"/>
      <c r="AE76" s="286">
        <f>BD.PD510[[#This Row],[Av.P3 '[%']]]*BD.PD510[[#This Row],[Ppto. Orden Interna '[DOP']]]</f>
        <v>0</v>
      </c>
      <c r="AF76" s="287"/>
      <c r="AG76" s="355"/>
      <c r="AH76" s="286">
        <f>BD.PD510[[#This Row],[Av.P4 '[%']]]*BD.PD510[[#This Row],[Ppto. Orden Interna '[DOP']]]</f>
        <v>0</v>
      </c>
      <c r="AI76" s="287"/>
      <c r="AJ76" s="355"/>
      <c r="AK76" s="286">
        <f>BD.PD510[[#This Row],[Av.P5 '[%']]]*BD.PD510[[#This Row],[Ppto. Orden Interna '[DOP']]]</f>
        <v>0</v>
      </c>
      <c r="AL76" s="356">
        <f>BD.PD510[[#This Row],[Pago 5]]+BD.PD510[[#This Row],[Pago 4]]+BD.PD510[[#This Row],[Pago 3]]+BD.PD510[[#This Row],[Pago 2]]+BD.PD510[[#This Row],[Pago 1]]</f>
        <v>0</v>
      </c>
      <c r="AM76" s="318"/>
    </row>
    <row r="77" spans="1:39" ht="13.7" hidden="1" customHeight="1" x14ac:dyDescent="0.2">
      <c r="A77" s="233">
        <v>8.06</v>
      </c>
      <c r="B77" s="281"/>
      <c r="C77" s="282" t="e" vm="1">
        <f>VLOOKUP(BD.PD510[[#This Row],[Pos]],[16]!PPto[#Data],3,FALSE)</f>
        <v>#REF!</v>
      </c>
      <c r="D77" s="283" t="s">
        <v>1082</v>
      </c>
      <c r="E77" s="284" t="str">
        <f>IF(BD.PD510[[#This Row],[.]]="*",VLOOKUP(BD.PD510[[#This Row],[Pos]],[16]Presupuesto!A:H,7,FALSE),"")</f>
        <v/>
      </c>
      <c r="F77" s="285" t="s">
        <v>1064</v>
      </c>
      <c r="G77" s="285"/>
      <c r="H77" s="285"/>
      <c r="I77" s="350">
        <v>1</v>
      </c>
      <c r="J77" s="233" t="s">
        <v>343</v>
      </c>
      <c r="K77" s="351">
        <f>IF(BD.PD510[[#This Row],[Mon]]="DOP",1,HLOOKUP(BD.PD510[[#This Row],[Mon]],$J$1:$K$2,2,FALSE))</f>
        <v>1</v>
      </c>
      <c r="L77" s="343">
        <v>12000</v>
      </c>
      <c r="M77" s="286">
        <f>BD.PD510[[#This Row],[Cant.]]*BD.PD510[[#This Row],[ Tasa ]]*BD.PD510[[#This Row],[ Precio Und.]]</f>
        <v>12000</v>
      </c>
      <c r="N77" s="352">
        <v>0</v>
      </c>
      <c r="O77" s="286">
        <f>IF(BD.PD510[[#This Row],[Liquid. '[%']]]&lt;&gt;0,(BD.PD510[[#This Row],[Valor Neto '[DOP']]]*BD.PD510[[#This Row],[Liquid. '[%']]])+BD.PD510[[#This Row],[Valor Neto '[DOP']]],BD.PD510[[#This Row],[Valor Neto '[DOP']]])</f>
        <v>12000</v>
      </c>
      <c r="P77" s="286">
        <f>BD.PD510[[#This Row],[Ppto. Orden Interna '[DOP']]]/HLOOKUP("USD",$J$1:$K$2,2,FALSE)</f>
        <v>184.61538461538461</v>
      </c>
      <c r="Q77" s="342" t="s">
        <v>1063</v>
      </c>
      <c r="R77" s="342"/>
      <c r="S77" s="342"/>
      <c r="T77" s="342"/>
      <c r="U77" s="342"/>
      <c r="V77" s="285" t="s">
        <v>1063</v>
      </c>
      <c r="W77" s="353"/>
      <c r="X77" s="354"/>
      <c r="Y77" s="286">
        <f>BD.PD510[[#This Row],[Av.P1 '[%']]]*BD.PD510[[#This Row],[Ppto. Orden Interna '[DOP']]]</f>
        <v>0</v>
      </c>
      <c r="Z77" s="287"/>
      <c r="AA77" s="355"/>
      <c r="AB77" s="286">
        <f>BD.PD510[[#This Row],[Av.P2 '[%']]]*BD.PD510[[#This Row],[Ppto. Orden Interna '[DOP']]]</f>
        <v>0</v>
      </c>
      <c r="AC77" s="287"/>
      <c r="AD77" s="355"/>
      <c r="AE77" s="286">
        <f>BD.PD510[[#This Row],[Av.P3 '[%']]]*BD.PD510[[#This Row],[Ppto. Orden Interna '[DOP']]]</f>
        <v>0</v>
      </c>
      <c r="AF77" s="287"/>
      <c r="AG77" s="355"/>
      <c r="AH77" s="286">
        <f>BD.PD510[[#This Row],[Av.P4 '[%']]]*BD.PD510[[#This Row],[Ppto. Orden Interna '[DOP']]]</f>
        <v>0</v>
      </c>
      <c r="AI77" s="287"/>
      <c r="AJ77" s="355"/>
      <c r="AK77" s="286">
        <f>BD.PD510[[#This Row],[Av.P5 '[%']]]*BD.PD510[[#This Row],[Ppto. Orden Interna '[DOP']]]</f>
        <v>0</v>
      </c>
      <c r="AL77" s="356">
        <f>BD.PD510[[#This Row],[Pago 5]]+BD.PD510[[#This Row],[Pago 4]]+BD.PD510[[#This Row],[Pago 3]]+BD.PD510[[#This Row],[Pago 2]]+BD.PD510[[#This Row],[Pago 1]]</f>
        <v>0</v>
      </c>
      <c r="AM77" s="318"/>
    </row>
    <row r="78" spans="1:39" hidden="1" x14ac:dyDescent="0.2">
      <c r="A78" s="233">
        <v>8.06</v>
      </c>
      <c r="B78" s="281"/>
      <c r="C78" s="282" t="e" vm="1">
        <f>VLOOKUP(BD.PD510[[#This Row],[Pos]],[16]!PPto[#Data],3,FALSE)</f>
        <v>#REF!</v>
      </c>
      <c r="D78" s="283" t="s">
        <v>1082</v>
      </c>
      <c r="E78" s="284" t="str">
        <f>IF(BD.PD510[[#This Row],[.]]="*",VLOOKUP(BD.PD510[[#This Row],[Pos]],[16]Presupuesto!A:H,7,FALSE),"")</f>
        <v/>
      </c>
      <c r="F78" s="285" t="s">
        <v>1065</v>
      </c>
      <c r="G78" s="285"/>
      <c r="H78" s="285"/>
      <c r="I78" s="350">
        <v>1</v>
      </c>
      <c r="J78" s="233" t="s">
        <v>343</v>
      </c>
      <c r="K78" s="351">
        <f>IF(BD.PD510[[#This Row],[Mon]]="DOP",1,HLOOKUP(BD.PD510[[#This Row],[Mon]],$J$1:$K$2,2,FALSE))</f>
        <v>1</v>
      </c>
      <c r="L78" s="343">
        <v>3000</v>
      </c>
      <c r="M78" s="286">
        <f>BD.PD510[[#This Row],[Cant.]]*BD.PD510[[#This Row],[ Tasa ]]*BD.PD510[[#This Row],[ Precio Und.]]</f>
        <v>3000</v>
      </c>
      <c r="N78" s="352">
        <v>0</v>
      </c>
      <c r="O78" s="286">
        <f>IF(BD.PD510[[#This Row],[Liquid. '[%']]]&lt;&gt;0,(BD.PD510[[#This Row],[Valor Neto '[DOP']]]*BD.PD510[[#This Row],[Liquid. '[%']]])+BD.PD510[[#This Row],[Valor Neto '[DOP']]],BD.PD510[[#This Row],[Valor Neto '[DOP']]])</f>
        <v>3000</v>
      </c>
      <c r="P78" s="286">
        <f>BD.PD510[[#This Row],[Ppto. Orden Interna '[DOP']]]/HLOOKUP("USD",$J$1:$K$2,2,FALSE)</f>
        <v>46.153846153846153</v>
      </c>
      <c r="Q78" s="342" t="s">
        <v>743</v>
      </c>
      <c r="R78" s="342"/>
      <c r="S78" s="342"/>
      <c r="T78" s="342"/>
      <c r="U78" s="342"/>
      <c r="V78" s="285" t="s">
        <v>743</v>
      </c>
      <c r="W78" s="353"/>
      <c r="X78" s="354"/>
      <c r="Y78" s="286">
        <f>BD.PD510[[#This Row],[Av.P1 '[%']]]*BD.PD510[[#This Row],[Ppto. Orden Interna '[DOP']]]</f>
        <v>0</v>
      </c>
      <c r="Z78" s="287"/>
      <c r="AA78" s="355"/>
      <c r="AB78" s="286">
        <f>BD.PD510[[#This Row],[Av.P2 '[%']]]*BD.PD510[[#This Row],[Ppto. Orden Interna '[DOP']]]</f>
        <v>0</v>
      </c>
      <c r="AC78" s="287"/>
      <c r="AD78" s="355"/>
      <c r="AE78" s="286">
        <f>BD.PD510[[#This Row],[Av.P3 '[%']]]*BD.PD510[[#This Row],[Ppto. Orden Interna '[DOP']]]</f>
        <v>0</v>
      </c>
      <c r="AF78" s="287"/>
      <c r="AG78" s="355"/>
      <c r="AH78" s="286">
        <f>BD.PD510[[#This Row],[Av.P4 '[%']]]*BD.PD510[[#This Row],[Ppto. Orden Interna '[DOP']]]</f>
        <v>0</v>
      </c>
      <c r="AI78" s="287"/>
      <c r="AJ78" s="355"/>
      <c r="AK78" s="286">
        <f>BD.PD510[[#This Row],[Av.P5 '[%']]]*BD.PD510[[#This Row],[Ppto. Orden Interna '[DOP']]]</f>
        <v>0</v>
      </c>
      <c r="AL78" s="356">
        <f>BD.PD510[[#This Row],[Pago 5]]+BD.PD510[[#This Row],[Pago 4]]+BD.PD510[[#This Row],[Pago 3]]+BD.PD510[[#This Row],[Pago 2]]+BD.PD510[[#This Row],[Pago 1]]</f>
        <v>0</v>
      </c>
      <c r="AM78" s="318"/>
    </row>
    <row r="79" spans="1:39" hidden="1" x14ac:dyDescent="0.2">
      <c r="A79" s="233">
        <v>8.06</v>
      </c>
      <c r="B79" s="281"/>
      <c r="C79" s="282" t="e" vm="1">
        <f>VLOOKUP(BD.PD510[[#This Row],[Pos]],[16]!PPto[#Data],3,FALSE)</f>
        <v>#REF!</v>
      </c>
      <c r="D79" s="283" t="s">
        <v>1082</v>
      </c>
      <c r="E79" s="284" t="str">
        <f>IF(BD.PD510[[#This Row],[.]]="*",VLOOKUP(BD.PD510[[#This Row],[Pos]],[16]Presupuesto!A:H,7,FALSE),"")</f>
        <v/>
      </c>
      <c r="F79" s="285" t="s">
        <v>1066</v>
      </c>
      <c r="G79" s="285"/>
      <c r="H79" s="285"/>
      <c r="I79" s="350">
        <v>1</v>
      </c>
      <c r="J79" s="233" t="s">
        <v>343</v>
      </c>
      <c r="K79" s="351">
        <f>IF(BD.PD510[[#This Row],[Mon]]="DOP",1,HLOOKUP(BD.PD510[[#This Row],[Mon]],$J$1:$K$2,2,FALSE))</f>
        <v>1</v>
      </c>
      <c r="L79" s="343">
        <v>30000</v>
      </c>
      <c r="M79" s="286">
        <f>BD.PD510[[#This Row],[Cant.]]*BD.PD510[[#This Row],[ Tasa ]]*BD.PD510[[#This Row],[ Precio Und.]]</f>
        <v>30000</v>
      </c>
      <c r="N79" s="352">
        <v>0</v>
      </c>
      <c r="O79" s="286">
        <f>IF(BD.PD510[[#This Row],[Liquid. '[%']]]&lt;&gt;0,(BD.PD510[[#This Row],[Valor Neto '[DOP']]]*BD.PD510[[#This Row],[Liquid. '[%']]])+BD.PD510[[#This Row],[Valor Neto '[DOP']]],BD.PD510[[#This Row],[Valor Neto '[DOP']]])</f>
        <v>30000</v>
      </c>
      <c r="P79" s="286">
        <f>BD.PD510[[#This Row],[Ppto. Orden Interna '[DOP']]]/HLOOKUP("USD",$J$1:$K$2,2,FALSE)</f>
        <v>461.53846153846155</v>
      </c>
      <c r="Q79" s="342"/>
      <c r="R79" s="342"/>
      <c r="S79" s="342"/>
      <c r="T79" s="342"/>
      <c r="U79" s="342"/>
      <c r="V79" s="285"/>
      <c r="W79" s="353"/>
      <c r="X79" s="354"/>
      <c r="Y79" s="286">
        <f>BD.PD510[[#This Row],[Av.P1 '[%']]]*BD.PD510[[#This Row],[Ppto. Orden Interna '[DOP']]]</f>
        <v>0</v>
      </c>
      <c r="Z79" s="287"/>
      <c r="AA79" s="355"/>
      <c r="AB79" s="286">
        <f>BD.PD510[[#This Row],[Av.P2 '[%']]]*BD.PD510[[#This Row],[Ppto. Orden Interna '[DOP']]]</f>
        <v>0</v>
      </c>
      <c r="AC79" s="287"/>
      <c r="AD79" s="355"/>
      <c r="AE79" s="286">
        <f>BD.PD510[[#This Row],[Av.P3 '[%']]]*BD.PD510[[#This Row],[Ppto. Orden Interna '[DOP']]]</f>
        <v>0</v>
      </c>
      <c r="AF79" s="287"/>
      <c r="AG79" s="355"/>
      <c r="AH79" s="286">
        <f>BD.PD510[[#This Row],[Av.P4 '[%']]]*BD.PD510[[#This Row],[Ppto. Orden Interna '[DOP']]]</f>
        <v>0</v>
      </c>
      <c r="AI79" s="287"/>
      <c r="AJ79" s="355"/>
      <c r="AK79" s="286">
        <f>BD.PD510[[#This Row],[Av.P5 '[%']]]*BD.PD510[[#This Row],[Ppto. Orden Interna '[DOP']]]</f>
        <v>0</v>
      </c>
      <c r="AL79" s="356">
        <f>BD.PD510[[#This Row],[Pago 5]]+BD.PD510[[#This Row],[Pago 4]]+BD.PD510[[#This Row],[Pago 3]]+BD.PD510[[#This Row],[Pago 2]]+BD.PD510[[#This Row],[Pago 1]]</f>
        <v>0</v>
      </c>
      <c r="AM79" s="318"/>
    </row>
    <row r="80" spans="1:39" hidden="1" x14ac:dyDescent="0.2">
      <c r="A80" s="233">
        <v>8.06</v>
      </c>
      <c r="B80" s="281"/>
      <c r="C80" s="282" t="e" vm="1">
        <f>VLOOKUP(BD.PD510[[#This Row],[Pos]],[16]!PPto[#Data],3,FALSE)</f>
        <v>#REF!</v>
      </c>
      <c r="D80" s="283" t="s">
        <v>1082</v>
      </c>
      <c r="E80" s="284" t="str">
        <f>IF(BD.PD510[[#This Row],[.]]="*",VLOOKUP(BD.PD510[[#This Row],[Pos]],[16]Presupuesto!A:H,7,FALSE),"")</f>
        <v/>
      </c>
      <c r="F80" s="285" t="s">
        <v>1067</v>
      </c>
      <c r="G80" s="285"/>
      <c r="H80" s="285"/>
      <c r="I80" s="350">
        <v>2</v>
      </c>
      <c r="J80" s="233" t="s">
        <v>285</v>
      </c>
      <c r="K80" s="351">
        <f>IF(BD.PD510[[#This Row],[Mon]]="DOP",1,HLOOKUP(BD.PD510[[#This Row],[Mon]],$J$1:$K$2,2,FALSE))</f>
        <v>77</v>
      </c>
      <c r="L80" s="343">
        <v>4850</v>
      </c>
      <c r="M80" s="286">
        <f>BD.PD510[[#This Row],[Cant.]]*BD.PD510[[#This Row],[ Tasa ]]*BD.PD510[[#This Row],[ Precio Und.]]</f>
        <v>746900</v>
      </c>
      <c r="N80" s="352">
        <v>0.15</v>
      </c>
      <c r="O80" s="286">
        <f>IF(BD.PD510[[#This Row],[Liquid. '[%']]]&lt;&gt;0,(BD.PD510[[#This Row],[Valor Neto '[DOP']]]*BD.PD510[[#This Row],[Liquid. '[%']]])+BD.PD510[[#This Row],[Valor Neto '[DOP']]],BD.PD510[[#This Row],[Valor Neto '[DOP']]])</f>
        <v>858935</v>
      </c>
      <c r="P80" s="286">
        <f>BD.PD510[[#This Row],[Ppto. Orden Interna '[DOP']]]/HLOOKUP("USD",$J$1:$K$2,2,FALSE)</f>
        <v>13214.384615384615</v>
      </c>
      <c r="Q80" s="342" t="s">
        <v>1043</v>
      </c>
      <c r="R80" s="342"/>
      <c r="S80" s="342"/>
      <c r="T80" s="342"/>
      <c r="U80" s="342"/>
      <c r="V80" s="285" t="s">
        <v>1043</v>
      </c>
      <c r="W80" s="353">
        <v>1</v>
      </c>
      <c r="X80" s="354">
        <v>1</v>
      </c>
      <c r="Y80" s="286">
        <f>BD.PD510[[#This Row],[Av.P1 '[%']]]*BD.PD510[[#This Row],[Ppto. Orden Interna '[DOP']]]</f>
        <v>858935</v>
      </c>
      <c r="Z80" s="287"/>
      <c r="AA80" s="355"/>
      <c r="AB80" s="286">
        <f>BD.PD510[[#This Row],[Av.P2 '[%']]]*BD.PD510[[#This Row],[Ppto. Orden Interna '[DOP']]]</f>
        <v>0</v>
      </c>
      <c r="AC80" s="287"/>
      <c r="AD80" s="355"/>
      <c r="AE80" s="286">
        <f>BD.PD510[[#This Row],[Av.P3 '[%']]]*BD.PD510[[#This Row],[Ppto. Orden Interna '[DOP']]]</f>
        <v>0</v>
      </c>
      <c r="AF80" s="287"/>
      <c r="AG80" s="355"/>
      <c r="AH80" s="286">
        <f>BD.PD510[[#This Row],[Av.P4 '[%']]]*BD.PD510[[#This Row],[Ppto. Orden Interna '[DOP']]]</f>
        <v>0</v>
      </c>
      <c r="AI80" s="287"/>
      <c r="AJ80" s="355"/>
      <c r="AK80" s="286">
        <f>BD.PD510[[#This Row],[Av.P5 '[%']]]*BD.PD510[[#This Row],[Ppto. Orden Interna '[DOP']]]</f>
        <v>0</v>
      </c>
      <c r="AL80" s="356">
        <f>BD.PD510[[#This Row],[Pago 5]]+BD.PD510[[#This Row],[Pago 4]]+BD.PD510[[#This Row],[Pago 3]]+BD.PD510[[#This Row],[Pago 2]]+BD.PD510[[#This Row],[Pago 1]]</f>
        <v>858935</v>
      </c>
      <c r="AM80" s="318"/>
    </row>
    <row r="81" spans="1:241" hidden="1" x14ac:dyDescent="0.2">
      <c r="A81" s="233">
        <v>8.06</v>
      </c>
      <c r="B81" s="281"/>
      <c r="C81" s="282" t="e" vm="1">
        <f>VLOOKUP(BD.PD510[[#This Row],[Pos]],[16]!PPto[#Data],3,FALSE)</f>
        <v>#REF!</v>
      </c>
      <c r="D81" s="283" t="s">
        <v>1082</v>
      </c>
      <c r="E81" s="284" t="str">
        <f>IF(BD.PD510[[#This Row],[.]]="*",VLOOKUP(BD.PD510[[#This Row],[Pos]],[16]Presupuesto!A:H,7,FALSE),"")</f>
        <v/>
      </c>
      <c r="F81" s="285" t="s">
        <v>1068</v>
      </c>
      <c r="G81" s="285"/>
      <c r="H81" s="285"/>
      <c r="I81" s="350">
        <v>1</v>
      </c>
      <c r="J81" s="233" t="s">
        <v>285</v>
      </c>
      <c r="K81" s="351">
        <f>IF(BD.PD510[[#This Row],[Mon]]="DOP",1,HLOOKUP(BD.PD510[[#This Row],[Mon]],$J$1:$K$2,2,FALSE))</f>
        <v>77</v>
      </c>
      <c r="L81" s="343">
        <v>2225</v>
      </c>
      <c r="M81" s="286">
        <f>BD.PD510[[#This Row],[Cant.]]*BD.PD510[[#This Row],[ Tasa ]]*BD.PD510[[#This Row],[ Precio Und.]]</f>
        <v>171325</v>
      </c>
      <c r="N81" s="352">
        <v>0.15</v>
      </c>
      <c r="O81" s="286">
        <f>IF(BD.PD510[[#This Row],[Liquid. '[%']]]&lt;&gt;0,(BD.PD510[[#This Row],[Valor Neto '[DOP']]]*BD.PD510[[#This Row],[Liquid. '[%']]])+BD.PD510[[#This Row],[Valor Neto '[DOP']]],BD.PD510[[#This Row],[Valor Neto '[DOP']]])</f>
        <v>197023.75</v>
      </c>
      <c r="P81" s="286">
        <f>BD.PD510[[#This Row],[Ppto. Orden Interna '[DOP']]]/HLOOKUP("USD",$J$1:$K$2,2,FALSE)</f>
        <v>3031.1346153846152</v>
      </c>
      <c r="Q81" s="342" t="s">
        <v>1043</v>
      </c>
      <c r="R81" s="342"/>
      <c r="S81" s="342"/>
      <c r="T81" s="342"/>
      <c r="U81" s="342"/>
      <c r="V81" s="285" t="s">
        <v>1043</v>
      </c>
      <c r="W81" s="353">
        <v>1</v>
      </c>
      <c r="X81" s="354">
        <v>1</v>
      </c>
      <c r="Y81" s="286">
        <f>BD.PD510[[#This Row],[Av.P1 '[%']]]*BD.PD510[[#This Row],[Ppto. Orden Interna '[DOP']]]</f>
        <v>197023.75</v>
      </c>
      <c r="Z81" s="287"/>
      <c r="AA81" s="355"/>
      <c r="AB81" s="286">
        <f>BD.PD510[[#This Row],[Av.P2 '[%']]]*BD.PD510[[#This Row],[Ppto. Orden Interna '[DOP']]]</f>
        <v>0</v>
      </c>
      <c r="AC81" s="287"/>
      <c r="AD81" s="355"/>
      <c r="AE81" s="286">
        <f>BD.PD510[[#This Row],[Av.P3 '[%']]]*BD.PD510[[#This Row],[Ppto. Orden Interna '[DOP']]]</f>
        <v>0</v>
      </c>
      <c r="AF81" s="287"/>
      <c r="AG81" s="355"/>
      <c r="AH81" s="286">
        <f>BD.PD510[[#This Row],[Av.P4 '[%']]]*BD.PD510[[#This Row],[Ppto. Orden Interna '[DOP']]]</f>
        <v>0</v>
      </c>
      <c r="AI81" s="287"/>
      <c r="AJ81" s="355"/>
      <c r="AK81" s="286">
        <f>BD.PD510[[#This Row],[Av.P5 '[%']]]*BD.PD510[[#This Row],[Ppto. Orden Interna '[DOP']]]</f>
        <v>0</v>
      </c>
      <c r="AL81" s="356">
        <f>BD.PD510[[#This Row],[Pago 5]]+BD.PD510[[#This Row],[Pago 4]]+BD.PD510[[#This Row],[Pago 3]]+BD.PD510[[#This Row],[Pago 2]]+BD.PD510[[#This Row],[Pago 1]]</f>
        <v>197023.75</v>
      </c>
      <c r="AM81" s="318"/>
    </row>
    <row r="82" spans="1:241" hidden="1" x14ac:dyDescent="0.2">
      <c r="A82" s="233">
        <v>8.06</v>
      </c>
      <c r="B82" s="281"/>
      <c r="C82" s="282" t="e" vm="1">
        <f>VLOOKUP(BD.PD510[[#This Row],[Pos]],[16]!PPto[#Data],3,FALSE)</f>
        <v>#REF!</v>
      </c>
      <c r="D82" s="283" t="s">
        <v>1082</v>
      </c>
      <c r="E82" s="284" t="str">
        <f>IF(BD.PD510[[#This Row],[.]]="*",VLOOKUP(BD.PD510[[#This Row],[Pos]],[16]Presupuesto!A:H,7,FALSE),"")</f>
        <v/>
      </c>
      <c r="F82" s="285" t="s">
        <v>1069</v>
      </c>
      <c r="G82" s="285"/>
      <c r="H82" s="285"/>
      <c r="I82" s="350">
        <v>1</v>
      </c>
      <c r="J82" s="233" t="s">
        <v>343</v>
      </c>
      <c r="K82" s="351">
        <f>IF(BD.PD510[[#This Row],[Mon]]="DOP",1,HLOOKUP(BD.PD510[[#This Row],[Mon]],$J$1:$K$2,2,FALSE))</f>
        <v>1</v>
      </c>
      <c r="L82" s="343">
        <v>10588.98</v>
      </c>
      <c r="M82" s="286">
        <f>BD.PD510[[#This Row],[Cant.]]*BD.PD510[[#This Row],[ Tasa ]]*BD.PD510[[#This Row],[ Precio Und.]]</f>
        <v>10588.98</v>
      </c>
      <c r="N82" s="352">
        <v>0</v>
      </c>
      <c r="O82" s="286">
        <f>IF(BD.PD510[[#This Row],[Liquid. '[%']]]&lt;&gt;0,(BD.PD510[[#This Row],[Valor Neto '[DOP']]]*BD.PD510[[#This Row],[Liquid. '[%']]])+BD.PD510[[#This Row],[Valor Neto '[DOP']]],BD.PD510[[#This Row],[Valor Neto '[DOP']]])</f>
        <v>10588.98</v>
      </c>
      <c r="P82" s="286">
        <f>BD.PD510[[#This Row],[Ppto. Orden Interna '[DOP']]]/HLOOKUP("USD",$J$1:$K$2,2,FALSE)</f>
        <v>162.90738461538461</v>
      </c>
      <c r="Q82" s="342" t="s">
        <v>1070</v>
      </c>
      <c r="R82" s="342"/>
      <c r="S82" s="342"/>
      <c r="T82" s="342"/>
      <c r="U82" s="342"/>
      <c r="V82" s="285" t="s">
        <v>1070</v>
      </c>
      <c r="W82" s="353">
        <v>1</v>
      </c>
      <c r="X82" s="354">
        <v>1</v>
      </c>
      <c r="Y82" s="286">
        <f>BD.PD510[[#This Row],[Av.P1 '[%']]]*BD.PD510[[#This Row],[Ppto. Orden Interna '[DOP']]]</f>
        <v>10588.98</v>
      </c>
      <c r="Z82" s="287"/>
      <c r="AA82" s="355"/>
      <c r="AB82" s="286">
        <f>BD.PD510[[#This Row],[Av.P2 '[%']]]*BD.PD510[[#This Row],[Ppto. Orden Interna '[DOP']]]</f>
        <v>0</v>
      </c>
      <c r="AC82" s="287"/>
      <c r="AD82" s="355"/>
      <c r="AE82" s="286">
        <f>BD.PD510[[#This Row],[Av.P3 '[%']]]*BD.PD510[[#This Row],[Ppto. Orden Interna '[DOP']]]</f>
        <v>0</v>
      </c>
      <c r="AF82" s="287"/>
      <c r="AG82" s="355"/>
      <c r="AH82" s="286">
        <f>BD.PD510[[#This Row],[Av.P4 '[%']]]*BD.PD510[[#This Row],[Ppto. Orden Interna '[DOP']]]</f>
        <v>0</v>
      </c>
      <c r="AI82" s="287"/>
      <c r="AJ82" s="355"/>
      <c r="AK82" s="286">
        <f>BD.PD510[[#This Row],[Av.P5 '[%']]]*BD.PD510[[#This Row],[Ppto. Orden Interna '[DOP']]]</f>
        <v>0</v>
      </c>
      <c r="AL82" s="356">
        <f>BD.PD510[[#This Row],[Pago 5]]+BD.PD510[[#This Row],[Pago 4]]+BD.PD510[[#This Row],[Pago 3]]+BD.PD510[[#This Row],[Pago 2]]+BD.PD510[[#This Row],[Pago 1]]</f>
        <v>10588.98</v>
      </c>
      <c r="AM82" s="318"/>
    </row>
    <row r="83" spans="1:241" hidden="1" x14ac:dyDescent="0.2">
      <c r="A83" s="233">
        <v>8.06</v>
      </c>
      <c r="B83" s="281"/>
      <c r="C83" s="282" t="e" vm="1">
        <f>VLOOKUP(BD.PD510[[#This Row],[Pos]],[16]!PPto[#Data],3,FALSE)</f>
        <v>#REF!</v>
      </c>
      <c r="D83" s="283" t="s">
        <v>1082</v>
      </c>
      <c r="E83" s="284" t="str">
        <f>IF(BD.PD510[[#This Row],[.]]="*",VLOOKUP(BD.PD510[[#This Row],[Pos]],[16]Presupuesto!A:H,7,FALSE),"")</f>
        <v/>
      </c>
      <c r="F83" s="285" t="s">
        <v>1071</v>
      </c>
      <c r="G83" s="285"/>
      <c r="H83" s="285"/>
      <c r="I83" s="350">
        <v>1</v>
      </c>
      <c r="J83" s="233" t="s">
        <v>343</v>
      </c>
      <c r="K83" s="351">
        <f>IF(BD.PD510[[#This Row],[Mon]]="DOP",1,HLOOKUP(BD.PD510[[#This Row],[Mon]],$J$1:$K$2,2,FALSE))</f>
        <v>1</v>
      </c>
      <c r="L83" s="343">
        <v>40500</v>
      </c>
      <c r="M83" s="286">
        <f>BD.PD510[[#This Row],[Cant.]]*BD.PD510[[#This Row],[ Tasa ]]*BD.PD510[[#This Row],[ Precio Und.]]</f>
        <v>40500</v>
      </c>
      <c r="N83" s="352">
        <v>0</v>
      </c>
      <c r="O83" s="286">
        <f>IF(BD.PD510[[#This Row],[Liquid. '[%']]]&lt;&gt;0,(BD.PD510[[#This Row],[Valor Neto '[DOP']]]*BD.PD510[[#This Row],[Liquid. '[%']]])+BD.PD510[[#This Row],[Valor Neto '[DOP']]],BD.PD510[[#This Row],[Valor Neto '[DOP']]])</f>
        <v>40500</v>
      </c>
      <c r="P83" s="286">
        <f>BD.PD510[[#This Row],[Ppto. Orden Interna '[DOP']]]/HLOOKUP("USD",$J$1:$K$2,2,FALSE)</f>
        <v>623.07692307692309</v>
      </c>
      <c r="Q83" s="342" t="s">
        <v>1072</v>
      </c>
      <c r="R83" s="342"/>
      <c r="S83" s="342"/>
      <c r="T83" s="342"/>
      <c r="U83" s="342"/>
      <c r="V83" s="285" t="s">
        <v>1072</v>
      </c>
      <c r="W83" s="353">
        <v>1</v>
      </c>
      <c r="X83" s="354">
        <v>0.6</v>
      </c>
      <c r="Y83" s="286">
        <f>BD.PD510[[#This Row],[Av.P1 '[%']]]*BD.PD510[[#This Row],[Ppto. Orden Interna '[DOP']]]</f>
        <v>24300</v>
      </c>
      <c r="Z83" s="287">
        <v>3</v>
      </c>
      <c r="AA83" s="355">
        <v>0.4</v>
      </c>
      <c r="AB83" s="286">
        <f>BD.PD510[[#This Row],[Av.P2 '[%']]]*BD.PD510[[#This Row],[Ppto. Orden Interna '[DOP']]]</f>
        <v>16200</v>
      </c>
      <c r="AC83" s="287"/>
      <c r="AD83" s="355"/>
      <c r="AE83" s="286">
        <f>BD.PD510[[#This Row],[Av.P3 '[%']]]*BD.PD510[[#This Row],[Ppto. Orden Interna '[DOP']]]</f>
        <v>0</v>
      </c>
      <c r="AF83" s="287"/>
      <c r="AG83" s="355"/>
      <c r="AH83" s="286">
        <f>BD.PD510[[#This Row],[Av.P4 '[%']]]*BD.PD510[[#This Row],[Ppto. Orden Interna '[DOP']]]</f>
        <v>0</v>
      </c>
      <c r="AI83" s="287"/>
      <c r="AJ83" s="355"/>
      <c r="AK83" s="286">
        <f>BD.PD510[[#This Row],[Av.P5 '[%']]]*BD.PD510[[#This Row],[Ppto. Orden Interna '[DOP']]]</f>
        <v>0</v>
      </c>
      <c r="AL83" s="356">
        <f>BD.PD510[[#This Row],[Pago 5]]+BD.PD510[[#This Row],[Pago 4]]+BD.PD510[[#This Row],[Pago 3]]+BD.PD510[[#This Row],[Pago 2]]+BD.PD510[[#This Row],[Pago 1]]</f>
        <v>40500</v>
      </c>
      <c r="AM83" s="318"/>
    </row>
    <row r="84" spans="1:241" hidden="1" x14ac:dyDescent="0.2">
      <c r="A84" s="233">
        <v>8.06</v>
      </c>
      <c r="B84" s="281"/>
      <c r="C84" s="282" t="e" vm="1">
        <f>VLOOKUP(BD.PD510[[#This Row],[Pos]],[16]!PPto[#Data],3,FALSE)</f>
        <v>#REF!</v>
      </c>
      <c r="D84" s="283" t="s">
        <v>1082</v>
      </c>
      <c r="E84" s="284" t="str">
        <f>IF(BD.PD510[[#This Row],[.]]="*",VLOOKUP(BD.PD510[[#This Row],[Pos]],[16]Presupuesto!A:H,7,FALSE),"")</f>
        <v/>
      </c>
      <c r="F84" s="285" t="s">
        <v>1073</v>
      </c>
      <c r="G84" s="285"/>
      <c r="H84" s="285"/>
      <c r="I84" s="350">
        <v>1</v>
      </c>
      <c r="J84" s="233" t="s">
        <v>343</v>
      </c>
      <c r="K84" s="351">
        <f>IF(BD.PD510[[#This Row],[Mon]]="DOP",1,HLOOKUP(BD.PD510[[#This Row],[Mon]],$J$1:$K$2,2,FALSE))</f>
        <v>1</v>
      </c>
      <c r="L84" s="343">
        <v>63000</v>
      </c>
      <c r="M84" s="286">
        <f>BD.PD510[[#This Row],[Cant.]]*BD.PD510[[#This Row],[ Tasa ]]*BD.PD510[[#This Row],[ Precio Und.]]</f>
        <v>63000</v>
      </c>
      <c r="N84" s="352">
        <v>0</v>
      </c>
      <c r="O84" s="286">
        <f>IF(BD.PD510[[#This Row],[Liquid. '[%']]]&lt;&gt;0,(BD.PD510[[#This Row],[Valor Neto '[DOP']]]*BD.PD510[[#This Row],[Liquid. '[%']]])+BD.PD510[[#This Row],[Valor Neto '[DOP']]],BD.PD510[[#This Row],[Valor Neto '[DOP']]])</f>
        <v>63000</v>
      </c>
      <c r="P84" s="286">
        <f>BD.PD510[[#This Row],[Ppto. Orden Interna '[DOP']]]/HLOOKUP("USD",$J$1:$K$2,2,FALSE)</f>
        <v>969.23076923076928</v>
      </c>
      <c r="Q84" s="342" t="s">
        <v>1072</v>
      </c>
      <c r="R84" s="342"/>
      <c r="S84" s="342"/>
      <c r="T84" s="342"/>
      <c r="U84" s="342"/>
      <c r="V84" s="285" t="s">
        <v>1072</v>
      </c>
      <c r="W84" s="353">
        <v>1</v>
      </c>
      <c r="X84" s="354">
        <v>0.6</v>
      </c>
      <c r="Y84" s="286">
        <f>BD.PD510[[#This Row],[Av.P1 '[%']]]*BD.PD510[[#This Row],[Ppto. Orden Interna '[DOP']]]</f>
        <v>37800</v>
      </c>
      <c r="Z84" s="287">
        <v>3</v>
      </c>
      <c r="AA84" s="355">
        <v>0.4</v>
      </c>
      <c r="AB84" s="286">
        <f>BD.PD510[[#This Row],[Av.P2 '[%']]]*BD.PD510[[#This Row],[Ppto. Orden Interna '[DOP']]]</f>
        <v>25200</v>
      </c>
      <c r="AC84" s="287"/>
      <c r="AD84" s="355"/>
      <c r="AE84" s="286">
        <f>BD.PD510[[#This Row],[Av.P3 '[%']]]*BD.PD510[[#This Row],[Ppto. Orden Interna '[DOP']]]</f>
        <v>0</v>
      </c>
      <c r="AF84" s="287"/>
      <c r="AG84" s="355"/>
      <c r="AH84" s="286">
        <f>BD.PD510[[#This Row],[Av.P4 '[%']]]*BD.PD510[[#This Row],[Ppto. Orden Interna '[DOP']]]</f>
        <v>0</v>
      </c>
      <c r="AI84" s="287"/>
      <c r="AJ84" s="355"/>
      <c r="AK84" s="286">
        <f>BD.PD510[[#This Row],[Av.P5 '[%']]]*BD.PD510[[#This Row],[Ppto. Orden Interna '[DOP']]]</f>
        <v>0</v>
      </c>
      <c r="AL84" s="356">
        <f>BD.PD510[[#This Row],[Pago 5]]+BD.PD510[[#This Row],[Pago 4]]+BD.PD510[[#This Row],[Pago 3]]+BD.PD510[[#This Row],[Pago 2]]+BD.PD510[[#This Row],[Pago 1]]</f>
        <v>63000</v>
      </c>
      <c r="AM84" s="318"/>
    </row>
    <row r="85" spans="1:241" hidden="1" x14ac:dyDescent="0.2">
      <c r="A85" s="233">
        <v>8.06</v>
      </c>
      <c r="B85" s="281"/>
      <c r="C85" s="282" t="e" vm="1">
        <f>VLOOKUP(BD.PD510[[#This Row],[Pos]],[16]!PPto[#Data],3,FALSE)</f>
        <v>#REF!</v>
      </c>
      <c r="D85" s="283" t="s">
        <v>1082</v>
      </c>
      <c r="E85" s="284" t="str">
        <f>IF(BD.PD510[[#This Row],[.]]="*",VLOOKUP(BD.PD510[[#This Row],[Pos]],[16]Presupuesto!A:H,7,FALSE),"")</f>
        <v/>
      </c>
      <c r="F85" s="285" t="s">
        <v>1074</v>
      </c>
      <c r="G85" s="285"/>
      <c r="H85" s="285"/>
      <c r="I85" s="350">
        <v>1</v>
      </c>
      <c r="J85" s="233" t="s">
        <v>285</v>
      </c>
      <c r="K85" s="351">
        <f>IF(BD.PD510[[#This Row],[Mon]]="DOP",1,HLOOKUP(BD.PD510[[#This Row],[Mon]],$J$1:$K$2,2,FALSE))</f>
        <v>77</v>
      </c>
      <c r="L85" s="343">
        <v>30060</v>
      </c>
      <c r="M85" s="286">
        <f>BD.PD510[[#This Row],[Cant.]]*BD.PD510[[#This Row],[ Tasa ]]*BD.PD510[[#This Row],[ Precio Und.]]</f>
        <v>2314620</v>
      </c>
      <c r="N85" s="352">
        <v>0.15</v>
      </c>
      <c r="O85" s="286">
        <f>IF(BD.PD510[[#This Row],[Liquid. '[%']]]&lt;&gt;0,(BD.PD510[[#This Row],[Valor Neto '[DOP']]]*BD.PD510[[#This Row],[Liquid. '[%']]])+BD.PD510[[#This Row],[Valor Neto '[DOP']]],BD.PD510[[#This Row],[Valor Neto '[DOP']]])</f>
        <v>2661813</v>
      </c>
      <c r="P85" s="286">
        <f>BD.PD510[[#This Row],[Ppto. Orden Interna '[DOP']]]/HLOOKUP("USD",$J$1:$K$2,2,FALSE)</f>
        <v>40950.969230769231</v>
      </c>
      <c r="Q85" s="342" t="s">
        <v>1043</v>
      </c>
      <c r="R85" s="342"/>
      <c r="S85" s="342"/>
      <c r="T85" s="342"/>
      <c r="U85" s="342"/>
      <c r="V85" s="285" t="s">
        <v>1043</v>
      </c>
      <c r="W85" s="353">
        <v>1</v>
      </c>
      <c r="X85" s="354">
        <v>1</v>
      </c>
      <c r="Y85" s="286">
        <f>BD.PD510[[#This Row],[Av.P1 '[%']]]*BD.PD510[[#This Row],[Ppto. Orden Interna '[DOP']]]</f>
        <v>2661813</v>
      </c>
      <c r="Z85" s="287"/>
      <c r="AA85" s="355"/>
      <c r="AB85" s="286">
        <f>BD.PD510[[#This Row],[Av.P2 '[%']]]*BD.PD510[[#This Row],[Ppto. Orden Interna '[DOP']]]</f>
        <v>0</v>
      </c>
      <c r="AC85" s="287"/>
      <c r="AD85" s="355"/>
      <c r="AE85" s="286">
        <f>BD.PD510[[#This Row],[Av.P3 '[%']]]*BD.PD510[[#This Row],[Ppto. Orden Interna '[DOP']]]</f>
        <v>0</v>
      </c>
      <c r="AF85" s="287"/>
      <c r="AG85" s="355"/>
      <c r="AH85" s="286">
        <f>BD.PD510[[#This Row],[Av.P4 '[%']]]*BD.PD510[[#This Row],[Ppto. Orden Interna '[DOP']]]</f>
        <v>0</v>
      </c>
      <c r="AI85" s="287"/>
      <c r="AJ85" s="355"/>
      <c r="AK85" s="286">
        <f>BD.PD510[[#This Row],[Av.P5 '[%']]]*BD.PD510[[#This Row],[Ppto. Orden Interna '[DOP']]]</f>
        <v>0</v>
      </c>
      <c r="AL85" s="356">
        <f>BD.PD510[[#This Row],[Pago 5]]+BD.PD510[[#This Row],[Pago 4]]+BD.PD510[[#This Row],[Pago 3]]+BD.PD510[[#This Row],[Pago 2]]+BD.PD510[[#This Row],[Pago 1]]</f>
        <v>2661813</v>
      </c>
      <c r="AM85" s="318"/>
    </row>
    <row r="86" spans="1:241" hidden="1" x14ac:dyDescent="0.2">
      <c r="A86" s="233">
        <v>8.06</v>
      </c>
      <c r="B86" s="281"/>
      <c r="C86" s="282" t="e" vm="1">
        <f>VLOOKUP(BD.PD510[[#This Row],[Pos]],[16]!PPto[#Data],3,FALSE)</f>
        <v>#REF!</v>
      </c>
      <c r="D86" s="283" t="s">
        <v>1082</v>
      </c>
      <c r="E86" s="284" t="str">
        <f>IF(BD.PD510[[#This Row],[.]]="*",VLOOKUP(BD.PD510[[#This Row],[Pos]],[16]Presupuesto!A:H,7,FALSE),"")</f>
        <v/>
      </c>
      <c r="F86" s="285" t="s">
        <v>1075</v>
      </c>
      <c r="G86" s="285"/>
      <c r="H86" s="285"/>
      <c r="I86" s="350">
        <v>1</v>
      </c>
      <c r="J86" s="233" t="s">
        <v>285</v>
      </c>
      <c r="K86" s="351">
        <f>IF(BD.PD510[[#This Row],[Mon]]="DOP",1,HLOOKUP(BD.PD510[[#This Row],[Mon]],$J$1:$K$2,2,FALSE))</f>
        <v>77</v>
      </c>
      <c r="L86" s="343">
        <v>9505</v>
      </c>
      <c r="M86" s="286">
        <f>BD.PD510[[#This Row],[Cant.]]*BD.PD510[[#This Row],[ Tasa ]]*BD.PD510[[#This Row],[ Precio Und.]]</f>
        <v>731885</v>
      </c>
      <c r="N86" s="352">
        <v>0.15</v>
      </c>
      <c r="O86" s="286">
        <f>IF(BD.PD510[[#This Row],[Liquid. '[%']]]&lt;&gt;0,(BD.PD510[[#This Row],[Valor Neto '[DOP']]]*BD.PD510[[#This Row],[Liquid. '[%']]])+BD.PD510[[#This Row],[Valor Neto '[DOP']]],BD.PD510[[#This Row],[Valor Neto '[DOP']]])</f>
        <v>841667.75</v>
      </c>
      <c r="P86" s="286">
        <f>BD.PD510[[#This Row],[Ppto. Orden Interna '[DOP']]]/HLOOKUP("USD",$J$1:$K$2,2,FALSE)</f>
        <v>12948.734615384616</v>
      </c>
      <c r="Q86" s="342" t="s">
        <v>1043</v>
      </c>
      <c r="R86" s="342"/>
      <c r="S86" s="342"/>
      <c r="T86" s="342"/>
      <c r="U86" s="342"/>
      <c r="V86" s="285" t="s">
        <v>1043</v>
      </c>
      <c r="W86" s="353">
        <v>1</v>
      </c>
      <c r="X86" s="354">
        <v>1</v>
      </c>
      <c r="Y86" s="286">
        <f>BD.PD510[[#This Row],[Av.P1 '[%']]]*BD.PD510[[#This Row],[Ppto. Orden Interna '[DOP']]]</f>
        <v>841667.75</v>
      </c>
      <c r="Z86" s="287"/>
      <c r="AA86" s="355"/>
      <c r="AB86" s="286">
        <f>BD.PD510[[#This Row],[Av.P2 '[%']]]*BD.PD510[[#This Row],[Ppto. Orden Interna '[DOP']]]</f>
        <v>0</v>
      </c>
      <c r="AC86" s="287"/>
      <c r="AD86" s="355"/>
      <c r="AE86" s="286">
        <f>BD.PD510[[#This Row],[Av.P3 '[%']]]*BD.PD510[[#This Row],[Ppto. Orden Interna '[DOP']]]</f>
        <v>0</v>
      </c>
      <c r="AF86" s="287"/>
      <c r="AG86" s="355"/>
      <c r="AH86" s="286">
        <f>BD.PD510[[#This Row],[Av.P4 '[%']]]*BD.PD510[[#This Row],[Ppto. Orden Interna '[DOP']]]</f>
        <v>0</v>
      </c>
      <c r="AI86" s="287"/>
      <c r="AJ86" s="355"/>
      <c r="AK86" s="286">
        <f>BD.PD510[[#This Row],[Av.P5 '[%']]]*BD.PD510[[#This Row],[Ppto. Orden Interna '[DOP']]]</f>
        <v>0</v>
      </c>
      <c r="AL86" s="356">
        <f>BD.PD510[[#This Row],[Pago 5]]+BD.PD510[[#This Row],[Pago 4]]+BD.PD510[[#This Row],[Pago 3]]+BD.PD510[[#This Row],[Pago 2]]+BD.PD510[[#This Row],[Pago 1]]</f>
        <v>841667.75</v>
      </c>
      <c r="AM86" s="318"/>
    </row>
    <row r="87" spans="1:241" hidden="1" x14ac:dyDescent="0.2">
      <c r="A87" s="233">
        <v>8.06</v>
      </c>
      <c r="B87" s="281"/>
      <c r="C87" s="282" t="e" vm="1">
        <f>VLOOKUP(BD.PD510[[#This Row],[Pos]],[16]!PPto[#Data],3,FALSE)</f>
        <v>#REF!</v>
      </c>
      <c r="D87" s="283" t="s">
        <v>1082</v>
      </c>
      <c r="E87" s="284" t="str">
        <f>IF(BD.PD510[[#This Row],[.]]="*",VLOOKUP(BD.PD510[[#This Row],[Pos]],[16]Presupuesto!A:H,7,FALSE),"")</f>
        <v/>
      </c>
      <c r="F87" s="285" t="s">
        <v>1076</v>
      </c>
      <c r="G87" s="285"/>
      <c r="H87" s="285"/>
      <c r="I87" s="350">
        <v>1</v>
      </c>
      <c r="J87" s="233" t="s">
        <v>285</v>
      </c>
      <c r="K87" s="351">
        <f>IF(BD.PD510[[#This Row],[Mon]]="DOP",1,HLOOKUP(BD.PD510[[#This Row],[Mon]],$J$1:$K$2,2,FALSE))</f>
        <v>77</v>
      </c>
      <c r="L87" s="343">
        <v>4605</v>
      </c>
      <c r="M87" s="286">
        <f>BD.PD510[[#This Row],[Cant.]]*BD.PD510[[#This Row],[ Tasa ]]*BD.PD510[[#This Row],[ Precio Und.]]</f>
        <v>354585</v>
      </c>
      <c r="N87" s="352">
        <v>0.15</v>
      </c>
      <c r="O87" s="286">
        <f>IF(BD.PD510[[#This Row],[Liquid. '[%']]]&lt;&gt;0,(BD.PD510[[#This Row],[Valor Neto '[DOP']]]*BD.PD510[[#This Row],[Liquid. '[%']]])+BD.PD510[[#This Row],[Valor Neto '[DOP']]],BD.PD510[[#This Row],[Valor Neto '[DOP']]])</f>
        <v>407772.75</v>
      </c>
      <c r="P87" s="286">
        <f>BD.PD510[[#This Row],[Ppto. Orden Interna '[DOP']]]/HLOOKUP("USD",$J$1:$K$2,2,FALSE)</f>
        <v>6273.4269230769232</v>
      </c>
      <c r="Q87" s="342" t="s">
        <v>1043</v>
      </c>
      <c r="R87" s="342"/>
      <c r="S87" s="342"/>
      <c r="T87" s="342"/>
      <c r="U87" s="342"/>
      <c r="V87" s="285" t="s">
        <v>1043</v>
      </c>
      <c r="W87" s="353">
        <v>1</v>
      </c>
      <c r="X87" s="354">
        <v>1</v>
      </c>
      <c r="Y87" s="286">
        <f>BD.PD510[[#This Row],[Av.P1 '[%']]]*BD.PD510[[#This Row],[Ppto. Orden Interna '[DOP']]]</f>
        <v>407772.75</v>
      </c>
      <c r="Z87" s="287"/>
      <c r="AA87" s="355"/>
      <c r="AB87" s="286">
        <f>BD.PD510[[#This Row],[Av.P2 '[%']]]*BD.PD510[[#This Row],[Ppto. Orden Interna '[DOP']]]</f>
        <v>0</v>
      </c>
      <c r="AC87" s="287"/>
      <c r="AD87" s="355"/>
      <c r="AE87" s="286">
        <f>BD.PD510[[#This Row],[Av.P3 '[%']]]*BD.PD510[[#This Row],[Ppto. Orden Interna '[DOP']]]</f>
        <v>0</v>
      </c>
      <c r="AF87" s="287"/>
      <c r="AG87" s="355"/>
      <c r="AH87" s="286">
        <f>BD.PD510[[#This Row],[Av.P4 '[%']]]*BD.PD510[[#This Row],[Ppto. Orden Interna '[DOP']]]</f>
        <v>0</v>
      </c>
      <c r="AI87" s="287"/>
      <c r="AJ87" s="355"/>
      <c r="AK87" s="286">
        <f>BD.PD510[[#This Row],[Av.P5 '[%']]]*BD.PD510[[#This Row],[Ppto. Orden Interna '[DOP']]]</f>
        <v>0</v>
      </c>
      <c r="AL87" s="356">
        <f>BD.PD510[[#This Row],[Pago 5]]+BD.PD510[[#This Row],[Pago 4]]+BD.PD510[[#This Row],[Pago 3]]+BD.PD510[[#This Row],[Pago 2]]+BD.PD510[[#This Row],[Pago 1]]</f>
        <v>407772.75</v>
      </c>
      <c r="AM87" s="318"/>
    </row>
    <row r="88" spans="1:241" hidden="1" x14ac:dyDescent="0.2">
      <c r="A88" s="233">
        <v>8.06</v>
      </c>
      <c r="B88" s="281"/>
      <c r="C88" s="282" t="e" vm="1">
        <f>VLOOKUP(BD.PD510[[#This Row],[Pos]],[16]!PPto[#Data],3,FALSE)</f>
        <v>#REF!</v>
      </c>
      <c r="D88" s="283" t="s">
        <v>1082</v>
      </c>
      <c r="E88" s="284" t="str">
        <f>IF(BD.PD510[[#This Row],[.]]="*",VLOOKUP(BD.PD510[[#This Row],[Pos]],[16]Presupuesto!A:H,7,FALSE),"")</f>
        <v/>
      </c>
      <c r="F88" s="285" t="s">
        <v>1077</v>
      </c>
      <c r="G88" s="285"/>
      <c r="H88" s="285"/>
      <c r="I88" s="350">
        <v>1</v>
      </c>
      <c r="J88" s="233" t="s">
        <v>285</v>
      </c>
      <c r="K88" s="351">
        <f>IF(BD.PD510[[#This Row],[Mon]]="DOP",1,HLOOKUP(BD.PD510[[#This Row],[Mon]],$J$1:$K$2,2,FALSE))</f>
        <v>77</v>
      </c>
      <c r="L88" s="343">
        <v>4930</v>
      </c>
      <c r="M88" s="286">
        <f>BD.PD510[[#This Row],[Cant.]]*BD.PD510[[#This Row],[ Tasa ]]*BD.PD510[[#This Row],[ Precio Und.]]</f>
        <v>379610</v>
      </c>
      <c r="N88" s="352">
        <v>0.15</v>
      </c>
      <c r="O88" s="286">
        <f>IF(BD.PD510[[#This Row],[Liquid. '[%']]]&lt;&gt;0,(BD.PD510[[#This Row],[Valor Neto '[DOP']]]*BD.PD510[[#This Row],[Liquid. '[%']]])+BD.PD510[[#This Row],[Valor Neto '[DOP']]],BD.PD510[[#This Row],[Valor Neto '[DOP']]])</f>
        <v>436551.5</v>
      </c>
      <c r="P88" s="286">
        <f>BD.PD510[[#This Row],[Ppto. Orden Interna '[DOP']]]/HLOOKUP("USD",$J$1:$K$2,2,FALSE)</f>
        <v>6716.1769230769232</v>
      </c>
      <c r="Q88" s="342" t="s">
        <v>1043</v>
      </c>
      <c r="R88" s="342"/>
      <c r="S88" s="342"/>
      <c r="T88" s="342"/>
      <c r="U88" s="342"/>
      <c r="V88" s="285" t="s">
        <v>1043</v>
      </c>
      <c r="W88" s="353">
        <v>1</v>
      </c>
      <c r="X88" s="354">
        <v>1</v>
      </c>
      <c r="Y88" s="286">
        <f>BD.PD510[[#This Row],[Av.P1 '[%']]]*BD.PD510[[#This Row],[Ppto. Orden Interna '[DOP']]]</f>
        <v>436551.5</v>
      </c>
      <c r="Z88" s="287"/>
      <c r="AA88" s="355"/>
      <c r="AB88" s="286">
        <f>BD.PD510[[#This Row],[Av.P2 '[%']]]*BD.PD510[[#This Row],[Ppto. Orden Interna '[DOP']]]</f>
        <v>0</v>
      </c>
      <c r="AC88" s="287"/>
      <c r="AD88" s="355"/>
      <c r="AE88" s="286">
        <f>BD.PD510[[#This Row],[Av.P3 '[%']]]*BD.PD510[[#This Row],[Ppto. Orden Interna '[DOP']]]</f>
        <v>0</v>
      </c>
      <c r="AF88" s="287"/>
      <c r="AG88" s="355"/>
      <c r="AH88" s="286">
        <f>BD.PD510[[#This Row],[Av.P4 '[%']]]*BD.PD510[[#This Row],[Ppto. Orden Interna '[DOP']]]</f>
        <v>0</v>
      </c>
      <c r="AI88" s="287"/>
      <c r="AJ88" s="355"/>
      <c r="AK88" s="286">
        <f>BD.PD510[[#This Row],[Av.P5 '[%']]]*BD.PD510[[#This Row],[Ppto. Orden Interna '[DOP']]]</f>
        <v>0</v>
      </c>
      <c r="AL88" s="356">
        <f>BD.PD510[[#This Row],[Pago 5]]+BD.PD510[[#This Row],[Pago 4]]+BD.PD510[[#This Row],[Pago 3]]+BD.PD510[[#This Row],[Pago 2]]+BD.PD510[[#This Row],[Pago 1]]</f>
        <v>436551.5</v>
      </c>
      <c r="AM88" s="318"/>
    </row>
    <row r="89" spans="1:241" hidden="1" x14ac:dyDescent="0.2">
      <c r="A89" s="233">
        <v>8.06</v>
      </c>
      <c r="B89" s="281"/>
      <c r="C89" s="282" t="e" vm="1">
        <f>VLOOKUP(BD.PD510[[#This Row],[Pos]],[16]!PPto[#Data],3,FALSE)</f>
        <v>#REF!</v>
      </c>
      <c r="D89" s="283" t="s">
        <v>1082</v>
      </c>
      <c r="E89" s="284" t="str">
        <f>IF(BD.PD510[[#This Row],[.]]="*",VLOOKUP(BD.PD510[[#This Row],[Pos]],[16]Presupuesto!A:H,7,FALSE),"")</f>
        <v/>
      </c>
      <c r="F89" s="285" t="s">
        <v>1078</v>
      </c>
      <c r="G89" s="285"/>
      <c r="H89" s="285"/>
      <c r="I89" s="350">
        <v>1</v>
      </c>
      <c r="J89" s="233" t="s">
        <v>285</v>
      </c>
      <c r="K89" s="351">
        <f>IF(BD.PD510[[#This Row],[Mon]]="DOP",1,HLOOKUP(BD.PD510[[#This Row],[Mon]],$J$1:$K$2,2,FALSE))</f>
        <v>77</v>
      </c>
      <c r="L89" s="343">
        <v>1500</v>
      </c>
      <c r="M89" s="286">
        <f>BD.PD510[[#This Row],[Cant.]]*BD.PD510[[#This Row],[ Tasa ]]*BD.PD510[[#This Row],[ Precio Und.]]</f>
        <v>115500</v>
      </c>
      <c r="N89" s="352">
        <v>0.15</v>
      </c>
      <c r="O89" s="286">
        <f>IF(BD.PD510[[#This Row],[Liquid. '[%']]]&lt;&gt;0,(BD.PD510[[#This Row],[Valor Neto '[DOP']]]*BD.PD510[[#This Row],[Liquid. '[%']]])+BD.PD510[[#This Row],[Valor Neto '[DOP']]],BD.PD510[[#This Row],[Valor Neto '[DOP']]])</f>
        <v>132825</v>
      </c>
      <c r="P89" s="286">
        <f>BD.PD510[[#This Row],[Ppto. Orden Interna '[DOP']]]/HLOOKUP("USD",$J$1:$K$2,2,FALSE)</f>
        <v>2043.4615384615386</v>
      </c>
      <c r="Q89" s="342" t="s">
        <v>1043</v>
      </c>
      <c r="R89" s="342"/>
      <c r="S89" s="342"/>
      <c r="T89" s="342"/>
      <c r="U89" s="342"/>
      <c r="V89" s="285" t="s">
        <v>1043</v>
      </c>
      <c r="W89" s="353">
        <v>1</v>
      </c>
      <c r="X89" s="354">
        <v>1</v>
      </c>
      <c r="Y89" s="286">
        <f>BD.PD510[[#This Row],[Av.P1 '[%']]]*BD.PD510[[#This Row],[Ppto. Orden Interna '[DOP']]]</f>
        <v>132825</v>
      </c>
      <c r="Z89" s="287"/>
      <c r="AA89" s="355"/>
      <c r="AB89" s="286">
        <f>BD.PD510[[#This Row],[Av.P2 '[%']]]*BD.PD510[[#This Row],[Ppto. Orden Interna '[DOP']]]</f>
        <v>0</v>
      </c>
      <c r="AC89" s="287"/>
      <c r="AD89" s="355"/>
      <c r="AE89" s="286">
        <f>BD.PD510[[#This Row],[Av.P3 '[%']]]*BD.PD510[[#This Row],[Ppto. Orden Interna '[DOP']]]</f>
        <v>0</v>
      </c>
      <c r="AF89" s="287"/>
      <c r="AG89" s="355"/>
      <c r="AH89" s="286">
        <f>BD.PD510[[#This Row],[Av.P4 '[%']]]*BD.PD510[[#This Row],[Ppto. Orden Interna '[DOP']]]</f>
        <v>0</v>
      </c>
      <c r="AI89" s="287"/>
      <c r="AJ89" s="355"/>
      <c r="AK89" s="286">
        <f>BD.PD510[[#This Row],[Av.P5 '[%']]]*BD.PD510[[#This Row],[Ppto. Orden Interna '[DOP']]]</f>
        <v>0</v>
      </c>
      <c r="AL89" s="356">
        <f>BD.PD510[[#This Row],[Pago 5]]+BD.PD510[[#This Row],[Pago 4]]+BD.PD510[[#This Row],[Pago 3]]+BD.PD510[[#This Row],[Pago 2]]+BD.PD510[[#This Row],[Pago 1]]</f>
        <v>132825</v>
      </c>
      <c r="AM89" s="318"/>
    </row>
    <row r="90" spans="1:241" hidden="1" x14ac:dyDescent="0.2">
      <c r="A90" s="233">
        <v>8.06</v>
      </c>
      <c r="B90" s="281"/>
      <c r="C90" s="282" t="e" vm="1">
        <f>VLOOKUP(BD.PD510[[#This Row],[Pos]],[16]!PPto[#Data],3,FALSE)</f>
        <v>#REF!</v>
      </c>
      <c r="D90" s="283" t="s">
        <v>1082</v>
      </c>
      <c r="E90" s="284" t="str">
        <f>IF(BD.PD510[[#This Row],[.]]="*",VLOOKUP(BD.PD510[[#This Row],[Pos]],[16]Presupuesto!A:H,7,FALSE),"")</f>
        <v/>
      </c>
      <c r="F90" s="285" t="s">
        <v>1079</v>
      </c>
      <c r="G90" s="285"/>
      <c r="H90" s="285"/>
      <c r="I90" s="350">
        <v>1</v>
      </c>
      <c r="J90" s="233" t="s">
        <v>343</v>
      </c>
      <c r="K90" s="351">
        <f>IF(BD.PD510[[#This Row],[Mon]]="DOP",1,HLOOKUP(BD.PD510[[#This Row],[Mon]],$J$1:$K$2,2,FALSE))</f>
        <v>1</v>
      </c>
      <c r="L90" s="343">
        <v>50000</v>
      </c>
      <c r="M90" s="286">
        <f>BD.PD510[[#This Row],[Cant.]]*BD.PD510[[#This Row],[ Tasa ]]*BD.PD510[[#This Row],[ Precio Und.]]</f>
        <v>50000</v>
      </c>
      <c r="N90" s="352">
        <v>0</v>
      </c>
      <c r="O90" s="286">
        <f>IF(BD.PD510[[#This Row],[Liquid. '[%']]]&lt;&gt;0,(BD.PD510[[#This Row],[Valor Neto '[DOP']]]*BD.PD510[[#This Row],[Liquid. '[%']]])+BD.PD510[[#This Row],[Valor Neto '[DOP']]],BD.PD510[[#This Row],[Valor Neto '[DOP']]])</f>
        <v>50000</v>
      </c>
      <c r="P90" s="286">
        <f>BD.PD510[[#This Row],[Ppto. Orden Interna '[DOP']]]/HLOOKUP("USD",$J$1:$K$2,2,FALSE)</f>
        <v>769.23076923076928</v>
      </c>
      <c r="Q90" s="342" t="s">
        <v>1054</v>
      </c>
      <c r="R90" s="342"/>
      <c r="S90" s="342"/>
      <c r="T90" s="342"/>
      <c r="U90" s="342"/>
      <c r="V90" s="285" t="s">
        <v>1054</v>
      </c>
      <c r="W90" s="353">
        <v>1</v>
      </c>
      <c r="X90" s="354">
        <v>0.6</v>
      </c>
      <c r="Y90" s="286">
        <f>BD.PD510[[#This Row],[Av.P1 '[%']]]*BD.PD510[[#This Row],[Ppto. Orden Interna '[DOP']]]</f>
        <v>30000</v>
      </c>
      <c r="Z90" s="287">
        <v>3</v>
      </c>
      <c r="AA90" s="355">
        <v>0.4</v>
      </c>
      <c r="AB90" s="286">
        <f>BD.PD510[[#This Row],[Av.P2 '[%']]]*BD.PD510[[#This Row],[Ppto. Orden Interna '[DOP']]]</f>
        <v>20000</v>
      </c>
      <c r="AC90" s="287"/>
      <c r="AD90" s="355"/>
      <c r="AE90" s="286">
        <f>BD.PD510[[#This Row],[Av.P3 '[%']]]*BD.PD510[[#This Row],[Ppto. Orden Interna '[DOP']]]</f>
        <v>0</v>
      </c>
      <c r="AF90" s="287"/>
      <c r="AG90" s="355"/>
      <c r="AH90" s="286">
        <f>BD.PD510[[#This Row],[Av.P4 '[%']]]*BD.PD510[[#This Row],[Ppto. Orden Interna '[DOP']]]</f>
        <v>0</v>
      </c>
      <c r="AI90" s="287"/>
      <c r="AJ90" s="355"/>
      <c r="AK90" s="286">
        <f>BD.PD510[[#This Row],[Av.P5 '[%']]]*BD.PD510[[#This Row],[Ppto. Orden Interna '[DOP']]]</f>
        <v>0</v>
      </c>
      <c r="AL90" s="356">
        <f>BD.PD510[[#This Row],[Pago 5]]+BD.PD510[[#This Row],[Pago 4]]+BD.PD510[[#This Row],[Pago 3]]+BD.PD510[[#This Row],[Pago 2]]+BD.PD510[[#This Row],[Pago 1]]</f>
        <v>50000</v>
      </c>
      <c r="AM90" s="318"/>
    </row>
    <row r="91" spans="1:241" hidden="1" x14ac:dyDescent="0.2">
      <c r="A91" s="233">
        <v>8.06</v>
      </c>
      <c r="B91" s="281"/>
      <c r="C91" s="282" t="e" vm="1">
        <f>VLOOKUP(BD.PD510[[#This Row],[Pos]],[16]!PPto[#Data],3,FALSE)</f>
        <v>#REF!</v>
      </c>
      <c r="D91" s="283" t="s">
        <v>1082</v>
      </c>
      <c r="E91" s="284" t="str">
        <f>IF(BD.PD510[[#This Row],[.]]="*",VLOOKUP(BD.PD510[[#This Row],[Pos]],[16]Presupuesto!A:H,7,FALSE),"")</f>
        <v/>
      </c>
      <c r="F91" s="285" t="s">
        <v>1080</v>
      </c>
      <c r="G91" s="285"/>
      <c r="H91" s="285"/>
      <c r="I91" s="350">
        <v>1</v>
      </c>
      <c r="J91" s="233" t="s">
        <v>343</v>
      </c>
      <c r="K91" s="351">
        <f>IF(BD.PD510[[#This Row],[Mon]]="DOP",1,HLOOKUP(BD.PD510[[#This Row],[Mon]],$J$1:$K$2,2,FALSE))</f>
        <v>1</v>
      </c>
      <c r="L91" s="343">
        <v>80000</v>
      </c>
      <c r="M91" s="286">
        <f>BD.PD510[[#This Row],[Cant.]]*BD.PD510[[#This Row],[ Tasa ]]*BD.PD510[[#This Row],[ Precio Und.]]</f>
        <v>80000</v>
      </c>
      <c r="N91" s="352">
        <v>0</v>
      </c>
      <c r="O91" s="286">
        <f>IF(BD.PD510[[#This Row],[Liquid. '[%']]]&lt;&gt;0,(BD.PD510[[#This Row],[Valor Neto '[DOP']]]*BD.PD510[[#This Row],[Liquid. '[%']]])+BD.PD510[[#This Row],[Valor Neto '[DOP']]],BD.PD510[[#This Row],[Valor Neto '[DOP']]])</f>
        <v>80000</v>
      </c>
      <c r="P91" s="286">
        <f>BD.PD510[[#This Row],[Ppto. Orden Interna '[DOP']]]/HLOOKUP("USD",$J$1:$K$2,2,FALSE)</f>
        <v>1230.7692307692307</v>
      </c>
      <c r="Q91" s="342" t="s">
        <v>1054</v>
      </c>
      <c r="R91" s="342"/>
      <c r="S91" s="342"/>
      <c r="T91" s="342"/>
      <c r="U91" s="342"/>
      <c r="V91" s="285" t="s">
        <v>1054</v>
      </c>
      <c r="W91" s="353">
        <v>1</v>
      </c>
      <c r="X91" s="354">
        <v>0.6</v>
      </c>
      <c r="Y91" s="286">
        <f>BD.PD510[[#This Row],[Av.P1 '[%']]]*BD.PD510[[#This Row],[Ppto. Orden Interna '[DOP']]]</f>
        <v>48000</v>
      </c>
      <c r="Z91" s="287">
        <v>3</v>
      </c>
      <c r="AA91" s="355">
        <v>0.4</v>
      </c>
      <c r="AB91" s="286">
        <f>BD.PD510[[#This Row],[Av.P2 '[%']]]*BD.PD510[[#This Row],[Ppto. Orden Interna '[DOP']]]</f>
        <v>32000</v>
      </c>
      <c r="AC91" s="287"/>
      <c r="AD91" s="355"/>
      <c r="AE91" s="286">
        <f>BD.PD510[[#This Row],[Av.P3 '[%']]]*BD.PD510[[#This Row],[Ppto. Orden Interna '[DOP']]]</f>
        <v>0</v>
      </c>
      <c r="AF91" s="287"/>
      <c r="AG91" s="355"/>
      <c r="AH91" s="286">
        <f>BD.PD510[[#This Row],[Av.P4 '[%']]]*BD.PD510[[#This Row],[Ppto. Orden Interna '[DOP']]]</f>
        <v>0</v>
      </c>
      <c r="AI91" s="287"/>
      <c r="AJ91" s="355"/>
      <c r="AK91" s="286">
        <f>BD.PD510[[#This Row],[Av.P5 '[%']]]*BD.PD510[[#This Row],[Ppto. Orden Interna '[DOP']]]</f>
        <v>0</v>
      </c>
      <c r="AL91" s="356">
        <f>BD.PD510[[#This Row],[Pago 5]]+BD.PD510[[#This Row],[Pago 4]]+BD.PD510[[#This Row],[Pago 3]]+BD.PD510[[#This Row],[Pago 2]]+BD.PD510[[#This Row],[Pago 1]]</f>
        <v>80000</v>
      </c>
      <c r="AM91" s="318"/>
    </row>
    <row r="92" spans="1:241" s="287" customFormat="1" ht="15" hidden="1" customHeight="1" x14ac:dyDescent="0.2">
      <c r="A92" s="233">
        <v>8.06</v>
      </c>
      <c r="B92" s="281"/>
      <c r="C92" s="282" t="e" vm="1">
        <f>VLOOKUP(BD.PD510[[#This Row],[Pos]],[16]!PPto[#Data],3,FALSE)</f>
        <v>#REF!</v>
      </c>
      <c r="D92" s="283" t="s">
        <v>1083</v>
      </c>
      <c r="E92" s="284" t="str">
        <f>IF(BD.PD510[[#This Row],[.]]="*",VLOOKUP(BD.PD510[[#This Row],[Pos]],[16]Presupuesto!A:H,7,FALSE),"")</f>
        <v/>
      </c>
      <c r="F92" s="285" t="s">
        <v>1042</v>
      </c>
      <c r="G92" s="285"/>
      <c r="H92" s="285"/>
      <c r="I92" s="350">
        <v>1</v>
      </c>
      <c r="J92" s="233" t="s">
        <v>285</v>
      </c>
      <c r="K92" s="351">
        <f>IF(BD.PD510[[#This Row],[Mon]]="DOP",1,HLOOKUP(BD.PD510[[#This Row],[Mon]],$J$1:$K$2,2,FALSE))</f>
        <v>77</v>
      </c>
      <c r="L92" s="343">
        <v>2825</v>
      </c>
      <c r="M92" s="286">
        <f>BD.PD510[[#This Row],[Cant.]]*BD.PD510[[#This Row],[ Tasa ]]*BD.PD510[[#This Row],[ Precio Und.]]</f>
        <v>217525</v>
      </c>
      <c r="N92" s="352">
        <v>0.15</v>
      </c>
      <c r="O92" s="286">
        <f>IF(BD.PD510[[#This Row],[Liquid. '[%']]]&lt;&gt;0,(BD.PD510[[#This Row],[Valor Neto '[DOP']]]*BD.PD510[[#This Row],[Liquid. '[%']]])+BD.PD510[[#This Row],[Valor Neto '[DOP']]],BD.PD510[[#This Row],[Valor Neto '[DOP']]])</f>
        <v>250153.75</v>
      </c>
      <c r="P92" s="286">
        <f>BD.PD510[[#This Row],[Ppto. Orden Interna '[DOP']]]/HLOOKUP("USD",$J$1:$K$2,2,FALSE)</f>
        <v>3848.5192307692309</v>
      </c>
      <c r="Q92" s="342" t="s">
        <v>1043</v>
      </c>
      <c r="R92" s="342"/>
      <c r="S92" s="342"/>
      <c r="T92" s="342"/>
      <c r="U92" s="342"/>
      <c r="V92" s="285" t="s">
        <v>1043</v>
      </c>
      <c r="W92" s="353">
        <v>1</v>
      </c>
      <c r="X92" s="354">
        <v>1</v>
      </c>
      <c r="Y92" s="286">
        <f>BD.PD510[[#This Row],[Av.P1 '[%']]]*BD.PD510[[#This Row],[Ppto. Orden Interna '[DOP']]]</f>
        <v>250153.75</v>
      </c>
      <c r="AA92" s="355"/>
      <c r="AB92" s="286">
        <f>BD.PD510[[#This Row],[Av.P2 '[%']]]*BD.PD510[[#This Row],[Ppto. Orden Interna '[DOP']]]</f>
        <v>0</v>
      </c>
      <c r="AD92" s="355"/>
      <c r="AE92" s="286">
        <f>BD.PD510[[#This Row],[Av.P3 '[%']]]*BD.PD510[[#This Row],[Ppto. Orden Interna '[DOP']]]</f>
        <v>0</v>
      </c>
      <c r="AG92" s="355"/>
      <c r="AH92" s="286">
        <f>BD.PD510[[#This Row],[Av.P4 '[%']]]*BD.PD510[[#This Row],[Ppto. Orden Interna '[DOP']]]</f>
        <v>0</v>
      </c>
      <c r="AJ92" s="355"/>
      <c r="AK92" s="286">
        <f>BD.PD510[[#This Row],[Av.P5 '[%']]]*BD.PD510[[#This Row],[Ppto. Orden Interna '[DOP']]]</f>
        <v>0</v>
      </c>
      <c r="AL92" s="356">
        <f>BD.PD510[[#This Row],[Pago 5]]+BD.PD510[[#This Row],[Pago 4]]+BD.PD510[[#This Row],[Pago 3]]+BD.PD510[[#This Row],[Pago 2]]+BD.PD510[[#This Row],[Pago 1]]</f>
        <v>250153.75</v>
      </c>
      <c r="AM92" s="318"/>
      <c r="AN92" s="318"/>
      <c r="AO92" s="318"/>
      <c r="AP92" s="318"/>
      <c r="AQ92" s="318"/>
      <c r="AR92" s="318"/>
      <c r="AS92" s="318"/>
      <c r="AT92" s="318"/>
      <c r="AU92" s="318"/>
      <c r="AV92" s="318"/>
      <c r="AW92" s="318"/>
      <c r="AX92" s="318"/>
      <c r="AY92" s="318"/>
      <c r="AZ92" s="318"/>
      <c r="BA92" s="318"/>
      <c r="BB92" s="318"/>
      <c r="BC92" s="318"/>
      <c r="BD92" s="318"/>
      <c r="BE92" s="318"/>
      <c r="BF92" s="318"/>
      <c r="BG92" s="318"/>
      <c r="BH92" s="318"/>
      <c r="BI92" s="318"/>
      <c r="BJ92" s="318"/>
      <c r="BK92" s="318"/>
      <c r="BL92" s="318"/>
      <c r="BM92" s="318"/>
      <c r="BN92" s="318"/>
      <c r="BO92" s="318"/>
      <c r="BP92" s="318"/>
      <c r="BQ92" s="318"/>
      <c r="BR92" s="318"/>
      <c r="BS92" s="318"/>
      <c r="BT92" s="318"/>
      <c r="BU92" s="318"/>
      <c r="BV92" s="318"/>
      <c r="BW92" s="318"/>
      <c r="BX92" s="318"/>
      <c r="BY92" s="318"/>
      <c r="BZ92" s="318"/>
      <c r="CA92" s="318"/>
      <c r="CB92" s="318"/>
      <c r="CC92" s="318"/>
      <c r="CD92" s="318"/>
      <c r="CE92" s="318"/>
      <c r="CF92" s="318"/>
      <c r="CG92" s="318"/>
      <c r="CH92" s="318"/>
      <c r="CI92" s="318"/>
      <c r="CJ92" s="318"/>
      <c r="CK92" s="318"/>
      <c r="CL92" s="318"/>
      <c r="CM92" s="318"/>
      <c r="CN92" s="318"/>
      <c r="CO92" s="318"/>
      <c r="CP92" s="318"/>
      <c r="CQ92" s="318"/>
      <c r="CR92" s="318"/>
      <c r="CS92" s="318"/>
      <c r="CT92" s="318"/>
      <c r="CU92" s="318"/>
      <c r="CV92" s="318"/>
      <c r="CW92" s="318"/>
      <c r="CX92" s="318"/>
      <c r="CY92" s="318"/>
      <c r="CZ92" s="318"/>
      <c r="DA92" s="318"/>
      <c r="DB92" s="318"/>
      <c r="DC92" s="318"/>
      <c r="DD92" s="318"/>
      <c r="DE92" s="318"/>
      <c r="DF92" s="318"/>
      <c r="DG92" s="318"/>
      <c r="DH92" s="318"/>
      <c r="DI92" s="318"/>
      <c r="DJ92" s="318"/>
      <c r="DK92" s="318"/>
      <c r="DL92" s="318"/>
      <c r="DM92" s="318"/>
      <c r="DN92" s="318"/>
      <c r="DO92" s="318"/>
      <c r="DP92" s="318"/>
      <c r="DQ92" s="318"/>
      <c r="DR92" s="318"/>
      <c r="DS92" s="318"/>
      <c r="DT92" s="318"/>
      <c r="DU92" s="318"/>
      <c r="DV92" s="318"/>
      <c r="DW92" s="318"/>
      <c r="DX92" s="318"/>
      <c r="DY92" s="318"/>
      <c r="DZ92" s="318"/>
      <c r="EA92" s="318"/>
      <c r="EB92" s="318"/>
      <c r="EC92" s="318"/>
      <c r="ED92" s="318"/>
      <c r="EE92" s="318"/>
      <c r="EF92" s="318"/>
      <c r="EG92" s="318"/>
      <c r="EH92" s="318"/>
      <c r="EI92" s="318"/>
      <c r="EJ92" s="318"/>
      <c r="EK92" s="318"/>
      <c r="EL92" s="318"/>
      <c r="EM92" s="318"/>
      <c r="EN92" s="318"/>
      <c r="EO92" s="318"/>
      <c r="EP92" s="318"/>
      <c r="EQ92" s="318"/>
      <c r="ER92" s="318"/>
      <c r="ES92" s="318"/>
      <c r="ET92" s="318"/>
      <c r="EU92" s="318"/>
      <c r="EV92" s="318"/>
      <c r="EW92" s="318"/>
      <c r="EX92" s="318"/>
      <c r="EY92" s="318"/>
      <c r="EZ92" s="318"/>
      <c r="FA92" s="318"/>
      <c r="FB92" s="318"/>
      <c r="FC92" s="318"/>
      <c r="FD92" s="318"/>
      <c r="FE92" s="318"/>
      <c r="FF92" s="318"/>
      <c r="FG92" s="318"/>
      <c r="FH92" s="318"/>
      <c r="FI92" s="318"/>
      <c r="FJ92" s="318"/>
      <c r="FK92" s="318"/>
      <c r="FL92" s="318"/>
      <c r="FM92" s="318"/>
      <c r="FN92" s="318"/>
      <c r="FO92" s="318"/>
      <c r="FP92" s="318"/>
      <c r="FQ92" s="318"/>
      <c r="FR92" s="318"/>
      <c r="FS92" s="318"/>
      <c r="FT92" s="318"/>
      <c r="FU92" s="318"/>
      <c r="FV92" s="318"/>
      <c r="FW92" s="318"/>
      <c r="FX92" s="318"/>
      <c r="FY92" s="318"/>
      <c r="FZ92" s="318"/>
      <c r="GA92" s="318"/>
      <c r="GB92" s="318"/>
      <c r="GC92" s="318"/>
      <c r="GD92" s="318"/>
      <c r="GE92" s="318"/>
      <c r="GF92" s="318"/>
      <c r="GG92" s="318"/>
      <c r="GH92" s="318"/>
      <c r="GI92" s="318"/>
      <c r="GJ92" s="318"/>
      <c r="GK92" s="318"/>
      <c r="GL92" s="318"/>
      <c r="GM92" s="318"/>
      <c r="GN92" s="318"/>
      <c r="GO92" s="318"/>
      <c r="GP92" s="318"/>
      <c r="GQ92" s="318"/>
      <c r="GR92" s="318"/>
      <c r="GS92" s="318"/>
      <c r="GT92" s="318"/>
      <c r="GU92" s="318"/>
      <c r="GV92" s="318"/>
      <c r="GW92" s="318"/>
      <c r="GX92" s="318"/>
      <c r="GY92" s="318"/>
      <c r="GZ92" s="318"/>
      <c r="HA92" s="318"/>
      <c r="HB92" s="318"/>
      <c r="HC92" s="318"/>
      <c r="HD92" s="318"/>
      <c r="HE92" s="318"/>
      <c r="HF92" s="318"/>
      <c r="HG92" s="318"/>
      <c r="HH92" s="318"/>
      <c r="HI92" s="318"/>
      <c r="HJ92" s="318"/>
      <c r="HK92" s="318"/>
      <c r="HL92" s="318"/>
      <c r="HM92" s="318"/>
      <c r="HN92" s="318"/>
      <c r="HO92" s="318"/>
      <c r="HP92" s="318"/>
      <c r="HQ92" s="318"/>
      <c r="HR92" s="318"/>
      <c r="HS92" s="318"/>
      <c r="HT92" s="318"/>
      <c r="HU92" s="318"/>
      <c r="HV92" s="318"/>
      <c r="HW92" s="318"/>
      <c r="HX92" s="318"/>
      <c r="HY92" s="318"/>
      <c r="HZ92" s="318"/>
      <c r="IA92" s="318"/>
      <c r="IB92" s="318"/>
      <c r="IC92" s="318"/>
      <c r="ID92" s="318"/>
      <c r="IE92" s="318"/>
      <c r="IF92" s="318"/>
      <c r="IG92" s="318"/>
    </row>
    <row r="93" spans="1:241" ht="15" hidden="1" customHeight="1" x14ac:dyDescent="0.2">
      <c r="A93" s="233">
        <v>8.06</v>
      </c>
      <c r="B93" s="281"/>
      <c r="C93" s="282" t="e" vm="1">
        <f>VLOOKUP(BD.PD510[[#This Row],[Pos]],[16]!PPto[#Data],3,FALSE)</f>
        <v>#REF!</v>
      </c>
      <c r="D93" s="283" t="s">
        <v>1083</v>
      </c>
      <c r="E93" s="284" t="str">
        <f>IF(BD.PD510[[#This Row],[.]]="*",VLOOKUP(BD.PD510[[#This Row],[Pos]],[16]Presupuesto!A:H,7,FALSE),"")</f>
        <v/>
      </c>
      <c r="F93" s="285" t="s">
        <v>1044</v>
      </c>
      <c r="G93" s="285"/>
      <c r="H93" s="285"/>
      <c r="I93" s="350">
        <v>1</v>
      </c>
      <c r="J93" s="233" t="s">
        <v>343</v>
      </c>
      <c r="K93" s="351">
        <f>IF(BD.PD510[[#This Row],[Mon]]="DOP",1,HLOOKUP(BD.PD510[[#This Row],[Mon]],$J$1:$K$2,2,FALSE))</f>
        <v>1</v>
      </c>
      <c r="L93" s="343">
        <v>30000</v>
      </c>
      <c r="M93" s="286">
        <f>BD.PD510[[#This Row],[Cant.]]*BD.PD510[[#This Row],[ Tasa ]]*BD.PD510[[#This Row],[ Precio Und.]]</f>
        <v>30000</v>
      </c>
      <c r="N93" s="352">
        <v>0</v>
      </c>
      <c r="O93" s="286">
        <f>IF(BD.PD510[[#This Row],[Liquid. '[%']]]&lt;&gt;0,(BD.PD510[[#This Row],[Valor Neto '[DOP']]]*BD.PD510[[#This Row],[Liquid. '[%']]])+BD.PD510[[#This Row],[Valor Neto '[DOP']]],BD.PD510[[#This Row],[Valor Neto '[DOP']]])</f>
        <v>30000</v>
      </c>
      <c r="P93" s="286">
        <f>BD.PD510[[#This Row],[Ppto. Orden Interna '[DOP']]]/HLOOKUP("USD",$J$1:$K$2,2,FALSE)</f>
        <v>461.53846153846155</v>
      </c>
      <c r="Q93" s="342" t="s">
        <v>1045</v>
      </c>
      <c r="R93" s="342"/>
      <c r="S93" s="342"/>
      <c r="T93" s="342"/>
      <c r="U93" s="342"/>
      <c r="V93" s="285" t="s">
        <v>1045</v>
      </c>
      <c r="W93" s="353"/>
      <c r="X93" s="354"/>
      <c r="Y93" s="286">
        <f>BD.PD510[[#This Row],[Av.P1 '[%']]]*BD.PD510[[#This Row],[Ppto. Orden Interna '[DOP']]]</f>
        <v>0</v>
      </c>
      <c r="Z93" s="287"/>
      <c r="AA93" s="355"/>
      <c r="AB93" s="286">
        <f>BD.PD510[[#This Row],[Av.P2 '[%']]]*BD.PD510[[#This Row],[Ppto. Orden Interna '[DOP']]]</f>
        <v>0</v>
      </c>
      <c r="AC93" s="287"/>
      <c r="AD93" s="355"/>
      <c r="AE93" s="286">
        <f>BD.PD510[[#This Row],[Av.P3 '[%']]]*BD.PD510[[#This Row],[Ppto. Orden Interna '[DOP']]]</f>
        <v>0</v>
      </c>
      <c r="AF93" s="287"/>
      <c r="AG93" s="355"/>
      <c r="AH93" s="286">
        <f>BD.PD510[[#This Row],[Av.P4 '[%']]]*BD.PD510[[#This Row],[Ppto. Orden Interna '[DOP']]]</f>
        <v>0</v>
      </c>
      <c r="AI93" s="287"/>
      <c r="AJ93" s="355"/>
      <c r="AK93" s="286">
        <f>BD.PD510[[#This Row],[Av.P5 '[%']]]*BD.PD510[[#This Row],[Ppto. Orden Interna '[DOP']]]</f>
        <v>0</v>
      </c>
      <c r="AL93" s="356">
        <f>BD.PD510[[#This Row],[Pago 5]]+BD.PD510[[#This Row],[Pago 4]]+BD.PD510[[#This Row],[Pago 3]]+BD.PD510[[#This Row],[Pago 2]]+BD.PD510[[#This Row],[Pago 1]]</f>
        <v>0</v>
      </c>
      <c r="AM93" s="318"/>
    </row>
    <row r="94" spans="1:241" ht="15" hidden="1" x14ac:dyDescent="0.2">
      <c r="A94" s="233">
        <v>8.06</v>
      </c>
      <c r="B94" s="281"/>
      <c r="C94" s="282" t="e" vm="1">
        <f>VLOOKUP(BD.PD510[[#This Row],[Pos]],[16]!PPto[#Data],3,FALSE)</f>
        <v>#REF!</v>
      </c>
      <c r="D94" s="283" t="s">
        <v>1083</v>
      </c>
      <c r="E94" s="284" t="str">
        <f>IF(BD.PD510[[#This Row],[.]]="*",VLOOKUP(BD.PD510[[#This Row],[Pos]],[16]Presupuesto!A:H,7,FALSE),"")</f>
        <v/>
      </c>
      <c r="F94" s="285" t="s">
        <v>1046</v>
      </c>
      <c r="G94" s="285"/>
      <c r="H94" s="285"/>
      <c r="I94" s="350">
        <v>1</v>
      </c>
      <c r="J94" s="233" t="s">
        <v>343</v>
      </c>
      <c r="K94" s="351">
        <f>IF(BD.PD510[[#This Row],[Mon]]="DOP",1,HLOOKUP(BD.PD510[[#This Row],[Mon]],$J$1:$K$2,2,FALSE))</f>
        <v>1</v>
      </c>
      <c r="L94" s="343">
        <v>40000</v>
      </c>
      <c r="M94" s="286">
        <f>BD.PD510[[#This Row],[Cant.]]*BD.PD510[[#This Row],[ Tasa ]]*BD.PD510[[#This Row],[ Precio Und.]]</f>
        <v>40000</v>
      </c>
      <c r="N94" s="352">
        <v>0</v>
      </c>
      <c r="O94" s="286">
        <f>IF(BD.PD510[[#This Row],[Liquid. '[%']]]&lt;&gt;0,(BD.PD510[[#This Row],[Valor Neto '[DOP']]]*BD.PD510[[#This Row],[Liquid. '[%']]])+BD.PD510[[#This Row],[Valor Neto '[DOP']]],BD.PD510[[#This Row],[Valor Neto '[DOP']]])</f>
        <v>40000</v>
      </c>
      <c r="P94" s="286">
        <f>BD.PD510[[#This Row],[Ppto. Orden Interna '[DOP']]]/HLOOKUP("USD",$J$1:$K$2,2,FALSE)</f>
        <v>615.38461538461536</v>
      </c>
      <c r="Q94" s="342" t="s">
        <v>1045</v>
      </c>
      <c r="R94" s="342"/>
      <c r="S94" s="342"/>
      <c r="T94" s="342"/>
      <c r="U94" s="342"/>
      <c r="V94" s="285" t="s">
        <v>1045</v>
      </c>
      <c r="W94" s="353"/>
      <c r="X94" s="354"/>
      <c r="Y94" s="286">
        <f>BD.PD510[[#This Row],[Av.P1 '[%']]]*BD.PD510[[#This Row],[Ppto. Orden Interna '[DOP']]]</f>
        <v>0</v>
      </c>
      <c r="Z94" s="287"/>
      <c r="AA94" s="355"/>
      <c r="AB94" s="286">
        <f>BD.PD510[[#This Row],[Av.P2 '[%']]]*BD.PD510[[#This Row],[Ppto. Orden Interna '[DOP']]]</f>
        <v>0</v>
      </c>
      <c r="AC94" s="287"/>
      <c r="AD94" s="355"/>
      <c r="AE94" s="286">
        <f>BD.PD510[[#This Row],[Av.P3 '[%']]]*BD.PD510[[#This Row],[Ppto. Orden Interna '[DOP']]]</f>
        <v>0</v>
      </c>
      <c r="AF94" s="287"/>
      <c r="AG94" s="355"/>
      <c r="AH94" s="286">
        <f>BD.PD510[[#This Row],[Av.P4 '[%']]]*BD.PD510[[#This Row],[Ppto. Orden Interna '[DOP']]]</f>
        <v>0</v>
      </c>
      <c r="AI94" s="287"/>
      <c r="AJ94" s="355"/>
      <c r="AK94" s="286">
        <f>BD.PD510[[#This Row],[Av.P5 '[%']]]*BD.PD510[[#This Row],[Ppto. Orden Interna '[DOP']]]</f>
        <v>0</v>
      </c>
      <c r="AL94" s="356">
        <f>BD.PD510[[#This Row],[Pago 5]]+BD.PD510[[#This Row],[Pago 4]]+BD.PD510[[#This Row],[Pago 3]]+BD.PD510[[#This Row],[Pago 2]]+BD.PD510[[#This Row],[Pago 1]]</f>
        <v>0</v>
      </c>
      <c r="AM94" s="318"/>
    </row>
    <row r="95" spans="1:241" hidden="1" x14ac:dyDescent="0.2">
      <c r="A95" s="233">
        <v>8.06</v>
      </c>
      <c r="B95" s="281"/>
      <c r="C95" s="282" t="e" vm="1">
        <f>VLOOKUP(BD.PD510[[#This Row],[Pos]],[16]!PPto[#Data],3,FALSE)</f>
        <v>#REF!</v>
      </c>
      <c r="D95" s="283" t="s">
        <v>1083</v>
      </c>
      <c r="E95" s="284" t="str">
        <f>IF(BD.PD510[[#This Row],[.]]="*",VLOOKUP(BD.PD510[[#This Row],[Pos]],[16]Presupuesto!A:H,7,FALSE),"")</f>
        <v/>
      </c>
      <c r="F95" s="285" t="s">
        <v>1047</v>
      </c>
      <c r="G95" s="285"/>
      <c r="H95" s="285"/>
      <c r="I95" s="350">
        <v>1</v>
      </c>
      <c r="J95" s="233" t="s">
        <v>343</v>
      </c>
      <c r="K95" s="351">
        <f>IF(BD.PD510[[#This Row],[Mon]]="DOP",1,HLOOKUP(BD.PD510[[#This Row],[Mon]],$J$1:$K$2,2,FALSE))</f>
        <v>1</v>
      </c>
      <c r="L95" s="343">
        <v>1000000</v>
      </c>
      <c r="M95" s="286">
        <f>BD.PD510[[#This Row],[Cant.]]*BD.PD510[[#This Row],[ Tasa ]]*BD.PD510[[#This Row],[ Precio Und.]]</f>
        <v>1000000</v>
      </c>
      <c r="N95" s="352">
        <v>0.02</v>
      </c>
      <c r="O95" s="286">
        <f>IF(BD.PD510[[#This Row],[Liquid. '[%']]]&lt;&gt;0,(BD.PD510[[#This Row],[Valor Neto '[DOP']]]*BD.PD510[[#This Row],[Liquid. '[%']]])+BD.PD510[[#This Row],[Valor Neto '[DOP']]],BD.PD510[[#This Row],[Valor Neto '[DOP']]])</f>
        <v>1020000</v>
      </c>
      <c r="P95" s="286">
        <f>BD.PD510[[#This Row],[Ppto. Orden Interna '[DOP']]]/HLOOKUP("USD",$J$1:$K$2,2,FALSE)</f>
        <v>15692.307692307691</v>
      </c>
      <c r="Q95" s="342"/>
      <c r="R95" s="342"/>
      <c r="S95" s="342"/>
      <c r="T95" s="342"/>
      <c r="U95" s="342"/>
      <c r="V95" s="285"/>
      <c r="W95" s="353"/>
      <c r="X95" s="354"/>
      <c r="Y95" s="286">
        <f>BD.PD510[[#This Row],[Av.P1 '[%']]]*BD.PD510[[#This Row],[Ppto. Orden Interna '[DOP']]]</f>
        <v>0</v>
      </c>
      <c r="Z95" s="287"/>
      <c r="AA95" s="355"/>
      <c r="AB95" s="286">
        <f>BD.PD510[[#This Row],[Av.P2 '[%']]]*BD.PD510[[#This Row],[Ppto. Orden Interna '[DOP']]]</f>
        <v>0</v>
      </c>
      <c r="AC95" s="287"/>
      <c r="AD95" s="355"/>
      <c r="AE95" s="286">
        <f>BD.PD510[[#This Row],[Av.P3 '[%']]]*BD.PD510[[#This Row],[Ppto. Orden Interna '[DOP']]]</f>
        <v>0</v>
      </c>
      <c r="AF95" s="287"/>
      <c r="AG95" s="355"/>
      <c r="AH95" s="286">
        <f>BD.PD510[[#This Row],[Av.P4 '[%']]]*BD.PD510[[#This Row],[Ppto. Orden Interna '[DOP']]]</f>
        <v>0</v>
      </c>
      <c r="AI95" s="287"/>
      <c r="AJ95" s="355"/>
      <c r="AK95" s="286">
        <f>BD.PD510[[#This Row],[Av.P5 '[%']]]*BD.PD510[[#This Row],[Ppto. Orden Interna '[DOP']]]</f>
        <v>0</v>
      </c>
      <c r="AL95" s="356">
        <f>BD.PD510[[#This Row],[Pago 5]]+BD.PD510[[#This Row],[Pago 4]]+BD.PD510[[#This Row],[Pago 3]]+BD.PD510[[#This Row],[Pago 2]]+BD.PD510[[#This Row],[Pago 1]]</f>
        <v>0</v>
      </c>
      <c r="AM95" s="318"/>
    </row>
    <row r="96" spans="1:241" ht="15" hidden="1" customHeight="1" x14ac:dyDescent="0.2">
      <c r="A96" s="233">
        <v>8.06</v>
      </c>
      <c r="B96" s="281"/>
      <c r="C96" s="282" t="e" vm="1">
        <f>VLOOKUP(BD.PD510[[#This Row],[Pos]],[16]!PPto[#Data],3,FALSE)</f>
        <v>#REF!</v>
      </c>
      <c r="D96" s="283" t="s">
        <v>1083</v>
      </c>
      <c r="E96" s="284" t="str">
        <f>IF(BD.PD510[[#This Row],[.]]="*",VLOOKUP(BD.PD510[[#This Row],[Pos]],[16]Presupuesto!A:H,7,FALSE),"")</f>
        <v/>
      </c>
      <c r="F96" s="285" t="s">
        <v>1048</v>
      </c>
      <c r="G96" s="285"/>
      <c r="H96" s="285"/>
      <c r="I96" s="350">
        <v>3</v>
      </c>
      <c r="J96" s="233" t="s">
        <v>162</v>
      </c>
      <c r="K96" s="351">
        <f>IF(BD.PD510[[#This Row],[Mon]]="DOP",1,HLOOKUP(BD.PD510[[#This Row],[Mon]],$J$1:$K$2,2,FALSE))</f>
        <v>65</v>
      </c>
      <c r="L96" s="343">
        <v>300</v>
      </c>
      <c r="M96" s="286">
        <f>BD.PD510[[#This Row],[Cant.]]*BD.PD510[[#This Row],[ Tasa ]]*BD.PD510[[#This Row],[ Precio Und.]]</f>
        <v>58500</v>
      </c>
      <c r="N96" s="352">
        <v>0.02</v>
      </c>
      <c r="O96" s="286">
        <f>IF(BD.PD510[[#This Row],[Liquid. '[%']]]&lt;&gt;0,(BD.PD510[[#This Row],[Valor Neto '[DOP']]]*BD.PD510[[#This Row],[Liquid. '[%']]])+BD.PD510[[#This Row],[Valor Neto '[DOP']]],BD.PD510[[#This Row],[Valor Neto '[DOP']]])</f>
        <v>59670</v>
      </c>
      <c r="P96" s="286">
        <f>BD.PD510[[#This Row],[Ppto. Orden Interna '[DOP']]]/HLOOKUP("USD",$J$1:$K$2,2,FALSE)</f>
        <v>918</v>
      </c>
      <c r="Q96" s="342" t="s">
        <v>1045</v>
      </c>
      <c r="R96" s="342"/>
      <c r="S96" s="342"/>
      <c r="T96" s="342"/>
      <c r="U96" s="342"/>
      <c r="V96" s="285" t="s">
        <v>1045</v>
      </c>
      <c r="W96" s="353"/>
      <c r="X96" s="354"/>
      <c r="Y96" s="286">
        <f>BD.PD510[[#This Row],[Av.P1 '[%']]]*BD.PD510[[#This Row],[Ppto. Orden Interna '[DOP']]]</f>
        <v>0</v>
      </c>
      <c r="Z96" s="287"/>
      <c r="AA96" s="355"/>
      <c r="AB96" s="286">
        <f>BD.PD510[[#This Row],[Av.P2 '[%']]]*BD.PD510[[#This Row],[Ppto. Orden Interna '[DOP']]]</f>
        <v>0</v>
      </c>
      <c r="AC96" s="287"/>
      <c r="AD96" s="355"/>
      <c r="AE96" s="286">
        <f>BD.PD510[[#This Row],[Av.P3 '[%']]]*BD.PD510[[#This Row],[Ppto. Orden Interna '[DOP']]]</f>
        <v>0</v>
      </c>
      <c r="AF96" s="287"/>
      <c r="AG96" s="355"/>
      <c r="AH96" s="286">
        <f>BD.PD510[[#This Row],[Av.P4 '[%']]]*BD.PD510[[#This Row],[Ppto. Orden Interna '[DOP']]]</f>
        <v>0</v>
      </c>
      <c r="AI96" s="287"/>
      <c r="AJ96" s="355"/>
      <c r="AK96" s="286">
        <f>BD.PD510[[#This Row],[Av.P5 '[%']]]*BD.PD510[[#This Row],[Ppto. Orden Interna '[DOP']]]</f>
        <v>0</v>
      </c>
      <c r="AL96" s="356">
        <f>BD.PD510[[#This Row],[Pago 5]]+BD.PD510[[#This Row],[Pago 4]]+BD.PD510[[#This Row],[Pago 3]]+BD.PD510[[#This Row],[Pago 2]]+BD.PD510[[#This Row],[Pago 1]]</f>
        <v>0</v>
      </c>
      <c r="AM96" s="318"/>
    </row>
    <row r="97" spans="1:39" ht="14.45" hidden="1" customHeight="1" x14ac:dyDescent="0.2">
      <c r="A97" s="233">
        <v>8.06</v>
      </c>
      <c r="B97" s="281"/>
      <c r="C97" s="282" t="e" vm="1">
        <f>VLOOKUP(BD.PD510[[#This Row],[Pos]],[16]!PPto[#Data],3,FALSE)</f>
        <v>#REF!</v>
      </c>
      <c r="D97" s="283" t="s">
        <v>1083</v>
      </c>
      <c r="E97" s="284" t="str">
        <f>IF(BD.PD510[[#This Row],[.]]="*",VLOOKUP(BD.PD510[[#This Row],[Pos]],[16]Presupuesto!A:H,7,FALSE),"")</f>
        <v/>
      </c>
      <c r="F97" s="285" t="s">
        <v>1049</v>
      </c>
      <c r="G97" s="285"/>
      <c r="H97" s="285"/>
      <c r="I97" s="350">
        <v>1</v>
      </c>
      <c r="J97" s="233" t="s">
        <v>343</v>
      </c>
      <c r="K97" s="351">
        <f>IF(BD.PD510[[#This Row],[Mon]]="DOP",1,HLOOKUP(BD.PD510[[#This Row],[Mon]],$J$1:$K$2,2,FALSE))</f>
        <v>1</v>
      </c>
      <c r="L97" s="343">
        <v>121452.25</v>
      </c>
      <c r="M97" s="286">
        <f>BD.PD510[[#This Row],[Cant.]]*BD.PD510[[#This Row],[ Tasa ]]*BD.PD510[[#This Row],[ Precio Und.]]</f>
        <v>121452.25</v>
      </c>
      <c r="N97" s="352">
        <v>0</v>
      </c>
      <c r="O97" s="286">
        <f>IF(BD.PD510[[#This Row],[Liquid. '[%']]]&lt;&gt;0,(BD.PD510[[#This Row],[Valor Neto '[DOP']]]*BD.PD510[[#This Row],[Liquid. '[%']]])+BD.PD510[[#This Row],[Valor Neto '[DOP']]],BD.PD510[[#This Row],[Valor Neto '[DOP']]])</f>
        <v>121452.25</v>
      </c>
      <c r="P97" s="286">
        <f>BD.PD510[[#This Row],[Ppto. Orden Interna '[DOP']]]/HLOOKUP("USD",$J$1:$K$2,2,FALSE)</f>
        <v>1868.4961538461539</v>
      </c>
      <c r="Q97" s="342" t="s">
        <v>976</v>
      </c>
      <c r="R97" s="342"/>
      <c r="S97" s="342"/>
      <c r="T97" s="342"/>
      <c r="U97" s="342"/>
      <c r="V97" s="285" t="s">
        <v>976</v>
      </c>
      <c r="W97" s="353">
        <v>1</v>
      </c>
      <c r="X97" s="354">
        <v>0.5</v>
      </c>
      <c r="Y97" s="286">
        <f>BD.PD510[[#This Row],[Av.P1 '[%']]]*BD.PD510[[#This Row],[Ppto. Orden Interna '[DOP']]]</f>
        <v>60726.125</v>
      </c>
      <c r="Z97" s="287">
        <v>4</v>
      </c>
      <c r="AA97" s="355">
        <v>0.5</v>
      </c>
      <c r="AB97" s="286">
        <f>BD.PD510[[#This Row],[Av.P2 '[%']]]*BD.PD510[[#This Row],[Ppto. Orden Interna '[DOP']]]</f>
        <v>60726.125</v>
      </c>
      <c r="AC97" s="287"/>
      <c r="AD97" s="355"/>
      <c r="AE97" s="286">
        <f>BD.PD510[[#This Row],[Av.P3 '[%']]]*BD.PD510[[#This Row],[Ppto. Orden Interna '[DOP']]]</f>
        <v>0</v>
      </c>
      <c r="AF97" s="287"/>
      <c r="AG97" s="355"/>
      <c r="AH97" s="286">
        <f>BD.PD510[[#This Row],[Av.P4 '[%']]]*BD.PD510[[#This Row],[Ppto. Orden Interna '[DOP']]]</f>
        <v>0</v>
      </c>
      <c r="AI97" s="287"/>
      <c r="AJ97" s="355"/>
      <c r="AK97" s="286">
        <f>BD.PD510[[#This Row],[Av.P5 '[%']]]*BD.PD510[[#This Row],[Ppto. Orden Interna '[DOP']]]</f>
        <v>0</v>
      </c>
      <c r="AL97" s="356">
        <f>BD.PD510[[#This Row],[Pago 5]]+BD.PD510[[#This Row],[Pago 4]]+BD.PD510[[#This Row],[Pago 3]]+BD.PD510[[#This Row],[Pago 2]]+BD.PD510[[#This Row],[Pago 1]]</f>
        <v>121452.25</v>
      </c>
      <c r="AM97" s="318"/>
    </row>
    <row r="98" spans="1:39" ht="14.45" hidden="1" customHeight="1" x14ac:dyDescent="0.2">
      <c r="A98" s="233">
        <v>8.06</v>
      </c>
      <c r="B98" s="281"/>
      <c r="C98" s="282" t="e" vm="1">
        <f>VLOOKUP(BD.PD510[[#This Row],[Pos]],[16]!PPto[#Data],3,FALSE)</f>
        <v>#REF!</v>
      </c>
      <c r="D98" s="283" t="s">
        <v>1083</v>
      </c>
      <c r="E98" s="284" t="str">
        <f>IF(BD.PD510[[#This Row],[.]]="*",VLOOKUP(BD.PD510[[#This Row],[Pos]],[16]Presupuesto!A:H,7,FALSE),"")</f>
        <v/>
      </c>
      <c r="F98" s="285" t="s">
        <v>1050</v>
      </c>
      <c r="G98" s="285"/>
      <c r="H98" s="285"/>
      <c r="I98" s="350">
        <v>1</v>
      </c>
      <c r="J98" s="233" t="s">
        <v>343</v>
      </c>
      <c r="K98" s="351">
        <f>IF(BD.PD510[[#This Row],[Mon]]="DOP",1,HLOOKUP(BD.PD510[[#This Row],[Mon]],$J$1:$K$2,2,FALSE))</f>
        <v>1</v>
      </c>
      <c r="L98" s="343">
        <v>43333.5</v>
      </c>
      <c r="M98" s="286">
        <f>BD.PD510[[#This Row],[Cant.]]*BD.PD510[[#This Row],[ Tasa ]]*BD.PD510[[#This Row],[ Precio Und.]]</f>
        <v>43333.5</v>
      </c>
      <c r="N98" s="352">
        <v>0</v>
      </c>
      <c r="O98" s="286">
        <f>IF(BD.PD510[[#This Row],[Liquid. '[%']]]&lt;&gt;0,(BD.PD510[[#This Row],[Valor Neto '[DOP']]]*BD.PD510[[#This Row],[Liquid. '[%']]])+BD.PD510[[#This Row],[Valor Neto '[DOP']]],BD.PD510[[#This Row],[Valor Neto '[DOP']]])</f>
        <v>43333.5</v>
      </c>
      <c r="P98" s="286">
        <f>BD.PD510[[#This Row],[Ppto. Orden Interna '[DOP']]]/HLOOKUP("USD",$J$1:$K$2,2,FALSE)</f>
        <v>666.66923076923081</v>
      </c>
      <c r="Q98" s="342" t="s">
        <v>976</v>
      </c>
      <c r="R98" s="342"/>
      <c r="S98" s="342"/>
      <c r="T98" s="342"/>
      <c r="U98" s="342"/>
      <c r="V98" s="285" t="s">
        <v>976</v>
      </c>
      <c r="W98" s="353">
        <v>1</v>
      </c>
      <c r="X98" s="354">
        <v>0.5</v>
      </c>
      <c r="Y98" s="286">
        <f>BD.PD510[[#This Row],[Av.P1 '[%']]]*BD.PD510[[#This Row],[Ppto. Orden Interna '[DOP']]]</f>
        <v>21666.75</v>
      </c>
      <c r="Z98" s="287">
        <v>4</v>
      </c>
      <c r="AA98" s="355">
        <v>0.5</v>
      </c>
      <c r="AB98" s="286">
        <f>BD.PD510[[#This Row],[Av.P2 '[%']]]*BD.PD510[[#This Row],[Ppto. Orden Interna '[DOP']]]</f>
        <v>21666.75</v>
      </c>
      <c r="AC98" s="287"/>
      <c r="AD98" s="355"/>
      <c r="AE98" s="286">
        <f>BD.PD510[[#This Row],[Av.P3 '[%']]]*BD.PD510[[#This Row],[Ppto. Orden Interna '[DOP']]]</f>
        <v>0</v>
      </c>
      <c r="AF98" s="287"/>
      <c r="AG98" s="355"/>
      <c r="AH98" s="286">
        <f>BD.PD510[[#This Row],[Av.P4 '[%']]]*BD.PD510[[#This Row],[Ppto. Orden Interna '[DOP']]]</f>
        <v>0</v>
      </c>
      <c r="AI98" s="287"/>
      <c r="AJ98" s="355"/>
      <c r="AK98" s="286">
        <f>BD.PD510[[#This Row],[Av.P5 '[%']]]*BD.PD510[[#This Row],[Ppto. Orden Interna '[DOP']]]</f>
        <v>0</v>
      </c>
      <c r="AL98" s="356">
        <f>BD.PD510[[#This Row],[Pago 5]]+BD.PD510[[#This Row],[Pago 4]]+BD.PD510[[#This Row],[Pago 3]]+BD.PD510[[#This Row],[Pago 2]]+BD.PD510[[#This Row],[Pago 1]]</f>
        <v>43333.5</v>
      </c>
      <c r="AM98" s="318"/>
    </row>
    <row r="99" spans="1:39" hidden="1" x14ac:dyDescent="0.2">
      <c r="A99" s="233">
        <v>8.06</v>
      </c>
      <c r="B99" s="281"/>
      <c r="C99" s="282" t="e" vm="1">
        <f>VLOOKUP(BD.PD510[[#This Row],[Pos]],[16]!PPto[#Data],3,FALSE)</f>
        <v>#REF!</v>
      </c>
      <c r="D99" s="283" t="s">
        <v>1083</v>
      </c>
      <c r="E99" s="284" t="str">
        <f>IF(BD.PD510[[#This Row],[.]]="*",VLOOKUP(BD.PD510[[#This Row],[Pos]],[16]Presupuesto!A:H,7,FALSE),"")</f>
        <v/>
      </c>
      <c r="F99" s="285" t="s">
        <v>1051</v>
      </c>
      <c r="G99" s="285"/>
      <c r="H99" s="285"/>
      <c r="I99" s="350">
        <v>2</v>
      </c>
      <c r="J99" s="233" t="s">
        <v>343</v>
      </c>
      <c r="K99" s="351">
        <f>IF(BD.PD510[[#This Row],[Mon]]="DOP",1,HLOOKUP(BD.PD510[[#This Row],[Mon]],$J$1:$K$2,2,FALSE))</f>
        <v>1</v>
      </c>
      <c r="L99" s="343">
        <v>24576.28</v>
      </c>
      <c r="M99" s="286">
        <f>BD.PD510[[#This Row],[Cant.]]*BD.PD510[[#This Row],[ Tasa ]]*BD.PD510[[#This Row],[ Precio Und.]]</f>
        <v>49152.56</v>
      </c>
      <c r="N99" s="352">
        <v>0</v>
      </c>
      <c r="O99" s="286">
        <f>IF(BD.PD510[[#This Row],[Liquid. '[%']]]&lt;&gt;0,(BD.PD510[[#This Row],[Valor Neto '[DOP']]]*BD.PD510[[#This Row],[Liquid. '[%']]])+BD.PD510[[#This Row],[Valor Neto '[DOP']]],BD.PD510[[#This Row],[Valor Neto '[DOP']]])</f>
        <v>49152.56</v>
      </c>
      <c r="P99" s="286">
        <f>BD.PD510[[#This Row],[Ppto. Orden Interna '[DOP']]]/HLOOKUP("USD",$J$1:$K$2,2,FALSE)</f>
        <v>756.19323076923069</v>
      </c>
      <c r="Q99" s="342" t="s">
        <v>1052</v>
      </c>
      <c r="R99" s="342"/>
      <c r="S99" s="342"/>
      <c r="T99" s="342"/>
      <c r="U99" s="342"/>
      <c r="V99" s="285" t="s">
        <v>1052</v>
      </c>
      <c r="W99" s="353"/>
      <c r="X99" s="354"/>
      <c r="Y99" s="286">
        <f>BD.PD510[[#This Row],[Av.P1 '[%']]]*BD.PD510[[#This Row],[Ppto. Orden Interna '[DOP']]]</f>
        <v>0</v>
      </c>
      <c r="Z99" s="287"/>
      <c r="AA99" s="355"/>
      <c r="AB99" s="286">
        <f>BD.PD510[[#This Row],[Av.P2 '[%']]]*BD.PD510[[#This Row],[Ppto. Orden Interna '[DOP']]]</f>
        <v>0</v>
      </c>
      <c r="AC99" s="287"/>
      <c r="AD99" s="355"/>
      <c r="AE99" s="286">
        <f>BD.PD510[[#This Row],[Av.P3 '[%']]]*BD.PD510[[#This Row],[Ppto. Orden Interna '[DOP']]]</f>
        <v>0</v>
      </c>
      <c r="AF99" s="287"/>
      <c r="AG99" s="355"/>
      <c r="AH99" s="286">
        <f>BD.PD510[[#This Row],[Av.P4 '[%']]]*BD.PD510[[#This Row],[Ppto. Orden Interna '[DOP']]]</f>
        <v>0</v>
      </c>
      <c r="AI99" s="287"/>
      <c r="AJ99" s="355"/>
      <c r="AK99" s="286">
        <f>BD.PD510[[#This Row],[Av.P5 '[%']]]*BD.PD510[[#This Row],[Ppto. Orden Interna '[DOP']]]</f>
        <v>0</v>
      </c>
      <c r="AL99" s="356">
        <f>BD.PD510[[#This Row],[Pago 5]]+BD.PD510[[#This Row],[Pago 4]]+BD.PD510[[#This Row],[Pago 3]]+BD.PD510[[#This Row],[Pago 2]]+BD.PD510[[#This Row],[Pago 1]]</f>
        <v>0</v>
      </c>
      <c r="AM99" s="318"/>
    </row>
    <row r="100" spans="1:39" hidden="1" x14ac:dyDescent="0.2">
      <c r="A100" s="233">
        <v>8.06</v>
      </c>
      <c r="B100" s="281"/>
      <c r="C100" s="282" t="e" vm="1">
        <f>VLOOKUP(BD.PD510[[#This Row],[Pos]],[16]!PPto[#Data],3,FALSE)</f>
        <v>#REF!</v>
      </c>
      <c r="D100" s="283" t="s">
        <v>1083</v>
      </c>
      <c r="E100" s="284" t="str">
        <f>IF(BD.PD510[[#This Row],[.]]="*",VLOOKUP(BD.PD510[[#This Row],[Pos]],[16]Presupuesto!A:H,7,FALSE),"")</f>
        <v/>
      </c>
      <c r="F100" s="285" t="s">
        <v>1053</v>
      </c>
      <c r="G100" s="285"/>
      <c r="H100" s="285"/>
      <c r="I100" s="350">
        <v>1</v>
      </c>
      <c r="J100" s="233" t="s">
        <v>343</v>
      </c>
      <c r="K100" s="351">
        <f>IF(BD.PD510[[#This Row],[Mon]]="DOP",1,HLOOKUP(BD.PD510[[#This Row],[Mon]],$J$1:$K$2,2,FALSE))</f>
        <v>1</v>
      </c>
      <c r="L100" s="343">
        <v>400000</v>
      </c>
      <c r="M100" s="286">
        <f>BD.PD510[[#This Row],[Cant.]]*BD.PD510[[#This Row],[ Tasa ]]*BD.PD510[[#This Row],[ Precio Und.]]</f>
        <v>400000</v>
      </c>
      <c r="N100" s="352">
        <v>0</v>
      </c>
      <c r="O100" s="286">
        <f>IF(BD.PD510[[#This Row],[Liquid. '[%']]]&lt;&gt;0,(BD.PD510[[#This Row],[Valor Neto '[DOP']]]*BD.PD510[[#This Row],[Liquid. '[%']]])+BD.PD510[[#This Row],[Valor Neto '[DOP']]],BD.PD510[[#This Row],[Valor Neto '[DOP']]])</f>
        <v>400000</v>
      </c>
      <c r="P100" s="286">
        <f>BD.PD510[[#This Row],[Ppto. Orden Interna '[DOP']]]/HLOOKUP("USD",$J$1:$K$2,2,FALSE)</f>
        <v>6153.8461538461543</v>
      </c>
      <c r="Q100" s="342" t="s">
        <v>1054</v>
      </c>
      <c r="R100" s="342"/>
      <c r="S100" s="342"/>
      <c r="T100" s="342"/>
      <c r="U100" s="342"/>
      <c r="V100" s="285" t="s">
        <v>1054</v>
      </c>
      <c r="W100" s="353">
        <v>1</v>
      </c>
      <c r="X100" s="354">
        <v>0.6</v>
      </c>
      <c r="Y100" s="286">
        <f>BD.PD510[[#This Row],[Av.P1 '[%']]]*BD.PD510[[#This Row],[Ppto. Orden Interna '[DOP']]]</f>
        <v>240000</v>
      </c>
      <c r="Z100" s="287">
        <v>3</v>
      </c>
      <c r="AA100" s="355">
        <v>0.4</v>
      </c>
      <c r="AB100" s="286">
        <f>BD.PD510[[#This Row],[Av.P2 '[%']]]*BD.PD510[[#This Row],[Ppto. Orden Interna '[DOP']]]</f>
        <v>160000</v>
      </c>
      <c r="AC100" s="287"/>
      <c r="AD100" s="355"/>
      <c r="AE100" s="286">
        <f>BD.PD510[[#This Row],[Av.P3 '[%']]]*BD.PD510[[#This Row],[Ppto. Orden Interna '[DOP']]]</f>
        <v>0</v>
      </c>
      <c r="AF100" s="287"/>
      <c r="AG100" s="355"/>
      <c r="AH100" s="286">
        <f>BD.PD510[[#This Row],[Av.P4 '[%']]]*BD.PD510[[#This Row],[Ppto. Orden Interna '[DOP']]]</f>
        <v>0</v>
      </c>
      <c r="AI100" s="287"/>
      <c r="AJ100" s="355"/>
      <c r="AK100" s="286">
        <f>BD.PD510[[#This Row],[Av.P5 '[%']]]*BD.PD510[[#This Row],[Ppto. Orden Interna '[DOP']]]</f>
        <v>0</v>
      </c>
      <c r="AL100" s="356">
        <f>BD.PD510[[#This Row],[Pago 5]]+BD.PD510[[#This Row],[Pago 4]]+BD.PD510[[#This Row],[Pago 3]]+BD.PD510[[#This Row],[Pago 2]]+BD.PD510[[#This Row],[Pago 1]]</f>
        <v>400000</v>
      </c>
      <c r="AM100" s="318"/>
    </row>
    <row r="101" spans="1:39" hidden="1" x14ac:dyDescent="0.2">
      <c r="A101" s="233">
        <v>8.06</v>
      </c>
      <c r="B101" s="281"/>
      <c r="C101" s="282" t="e" vm="1">
        <f>VLOOKUP(BD.PD510[[#This Row],[Pos]],[16]!PPto[#Data],3,FALSE)</f>
        <v>#REF!</v>
      </c>
      <c r="D101" s="283" t="s">
        <v>1083</v>
      </c>
      <c r="E101" s="284" t="str">
        <f>IF(BD.PD510[[#This Row],[.]]="*",VLOOKUP(BD.PD510[[#This Row],[Pos]],[16]Presupuesto!A:H,7,FALSE),"")</f>
        <v/>
      </c>
      <c r="F101" s="285" t="s">
        <v>1055</v>
      </c>
      <c r="G101" s="285"/>
      <c r="H101" s="285"/>
      <c r="I101" s="350">
        <v>2</v>
      </c>
      <c r="J101" s="233" t="s">
        <v>343</v>
      </c>
      <c r="K101" s="351">
        <f>IF(BD.PD510[[#This Row],[Mon]]="DOP",1,HLOOKUP(BD.PD510[[#This Row],[Mon]],$J$1:$K$2,2,FALSE))</f>
        <v>1</v>
      </c>
      <c r="L101" s="343">
        <v>12000</v>
      </c>
      <c r="M101" s="286">
        <f>BD.PD510[[#This Row],[Cant.]]*BD.PD510[[#This Row],[ Tasa ]]*BD.PD510[[#This Row],[ Precio Und.]]</f>
        <v>24000</v>
      </c>
      <c r="N101" s="352">
        <v>0</v>
      </c>
      <c r="O101" s="286">
        <f>IF(BD.PD510[[#This Row],[Liquid. '[%']]]&lt;&gt;0,(BD.PD510[[#This Row],[Valor Neto '[DOP']]]*BD.PD510[[#This Row],[Liquid. '[%']]])+BD.PD510[[#This Row],[Valor Neto '[DOP']]],BD.PD510[[#This Row],[Valor Neto '[DOP']]])</f>
        <v>24000</v>
      </c>
      <c r="P101" s="286">
        <f>BD.PD510[[#This Row],[Ppto. Orden Interna '[DOP']]]/HLOOKUP("USD",$J$1:$K$2,2,FALSE)</f>
        <v>369.23076923076923</v>
      </c>
      <c r="Q101" s="342" t="s">
        <v>1056</v>
      </c>
      <c r="R101" s="342"/>
      <c r="S101" s="342"/>
      <c r="T101" s="342"/>
      <c r="U101" s="342"/>
      <c r="V101" s="285" t="s">
        <v>1056</v>
      </c>
      <c r="W101" s="353"/>
      <c r="X101" s="354"/>
      <c r="Y101" s="286">
        <f>BD.PD510[[#This Row],[Av.P1 '[%']]]*BD.PD510[[#This Row],[Ppto. Orden Interna '[DOP']]]</f>
        <v>0</v>
      </c>
      <c r="Z101" s="287"/>
      <c r="AA101" s="355"/>
      <c r="AB101" s="286">
        <f>BD.PD510[[#This Row],[Av.P2 '[%']]]*BD.PD510[[#This Row],[Ppto. Orden Interna '[DOP']]]</f>
        <v>0</v>
      </c>
      <c r="AC101" s="287"/>
      <c r="AD101" s="355"/>
      <c r="AE101" s="286">
        <f>BD.PD510[[#This Row],[Av.P3 '[%']]]*BD.PD510[[#This Row],[Ppto. Orden Interna '[DOP']]]</f>
        <v>0</v>
      </c>
      <c r="AF101" s="287"/>
      <c r="AG101" s="355"/>
      <c r="AH101" s="286">
        <f>BD.PD510[[#This Row],[Av.P4 '[%']]]*BD.PD510[[#This Row],[Ppto. Orden Interna '[DOP']]]</f>
        <v>0</v>
      </c>
      <c r="AI101" s="287"/>
      <c r="AJ101" s="355"/>
      <c r="AK101" s="286">
        <f>BD.PD510[[#This Row],[Av.P5 '[%']]]*BD.PD510[[#This Row],[Ppto. Orden Interna '[DOP']]]</f>
        <v>0</v>
      </c>
      <c r="AL101" s="356">
        <f>BD.PD510[[#This Row],[Pago 5]]+BD.PD510[[#This Row],[Pago 4]]+BD.PD510[[#This Row],[Pago 3]]+BD.PD510[[#This Row],[Pago 2]]+BD.PD510[[#This Row],[Pago 1]]</f>
        <v>0</v>
      </c>
      <c r="AM101" s="318"/>
    </row>
    <row r="102" spans="1:39" hidden="1" x14ac:dyDescent="0.2">
      <c r="A102" s="233">
        <v>8.06</v>
      </c>
      <c r="B102" s="281"/>
      <c r="C102" s="282" t="e" vm="1">
        <f>VLOOKUP(BD.PD510[[#This Row],[Pos]],[16]!PPto[#Data],3,FALSE)</f>
        <v>#REF!</v>
      </c>
      <c r="D102" s="283" t="s">
        <v>1083</v>
      </c>
      <c r="E102" s="284" t="str">
        <f>IF(BD.PD510[[#This Row],[.]]="*",VLOOKUP(BD.PD510[[#This Row],[Pos]],[16]Presupuesto!A:H,7,FALSE),"")</f>
        <v/>
      </c>
      <c r="F102" s="285" t="s">
        <v>1057</v>
      </c>
      <c r="G102" s="285"/>
      <c r="H102" s="285"/>
      <c r="I102" s="350">
        <v>1</v>
      </c>
      <c r="J102" s="233" t="s">
        <v>343</v>
      </c>
      <c r="K102" s="351">
        <f>IF(BD.PD510[[#This Row],[Mon]]="DOP",1,HLOOKUP(BD.PD510[[#This Row],[Mon]],$J$1:$K$2,2,FALSE))</f>
        <v>1</v>
      </c>
      <c r="L102" s="343">
        <v>7769</v>
      </c>
      <c r="M102" s="286">
        <f>BD.PD510[[#This Row],[Cant.]]*BD.PD510[[#This Row],[ Tasa ]]*BD.PD510[[#This Row],[ Precio Und.]]</f>
        <v>7769</v>
      </c>
      <c r="N102" s="352">
        <v>0</v>
      </c>
      <c r="O102" s="286">
        <f>IF(BD.PD510[[#This Row],[Liquid. '[%']]]&lt;&gt;0,(BD.PD510[[#This Row],[Valor Neto '[DOP']]]*BD.PD510[[#This Row],[Liquid. '[%']]])+BD.PD510[[#This Row],[Valor Neto '[DOP']]],BD.PD510[[#This Row],[Valor Neto '[DOP']]])</f>
        <v>7769</v>
      </c>
      <c r="P102" s="286">
        <f>BD.PD510[[#This Row],[Ppto. Orden Interna '[DOP']]]/HLOOKUP("USD",$J$1:$K$2,2,FALSE)</f>
        <v>119.52307692307693</v>
      </c>
      <c r="Q102" s="342" t="s">
        <v>1058</v>
      </c>
      <c r="R102" s="342"/>
      <c r="S102" s="342"/>
      <c r="T102" s="342"/>
      <c r="U102" s="342"/>
      <c r="V102" s="285" t="s">
        <v>1058</v>
      </c>
      <c r="W102" s="353"/>
      <c r="X102" s="354"/>
      <c r="Y102" s="286">
        <f>BD.PD510[[#This Row],[Av.P1 '[%']]]*BD.PD510[[#This Row],[Ppto. Orden Interna '[DOP']]]</f>
        <v>0</v>
      </c>
      <c r="Z102" s="287"/>
      <c r="AA102" s="355"/>
      <c r="AB102" s="286">
        <f>BD.PD510[[#This Row],[Av.P2 '[%']]]*BD.PD510[[#This Row],[Ppto. Orden Interna '[DOP']]]</f>
        <v>0</v>
      </c>
      <c r="AC102" s="287"/>
      <c r="AD102" s="355"/>
      <c r="AE102" s="286">
        <f>BD.PD510[[#This Row],[Av.P3 '[%']]]*BD.PD510[[#This Row],[Ppto. Orden Interna '[DOP']]]</f>
        <v>0</v>
      </c>
      <c r="AF102" s="287"/>
      <c r="AG102" s="355"/>
      <c r="AH102" s="286">
        <f>BD.PD510[[#This Row],[Av.P4 '[%']]]*BD.PD510[[#This Row],[Ppto. Orden Interna '[DOP']]]</f>
        <v>0</v>
      </c>
      <c r="AI102" s="287"/>
      <c r="AJ102" s="355"/>
      <c r="AK102" s="286">
        <f>BD.PD510[[#This Row],[Av.P5 '[%']]]*BD.PD510[[#This Row],[Ppto. Orden Interna '[DOP']]]</f>
        <v>0</v>
      </c>
      <c r="AL102" s="356">
        <f>BD.PD510[[#This Row],[Pago 5]]+BD.PD510[[#This Row],[Pago 4]]+BD.PD510[[#This Row],[Pago 3]]+BD.PD510[[#This Row],[Pago 2]]+BD.PD510[[#This Row],[Pago 1]]</f>
        <v>0</v>
      </c>
      <c r="AM102" s="318"/>
    </row>
    <row r="103" spans="1:39" hidden="1" x14ac:dyDescent="0.2">
      <c r="A103" s="233">
        <v>8.06</v>
      </c>
      <c r="B103" s="281"/>
      <c r="C103" s="282" t="e" vm="1">
        <f>VLOOKUP(BD.PD510[[#This Row],[Pos]],[16]!PPto[#Data],3,FALSE)</f>
        <v>#REF!</v>
      </c>
      <c r="D103" s="283" t="s">
        <v>1083</v>
      </c>
      <c r="E103" s="284" t="str">
        <f>IF(BD.PD510[[#This Row],[.]]="*",VLOOKUP(BD.PD510[[#This Row],[Pos]],[16]Presupuesto!A:H,7,FALSE),"")</f>
        <v/>
      </c>
      <c r="F103" s="285" t="s">
        <v>1059</v>
      </c>
      <c r="G103" s="285"/>
      <c r="H103" s="285"/>
      <c r="I103" s="350">
        <v>1</v>
      </c>
      <c r="J103" s="233" t="s">
        <v>343</v>
      </c>
      <c r="K103" s="351">
        <f>IF(BD.PD510[[#This Row],[Mon]]="DOP",1,HLOOKUP(BD.PD510[[#This Row],[Mon]],$J$1:$K$2,2,FALSE))</f>
        <v>1</v>
      </c>
      <c r="L103" s="343">
        <v>5000</v>
      </c>
      <c r="M103" s="286">
        <f>BD.PD510[[#This Row],[Cant.]]*BD.PD510[[#This Row],[ Tasa ]]*BD.PD510[[#This Row],[ Precio Und.]]</f>
        <v>5000</v>
      </c>
      <c r="N103" s="352">
        <v>0</v>
      </c>
      <c r="O103" s="286">
        <f>IF(BD.PD510[[#This Row],[Liquid. '[%']]]&lt;&gt;0,(BD.PD510[[#This Row],[Valor Neto '[DOP']]]*BD.PD510[[#This Row],[Liquid. '[%']]])+BD.PD510[[#This Row],[Valor Neto '[DOP']]],BD.PD510[[#This Row],[Valor Neto '[DOP']]])</f>
        <v>5000</v>
      </c>
      <c r="P103" s="286">
        <f>BD.PD510[[#This Row],[Ppto. Orden Interna '[DOP']]]/HLOOKUP("USD",$J$1:$K$2,2,FALSE)</f>
        <v>76.92307692307692</v>
      </c>
      <c r="Q103" s="342"/>
      <c r="R103" s="342"/>
      <c r="S103" s="342"/>
      <c r="T103" s="342"/>
      <c r="U103" s="342"/>
      <c r="V103" s="285"/>
      <c r="W103" s="353"/>
      <c r="X103" s="354"/>
      <c r="Y103" s="286">
        <f>BD.PD510[[#This Row],[Av.P1 '[%']]]*BD.PD510[[#This Row],[Ppto. Orden Interna '[DOP']]]</f>
        <v>0</v>
      </c>
      <c r="Z103" s="287"/>
      <c r="AA103" s="355"/>
      <c r="AB103" s="286">
        <f>BD.PD510[[#This Row],[Av.P2 '[%']]]*BD.PD510[[#This Row],[Ppto. Orden Interna '[DOP']]]</f>
        <v>0</v>
      </c>
      <c r="AC103" s="287"/>
      <c r="AD103" s="355"/>
      <c r="AE103" s="286">
        <f>BD.PD510[[#This Row],[Av.P3 '[%']]]*BD.PD510[[#This Row],[Ppto. Orden Interna '[DOP']]]</f>
        <v>0</v>
      </c>
      <c r="AF103" s="287"/>
      <c r="AG103" s="355"/>
      <c r="AH103" s="286">
        <f>BD.PD510[[#This Row],[Av.P4 '[%']]]*BD.PD510[[#This Row],[Ppto. Orden Interna '[DOP']]]</f>
        <v>0</v>
      </c>
      <c r="AI103" s="287"/>
      <c r="AJ103" s="355"/>
      <c r="AK103" s="286">
        <f>BD.PD510[[#This Row],[Av.P5 '[%']]]*BD.PD510[[#This Row],[Ppto. Orden Interna '[DOP']]]</f>
        <v>0</v>
      </c>
      <c r="AL103" s="356">
        <f>BD.PD510[[#This Row],[Pago 5]]+BD.PD510[[#This Row],[Pago 4]]+BD.PD510[[#This Row],[Pago 3]]+BD.PD510[[#This Row],[Pago 2]]+BD.PD510[[#This Row],[Pago 1]]</f>
        <v>0</v>
      </c>
      <c r="AM103" s="318"/>
    </row>
    <row r="104" spans="1:39" hidden="1" x14ac:dyDescent="0.2">
      <c r="A104" s="233">
        <v>8.06</v>
      </c>
      <c r="B104" s="281"/>
      <c r="C104" s="282" t="e" vm="1">
        <f>VLOOKUP(BD.PD510[[#This Row],[Pos]],[16]!PPto[#Data],3,FALSE)</f>
        <v>#REF!</v>
      </c>
      <c r="D104" s="283" t="s">
        <v>1083</v>
      </c>
      <c r="E104" s="284" t="str">
        <f>IF(BD.PD510[[#This Row],[.]]="*",VLOOKUP(BD.PD510[[#This Row],[Pos]],[16]Presupuesto!A:H,7,FALSE),"")</f>
        <v/>
      </c>
      <c r="F104" s="285" t="s">
        <v>1060</v>
      </c>
      <c r="G104" s="285"/>
      <c r="H104" s="285"/>
      <c r="I104" s="350">
        <v>1</v>
      </c>
      <c r="J104" s="233" t="s">
        <v>343</v>
      </c>
      <c r="K104" s="351">
        <f>IF(BD.PD510[[#This Row],[Mon]]="DOP",1,HLOOKUP(BD.PD510[[#This Row],[Mon]],$J$1:$K$2,2,FALSE))</f>
        <v>1</v>
      </c>
      <c r="L104" s="343">
        <v>1975</v>
      </c>
      <c r="M104" s="286">
        <f>BD.PD510[[#This Row],[Cant.]]*BD.PD510[[#This Row],[ Tasa ]]*BD.PD510[[#This Row],[ Precio Und.]]</f>
        <v>1975</v>
      </c>
      <c r="N104" s="352">
        <v>0</v>
      </c>
      <c r="O104" s="286">
        <f>IF(BD.PD510[[#This Row],[Liquid. '[%']]]&lt;&gt;0,(BD.PD510[[#This Row],[Valor Neto '[DOP']]]*BD.PD510[[#This Row],[Liquid. '[%']]])+BD.PD510[[#This Row],[Valor Neto '[DOP']]],BD.PD510[[#This Row],[Valor Neto '[DOP']]])</f>
        <v>1975</v>
      </c>
      <c r="P104" s="286">
        <f>BD.PD510[[#This Row],[Ppto. Orden Interna '[DOP']]]/HLOOKUP("USD",$J$1:$K$2,2,FALSE)</f>
        <v>30.384615384615383</v>
      </c>
      <c r="Q104" s="342" t="s">
        <v>1061</v>
      </c>
      <c r="R104" s="342"/>
      <c r="S104" s="342"/>
      <c r="T104" s="342"/>
      <c r="U104" s="342"/>
      <c r="V104" s="285" t="s">
        <v>1061</v>
      </c>
      <c r="W104" s="353"/>
      <c r="X104" s="354"/>
      <c r="Y104" s="286">
        <f>BD.PD510[[#This Row],[Av.P1 '[%']]]*BD.PD510[[#This Row],[Ppto. Orden Interna '[DOP']]]</f>
        <v>0</v>
      </c>
      <c r="Z104" s="287"/>
      <c r="AA104" s="355"/>
      <c r="AB104" s="286">
        <f>BD.PD510[[#This Row],[Av.P2 '[%']]]*BD.PD510[[#This Row],[Ppto. Orden Interna '[DOP']]]</f>
        <v>0</v>
      </c>
      <c r="AC104" s="287"/>
      <c r="AD104" s="355"/>
      <c r="AE104" s="286">
        <f>BD.PD510[[#This Row],[Av.P3 '[%']]]*BD.PD510[[#This Row],[Ppto. Orden Interna '[DOP']]]</f>
        <v>0</v>
      </c>
      <c r="AF104" s="287"/>
      <c r="AG104" s="355"/>
      <c r="AH104" s="286">
        <f>BD.PD510[[#This Row],[Av.P4 '[%']]]*BD.PD510[[#This Row],[Ppto. Orden Interna '[DOP']]]</f>
        <v>0</v>
      </c>
      <c r="AI104" s="287"/>
      <c r="AJ104" s="355"/>
      <c r="AK104" s="286">
        <f>BD.PD510[[#This Row],[Av.P5 '[%']]]*BD.PD510[[#This Row],[Ppto. Orden Interna '[DOP']]]</f>
        <v>0</v>
      </c>
      <c r="AL104" s="356">
        <f>BD.PD510[[#This Row],[Pago 5]]+BD.PD510[[#This Row],[Pago 4]]+BD.PD510[[#This Row],[Pago 3]]+BD.PD510[[#This Row],[Pago 2]]+BD.PD510[[#This Row],[Pago 1]]</f>
        <v>0</v>
      </c>
      <c r="AM104" s="318"/>
    </row>
    <row r="105" spans="1:39" hidden="1" x14ac:dyDescent="0.2">
      <c r="A105" s="233">
        <v>8.06</v>
      </c>
      <c r="B105" s="281"/>
      <c r="C105" s="282" t="e" vm="1">
        <f>VLOOKUP(BD.PD510[[#This Row],[Pos]],[16]!PPto[#Data],3,FALSE)</f>
        <v>#REF!</v>
      </c>
      <c r="D105" s="283" t="s">
        <v>1083</v>
      </c>
      <c r="E105" s="284" t="str">
        <f>IF(BD.PD510[[#This Row],[.]]="*",VLOOKUP(BD.PD510[[#This Row],[Pos]],[16]Presupuesto!A:H,7,FALSE),"")</f>
        <v/>
      </c>
      <c r="F105" s="285" t="s">
        <v>1062</v>
      </c>
      <c r="G105" s="285"/>
      <c r="H105" s="285"/>
      <c r="I105" s="350">
        <v>3</v>
      </c>
      <c r="J105" s="233" t="s">
        <v>343</v>
      </c>
      <c r="K105" s="351">
        <f>IF(BD.PD510[[#This Row],[Mon]]="DOP",1,HLOOKUP(BD.PD510[[#This Row],[Mon]],$J$1:$K$2,2,FALSE))</f>
        <v>1</v>
      </c>
      <c r="L105" s="343">
        <v>5000</v>
      </c>
      <c r="M105" s="286">
        <f>BD.PD510[[#This Row],[Cant.]]*BD.PD510[[#This Row],[ Tasa ]]*BD.PD510[[#This Row],[ Precio Und.]]</f>
        <v>15000</v>
      </c>
      <c r="N105" s="352">
        <v>0</v>
      </c>
      <c r="O105" s="286">
        <f>IF(BD.PD510[[#This Row],[Liquid. '[%']]]&lt;&gt;0,(BD.PD510[[#This Row],[Valor Neto '[DOP']]]*BD.PD510[[#This Row],[Liquid. '[%']]])+BD.PD510[[#This Row],[Valor Neto '[DOP']]],BD.PD510[[#This Row],[Valor Neto '[DOP']]])</f>
        <v>15000</v>
      </c>
      <c r="P105" s="286">
        <f>BD.PD510[[#This Row],[Ppto. Orden Interna '[DOP']]]/HLOOKUP("USD",$J$1:$K$2,2,FALSE)</f>
        <v>230.76923076923077</v>
      </c>
      <c r="Q105" s="342" t="s">
        <v>1063</v>
      </c>
      <c r="R105" s="342"/>
      <c r="S105" s="342"/>
      <c r="T105" s="342"/>
      <c r="U105" s="342"/>
      <c r="V105" s="285" t="s">
        <v>1063</v>
      </c>
      <c r="W105" s="353"/>
      <c r="X105" s="354"/>
      <c r="Y105" s="286">
        <f>BD.PD510[[#This Row],[Av.P1 '[%']]]*BD.PD510[[#This Row],[Ppto. Orden Interna '[DOP']]]</f>
        <v>0</v>
      </c>
      <c r="Z105" s="287"/>
      <c r="AA105" s="355"/>
      <c r="AB105" s="286">
        <f>BD.PD510[[#This Row],[Av.P2 '[%']]]*BD.PD510[[#This Row],[Ppto. Orden Interna '[DOP']]]</f>
        <v>0</v>
      </c>
      <c r="AC105" s="287"/>
      <c r="AD105" s="355"/>
      <c r="AE105" s="286">
        <f>BD.PD510[[#This Row],[Av.P3 '[%']]]*BD.PD510[[#This Row],[Ppto. Orden Interna '[DOP']]]</f>
        <v>0</v>
      </c>
      <c r="AF105" s="287"/>
      <c r="AG105" s="355"/>
      <c r="AH105" s="286">
        <f>BD.PD510[[#This Row],[Av.P4 '[%']]]*BD.PD510[[#This Row],[Ppto. Orden Interna '[DOP']]]</f>
        <v>0</v>
      </c>
      <c r="AI105" s="287"/>
      <c r="AJ105" s="355"/>
      <c r="AK105" s="286">
        <f>BD.PD510[[#This Row],[Av.P5 '[%']]]*BD.PD510[[#This Row],[Ppto. Orden Interna '[DOP']]]</f>
        <v>0</v>
      </c>
      <c r="AL105" s="356">
        <f>BD.PD510[[#This Row],[Pago 5]]+BD.PD510[[#This Row],[Pago 4]]+BD.PD510[[#This Row],[Pago 3]]+BD.PD510[[#This Row],[Pago 2]]+BD.PD510[[#This Row],[Pago 1]]</f>
        <v>0</v>
      </c>
      <c r="AM105" s="318"/>
    </row>
    <row r="106" spans="1:39" ht="13.7" hidden="1" customHeight="1" x14ac:dyDescent="0.2">
      <c r="A106" s="233">
        <v>8.06</v>
      </c>
      <c r="B106" s="281"/>
      <c r="C106" s="282" t="e" vm="1">
        <f>VLOOKUP(BD.PD510[[#This Row],[Pos]],[16]!PPto[#Data],3,FALSE)</f>
        <v>#REF!</v>
      </c>
      <c r="D106" s="283" t="s">
        <v>1083</v>
      </c>
      <c r="E106" s="284" t="str">
        <f>IF(BD.PD510[[#This Row],[.]]="*",VLOOKUP(BD.PD510[[#This Row],[Pos]],[16]Presupuesto!A:H,7,FALSE),"")</f>
        <v/>
      </c>
      <c r="F106" s="285" t="s">
        <v>1064</v>
      </c>
      <c r="G106" s="285"/>
      <c r="H106" s="285"/>
      <c r="I106" s="350">
        <v>1</v>
      </c>
      <c r="J106" s="233" t="s">
        <v>343</v>
      </c>
      <c r="K106" s="351">
        <f>IF(BD.PD510[[#This Row],[Mon]]="DOP",1,HLOOKUP(BD.PD510[[#This Row],[Mon]],$J$1:$K$2,2,FALSE))</f>
        <v>1</v>
      </c>
      <c r="L106" s="343">
        <v>12000</v>
      </c>
      <c r="M106" s="286">
        <f>BD.PD510[[#This Row],[Cant.]]*BD.PD510[[#This Row],[ Tasa ]]*BD.PD510[[#This Row],[ Precio Und.]]</f>
        <v>12000</v>
      </c>
      <c r="N106" s="352">
        <v>0</v>
      </c>
      <c r="O106" s="286">
        <f>IF(BD.PD510[[#This Row],[Liquid. '[%']]]&lt;&gt;0,(BD.PD510[[#This Row],[Valor Neto '[DOP']]]*BD.PD510[[#This Row],[Liquid. '[%']]])+BD.PD510[[#This Row],[Valor Neto '[DOP']]],BD.PD510[[#This Row],[Valor Neto '[DOP']]])</f>
        <v>12000</v>
      </c>
      <c r="P106" s="286">
        <f>BD.PD510[[#This Row],[Ppto. Orden Interna '[DOP']]]/HLOOKUP("USD",$J$1:$K$2,2,FALSE)</f>
        <v>184.61538461538461</v>
      </c>
      <c r="Q106" s="342" t="s">
        <v>1063</v>
      </c>
      <c r="R106" s="342"/>
      <c r="S106" s="342"/>
      <c r="T106" s="342"/>
      <c r="U106" s="342"/>
      <c r="V106" s="285" t="s">
        <v>1063</v>
      </c>
      <c r="W106" s="353"/>
      <c r="X106" s="354"/>
      <c r="Y106" s="286">
        <f>BD.PD510[[#This Row],[Av.P1 '[%']]]*BD.PD510[[#This Row],[Ppto. Orden Interna '[DOP']]]</f>
        <v>0</v>
      </c>
      <c r="Z106" s="287"/>
      <c r="AA106" s="355"/>
      <c r="AB106" s="286">
        <f>BD.PD510[[#This Row],[Av.P2 '[%']]]*BD.PD510[[#This Row],[Ppto. Orden Interna '[DOP']]]</f>
        <v>0</v>
      </c>
      <c r="AC106" s="287"/>
      <c r="AD106" s="355"/>
      <c r="AE106" s="286">
        <f>BD.PD510[[#This Row],[Av.P3 '[%']]]*BD.PD510[[#This Row],[Ppto. Orden Interna '[DOP']]]</f>
        <v>0</v>
      </c>
      <c r="AF106" s="287"/>
      <c r="AG106" s="355"/>
      <c r="AH106" s="286">
        <f>BD.PD510[[#This Row],[Av.P4 '[%']]]*BD.PD510[[#This Row],[Ppto. Orden Interna '[DOP']]]</f>
        <v>0</v>
      </c>
      <c r="AI106" s="287"/>
      <c r="AJ106" s="355"/>
      <c r="AK106" s="286">
        <f>BD.PD510[[#This Row],[Av.P5 '[%']]]*BD.PD510[[#This Row],[Ppto. Orden Interna '[DOP']]]</f>
        <v>0</v>
      </c>
      <c r="AL106" s="356">
        <f>BD.PD510[[#This Row],[Pago 5]]+BD.PD510[[#This Row],[Pago 4]]+BD.PD510[[#This Row],[Pago 3]]+BD.PD510[[#This Row],[Pago 2]]+BD.PD510[[#This Row],[Pago 1]]</f>
        <v>0</v>
      </c>
      <c r="AM106" s="318"/>
    </row>
    <row r="107" spans="1:39" hidden="1" x14ac:dyDescent="0.2">
      <c r="A107" s="233">
        <v>8.06</v>
      </c>
      <c r="B107" s="281"/>
      <c r="C107" s="282" t="e" vm="1">
        <f>VLOOKUP(BD.PD510[[#This Row],[Pos]],[16]!PPto[#Data],3,FALSE)</f>
        <v>#REF!</v>
      </c>
      <c r="D107" s="283" t="s">
        <v>1083</v>
      </c>
      <c r="E107" s="284" t="str">
        <f>IF(BD.PD510[[#This Row],[.]]="*",VLOOKUP(BD.PD510[[#This Row],[Pos]],[16]Presupuesto!A:H,7,FALSE),"")</f>
        <v/>
      </c>
      <c r="F107" s="285" t="s">
        <v>1065</v>
      </c>
      <c r="G107" s="285"/>
      <c r="H107" s="285"/>
      <c r="I107" s="350">
        <v>1</v>
      </c>
      <c r="J107" s="233" t="s">
        <v>343</v>
      </c>
      <c r="K107" s="351">
        <f>IF(BD.PD510[[#This Row],[Mon]]="DOP",1,HLOOKUP(BD.PD510[[#This Row],[Mon]],$J$1:$K$2,2,FALSE))</f>
        <v>1</v>
      </c>
      <c r="L107" s="343">
        <v>3000</v>
      </c>
      <c r="M107" s="286">
        <f>BD.PD510[[#This Row],[Cant.]]*BD.PD510[[#This Row],[ Tasa ]]*BD.PD510[[#This Row],[ Precio Und.]]</f>
        <v>3000</v>
      </c>
      <c r="N107" s="352">
        <v>0</v>
      </c>
      <c r="O107" s="286">
        <f>IF(BD.PD510[[#This Row],[Liquid. '[%']]]&lt;&gt;0,(BD.PD510[[#This Row],[Valor Neto '[DOP']]]*BD.PD510[[#This Row],[Liquid. '[%']]])+BD.PD510[[#This Row],[Valor Neto '[DOP']]],BD.PD510[[#This Row],[Valor Neto '[DOP']]])</f>
        <v>3000</v>
      </c>
      <c r="P107" s="286">
        <f>BD.PD510[[#This Row],[Ppto. Orden Interna '[DOP']]]/HLOOKUP("USD",$J$1:$K$2,2,FALSE)</f>
        <v>46.153846153846153</v>
      </c>
      <c r="Q107" s="342" t="s">
        <v>743</v>
      </c>
      <c r="R107" s="342"/>
      <c r="S107" s="342"/>
      <c r="T107" s="342"/>
      <c r="U107" s="342"/>
      <c r="V107" s="285" t="s">
        <v>743</v>
      </c>
      <c r="W107" s="353"/>
      <c r="X107" s="354"/>
      <c r="Y107" s="286">
        <f>BD.PD510[[#This Row],[Av.P1 '[%']]]*BD.PD510[[#This Row],[Ppto. Orden Interna '[DOP']]]</f>
        <v>0</v>
      </c>
      <c r="Z107" s="287"/>
      <c r="AA107" s="355"/>
      <c r="AB107" s="286">
        <f>BD.PD510[[#This Row],[Av.P2 '[%']]]*BD.PD510[[#This Row],[Ppto. Orden Interna '[DOP']]]</f>
        <v>0</v>
      </c>
      <c r="AC107" s="287"/>
      <c r="AD107" s="355"/>
      <c r="AE107" s="286">
        <f>BD.PD510[[#This Row],[Av.P3 '[%']]]*BD.PD510[[#This Row],[Ppto. Orden Interna '[DOP']]]</f>
        <v>0</v>
      </c>
      <c r="AF107" s="287"/>
      <c r="AG107" s="355"/>
      <c r="AH107" s="286">
        <f>BD.PD510[[#This Row],[Av.P4 '[%']]]*BD.PD510[[#This Row],[Ppto. Orden Interna '[DOP']]]</f>
        <v>0</v>
      </c>
      <c r="AI107" s="287"/>
      <c r="AJ107" s="355"/>
      <c r="AK107" s="286">
        <f>BD.PD510[[#This Row],[Av.P5 '[%']]]*BD.PD510[[#This Row],[Ppto. Orden Interna '[DOP']]]</f>
        <v>0</v>
      </c>
      <c r="AL107" s="356">
        <f>BD.PD510[[#This Row],[Pago 5]]+BD.PD510[[#This Row],[Pago 4]]+BD.PD510[[#This Row],[Pago 3]]+BD.PD510[[#This Row],[Pago 2]]+BD.PD510[[#This Row],[Pago 1]]</f>
        <v>0</v>
      </c>
      <c r="AM107" s="318"/>
    </row>
    <row r="108" spans="1:39" hidden="1" x14ac:dyDescent="0.2">
      <c r="A108" s="233">
        <v>8.06</v>
      </c>
      <c r="B108" s="281"/>
      <c r="C108" s="282" t="e" vm="1">
        <f>VLOOKUP(BD.PD510[[#This Row],[Pos]],[16]!PPto[#Data],3,FALSE)</f>
        <v>#REF!</v>
      </c>
      <c r="D108" s="283" t="s">
        <v>1083</v>
      </c>
      <c r="E108" s="284" t="str">
        <f>IF(BD.PD510[[#This Row],[.]]="*",VLOOKUP(BD.PD510[[#This Row],[Pos]],[16]Presupuesto!A:H,7,FALSE),"")</f>
        <v/>
      </c>
      <c r="F108" s="285" t="s">
        <v>1066</v>
      </c>
      <c r="G108" s="285"/>
      <c r="H108" s="285"/>
      <c r="I108" s="350">
        <v>1</v>
      </c>
      <c r="J108" s="233" t="s">
        <v>343</v>
      </c>
      <c r="K108" s="351">
        <f>IF(BD.PD510[[#This Row],[Mon]]="DOP",1,HLOOKUP(BD.PD510[[#This Row],[Mon]],$J$1:$K$2,2,FALSE))</f>
        <v>1</v>
      </c>
      <c r="L108" s="343">
        <v>30000</v>
      </c>
      <c r="M108" s="286">
        <f>BD.PD510[[#This Row],[Cant.]]*BD.PD510[[#This Row],[ Tasa ]]*BD.PD510[[#This Row],[ Precio Und.]]</f>
        <v>30000</v>
      </c>
      <c r="N108" s="352">
        <v>0</v>
      </c>
      <c r="O108" s="286">
        <f>IF(BD.PD510[[#This Row],[Liquid. '[%']]]&lt;&gt;0,(BD.PD510[[#This Row],[Valor Neto '[DOP']]]*BD.PD510[[#This Row],[Liquid. '[%']]])+BD.PD510[[#This Row],[Valor Neto '[DOP']]],BD.PD510[[#This Row],[Valor Neto '[DOP']]])</f>
        <v>30000</v>
      </c>
      <c r="P108" s="286">
        <f>BD.PD510[[#This Row],[Ppto. Orden Interna '[DOP']]]/HLOOKUP("USD",$J$1:$K$2,2,FALSE)</f>
        <v>461.53846153846155</v>
      </c>
      <c r="Q108" s="342"/>
      <c r="R108" s="342"/>
      <c r="S108" s="342"/>
      <c r="T108" s="342"/>
      <c r="U108" s="342"/>
      <c r="V108" s="285"/>
      <c r="W108" s="353"/>
      <c r="X108" s="354"/>
      <c r="Y108" s="286">
        <f>BD.PD510[[#This Row],[Av.P1 '[%']]]*BD.PD510[[#This Row],[Ppto. Orden Interna '[DOP']]]</f>
        <v>0</v>
      </c>
      <c r="Z108" s="287"/>
      <c r="AA108" s="355"/>
      <c r="AB108" s="286">
        <f>BD.PD510[[#This Row],[Av.P2 '[%']]]*BD.PD510[[#This Row],[Ppto. Orden Interna '[DOP']]]</f>
        <v>0</v>
      </c>
      <c r="AC108" s="287"/>
      <c r="AD108" s="355"/>
      <c r="AE108" s="286">
        <f>BD.PD510[[#This Row],[Av.P3 '[%']]]*BD.PD510[[#This Row],[Ppto. Orden Interna '[DOP']]]</f>
        <v>0</v>
      </c>
      <c r="AF108" s="287"/>
      <c r="AG108" s="355"/>
      <c r="AH108" s="286">
        <f>BD.PD510[[#This Row],[Av.P4 '[%']]]*BD.PD510[[#This Row],[Ppto. Orden Interna '[DOP']]]</f>
        <v>0</v>
      </c>
      <c r="AI108" s="287"/>
      <c r="AJ108" s="355"/>
      <c r="AK108" s="286">
        <f>BD.PD510[[#This Row],[Av.P5 '[%']]]*BD.PD510[[#This Row],[Ppto. Orden Interna '[DOP']]]</f>
        <v>0</v>
      </c>
      <c r="AL108" s="356">
        <f>BD.PD510[[#This Row],[Pago 5]]+BD.PD510[[#This Row],[Pago 4]]+BD.PD510[[#This Row],[Pago 3]]+BD.PD510[[#This Row],[Pago 2]]+BD.PD510[[#This Row],[Pago 1]]</f>
        <v>0</v>
      </c>
      <c r="AM108" s="318"/>
    </row>
    <row r="109" spans="1:39" hidden="1" x14ac:dyDescent="0.2">
      <c r="A109" s="233">
        <v>8.06</v>
      </c>
      <c r="B109" s="281"/>
      <c r="C109" s="282" t="e" vm="1">
        <f>VLOOKUP(BD.PD510[[#This Row],[Pos]],[16]!PPto[#Data],3,FALSE)</f>
        <v>#REF!</v>
      </c>
      <c r="D109" s="283" t="s">
        <v>1083</v>
      </c>
      <c r="E109" s="284" t="str">
        <f>IF(BD.PD510[[#This Row],[.]]="*",VLOOKUP(BD.PD510[[#This Row],[Pos]],[16]Presupuesto!A:H,7,FALSE),"")</f>
        <v/>
      </c>
      <c r="F109" s="285" t="s">
        <v>1067</v>
      </c>
      <c r="G109" s="285"/>
      <c r="H109" s="285"/>
      <c r="I109" s="350">
        <v>2</v>
      </c>
      <c r="J109" s="233" t="s">
        <v>285</v>
      </c>
      <c r="K109" s="351">
        <f>IF(BD.PD510[[#This Row],[Mon]]="DOP",1,HLOOKUP(BD.PD510[[#This Row],[Mon]],$J$1:$K$2,2,FALSE))</f>
        <v>77</v>
      </c>
      <c r="L109" s="343">
        <v>4850</v>
      </c>
      <c r="M109" s="286">
        <f>BD.PD510[[#This Row],[Cant.]]*BD.PD510[[#This Row],[ Tasa ]]*BD.PD510[[#This Row],[ Precio Und.]]</f>
        <v>746900</v>
      </c>
      <c r="N109" s="352">
        <v>0.15</v>
      </c>
      <c r="O109" s="286">
        <f>IF(BD.PD510[[#This Row],[Liquid. '[%']]]&lt;&gt;0,(BD.PD510[[#This Row],[Valor Neto '[DOP']]]*BD.PD510[[#This Row],[Liquid. '[%']]])+BD.PD510[[#This Row],[Valor Neto '[DOP']]],BD.PD510[[#This Row],[Valor Neto '[DOP']]])</f>
        <v>858935</v>
      </c>
      <c r="P109" s="286">
        <f>BD.PD510[[#This Row],[Ppto. Orden Interna '[DOP']]]/HLOOKUP("USD",$J$1:$K$2,2,FALSE)</f>
        <v>13214.384615384615</v>
      </c>
      <c r="Q109" s="342" t="s">
        <v>1043</v>
      </c>
      <c r="R109" s="342"/>
      <c r="S109" s="342"/>
      <c r="T109" s="342"/>
      <c r="U109" s="342"/>
      <c r="V109" s="285" t="s">
        <v>1043</v>
      </c>
      <c r="W109" s="353">
        <v>1</v>
      </c>
      <c r="X109" s="354">
        <v>1</v>
      </c>
      <c r="Y109" s="286">
        <f>BD.PD510[[#This Row],[Av.P1 '[%']]]*BD.PD510[[#This Row],[Ppto. Orden Interna '[DOP']]]</f>
        <v>858935</v>
      </c>
      <c r="Z109" s="287"/>
      <c r="AA109" s="355"/>
      <c r="AB109" s="286">
        <f>BD.PD510[[#This Row],[Av.P2 '[%']]]*BD.PD510[[#This Row],[Ppto. Orden Interna '[DOP']]]</f>
        <v>0</v>
      </c>
      <c r="AC109" s="287"/>
      <c r="AD109" s="355"/>
      <c r="AE109" s="286">
        <f>BD.PD510[[#This Row],[Av.P3 '[%']]]*BD.PD510[[#This Row],[Ppto. Orden Interna '[DOP']]]</f>
        <v>0</v>
      </c>
      <c r="AF109" s="287"/>
      <c r="AG109" s="355"/>
      <c r="AH109" s="286">
        <f>BD.PD510[[#This Row],[Av.P4 '[%']]]*BD.PD510[[#This Row],[Ppto. Orden Interna '[DOP']]]</f>
        <v>0</v>
      </c>
      <c r="AI109" s="287"/>
      <c r="AJ109" s="355"/>
      <c r="AK109" s="286">
        <f>BD.PD510[[#This Row],[Av.P5 '[%']]]*BD.PD510[[#This Row],[Ppto. Orden Interna '[DOP']]]</f>
        <v>0</v>
      </c>
      <c r="AL109" s="356">
        <f>BD.PD510[[#This Row],[Pago 5]]+BD.PD510[[#This Row],[Pago 4]]+BD.PD510[[#This Row],[Pago 3]]+BD.PD510[[#This Row],[Pago 2]]+BD.PD510[[#This Row],[Pago 1]]</f>
        <v>858935</v>
      </c>
      <c r="AM109" s="318"/>
    </row>
    <row r="110" spans="1:39" hidden="1" x14ac:dyDescent="0.2">
      <c r="A110" s="233">
        <v>8.06</v>
      </c>
      <c r="B110" s="281"/>
      <c r="C110" s="282" t="e" vm="1">
        <f>VLOOKUP(BD.PD510[[#This Row],[Pos]],[16]!PPto[#Data],3,FALSE)</f>
        <v>#REF!</v>
      </c>
      <c r="D110" s="283" t="s">
        <v>1083</v>
      </c>
      <c r="E110" s="284" t="str">
        <f>IF(BD.PD510[[#This Row],[.]]="*",VLOOKUP(BD.PD510[[#This Row],[Pos]],[16]Presupuesto!A:H,7,FALSE),"")</f>
        <v/>
      </c>
      <c r="F110" s="285" t="s">
        <v>1068</v>
      </c>
      <c r="G110" s="285"/>
      <c r="H110" s="285"/>
      <c r="I110" s="350">
        <v>1</v>
      </c>
      <c r="J110" s="233" t="s">
        <v>285</v>
      </c>
      <c r="K110" s="351">
        <f>IF(BD.PD510[[#This Row],[Mon]]="DOP",1,HLOOKUP(BD.PD510[[#This Row],[Mon]],$J$1:$K$2,2,FALSE))</f>
        <v>77</v>
      </c>
      <c r="L110" s="343">
        <v>2225</v>
      </c>
      <c r="M110" s="286">
        <f>BD.PD510[[#This Row],[Cant.]]*BD.PD510[[#This Row],[ Tasa ]]*BD.PD510[[#This Row],[ Precio Und.]]</f>
        <v>171325</v>
      </c>
      <c r="N110" s="352">
        <v>0.15</v>
      </c>
      <c r="O110" s="286">
        <f>IF(BD.PD510[[#This Row],[Liquid. '[%']]]&lt;&gt;0,(BD.PD510[[#This Row],[Valor Neto '[DOP']]]*BD.PD510[[#This Row],[Liquid. '[%']]])+BD.PD510[[#This Row],[Valor Neto '[DOP']]],BD.PD510[[#This Row],[Valor Neto '[DOP']]])</f>
        <v>197023.75</v>
      </c>
      <c r="P110" s="286">
        <f>BD.PD510[[#This Row],[Ppto. Orden Interna '[DOP']]]/HLOOKUP("USD",$J$1:$K$2,2,FALSE)</f>
        <v>3031.1346153846152</v>
      </c>
      <c r="Q110" s="342" t="s">
        <v>1043</v>
      </c>
      <c r="R110" s="342"/>
      <c r="S110" s="342"/>
      <c r="T110" s="342"/>
      <c r="U110" s="342"/>
      <c r="V110" s="285" t="s">
        <v>1043</v>
      </c>
      <c r="W110" s="353">
        <v>1</v>
      </c>
      <c r="X110" s="354">
        <v>1</v>
      </c>
      <c r="Y110" s="286">
        <f>BD.PD510[[#This Row],[Av.P1 '[%']]]*BD.PD510[[#This Row],[Ppto. Orden Interna '[DOP']]]</f>
        <v>197023.75</v>
      </c>
      <c r="Z110" s="287"/>
      <c r="AA110" s="355"/>
      <c r="AB110" s="286">
        <f>BD.PD510[[#This Row],[Av.P2 '[%']]]*BD.PD510[[#This Row],[Ppto. Orden Interna '[DOP']]]</f>
        <v>0</v>
      </c>
      <c r="AC110" s="287"/>
      <c r="AD110" s="355"/>
      <c r="AE110" s="286">
        <f>BD.PD510[[#This Row],[Av.P3 '[%']]]*BD.PD510[[#This Row],[Ppto. Orden Interna '[DOP']]]</f>
        <v>0</v>
      </c>
      <c r="AF110" s="287"/>
      <c r="AG110" s="355"/>
      <c r="AH110" s="286">
        <f>BD.PD510[[#This Row],[Av.P4 '[%']]]*BD.PD510[[#This Row],[Ppto. Orden Interna '[DOP']]]</f>
        <v>0</v>
      </c>
      <c r="AI110" s="287"/>
      <c r="AJ110" s="355"/>
      <c r="AK110" s="286">
        <f>BD.PD510[[#This Row],[Av.P5 '[%']]]*BD.PD510[[#This Row],[Ppto. Orden Interna '[DOP']]]</f>
        <v>0</v>
      </c>
      <c r="AL110" s="356">
        <f>BD.PD510[[#This Row],[Pago 5]]+BD.PD510[[#This Row],[Pago 4]]+BD.PD510[[#This Row],[Pago 3]]+BD.PD510[[#This Row],[Pago 2]]+BD.PD510[[#This Row],[Pago 1]]</f>
        <v>197023.75</v>
      </c>
      <c r="AM110" s="318"/>
    </row>
    <row r="111" spans="1:39" hidden="1" x14ac:dyDescent="0.2">
      <c r="A111" s="233">
        <v>8.06</v>
      </c>
      <c r="B111" s="281"/>
      <c r="C111" s="282" t="e" vm="1">
        <f>VLOOKUP(BD.PD510[[#This Row],[Pos]],[16]!PPto[#Data],3,FALSE)</f>
        <v>#REF!</v>
      </c>
      <c r="D111" s="283" t="s">
        <v>1083</v>
      </c>
      <c r="E111" s="284" t="str">
        <f>IF(BD.PD510[[#This Row],[.]]="*",VLOOKUP(BD.PD510[[#This Row],[Pos]],[16]Presupuesto!A:H,7,FALSE),"")</f>
        <v/>
      </c>
      <c r="F111" s="285" t="s">
        <v>1069</v>
      </c>
      <c r="G111" s="285"/>
      <c r="H111" s="285"/>
      <c r="I111" s="350">
        <v>1</v>
      </c>
      <c r="J111" s="233" t="s">
        <v>343</v>
      </c>
      <c r="K111" s="351">
        <f>IF(BD.PD510[[#This Row],[Mon]]="DOP",1,HLOOKUP(BD.PD510[[#This Row],[Mon]],$J$1:$K$2,2,FALSE))</f>
        <v>1</v>
      </c>
      <c r="L111" s="343">
        <v>10588.98</v>
      </c>
      <c r="M111" s="286">
        <f>BD.PD510[[#This Row],[Cant.]]*BD.PD510[[#This Row],[ Tasa ]]*BD.PD510[[#This Row],[ Precio Und.]]</f>
        <v>10588.98</v>
      </c>
      <c r="N111" s="352">
        <v>0</v>
      </c>
      <c r="O111" s="286">
        <f>IF(BD.PD510[[#This Row],[Liquid. '[%']]]&lt;&gt;0,(BD.PD510[[#This Row],[Valor Neto '[DOP']]]*BD.PD510[[#This Row],[Liquid. '[%']]])+BD.PD510[[#This Row],[Valor Neto '[DOP']]],BD.PD510[[#This Row],[Valor Neto '[DOP']]])</f>
        <v>10588.98</v>
      </c>
      <c r="P111" s="286">
        <f>BD.PD510[[#This Row],[Ppto. Orden Interna '[DOP']]]/HLOOKUP("USD",$J$1:$K$2,2,FALSE)</f>
        <v>162.90738461538461</v>
      </c>
      <c r="Q111" s="342" t="s">
        <v>1070</v>
      </c>
      <c r="R111" s="342"/>
      <c r="S111" s="342"/>
      <c r="T111" s="342"/>
      <c r="U111" s="342"/>
      <c r="V111" s="285" t="s">
        <v>1070</v>
      </c>
      <c r="W111" s="353">
        <v>1</v>
      </c>
      <c r="X111" s="354">
        <v>1</v>
      </c>
      <c r="Y111" s="286">
        <f>BD.PD510[[#This Row],[Av.P1 '[%']]]*BD.PD510[[#This Row],[Ppto. Orden Interna '[DOP']]]</f>
        <v>10588.98</v>
      </c>
      <c r="Z111" s="287"/>
      <c r="AA111" s="355"/>
      <c r="AB111" s="286">
        <f>BD.PD510[[#This Row],[Av.P2 '[%']]]*BD.PD510[[#This Row],[Ppto. Orden Interna '[DOP']]]</f>
        <v>0</v>
      </c>
      <c r="AC111" s="287"/>
      <c r="AD111" s="355"/>
      <c r="AE111" s="286">
        <f>BD.PD510[[#This Row],[Av.P3 '[%']]]*BD.PD510[[#This Row],[Ppto. Orden Interna '[DOP']]]</f>
        <v>0</v>
      </c>
      <c r="AF111" s="287"/>
      <c r="AG111" s="355"/>
      <c r="AH111" s="286">
        <f>BD.PD510[[#This Row],[Av.P4 '[%']]]*BD.PD510[[#This Row],[Ppto. Orden Interna '[DOP']]]</f>
        <v>0</v>
      </c>
      <c r="AI111" s="287"/>
      <c r="AJ111" s="355"/>
      <c r="AK111" s="286">
        <f>BD.PD510[[#This Row],[Av.P5 '[%']]]*BD.PD510[[#This Row],[Ppto. Orden Interna '[DOP']]]</f>
        <v>0</v>
      </c>
      <c r="AL111" s="356">
        <f>BD.PD510[[#This Row],[Pago 5]]+BD.PD510[[#This Row],[Pago 4]]+BD.PD510[[#This Row],[Pago 3]]+BD.PD510[[#This Row],[Pago 2]]+BD.PD510[[#This Row],[Pago 1]]</f>
        <v>10588.98</v>
      </c>
      <c r="AM111" s="318"/>
    </row>
    <row r="112" spans="1:39" hidden="1" x14ac:dyDescent="0.2">
      <c r="A112" s="233">
        <v>8.06</v>
      </c>
      <c r="B112" s="281"/>
      <c r="C112" s="282" t="e" vm="1">
        <f>VLOOKUP(BD.PD510[[#This Row],[Pos]],[16]!PPto[#Data],3,FALSE)</f>
        <v>#REF!</v>
      </c>
      <c r="D112" s="283" t="s">
        <v>1083</v>
      </c>
      <c r="E112" s="284" t="str">
        <f>IF(BD.PD510[[#This Row],[.]]="*",VLOOKUP(BD.PD510[[#This Row],[Pos]],[16]Presupuesto!A:H,7,FALSE),"")</f>
        <v/>
      </c>
      <c r="F112" s="285" t="s">
        <v>1071</v>
      </c>
      <c r="G112" s="285"/>
      <c r="H112" s="285"/>
      <c r="I112" s="350">
        <v>1</v>
      </c>
      <c r="J112" s="233" t="s">
        <v>343</v>
      </c>
      <c r="K112" s="351">
        <f>IF(BD.PD510[[#This Row],[Mon]]="DOP",1,HLOOKUP(BD.PD510[[#This Row],[Mon]],$J$1:$K$2,2,FALSE))</f>
        <v>1</v>
      </c>
      <c r="L112" s="343">
        <v>40500</v>
      </c>
      <c r="M112" s="286">
        <f>BD.PD510[[#This Row],[Cant.]]*BD.PD510[[#This Row],[ Tasa ]]*BD.PD510[[#This Row],[ Precio Und.]]</f>
        <v>40500</v>
      </c>
      <c r="N112" s="352">
        <v>0</v>
      </c>
      <c r="O112" s="286">
        <f>IF(BD.PD510[[#This Row],[Liquid. '[%']]]&lt;&gt;0,(BD.PD510[[#This Row],[Valor Neto '[DOP']]]*BD.PD510[[#This Row],[Liquid. '[%']]])+BD.PD510[[#This Row],[Valor Neto '[DOP']]],BD.PD510[[#This Row],[Valor Neto '[DOP']]])</f>
        <v>40500</v>
      </c>
      <c r="P112" s="286">
        <f>BD.PD510[[#This Row],[Ppto. Orden Interna '[DOP']]]/HLOOKUP("USD",$J$1:$K$2,2,FALSE)</f>
        <v>623.07692307692309</v>
      </c>
      <c r="Q112" s="342" t="s">
        <v>1072</v>
      </c>
      <c r="R112" s="342"/>
      <c r="S112" s="342"/>
      <c r="T112" s="342"/>
      <c r="U112" s="342"/>
      <c r="V112" s="285" t="s">
        <v>1072</v>
      </c>
      <c r="W112" s="353">
        <v>1</v>
      </c>
      <c r="X112" s="354">
        <v>0.6</v>
      </c>
      <c r="Y112" s="286">
        <f>BD.PD510[[#This Row],[Av.P1 '[%']]]*BD.PD510[[#This Row],[Ppto. Orden Interna '[DOP']]]</f>
        <v>24300</v>
      </c>
      <c r="Z112" s="287">
        <v>3</v>
      </c>
      <c r="AA112" s="355">
        <v>0.4</v>
      </c>
      <c r="AB112" s="286">
        <f>BD.PD510[[#This Row],[Av.P2 '[%']]]*BD.PD510[[#This Row],[Ppto. Orden Interna '[DOP']]]</f>
        <v>16200</v>
      </c>
      <c r="AC112" s="287"/>
      <c r="AD112" s="355"/>
      <c r="AE112" s="286">
        <f>BD.PD510[[#This Row],[Av.P3 '[%']]]*BD.PD510[[#This Row],[Ppto. Orden Interna '[DOP']]]</f>
        <v>0</v>
      </c>
      <c r="AF112" s="287"/>
      <c r="AG112" s="355"/>
      <c r="AH112" s="286">
        <f>BD.PD510[[#This Row],[Av.P4 '[%']]]*BD.PD510[[#This Row],[Ppto. Orden Interna '[DOP']]]</f>
        <v>0</v>
      </c>
      <c r="AI112" s="287"/>
      <c r="AJ112" s="355"/>
      <c r="AK112" s="286">
        <f>BD.PD510[[#This Row],[Av.P5 '[%']]]*BD.PD510[[#This Row],[Ppto. Orden Interna '[DOP']]]</f>
        <v>0</v>
      </c>
      <c r="AL112" s="356">
        <f>BD.PD510[[#This Row],[Pago 5]]+BD.PD510[[#This Row],[Pago 4]]+BD.PD510[[#This Row],[Pago 3]]+BD.PD510[[#This Row],[Pago 2]]+BD.PD510[[#This Row],[Pago 1]]</f>
        <v>40500</v>
      </c>
      <c r="AM112" s="318"/>
    </row>
    <row r="113" spans="1:39" hidden="1" x14ac:dyDescent="0.2">
      <c r="A113" s="233">
        <v>8.06</v>
      </c>
      <c r="B113" s="281"/>
      <c r="C113" s="282" t="e" vm="1">
        <f>VLOOKUP(BD.PD510[[#This Row],[Pos]],[16]!PPto[#Data],3,FALSE)</f>
        <v>#REF!</v>
      </c>
      <c r="D113" s="283" t="s">
        <v>1083</v>
      </c>
      <c r="E113" s="284" t="str">
        <f>IF(BD.PD510[[#This Row],[.]]="*",VLOOKUP(BD.PD510[[#This Row],[Pos]],[16]Presupuesto!A:H,7,FALSE),"")</f>
        <v/>
      </c>
      <c r="F113" s="285" t="s">
        <v>1073</v>
      </c>
      <c r="G113" s="285"/>
      <c r="H113" s="285"/>
      <c r="I113" s="350">
        <v>1</v>
      </c>
      <c r="J113" s="233" t="s">
        <v>343</v>
      </c>
      <c r="K113" s="351">
        <f>IF(BD.PD510[[#This Row],[Mon]]="DOP",1,HLOOKUP(BD.PD510[[#This Row],[Mon]],$J$1:$K$2,2,FALSE))</f>
        <v>1</v>
      </c>
      <c r="L113" s="343">
        <v>63000</v>
      </c>
      <c r="M113" s="286">
        <f>BD.PD510[[#This Row],[Cant.]]*BD.PD510[[#This Row],[ Tasa ]]*BD.PD510[[#This Row],[ Precio Und.]]</f>
        <v>63000</v>
      </c>
      <c r="N113" s="352">
        <v>0</v>
      </c>
      <c r="O113" s="286">
        <f>IF(BD.PD510[[#This Row],[Liquid. '[%']]]&lt;&gt;0,(BD.PD510[[#This Row],[Valor Neto '[DOP']]]*BD.PD510[[#This Row],[Liquid. '[%']]])+BD.PD510[[#This Row],[Valor Neto '[DOP']]],BD.PD510[[#This Row],[Valor Neto '[DOP']]])</f>
        <v>63000</v>
      </c>
      <c r="P113" s="286">
        <f>BD.PD510[[#This Row],[Ppto. Orden Interna '[DOP']]]/HLOOKUP("USD",$J$1:$K$2,2,FALSE)</f>
        <v>969.23076923076928</v>
      </c>
      <c r="Q113" s="342" t="s">
        <v>1072</v>
      </c>
      <c r="R113" s="342"/>
      <c r="S113" s="342"/>
      <c r="T113" s="342"/>
      <c r="U113" s="342"/>
      <c r="V113" s="285" t="s">
        <v>1072</v>
      </c>
      <c r="W113" s="353">
        <v>1</v>
      </c>
      <c r="X113" s="354">
        <v>0.6</v>
      </c>
      <c r="Y113" s="286">
        <f>BD.PD510[[#This Row],[Av.P1 '[%']]]*BD.PD510[[#This Row],[Ppto. Orden Interna '[DOP']]]</f>
        <v>37800</v>
      </c>
      <c r="Z113" s="287">
        <v>3</v>
      </c>
      <c r="AA113" s="355">
        <v>0.4</v>
      </c>
      <c r="AB113" s="286">
        <f>BD.PD510[[#This Row],[Av.P2 '[%']]]*BD.PD510[[#This Row],[Ppto. Orden Interna '[DOP']]]</f>
        <v>25200</v>
      </c>
      <c r="AC113" s="287"/>
      <c r="AD113" s="355"/>
      <c r="AE113" s="286">
        <f>BD.PD510[[#This Row],[Av.P3 '[%']]]*BD.PD510[[#This Row],[Ppto. Orden Interna '[DOP']]]</f>
        <v>0</v>
      </c>
      <c r="AF113" s="287"/>
      <c r="AG113" s="355"/>
      <c r="AH113" s="286">
        <f>BD.PD510[[#This Row],[Av.P4 '[%']]]*BD.PD510[[#This Row],[Ppto. Orden Interna '[DOP']]]</f>
        <v>0</v>
      </c>
      <c r="AI113" s="287"/>
      <c r="AJ113" s="355"/>
      <c r="AK113" s="286">
        <f>BD.PD510[[#This Row],[Av.P5 '[%']]]*BD.PD510[[#This Row],[Ppto. Orden Interna '[DOP']]]</f>
        <v>0</v>
      </c>
      <c r="AL113" s="356">
        <f>BD.PD510[[#This Row],[Pago 5]]+BD.PD510[[#This Row],[Pago 4]]+BD.PD510[[#This Row],[Pago 3]]+BD.PD510[[#This Row],[Pago 2]]+BD.PD510[[#This Row],[Pago 1]]</f>
        <v>63000</v>
      </c>
      <c r="AM113" s="318"/>
    </row>
    <row r="114" spans="1:39" hidden="1" x14ac:dyDescent="0.2">
      <c r="A114" s="233">
        <v>8.06</v>
      </c>
      <c r="B114" s="281"/>
      <c r="C114" s="282" t="e" vm="1">
        <f>VLOOKUP(BD.PD510[[#This Row],[Pos]],[16]!PPto[#Data],3,FALSE)</f>
        <v>#REF!</v>
      </c>
      <c r="D114" s="283" t="s">
        <v>1083</v>
      </c>
      <c r="E114" s="284" t="str">
        <f>IF(BD.PD510[[#This Row],[.]]="*",VLOOKUP(BD.PD510[[#This Row],[Pos]],[16]Presupuesto!A:H,7,FALSE),"")</f>
        <v/>
      </c>
      <c r="F114" s="285" t="s">
        <v>1074</v>
      </c>
      <c r="G114" s="285"/>
      <c r="H114" s="285"/>
      <c r="I114" s="350">
        <v>1</v>
      </c>
      <c r="J114" s="233" t="s">
        <v>285</v>
      </c>
      <c r="K114" s="351">
        <f>IF(BD.PD510[[#This Row],[Mon]]="DOP",1,HLOOKUP(BD.PD510[[#This Row],[Mon]],$J$1:$K$2,2,FALSE))</f>
        <v>77</v>
      </c>
      <c r="L114" s="343">
        <v>30060</v>
      </c>
      <c r="M114" s="286">
        <f>BD.PD510[[#This Row],[Cant.]]*BD.PD510[[#This Row],[ Tasa ]]*BD.PD510[[#This Row],[ Precio Und.]]</f>
        <v>2314620</v>
      </c>
      <c r="N114" s="352">
        <v>0.15</v>
      </c>
      <c r="O114" s="286">
        <f>IF(BD.PD510[[#This Row],[Liquid. '[%']]]&lt;&gt;0,(BD.PD510[[#This Row],[Valor Neto '[DOP']]]*BD.PD510[[#This Row],[Liquid. '[%']]])+BD.PD510[[#This Row],[Valor Neto '[DOP']]],BD.PD510[[#This Row],[Valor Neto '[DOP']]])</f>
        <v>2661813</v>
      </c>
      <c r="P114" s="286">
        <f>BD.PD510[[#This Row],[Ppto. Orden Interna '[DOP']]]/HLOOKUP("USD",$J$1:$K$2,2,FALSE)</f>
        <v>40950.969230769231</v>
      </c>
      <c r="Q114" s="342" t="s">
        <v>1043</v>
      </c>
      <c r="R114" s="342"/>
      <c r="S114" s="342"/>
      <c r="T114" s="342"/>
      <c r="U114" s="342"/>
      <c r="V114" s="285" t="s">
        <v>1043</v>
      </c>
      <c r="W114" s="353">
        <v>1</v>
      </c>
      <c r="X114" s="354">
        <v>1</v>
      </c>
      <c r="Y114" s="286">
        <f>BD.PD510[[#This Row],[Av.P1 '[%']]]*BD.PD510[[#This Row],[Ppto. Orden Interna '[DOP']]]</f>
        <v>2661813</v>
      </c>
      <c r="Z114" s="287"/>
      <c r="AA114" s="355"/>
      <c r="AB114" s="286">
        <f>BD.PD510[[#This Row],[Av.P2 '[%']]]*BD.PD510[[#This Row],[Ppto. Orden Interna '[DOP']]]</f>
        <v>0</v>
      </c>
      <c r="AC114" s="287"/>
      <c r="AD114" s="355"/>
      <c r="AE114" s="286">
        <f>BD.PD510[[#This Row],[Av.P3 '[%']]]*BD.PD510[[#This Row],[Ppto. Orden Interna '[DOP']]]</f>
        <v>0</v>
      </c>
      <c r="AF114" s="287"/>
      <c r="AG114" s="355"/>
      <c r="AH114" s="286">
        <f>BD.PD510[[#This Row],[Av.P4 '[%']]]*BD.PD510[[#This Row],[Ppto. Orden Interna '[DOP']]]</f>
        <v>0</v>
      </c>
      <c r="AI114" s="287"/>
      <c r="AJ114" s="355"/>
      <c r="AK114" s="286">
        <f>BD.PD510[[#This Row],[Av.P5 '[%']]]*BD.PD510[[#This Row],[Ppto. Orden Interna '[DOP']]]</f>
        <v>0</v>
      </c>
      <c r="AL114" s="356">
        <f>BD.PD510[[#This Row],[Pago 5]]+BD.PD510[[#This Row],[Pago 4]]+BD.PD510[[#This Row],[Pago 3]]+BD.PD510[[#This Row],[Pago 2]]+BD.PD510[[#This Row],[Pago 1]]</f>
        <v>2661813</v>
      </c>
      <c r="AM114" s="318"/>
    </row>
    <row r="115" spans="1:39" hidden="1" x14ac:dyDescent="0.2">
      <c r="A115" s="233">
        <v>8.06</v>
      </c>
      <c r="B115" s="281"/>
      <c r="C115" s="282" t="e" vm="1">
        <f>VLOOKUP(BD.PD510[[#This Row],[Pos]],[16]!PPto[#Data],3,FALSE)</f>
        <v>#REF!</v>
      </c>
      <c r="D115" s="283" t="s">
        <v>1083</v>
      </c>
      <c r="E115" s="284" t="str">
        <f>IF(BD.PD510[[#This Row],[.]]="*",VLOOKUP(BD.PD510[[#This Row],[Pos]],[16]Presupuesto!A:H,7,FALSE),"")</f>
        <v/>
      </c>
      <c r="F115" s="285" t="s">
        <v>1075</v>
      </c>
      <c r="G115" s="285"/>
      <c r="H115" s="285"/>
      <c r="I115" s="350">
        <v>1</v>
      </c>
      <c r="J115" s="233" t="s">
        <v>285</v>
      </c>
      <c r="K115" s="351">
        <f>IF(BD.PD510[[#This Row],[Mon]]="DOP",1,HLOOKUP(BD.PD510[[#This Row],[Mon]],$J$1:$K$2,2,FALSE))</f>
        <v>77</v>
      </c>
      <c r="L115" s="343">
        <v>9505</v>
      </c>
      <c r="M115" s="286">
        <f>BD.PD510[[#This Row],[Cant.]]*BD.PD510[[#This Row],[ Tasa ]]*BD.PD510[[#This Row],[ Precio Und.]]</f>
        <v>731885</v>
      </c>
      <c r="N115" s="352">
        <v>0.15</v>
      </c>
      <c r="O115" s="286">
        <f>IF(BD.PD510[[#This Row],[Liquid. '[%']]]&lt;&gt;0,(BD.PD510[[#This Row],[Valor Neto '[DOP']]]*BD.PD510[[#This Row],[Liquid. '[%']]])+BD.PD510[[#This Row],[Valor Neto '[DOP']]],BD.PD510[[#This Row],[Valor Neto '[DOP']]])</f>
        <v>841667.75</v>
      </c>
      <c r="P115" s="286">
        <f>BD.PD510[[#This Row],[Ppto. Orden Interna '[DOP']]]/HLOOKUP("USD",$J$1:$K$2,2,FALSE)</f>
        <v>12948.734615384616</v>
      </c>
      <c r="Q115" s="342" t="s">
        <v>1043</v>
      </c>
      <c r="R115" s="342"/>
      <c r="S115" s="342"/>
      <c r="T115" s="342"/>
      <c r="U115" s="342"/>
      <c r="V115" s="285" t="s">
        <v>1043</v>
      </c>
      <c r="W115" s="353">
        <v>1</v>
      </c>
      <c r="X115" s="354">
        <v>1</v>
      </c>
      <c r="Y115" s="286">
        <f>BD.PD510[[#This Row],[Av.P1 '[%']]]*BD.PD510[[#This Row],[Ppto. Orden Interna '[DOP']]]</f>
        <v>841667.75</v>
      </c>
      <c r="Z115" s="287"/>
      <c r="AA115" s="355"/>
      <c r="AB115" s="286">
        <f>BD.PD510[[#This Row],[Av.P2 '[%']]]*BD.PD510[[#This Row],[Ppto. Orden Interna '[DOP']]]</f>
        <v>0</v>
      </c>
      <c r="AC115" s="287"/>
      <c r="AD115" s="355"/>
      <c r="AE115" s="286">
        <f>BD.PD510[[#This Row],[Av.P3 '[%']]]*BD.PD510[[#This Row],[Ppto. Orden Interna '[DOP']]]</f>
        <v>0</v>
      </c>
      <c r="AF115" s="287"/>
      <c r="AG115" s="355"/>
      <c r="AH115" s="286">
        <f>BD.PD510[[#This Row],[Av.P4 '[%']]]*BD.PD510[[#This Row],[Ppto. Orden Interna '[DOP']]]</f>
        <v>0</v>
      </c>
      <c r="AI115" s="287"/>
      <c r="AJ115" s="355"/>
      <c r="AK115" s="286">
        <f>BD.PD510[[#This Row],[Av.P5 '[%']]]*BD.PD510[[#This Row],[Ppto. Orden Interna '[DOP']]]</f>
        <v>0</v>
      </c>
      <c r="AL115" s="356">
        <f>BD.PD510[[#This Row],[Pago 5]]+BD.PD510[[#This Row],[Pago 4]]+BD.PD510[[#This Row],[Pago 3]]+BD.PD510[[#This Row],[Pago 2]]+BD.PD510[[#This Row],[Pago 1]]</f>
        <v>841667.75</v>
      </c>
      <c r="AM115" s="318"/>
    </row>
    <row r="116" spans="1:39" hidden="1" x14ac:dyDescent="0.2">
      <c r="A116" s="233">
        <v>8.06</v>
      </c>
      <c r="B116" s="281"/>
      <c r="C116" s="282" t="e" vm="1">
        <f>VLOOKUP(BD.PD510[[#This Row],[Pos]],[16]!PPto[#Data],3,FALSE)</f>
        <v>#REF!</v>
      </c>
      <c r="D116" s="283" t="s">
        <v>1083</v>
      </c>
      <c r="E116" s="284" t="str">
        <f>IF(BD.PD510[[#This Row],[.]]="*",VLOOKUP(BD.PD510[[#This Row],[Pos]],[16]Presupuesto!A:H,7,FALSE),"")</f>
        <v/>
      </c>
      <c r="F116" s="285" t="s">
        <v>1076</v>
      </c>
      <c r="G116" s="285"/>
      <c r="H116" s="285"/>
      <c r="I116" s="350">
        <v>1</v>
      </c>
      <c r="J116" s="233" t="s">
        <v>285</v>
      </c>
      <c r="K116" s="351">
        <f>IF(BD.PD510[[#This Row],[Mon]]="DOP",1,HLOOKUP(BD.PD510[[#This Row],[Mon]],$J$1:$K$2,2,FALSE))</f>
        <v>77</v>
      </c>
      <c r="L116" s="343">
        <v>4605</v>
      </c>
      <c r="M116" s="286">
        <f>BD.PD510[[#This Row],[Cant.]]*BD.PD510[[#This Row],[ Tasa ]]*BD.PD510[[#This Row],[ Precio Und.]]</f>
        <v>354585</v>
      </c>
      <c r="N116" s="352">
        <v>0.15</v>
      </c>
      <c r="O116" s="286">
        <f>IF(BD.PD510[[#This Row],[Liquid. '[%']]]&lt;&gt;0,(BD.PD510[[#This Row],[Valor Neto '[DOP']]]*BD.PD510[[#This Row],[Liquid. '[%']]])+BD.PD510[[#This Row],[Valor Neto '[DOP']]],BD.PD510[[#This Row],[Valor Neto '[DOP']]])</f>
        <v>407772.75</v>
      </c>
      <c r="P116" s="286">
        <f>BD.PD510[[#This Row],[Ppto. Orden Interna '[DOP']]]/HLOOKUP("USD",$J$1:$K$2,2,FALSE)</f>
        <v>6273.4269230769232</v>
      </c>
      <c r="Q116" s="342" t="s">
        <v>1043</v>
      </c>
      <c r="R116" s="342"/>
      <c r="S116" s="342"/>
      <c r="T116" s="342"/>
      <c r="U116" s="342"/>
      <c r="V116" s="285" t="s">
        <v>1043</v>
      </c>
      <c r="W116" s="353">
        <v>1</v>
      </c>
      <c r="X116" s="354">
        <v>1</v>
      </c>
      <c r="Y116" s="286">
        <f>BD.PD510[[#This Row],[Av.P1 '[%']]]*BD.PD510[[#This Row],[Ppto. Orden Interna '[DOP']]]</f>
        <v>407772.75</v>
      </c>
      <c r="Z116" s="287"/>
      <c r="AA116" s="355"/>
      <c r="AB116" s="286">
        <f>BD.PD510[[#This Row],[Av.P2 '[%']]]*BD.PD510[[#This Row],[Ppto. Orden Interna '[DOP']]]</f>
        <v>0</v>
      </c>
      <c r="AC116" s="287"/>
      <c r="AD116" s="355"/>
      <c r="AE116" s="286">
        <f>BD.PD510[[#This Row],[Av.P3 '[%']]]*BD.PD510[[#This Row],[Ppto. Orden Interna '[DOP']]]</f>
        <v>0</v>
      </c>
      <c r="AF116" s="287"/>
      <c r="AG116" s="355"/>
      <c r="AH116" s="286">
        <f>BD.PD510[[#This Row],[Av.P4 '[%']]]*BD.PD510[[#This Row],[Ppto. Orden Interna '[DOP']]]</f>
        <v>0</v>
      </c>
      <c r="AI116" s="287"/>
      <c r="AJ116" s="355"/>
      <c r="AK116" s="286">
        <f>BD.PD510[[#This Row],[Av.P5 '[%']]]*BD.PD510[[#This Row],[Ppto. Orden Interna '[DOP']]]</f>
        <v>0</v>
      </c>
      <c r="AL116" s="356">
        <f>BD.PD510[[#This Row],[Pago 5]]+BD.PD510[[#This Row],[Pago 4]]+BD.PD510[[#This Row],[Pago 3]]+BD.PD510[[#This Row],[Pago 2]]+BD.PD510[[#This Row],[Pago 1]]</f>
        <v>407772.75</v>
      </c>
      <c r="AM116" s="318"/>
    </row>
    <row r="117" spans="1:39" hidden="1" x14ac:dyDescent="0.2">
      <c r="A117" s="233">
        <v>8.06</v>
      </c>
      <c r="B117" s="281"/>
      <c r="C117" s="282" t="e" vm="1">
        <f>VLOOKUP(BD.PD510[[#This Row],[Pos]],[16]!PPto[#Data],3,FALSE)</f>
        <v>#REF!</v>
      </c>
      <c r="D117" s="283" t="s">
        <v>1083</v>
      </c>
      <c r="E117" s="284" t="str">
        <f>IF(BD.PD510[[#This Row],[.]]="*",VLOOKUP(BD.PD510[[#This Row],[Pos]],[16]Presupuesto!A:H,7,FALSE),"")</f>
        <v/>
      </c>
      <c r="F117" s="285" t="s">
        <v>1077</v>
      </c>
      <c r="G117" s="285"/>
      <c r="H117" s="285"/>
      <c r="I117" s="350">
        <v>1</v>
      </c>
      <c r="J117" s="233" t="s">
        <v>285</v>
      </c>
      <c r="K117" s="351">
        <f>IF(BD.PD510[[#This Row],[Mon]]="DOP",1,HLOOKUP(BD.PD510[[#This Row],[Mon]],$J$1:$K$2,2,FALSE))</f>
        <v>77</v>
      </c>
      <c r="L117" s="343">
        <v>4930</v>
      </c>
      <c r="M117" s="286">
        <f>BD.PD510[[#This Row],[Cant.]]*BD.PD510[[#This Row],[ Tasa ]]*BD.PD510[[#This Row],[ Precio Und.]]</f>
        <v>379610</v>
      </c>
      <c r="N117" s="352">
        <v>0.15</v>
      </c>
      <c r="O117" s="286">
        <f>IF(BD.PD510[[#This Row],[Liquid. '[%']]]&lt;&gt;0,(BD.PD510[[#This Row],[Valor Neto '[DOP']]]*BD.PD510[[#This Row],[Liquid. '[%']]])+BD.PD510[[#This Row],[Valor Neto '[DOP']]],BD.PD510[[#This Row],[Valor Neto '[DOP']]])</f>
        <v>436551.5</v>
      </c>
      <c r="P117" s="286">
        <f>BD.PD510[[#This Row],[Ppto. Orden Interna '[DOP']]]/HLOOKUP("USD",$J$1:$K$2,2,FALSE)</f>
        <v>6716.1769230769232</v>
      </c>
      <c r="Q117" s="342" t="s">
        <v>1043</v>
      </c>
      <c r="R117" s="342"/>
      <c r="S117" s="342"/>
      <c r="T117" s="342"/>
      <c r="U117" s="342"/>
      <c r="V117" s="285" t="s">
        <v>1043</v>
      </c>
      <c r="W117" s="353">
        <v>1</v>
      </c>
      <c r="X117" s="354">
        <v>1</v>
      </c>
      <c r="Y117" s="286">
        <f>BD.PD510[[#This Row],[Av.P1 '[%']]]*BD.PD510[[#This Row],[Ppto. Orden Interna '[DOP']]]</f>
        <v>436551.5</v>
      </c>
      <c r="Z117" s="287"/>
      <c r="AA117" s="355"/>
      <c r="AB117" s="286">
        <f>BD.PD510[[#This Row],[Av.P2 '[%']]]*BD.PD510[[#This Row],[Ppto. Orden Interna '[DOP']]]</f>
        <v>0</v>
      </c>
      <c r="AC117" s="287"/>
      <c r="AD117" s="355"/>
      <c r="AE117" s="286">
        <f>BD.PD510[[#This Row],[Av.P3 '[%']]]*BD.PD510[[#This Row],[Ppto. Orden Interna '[DOP']]]</f>
        <v>0</v>
      </c>
      <c r="AF117" s="287"/>
      <c r="AG117" s="355"/>
      <c r="AH117" s="286">
        <f>BD.PD510[[#This Row],[Av.P4 '[%']]]*BD.PD510[[#This Row],[Ppto. Orden Interna '[DOP']]]</f>
        <v>0</v>
      </c>
      <c r="AI117" s="287"/>
      <c r="AJ117" s="355"/>
      <c r="AK117" s="286">
        <f>BD.PD510[[#This Row],[Av.P5 '[%']]]*BD.PD510[[#This Row],[Ppto. Orden Interna '[DOP']]]</f>
        <v>0</v>
      </c>
      <c r="AL117" s="356">
        <f>BD.PD510[[#This Row],[Pago 5]]+BD.PD510[[#This Row],[Pago 4]]+BD.PD510[[#This Row],[Pago 3]]+BD.PD510[[#This Row],[Pago 2]]+BD.PD510[[#This Row],[Pago 1]]</f>
        <v>436551.5</v>
      </c>
      <c r="AM117" s="318"/>
    </row>
    <row r="118" spans="1:39" hidden="1" x14ac:dyDescent="0.2">
      <c r="A118" s="233">
        <v>8.06</v>
      </c>
      <c r="B118" s="281"/>
      <c r="C118" s="282" t="e" vm="1">
        <f>VLOOKUP(BD.PD510[[#This Row],[Pos]],[16]!PPto[#Data],3,FALSE)</f>
        <v>#REF!</v>
      </c>
      <c r="D118" s="283" t="s">
        <v>1083</v>
      </c>
      <c r="E118" s="284" t="str">
        <f>IF(BD.PD510[[#This Row],[.]]="*",VLOOKUP(BD.PD510[[#This Row],[Pos]],[16]Presupuesto!A:H,7,FALSE),"")</f>
        <v/>
      </c>
      <c r="F118" s="285" t="s">
        <v>1078</v>
      </c>
      <c r="G118" s="285"/>
      <c r="H118" s="285"/>
      <c r="I118" s="350">
        <v>1</v>
      </c>
      <c r="J118" s="233" t="s">
        <v>285</v>
      </c>
      <c r="K118" s="351">
        <f>IF(BD.PD510[[#This Row],[Mon]]="DOP",1,HLOOKUP(BD.PD510[[#This Row],[Mon]],$J$1:$K$2,2,FALSE))</f>
        <v>77</v>
      </c>
      <c r="L118" s="343">
        <v>1500</v>
      </c>
      <c r="M118" s="286">
        <f>BD.PD510[[#This Row],[Cant.]]*BD.PD510[[#This Row],[ Tasa ]]*BD.PD510[[#This Row],[ Precio Und.]]</f>
        <v>115500</v>
      </c>
      <c r="N118" s="352">
        <v>0.15</v>
      </c>
      <c r="O118" s="286">
        <f>IF(BD.PD510[[#This Row],[Liquid. '[%']]]&lt;&gt;0,(BD.PD510[[#This Row],[Valor Neto '[DOP']]]*BD.PD510[[#This Row],[Liquid. '[%']]])+BD.PD510[[#This Row],[Valor Neto '[DOP']]],BD.PD510[[#This Row],[Valor Neto '[DOP']]])</f>
        <v>132825</v>
      </c>
      <c r="P118" s="286">
        <f>BD.PD510[[#This Row],[Ppto. Orden Interna '[DOP']]]/HLOOKUP("USD",$J$1:$K$2,2,FALSE)</f>
        <v>2043.4615384615386</v>
      </c>
      <c r="Q118" s="342" t="s">
        <v>1043</v>
      </c>
      <c r="R118" s="342"/>
      <c r="S118" s="342"/>
      <c r="T118" s="342"/>
      <c r="U118" s="342"/>
      <c r="V118" s="285" t="s">
        <v>1043</v>
      </c>
      <c r="W118" s="353">
        <v>1</v>
      </c>
      <c r="X118" s="354">
        <v>1</v>
      </c>
      <c r="Y118" s="286">
        <f>BD.PD510[[#This Row],[Av.P1 '[%']]]*BD.PD510[[#This Row],[Ppto. Orden Interna '[DOP']]]</f>
        <v>132825</v>
      </c>
      <c r="Z118" s="287"/>
      <c r="AA118" s="355"/>
      <c r="AB118" s="286">
        <f>BD.PD510[[#This Row],[Av.P2 '[%']]]*BD.PD510[[#This Row],[Ppto. Orden Interna '[DOP']]]</f>
        <v>0</v>
      </c>
      <c r="AC118" s="287"/>
      <c r="AD118" s="355"/>
      <c r="AE118" s="286">
        <f>BD.PD510[[#This Row],[Av.P3 '[%']]]*BD.PD510[[#This Row],[Ppto. Orden Interna '[DOP']]]</f>
        <v>0</v>
      </c>
      <c r="AF118" s="287"/>
      <c r="AG118" s="355"/>
      <c r="AH118" s="286">
        <f>BD.PD510[[#This Row],[Av.P4 '[%']]]*BD.PD510[[#This Row],[Ppto. Orden Interna '[DOP']]]</f>
        <v>0</v>
      </c>
      <c r="AI118" s="287"/>
      <c r="AJ118" s="355"/>
      <c r="AK118" s="286">
        <f>BD.PD510[[#This Row],[Av.P5 '[%']]]*BD.PD510[[#This Row],[Ppto. Orden Interna '[DOP']]]</f>
        <v>0</v>
      </c>
      <c r="AL118" s="356">
        <f>BD.PD510[[#This Row],[Pago 5]]+BD.PD510[[#This Row],[Pago 4]]+BD.PD510[[#This Row],[Pago 3]]+BD.PD510[[#This Row],[Pago 2]]+BD.PD510[[#This Row],[Pago 1]]</f>
        <v>132825</v>
      </c>
      <c r="AM118" s="318"/>
    </row>
    <row r="119" spans="1:39" hidden="1" x14ac:dyDescent="0.2">
      <c r="A119" s="233">
        <v>8.06</v>
      </c>
      <c r="B119" s="281"/>
      <c r="C119" s="282" t="e" vm="1">
        <f>VLOOKUP(BD.PD510[[#This Row],[Pos]],[16]!PPto[#Data],3,FALSE)</f>
        <v>#REF!</v>
      </c>
      <c r="D119" s="283" t="s">
        <v>1083</v>
      </c>
      <c r="E119" s="284" t="str">
        <f>IF(BD.PD510[[#This Row],[.]]="*",VLOOKUP(BD.PD510[[#This Row],[Pos]],[16]Presupuesto!A:H,7,FALSE),"")</f>
        <v/>
      </c>
      <c r="F119" s="285" t="s">
        <v>1079</v>
      </c>
      <c r="G119" s="285"/>
      <c r="H119" s="285"/>
      <c r="I119" s="350">
        <v>1</v>
      </c>
      <c r="J119" s="233" t="s">
        <v>343</v>
      </c>
      <c r="K119" s="351">
        <f>IF(BD.PD510[[#This Row],[Mon]]="DOP",1,HLOOKUP(BD.PD510[[#This Row],[Mon]],$J$1:$K$2,2,FALSE))</f>
        <v>1</v>
      </c>
      <c r="L119" s="343">
        <v>50000</v>
      </c>
      <c r="M119" s="286">
        <f>BD.PD510[[#This Row],[Cant.]]*BD.PD510[[#This Row],[ Tasa ]]*BD.PD510[[#This Row],[ Precio Und.]]</f>
        <v>50000</v>
      </c>
      <c r="N119" s="352">
        <v>0</v>
      </c>
      <c r="O119" s="286">
        <f>IF(BD.PD510[[#This Row],[Liquid. '[%']]]&lt;&gt;0,(BD.PD510[[#This Row],[Valor Neto '[DOP']]]*BD.PD510[[#This Row],[Liquid. '[%']]])+BD.PD510[[#This Row],[Valor Neto '[DOP']]],BD.PD510[[#This Row],[Valor Neto '[DOP']]])</f>
        <v>50000</v>
      </c>
      <c r="P119" s="286">
        <f>BD.PD510[[#This Row],[Ppto. Orden Interna '[DOP']]]/HLOOKUP("USD",$J$1:$K$2,2,FALSE)</f>
        <v>769.23076923076928</v>
      </c>
      <c r="Q119" s="342" t="s">
        <v>1054</v>
      </c>
      <c r="R119" s="342"/>
      <c r="S119" s="342"/>
      <c r="T119" s="342"/>
      <c r="U119" s="342"/>
      <c r="V119" s="285" t="s">
        <v>1054</v>
      </c>
      <c r="W119" s="353">
        <v>1</v>
      </c>
      <c r="X119" s="354">
        <v>0.6</v>
      </c>
      <c r="Y119" s="286">
        <f>BD.PD510[[#This Row],[Av.P1 '[%']]]*BD.PD510[[#This Row],[Ppto. Orden Interna '[DOP']]]</f>
        <v>30000</v>
      </c>
      <c r="Z119" s="287">
        <v>3</v>
      </c>
      <c r="AA119" s="355">
        <v>0.4</v>
      </c>
      <c r="AB119" s="286">
        <f>BD.PD510[[#This Row],[Av.P2 '[%']]]*BD.PD510[[#This Row],[Ppto. Orden Interna '[DOP']]]</f>
        <v>20000</v>
      </c>
      <c r="AC119" s="287"/>
      <c r="AD119" s="355"/>
      <c r="AE119" s="286">
        <f>BD.PD510[[#This Row],[Av.P3 '[%']]]*BD.PD510[[#This Row],[Ppto. Orden Interna '[DOP']]]</f>
        <v>0</v>
      </c>
      <c r="AF119" s="287"/>
      <c r="AG119" s="355"/>
      <c r="AH119" s="286">
        <f>BD.PD510[[#This Row],[Av.P4 '[%']]]*BD.PD510[[#This Row],[Ppto. Orden Interna '[DOP']]]</f>
        <v>0</v>
      </c>
      <c r="AI119" s="287"/>
      <c r="AJ119" s="355"/>
      <c r="AK119" s="286">
        <f>BD.PD510[[#This Row],[Av.P5 '[%']]]*BD.PD510[[#This Row],[Ppto. Orden Interna '[DOP']]]</f>
        <v>0</v>
      </c>
      <c r="AL119" s="356">
        <f>BD.PD510[[#This Row],[Pago 5]]+BD.PD510[[#This Row],[Pago 4]]+BD.PD510[[#This Row],[Pago 3]]+BD.PD510[[#This Row],[Pago 2]]+BD.PD510[[#This Row],[Pago 1]]</f>
        <v>50000</v>
      </c>
      <c r="AM119" s="318"/>
    </row>
    <row r="120" spans="1:39" hidden="1" x14ac:dyDescent="0.2">
      <c r="A120" s="233">
        <v>8.06</v>
      </c>
      <c r="B120" s="281"/>
      <c r="C120" s="282" t="e" vm="1">
        <f>VLOOKUP(BD.PD510[[#This Row],[Pos]],[16]!PPto[#Data],3,FALSE)</f>
        <v>#REF!</v>
      </c>
      <c r="D120" s="283" t="s">
        <v>1083</v>
      </c>
      <c r="E120" s="284" t="str">
        <f>IF(BD.PD510[[#This Row],[.]]="*",VLOOKUP(BD.PD510[[#This Row],[Pos]],[16]Presupuesto!A:H,7,FALSE),"")</f>
        <v/>
      </c>
      <c r="F120" s="285" t="s">
        <v>1080</v>
      </c>
      <c r="G120" s="285"/>
      <c r="H120" s="285"/>
      <c r="I120" s="350">
        <v>1</v>
      </c>
      <c r="J120" s="233" t="s">
        <v>343</v>
      </c>
      <c r="K120" s="351">
        <f>IF(BD.PD510[[#This Row],[Mon]]="DOP",1,HLOOKUP(BD.PD510[[#This Row],[Mon]],$J$1:$K$2,2,FALSE))</f>
        <v>1</v>
      </c>
      <c r="L120" s="343">
        <v>80000</v>
      </c>
      <c r="M120" s="286">
        <f>BD.PD510[[#This Row],[Cant.]]*BD.PD510[[#This Row],[ Tasa ]]*BD.PD510[[#This Row],[ Precio Und.]]</f>
        <v>80000</v>
      </c>
      <c r="N120" s="352">
        <v>0</v>
      </c>
      <c r="O120" s="286">
        <f>IF(BD.PD510[[#This Row],[Liquid. '[%']]]&lt;&gt;0,(BD.PD510[[#This Row],[Valor Neto '[DOP']]]*BD.PD510[[#This Row],[Liquid. '[%']]])+BD.PD510[[#This Row],[Valor Neto '[DOP']]],BD.PD510[[#This Row],[Valor Neto '[DOP']]])</f>
        <v>80000</v>
      </c>
      <c r="P120" s="286">
        <f>BD.PD510[[#This Row],[Ppto. Orden Interna '[DOP']]]/HLOOKUP("USD",$J$1:$K$2,2,FALSE)</f>
        <v>1230.7692307692307</v>
      </c>
      <c r="Q120" s="342" t="s">
        <v>1054</v>
      </c>
      <c r="R120" s="342"/>
      <c r="S120" s="342"/>
      <c r="T120" s="342"/>
      <c r="U120" s="342"/>
      <c r="V120" s="285" t="s">
        <v>1054</v>
      </c>
      <c r="W120" s="353">
        <v>1</v>
      </c>
      <c r="X120" s="354">
        <v>0.6</v>
      </c>
      <c r="Y120" s="286">
        <f>BD.PD510[[#This Row],[Av.P1 '[%']]]*BD.PD510[[#This Row],[Ppto. Orden Interna '[DOP']]]</f>
        <v>48000</v>
      </c>
      <c r="Z120" s="287">
        <v>3</v>
      </c>
      <c r="AA120" s="355">
        <v>0.4</v>
      </c>
      <c r="AB120" s="286">
        <f>BD.PD510[[#This Row],[Av.P2 '[%']]]*BD.PD510[[#This Row],[Ppto. Orden Interna '[DOP']]]</f>
        <v>32000</v>
      </c>
      <c r="AC120" s="287"/>
      <c r="AD120" s="355"/>
      <c r="AE120" s="286">
        <f>BD.PD510[[#This Row],[Av.P3 '[%']]]*BD.PD510[[#This Row],[Ppto. Orden Interna '[DOP']]]</f>
        <v>0</v>
      </c>
      <c r="AF120" s="287"/>
      <c r="AG120" s="355"/>
      <c r="AH120" s="286">
        <f>BD.PD510[[#This Row],[Av.P4 '[%']]]*BD.PD510[[#This Row],[Ppto. Orden Interna '[DOP']]]</f>
        <v>0</v>
      </c>
      <c r="AI120" s="287"/>
      <c r="AJ120" s="355"/>
      <c r="AK120" s="286">
        <f>BD.PD510[[#This Row],[Av.P5 '[%']]]*BD.PD510[[#This Row],[Ppto. Orden Interna '[DOP']]]</f>
        <v>0</v>
      </c>
      <c r="AL120" s="356">
        <f>BD.PD510[[#This Row],[Pago 5]]+BD.PD510[[#This Row],[Pago 4]]+BD.PD510[[#This Row],[Pago 3]]+BD.PD510[[#This Row],[Pago 2]]+BD.PD510[[#This Row],[Pago 1]]</f>
        <v>80000</v>
      </c>
      <c r="AM120" s="318"/>
    </row>
    <row r="121" spans="1:39" ht="15" x14ac:dyDescent="0.2">
      <c r="A121" s="233">
        <v>3.04</v>
      </c>
      <c r="B121" s="281"/>
      <c r="C121" s="282" t="e" vm="1">
        <f>VLOOKUP(BD.PD510[[#This Row],[Pos]],[16]!PPto[#Data],3,FALSE)</f>
        <v>#REF!</v>
      </c>
      <c r="D121" s="283" t="s">
        <v>1084</v>
      </c>
      <c r="E121" s="499" t="str">
        <f>IF(BD.PD510[[#This Row],[.]]="*",VLOOKUP(BD.PD510[[#This Row],[Pos]],[16]Presupuesto!A:H,7,FALSE),"")</f>
        <v/>
      </c>
      <c r="F121" s="506" t="s">
        <v>1044</v>
      </c>
      <c r="G121" s="285"/>
      <c r="H121" s="285"/>
      <c r="I121" s="350">
        <v>1</v>
      </c>
      <c r="J121" s="233" t="s">
        <v>162</v>
      </c>
      <c r="K121" s="500">
        <f>IF(BD.PD510[[#This Row],[Mon]]="DOP",1,HLOOKUP(BD.PD510[[#This Row],[Mon]],$J$1:$K$2,2,FALSE))</f>
        <v>65</v>
      </c>
      <c r="L121" s="343">
        <v>1344</v>
      </c>
      <c r="M121" s="501">
        <f>BD.PD510[[#This Row],[Cant.]]*BD.PD510[[#This Row],[ Tasa ]]*BD.PD510[[#This Row],[ Precio Und.]]</f>
        <v>87360</v>
      </c>
      <c r="N121" s="352">
        <v>0</v>
      </c>
      <c r="O121" s="501">
        <f>IF(BD.PD510[[#This Row],[Liquid. '[%']]]&lt;&gt;0,(BD.PD510[[#This Row],[Valor Neto '[DOP']]]*BD.PD510[[#This Row],[Liquid. '[%']]])+BD.PD510[[#This Row],[Valor Neto '[DOP']]],BD.PD510[[#This Row],[Valor Neto '[DOP']]])</f>
        <v>87360</v>
      </c>
      <c r="P121" s="501">
        <f>BD.PD510[[#This Row],[Ppto. Orden Interna '[DOP']]]/HLOOKUP("USD",$J$1:$K$2,2,FALSE)</f>
        <v>1344</v>
      </c>
      <c r="Q121" s="502"/>
      <c r="R121" s="502"/>
      <c r="S121" s="502"/>
      <c r="T121" s="502"/>
      <c r="U121" s="502"/>
      <c r="V121" s="285"/>
      <c r="W121" s="353"/>
      <c r="X121" s="503"/>
      <c r="Y121" s="501">
        <f>BD.PD510[[#This Row],[Av.P1 '[%']]]*BD.PD510[[#This Row],[Ppto. Orden Interna '[DOP']]]</f>
        <v>0</v>
      </c>
      <c r="Z121" s="287"/>
      <c r="AA121" s="504"/>
      <c r="AB121" s="501">
        <f>BD.PD510[[#This Row],[Av.P2 '[%']]]*BD.PD510[[#This Row],[Ppto. Orden Interna '[DOP']]]</f>
        <v>0</v>
      </c>
      <c r="AC121" s="287"/>
      <c r="AD121" s="504"/>
      <c r="AE121" s="501">
        <f>BD.PD510[[#This Row],[Av.P3 '[%']]]*BD.PD510[[#This Row],[Ppto. Orden Interna '[DOP']]]</f>
        <v>0</v>
      </c>
      <c r="AF121" s="287"/>
      <c r="AG121" s="504"/>
      <c r="AH121" s="501">
        <f>BD.PD510[[#This Row],[Av.P4 '[%']]]*BD.PD510[[#This Row],[Ppto. Orden Interna '[DOP']]]</f>
        <v>0</v>
      </c>
      <c r="AI121" s="287"/>
      <c r="AJ121" s="504"/>
      <c r="AK121" s="501">
        <f>BD.PD510[[#This Row],[Av.P5 '[%']]]*BD.PD510[[#This Row],[Ppto. Orden Interna '[DOP']]]</f>
        <v>0</v>
      </c>
      <c r="AL121" s="505">
        <f>BD.PD510[[#This Row],[Pago 5]]+BD.PD510[[#This Row],[Pago 4]]+BD.PD510[[#This Row],[Pago 3]]+BD.PD510[[#This Row],[Pago 2]]+BD.PD510[[#This Row],[Pago 1]]</f>
        <v>0</v>
      </c>
      <c r="AM121" s="318"/>
    </row>
    <row r="122" spans="1:39" ht="15" x14ac:dyDescent="0.2">
      <c r="A122" s="233">
        <v>2.0699999999999998</v>
      </c>
      <c r="B122" s="281"/>
      <c r="C122" s="282" t="e" vm="1">
        <f>VLOOKUP(BD.PD510[[#This Row],[Pos]],[16]!PPto[#Data],3,FALSE)</f>
        <v>#REF!</v>
      </c>
      <c r="D122" s="283" t="s">
        <v>1084</v>
      </c>
      <c r="E122" s="499" t="str">
        <f>IF(BD.PD510[[#This Row],[.]]="*",VLOOKUP(BD.PD510[[#This Row],[Pos]],[16]Presupuesto!A:H,7,FALSE),"")</f>
        <v/>
      </c>
      <c r="F122" s="506" t="s">
        <v>1048</v>
      </c>
      <c r="G122" s="285"/>
      <c r="H122" s="285"/>
      <c r="I122" s="350">
        <v>1</v>
      </c>
      <c r="J122" s="233" t="s">
        <v>162</v>
      </c>
      <c r="K122" s="500">
        <f>IF(BD.PD510[[#This Row],[Mon]]="DOP",1,HLOOKUP(BD.PD510[[#This Row],[Mon]],$J$1:$K$2,2,FALSE))</f>
        <v>65</v>
      </c>
      <c r="L122" s="343">
        <v>300</v>
      </c>
      <c r="M122" s="501">
        <f>BD.PD510[[#This Row],[Cant.]]*BD.PD510[[#This Row],[ Tasa ]]*BD.PD510[[#This Row],[ Precio Und.]]</f>
        <v>19500</v>
      </c>
      <c r="N122" s="352">
        <v>0</v>
      </c>
      <c r="O122" s="501">
        <f>IF(BD.PD510[[#This Row],[Liquid. '[%']]]&lt;&gt;0,(BD.PD510[[#This Row],[Valor Neto '[DOP']]]*BD.PD510[[#This Row],[Liquid. '[%']]])+BD.PD510[[#This Row],[Valor Neto '[DOP']]],BD.PD510[[#This Row],[Valor Neto '[DOP']]])</f>
        <v>19500</v>
      </c>
      <c r="P122" s="501">
        <f>BD.PD510[[#This Row],[Ppto. Orden Interna '[DOP']]]/HLOOKUP("USD",$J$1:$K$2,2,FALSE)</f>
        <v>300</v>
      </c>
      <c r="Q122" s="502"/>
      <c r="R122" s="502"/>
      <c r="S122" s="502"/>
      <c r="T122" s="502"/>
      <c r="U122" s="502"/>
      <c r="V122" s="285"/>
      <c r="W122" s="353"/>
      <c r="X122" s="503"/>
      <c r="Y122" s="501">
        <f>BD.PD510[[#This Row],[Av.P1 '[%']]]*BD.PD510[[#This Row],[Ppto. Orden Interna '[DOP']]]</f>
        <v>0</v>
      </c>
      <c r="Z122" s="287"/>
      <c r="AA122" s="504"/>
      <c r="AB122" s="501">
        <f>BD.PD510[[#This Row],[Av.P2 '[%']]]*BD.PD510[[#This Row],[Ppto. Orden Interna '[DOP']]]</f>
        <v>0</v>
      </c>
      <c r="AC122" s="287"/>
      <c r="AD122" s="504"/>
      <c r="AE122" s="501">
        <f>BD.PD510[[#This Row],[Av.P3 '[%']]]*BD.PD510[[#This Row],[Ppto. Orden Interna '[DOP']]]</f>
        <v>0</v>
      </c>
      <c r="AF122" s="287"/>
      <c r="AG122" s="504"/>
      <c r="AH122" s="501">
        <f>BD.PD510[[#This Row],[Av.P4 '[%']]]*BD.PD510[[#This Row],[Ppto. Orden Interna '[DOP']]]</f>
        <v>0</v>
      </c>
      <c r="AI122" s="287"/>
      <c r="AJ122" s="504"/>
      <c r="AK122" s="501">
        <f>BD.PD510[[#This Row],[Av.P5 '[%']]]*BD.PD510[[#This Row],[Ppto. Orden Interna '[DOP']]]</f>
        <v>0</v>
      </c>
      <c r="AL122" s="505">
        <f>BD.PD510[[#This Row],[Pago 5]]+BD.PD510[[#This Row],[Pago 4]]+BD.PD510[[#This Row],[Pago 3]]+BD.PD510[[#This Row],[Pago 2]]+BD.PD510[[#This Row],[Pago 1]]</f>
        <v>0</v>
      </c>
      <c r="AM122" s="318"/>
    </row>
    <row r="123" spans="1:39" x14ac:dyDescent="0.2">
      <c r="A123" s="233">
        <v>7.01</v>
      </c>
      <c r="B123" s="281"/>
      <c r="C123" s="282" t="e" vm="1">
        <f>VLOOKUP(BD.PD510[[#This Row],[Pos]],[16]!PPto[#Data],3,FALSE)</f>
        <v>#REF!</v>
      </c>
      <c r="D123" s="283" t="s">
        <v>1084</v>
      </c>
      <c r="E123" s="499" t="str">
        <f>IF(BD.PD510[[#This Row],[.]]="*",VLOOKUP(BD.PD510[[#This Row],[Pos]],[16]Presupuesto!A:H,7,FALSE),"")</f>
        <v/>
      </c>
      <c r="F123" s="506" t="s">
        <v>1049</v>
      </c>
      <c r="G123" s="285"/>
      <c r="H123" s="285"/>
      <c r="I123" s="350">
        <v>3</v>
      </c>
      <c r="J123" s="233" t="s">
        <v>343</v>
      </c>
      <c r="K123" s="500">
        <f>IF(BD.PD510[[#This Row],[Mon]]="DOP",1,HLOOKUP(BD.PD510[[#This Row],[Mon]],$J$1:$K$2,2,FALSE))</f>
        <v>1</v>
      </c>
      <c r="L123" s="343">
        <v>73000</v>
      </c>
      <c r="M123" s="501">
        <f>BD.PD510[[#This Row],[Cant.]]*BD.PD510[[#This Row],[ Tasa ]]*BD.PD510[[#This Row],[ Precio Und.]]</f>
        <v>219000</v>
      </c>
      <c r="N123" s="352">
        <v>0</v>
      </c>
      <c r="O123" s="501">
        <f>IF(BD.PD510[[#This Row],[Liquid. '[%']]]&lt;&gt;0,(BD.PD510[[#This Row],[Valor Neto '[DOP']]]*BD.PD510[[#This Row],[Liquid. '[%']]])+BD.PD510[[#This Row],[Valor Neto '[DOP']]],BD.PD510[[#This Row],[Valor Neto '[DOP']]])</f>
        <v>219000</v>
      </c>
      <c r="P123" s="501">
        <f>BD.PD510[[#This Row],[Ppto. Orden Interna '[DOP']]]/HLOOKUP("USD",$J$1:$K$2,2,FALSE)</f>
        <v>3369.2307692307691</v>
      </c>
      <c r="Q123" s="502"/>
      <c r="R123" s="502"/>
      <c r="S123" s="502"/>
      <c r="T123" s="502"/>
      <c r="U123" s="502"/>
      <c r="V123" s="285"/>
      <c r="W123" s="353"/>
      <c r="X123" s="503"/>
      <c r="Y123" s="501">
        <f>BD.PD510[[#This Row],[Av.P1 '[%']]]*BD.PD510[[#This Row],[Ppto. Orden Interna '[DOP']]]</f>
        <v>0</v>
      </c>
      <c r="Z123" s="287"/>
      <c r="AA123" s="504"/>
      <c r="AB123" s="501">
        <f>BD.PD510[[#This Row],[Av.P2 '[%']]]*BD.PD510[[#This Row],[Ppto. Orden Interna '[DOP']]]</f>
        <v>0</v>
      </c>
      <c r="AC123" s="287"/>
      <c r="AD123" s="504"/>
      <c r="AE123" s="501">
        <f>BD.PD510[[#This Row],[Av.P3 '[%']]]*BD.PD510[[#This Row],[Ppto. Orden Interna '[DOP']]]</f>
        <v>0</v>
      </c>
      <c r="AF123" s="287"/>
      <c r="AG123" s="504"/>
      <c r="AH123" s="501">
        <f>BD.PD510[[#This Row],[Av.P4 '[%']]]*BD.PD510[[#This Row],[Ppto. Orden Interna '[DOP']]]</f>
        <v>0</v>
      </c>
      <c r="AI123" s="287"/>
      <c r="AJ123" s="504"/>
      <c r="AK123" s="501">
        <f>BD.PD510[[#This Row],[Av.P5 '[%']]]*BD.PD510[[#This Row],[Ppto. Orden Interna '[DOP']]]</f>
        <v>0</v>
      </c>
      <c r="AL123" s="505">
        <f>BD.PD510[[#This Row],[Pago 5]]+BD.PD510[[#This Row],[Pago 4]]+BD.PD510[[#This Row],[Pago 3]]+BD.PD510[[#This Row],[Pago 2]]+BD.PD510[[#This Row],[Pago 1]]</f>
        <v>0</v>
      </c>
      <c r="AM123" s="318"/>
    </row>
    <row r="124" spans="1:39" x14ac:dyDescent="0.2">
      <c r="A124" s="233">
        <v>7.01</v>
      </c>
      <c r="B124" s="281"/>
      <c r="C124" s="282" t="e" vm="1">
        <f>VLOOKUP(BD.PD510[[#This Row],[Pos]],[16]!PPto[#Data],3,FALSE)</f>
        <v>#REF!</v>
      </c>
      <c r="D124" s="283" t="s">
        <v>1084</v>
      </c>
      <c r="E124" s="499" t="str">
        <f>IF(BD.PD510[[#This Row],[.]]="*",VLOOKUP(BD.PD510[[#This Row],[Pos]],[16]Presupuesto!A:H,7,FALSE),"")</f>
        <v/>
      </c>
      <c r="F124" s="506" t="s">
        <v>1050</v>
      </c>
      <c r="G124" s="285"/>
      <c r="H124" s="285"/>
      <c r="I124" s="350">
        <v>1</v>
      </c>
      <c r="J124" s="233" t="s">
        <v>343</v>
      </c>
      <c r="K124" s="500">
        <f>IF(BD.PD510[[#This Row],[Mon]]="DOP",1,HLOOKUP(BD.PD510[[#This Row],[Mon]],$J$1:$K$2,2,FALSE))</f>
        <v>1</v>
      </c>
      <c r="L124" s="343">
        <v>43343</v>
      </c>
      <c r="M124" s="501">
        <f>BD.PD510[[#This Row],[Cant.]]*BD.PD510[[#This Row],[ Tasa ]]*BD.PD510[[#This Row],[ Precio Und.]]</f>
        <v>43343</v>
      </c>
      <c r="N124" s="352">
        <v>0</v>
      </c>
      <c r="O124" s="501">
        <f>IF(BD.PD510[[#This Row],[Liquid. '[%']]]&lt;&gt;0,(BD.PD510[[#This Row],[Valor Neto '[DOP']]]*BD.PD510[[#This Row],[Liquid. '[%']]])+BD.PD510[[#This Row],[Valor Neto '[DOP']]],BD.PD510[[#This Row],[Valor Neto '[DOP']]])</f>
        <v>43343</v>
      </c>
      <c r="P124" s="501">
        <f>BD.PD510[[#This Row],[Ppto. Orden Interna '[DOP']]]/HLOOKUP("USD",$J$1:$K$2,2,FALSE)</f>
        <v>666.81538461538457</v>
      </c>
      <c r="Q124" s="502"/>
      <c r="R124" s="502"/>
      <c r="S124" s="502"/>
      <c r="T124" s="502"/>
      <c r="U124" s="502"/>
      <c r="V124" s="285"/>
      <c r="W124" s="353"/>
      <c r="X124" s="503"/>
      <c r="Y124" s="501">
        <f>BD.PD510[[#This Row],[Av.P1 '[%']]]*BD.PD510[[#This Row],[Ppto. Orden Interna '[DOP']]]</f>
        <v>0</v>
      </c>
      <c r="Z124" s="287"/>
      <c r="AA124" s="504"/>
      <c r="AB124" s="501">
        <f>BD.PD510[[#This Row],[Av.P2 '[%']]]*BD.PD510[[#This Row],[Ppto. Orden Interna '[DOP']]]</f>
        <v>0</v>
      </c>
      <c r="AC124" s="287"/>
      <c r="AD124" s="504"/>
      <c r="AE124" s="501">
        <f>BD.PD510[[#This Row],[Av.P3 '[%']]]*BD.PD510[[#This Row],[Ppto. Orden Interna '[DOP']]]</f>
        <v>0</v>
      </c>
      <c r="AF124" s="287"/>
      <c r="AG124" s="504"/>
      <c r="AH124" s="501">
        <f>BD.PD510[[#This Row],[Av.P4 '[%']]]*BD.PD510[[#This Row],[Ppto. Orden Interna '[DOP']]]</f>
        <v>0</v>
      </c>
      <c r="AI124" s="287"/>
      <c r="AJ124" s="504"/>
      <c r="AK124" s="501">
        <f>BD.PD510[[#This Row],[Av.P5 '[%']]]*BD.PD510[[#This Row],[Ppto. Orden Interna '[DOP']]]</f>
        <v>0</v>
      </c>
      <c r="AL124" s="505">
        <f>BD.PD510[[#This Row],[Pago 5]]+BD.PD510[[#This Row],[Pago 4]]+BD.PD510[[#This Row],[Pago 3]]+BD.PD510[[#This Row],[Pago 2]]+BD.PD510[[#This Row],[Pago 1]]</f>
        <v>0</v>
      </c>
      <c r="AM124" s="318"/>
    </row>
    <row r="125" spans="1:39" x14ac:dyDescent="0.2">
      <c r="A125" s="233">
        <v>7.01</v>
      </c>
      <c r="B125" s="281"/>
      <c r="C125" s="282" t="e" vm="1">
        <f>VLOOKUP(BD.PD510[[#This Row],[Pos]],[16]!PPto[#Data],3,FALSE)</f>
        <v>#REF!</v>
      </c>
      <c r="D125" s="283" t="s">
        <v>1084</v>
      </c>
      <c r="E125" s="499" t="str">
        <f>IF(BD.PD510[[#This Row],[.]]="*",VLOOKUP(BD.PD510[[#This Row],[Pos]],[16]Presupuesto!A:H,7,FALSE),"")</f>
        <v/>
      </c>
      <c r="F125" s="506" t="s">
        <v>1051</v>
      </c>
      <c r="G125" s="285"/>
      <c r="H125" s="285"/>
      <c r="I125" s="350">
        <v>2</v>
      </c>
      <c r="J125" s="233" t="s">
        <v>343</v>
      </c>
      <c r="K125" s="500">
        <f>IF(BD.PD510[[#This Row],[Mon]]="DOP",1,HLOOKUP(BD.PD510[[#This Row],[Mon]],$J$1:$K$2,2,FALSE))</f>
        <v>1</v>
      </c>
      <c r="L125" s="343">
        <v>11822</v>
      </c>
      <c r="M125" s="501">
        <f>BD.PD510[[#This Row],[Cant.]]*BD.PD510[[#This Row],[ Tasa ]]*BD.PD510[[#This Row],[ Precio Und.]]</f>
        <v>23644</v>
      </c>
      <c r="N125" s="352">
        <v>0</v>
      </c>
      <c r="O125" s="501">
        <f>IF(BD.PD510[[#This Row],[Liquid. '[%']]]&lt;&gt;0,(BD.PD510[[#This Row],[Valor Neto '[DOP']]]*BD.PD510[[#This Row],[Liquid. '[%']]])+BD.PD510[[#This Row],[Valor Neto '[DOP']]],BD.PD510[[#This Row],[Valor Neto '[DOP']]])</f>
        <v>23644</v>
      </c>
      <c r="P125" s="501">
        <f>BD.PD510[[#This Row],[Ppto. Orden Interna '[DOP']]]/HLOOKUP("USD",$J$1:$K$2,2,FALSE)</f>
        <v>363.75384615384615</v>
      </c>
      <c r="Q125" s="502"/>
      <c r="R125" s="502"/>
      <c r="S125" s="502"/>
      <c r="T125" s="502"/>
      <c r="U125" s="502"/>
      <c r="V125" s="285"/>
      <c r="W125" s="353"/>
      <c r="X125" s="503"/>
      <c r="Y125" s="501">
        <f>BD.PD510[[#This Row],[Av.P1 '[%']]]*BD.PD510[[#This Row],[Ppto. Orden Interna '[DOP']]]</f>
        <v>0</v>
      </c>
      <c r="Z125" s="287"/>
      <c r="AA125" s="504"/>
      <c r="AB125" s="501">
        <f>BD.PD510[[#This Row],[Av.P2 '[%']]]*BD.PD510[[#This Row],[Ppto. Orden Interna '[DOP']]]</f>
        <v>0</v>
      </c>
      <c r="AC125" s="287"/>
      <c r="AD125" s="504"/>
      <c r="AE125" s="501">
        <f>BD.PD510[[#This Row],[Av.P3 '[%']]]*BD.PD510[[#This Row],[Ppto. Orden Interna '[DOP']]]</f>
        <v>0</v>
      </c>
      <c r="AF125" s="287"/>
      <c r="AG125" s="504"/>
      <c r="AH125" s="501">
        <f>BD.PD510[[#This Row],[Av.P4 '[%']]]*BD.PD510[[#This Row],[Ppto. Orden Interna '[DOP']]]</f>
        <v>0</v>
      </c>
      <c r="AI125" s="287"/>
      <c r="AJ125" s="504"/>
      <c r="AK125" s="501">
        <f>BD.PD510[[#This Row],[Av.P5 '[%']]]*BD.PD510[[#This Row],[Ppto. Orden Interna '[DOP']]]</f>
        <v>0</v>
      </c>
      <c r="AL125" s="505">
        <f>BD.PD510[[#This Row],[Pago 5]]+BD.PD510[[#This Row],[Pago 4]]+BD.PD510[[#This Row],[Pago 3]]+BD.PD510[[#This Row],[Pago 2]]+BD.PD510[[#This Row],[Pago 1]]</f>
        <v>0</v>
      </c>
      <c r="AM125" s="318"/>
    </row>
    <row r="126" spans="1:39" x14ac:dyDescent="0.2">
      <c r="A126" s="233">
        <v>8.0500000000000007</v>
      </c>
      <c r="B126" s="281"/>
      <c r="C126" s="282" t="e" vm="1">
        <f>VLOOKUP(BD.PD510[[#This Row],[Pos]],[16]!PPto[#Data],3,FALSE)</f>
        <v>#REF!</v>
      </c>
      <c r="D126" s="283" t="s">
        <v>1084</v>
      </c>
      <c r="E126" s="499" t="str">
        <f>IF(BD.PD510[[#This Row],[.]]="*",VLOOKUP(BD.PD510[[#This Row],[Pos]],[16]Presupuesto!A:H,7,FALSE),"")</f>
        <v/>
      </c>
      <c r="F126" s="506" t="s">
        <v>1053</v>
      </c>
      <c r="G126" s="285"/>
      <c r="H126" s="285"/>
      <c r="I126" s="350">
        <v>1</v>
      </c>
      <c r="J126" s="233" t="s">
        <v>343</v>
      </c>
      <c r="K126" s="500">
        <f>IF(BD.PD510[[#This Row],[Mon]]="DOP",1,HLOOKUP(BD.PD510[[#This Row],[Mon]],$J$1:$K$2,2,FALSE))</f>
        <v>1</v>
      </c>
      <c r="L126" s="343">
        <v>500000</v>
      </c>
      <c r="M126" s="501">
        <f>BD.PD510[[#This Row],[Cant.]]*BD.PD510[[#This Row],[ Tasa ]]*BD.PD510[[#This Row],[ Precio Und.]]</f>
        <v>500000</v>
      </c>
      <c r="N126" s="352">
        <v>0</v>
      </c>
      <c r="O126" s="501">
        <f>IF(BD.PD510[[#This Row],[Liquid. '[%']]]&lt;&gt;0,(BD.PD510[[#This Row],[Valor Neto '[DOP']]]*BD.PD510[[#This Row],[Liquid. '[%']]])+BD.PD510[[#This Row],[Valor Neto '[DOP']]],BD.PD510[[#This Row],[Valor Neto '[DOP']]])</f>
        <v>500000</v>
      </c>
      <c r="P126" s="501">
        <f>BD.PD510[[#This Row],[Ppto. Orden Interna '[DOP']]]/HLOOKUP("USD",$J$1:$K$2,2,FALSE)</f>
        <v>7692.3076923076924</v>
      </c>
      <c r="Q126" s="502"/>
      <c r="R126" s="502"/>
      <c r="S126" s="502"/>
      <c r="T126" s="502"/>
      <c r="U126" s="502"/>
      <c r="V126" s="285"/>
      <c r="W126" s="353"/>
      <c r="X126" s="503"/>
      <c r="Y126" s="501">
        <f>BD.PD510[[#This Row],[Av.P1 '[%']]]*BD.PD510[[#This Row],[Ppto. Orden Interna '[DOP']]]</f>
        <v>0</v>
      </c>
      <c r="Z126" s="287"/>
      <c r="AA126" s="504"/>
      <c r="AB126" s="501">
        <f>BD.PD510[[#This Row],[Av.P2 '[%']]]*BD.PD510[[#This Row],[Ppto. Orden Interna '[DOP']]]</f>
        <v>0</v>
      </c>
      <c r="AC126" s="287"/>
      <c r="AD126" s="504"/>
      <c r="AE126" s="501">
        <f>BD.PD510[[#This Row],[Av.P3 '[%']]]*BD.PD510[[#This Row],[Ppto. Orden Interna '[DOP']]]</f>
        <v>0</v>
      </c>
      <c r="AF126" s="287"/>
      <c r="AG126" s="504"/>
      <c r="AH126" s="501">
        <f>BD.PD510[[#This Row],[Av.P4 '[%']]]*BD.PD510[[#This Row],[Ppto. Orden Interna '[DOP']]]</f>
        <v>0</v>
      </c>
      <c r="AI126" s="287"/>
      <c r="AJ126" s="504"/>
      <c r="AK126" s="501">
        <f>BD.PD510[[#This Row],[Av.P5 '[%']]]*BD.PD510[[#This Row],[Ppto. Orden Interna '[DOP']]]</f>
        <v>0</v>
      </c>
      <c r="AL126" s="505">
        <f>BD.PD510[[#This Row],[Pago 5]]+BD.PD510[[#This Row],[Pago 4]]+BD.PD510[[#This Row],[Pago 3]]+BD.PD510[[#This Row],[Pago 2]]+BD.PD510[[#This Row],[Pago 1]]</f>
        <v>0</v>
      </c>
      <c r="AM126" s="318"/>
    </row>
    <row r="127" spans="1:39" x14ac:dyDescent="0.2">
      <c r="A127" s="233">
        <v>8.0500000000000007</v>
      </c>
      <c r="B127" s="281"/>
      <c r="C127" s="282" t="e" vm="1">
        <f>VLOOKUP(BD.PD510[[#This Row],[Pos]],[16]!PPto[#Data],3,FALSE)</f>
        <v>#REF!</v>
      </c>
      <c r="D127" s="283" t="s">
        <v>1084</v>
      </c>
      <c r="E127" s="499" t="str">
        <f>IF(BD.PD510[[#This Row],[.]]="*",VLOOKUP(BD.PD510[[#This Row],[Pos]],[16]Presupuesto!A:H,7,FALSE),"")</f>
        <v/>
      </c>
      <c r="F127" s="506" t="s">
        <v>1055</v>
      </c>
      <c r="G127" s="285"/>
      <c r="H127" s="285"/>
      <c r="I127" s="350">
        <v>2</v>
      </c>
      <c r="J127" s="233" t="s">
        <v>343</v>
      </c>
      <c r="K127" s="500">
        <f>IF(BD.PD510[[#This Row],[Mon]]="DOP",1,HLOOKUP(BD.PD510[[#This Row],[Mon]],$J$1:$K$2,2,FALSE))</f>
        <v>1</v>
      </c>
      <c r="L127" s="343">
        <v>12000</v>
      </c>
      <c r="M127" s="501">
        <f>BD.PD510[[#This Row],[Cant.]]*BD.PD510[[#This Row],[ Tasa ]]*BD.PD510[[#This Row],[ Precio Und.]]</f>
        <v>24000</v>
      </c>
      <c r="N127" s="352">
        <v>0</v>
      </c>
      <c r="O127" s="501">
        <f>IF(BD.PD510[[#This Row],[Liquid. '[%']]]&lt;&gt;0,(BD.PD510[[#This Row],[Valor Neto '[DOP']]]*BD.PD510[[#This Row],[Liquid. '[%']]])+BD.PD510[[#This Row],[Valor Neto '[DOP']]],BD.PD510[[#This Row],[Valor Neto '[DOP']]])</f>
        <v>24000</v>
      </c>
      <c r="P127" s="501">
        <f>BD.PD510[[#This Row],[Ppto. Orden Interna '[DOP']]]/HLOOKUP("USD",$J$1:$K$2,2,FALSE)</f>
        <v>369.23076923076923</v>
      </c>
      <c r="Q127" s="502"/>
      <c r="R127" s="502"/>
      <c r="S127" s="502"/>
      <c r="T127" s="502"/>
      <c r="U127" s="502"/>
      <c r="V127" s="285"/>
      <c r="W127" s="353"/>
      <c r="X127" s="503"/>
      <c r="Y127" s="501">
        <f>BD.PD510[[#This Row],[Av.P1 '[%']]]*BD.PD510[[#This Row],[Ppto. Orden Interna '[DOP']]]</f>
        <v>0</v>
      </c>
      <c r="Z127" s="287"/>
      <c r="AA127" s="504"/>
      <c r="AB127" s="501">
        <f>BD.PD510[[#This Row],[Av.P2 '[%']]]*BD.PD510[[#This Row],[Ppto. Orden Interna '[DOP']]]</f>
        <v>0</v>
      </c>
      <c r="AC127" s="287"/>
      <c r="AD127" s="504"/>
      <c r="AE127" s="501">
        <f>BD.PD510[[#This Row],[Av.P3 '[%']]]*BD.PD510[[#This Row],[Ppto. Orden Interna '[DOP']]]</f>
        <v>0</v>
      </c>
      <c r="AF127" s="287"/>
      <c r="AG127" s="504"/>
      <c r="AH127" s="501">
        <f>BD.PD510[[#This Row],[Av.P4 '[%']]]*BD.PD510[[#This Row],[Ppto. Orden Interna '[DOP']]]</f>
        <v>0</v>
      </c>
      <c r="AI127" s="287"/>
      <c r="AJ127" s="504"/>
      <c r="AK127" s="501">
        <f>BD.PD510[[#This Row],[Av.P5 '[%']]]*BD.PD510[[#This Row],[Ppto. Orden Interna '[DOP']]]</f>
        <v>0</v>
      </c>
      <c r="AL127" s="505">
        <f>BD.PD510[[#This Row],[Pago 5]]+BD.PD510[[#This Row],[Pago 4]]+BD.PD510[[#This Row],[Pago 3]]+BD.PD510[[#This Row],[Pago 2]]+BD.PD510[[#This Row],[Pago 1]]</f>
        <v>0</v>
      </c>
      <c r="AM127" s="318"/>
    </row>
    <row r="128" spans="1:39" x14ac:dyDescent="0.2">
      <c r="A128" s="233">
        <v>8.0500000000000007</v>
      </c>
      <c r="B128" s="281"/>
      <c r="C128" s="282" t="e" vm="1">
        <f>VLOOKUP(BD.PD510[[#This Row],[Pos]],[16]!PPto[#Data],3,FALSE)</f>
        <v>#REF!</v>
      </c>
      <c r="D128" s="283" t="s">
        <v>1084</v>
      </c>
      <c r="E128" s="499" t="str">
        <f>IF(BD.PD510[[#This Row],[.]]="*",VLOOKUP(BD.PD510[[#This Row],[Pos]],[16]Presupuesto!A:H,7,FALSE),"")</f>
        <v/>
      </c>
      <c r="F128" s="506" t="s">
        <v>1057</v>
      </c>
      <c r="G128" s="285"/>
      <c r="H128" s="285"/>
      <c r="I128" s="350">
        <v>1</v>
      </c>
      <c r="J128" s="233" t="s">
        <v>343</v>
      </c>
      <c r="K128" s="500">
        <f>IF(BD.PD510[[#This Row],[Mon]]="DOP",1,HLOOKUP(BD.PD510[[#This Row],[Mon]],$J$1:$K$2,2,FALSE))</f>
        <v>1</v>
      </c>
      <c r="L128" s="343">
        <v>7769</v>
      </c>
      <c r="M128" s="501">
        <f>BD.PD510[[#This Row],[Cant.]]*BD.PD510[[#This Row],[ Tasa ]]*BD.PD510[[#This Row],[ Precio Und.]]</f>
        <v>7769</v>
      </c>
      <c r="N128" s="352">
        <v>0</v>
      </c>
      <c r="O128" s="501">
        <f>IF(BD.PD510[[#This Row],[Liquid. '[%']]]&lt;&gt;0,(BD.PD510[[#This Row],[Valor Neto '[DOP']]]*BD.PD510[[#This Row],[Liquid. '[%']]])+BD.PD510[[#This Row],[Valor Neto '[DOP']]],BD.PD510[[#This Row],[Valor Neto '[DOP']]])</f>
        <v>7769</v>
      </c>
      <c r="P128" s="501">
        <f>BD.PD510[[#This Row],[Ppto. Orden Interna '[DOP']]]/HLOOKUP("USD",$J$1:$K$2,2,FALSE)</f>
        <v>119.52307692307693</v>
      </c>
      <c r="Q128" s="502"/>
      <c r="R128" s="502"/>
      <c r="S128" s="502"/>
      <c r="T128" s="502"/>
      <c r="U128" s="502"/>
      <c r="V128" s="285"/>
      <c r="W128" s="353"/>
      <c r="X128" s="503"/>
      <c r="Y128" s="501">
        <f>BD.PD510[[#This Row],[Av.P1 '[%']]]*BD.PD510[[#This Row],[Ppto. Orden Interna '[DOP']]]</f>
        <v>0</v>
      </c>
      <c r="Z128" s="287"/>
      <c r="AA128" s="504"/>
      <c r="AB128" s="501">
        <f>BD.PD510[[#This Row],[Av.P2 '[%']]]*BD.PD510[[#This Row],[Ppto. Orden Interna '[DOP']]]</f>
        <v>0</v>
      </c>
      <c r="AC128" s="287"/>
      <c r="AD128" s="504"/>
      <c r="AE128" s="501">
        <f>BD.PD510[[#This Row],[Av.P3 '[%']]]*BD.PD510[[#This Row],[Ppto. Orden Interna '[DOP']]]</f>
        <v>0</v>
      </c>
      <c r="AF128" s="287"/>
      <c r="AG128" s="504"/>
      <c r="AH128" s="501">
        <f>BD.PD510[[#This Row],[Av.P4 '[%']]]*BD.PD510[[#This Row],[Ppto. Orden Interna '[DOP']]]</f>
        <v>0</v>
      </c>
      <c r="AI128" s="287"/>
      <c r="AJ128" s="504"/>
      <c r="AK128" s="501">
        <f>BD.PD510[[#This Row],[Av.P5 '[%']]]*BD.PD510[[#This Row],[Ppto. Orden Interna '[DOP']]]</f>
        <v>0</v>
      </c>
      <c r="AL128" s="505">
        <f>BD.PD510[[#This Row],[Pago 5]]+BD.PD510[[#This Row],[Pago 4]]+BD.PD510[[#This Row],[Pago 3]]+BD.PD510[[#This Row],[Pago 2]]+BD.PD510[[#This Row],[Pago 1]]</f>
        <v>0</v>
      </c>
      <c r="AM128" s="318"/>
    </row>
    <row r="129" spans="1:39" x14ac:dyDescent="0.2">
      <c r="A129" s="233">
        <v>8.06</v>
      </c>
      <c r="B129" s="281"/>
      <c r="C129" s="282" t="e" vm="1">
        <f>VLOOKUP(BD.PD510[[#This Row],[Pos]],[16]!PPto[#Data],3,FALSE)</f>
        <v>#REF!</v>
      </c>
      <c r="D129" s="283" t="s">
        <v>1084</v>
      </c>
      <c r="E129" s="499" t="str">
        <f>IF(BD.PD510[[#This Row],[.]]="*",VLOOKUP(BD.PD510[[#This Row],[Pos]],[16]Presupuesto!A:H,7,FALSE),"")</f>
        <v/>
      </c>
      <c r="F129" s="506" t="s">
        <v>1060</v>
      </c>
      <c r="G129" s="285"/>
      <c r="H129" s="285"/>
      <c r="I129" s="350">
        <v>1</v>
      </c>
      <c r="J129" s="233" t="s">
        <v>343</v>
      </c>
      <c r="K129" s="500">
        <f>IF(BD.PD510[[#This Row],[Mon]]="DOP",1,HLOOKUP(BD.PD510[[#This Row],[Mon]],$J$1:$K$2,2,FALSE))</f>
        <v>1</v>
      </c>
      <c r="L129" s="343">
        <v>1810</v>
      </c>
      <c r="M129" s="501">
        <f>BD.PD510[[#This Row],[Cant.]]*BD.PD510[[#This Row],[ Tasa ]]*BD.PD510[[#This Row],[ Precio Und.]]</f>
        <v>1810</v>
      </c>
      <c r="N129" s="352">
        <v>0</v>
      </c>
      <c r="O129" s="501">
        <f>IF(BD.PD510[[#This Row],[Liquid. '[%']]]&lt;&gt;0,(BD.PD510[[#This Row],[Valor Neto '[DOP']]]*BD.PD510[[#This Row],[Liquid. '[%']]])+BD.PD510[[#This Row],[Valor Neto '[DOP']]],BD.PD510[[#This Row],[Valor Neto '[DOP']]])</f>
        <v>1810</v>
      </c>
      <c r="P129" s="501">
        <f>BD.PD510[[#This Row],[Ppto. Orden Interna '[DOP']]]/HLOOKUP("USD",$J$1:$K$2,2,FALSE)</f>
        <v>27.846153846153847</v>
      </c>
      <c r="Q129" s="502"/>
      <c r="R129" s="502"/>
      <c r="S129" s="502"/>
      <c r="T129" s="502"/>
      <c r="U129" s="502"/>
      <c r="V129" s="285"/>
      <c r="W129" s="353"/>
      <c r="X129" s="503"/>
      <c r="Y129" s="501">
        <f>BD.PD510[[#This Row],[Av.P1 '[%']]]*BD.PD510[[#This Row],[Ppto. Orden Interna '[DOP']]]</f>
        <v>0</v>
      </c>
      <c r="Z129" s="287"/>
      <c r="AA129" s="504"/>
      <c r="AB129" s="501">
        <f>BD.PD510[[#This Row],[Av.P2 '[%']]]*BD.PD510[[#This Row],[Ppto. Orden Interna '[DOP']]]</f>
        <v>0</v>
      </c>
      <c r="AC129" s="287"/>
      <c r="AD129" s="504"/>
      <c r="AE129" s="501">
        <f>BD.PD510[[#This Row],[Av.P3 '[%']]]*BD.PD510[[#This Row],[Ppto. Orden Interna '[DOP']]]</f>
        <v>0</v>
      </c>
      <c r="AF129" s="287"/>
      <c r="AG129" s="504"/>
      <c r="AH129" s="501">
        <f>BD.PD510[[#This Row],[Av.P4 '[%']]]*BD.PD510[[#This Row],[Ppto. Orden Interna '[DOP']]]</f>
        <v>0</v>
      </c>
      <c r="AI129" s="287"/>
      <c r="AJ129" s="504"/>
      <c r="AK129" s="501">
        <f>BD.PD510[[#This Row],[Av.P5 '[%']]]*BD.PD510[[#This Row],[Ppto. Orden Interna '[DOP']]]</f>
        <v>0</v>
      </c>
      <c r="AL129" s="505">
        <f>BD.PD510[[#This Row],[Pago 5]]+BD.PD510[[#This Row],[Pago 4]]+BD.PD510[[#This Row],[Pago 3]]+BD.PD510[[#This Row],[Pago 2]]+BD.PD510[[#This Row],[Pago 1]]</f>
        <v>0</v>
      </c>
      <c r="AM129" s="318"/>
    </row>
    <row r="130" spans="1:39" x14ac:dyDescent="0.2">
      <c r="A130" s="233">
        <v>8.06</v>
      </c>
      <c r="B130" s="281"/>
      <c r="C130" s="282" t="e" vm="1">
        <f>VLOOKUP(BD.PD510[[#This Row],[Pos]],[16]!PPto[#Data],3,FALSE)</f>
        <v>#REF!</v>
      </c>
      <c r="D130" s="283" t="s">
        <v>1084</v>
      </c>
      <c r="E130" s="499" t="str">
        <f>IF(BD.PD510[[#This Row],[.]]="*",VLOOKUP(BD.PD510[[#This Row],[Pos]],[16]Presupuesto!A:H,7,FALSE),"")</f>
        <v/>
      </c>
      <c r="F130" s="506" t="s">
        <v>1062</v>
      </c>
      <c r="G130" s="285"/>
      <c r="H130" s="285"/>
      <c r="I130" s="350">
        <v>3</v>
      </c>
      <c r="J130" s="233" t="s">
        <v>343</v>
      </c>
      <c r="K130" s="500">
        <f>IF(BD.PD510[[#This Row],[Mon]]="DOP",1,HLOOKUP(BD.PD510[[#This Row],[Mon]],$J$1:$K$2,2,FALSE))</f>
        <v>1</v>
      </c>
      <c r="L130" s="343">
        <v>5000</v>
      </c>
      <c r="M130" s="501">
        <f>BD.PD510[[#This Row],[Cant.]]*BD.PD510[[#This Row],[ Tasa ]]*BD.PD510[[#This Row],[ Precio Und.]]</f>
        <v>15000</v>
      </c>
      <c r="N130" s="352">
        <v>0</v>
      </c>
      <c r="O130" s="501">
        <f>IF(BD.PD510[[#This Row],[Liquid. '[%']]]&lt;&gt;0,(BD.PD510[[#This Row],[Valor Neto '[DOP']]]*BD.PD510[[#This Row],[Liquid. '[%']]])+BD.PD510[[#This Row],[Valor Neto '[DOP']]],BD.PD510[[#This Row],[Valor Neto '[DOP']]])</f>
        <v>15000</v>
      </c>
      <c r="P130" s="501">
        <f>BD.PD510[[#This Row],[Ppto. Orden Interna '[DOP']]]/HLOOKUP("USD",$J$1:$K$2,2,FALSE)</f>
        <v>230.76923076923077</v>
      </c>
      <c r="Q130" s="502"/>
      <c r="R130" s="502"/>
      <c r="S130" s="502"/>
      <c r="T130" s="502"/>
      <c r="U130" s="502"/>
      <c r="V130" s="285"/>
      <c r="W130" s="353"/>
      <c r="X130" s="503"/>
      <c r="Y130" s="501">
        <f>BD.PD510[[#This Row],[Av.P1 '[%']]]*BD.PD510[[#This Row],[Ppto. Orden Interna '[DOP']]]</f>
        <v>0</v>
      </c>
      <c r="Z130" s="287"/>
      <c r="AA130" s="504"/>
      <c r="AB130" s="501">
        <f>BD.PD510[[#This Row],[Av.P2 '[%']]]*BD.PD510[[#This Row],[Ppto. Orden Interna '[DOP']]]</f>
        <v>0</v>
      </c>
      <c r="AC130" s="287"/>
      <c r="AD130" s="504"/>
      <c r="AE130" s="501">
        <f>BD.PD510[[#This Row],[Av.P3 '[%']]]*BD.PD510[[#This Row],[Ppto. Orden Interna '[DOP']]]</f>
        <v>0</v>
      </c>
      <c r="AF130" s="287"/>
      <c r="AG130" s="504"/>
      <c r="AH130" s="501">
        <f>BD.PD510[[#This Row],[Av.P4 '[%']]]*BD.PD510[[#This Row],[Ppto. Orden Interna '[DOP']]]</f>
        <v>0</v>
      </c>
      <c r="AI130" s="287"/>
      <c r="AJ130" s="504"/>
      <c r="AK130" s="501">
        <f>BD.PD510[[#This Row],[Av.P5 '[%']]]*BD.PD510[[#This Row],[Ppto. Orden Interna '[DOP']]]</f>
        <v>0</v>
      </c>
      <c r="AL130" s="505">
        <f>BD.PD510[[#This Row],[Pago 5]]+BD.PD510[[#This Row],[Pago 4]]+BD.PD510[[#This Row],[Pago 3]]+BD.PD510[[#This Row],[Pago 2]]+BD.PD510[[#This Row],[Pago 1]]</f>
        <v>0</v>
      </c>
      <c r="AM130" s="318"/>
    </row>
    <row r="131" spans="1:39" x14ac:dyDescent="0.2">
      <c r="A131" s="233">
        <v>8.06</v>
      </c>
      <c r="B131" s="281"/>
      <c r="C131" s="282" t="e" vm="1">
        <f>VLOOKUP(BD.PD510[[#This Row],[Pos]],[16]!PPto[#Data],3,FALSE)</f>
        <v>#REF!</v>
      </c>
      <c r="D131" s="283" t="s">
        <v>1084</v>
      </c>
      <c r="E131" s="499" t="str">
        <f>IF(BD.PD510[[#This Row],[.]]="*",VLOOKUP(BD.PD510[[#This Row],[Pos]],[16]Presupuesto!A:H,7,FALSE),"")</f>
        <v/>
      </c>
      <c r="F131" s="506" t="s">
        <v>1064</v>
      </c>
      <c r="G131" s="285"/>
      <c r="H131" s="285"/>
      <c r="I131" s="350">
        <v>1</v>
      </c>
      <c r="J131" s="233" t="s">
        <v>343</v>
      </c>
      <c r="K131" s="500">
        <f>IF(BD.PD510[[#This Row],[Mon]]="DOP",1,HLOOKUP(BD.PD510[[#This Row],[Mon]],$J$1:$K$2,2,FALSE))</f>
        <v>1</v>
      </c>
      <c r="L131" s="343">
        <v>12000</v>
      </c>
      <c r="M131" s="501">
        <f>BD.PD510[[#This Row],[Cant.]]*BD.PD510[[#This Row],[ Tasa ]]*BD.PD510[[#This Row],[ Precio Und.]]</f>
        <v>12000</v>
      </c>
      <c r="N131" s="352">
        <v>0</v>
      </c>
      <c r="O131" s="501">
        <f>IF(BD.PD510[[#This Row],[Liquid. '[%']]]&lt;&gt;0,(BD.PD510[[#This Row],[Valor Neto '[DOP']]]*BD.PD510[[#This Row],[Liquid. '[%']]])+BD.PD510[[#This Row],[Valor Neto '[DOP']]],BD.PD510[[#This Row],[Valor Neto '[DOP']]])</f>
        <v>12000</v>
      </c>
      <c r="P131" s="501">
        <f>BD.PD510[[#This Row],[Ppto. Orden Interna '[DOP']]]/HLOOKUP("USD",$J$1:$K$2,2,FALSE)</f>
        <v>184.61538461538461</v>
      </c>
      <c r="Q131" s="502"/>
      <c r="R131" s="502"/>
      <c r="S131" s="502"/>
      <c r="T131" s="502"/>
      <c r="U131" s="502"/>
      <c r="V131" s="285"/>
      <c r="W131" s="353"/>
      <c r="X131" s="503"/>
      <c r="Y131" s="501">
        <f>BD.PD510[[#This Row],[Av.P1 '[%']]]*BD.PD510[[#This Row],[Ppto. Orden Interna '[DOP']]]</f>
        <v>0</v>
      </c>
      <c r="Z131" s="287"/>
      <c r="AA131" s="504"/>
      <c r="AB131" s="501">
        <f>BD.PD510[[#This Row],[Av.P2 '[%']]]*BD.PD510[[#This Row],[Ppto. Orden Interna '[DOP']]]</f>
        <v>0</v>
      </c>
      <c r="AC131" s="287"/>
      <c r="AD131" s="504"/>
      <c r="AE131" s="501">
        <f>BD.PD510[[#This Row],[Av.P3 '[%']]]*BD.PD510[[#This Row],[Ppto. Orden Interna '[DOP']]]</f>
        <v>0</v>
      </c>
      <c r="AF131" s="287"/>
      <c r="AG131" s="504"/>
      <c r="AH131" s="501">
        <f>BD.PD510[[#This Row],[Av.P4 '[%']]]*BD.PD510[[#This Row],[Ppto. Orden Interna '[DOP']]]</f>
        <v>0</v>
      </c>
      <c r="AI131" s="287"/>
      <c r="AJ131" s="504"/>
      <c r="AK131" s="501">
        <f>BD.PD510[[#This Row],[Av.P5 '[%']]]*BD.PD510[[#This Row],[Ppto. Orden Interna '[DOP']]]</f>
        <v>0</v>
      </c>
      <c r="AL131" s="505">
        <f>BD.PD510[[#This Row],[Pago 5]]+BD.PD510[[#This Row],[Pago 4]]+BD.PD510[[#This Row],[Pago 3]]+BD.PD510[[#This Row],[Pago 2]]+BD.PD510[[#This Row],[Pago 1]]</f>
        <v>0</v>
      </c>
      <c r="AM131" s="318"/>
    </row>
    <row r="132" spans="1:39" x14ac:dyDescent="0.2">
      <c r="A132" s="233">
        <v>8.06</v>
      </c>
      <c r="B132" s="281"/>
      <c r="C132" s="282" t="e" vm="1">
        <f>VLOOKUP(BD.PD510[[#This Row],[Pos]],[16]!PPto[#Data],3,FALSE)</f>
        <v>#REF!</v>
      </c>
      <c r="D132" s="283" t="s">
        <v>1084</v>
      </c>
      <c r="E132" s="499" t="str">
        <f>IF(BD.PD510[[#This Row],[.]]="*",VLOOKUP(BD.PD510[[#This Row],[Pos]],[16]Presupuesto!A:H,7,FALSE),"")</f>
        <v/>
      </c>
      <c r="F132" s="506" t="s">
        <v>1065</v>
      </c>
      <c r="G132" s="285"/>
      <c r="H132" s="285"/>
      <c r="I132" s="350">
        <v>1</v>
      </c>
      <c r="J132" s="233" t="s">
        <v>343</v>
      </c>
      <c r="K132" s="500">
        <f>IF(BD.PD510[[#This Row],[Mon]]="DOP",1,HLOOKUP(BD.PD510[[#This Row],[Mon]],$J$1:$K$2,2,FALSE))</f>
        <v>1</v>
      </c>
      <c r="L132" s="343">
        <v>3000</v>
      </c>
      <c r="M132" s="501">
        <f>BD.PD510[[#This Row],[Cant.]]*BD.PD510[[#This Row],[ Tasa ]]*BD.PD510[[#This Row],[ Precio Und.]]</f>
        <v>3000</v>
      </c>
      <c r="N132" s="352">
        <v>0</v>
      </c>
      <c r="O132" s="501">
        <f>IF(BD.PD510[[#This Row],[Liquid. '[%']]]&lt;&gt;0,(BD.PD510[[#This Row],[Valor Neto '[DOP']]]*BD.PD510[[#This Row],[Liquid. '[%']]])+BD.PD510[[#This Row],[Valor Neto '[DOP']]],BD.PD510[[#This Row],[Valor Neto '[DOP']]])</f>
        <v>3000</v>
      </c>
      <c r="P132" s="501">
        <f>BD.PD510[[#This Row],[Ppto. Orden Interna '[DOP']]]/HLOOKUP("USD",$J$1:$K$2,2,FALSE)</f>
        <v>46.153846153846153</v>
      </c>
      <c r="Q132" s="502"/>
      <c r="R132" s="502"/>
      <c r="S132" s="502"/>
      <c r="T132" s="502"/>
      <c r="U132" s="502"/>
      <c r="V132" s="285"/>
      <c r="W132" s="353"/>
      <c r="X132" s="503"/>
      <c r="Y132" s="501">
        <f>BD.PD510[[#This Row],[Av.P1 '[%']]]*BD.PD510[[#This Row],[Ppto. Orden Interna '[DOP']]]</f>
        <v>0</v>
      </c>
      <c r="Z132" s="287"/>
      <c r="AA132" s="504"/>
      <c r="AB132" s="501">
        <f>BD.PD510[[#This Row],[Av.P2 '[%']]]*BD.PD510[[#This Row],[Ppto. Orden Interna '[DOP']]]</f>
        <v>0</v>
      </c>
      <c r="AC132" s="287"/>
      <c r="AD132" s="504"/>
      <c r="AE132" s="501">
        <f>BD.PD510[[#This Row],[Av.P3 '[%']]]*BD.PD510[[#This Row],[Ppto. Orden Interna '[DOP']]]</f>
        <v>0</v>
      </c>
      <c r="AF132" s="287"/>
      <c r="AG132" s="504"/>
      <c r="AH132" s="501">
        <f>BD.PD510[[#This Row],[Av.P4 '[%']]]*BD.PD510[[#This Row],[Ppto. Orden Interna '[DOP']]]</f>
        <v>0</v>
      </c>
      <c r="AI132" s="287"/>
      <c r="AJ132" s="504"/>
      <c r="AK132" s="501">
        <f>BD.PD510[[#This Row],[Av.P5 '[%']]]*BD.PD510[[#This Row],[Ppto. Orden Interna '[DOP']]]</f>
        <v>0</v>
      </c>
      <c r="AL132" s="505">
        <f>BD.PD510[[#This Row],[Pago 5]]+BD.PD510[[#This Row],[Pago 4]]+BD.PD510[[#This Row],[Pago 3]]+BD.PD510[[#This Row],[Pago 2]]+BD.PD510[[#This Row],[Pago 1]]</f>
        <v>0</v>
      </c>
      <c r="AM132" s="318"/>
    </row>
    <row r="133" spans="1:39" x14ac:dyDescent="0.2">
      <c r="A133" s="233">
        <v>7.07</v>
      </c>
      <c r="B133" s="281"/>
      <c r="C133" s="282" t="e" vm="1">
        <f>VLOOKUP(BD.PD510[[#This Row],[Pos]],[16]!PPto[#Data],3,FALSE)</f>
        <v>#REF!</v>
      </c>
      <c r="D133" s="283" t="s">
        <v>1084</v>
      </c>
      <c r="E133" s="499" t="str">
        <f>IF(BD.PD510[[#This Row],[.]]="*",VLOOKUP(BD.PD510[[#This Row],[Pos]],[16]Presupuesto!A:H,7,FALSE),"")</f>
        <v/>
      </c>
      <c r="F133" s="506" t="s">
        <v>1066</v>
      </c>
      <c r="G133" s="285"/>
      <c r="H133" s="285"/>
      <c r="I133" s="350">
        <v>1</v>
      </c>
      <c r="J133" s="233" t="s">
        <v>343</v>
      </c>
      <c r="K133" s="500">
        <f>IF(BD.PD510[[#This Row],[Mon]]="DOP",1,HLOOKUP(BD.PD510[[#This Row],[Mon]],$J$1:$K$2,2,FALSE))</f>
        <v>1</v>
      </c>
      <c r="L133" s="343">
        <v>30000</v>
      </c>
      <c r="M133" s="501">
        <f>BD.PD510[[#This Row],[Cant.]]*BD.PD510[[#This Row],[ Tasa ]]*BD.PD510[[#This Row],[ Precio Und.]]</f>
        <v>30000</v>
      </c>
      <c r="N133" s="352">
        <v>0</v>
      </c>
      <c r="O133" s="501">
        <f>IF(BD.PD510[[#This Row],[Liquid. '[%']]]&lt;&gt;0,(BD.PD510[[#This Row],[Valor Neto '[DOP']]]*BD.PD510[[#This Row],[Liquid. '[%']]])+BD.PD510[[#This Row],[Valor Neto '[DOP']]],BD.PD510[[#This Row],[Valor Neto '[DOP']]])</f>
        <v>30000</v>
      </c>
      <c r="P133" s="501">
        <f>BD.PD510[[#This Row],[Ppto. Orden Interna '[DOP']]]/HLOOKUP("USD",$J$1:$K$2,2,FALSE)</f>
        <v>461.53846153846155</v>
      </c>
      <c r="Q133" s="502"/>
      <c r="R133" s="502"/>
      <c r="S133" s="502"/>
      <c r="T133" s="502"/>
      <c r="U133" s="502"/>
      <c r="V133" s="285"/>
      <c r="W133" s="353"/>
      <c r="X133" s="503"/>
      <c r="Y133" s="501">
        <f>BD.PD510[[#This Row],[Av.P1 '[%']]]*BD.PD510[[#This Row],[Ppto. Orden Interna '[DOP']]]</f>
        <v>0</v>
      </c>
      <c r="Z133" s="287"/>
      <c r="AA133" s="504"/>
      <c r="AB133" s="501">
        <f>BD.PD510[[#This Row],[Av.P2 '[%']]]*BD.PD510[[#This Row],[Ppto. Orden Interna '[DOP']]]</f>
        <v>0</v>
      </c>
      <c r="AC133" s="287"/>
      <c r="AD133" s="504"/>
      <c r="AE133" s="501">
        <f>BD.PD510[[#This Row],[Av.P3 '[%']]]*BD.PD510[[#This Row],[Ppto. Orden Interna '[DOP']]]</f>
        <v>0</v>
      </c>
      <c r="AF133" s="287"/>
      <c r="AG133" s="504"/>
      <c r="AH133" s="501">
        <f>BD.PD510[[#This Row],[Av.P4 '[%']]]*BD.PD510[[#This Row],[Ppto. Orden Interna '[DOP']]]</f>
        <v>0</v>
      </c>
      <c r="AI133" s="287"/>
      <c r="AJ133" s="504"/>
      <c r="AK133" s="501">
        <f>BD.PD510[[#This Row],[Av.P5 '[%']]]*BD.PD510[[#This Row],[Ppto. Orden Interna '[DOP']]]</f>
        <v>0</v>
      </c>
      <c r="AL133" s="505">
        <f>BD.PD510[[#This Row],[Pago 5]]+BD.PD510[[#This Row],[Pago 4]]+BD.PD510[[#This Row],[Pago 3]]+BD.PD510[[#This Row],[Pago 2]]+BD.PD510[[#This Row],[Pago 1]]</f>
        <v>0</v>
      </c>
      <c r="AM133" s="318"/>
    </row>
    <row r="134" spans="1:39" x14ac:dyDescent="0.2">
      <c r="A134" s="233">
        <v>7.07</v>
      </c>
      <c r="B134" s="281"/>
      <c r="C134" s="282" t="e" vm="1">
        <f>VLOOKUP(BD.PD510[[#This Row],[Pos]],[16]!PPto[#Data],3,FALSE)</f>
        <v>#REF!</v>
      </c>
      <c r="D134" s="283" t="s">
        <v>1084</v>
      </c>
      <c r="E134" s="499" t="str">
        <f>IF(BD.PD510[[#This Row],[.]]="*",VLOOKUP(BD.PD510[[#This Row],[Pos]],[16]Presupuesto!A:H,7,FALSE),"")</f>
        <v/>
      </c>
      <c r="F134" s="506" t="s">
        <v>1067</v>
      </c>
      <c r="G134" s="285">
        <v>4600077973</v>
      </c>
      <c r="H134" s="518">
        <v>46084</v>
      </c>
      <c r="I134" s="350">
        <v>2</v>
      </c>
      <c r="J134" s="233" t="s">
        <v>285</v>
      </c>
      <c r="K134" s="500">
        <f>IF(BD.PD510[[#This Row],[Mon]]="DOP",1,HLOOKUP(BD.PD510[[#This Row],[Mon]],$J$1:$K$2,2,FALSE))</f>
        <v>77</v>
      </c>
      <c r="L134" s="343">
        <v>5675</v>
      </c>
      <c r="M134" s="501">
        <f>BD.PD510[[#This Row],[Cant.]]*BD.PD510[[#This Row],[ Tasa ]]*BD.PD510[[#This Row],[ Precio Und.]]</f>
        <v>873950</v>
      </c>
      <c r="N134" s="352">
        <v>0.12</v>
      </c>
      <c r="O134" s="501">
        <f>IF(BD.PD510[[#This Row],[Liquid. '[%']]]&lt;&gt;0,(BD.PD510[[#This Row],[Valor Neto '[DOP']]]*BD.PD510[[#This Row],[Liquid. '[%']]])+BD.PD510[[#This Row],[Valor Neto '[DOP']]],BD.PD510[[#This Row],[Valor Neto '[DOP']]])</f>
        <v>978824</v>
      </c>
      <c r="P134" s="501">
        <f>BD.PD510[[#This Row],[Ppto. Orden Interna '[DOP']]]/HLOOKUP("USD",$J$1:$K$2,2,FALSE)</f>
        <v>15058.83076923077</v>
      </c>
      <c r="Q134" s="502"/>
      <c r="R134" s="502"/>
      <c r="S134" s="502"/>
      <c r="T134" s="502"/>
      <c r="U134" s="502"/>
      <c r="V134" s="285"/>
      <c r="W134" s="353"/>
      <c r="X134" s="503"/>
      <c r="Y134" s="501">
        <f>BD.PD510[[#This Row],[Av.P1 '[%']]]*BD.PD510[[#This Row],[Ppto. Orden Interna '[DOP']]]</f>
        <v>0</v>
      </c>
      <c r="Z134" s="287"/>
      <c r="AA134" s="504"/>
      <c r="AB134" s="501">
        <f>BD.PD510[[#This Row],[Av.P2 '[%']]]*BD.PD510[[#This Row],[Ppto. Orden Interna '[DOP']]]</f>
        <v>0</v>
      </c>
      <c r="AC134" s="287"/>
      <c r="AD134" s="504"/>
      <c r="AE134" s="501">
        <f>BD.PD510[[#This Row],[Av.P3 '[%']]]*BD.PD510[[#This Row],[Ppto. Orden Interna '[DOP']]]</f>
        <v>0</v>
      </c>
      <c r="AF134" s="287"/>
      <c r="AG134" s="504"/>
      <c r="AH134" s="501">
        <f>BD.PD510[[#This Row],[Av.P4 '[%']]]*BD.PD510[[#This Row],[Ppto. Orden Interna '[DOP']]]</f>
        <v>0</v>
      </c>
      <c r="AI134" s="287"/>
      <c r="AJ134" s="504"/>
      <c r="AK134" s="501">
        <f>BD.PD510[[#This Row],[Av.P5 '[%']]]*BD.PD510[[#This Row],[Ppto. Orden Interna '[DOP']]]</f>
        <v>0</v>
      </c>
      <c r="AL134" s="505">
        <f>BD.PD510[[#This Row],[Pago 5]]+BD.PD510[[#This Row],[Pago 4]]+BD.PD510[[#This Row],[Pago 3]]+BD.PD510[[#This Row],[Pago 2]]+BD.PD510[[#This Row],[Pago 1]]</f>
        <v>0</v>
      </c>
      <c r="AM134" s="318"/>
    </row>
    <row r="135" spans="1:39" x14ac:dyDescent="0.2">
      <c r="A135" s="233">
        <v>7.07</v>
      </c>
      <c r="B135" s="281"/>
      <c r="C135" s="282" t="e" vm="1">
        <f>VLOOKUP(BD.PD510[[#This Row],[Pos]],[16]!PPto[#Data],3,FALSE)</f>
        <v>#REF!</v>
      </c>
      <c r="D135" s="283" t="s">
        <v>1084</v>
      </c>
      <c r="E135" s="499" t="str">
        <f>IF(BD.PD510[[#This Row],[.]]="*",VLOOKUP(BD.PD510[[#This Row],[Pos]],[16]Presupuesto!A:H,7,FALSE),"")</f>
        <v/>
      </c>
      <c r="F135" s="506" t="s">
        <v>1068</v>
      </c>
      <c r="G135" s="285">
        <v>4600077976</v>
      </c>
      <c r="H135" s="518">
        <v>46084</v>
      </c>
      <c r="I135" s="350">
        <v>1</v>
      </c>
      <c r="J135" s="233" t="s">
        <v>285</v>
      </c>
      <c r="K135" s="500">
        <f>IF(BD.PD510[[#This Row],[Mon]]="DOP",1,HLOOKUP(BD.PD510[[#This Row],[Mon]],$J$1:$K$2,2,FALSE))</f>
        <v>77</v>
      </c>
      <c r="L135" s="343">
        <v>2290</v>
      </c>
      <c r="M135" s="501">
        <f>BD.PD510[[#This Row],[Cant.]]*BD.PD510[[#This Row],[ Tasa ]]*BD.PD510[[#This Row],[ Precio Und.]]</f>
        <v>176330</v>
      </c>
      <c r="N135" s="352">
        <v>0.05</v>
      </c>
      <c r="O135" s="501">
        <f>IF(BD.PD510[[#This Row],[Liquid. '[%']]]&lt;&gt;0,(BD.PD510[[#This Row],[Valor Neto '[DOP']]]*BD.PD510[[#This Row],[Liquid. '[%']]])+BD.PD510[[#This Row],[Valor Neto '[DOP']]],BD.PD510[[#This Row],[Valor Neto '[DOP']]])</f>
        <v>185146.5</v>
      </c>
      <c r="P135" s="501">
        <f>BD.PD510[[#This Row],[Ppto. Orden Interna '[DOP']]]/HLOOKUP("USD",$J$1:$K$2,2,FALSE)</f>
        <v>2848.4076923076923</v>
      </c>
      <c r="Q135" s="502"/>
      <c r="R135" s="502"/>
      <c r="S135" s="502"/>
      <c r="T135" s="502"/>
      <c r="U135" s="502"/>
      <c r="V135" s="285"/>
      <c r="W135" s="353"/>
      <c r="X135" s="503"/>
      <c r="Y135" s="501">
        <f>BD.PD510[[#This Row],[Av.P1 '[%']]]*BD.PD510[[#This Row],[Ppto. Orden Interna '[DOP']]]</f>
        <v>0</v>
      </c>
      <c r="Z135" s="287"/>
      <c r="AA135" s="504"/>
      <c r="AB135" s="501">
        <f>BD.PD510[[#This Row],[Av.P2 '[%']]]*BD.PD510[[#This Row],[Ppto. Orden Interna '[DOP']]]</f>
        <v>0</v>
      </c>
      <c r="AC135" s="287"/>
      <c r="AD135" s="504"/>
      <c r="AE135" s="501">
        <f>BD.PD510[[#This Row],[Av.P3 '[%']]]*BD.PD510[[#This Row],[Ppto. Orden Interna '[DOP']]]</f>
        <v>0</v>
      </c>
      <c r="AF135" s="287"/>
      <c r="AG135" s="504"/>
      <c r="AH135" s="501">
        <f>BD.PD510[[#This Row],[Av.P4 '[%']]]*BD.PD510[[#This Row],[Ppto. Orden Interna '[DOP']]]</f>
        <v>0</v>
      </c>
      <c r="AI135" s="287"/>
      <c r="AJ135" s="504"/>
      <c r="AK135" s="501">
        <f>BD.PD510[[#This Row],[Av.P5 '[%']]]*BD.PD510[[#This Row],[Ppto. Orden Interna '[DOP']]]</f>
        <v>0</v>
      </c>
      <c r="AL135" s="505">
        <f>BD.PD510[[#This Row],[Pago 5]]+BD.PD510[[#This Row],[Pago 4]]+BD.PD510[[#This Row],[Pago 3]]+BD.PD510[[#This Row],[Pago 2]]+BD.PD510[[#This Row],[Pago 1]]</f>
        <v>0</v>
      </c>
      <c r="AM135" s="318"/>
    </row>
    <row r="136" spans="1:39" x14ac:dyDescent="0.2">
      <c r="A136" s="233">
        <v>7.07</v>
      </c>
      <c r="B136" s="281"/>
      <c r="C136" s="282" t="e" vm="1">
        <f>VLOOKUP(BD.PD510[[#This Row],[Pos]],[16]!PPto[#Data],3,FALSE)</f>
        <v>#REF!</v>
      </c>
      <c r="D136" s="283" t="s">
        <v>1084</v>
      </c>
      <c r="E136" s="499" t="str">
        <f>IF(BD.PD510[[#This Row],[.]]="*",VLOOKUP(BD.PD510[[#This Row],[Pos]],[16]Presupuesto!A:H,7,FALSE),"")</f>
        <v/>
      </c>
      <c r="F136" s="506" t="s">
        <v>1069</v>
      </c>
      <c r="G136" s="285"/>
      <c r="H136" s="285"/>
      <c r="I136" s="350">
        <v>1</v>
      </c>
      <c r="J136" s="233" t="s">
        <v>343</v>
      </c>
      <c r="K136" s="500">
        <f>IF(BD.PD510[[#This Row],[Mon]]="DOP",1,HLOOKUP(BD.PD510[[#This Row],[Mon]],$J$1:$K$2,2,FALSE))</f>
        <v>1</v>
      </c>
      <c r="L136" s="343">
        <v>7935</v>
      </c>
      <c r="M136" s="501">
        <f>BD.PD510[[#This Row],[Cant.]]*BD.PD510[[#This Row],[ Tasa ]]*BD.PD510[[#This Row],[ Precio Und.]]</f>
        <v>7935</v>
      </c>
      <c r="N136" s="352">
        <v>0</v>
      </c>
      <c r="O136" s="501">
        <f>IF(BD.PD510[[#This Row],[Liquid. '[%']]]&lt;&gt;0,(BD.PD510[[#This Row],[Valor Neto '[DOP']]]*BD.PD510[[#This Row],[Liquid. '[%']]])+BD.PD510[[#This Row],[Valor Neto '[DOP']]],BD.PD510[[#This Row],[Valor Neto '[DOP']]])</f>
        <v>7935</v>
      </c>
      <c r="P136" s="501">
        <f>BD.PD510[[#This Row],[Ppto. Orden Interna '[DOP']]]/HLOOKUP("USD",$J$1:$K$2,2,FALSE)</f>
        <v>122.07692307692308</v>
      </c>
      <c r="Q136" s="502"/>
      <c r="R136" s="502"/>
      <c r="S136" s="502"/>
      <c r="T136" s="502"/>
      <c r="U136" s="502"/>
      <c r="V136" s="285"/>
      <c r="W136" s="353"/>
      <c r="X136" s="503"/>
      <c r="Y136" s="501">
        <f>BD.PD510[[#This Row],[Av.P1 '[%']]]*BD.PD510[[#This Row],[Ppto. Orden Interna '[DOP']]]</f>
        <v>0</v>
      </c>
      <c r="Z136" s="287"/>
      <c r="AA136" s="504"/>
      <c r="AB136" s="501">
        <f>BD.PD510[[#This Row],[Av.P2 '[%']]]*BD.PD510[[#This Row],[Ppto. Orden Interna '[DOP']]]</f>
        <v>0</v>
      </c>
      <c r="AC136" s="287"/>
      <c r="AD136" s="504"/>
      <c r="AE136" s="501">
        <f>BD.PD510[[#This Row],[Av.P3 '[%']]]*BD.PD510[[#This Row],[Ppto. Orden Interna '[DOP']]]</f>
        <v>0</v>
      </c>
      <c r="AF136" s="287"/>
      <c r="AG136" s="504"/>
      <c r="AH136" s="501">
        <f>BD.PD510[[#This Row],[Av.P4 '[%']]]*BD.PD510[[#This Row],[Ppto. Orden Interna '[DOP']]]</f>
        <v>0</v>
      </c>
      <c r="AI136" s="287"/>
      <c r="AJ136" s="504"/>
      <c r="AK136" s="501">
        <f>BD.PD510[[#This Row],[Av.P5 '[%']]]*BD.PD510[[#This Row],[Ppto. Orden Interna '[DOP']]]</f>
        <v>0</v>
      </c>
      <c r="AL136" s="505">
        <f>BD.PD510[[#This Row],[Pago 5]]+BD.PD510[[#This Row],[Pago 4]]+BD.PD510[[#This Row],[Pago 3]]+BD.PD510[[#This Row],[Pago 2]]+BD.PD510[[#This Row],[Pago 1]]</f>
        <v>0</v>
      </c>
      <c r="AM136" s="318"/>
    </row>
    <row r="137" spans="1:39" x14ac:dyDescent="0.2">
      <c r="A137" s="233">
        <v>7.07</v>
      </c>
      <c r="B137" s="281"/>
      <c r="C137" s="282" t="e" vm="1">
        <f>VLOOKUP(BD.PD510[[#This Row],[Pos]],[16]!PPto[#Data],3,FALSE)</f>
        <v>#REF!</v>
      </c>
      <c r="D137" s="283" t="s">
        <v>1084</v>
      </c>
      <c r="E137" s="499" t="str">
        <f>IF(BD.PD510[[#This Row],[.]]="*",VLOOKUP(BD.PD510[[#This Row],[Pos]],[16]Presupuesto!A:H,7,FALSE),"")</f>
        <v/>
      </c>
      <c r="F137" s="506" t="s">
        <v>1071</v>
      </c>
      <c r="G137" s="285"/>
      <c r="H137" s="285"/>
      <c r="I137" s="350">
        <v>1</v>
      </c>
      <c r="J137" s="233" t="s">
        <v>343</v>
      </c>
      <c r="K137" s="500">
        <f>IF(BD.PD510[[#This Row],[Mon]]="DOP",1,HLOOKUP(BD.PD510[[#This Row],[Mon]],$J$1:$K$2,2,FALSE))</f>
        <v>1</v>
      </c>
      <c r="L137" s="343">
        <v>43500</v>
      </c>
      <c r="M137" s="501">
        <f>BD.PD510[[#This Row],[Cant.]]*BD.PD510[[#This Row],[ Tasa ]]*BD.PD510[[#This Row],[ Precio Und.]]</f>
        <v>43500</v>
      </c>
      <c r="N137" s="352">
        <v>0</v>
      </c>
      <c r="O137" s="501">
        <f>IF(BD.PD510[[#This Row],[Liquid. '[%']]]&lt;&gt;0,(BD.PD510[[#This Row],[Valor Neto '[DOP']]]*BD.PD510[[#This Row],[Liquid. '[%']]])+BD.PD510[[#This Row],[Valor Neto '[DOP']]],BD.PD510[[#This Row],[Valor Neto '[DOP']]])</f>
        <v>43500</v>
      </c>
      <c r="P137" s="501">
        <f>BD.PD510[[#This Row],[Ppto. Orden Interna '[DOP']]]/HLOOKUP("USD",$J$1:$K$2,2,FALSE)</f>
        <v>669.23076923076928</v>
      </c>
      <c r="Q137" s="502"/>
      <c r="R137" s="502"/>
      <c r="S137" s="502"/>
      <c r="T137" s="502"/>
      <c r="U137" s="502"/>
      <c r="V137" s="285"/>
      <c r="W137" s="353"/>
      <c r="X137" s="503"/>
      <c r="Y137" s="501">
        <f>BD.PD510[[#This Row],[Av.P1 '[%']]]*BD.PD510[[#This Row],[Ppto. Orden Interna '[DOP']]]</f>
        <v>0</v>
      </c>
      <c r="Z137" s="287"/>
      <c r="AA137" s="504"/>
      <c r="AB137" s="501">
        <f>BD.PD510[[#This Row],[Av.P2 '[%']]]*BD.PD510[[#This Row],[Ppto. Orden Interna '[DOP']]]</f>
        <v>0</v>
      </c>
      <c r="AC137" s="287"/>
      <c r="AD137" s="504"/>
      <c r="AE137" s="501">
        <f>BD.PD510[[#This Row],[Av.P3 '[%']]]*BD.PD510[[#This Row],[Ppto. Orden Interna '[DOP']]]</f>
        <v>0</v>
      </c>
      <c r="AF137" s="287"/>
      <c r="AG137" s="504"/>
      <c r="AH137" s="501">
        <f>BD.PD510[[#This Row],[Av.P4 '[%']]]*BD.PD510[[#This Row],[Ppto. Orden Interna '[DOP']]]</f>
        <v>0</v>
      </c>
      <c r="AI137" s="287"/>
      <c r="AJ137" s="504"/>
      <c r="AK137" s="501">
        <f>BD.PD510[[#This Row],[Av.P5 '[%']]]*BD.PD510[[#This Row],[Ppto. Orden Interna '[DOP']]]</f>
        <v>0</v>
      </c>
      <c r="AL137" s="505">
        <f>BD.PD510[[#This Row],[Pago 5]]+BD.PD510[[#This Row],[Pago 4]]+BD.PD510[[#This Row],[Pago 3]]+BD.PD510[[#This Row],[Pago 2]]+BD.PD510[[#This Row],[Pago 1]]</f>
        <v>0</v>
      </c>
      <c r="AM137" s="318"/>
    </row>
    <row r="138" spans="1:39" x14ac:dyDescent="0.2">
      <c r="A138" s="233">
        <v>7.07</v>
      </c>
      <c r="B138" s="281"/>
      <c r="C138" s="282" t="e" vm="1">
        <f>VLOOKUP(BD.PD510[[#This Row],[Pos]],[16]!PPto[#Data],3,FALSE)</f>
        <v>#REF!</v>
      </c>
      <c r="D138" s="283" t="s">
        <v>1084</v>
      </c>
      <c r="E138" s="499" t="str">
        <f>IF(BD.PD510[[#This Row],[.]]="*",VLOOKUP(BD.PD510[[#This Row],[Pos]],[16]Presupuesto!A:H,7,FALSE),"")</f>
        <v/>
      </c>
      <c r="F138" s="506" t="s">
        <v>1073</v>
      </c>
      <c r="G138" s="285"/>
      <c r="H138" s="285"/>
      <c r="I138" s="350">
        <v>1</v>
      </c>
      <c r="J138" s="233" t="s">
        <v>343</v>
      </c>
      <c r="K138" s="500">
        <f>IF(BD.PD510[[#This Row],[Mon]]="DOP",1,HLOOKUP(BD.PD510[[#This Row],[Mon]],$J$1:$K$2,2,FALSE))</f>
        <v>1</v>
      </c>
      <c r="L138" s="343">
        <v>60000</v>
      </c>
      <c r="M138" s="501">
        <f>BD.PD510[[#This Row],[Cant.]]*BD.PD510[[#This Row],[ Tasa ]]*BD.PD510[[#This Row],[ Precio Und.]]</f>
        <v>60000</v>
      </c>
      <c r="N138" s="352">
        <v>0</v>
      </c>
      <c r="O138" s="501">
        <f>IF(BD.PD510[[#This Row],[Liquid. '[%']]]&lt;&gt;0,(BD.PD510[[#This Row],[Valor Neto '[DOP']]]*BD.PD510[[#This Row],[Liquid. '[%']]])+BD.PD510[[#This Row],[Valor Neto '[DOP']]],BD.PD510[[#This Row],[Valor Neto '[DOP']]])</f>
        <v>60000</v>
      </c>
      <c r="P138" s="501">
        <f>BD.PD510[[#This Row],[Ppto. Orden Interna '[DOP']]]/HLOOKUP("USD",$J$1:$K$2,2,FALSE)</f>
        <v>923.07692307692309</v>
      </c>
      <c r="Q138" s="502"/>
      <c r="R138" s="502"/>
      <c r="S138" s="502"/>
      <c r="T138" s="502"/>
      <c r="U138" s="502"/>
      <c r="V138" s="285"/>
      <c r="W138" s="353"/>
      <c r="X138" s="503"/>
      <c r="Y138" s="501">
        <f>BD.PD510[[#This Row],[Av.P1 '[%']]]*BD.PD510[[#This Row],[Ppto. Orden Interna '[DOP']]]</f>
        <v>0</v>
      </c>
      <c r="Z138" s="287"/>
      <c r="AA138" s="504"/>
      <c r="AB138" s="501">
        <f>BD.PD510[[#This Row],[Av.P2 '[%']]]*BD.PD510[[#This Row],[Ppto. Orden Interna '[DOP']]]</f>
        <v>0</v>
      </c>
      <c r="AC138" s="287"/>
      <c r="AD138" s="504"/>
      <c r="AE138" s="501">
        <f>BD.PD510[[#This Row],[Av.P3 '[%']]]*BD.PD510[[#This Row],[Ppto. Orden Interna '[DOP']]]</f>
        <v>0</v>
      </c>
      <c r="AF138" s="287"/>
      <c r="AG138" s="504"/>
      <c r="AH138" s="501">
        <f>BD.PD510[[#This Row],[Av.P4 '[%']]]*BD.PD510[[#This Row],[Ppto. Orden Interna '[DOP']]]</f>
        <v>0</v>
      </c>
      <c r="AI138" s="287"/>
      <c r="AJ138" s="504"/>
      <c r="AK138" s="501">
        <f>BD.PD510[[#This Row],[Av.P5 '[%']]]*BD.PD510[[#This Row],[Ppto. Orden Interna '[DOP']]]</f>
        <v>0</v>
      </c>
      <c r="AL138" s="505">
        <f>BD.PD510[[#This Row],[Pago 5]]+BD.PD510[[#This Row],[Pago 4]]+BD.PD510[[#This Row],[Pago 3]]+BD.PD510[[#This Row],[Pago 2]]+BD.PD510[[#This Row],[Pago 1]]</f>
        <v>0</v>
      </c>
      <c r="AM138" s="318"/>
    </row>
    <row r="139" spans="1:39" x14ac:dyDescent="0.2">
      <c r="A139" s="233">
        <v>8.07</v>
      </c>
      <c r="B139" s="281"/>
      <c r="C139" s="282" t="e" vm="1">
        <f>VLOOKUP(BD.PD510[[#This Row],[Pos]],[16]!PPto[#Data],3,FALSE)</f>
        <v>#REF!</v>
      </c>
      <c r="D139" s="283" t="s">
        <v>1084</v>
      </c>
      <c r="E139" s="499" t="str">
        <f>IF(BD.PD510[[#This Row],[.]]="*",VLOOKUP(BD.PD510[[#This Row],[Pos]],[16]Presupuesto!A:H,7,FALSE),"")</f>
        <v/>
      </c>
      <c r="F139" s="506" t="s">
        <v>1079</v>
      </c>
      <c r="G139" s="285"/>
      <c r="H139" s="285"/>
      <c r="I139" s="350">
        <v>1</v>
      </c>
      <c r="J139" s="233" t="s">
        <v>343</v>
      </c>
      <c r="K139" s="500">
        <f>IF(BD.PD510[[#This Row],[Mon]]="DOP",1,HLOOKUP(BD.PD510[[#This Row],[Mon]],$J$1:$K$2,2,FALSE))</f>
        <v>1</v>
      </c>
      <c r="L139" s="343">
        <v>100000</v>
      </c>
      <c r="M139" s="501">
        <f>BD.PD510[[#This Row],[Cant.]]*BD.PD510[[#This Row],[ Tasa ]]*BD.PD510[[#This Row],[ Precio Und.]]</f>
        <v>100000</v>
      </c>
      <c r="N139" s="352">
        <v>0</v>
      </c>
      <c r="O139" s="501">
        <f>IF(BD.PD510[[#This Row],[Liquid. '[%']]]&lt;&gt;0,(BD.PD510[[#This Row],[Valor Neto '[DOP']]]*BD.PD510[[#This Row],[Liquid. '[%']]])+BD.PD510[[#This Row],[Valor Neto '[DOP']]],BD.PD510[[#This Row],[Valor Neto '[DOP']]])</f>
        <v>100000</v>
      </c>
      <c r="P139" s="501">
        <f>BD.PD510[[#This Row],[Ppto. Orden Interna '[DOP']]]/HLOOKUP("USD",$J$1:$K$2,2,FALSE)</f>
        <v>1538.4615384615386</v>
      </c>
      <c r="Q139" s="502"/>
      <c r="R139" s="502"/>
      <c r="S139" s="502"/>
      <c r="T139" s="502"/>
      <c r="U139" s="502"/>
      <c r="V139" s="285"/>
      <c r="W139" s="353"/>
      <c r="X139" s="503"/>
      <c r="Y139" s="501">
        <f>BD.PD510[[#This Row],[Av.P1 '[%']]]*BD.PD510[[#This Row],[Ppto. Orden Interna '[DOP']]]</f>
        <v>0</v>
      </c>
      <c r="Z139" s="287"/>
      <c r="AA139" s="504"/>
      <c r="AB139" s="501">
        <f>BD.PD510[[#This Row],[Av.P2 '[%']]]*BD.PD510[[#This Row],[Ppto. Orden Interna '[DOP']]]</f>
        <v>0</v>
      </c>
      <c r="AC139" s="287"/>
      <c r="AD139" s="504"/>
      <c r="AE139" s="501">
        <f>BD.PD510[[#This Row],[Av.P3 '[%']]]*BD.PD510[[#This Row],[Ppto. Orden Interna '[DOP']]]</f>
        <v>0</v>
      </c>
      <c r="AF139" s="287"/>
      <c r="AG139" s="504"/>
      <c r="AH139" s="501">
        <f>BD.PD510[[#This Row],[Av.P4 '[%']]]*BD.PD510[[#This Row],[Ppto. Orden Interna '[DOP']]]</f>
        <v>0</v>
      </c>
      <c r="AI139" s="287"/>
      <c r="AJ139" s="504"/>
      <c r="AK139" s="501">
        <f>BD.PD510[[#This Row],[Av.P5 '[%']]]*BD.PD510[[#This Row],[Ppto. Orden Interna '[DOP']]]</f>
        <v>0</v>
      </c>
      <c r="AL139" s="505">
        <f>BD.PD510[[#This Row],[Pago 5]]+BD.PD510[[#This Row],[Pago 4]]+BD.PD510[[#This Row],[Pago 3]]+BD.PD510[[#This Row],[Pago 2]]+BD.PD510[[#This Row],[Pago 1]]</f>
        <v>0</v>
      </c>
      <c r="AM139" s="318"/>
    </row>
    <row r="140" spans="1:39" x14ac:dyDescent="0.2">
      <c r="A140" s="330" t="s">
        <v>279</v>
      </c>
      <c r="B140" s="331"/>
      <c r="C140" s="331"/>
      <c r="D140" s="332"/>
      <c r="E140" s="333">
        <f>SUBTOTAL(109,BD.PD510[Plan])</f>
        <v>0</v>
      </c>
      <c r="F140" s="330"/>
      <c r="G140" s="330"/>
      <c r="H140" s="330"/>
      <c r="I140" s="330"/>
      <c r="J140" s="330"/>
      <c r="K140" s="331"/>
      <c r="L140" s="287"/>
      <c r="M140" s="334">
        <f>SUBTOTAL(109,BD.PD510[Valor Neto '[DOP']])</f>
        <v>2248141</v>
      </c>
      <c r="N140" s="335"/>
      <c r="O140" s="334">
        <f>SUBTOTAL(109,BD.PD510[Ppto. Orden Interna '[DOP']])</f>
        <v>2361831.5</v>
      </c>
      <c r="P140" s="336">
        <f>SUBTOTAL(109,BD.PD510[Ppto. Orden Interna '[USD']])</f>
        <v>36335.869230769225</v>
      </c>
      <c r="Q140" s="330"/>
      <c r="R140" s="330"/>
      <c r="S140" s="330"/>
      <c r="T140" s="330"/>
      <c r="U140" s="330"/>
      <c r="V140" s="335"/>
      <c r="W140" s="337"/>
      <c r="X140" s="338"/>
      <c r="Y140" s="330"/>
      <c r="Z140" s="337"/>
      <c r="AA140" s="330"/>
      <c r="AB140" s="330"/>
      <c r="AC140" s="337"/>
      <c r="AD140" s="330"/>
      <c r="AE140" s="330"/>
      <c r="AF140" s="337"/>
      <c r="AG140" s="330"/>
      <c r="AH140" s="330"/>
      <c r="AI140" s="337"/>
      <c r="AJ140" s="330"/>
      <c r="AK140" s="330"/>
      <c r="AL140" s="339">
        <f>SUBTOTAL(109,BD.PD510[Total Flujo Caja])</f>
        <v>0</v>
      </c>
      <c r="AM140" s="330"/>
    </row>
  </sheetData>
  <mergeCells count="9">
    <mergeCell ref="A1:F1"/>
    <mergeCell ref="AL1:AL3"/>
    <mergeCell ref="A2:F2"/>
    <mergeCell ref="W2:AK2"/>
    <mergeCell ref="W3:Y3"/>
    <mergeCell ref="Z3:AB3"/>
    <mergeCell ref="AC3:AE3"/>
    <mergeCell ref="AF3:AH3"/>
    <mergeCell ref="AI3:AK3"/>
  </mergeCells>
  <conditionalFormatting sqref="AL5:AL139">
    <cfRule type="expression" dxfId="147" priority="1">
      <formula>$AL5&lt;&gt;$O5</formula>
    </cfRule>
  </conditionalFormatting>
  <dataValidations count="2">
    <dataValidation operator="equal" allowBlank="1" showInputMessage="1" showErrorMessage="1" sqref="Q1:Q2 O34:P34 O5:P5 O63:P63 O92:P92 C5:E139 K5:K139 M5:M139" xr:uid="{FB577ED7-DAF3-4C77-9050-7F6FDC31E240}"/>
    <dataValidation type="whole" operator="greaterThanOrEqual" allowBlank="1" showInputMessage="1" showErrorMessage="1" sqref="AI5:AI139 AF5:AF139 Z5:Z139 W5:W139 AC5:AC139" xr:uid="{B5E31A7F-E1E9-4916-8293-11B27317812A}">
      <formula1>0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ED0EC-1D71-421E-A9B7-520CA43222BD}">
  <sheetPr codeName="Hoja15"/>
  <dimension ref="A1"/>
  <sheetViews>
    <sheetView showGridLines="0" workbookViewId="0">
      <selection activeCell="A34" sqref="A34"/>
    </sheetView>
  </sheetViews>
  <sheetFormatPr baseColWidth="10" defaultColWidth="11.42578125" defaultRowHeight="15" x14ac:dyDescent="0.25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D0B7-423D-4956-B050-FF41256F9010}">
  <sheetPr codeName="Hoja11">
    <tabColor theme="7"/>
  </sheetPr>
  <dimension ref="A1:AG261"/>
  <sheetViews>
    <sheetView showGridLines="0" topLeftCell="A225" zoomScale="75" zoomScaleNormal="75" workbookViewId="0">
      <selection activeCell="R25" sqref="R25"/>
    </sheetView>
  </sheetViews>
  <sheetFormatPr baseColWidth="10" defaultColWidth="9.140625" defaultRowHeight="15" outlineLevelCol="1" x14ac:dyDescent="0.25"/>
  <cols>
    <col min="1" max="1" width="9.5703125" style="203" customWidth="1"/>
    <col min="2" max="2" width="38" style="204" customWidth="1"/>
    <col min="3" max="3" width="50.42578125" style="204" customWidth="1"/>
    <col min="4" max="4" width="18.5703125" style="204" customWidth="1"/>
    <col min="5" max="5" width="15.5703125" style="202" customWidth="1"/>
    <col min="6" max="6" width="10" style="202" customWidth="1" outlineLevel="1"/>
    <col min="7" max="7" width="17.5703125" style="202" customWidth="1" outlineLevel="1"/>
    <col min="8" max="8" width="10.5703125" style="202" customWidth="1" outlineLevel="1"/>
    <col min="9" max="9" width="15.5703125" style="202" customWidth="1" outlineLevel="1"/>
    <col min="10" max="10" width="9.5703125" style="202" customWidth="1" outlineLevel="1"/>
    <col min="11" max="11" width="18.42578125" style="202" customWidth="1" outlineLevel="1"/>
    <col min="12" max="12" width="12.42578125" style="202" customWidth="1" outlineLevel="1"/>
    <col min="13" max="15" width="15.5703125" style="202" customWidth="1" outlineLevel="1"/>
    <col min="16" max="16" width="10.42578125" style="202" customWidth="1" outlineLevel="1"/>
    <col min="17" max="17" width="15.5703125" style="202" customWidth="1" outlineLevel="1"/>
    <col min="18" max="18" width="11.140625" style="202" customWidth="1"/>
    <col min="19" max="19" width="16.5703125" style="202" customWidth="1"/>
    <col min="20" max="20" width="26.42578125" style="204" hidden="1" customWidth="1"/>
    <col min="21" max="21" width="15.42578125" style="204" hidden="1" customWidth="1"/>
    <col min="22" max="22" width="17.140625" style="204" hidden="1" customWidth="1"/>
    <col min="23" max="23" width="19.5703125" style="208" hidden="1" customWidth="1"/>
    <col min="24" max="24" width="12.42578125" style="204" hidden="1" customWidth="1"/>
    <col min="25" max="25" width="11.42578125" style="204" hidden="1" customWidth="1"/>
    <col min="26" max="26" width="17.5703125" style="204" hidden="1" customWidth="1"/>
    <col min="27" max="27" width="6.140625" style="230" hidden="1" customWidth="1"/>
    <col min="28" max="28" width="7.140625" style="204" hidden="1" customWidth="1"/>
    <col min="29" max="29" width="4.42578125" style="204" hidden="1" customWidth="1"/>
    <col min="30" max="30" width="6.42578125" style="204" hidden="1" customWidth="1"/>
    <col min="31" max="31" width="5.42578125" style="204" hidden="1" customWidth="1"/>
    <col min="32" max="32" width="4" style="204" hidden="1" customWidth="1"/>
    <col min="33" max="33" width="7.42578125" style="204" hidden="1" customWidth="1"/>
    <col min="34" max="262" width="9.140625" style="204"/>
    <col min="263" max="264" width="0" style="204" hidden="1" customWidth="1"/>
    <col min="265" max="265" width="7.5703125" style="204" customWidth="1"/>
    <col min="266" max="266" width="52.42578125" style="204" customWidth="1"/>
    <col min="267" max="267" width="41.42578125" style="204" customWidth="1"/>
    <col min="268" max="268" width="24.85546875" style="204" customWidth="1"/>
    <col min="269" max="269" width="26.5703125" style="204" customWidth="1"/>
    <col min="270" max="270" width="35.42578125" style="204" customWidth="1"/>
    <col min="271" max="271" width="19.5703125" style="204" customWidth="1"/>
    <col min="272" max="272" width="24.42578125" style="204" customWidth="1"/>
    <col min="273" max="273" width="14" style="204" customWidth="1"/>
    <col min="274" max="274" width="69.42578125" style="204" customWidth="1"/>
    <col min="275" max="277" width="16.42578125" style="204" customWidth="1"/>
    <col min="278" max="278" width="6.140625" style="204" customWidth="1"/>
    <col min="279" max="279" width="10.140625" style="204" customWidth="1"/>
    <col min="280" max="281" width="0.140625" style="204" customWidth="1"/>
    <col min="282" max="282" width="5.5703125" style="204" customWidth="1"/>
    <col min="283" max="283" width="20.5703125" style="204" customWidth="1"/>
    <col min="284" max="284" width="15.42578125" style="204" customWidth="1"/>
    <col min="285" max="518" width="9.140625" style="204"/>
    <col min="519" max="520" width="0" style="204" hidden="1" customWidth="1"/>
    <col min="521" max="521" width="7.5703125" style="204" customWidth="1"/>
    <col min="522" max="522" width="52.42578125" style="204" customWidth="1"/>
    <col min="523" max="523" width="41.42578125" style="204" customWidth="1"/>
    <col min="524" max="524" width="24.85546875" style="204" customWidth="1"/>
    <col min="525" max="525" width="26.5703125" style="204" customWidth="1"/>
    <col min="526" max="526" width="35.42578125" style="204" customWidth="1"/>
    <col min="527" max="527" width="19.5703125" style="204" customWidth="1"/>
    <col min="528" max="528" width="24.42578125" style="204" customWidth="1"/>
    <col min="529" max="529" width="14" style="204" customWidth="1"/>
    <col min="530" max="530" width="69.42578125" style="204" customWidth="1"/>
    <col min="531" max="533" width="16.42578125" style="204" customWidth="1"/>
    <col min="534" max="534" width="6.140625" style="204" customWidth="1"/>
    <col min="535" max="535" width="10.140625" style="204" customWidth="1"/>
    <col min="536" max="537" width="0.140625" style="204" customWidth="1"/>
    <col min="538" max="538" width="5.5703125" style="204" customWidth="1"/>
    <col min="539" max="539" width="20.5703125" style="204" customWidth="1"/>
    <col min="540" max="540" width="15.42578125" style="204" customWidth="1"/>
    <col min="541" max="774" width="9.140625" style="204"/>
    <col min="775" max="776" width="0" style="204" hidden="1" customWidth="1"/>
    <col min="777" max="777" width="7.5703125" style="204" customWidth="1"/>
    <col min="778" max="778" width="52.42578125" style="204" customWidth="1"/>
    <col min="779" max="779" width="41.42578125" style="204" customWidth="1"/>
    <col min="780" max="780" width="24.85546875" style="204" customWidth="1"/>
    <col min="781" max="781" width="26.5703125" style="204" customWidth="1"/>
    <col min="782" max="782" width="35.42578125" style="204" customWidth="1"/>
    <col min="783" max="783" width="19.5703125" style="204" customWidth="1"/>
    <col min="784" max="784" width="24.42578125" style="204" customWidth="1"/>
    <col min="785" max="785" width="14" style="204" customWidth="1"/>
    <col min="786" max="786" width="69.42578125" style="204" customWidth="1"/>
    <col min="787" max="789" width="16.42578125" style="204" customWidth="1"/>
    <col min="790" max="790" width="6.140625" style="204" customWidth="1"/>
    <col min="791" max="791" width="10.140625" style="204" customWidth="1"/>
    <col min="792" max="793" width="0.140625" style="204" customWidth="1"/>
    <col min="794" max="794" width="5.5703125" style="204" customWidth="1"/>
    <col min="795" max="795" width="20.5703125" style="204" customWidth="1"/>
    <col min="796" max="796" width="15.42578125" style="204" customWidth="1"/>
    <col min="797" max="1030" width="9.140625" style="204"/>
    <col min="1031" max="1032" width="0" style="204" hidden="1" customWidth="1"/>
    <col min="1033" max="1033" width="7.5703125" style="204" customWidth="1"/>
    <col min="1034" max="1034" width="52.42578125" style="204" customWidth="1"/>
    <col min="1035" max="1035" width="41.42578125" style="204" customWidth="1"/>
    <col min="1036" max="1036" width="24.85546875" style="204" customWidth="1"/>
    <col min="1037" max="1037" width="26.5703125" style="204" customWidth="1"/>
    <col min="1038" max="1038" width="35.42578125" style="204" customWidth="1"/>
    <col min="1039" max="1039" width="19.5703125" style="204" customWidth="1"/>
    <col min="1040" max="1040" width="24.42578125" style="204" customWidth="1"/>
    <col min="1041" max="1041" width="14" style="204" customWidth="1"/>
    <col min="1042" max="1042" width="69.42578125" style="204" customWidth="1"/>
    <col min="1043" max="1045" width="16.42578125" style="204" customWidth="1"/>
    <col min="1046" max="1046" width="6.140625" style="204" customWidth="1"/>
    <col min="1047" max="1047" width="10.140625" style="204" customWidth="1"/>
    <col min="1048" max="1049" width="0.140625" style="204" customWidth="1"/>
    <col min="1050" max="1050" width="5.5703125" style="204" customWidth="1"/>
    <col min="1051" max="1051" width="20.5703125" style="204" customWidth="1"/>
    <col min="1052" max="1052" width="15.42578125" style="204" customWidth="1"/>
    <col min="1053" max="1286" width="9.140625" style="204"/>
    <col min="1287" max="1288" width="0" style="204" hidden="1" customWidth="1"/>
    <col min="1289" max="1289" width="7.5703125" style="204" customWidth="1"/>
    <col min="1290" max="1290" width="52.42578125" style="204" customWidth="1"/>
    <col min="1291" max="1291" width="41.42578125" style="204" customWidth="1"/>
    <col min="1292" max="1292" width="24.85546875" style="204" customWidth="1"/>
    <col min="1293" max="1293" width="26.5703125" style="204" customWidth="1"/>
    <col min="1294" max="1294" width="35.42578125" style="204" customWidth="1"/>
    <col min="1295" max="1295" width="19.5703125" style="204" customWidth="1"/>
    <col min="1296" max="1296" width="24.42578125" style="204" customWidth="1"/>
    <col min="1297" max="1297" width="14" style="204" customWidth="1"/>
    <col min="1298" max="1298" width="69.42578125" style="204" customWidth="1"/>
    <col min="1299" max="1301" width="16.42578125" style="204" customWidth="1"/>
    <col min="1302" max="1302" width="6.140625" style="204" customWidth="1"/>
    <col min="1303" max="1303" width="10.140625" style="204" customWidth="1"/>
    <col min="1304" max="1305" width="0.140625" style="204" customWidth="1"/>
    <col min="1306" max="1306" width="5.5703125" style="204" customWidth="1"/>
    <col min="1307" max="1307" width="20.5703125" style="204" customWidth="1"/>
    <col min="1308" max="1308" width="15.42578125" style="204" customWidth="1"/>
    <col min="1309" max="1542" width="9.140625" style="204"/>
    <col min="1543" max="1544" width="0" style="204" hidden="1" customWidth="1"/>
    <col min="1545" max="1545" width="7.5703125" style="204" customWidth="1"/>
    <col min="1546" max="1546" width="52.42578125" style="204" customWidth="1"/>
    <col min="1547" max="1547" width="41.42578125" style="204" customWidth="1"/>
    <col min="1548" max="1548" width="24.85546875" style="204" customWidth="1"/>
    <col min="1549" max="1549" width="26.5703125" style="204" customWidth="1"/>
    <col min="1550" max="1550" width="35.42578125" style="204" customWidth="1"/>
    <col min="1551" max="1551" width="19.5703125" style="204" customWidth="1"/>
    <col min="1552" max="1552" width="24.42578125" style="204" customWidth="1"/>
    <col min="1553" max="1553" width="14" style="204" customWidth="1"/>
    <col min="1554" max="1554" width="69.42578125" style="204" customWidth="1"/>
    <col min="1555" max="1557" width="16.42578125" style="204" customWidth="1"/>
    <col min="1558" max="1558" width="6.140625" style="204" customWidth="1"/>
    <col min="1559" max="1559" width="10.140625" style="204" customWidth="1"/>
    <col min="1560" max="1561" width="0.140625" style="204" customWidth="1"/>
    <col min="1562" max="1562" width="5.5703125" style="204" customWidth="1"/>
    <col min="1563" max="1563" width="20.5703125" style="204" customWidth="1"/>
    <col min="1564" max="1564" width="15.42578125" style="204" customWidth="1"/>
    <col min="1565" max="1798" width="9.140625" style="204"/>
    <col min="1799" max="1800" width="0" style="204" hidden="1" customWidth="1"/>
    <col min="1801" max="1801" width="7.5703125" style="204" customWidth="1"/>
    <col min="1802" max="1802" width="52.42578125" style="204" customWidth="1"/>
    <col min="1803" max="1803" width="41.42578125" style="204" customWidth="1"/>
    <col min="1804" max="1804" width="24.85546875" style="204" customWidth="1"/>
    <col min="1805" max="1805" width="26.5703125" style="204" customWidth="1"/>
    <col min="1806" max="1806" width="35.42578125" style="204" customWidth="1"/>
    <col min="1807" max="1807" width="19.5703125" style="204" customWidth="1"/>
    <col min="1808" max="1808" width="24.42578125" style="204" customWidth="1"/>
    <col min="1809" max="1809" width="14" style="204" customWidth="1"/>
    <col min="1810" max="1810" width="69.42578125" style="204" customWidth="1"/>
    <col min="1811" max="1813" width="16.42578125" style="204" customWidth="1"/>
    <col min="1814" max="1814" width="6.140625" style="204" customWidth="1"/>
    <col min="1815" max="1815" width="10.140625" style="204" customWidth="1"/>
    <col min="1816" max="1817" width="0.140625" style="204" customWidth="1"/>
    <col min="1818" max="1818" width="5.5703125" style="204" customWidth="1"/>
    <col min="1819" max="1819" width="20.5703125" style="204" customWidth="1"/>
    <col min="1820" max="1820" width="15.42578125" style="204" customWidth="1"/>
    <col min="1821" max="2054" width="9.140625" style="204"/>
    <col min="2055" max="2056" width="0" style="204" hidden="1" customWidth="1"/>
    <col min="2057" max="2057" width="7.5703125" style="204" customWidth="1"/>
    <col min="2058" max="2058" width="52.42578125" style="204" customWidth="1"/>
    <col min="2059" max="2059" width="41.42578125" style="204" customWidth="1"/>
    <col min="2060" max="2060" width="24.85546875" style="204" customWidth="1"/>
    <col min="2061" max="2061" width="26.5703125" style="204" customWidth="1"/>
    <col min="2062" max="2062" width="35.42578125" style="204" customWidth="1"/>
    <col min="2063" max="2063" width="19.5703125" style="204" customWidth="1"/>
    <col min="2064" max="2064" width="24.42578125" style="204" customWidth="1"/>
    <col min="2065" max="2065" width="14" style="204" customWidth="1"/>
    <col min="2066" max="2066" width="69.42578125" style="204" customWidth="1"/>
    <col min="2067" max="2069" width="16.42578125" style="204" customWidth="1"/>
    <col min="2070" max="2070" width="6.140625" style="204" customWidth="1"/>
    <col min="2071" max="2071" width="10.140625" style="204" customWidth="1"/>
    <col min="2072" max="2073" width="0.140625" style="204" customWidth="1"/>
    <col min="2074" max="2074" width="5.5703125" style="204" customWidth="1"/>
    <col min="2075" max="2075" width="20.5703125" style="204" customWidth="1"/>
    <col min="2076" max="2076" width="15.42578125" style="204" customWidth="1"/>
    <col min="2077" max="2310" width="9.140625" style="204"/>
    <col min="2311" max="2312" width="0" style="204" hidden="1" customWidth="1"/>
    <col min="2313" max="2313" width="7.5703125" style="204" customWidth="1"/>
    <col min="2314" max="2314" width="52.42578125" style="204" customWidth="1"/>
    <col min="2315" max="2315" width="41.42578125" style="204" customWidth="1"/>
    <col min="2316" max="2316" width="24.85546875" style="204" customWidth="1"/>
    <col min="2317" max="2317" width="26.5703125" style="204" customWidth="1"/>
    <col min="2318" max="2318" width="35.42578125" style="204" customWidth="1"/>
    <col min="2319" max="2319" width="19.5703125" style="204" customWidth="1"/>
    <col min="2320" max="2320" width="24.42578125" style="204" customWidth="1"/>
    <col min="2321" max="2321" width="14" style="204" customWidth="1"/>
    <col min="2322" max="2322" width="69.42578125" style="204" customWidth="1"/>
    <col min="2323" max="2325" width="16.42578125" style="204" customWidth="1"/>
    <col min="2326" max="2326" width="6.140625" style="204" customWidth="1"/>
    <col min="2327" max="2327" width="10.140625" style="204" customWidth="1"/>
    <col min="2328" max="2329" width="0.140625" style="204" customWidth="1"/>
    <col min="2330" max="2330" width="5.5703125" style="204" customWidth="1"/>
    <col min="2331" max="2331" width="20.5703125" style="204" customWidth="1"/>
    <col min="2332" max="2332" width="15.42578125" style="204" customWidth="1"/>
    <col min="2333" max="2566" width="9.140625" style="204"/>
    <col min="2567" max="2568" width="0" style="204" hidden="1" customWidth="1"/>
    <col min="2569" max="2569" width="7.5703125" style="204" customWidth="1"/>
    <col min="2570" max="2570" width="52.42578125" style="204" customWidth="1"/>
    <col min="2571" max="2571" width="41.42578125" style="204" customWidth="1"/>
    <col min="2572" max="2572" width="24.85546875" style="204" customWidth="1"/>
    <col min="2573" max="2573" width="26.5703125" style="204" customWidth="1"/>
    <col min="2574" max="2574" width="35.42578125" style="204" customWidth="1"/>
    <col min="2575" max="2575" width="19.5703125" style="204" customWidth="1"/>
    <col min="2576" max="2576" width="24.42578125" style="204" customWidth="1"/>
    <col min="2577" max="2577" width="14" style="204" customWidth="1"/>
    <col min="2578" max="2578" width="69.42578125" style="204" customWidth="1"/>
    <col min="2579" max="2581" width="16.42578125" style="204" customWidth="1"/>
    <col min="2582" max="2582" width="6.140625" style="204" customWidth="1"/>
    <col min="2583" max="2583" width="10.140625" style="204" customWidth="1"/>
    <col min="2584" max="2585" width="0.140625" style="204" customWidth="1"/>
    <col min="2586" max="2586" width="5.5703125" style="204" customWidth="1"/>
    <col min="2587" max="2587" width="20.5703125" style="204" customWidth="1"/>
    <col min="2588" max="2588" width="15.42578125" style="204" customWidth="1"/>
    <col min="2589" max="2822" width="9.140625" style="204"/>
    <col min="2823" max="2824" width="0" style="204" hidden="1" customWidth="1"/>
    <col min="2825" max="2825" width="7.5703125" style="204" customWidth="1"/>
    <col min="2826" max="2826" width="52.42578125" style="204" customWidth="1"/>
    <col min="2827" max="2827" width="41.42578125" style="204" customWidth="1"/>
    <col min="2828" max="2828" width="24.85546875" style="204" customWidth="1"/>
    <col min="2829" max="2829" width="26.5703125" style="204" customWidth="1"/>
    <col min="2830" max="2830" width="35.42578125" style="204" customWidth="1"/>
    <col min="2831" max="2831" width="19.5703125" style="204" customWidth="1"/>
    <col min="2832" max="2832" width="24.42578125" style="204" customWidth="1"/>
    <col min="2833" max="2833" width="14" style="204" customWidth="1"/>
    <col min="2834" max="2834" width="69.42578125" style="204" customWidth="1"/>
    <col min="2835" max="2837" width="16.42578125" style="204" customWidth="1"/>
    <col min="2838" max="2838" width="6.140625" style="204" customWidth="1"/>
    <col min="2839" max="2839" width="10.140625" style="204" customWidth="1"/>
    <col min="2840" max="2841" width="0.140625" style="204" customWidth="1"/>
    <col min="2842" max="2842" width="5.5703125" style="204" customWidth="1"/>
    <col min="2843" max="2843" width="20.5703125" style="204" customWidth="1"/>
    <col min="2844" max="2844" width="15.42578125" style="204" customWidth="1"/>
    <col min="2845" max="3078" width="9.140625" style="204"/>
    <col min="3079" max="3080" width="0" style="204" hidden="1" customWidth="1"/>
    <col min="3081" max="3081" width="7.5703125" style="204" customWidth="1"/>
    <col min="3082" max="3082" width="52.42578125" style="204" customWidth="1"/>
    <col min="3083" max="3083" width="41.42578125" style="204" customWidth="1"/>
    <col min="3084" max="3084" width="24.85546875" style="204" customWidth="1"/>
    <col min="3085" max="3085" width="26.5703125" style="204" customWidth="1"/>
    <col min="3086" max="3086" width="35.42578125" style="204" customWidth="1"/>
    <col min="3087" max="3087" width="19.5703125" style="204" customWidth="1"/>
    <col min="3088" max="3088" width="24.42578125" style="204" customWidth="1"/>
    <col min="3089" max="3089" width="14" style="204" customWidth="1"/>
    <col min="3090" max="3090" width="69.42578125" style="204" customWidth="1"/>
    <col min="3091" max="3093" width="16.42578125" style="204" customWidth="1"/>
    <col min="3094" max="3094" width="6.140625" style="204" customWidth="1"/>
    <col min="3095" max="3095" width="10.140625" style="204" customWidth="1"/>
    <col min="3096" max="3097" width="0.140625" style="204" customWidth="1"/>
    <col min="3098" max="3098" width="5.5703125" style="204" customWidth="1"/>
    <col min="3099" max="3099" width="20.5703125" style="204" customWidth="1"/>
    <col min="3100" max="3100" width="15.42578125" style="204" customWidth="1"/>
    <col min="3101" max="3334" width="9.140625" style="204"/>
    <col min="3335" max="3336" width="0" style="204" hidden="1" customWidth="1"/>
    <col min="3337" max="3337" width="7.5703125" style="204" customWidth="1"/>
    <col min="3338" max="3338" width="52.42578125" style="204" customWidth="1"/>
    <col min="3339" max="3339" width="41.42578125" style="204" customWidth="1"/>
    <col min="3340" max="3340" width="24.85546875" style="204" customWidth="1"/>
    <col min="3341" max="3341" width="26.5703125" style="204" customWidth="1"/>
    <col min="3342" max="3342" width="35.42578125" style="204" customWidth="1"/>
    <col min="3343" max="3343" width="19.5703125" style="204" customWidth="1"/>
    <col min="3344" max="3344" width="24.42578125" style="204" customWidth="1"/>
    <col min="3345" max="3345" width="14" style="204" customWidth="1"/>
    <col min="3346" max="3346" width="69.42578125" style="204" customWidth="1"/>
    <col min="3347" max="3349" width="16.42578125" style="204" customWidth="1"/>
    <col min="3350" max="3350" width="6.140625" style="204" customWidth="1"/>
    <col min="3351" max="3351" width="10.140625" style="204" customWidth="1"/>
    <col min="3352" max="3353" width="0.140625" style="204" customWidth="1"/>
    <col min="3354" max="3354" width="5.5703125" style="204" customWidth="1"/>
    <col min="3355" max="3355" width="20.5703125" style="204" customWidth="1"/>
    <col min="3356" max="3356" width="15.42578125" style="204" customWidth="1"/>
    <col min="3357" max="3590" width="9.140625" style="204"/>
    <col min="3591" max="3592" width="0" style="204" hidden="1" customWidth="1"/>
    <col min="3593" max="3593" width="7.5703125" style="204" customWidth="1"/>
    <col min="3594" max="3594" width="52.42578125" style="204" customWidth="1"/>
    <col min="3595" max="3595" width="41.42578125" style="204" customWidth="1"/>
    <col min="3596" max="3596" width="24.85546875" style="204" customWidth="1"/>
    <col min="3597" max="3597" width="26.5703125" style="204" customWidth="1"/>
    <col min="3598" max="3598" width="35.42578125" style="204" customWidth="1"/>
    <col min="3599" max="3599" width="19.5703125" style="204" customWidth="1"/>
    <col min="3600" max="3600" width="24.42578125" style="204" customWidth="1"/>
    <col min="3601" max="3601" width="14" style="204" customWidth="1"/>
    <col min="3602" max="3602" width="69.42578125" style="204" customWidth="1"/>
    <col min="3603" max="3605" width="16.42578125" style="204" customWidth="1"/>
    <col min="3606" max="3606" width="6.140625" style="204" customWidth="1"/>
    <col min="3607" max="3607" width="10.140625" style="204" customWidth="1"/>
    <col min="3608" max="3609" width="0.140625" style="204" customWidth="1"/>
    <col min="3610" max="3610" width="5.5703125" style="204" customWidth="1"/>
    <col min="3611" max="3611" width="20.5703125" style="204" customWidth="1"/>
    <col min="3612" max="3612" width="15.42578125" style="204" customWidth="1"/>
    <col min="3613" max="3846" width="9.140625" style="204"/>
    <col min="3847" max="3848" width="0" style="204" hidden="1" customWidth="1"/>
    <col min="3849" max="3849" width="7.5703125" style="204" customWidth="1"/>
    <col min="3850" max="3850" width="52.42578125" style="204" customWidth="1"/>
    <col min="3851" max="3851" width="41.42578125" style="204" customWidth="1"/>
    <col min="3852" max="3852" width="24.85546875" style="204" customWidth="1"/>
    <col min="3853" max="3853" width="26.5703125" style="204" customWidth="1"/>
    <col min="3854" max="3854" width="35.42578125" style="204" customWidth="1"/>
    <col min="3855" max="3855" width="19.5703125" style="204" customWidth="1"/>
    <col min="3856" max="3856" width="24.42578125" style="204" customWidth="1"/>
    <col min="3857" max="3857" width="14" style="204" customWidth="1"/>
    <col min="3858" max="3858" width="69.42578125" style="204" customWidth="1"/>
    <col min="3859" max="3861" width="16.42578125" style="204" customWidth="1"/>
    <col min="3862" max="3862" width="6.140625" style="204" customWidth="1"/>
    <col min="3863" max="3863" width="10.140625" style="204" customWidth="1"/>
    <col min="3864" max="3865" width="0.140625" style="204" customWidth="1"/>
    <col min="3866" max="3866" width="5.5703125" style="204" customWidth="1"/>
    <col min="3867" max="3867" width="20.5703125" style="204" customWidth="1"/>
    <col min="3868" max="3868" width="15.42578125" style="204" customWidth="1"/>
    <col min="3869" max="4102" width="9.140625" style="204"/>
    <col min="4103" max="4104" width="0" style="204" hidden="1" customWidth="1"/>
    <col min="4105" max="4105" width="7.5703125" style="204" customWidth="1"/>
    <col min="4106" max="4106" width="52.42578125" style="204" customWidth="1"/>
    <col min="4107" max="4107" width="41.42578125" style="204" customWidth="1"/>
    <col min="4108" max="4108" width="24.85546875" style="204" customWidth="1"/>
    <col min="4109" max="4109" width="26.5703125" style="204" customWidth="1"/>
    <col min="4110" max="4110" width="35.42578125" style="204" customWidth="1"/>
    <col min="4111" max="4111" width="19.5703125" style="204" customWidth="1"/>
    <col min="4112" max="4112" width="24.42578125" style="204" customWidth="1"/>
    <col min="4113" max="4113" width="14" style="204" customWidth="1"/>
    <col min="4114" max="4114" width="69.42578125" style="204" customWidth="1"/>
    <col min="4115" max="4117" width="16.42578125" style="204" customWidth="1"/>
    <col min="4118" max="4118" width="6.140625" style="204" customWidth="1"/>
    <col min="4119" max="4119" width="10.140625" style="204" customWidth="1"/>
    <col min="4120" max="4121" width="0.140625" style="204" customWidth="1"/>
    <col min="4122" max="4122" width="5.5703125" style="204" customWidth="1"/>
    <col min="4123" max="4123" width="20.5703125" style="204" customWidth="1"/>
    <col min="4124" max="4124" width="15.42578125" style="204" customWidth="1"/>
    <col min="4125" max="4358" width="9.140625" style="204"/>
    <col min="4359" max="4360" width="0" style="204" hidden="1" customWidth="1"/>
    <col min="4361" max="4361" width="7.5703125" style="204" customWidth="1"/>
    <col min="4362" max="4362" width="52.42578125" style="204" customWidth="1"/>
    <col min="4363" max="4363" width="41.42578125" style="204" customWidth="1"/>
    <col min="4364" max="4364" width="24.85546875" style="204" customWidth="1"/>
    <col min="4365" max="4365" width="26.5703125" style="204" customWidth="1"/>
    <col min="4366" max="4366" width="35.42578125" style="204" customWidth="1"/>
    <col min="4367" max="4367" width="19.5703125" style="204" customWidth="1"/>
    <col min="4368" max="4368" width="24.42578125" style="204" customWidth="1"/>
    <col min="4369" max="4369" width="14" style="204" customWidth="1"/>
    <col min="4370" max="4370" width="69.42578125" style="204" customWidth="1"/>
    <col min="4371" max="4373" width="16.42578125" style="204" customWidth="1"/>
    <col min="4374" max="4374" width="6.140625" style="204" customWidth="1"/>
    <col min="4375" max="4375" width="10.140625" style="204" customWidth="1"/>
    <col min="4376" max="4377" width="0.140625" style="204" customWidth="1"/>
    <col min="4378" max="4378" width="5.5703125" style="204" customWidth="1"/>
    <col min="4379" max="4379" width="20.5703125" style="204" customWidth="1"/>
    <col min="4380" max="4380" width="15.42578125" style="204" customWidth="1"/>
    <col min="4381" max="4614" width="9.140625" style="204"/>
    <col min="4615" max="4616" width="0" style="204" hidden="1" customWidth="1"/>
    <col min="4617" max="4617" width="7.5703125" style="204" customWidth="1"/>
    <col min="4618" max="4618" width="52.42578125" style="204" customWidth="1"/>
    <col min="4619" max="4619" width="41.42578125" style="204" customWidth="1"/>
    <col min="4620" max="4620" width="24.85546875" style="204" customWidth="1"/>
    <col min="4621" max="4621" width="26.5703125" style="204" customWidth="1"/>
    <col min="4622" max="4622" width="35.42578125" style="204" customWidth="1"/>
    <col min="4623" max="4623" width="19.5703125" style="204" customWidth="1"/>
    <col min="4624" max="4624" width="24.42578125" style="204" customWidth="1"/>
    <col min="4625" max="4625" width="14" style="204" customWidth="1"/>
    <col min="4626" max="4626" width="69.42578125" style="204" customWidth="1"/>
    <col min="4627" max="4629" width="16.42578125" style="204" customWidth="1"/>
    <col min="4630" max="4630" width="6.140625" style="204" customWidth="1"/>
    <col min="4631" max="4631" width="10.140625" style="204" customWidth="1"/>
    <col min="4632" max="4633" width="0.140625" style="204" customWidth="1"/>
    <col min="4634" max="4634" width="5.5703125" style="204" customWidth="1"/>
    <col min="4635" max="4635" width="20.5703125" style="204" customWidth="1"/>
    <col min="4636" max="4636" width="15.42578125" style="204" customWidth="1"/>
    <col min="4637" max="4870" width="9.140625" style="204"/>
    <col min="4871" max="4872" width="0" style="204" hidden="1" customWidth="1"/>
    <col min="4873" max="4873" width="7.5703125" style="204" customWidth="1"/>
    <col min="4874" max="4874" width="52.42578125" style="204" customWidth="1"/>
    <col min="4875" max="4875" width="41.42578125" style="204" customWidth="1"/>
    <col min="4876" max="4876" width="24.85546875" style="204" customWidth="1"/>
    <col min="4877" max="4877" width="26.5703125" style="204" customWidth="1"/>
    <col min="4878" max="4878" width="35.42578125" style="204" customWidth="1"/>
    <col min="4879" max="4879" width="19.5703125" style="204" customWidth="1"/>
    <col min="4880" max="4880" width="24.42578125" style="204" customWidth="1"/>
    <col min="4881" max="4881" width="14" style="204" customWidth="1"/>
    <col min="4882" max="4882" width="69.42578125" style="204" customWidth="1"/>
    <col min="4883" max="4885" width="16.42578125" style="204" customWidth="1"/>
    <col min="4886" max="4886" width="6.140625" style="204" customWidth="1"/>
    <col min="4887" max="4887" width="10.140625" style="204" customWidth="1"/>
    <col min="4888" max="4889" width="0.140625" style="204" customWidth="1"/>
    <col min="4890" max="4890" width="5.5703125" style="204" customWidth="1"/>
    <col min="4891" max="4891" width="20.5703125" style="204" customWidth="1"/>
    <col min="4892" max="4892" width="15.42578125" style="204" customWidth="1"/>
    <col min="4893" max="5126" width="9.140625" style="204"/>
    <col min="5127" max="5128" width="0" style="204" hidden="1" customWidth="1"/>
    <col min="5129" max="5129" width="7.5703125" style="204" customWidth="1"/>
    <col min="5130" max="5130" width="52.42578125" style="204" customWidth="1"/>
    <col min="5131" max="5131" width="41.42578125" style="204" customWidth="1"/>
    <col min="5132" max="5132" width="24.85546875" style="204" customWidth="1"/>
    <col min="5133" max="5133" width="26.5703125" style="204" customWidth="1"/>
    <col min="5134" max="5134" width="35.42578125" style="204" customWidth="1"/>
    <col min="5135" max="5135" width="19.5703125" style="204" customWidth="1"/>
    <col min="5136" max="5136" width="24.42578125" style="204" customWidth="1"/>
    <col min="5137" max="5137" width="14" style="204" customWidth="1"/>
    <col min="5138" max="5138" width="69.42578125" style="204" customWidth="1"/>
    <col min="5139" max="5141" width="16.42578125" style="204" customWidth="1"/>
    <col min="5142" max="5142" width="6.140625" style="204" customWidth="1"/>
    <col min="5143" max="5143" width="10.140625" style="204" customWidth="1"/>
    <col min="5144" max="5145" width="0.140625" style="204" customWidth="1"/>
    <col min="5146" max="5146" width="5.5703125" style="204" customWidth="1"/>
    <col min="5147" max="5147" width="20.5703125" style="204" customWidth="1"/>
    <col min="5148" max="5148" width="15.42578125" style="204" customWidth="1"/>
    <col min="5149" max="5382" width="9.140625" style="204"/>
    <col min="5383" max="5384" width="0" style="204" hidden="1" customWidth="1"/>
    <col min="5385" max="5385" width="7.5703125" style="204" customWidth="1"/>
    <col min="5386" max="5386" width="52.42578125" style="204" customWidth="1"/>
    <col min="5387" max="5387" width="41.42578125" style="204" customWidth="1"/>
    <col min="5388" max="5388" width="24.85546875" style="204" customWidth="1"/>
    <col min="5389" max="5389" width="26.5703125" style="204" customWidth="1"/>
    <col min="5390" max="5390" width="35.42578125" style="204" customWidth="1"/>
    <col min="5391" max="5391" width="19.5703125" style="204" customWidth="1"/>
    <col min="5392" max="5392" width="24.42578125" style="204" customWidth="1"/>
    <col min="5393" max="5393" width="14" style="204" customWidth="1"/>
    <col min="5394" max="5394" width="69.42578125" style="204" customWidth="1"/>
    <col min="5395" max="5397" width="16.42578125" style="204" customWidth="1"/>
    <col min="5398" max="5398" width="6.140625" style="204" customWidth="1"/>
    <col min="5399" max="5399" width="10.140625" style="204" customWidth="1"/>
    <col min="5400" max="5401" width="0.140625" style="204" customWidth="1"/>
    <col min="5402" max="5402" width="5.5703125" style="204" customWidth="1"/>
    <col min="5403" max="5403" width="20.5703125" style="204" customWidth="1"/>
    <col min="5404" max="5404" width="15.42578125" style="204" customWidth="1"/>
    <col min="5405" max="5638" width="9.140625" style="204"/>
    <col min="5639" max="5640" width="0" style="204" hidden="1" customWidth="1"/>
    <col min="5641" max="5641" width="7.5703125" style="204" customWidth="1"/>
    <col min="5642" max="5642" width="52.42578125" style="204" customWidth="1"/>
    <col min="5643" max="5643" width="41.42578125" style="204" customWidth="1"/>
    <col min="5644" max="5644" width="24.85546875" style="204" customWidth="1"/>
    <col min="5645" max="5645" width="26.5703125" style="204" customWidth="1"/>
    <col min="5646" max="5646" width="35.42578125" style="204" customWidth="1"/>
    <col min="5647" max="5647" width="19.5703125" style="204" customWidth="1"/>
    <col min="5648" max="5648" width="24.42578125" style="204" customWidth="1"/>
    <col min="5649" max="5649" width="14" style="204" customWidth="1"/>
    <col min="5650" max="5650" width="69.42578125" style="204" customWidth="1"/>
    <col min="5651" max="5653" width="16.42578125" style="204" customWidth="1"/>
    <col min="5654" max="5654" width="6.140625" style="204" customWidth="1"/>
    <col min="5655" max="5655" width="10.140625" style="204" customWidth="1"/>
    <col min="5656" max="5657" width="0.140625" style="204" customWidth="1"/>
    <col min="5658" max="5658" width="5.5703125" style="204" customWidth="1"/>
    <col min="5659" max="5659" width="20.5703125" style="204" customWidth="1"/>
    <col min="5660" max="5660" width="15.42578125" style="204" customWidth="1"/>
    <col min="5661" max="5894" width="9.140625" style="204"/>
    <col min="5895" max="5896" width="0" style="204" hidden="1" customWidth="1"/>
    <col min="5897" max="5897" width="7.5703125" style="204" customWidth="1"/>
    <col min="5898" max="5898" width="52.42578125" style="204" customWidth="1"/>
    <col min="5899" max="5899" width="41.42578125" style="204" customWidth="1"/>
    <col min="5900" max="5900" width="24.85546875" style="204" customWidth="1"/>
    <col min="5901" max="5901" width="26.5703125" style="204" customWidth="1"/>
    <col min="5902" max="5902" width="35.42578125" style="204" customWidth="1"/>
    <col min="5903" max="5903" width="19.5703125" style="204" customWidth="1"/>
    <col min="5904" max="5904" width="24.42578125" style="204" customWidth="1"/>
    <col min="5905" max="5905" width="14" style="204" customWidth="1"/>
    <col min="5906" max="5906" width="69.42578125" style="204" customWidth="1"/>
    <col min="5907" max="5909" width="16.42578125" style="204" customWidth="1"/>
    <col min="5910" max="5910" width="6.140625" style="204" customWidth="1"/>
    <col min="5911" max="5911" width="10.140625" style="204" customWidth="1"/>
    <col min="5912" max="5913" width="0.140625" style="204" customWidth="1"/>
    <col min="5914" max="5914" width="5.5703125" style="204" customWidth="1"/>
    <col min="5915" max="5915" width="20.5703125" style="204" customWidth="1"/>
    <col min="5916" max="5916" width="15.42578125" style="204" customWidth="1"/>
    <col min="5917" max="6150" width="9.140625" style="204"/>
    <col min="6151" max="6152" width="0" style="204" hidden="1" customWidth="1"/>
    <col min="6153" max="6153" width="7.5703125" style="204" customWidth="1"/>
    <col min="6154" max="6154" width="52.42578125" style="204" customWidth="1"/>
    <col min="6155" max="6155" width="41.42578125" style="204" customWidth="1"/>
    <col min="6156" max="6156" width="24.85546875" style="204" customWidth="1"/>
    <col min="6157" max="6157" width="26.5703125" style="204" customWidth="1"/>
    <col min="6158" max="6158" width="35.42578125" style="204" customWidth="1"/>
    <col min="6159" max="6159" width="19.5703125" style="204" customWidth="1"/>
    <col min="6160" max="6160" width="24.42578125" style="204" customWidth="1"/>
    <col min="6161" max="6161" width="14" style="204" customWidth="1"/>
    <col min="6162" max="6162" width="69.42578125" style="204" customWidth="1"/>
    <col min="6163" max="6165" width="16.42578125" style="204" customWidth="1"/>
    <col min="6166" max="6166" width="6.140625" style="204" customWidth="1"/>
    <col min="6167" max="6167" width="10.140625" style="204" customWidth="1"/>
    <col min="6168" max="6169" width="0.140625" style="204" customWidth="1"/>
    <col min="6170" max="6170" width="5.5703125" style="204" customWidth="1"/>
    <col min="6171" max="6171" width="20.5703125" style="204" customWidth="1"/>
    <col min="6172" max="6172" width="15.42578125" style="204" customWidth="1"/>
    <col min="6173" max="6406" width="9.140625" style="204"/>
    <col min="6407" max="6408" width="0" style="204" hidden="1" customWidth="1"/>
    <col min="6409" max="6409" width="7.5703125" style="204" customWidth="1"/>
    <col min="6410" max="6410" width="52.42578125" style="204" customWidth="1"/>
    <col min="6411" max="6411" width="41.42578125" style="204" customWidth="1"/>
    <col min="6412" max="6412" width="24.85546875" style="204" customWidth="1"/>
    <col min="6413" max="6413" width="26.5703125" style="204" customWidth="1"/>
    <col min="6414" max="6414" width="35.42578125" style="204" customWidth="1"/>
    <col min="6415" max="6415" width="19.5703125" style="204" customWidth="1"/>
    <col min="6416" max="6416" width="24.42578125" style="204" customWidth="1"/>
    <col min="6417" max="6417" width="14" style="204" customWidth="1"/>
    <col min="6418" max="6418" width="69.42578125" style="204" customWidth="1"/>
    <col min="6419" max="6421" width="16.42578125" style="204" customWidth="1"/>
    <col min="6422" max="6422" width="6.140625" style="204" customWidth="1"/>
    <col min="6423" max="6423" width="10.140625" style="204" customWidth="1"/>
    <col min="6424" max="6425" width="0.140625" style="204" customWidth="1"/>
    <col min="6426" max="6426" width="5.5703125" style="204" customWidth="1"/>
    <col min="6427" max="6427" width="20.5703125" style="204" customWidth="1"/>
    <col min="6428" max="6428" width="15.42578125" style="204" customWidth="1"/>
    <col min="6429" max="6662" width="9.140625" style="204"/>
    <col min="6663" max="6664" width="0" style="204" hidden="1" customWidth="1"/>
    <col min="6665" max="6665" width="7.5703125" style="204" customWidth="1"/>
    <col min="6666" max="6666" width="52.42578125" style="204" customWidth="1"/>
    <col min="6667" max="6667" width="41.42578125" style="204" customWidth="1"/>
    <col min="6668" max="6668" width="24.85546875" style="204" customWidth="1"/>
    <col min="6669" max="6669" width="26.5703125" style="204" customWidth="1"/>
    <col min="6670" max="6670" width="35.42578125" style="204" customWidth="1"/>
    <col min="6671" max="6671" width="19.5703125" style="204" customWidth="1"/>
    <col min="6672" max="6672" width="24.42578125" style="204" customWidth="1"/>
    <col min="6673" max="6673" width="14" style="204" customWidth="1"/>
    <col min="6674" max="6674" width="69.42578125" style="204" customWidth="1"/>
    <col min="6675" max="6677" width="16.42578125" style="204" customWidth="1"/>
    <col min="6678" max="6678" width="6.140625" style="204" customWidth="1"/>
    <col min="6679" max="6679" width="10.140625" style="204" customWidth="1"/>
    <col min="6680" max="6681" width="0.140625" style="204" customWidth="1"/>
    <col min="6682" max="6682" width="5.5703125" style="204" customWidth="1"/>
    <col min="6683" max="6683" width="20.5703125" style="204" customWidth="1"/>
    <col min="6684" max="6684" width="15.42578125" style="204" customWidth="1"/>
    <col min="6685" max="6918" width="9.140625" style="204"/>
    <col min="6919" max="6920" width="0" style="204" hidden="1" customWidth="1"/>
    <col min="6921" max="6921" width="7.5703125" style="204" customWidth="1"/>
    <col min="6922" max="6922" width="52.42578125" style="204" customWidth="1"/>
    <col min="6923" max="6923" width="41.42578125" style="204" customWidth="1"/>
    <col min="6924" max="6924" width="24.85546875" style="204" customWidth="1"/>
    <col min="6925" max="6925" width="26.5703125" style="204" customWidth="1"/>
    <col min="6926" max="6926" width="35.42578125" style="204" customWidth="1"/>
    <col min="6927" max="6927" width="19.5703125" style="204" customWidth="1"/>
    <col min="6928" max="6928" width="24.42578125" style="204" customWidth="1"/>
    <col min="6929" max="6929" width="14" style="204" customWidth="1"/>
    <col min="6930" max="6930" width="69.42578125" style="204" customWidth="1"/>
    <col min="6931" max="6933" width="16.42578125" style="204" customWidth="1"/>
    <col min="6934" max="6934" width="6.140625" style="204" customWidth="1"/>
    <col min="6935" max="6935" width="10.140625" style="204" customWidth="1"/>
    <col min="6936" max="6937" width="0.140625" style="204" customWidth="1"/>
    <col min="6938" max="6938" width="5.5703125" style="204" customWidth="1"/>
    <col min="6939" max="6939" width="20.5703125" style="204" customWidth="1"/>
    <col min="6940" max="6940" width="15.42578125" style="204" customWidth="1"/>
    <col min="6941" max="7174" width="9.140625" style="204"/>
    <col min="7175" max="7176" width="0" style="204" hidden="1" customWidth="1"/>
    <col min="7177" max="7177" width="7.5703125" style="204" customWidth="1"/>
    <col min="7178" max="7178" width="52.42578125" style="204" customWidth="1"/>
    <col min="7179" max="7179" width="41.42578125" style="204" customWidth="1"/>
    <col min="7180" max="7180" width="24.85546875" style="204" customWidth="1"/>
    <col min="7181" max="7181" width="26.5703125" style="204" customWidth="1"/>
    <col min="7182" max="7182" width="35.42578125" style="204" customWidth="1"/>
    <col min="7183" max="7183" width="19.5703125" style="204" customWidth="1"/>
    <col min="7184" max="7184" width="24.42578125" style="204" customWidth="1"/>
    <col min="7185" max="7185" width="14" style="204" customWidth="1"/>
    <col min="7186" max="7186" width="69.42578125" style="204" customWidth="1"/>
    <col min="7187" max="7189" width="16.42578125" style="204" customWidth="1"/>
    <col min="7190" max="7190" width="6.140625" style="204" customWidth="1"/>
    <col min="7191" max="7191" width="10.140625" style="204" customWidth="1"/>
    <col min="7192" max="7193" width="0.140625" style="204" customWidth="1"/>
    <col min="7194" max="7194" width="5.5703125" style="204" customWidth="1"/>
    <col min="7195" max="7195" width="20.5703125" style="204" customWidth="1"/>
    <col min="7196" max="7196" width="15.42578125" style="204" customWidth="1"/>
    <col min="7197" max="7430" width="9.140625" style="204"/>
    <col min="7431" max="7432" width="0" style="204" hidden="1" customWidth="1"/>
    <col min="7433" max="7433" width="7.5703125" style="204" customWidth="1"/>
    <col min="7434" max="7434" width="52.42578125" style="204" customWidth="1"/>
    <col min="7435" max="7435" width="41.42578125" style="204" customWidth="1"/>
    <col min="7436" max="7436" width="24.85546875" style="204" customWidth="1"/>
    <col min="7437" max="7437" width="26.5703125" style="204" customWidth="1"/>
    <col min="7438" max="7438" width="35.42578125" style="204" customWidth="1"/>
    <col min="7439" max="7439" width="19.5703125" style="204" customWidth="1"/>
    <col min="7440" max="7440" width="24.42578125" style="204" customWidth="1"/>
    <col min="7441" max="7441" width="14" style="204" customWidth="1"/>
    <col min="7442" max="7442" width="69.42578125" style="204" customWidth="1"/>
    <col min="7443" max="7445" width="16.42578125" style="204" customWidth="1"/>
    <col min="7446" max="7446" width="6.140625" style="204" customWidth="1"/>
    <col min="7447" max="7447" width="10.140625" style="204" customWidth="1"/>
    <col min="7448" max="7449" width="0.140625" style="204" customWidth="1"/>
    <col min="7450" max="7450" width="5.5703125" style="204" customWidth="1"/>
    <col min="7451" max="7451" width="20.5703125" style="204" customWidth="1"/>
    <col min="7452" max="7452" width="15.42578125" style="204" customWidth="1"/>
    <col min="7453" max="7686" width="9.140625" style="204"/>
    <col min="7687" max="7688" width="0" style="204" hidden="1" customWidth="1"/>
    <col min="7689" max="7689" width="7.5703125" style="204" customWidth="1"/>
    <col min="7690" max="7690" width="52.42578125" style="204" customWidth="1"/>
    <col min="7691" max="7691" width="41.42578125" style="204" customWidth="1"/>
    <col min="7692" max="7692" width="24.85546875" style="204" customWidth="1"/>
    <col min="7693" max="7693" width="26.5703125" style="204" customWidth="1"/>
    <col min="7694" max="7694" width="35.42578125" style="204" customWidth="1"/>
    <col min="7695" max="7695" width="19.5703125" style="204" customWidth="1"/>
    <col min="7696" max="7696" width="24.42578125" style="204" customWidth="1"/>
    <col min="7697" max="7697" width="14" style="204" customWidth="1"/>
    <col min="7698" max="7698" width="69.42578125" style="204" customWidth="1"/>
    <col min="7699" max="7701" width="16.42578125" style="204" customWidth="1"/>
    <col min="7702" max="7702" width="6.140625" style="204" customWidth="1"/>
    <col min="7703" max="7703" width="10.140625" style="204" customWidth="1"/>
    <col min="7704" max="7705" width="0.140625" style="204" customWidth="1"/>
    <col min="7706" max="7706" width="5.5703125" style="204" customWidth="1"/>
    <col min="7707" max="7707" width="20.5703125" style="204" customWidth="1"/>
    <col min="7708" max="7708" width="15.42578125" style="204" customWidth="1"/>
    <col min="7709" max="7942" width="9.140625" style="204"/>
    <col min="7943" max="7944" width="0" style="204" hidden="1" customWidth="1"/>
    <col min="7945" max="7945" width="7.5703125" style="204" customWidth="1"/>
    <col min="7946" max="7946" width="52.42578125" style="204" customWidth="1"/>
    <col min="7947" max="7947" width="41.42578125" style="204" customWidth="1"/>
    <col min="7948" max="7948" width="24.85546875" style="204" customWidth="1"/>
    <col min="7949" max="7949" width="26.5703125" style="204" customWidth="1"/>
    <col min="7950" max="7950" width="35.42578125" style="204" customWidth="1"/>
    <col min="7951" max="7951" width="19.5703125" style="204" customWidth="1"/>
    <col min="7952" max="7952" width="24.42578125" style="204" customWidth="1"/>
    <col min="7953" max="7953" width="14" style="204" customWidth="1"/>
    <col min="7954" max="7954" width="69.42578125" style="204" customWidth="1"/>
    <col min="7955" max="7957" width="16.42578125" style="204" customWidth="1"/>
    <col min="7958" max="7958" width="6.140625" style="204" customWidth="1"/>
    <col min="7959" max="7959" width="10.140625" style="204" customWidth="1"/>
    <col min="7960" max="7961" width="0.140625" style="204" customWidth="1"/>
    <col min="7962" max="7962" width="5.5703125" style="204" customWidth="1"/>
    <col min="7963" max="7963" width="20.5703125" style="204" customWidth="1"/>
    <col min="7964" max="7964" width="15.42578125" style="204" customWidth="1"/>
    <col min="7965" max="8198" width="9.140625" style="204"/>
    <col min="8199" max="8200" width="0" style="204" hidden="1" customWidth="1"/>
    <col min="8201" max="8201" width="7.5703125" style="204" customWidth="1"/>
    <col min="8202" max="8202" width="52.42578125" style="204" customWidth="1"/>
    <col min="8203" max="8203" width="41.42578125" style="204" customWidth="1"/>
    <col min="8204" max="8204" width="24.85546875" style="204" customWidth="1"/>
    <col min="8205" max="8205" width="26.5703125" style="204" customWidth="1"/>
    <col min="8206" max="8206" width="35.42578125" style="204" customWidth="1"/>
    <col min="8207" max="8207" width="19.5703125" style="204" customWidth="1"/>
    <col min="8208" max="8208" width="24.42578125" style="204" customWidth="1"/>
    <col min="8209" max="8209" width="14" style="204" customWidth="1"/>
    <col min="8210" max="8210" width="69.42578125" style="204" customWidth="1"/>
    <col min="8211" max="8213" width="16.42578125" style="204" customWidth="1"/>
    <col min="8214" max="8214" width="6.140625" style="204" customWidth="1"/>
    <col min="8215" max="8215" width="10.140625" style="204" customWidth="1"/>
    <col min="8216" max="8217" width="0.140625" style="204" customWidth="1"/>
    <col min="8218" max="8218" width="5.5703125" style="204" customWidth="1"/>
    <col min="8219" max="8219" width="20.5703125" style="204" customWidth="1"/>
    <col min="8220" max="8220" width="15.42578125" style="204" customWidth="1"/>
    <col min="8221" max="8454" width="9.140625" style="204"/>
    <col min="8455" max="8456" width="0" style="204" hidden="1" customWidth="1"/>
    <col min="8457" max="8457" width="7.5703125" style="204" customWidth="1"/>
    <col min="8458" max="8458" width="52.42578125" style="204" customWidth="1"/>
    <col min="8459" max="8459" width="41.42578125" style="204" customWidth="1"/>
    <col min="8460" max="8460" width="24.85546875" style="204" customWidth="1"/>
    <col min="8461" max="8461" width="26.5703125" style="204" customWidth="1"/>
    <col min="8462" max="8462" width="35.42578125" style="204" customWidth="1"/>
    <col min="8463" max="8463" width="19.5703125" style="204" customWidth="1"/>
    <col min="8464" max="8464" width="24.42578125" style="204" customWidth="1"/>
    <col min="8465" max="8465" width="14" style="204" customWidth="1"/>
    <col min="8466" max="8466" width="69.42578125" style="204" customWidth="1"/>
    <col min="8467" max="8469" width="16.42578125" style="204" customWidth="1"/>
    <col min="8470" max="8470" width="6.140625" style="204" customWidth="1"/>
    <col min="8471" max="8471" width="10.140625" style="204" customWidth="1"/>
    <col min="8472" max="8473" width="0.140625" style="204" customWidth="1"/>
    <col min="8474" max="8474" width="5.5703125" style="204" customWidth="1"/>
    <col min="8475" max="8475" width="20.5703125" style="204" customWidth="1"/>
    <col min="8476" max="8476" width="15.42578125" style="204" customWidth="1"/>
    <col min="8477" max="8710" width="9.140625" style="204"/>
    <col min="8711" max="8712" width="0" style="204" hidden="1" customWidth="1"/>
    <col min="8713" max="8713" width="7.5703125" style="204" customWidth="1"/>
    <col min="8714" max="8714" width="52.42578125" style="204" customWidth="1"/>
    <col min="8715" max="8715" width="41.42578125" style="204" customWidth="1"/>
    <col min="8716" max="8716" width="24.85546875" style="204" customWidth="1"/>
    <col min="8717" max="8717" width="26.5703125" style="204" customWidth="1"/>
    <col min="8718" max="8718" width="35.42578125" style="204" customWidth="1"/>
    <col min="8719" max="8719" width="19.5703125" style="204" customWidth="1"/>
    <col min="8720" max="8720" width="24.42578125" style="204" customWidth="1"/>
    <col min="8721" max="8721" width="14" style="204" customWidth="1"/>
    <col min="8722" max="8722" width="69.42578125" style="204" customWidth="1"/>
    <col min="8723" max="8725" width="16.42578125" style="204" customWidth="1"/>
    <col min="8726" max="8726" width="6.140625" style="204" customWidth="1"/>
    <col min="8727" max="8727" width="10.140625" style="204" customWidth="1"/>
    <col min="8728" max="8729" width="0.140625" style="204" customWidth="1"/>
    <col min="8730" max="8730" width="5.5703125" style="204" customWidth="1"/>
    <col min="8731" max="8731" width="20.5703125" style="204" customWidth="1"/>
    <col min="8732" max="8732" width="15.42578125" style="204" customWidth="1"/>
    <col min="8733" max="8966" width="9.140625" style="204"/>
    <col min="8967" max="8968" width="0" style="204" hidden="1" customWidth="1"/>
    <col min="8969" max="8969" width="7.5703125" style="204" customWidth="1"/>
    <col min="8970" max="8970" width="52.42578125" style="204" customWidth="1"/>
    <col min="8971" max="8971" width="41.42578125" style="204" customWidth="1"/>
    <col min="8972" max="8972" width="24.85546875" style="204" customWidth="1"/>
    <col min="8973" max="8973" width="26.5703125" style="204" customWidth="1"/>
    <col min="8974" max="8974" width="35.42578125" style="204" customWidth="1"/>
    <col min="8975" max="8975" width="19.5703125" style="204" customWidth="1"/>
    <col min="8976" max="8976" width="24.42578125" style="204" customWidth="1"/>
    <col min="8977" max="8977" width="14" style="204" customWidth="1"/>
    <col min="8978" max="8978" width="69.42578125" style="204" customWidth="1"/>
    <col min="8979" max="8981" width="16.42578125" style="204" customWidth="1"/>
    <col min="8982" max="8982" width="6.140625" style="204" customWidth="1"/>
    <col min="8983" max="8983" width="10.140625" style="204" customWidth="1"/>
    <col min="8984" max="8985" width="0.140625" style="204" customWidth="1"/>
    <col min="8986" max="8986" width="5.5703125" style="204" customWidth="1"/>
    <col min="8987" max="8987" width="20.5703125" style="204" customWidth="1"/>
    <col min="8988" max="8988" width="15.42578125" style="204" customWidth="1"/>
    <col min="8989" max="9222" width="9.140625" style="204"/>
    <col min="9223" max="9224" width="0" style="204" hidden="1" customWidth="1"/>
    <col min="9225" max="9225" width="7.5703125" style="204" customWidth="1"/>
    <col min="9226" max="9226" width="52.42578125" style="204" customWidth="1"/>
    <col min="9227" max="9227" width="41.42578125" style="204" customWidth="1"/>
    <col min="9228" max="9228" width="24.85546875" style="204" customWidth="1"/>
    <col min="9229" max="9229" width="26.5703125" style="204" customWidth="1"/>
    <col min="9230" max="9230" width="35.42578125" style="204" customWidth="1"/>
    <col min="9231" max="9231" width="19.5703125" style="204" customWidth="1"/>
    <col min="9232" max="9232" width="24.42578125" style="204" customWidth="1"/>
    <col min="9233" max="9233" width="14" style="204" customWidth="1"/>
    <col min="9234" max="9234" width="69.42578125" style="204" customWidth="1"/>
    <col min="9235" max="9237" width="16.42578125" style="204" customWidth="1"/>
    <col min="9238" max="9238" width="6.140625" style="204" customWidth="1"/>
    <col min="9239" max="9239" width="10.140625" style="204" customWidth="1"/>
    <col min="9240" max="9241" width="0.140625" style="204" customWidth="1"/>
    <col min="9242" max="9242" width="5.5703125" style="204" customWidth="1"/>
    <col min="9243" max="9243" width="20.5703125" style="204" customWidth="1"/>
    <col min="9244" max="9244" width="15.42578125" style="204" customWidth="1"/>
    <col min="9245" max="9478" width="9.140625" style="204"/>
    <col min="9479" max="9480" width="0" style="204" hidden="1" customWidth="1"/>
    <col min="9481" max="9481" width="7.5703125" style="204" customWidth="1"/>
    <col min="9482" max="9482" width="52.42578125" style="204" customWidth="1"/>
    <col min="9483" max="9483" width="41.42578125" style="204" customWidth="1"/>
    <col min="9484" max="9484" width="24.85546875" style="204" customWidth="1"/>
    <col min="9485" max="9485" width="26.5703125" style="204" customWidth="1"/>
    <col min="9486" max="9486" width="35.42578125" style="204" customWidth="1"/>
    <col min="9487" max="9487" width="19.5703125" style="204" customWidth="1"/>
    <col min="9488" max="9488" width="24.42578125" style="204" customWidth="1"/>
    <col min="9489" max="9489" width="14" style="204" customWidth="1"/>
    <col min="9490" max="9490" width="69.42578125" style="204" customWidth="1"/>
    <col min="9491" max="9493" width="16.42578125" style="204" customWidth="1"/>
    <col min="9494" max="9494" width="6.140625" style="204" customWidth="1"/>
    <col min="9495" max="9495" width="10.140625" style="204" customWidth="1"/>
    <col min="9496" max="9497" width="0.140625" style="204" customWidth="1"/>
    <col min="9498" max="9498" width="5.5703125" style="204" customWidth="1"/>
    <col min="9499" max="9499" width="20.5703125" style="204" customWidth="1"/>
    <col min="9500" max="9500" width="15.42578125" style="204" customWidth="1"/>
    <col min="9501" max="9734" width="9.140625" style="204"/>
    <col min="9735" max="9736" width="0" style="204" hidden="1" customWidth="1"/>
    <col min="9737" max="9737" width="7.5703125" style="204" customWidth="1"/>
    <col min="9738" max="9738" width="52.42578125" style="204" customWidth="1"/>
    <col min="9739" max="9739" width="41.42578125" style="204" customWidth="1"/>
    <col min="9740" max="9740" width="24.85546875" style="204" customWidth="1"/>
    <col min="9741" max="9741" width="26.5703125" style="204" customWidth="1"/>
    <col min="9742" max="9742" width="35.42578125" style="204" customWidth="1"/>
    <col min="9743" max="9743" width="19.5703125" style="204" customWidth="1"/>
    <col min="9744" max="9744" width="24.42578125" style="204" customWidth="1"/>
    <col min="9745" max="9745" width="14" style="204" customWidth="1"/>
    <col min="9746" max="9746" width="69.42578125" style="204" customWidth="1"/>
    <col min="9747" max="9749" width="16.42578125" style="204" customWidth="1"/>
    <col min="9750" max="9750" width="6.140625" style="204" customWidth="1"/>
    <col min="9751" max="9751" width="10.140625" style="204" customWidth="1"/>
    <col min="9752" max="9753" width="0.140625" style="204" customWidth="1"/>
    <col min="9754" max="9754" width="5.5703125" style="204" customWidth="1"/>
    <col min="9755" max="9755" width="20.5703125" style="204" customWidth="1"/>
    <col min="9756" max="9756" width="15.42578125" style="204" customWidth="1"/>
    <col min="9757" max="9990" width="9.140625" style="204"/>
    <col min="9991" max="9992" width="0" style="204" hidden="1" customWidth="1"/>
    <col min="9993" max="9993" width="7.5703125" style="204" customWidth="1"/>
    <col min="9994" max="9994" width="52.42578125" style="204" customWidth="1"/>
    <col min="9995" max="9995" width="41.42578125" style="204" customWidth="1"/>
    <col min="9996" max="9996" width="24.85546875" style="204" customWidth="1"/>
    <col min="9997" max="9997" width="26.5703125" style="204" customWidth="1"/>
    <col min="9998" max="9998" width="35.42578125" style="204" customWidth="1"/>
    <col min="9999" max="9999" width="19.5703125" style="204" customWidth="1"/>
    <col min="10000" max="10000" width="24.42578125" style="204" customWidth="1"/>
    <col min="10001" max="10001" width="14" style="204" customWidth="1"/>
    <col min="10002" max="10002" width="69.42578125" style="204" customWidth="1"/>
    <col min="10003" max="10005" width="16.42578125" style="204" customWidth="1"/>
    <col min="10006" max="10006" width="6.140625" style="204" customWidth="1"/>
    <col min="10007" max="10007" width="10.140625" style="204" customWidth="1"/>
    <col min="10008" max="10009" width="0.140625" style="204" customWidth="1"/>
    <col min="10010" max="10010" width="5.5703125" style="204" customWidth="1"/>
    <col min="10011" max="10011" width="20.5703125" style="204" customWidth="1"/>
    <col min="10012" max="10012" width="15.42578125" style="204" customWidth="1"/>
    <col min="10013" max="10246" width="9.140625" style="204"/>
    <col min="10247" max="10248" width="0" style="204" hidden="1" customWidth="1"/>
    <col min="10249" max="10249" width="7.5703125" style="204" customWidth="1"/>
    <col min="10250" max="10250" width="52.42578125" style="204" customWidth="1"/>
    <col min="10251" max="10251" width="41.42578125" style="204" customWidth="1"/>
    <col min="10252" max="10252" width="24.85546875" style="204" customWidth="1"/>
    <col min="10253" max="10253" width="26.5703125" style="204" customWidth="1"/>
    <col min="10254" max="10254" width="35.42578125" style="204" customWidth="1"/>
    <col min="10255" max="10255" width="19.5703125" style="204" customWidth="1"/>
    <col min="10256" max="10256" width="24.42578125" style="204" customWidth="1"/>
    <col min="10257" max="10257" width="14" style="204" customWidth="1"/>
    <col min="10258" max="10258" width="69.42578125" style="204" customWidth="1"/>
    <col min="10259" max="10261" width="16.42578125" style="204" customWidth="1"/>
    <col min="10262" max="10262" width="6.140625" style="204" customWidth="1"/>
    <col min="10263" max="10263" width="10.140625" style="204" customWidth="1"/>
    <col min="10264" max="10265" width="0.140625" style="204" customWidth="1"/>
    <col min="10266" max="10266" width="5.5703125" style="204" customWidth="1"/>
    <col min="10267" max="10267" width="20.5703125" style="204" customWidth="1"/>
    <col min="10268" max="10268" width="15.42578125" style="204" customWidth="1"/>
    <col min="10269" max="10502" width="9.140625" style="204"/>
    <col min="10503" max="10504" width="0" style="204" hidden="1" customWidth="1"/>
    <col min="10505" max="10505" width="7.5703125" style="204" customWidth="1"/>
    <col min="10506" max="10506" width="52.42578125" style="204" customWidth="1"/>
    <col min="10507" max="10507" width="41.42578125" style="204" customWidth="1"/>
    <col min="10508" max="10508" width="24.85546875" style="204" customWidth="1"/>
    <col min="10509" max="10509" width="26.5703125" style="204" customWidth="1"/>
    <col min="10510" max="10510" width="35.42578125" style="204" customWidth="1"/>
    <col min="10511" max="10511" width="19.5703125" style="204" customWidth="1"/>
    <col min="10512" max="10512" width="24.42578125" style="204" customWidth="1"/>
    <col min="10513" max="10513" width="14" style="204" customWidth="1"/>
    <col min="10514" max="10514" width="69.42578125" style="204" customWidth="1"/>
    <col min="10515" max="10517" width="16.42578125" style="204" customWidth="1"/>
    <col min="10518" max="10518" width="6.140625" style="204" customWidth="1"/>
    <col min="10519" max="10519" width="10.140625" style="204" customWidth="1"/>
    <col min="10520" max="10521" width="0.140625" style="204" customWidth="1"/>
    <col min="10522" max="10522" width="5.5703125" style="204" customWidth="1"/>
    <col min="10523" max="10523" width="20.5703125" style="204" customWidth="1"/>
    <col min="10524" max="10524" width="15.42578125" style="204" customWidth="1"/>
    <col min="10525" max="10758" width="9.140625" style="204"/>
    <col min="10759" max="10760" width="0" style="204" hidden="1" customWidth="1"/>
    <col min="10761" max="10761" width="7.5703125" style="204" customWidth="1"/>
    <col min="10762" max="10762" width="52.42578125" style="204" customWidth="1"/>
    <col min="10763" max="10763" width="41.42578125" style="204" customWidth="1"/>
    <col min="10764" max="10764" width="24.85546875" style="204" customWidth="1"/>
    <col min="10765" max="10765" width="26.5703125" style="204" customWidth="1"/>
    <col min="10766" max="10766" width="35.42578125" style="204" customWidth="1"/>
    <col min="10767" max="10767" width="19.5703125" style="204" customWidth="1"/>
    <col min="10768" max="10768" width="24.42578125" style="204" customWidth="1"/>
    <col min="10769" max="10769" width="14" style="204" customWidth="1"/>
    <col min="10770" max="10770" width="69.42578125" style="204" customWidth="1"/>
    <col min="10771" max="10773" width="16.42578125" style="204" customWidth="1"/>
    <col min="10774" max="10774" width="6.140625" style="204" customWidth="1"/>
    <col min="10775" max="10775" width="10.140625" style="204" customWidth="1"/>
    <col min="10776" max="10777" width="0.140625" style="204" customWidth="1"/>
    <col min="10778" max="10778" width="5.5703125" style="204" customWidth="1"/>
    <col min="10779" max="10779" width="20.5703125" style="204" customWidth="1"/>
    <col min="10780" max="10780" width="15.42578125" style="204" customWidth="1"/>
    <col min="10781" max="11014" width="9.140625" style="204"/>
    <col min="11015" max="11016" width="0" style="204" hidden="1" customWidth="1"/>
    <col min="11017" max="11017" width="7.5703125" style="204" customWidth="1"/>
    <col min="11018" max="11018" width="52.42578125" style="204" customWidth="1"/>
    <col min="11019" max="11019" width="41.42578125" style="204" customWidth="1"/>
    <col min="11020" max="11020" width="24.85546875" style="204" customWidth="1"/>
    <col min="11021" max="11021" width="26.5703125" style="204" customWidth="1"/>
    <col min="11022" max="11022" width="35.42578125" style="204" customWidth="1"/>
    <col min="11023" max="11023" width="19.5703125" style="204" customWidth="1"/>
    <col min="11024" max="11024" width="24.42578125" style="204" customWidth="1"/>
    <col min="11025" max="11025" width="14" style="204" customWidth="1"/>
    <col min="11026" max="11026" width="69.42578125" style="204" customWidth="1"/>
    <col min="11027" max="11029" width="16.42578125" style="204" customWidth="1"/>
    <col min="11030" max="11030" width="6.140625" style="204" customWidth="1"/>
    <col min="11031" max="11031" width="10.140625" style="204" customWidth="1"/>
    <col min="11032" max="11033" width="0.140625" style="204" customWidth="1"/>
    <col min="11034" max="11034" width="5.5703125" style="204" customWidth="1"/>
    <col min="11035" max="11035" width="20.5703125" style="204" customWidth="1"/>
    <col min="11036" max="11036" width="15.42578125" style="204" customWidth="1"/>
    <col min="11037" max="11270" width="9.140625" style="204"/>
    <col min="11271" max="11272" width="0" style="204" hidden="1" customWidth="1"/>
    <col min="11273" max="11273" width="7.5703125" style="204" customWidth="1"/>
    <col min="11274" max="11274" width="52.42578125" style="204" customWidth="1"/>
    <col min="11275" max="11275" width="41.42578125" style="204" customWidth="1"/>
    <col min="11276" max="11276" width="24.85546875" style="204" customWidth="1"/>
    <col min="11277" max="11277" width="26.5703125" style="204" customWidth="1"/>
    <col min="11278" max="11278" width="35.42578125" style="204" customWidth="1"/>
    <col min="11279" max="11279" width="19.5703125" style="204" customWidth="1"/>
    <col min="11280" max="11280" width="24.42578125" style="204" customWidth="1"/>
    <col min="11281" max="11281" width="14" style="204" customWidth="1"/>
    <col min="11282" max="11282" width="69.42578125" style="204" customWidth="1"/>
    <col min="11283" max="11285" width="16.42578125" style="204" customWidth="1"/>
    <col min="11286" max="11286" width="6.140625" style="204" customWidth="1"/>
    <col min="11287" max="11287" width="10.140625" style="204" customWidth="1"/>
    <col min="11288" max="11289" width="0.140625" style="204" customWidth="1"/>
    <col min="11290" max="11290" width="5.5703125" style="204" customWidth="1"/>
    <col min="11291" max="11291" width="20.5703125" style="204" customWidth="1"/>
    <col min="11292" max="11292" width="15.42578125" style="204" customWidth="1"/>
    <col min="11293" max="11526" width="9.140625" style="204"/>
    <col min="11527" max="11528" width="0" style="204" hidden="1" customWidth="1"/>
    <col min="11529" max="11529" width="7.5703125" style="204" customWidth="1"/>
    <col min="11530" max="11530" width="52.42578125" style="204" customWidth="1"/>
    <col min="11531" max="11531" width="41.42578125" style="204" customWidth="1"/>
    <col min="11532" max="11532" width="24.85546875" style="204" customWidth="1"/>
    <col min="11533" max="11533" width="26.5703125" style="204" customWidth="1"/>
    <col min="11534" max="11534" width="35.42578125" style="204" customWidth="1"/>
    <col min="11535" max="11535" width="19.5703125" style="204" customWidth="1"/>
    <col min="11536" max="11536" width="24.42578125" style="204" customWidth="1"/>
    <col min="11537" max="11537" width="14" style="204" customWidth="1"/>
    <col min="11538" max="11538" width="69.42578125" style="204" customWidth="1"/>
    <col min="11539" max="11541" width="16.42578125" style="204" customWidth="1"/>
    <col min="11542" max="11542" width="6.140625" style="204" customWidth="1"/>
    <col min="11543" max="11543" width="10.140625" style="204" customWidth="1"/>
    <col min="11544" max="11545" width="0.140625" style="204" customWidth="1"/>
    <col min="11546" max="11546" width="5.5703125" style="204" customWidth="1"/>
    <col min="11547" max="11547" width="20.5703125" style="204" customWidth="1"/>
    <col min="11548" max="11548" width="15.42578125" style="204" customWidth="1"/>
    <col min="11549" max="11782" width="9.140625" style="204"/>
    <col min="11783" max="11784" width="0" style="204" hidden="1" customWidth="1"/>
    <col min="11785" max="11785" width="7.5703125" style="204" customWidth="1"/>
    <col min="11786" max="11786" width="52.42578125" style="204" customWidth="1"/>
    <col min="11787" max="11787" width="41.42578125" style="204" customWidth="1"/>
    <col min="11788" max="11788" width="24.85546875" style="204" customWidth="1"/>
    <col min="11789" max="11789" width="26.5703125" style="204" customWidth="1"/>
    <col min="11790" max="11790" width="35.42578125" style="204" customWidth="1"/>
    <col min="11791" max="11791" width="19.5703125" style="204" customWidth="1"/>
    <col min="11792" max="11792" width="24.42578125" style="204" customWidth="1"/>
    <col min="11793" max="11793" width="14" style="204" customWidth="1"/>
    <col min="11794" max="11794" width="69.42578125" style="204" customWidth="1"/>
    <col min="11795" max="11797" width="16.42578125" style="204" customWidth="1"/>
    <col min="11798" max="11798" width="6.140625" style="204" customWidth="1"/>
    <col min="11799" max="11799" width="10.140625" style="204" customWidth="1"/>
    <col min="11800" max="11801" width="0.140625" style="204" customWidth="1"/>
    <col min="11802" max="11802" width="5.5703125" style="204" customWidth="1"/>
    <col min="11803" max="11803" width="20.5703125" style="204" customWidth="1"/>
    <col min="11804" max="11804" width="15.42578125" style="204" customWidth="1"/>
    <col min="11805" max="12038" width="9.140625" style="204"/>
    <col min="12039" max="12040" width="0" style="204" hidden="1" customWidth="1"/>
    <col min="12041" max="12041" width="7.5703125" style="204" customWidth="1"/>
    <col min="12042" max="12042" width="52.42578125" style="204" customWidth="1"/>
    <col min="12043" max="12043" width="41.42578125" style="204" customWidth="1"/>
    <col min="12044" max="12044" width="24.85546875" style="204" customWidth="1"/>
    <col min="12045" max="12045" width="26.5703125" style="204" customWidth="1"/>
    <col min="12046" max="12046" width="35.42578125" style="204" customWidth="1"/>
    <col min="12047" max="12047" width="19.5703125" style="204" customWidth="1"/>
    <col min="12048" max="12048" width="24.42578125" style="204" customWidth="1"/>
    <col min="12049" max="12049" width="14" style="204" customWidth="1"/>
    <col min="12050" max="12050" width="69.42578125" style="204" customWidth="1"/>
    <col min="12051" max="12053" width="16.42578125" style="204" customWidth="1"/>
    <col min="12054" max="12054" width="6.140625" style="204" customWidth="1"/>
    <col min="12055" max="12055" width="10.140625" style="204" customWidth="1"/>
    <col min="12056" max="12057" width="0.140625" style="204" customWidth="1"/>
    <col min="12058" max="12058" width="5.5703125" style="204" customWidth="1"/>
    <col min="12059" max="12059" width="20.5703125" style="204" customWidth="1"/>
    <col min="12060" max="12060" width="15.42578125" style="204" customWidth="1"/>
    <col min="12061" max="12294" width="9.140625" style="204"/>
    <col min="12295" max="12296" width="0" style="204" hidden="1" customWidth="1"/>
    <col min="12297" max="12297" width="7.5703125" style="204" customWidth="1"/>
    <col min="12298" max="12298" width="52.42578125" style="204" customWidth="1"/>
    <col min="12299" max="12299" width="41.42578125" style="204" customWidth="1"/>
    <col min="12300" max="12300" width="24.85546875" style="204" customWidth="1"/>
    <col min="12301" max="12301" width="26.5703125" style="204" customWidth="1"/>
    <col min="12302" max="12302" width="35.42578125" style="204" customWidth="1"/>
    <col min="12303" max="12303" width="19.5703125" style="204" customWidth="1"/>
    <col min="12304" max="12304" width="24.42578125" style="204" customWidth="1"/>
    <col min="12305" max="12305" width="14" style="204" customWidth="1"/>
    <col min="12306" max="12306" width="69.42578125" style="204" customWidth="1"/>
    <col min="12307" max="12309" width="16.42578125" style="204" customWidth="1"/>
    <col min="12310" max="12310" width="6.140625" style="204" customWidth="1"/>
    <col min="12311" max="12311" width="10.140625" style="204" customWidth="1"/>
    <col min="12312" max="12313" width="0.140625" style="204" customWidth="1"/>
    <col min="12314" max="12314" width="5.5703125" style="204" customWidth="1"/>
    <col min="12315" max="12315" width="20.5703125" style="204" customWidth="1"/>
    <col min="12316" max="12316" width="15.42578125" style="204" customWidth="1"/>
    <col min="12317" max="12550" width="9.140625" style="204"/>
    <col min="12551" max="12552" width="0" style="204" hidden="1" customWidth="1"/>
    <col min="12553" max="12553" width="7.5703125" style="204" customWidth="1"/>
    <col min="12554" max="12554" width="52.42578125" style="204" customWidth="1"/>
    <col min="12555" max="12555" width="41.42578125" style="204" customWidth="1"/>
    <col min="12556" max="12556" width="24.85546875" style="204" customWidth="1"/>
    <col min="12557" max="12557" width="26.5703125" style="204" customWidth="1"/>
    <col min="12558" max="12558" width="35.42578125" style="204" customWidth="1"/>
    <col min="12559" max="12559" width="19.5703125" style="204" customWidth="1"/>
    <col min="12560" max="12560" width="24.42578125" style="204" customWidth="1"/>
    <col min="12561" max="12561" width="14" style="204" customWidth="1"/>
    <col min="12562" max="12562" width="69.42578125" style="204" customWidth="1"/>
    <col min="12563" max="12565" width="16.42578125" style="204" customWidth="1"/>
    <col min="12566" max="12566" width="6.140625" style="204" customWidth="1"/>
    <col min="12567" max="12567" width="10.140625" style="204" customWidth="1"/>
    <col min="12568" max="12569" width="0.140625" style="204" customWidth="1"/>
    <col min="12570" max="12570" width="5.5703125" style="204" customWidth="1"/>
    <col min="12571" max="12571" width="20.5703125" style="204" customWidth="1"/>
    <col min="12572" max="12572" width="15.42578125" style="204" customWidth="1"/>
    <col min="12573" max="12806" width="9.140625" style="204"/>
    <col min="12807" max="12808" width="0" style="204" hidden="1" customWidth="1"/>
    <col min="12809" max="12809" width="7.5703125" style="204" customWidth="1"/>
    <col min="12810" max="12810" width="52.42578125" style="204" customWidth="1"/>
    <col min="12811" max="12811" width="41.42578125" style="204" customWidth="1"/>
    <col min="12812" max="12812" width="24.85546875" style="204" customWidth="1"/>
    <col min="12813" max="12813" width="26.5703125" style="204" customWidth="1"/>
    <col min="12814" max="12814" width="35.42578125" style="204" customWidth="1"/>
    <col min="12815" max="12815" width="19.5703125" style="204" customWidth="1"/>
    <col min="12816" max="12816" width="24.42578125" style="204" customWidth="1"/>
    <col min="12817" max="12817" width="14" style="204" customWidth="1"/>
    <col min="12818" max="12818" width="69.42578125" style="204" customWidth="1"/>
    <col min="12819" max="12821" width="16.42578125" style="204" customWidth="1"/>
    <col min="12822" max="12822" width="6.140625" style="204" customWidth="1"/>
    <col min="12823" max="12823" width="10.140625" style="204" customWidth="1"/>
    <col min="12824" max="12825" width="0.140625" style="204" customWidth="1"/>
    <col min="12826" max="12826" width="5.5703125" style="204" customWidth="1"/>
    <col min="12827" max="12827" width="20.5703125" style="204" customWidth="1"/>
    <col min="12828" max="12828" width="15.42578125" style="204" customWidth="1"/>
    <col min="12829" max="13062" width="9.140625" style="204"/>
    <col min="13063" max="13064" width="0" style="204" hidden="1" customWidth="1"/>
    <col min="13065" max="13065" width="7.5703125" style="204" customWidth="1"/>
    <col min="13066" max="13066" width="52.42578125" style="204" customWidth="1"/>
    <col min="13067" max="13067" width="41.42578125" style="204" customWidth="1"/>
    <col min="13068" max="13068" width="24.85546875" style="204" customWidth="1"/>
    <col min="13069" max="13069" width="26.5703125" style="204" customWidth="1"/>
    <col min="13070" max="13070" width="35.42578125" style="204" customWidth="1"/>
    <col min="13071" max="13071" width="19.5703125" style="204" customWidth="1"/>
    <col min="13072" max="13072" width="24.42578125" style="204" customWidth="1"/>
    <col min="13073" max="13073" width="14" style="204" customWidth="1"/>
    <col min="13074" max="13074" width="69.42578125" style="204" customWidth="1"/>
    <col min="13075" max="13077" width="16.42578125" style="204" customWidth="1"/>
    <col min="13078" max="13078" width="6.140625" style="204" customWidth="1"/>
    <col min="13079" max="13079" width="10.140625" style="204" customWidth="1"/>
    <col min="13080" max="13081" width="0.140625" style="204" customWidth="1"/>
    <col min="13082" max="13082" width="5.5703125" style="204" customWidth="1"/>
    <col min="13083" max="13083" width="20.5703125" style="204" customWidth="1"/>
    <col min="13084" max="13084" width="15.42578125" style="204" customWidth="1"/>
    <col min="13085" max="13318" width="9.140625" style="204"/>
    <col min="13319" max="13320" width="0" style="204" hidden="1" customWidth="1"/>
    <col min="13321" max="13321" width="7.5703125" style="204" customWidth="1"/>
    <col min="13322" max="13322" width="52.42578125" style="204" customWidth="1"/>
    <col min="13323" max="13323" width="41.42578125" style="204" customWidth="1"/>
    <col min="13324" max="13324" width="24.85546875" style="204" customWidth="1"/>
    <col min="13325" max="13325" width="26.5703125" style="204" customWidth="1"/>
    <col min="13326" max="13326" width="35.42578125" style="204" customWidth="1"/>
    <col min="13327" max="13327" width="19.5703125" style="204" customWidth="1"/>
    <col min="13328" max="13328" width="24.42578125" style="204" customWidth="1"/>
    <col min="13329" max="13329" width="14" style="204" customWidth="1"/>
    <col min="13330" max="13330" width="69.42578125" style="204" customWidth="1"/>
    <col min="13331" max="13333" width="16.42578125" style="204" customWidth="1"/>
    <col min="13334" max="13334" width="6.140625" style="204" customWidth="1"/>
    <col min="13335" max="13335" width="10.140625" style="204" customWidth="1"/>
    <col min="13336" max="13337" width="0.140625" style="204" customWidth="1"/>
    <col min="13338" max="13338" width="5.5703125" style="204" customWidth="1"/>
    <col min="13339" max="13339" width="20.5703125" style="204" customWidth="1"/>
    <col min="13340" max="13340" width="15.42578125" style="204" customWidth="1"/>
    <col min="13341" max="13574" width="9.140625" style="204"/>
    <col min="13575" max="13576" width="0" style="204" hidden="1" customWidth="1"/>
    <col min="13577" max="13577" width="7.5703125" style="204" customWidth="1"/>
    <col min="13578" max="13578" width="52.42578125" style="204" customWidth="1"/>
    <col min="13579" max="13579" width="41.42578125" style="204" customWidth="1"/>
    <col min="13580" max="13580" width="24.85546875" style="204" customWidth="1"/>
    <col min="13581" max="13581" width="26.5703125" style="204" customWidth="1"/>
    <col min="13582" max="13582" width="35.42578125" style="204" customWidth="1"/>
    <col min="13583" max="13583" width="19.5703125" style="204" customWidth="1"/>
    <col min="13584" max="13584" width="24.42578125" style="204" customWidth="1"/>
    <col min="13585" max="13585" width="14" style="204" customWidth="1"/>
    <col min="13586" max="13586" width="69.42578125" style="204" customWidth="1"/>
    <col min="13587" max="13589" width="16.42578125" style="204" customWidth="1"/>
    <col min="13590" max="13590" width="6.140625" style="204" customWidth="1"/>
    <col min="13591" max="13591" width="10.140625" style="204" customWidth="1"/>
    <col min="13592" max="13593" width="0.140625" style="204" customWidth="1"/>
    <col min="13594" max="13594" width="5.5703125" style="204" customWidth="1"/>
    <col min="13595" max="13595" width="20.5703125" style="204" customWidth="1"/>
    <col min="13596" max="13596" width="15.42578125" style="204" customWidth="1"/>
    <col min="13597" max="13830" width="9.140625" style="204"/>
    <col min="13831" max="13832" width="0" style="204" hidden="1" customWidth="1"/>
    <col min="13833" max="13833" width="7.5703125" style="204" customWidth="1"/>
    <col min="13834" max="13834" width="52.42578125" style="204" customWidth="1"/>
    <col min="13835" max="13835" width="41.42578125" style="204" customWidth="1"/>
    <col min="13836" max="13836" width="24.85546875" style="204" customWidth="1"/>
    <col min="13837" max="13837" width="26.5703125" style="204" customWidth="1"/>
    <col min="13838" max="13838" width="35.42578125" style="204" customWidth="1"/>
    <col min="13839" max="13839" width="19.5703125" style="204" customWidth="1"/>
    <col min="13840" max="13840" width="24.42578125" style="204" customWidth="1"/>
    <col min="13841" max="13841" width="14" style="204" customWidth="1"/>
    <col min="13842" max="13842" width="69.42578125" style="204" customWidth="1"/>
    <col min="13843" max="13845" width="16.42578125" style="204" customWidth="1"/>
    <col min="13846" max="13846" width="6.140625" style="204" customWidth="1"/>
    <col min="13847" max="13847" width="10.140625" style="204" customWidth="1"/>
    <col min="13848" max="13849" width="0.140625" style="204" customWidth="1"/>
    <col min="13850" max="13850" width="5.5703125" style="204" customWidth="1"/>
    <col min="13851" max="13851" width="20.5703125" style="204" customWidth="1"/>
    <col min="13852" max="13852" width="15.42578125" style="204" customWidth="1"/>
    <col min="13853" max="14086" width="9.140625" style="204"/>
    <col min="14087" max="14088" width="0" style="204" hidden="1" customWidth="1"/>
    <col min="14089" max="14089" width="7.5703125" style="204" customWidth="1"/>
    <col min="14090" max="14090" width="52.42578125" style="204" customWidth="1"/>
    <col min="14091" max="14091" width="41.42578125" style="204" customWidth="1"/>
    <col min="14092" max="14092" width="24.85546875" style="204" customWidth="1"/>
    <col min="14093" max="14093" width="26.5703125" style="204" customWidth="1"/>
    <col min="14094" max="14094" width="35.42578125" style="204" customWidth="1"/>
    <col min="14095" max="14095" width="19.5703125" style="204" customWidth="1"/>
    <col min="14096" max="14096" width="24.42578125" style="204" customWidth="1"/>
    <col min="14097" max="14097" width="14" style="204" customWidth="1"/>
    <col min="14098" max="14098" width="69.42578125" style="204" customWidth="1"/>
    <col min="14099" max="14101" width="16.42578125" style="204" customWidth="1"/>
    <col min="14102" max="14102" width="6.140625" style="204" customWidth="1"/>
    <col min="14103" max="14103" width="10.140625" style="204" customWidth="1"/>
    <col min="14104" max="14105" width="0.140625" style="204" customWidth="1"/>
    <col min="14106" max="14106" width="5.5703125" style="204" customWidth="1"/>
    <col min="14107" max="14107" width="20.5703125" style="204" customWidth="1"/>
    <col min="14108" max="14108" width="15.42578125" style="204" customWidth="1"/>
    <col min="14109" max="14342" width="9.140625" style="204"/>
    <col min="14343" max="14344" width="0" style="204" hidden="1" customWidth="1"/>
    <col min="14345" max="14345" width="7.5703125" style="204" customWidth="1"/>
    <col min="14346" max="14346" width="52.42578125" style="204" customWidth="1"/>
    <col min="14347" max="14347" width="41.42578125" style="204" customWidth="1"/>
    <col min="14348" max="14348" width="24.85546875" style="204" customWidth="1"/>
    <col min="14349" max="14349" width="26.5703125" style="204" customWidth="1"/>
    <col min="14350" max="14350" width="35.42578125" style="204" customWidth="1"/>
    <col min="14351" max="14351" width="19.5703125" style="204" customWidth="1"/>
    <col min="14352" max="14352" width="24.42578125" style="204" customWidth="1"/>
    <col min="14353" max="14353" width="14" style="204" customWidth="1"/>
    <col min="14354" max="14354" width="69.42578125" style="204" customWidth="1"/>
    <col min="14355" max="14357" width="16.42578125" style="204" customWidth="1"/>
    <col min="14358" max="14358" width="6.140625" style="204" customWidth="1"/>
    <col min="14359" max="14359" width="10.140625" style="204" customWidth="1"/>
    <col min="14360" max="14361" width="0.140625" style="204" customWidth="1"/>
    <col min="14362" max="14362" width="5.5703125" style="204" customWidth="1"/>
    <col min="14363" max="14363" width="20.5703125" style="204" customWidth="1"/>
    <col min="14364" max="14364" width="15.42578125" style="204" customWidth="1"/>
    <col min="14365" max="14598" width="9.140625" style="204"/>
    <col min="14599" max="14600" width="0" style="204" hidden="1" customWidth="1"/>
    <col min="14601" max="14601" width="7.5703125" style="204" customWidth="1"/>
    <col min="14602" max="14602" width="52.42578125" style="204" customWidth="1"/>
    <col min="14603" max="14603" width="41.42578125" style="204" customWidth="1"/>
    <col min="14604" max="14604" width="24.85546875" style="204" customWidth="1"/>
    <col min="14605" max="14605" width="26.5703125" style="204" customWidth="1"/>
    <col min="14606" max="14606" width="35.42578125" style="204" customWidth="1"/>
    <col min="14607" max="14607" width="19.5703125" style="204" customWidth="1"/>
    <col min="14608" max="14608" width="24.42578125" style="204" customWidth="1"/>
    <col min="14609" max="14609" width="14" style="204" customWidth="1"/>
    <col min="14610" max="14610" width="69.42578125" style="204" customWidth="1"/>
    <col min="14611" max="14613" width="16.42578125" style="204" customWidth="1"/>
    <col min="14614" max="14614" width="6.140625" style="204" customWidth="1"/>
    <col min="14615" max="14615" width="10.140625" style="204" customWidth="1"/>
    <col min="14616" max="14617" width="0.140625" style="204" customWidth="1"/>
    <col min="14618" max="14618" width="5.5703125" style="204" customWidth="1"/>
    <col min="14619" max="14619" width="20.5703125" style="204" customWidth="1"/>
    <col min="14620" max="14620" width="15.42578125" style="204" customWidth="1"/>
    <col min="14621" max="14854" width="9.140625" style="204"/>
    <col min="14855" max="14856" width="0" style="204" hidden="1" customWidth="1"/>
    <col min="14857" max="14857" width="7.5703125" style="204" customWidth="1"/>
    <col min="14858" max="14858" width="52.42578125" style="204" customWidth="1"/>
    <col min="14859" max="14859" width="41.42578125" style="204" customWidth="1"/>
    <col min="14860" max="14860" width="24.85546875" style="204" customWidth="1"/>
    <col min="14861" max="14861" width="26.5703125" style="204" customWidth="1"/>
    <col min="14862" max="14862" width="35.42578125" style="204" customWidth="1"/>
    <col min="14863" max="14863" width="19.5703125" style="204" customWidth="1"/>
    <col min="14864" max="14864" width="24.42578125" style="204" customWidth="1"/>
    <col min="14865" max="14865" width="14" style="204" customWidth="1"/>
    <col min="14866" max="14866" width="69.42578125" style="204" customWidth="1"/>
    <col min="14867" max="14869" width="16.42578125" style="204" customWidth="1"/>
    <col min="14870" max="14870" width="6.140625" style="204" customWidth="1"/>
    <col min="14871" max="14871" width="10.140625" style="204" customWidth="1"/>
    <col min="14872" max="14873" width="0.140625" style="204" customWidth="1"/>
    <col min="14874" max="14874" width="5.5703125" style="204" customWidth="1"/>
    <col min="14875" max="14875" width="20.5703125" style="204" customWidth="1"/>
    <col min="14876" max="14876" width="15.42578125" style="204" customWidth="1"/>
    <col min="14877" max="15110" width="9.140625" style="204"/>
    <col min="15111" max="15112" width="0" style="204" hidden="1" customWidth="1"/>
    <col min="15113" max="15113" width="7.5703125" style="204" customWidth="1"/>
    <col min="15114" max="15114" width="52.42578125" style="204" customWidth="1"/>
    <col min="15115" max="15115" width="41.42578125" style="204" customWidth="1"/>
    <col min="15116" max="15116" width="24.85546875" style="204" customWidth="1"/>
    <col min="15117" max="15117" width="26.5703125" style="204" customWidth="1"/>
    <col min="15118" max="15118" width="35.42578125" style="204" customWidth="1"/>
    <col min="15119" max="15119" width="19.5703125" style="204" customWidth="1"/>
    <col min="15120" max="15120" width="24.42578125" style="204" customWidth="1"/>
    <col min="15121" max="15121" width="14" style="204" customWidth="1"/>
    <col min="15122" max="15122" width="69.42578125" style="204" customWidth="1"/>
    <col min="15123" max="15125" width="16.42578125" style="204" customWidth="1"/>
    <col min="15126" max="15126" width="6.140625" style="204" customWidth="1"/>
    <col min="15127" max="15127" width="10.140625" style="204" customWidth="1"/>
    <col min="15128" max="15129" width="0.140625" style="204" customWidth="1"/>
    <col min="15130" max="15130" width="5.5703125" style="204" customWidth="1"/>
    <col min="15131" max="15131" width="20.5703125" style="204" customWidth="1"/>
    <col min="15132" max="15132" width="15.42578125" style="204" customWidth="1"/>
    <col min="15133" max="15366" width="9.140625" style="204"/>
    <col min="15367" max="15368" width="0" style="204" hidden="1" customWidth="1"/>
    <col min="15369" max="15369" width="7.5703125" style="204" customWidth="1"/>
    <col min="15370" max="15370" width="52.42578125" style="204" customWidth="1"/>
    <col min="15371" max="15371" width="41.42578125" style="204" customWidth="1"/>
    <col min="15372" max="15372" width="24.85546875" style="204" customWidth="1"/>
    <col min="15373" max="15373" width="26.5703125" style="204" customWidth="1"/>
    <col min="15374" max="15374" width="35.42578125" style="204" customWidth="1"/>
    <col min="15375" max="15375" width="19.5703125" style="204" customWidth="1"/>
    <col min="15376" max="15376" width="24.42578125" style="204" customWidth="1"/>
    <col min="15377" max="15377" width="14" style="204" customWidth="1"/>
    <col min="15378" max="15378" width="69.42578125" style="204" customWidth="1"/>
    <col min="15379" max="15381" width="16.42578125" style="204" customWidth="1"/>
    <col min="15382" max="15382" width="6.140625" style="204" customWidth="1"/>
    <col min="15383" max="15383" width="10.140625" style="204" customWidth="1"/>
    <col min="15384" max="15385" width="0.140625" style="204" customWidth="1"/>
    <col min="15386" max="15386" width="5.5703125" style="204" customWidth="1"/>
    <col min="15387" max="15387" width="20.5703125" style="204" customWidth="1"/>
    <col min="15388" max="15388" width="15.42578125" style="204" customWidth="1"/>
    <col min="15389" max="15622" width="9.140625" style="204"/>
    <col min="15623" max="15624" width="0" style="204" hidden="1" customWidth="1"/>
    <col min="15625" max="15625" width="7.5703125" style="204" customWidth="1"/>
    <col min="15626" max="15626" width="52.42578125" style="204" customWidth="1"/>
    <col min="15627" max="15627" width="41.42578125" style="204" customWidth="1"/>
    <col min="15628" max="15628" width="24.85546875" style="204" customWidth="1"/>
    <col min="15629" max="15629" width="26.5703125" style="204" customWidth="1"/>
    <col min="15630" max="15630" width="35.42578125" style="204" customWidth="1"/>
    <col min="15631" max="15631" width="19.5703125" style="204" customWidth="1"/>
    <col min="15632" max="15632" width="24.42578125" style="204" customWidth="1"/>
    <col min="15633" max="15633" width="14" style="204" customWidth="1"/>
    <col min="15634" max="15634" width="69.42578125" style="204" customWidth="1"/>
    <col min="15635" max="15637" width="16.42578125" style="204" customWidth="1"/>
    <col min="15638" max="15638" width="6.140625" style="204" customWidth="1"/>
    <col min="15639" max="15639" width="10.140625" style="204" customWidth="1"/>
    <col min="15640" max="15641" width="0.140625" style="204" customWidth="1"/>
    <col min="15642" max="15642" width="5.5703125" style="204" customWidth="1"/>
    <col min="15643" max="15643" width="20.5703125" style="204" customWidth="1"/>
    <col min="15644" max="15644" width="15.42578125" style="204" customWidth="1"/>
    <col min="15645" max="15878" width="9.140625" style="204"/>
    <col min="15879" max="15880" width="0" style="204" hidden="1" customWidth="1"/>
    <col min="15881" max="15881" width="7.5703125" style="204" customWidth="1"/>
    <col min="15882" max="15882" width="52.42578125" style="204" customWidth="1"/>
    <col min="15883" max="15883" width="41.42578125" style="204" customWidth="1"/>
    <col min="15884" max="15884" width="24.85546875" style="204" customWidth="1"/>
    <col min="15885" max="15885" width="26.5703125" style="204" customWidth="1"/>
    <col min="15886" max="15886" width="35.42578125" style="204" customWidth="1"/>
    <col min="15887" max="15887" width="19.5703125" style="204" customWidth="1"/>
    <col min="15888" max="15888" width="24.42578125" style="204" customWidth="1"/>
    <col min="15889" max="15889" width="14" style="204" customWidth="1"/>
    <col min="15890" max="15890" width="69.42578125" style="204" customWidth="1"/>
    <col min="15891" max="15893" width="16.42578125" style="204" customWidth="1"/>
    <col min="15894" max="15894" width="6.140625" style="204" customWidth="1"/>
    <col min="15895" max="15895" width="10.140625" style="204" customWidth="1"/>
    <col min="15896" max="15897" width="0.140625" style="204" customWidth="1"/>
    <col min="15898" max="15898" width="5.5703125" style="204" customWidth="1"/>
    <col min="15899" max="15899" width="20.5703125" style="204" customWidth="1"/>
    <col min="15900" max="15900" width="15.42578125" style="204" customWidth="1"/>
    <col min="15901" max="16134" width="9.140625" style="204"/>
    <col min="16135" max="16136" width="0" style="204" hidden="1" customWidth="1"/>
    <col min="16137" max="16137" width="7.5703125" style="204" customWidth="1"/>
    <col min="16138" max="16138" width="52.42578125" style="204" customWidth="1"/>
    <col min="16139" max="16139" width="41.42578125" style="204" customWidth="1"/>
    <col min="16140" max="16140" width="24.85546875" style="204" customWidth="1"/>
    <col min="16141" max="16141" width="26.5703125" style="204" customWidth="1"/>
    <col min="16142" max="16142" width="35.42578125" style="204" customWidth="1"/>
    <col min="16143" max="16143" width="19.5703125" style="204" customWidth="1"/>
    <col min="16144" max="16144" width="24.42578125" style="204" customWidth="1"/>
    <col min="16145" max="16145" width="14" style="204" customWidth="1"/>
    <col min="16146" max="16146" width="69.42578125" style="204" customWidth="1"/>
    <col min="16147" max="16149" width="16.42578125" style="204" customWidth="1"/>
    <col min="16150" max="16150" width="6.140625" style="204" customWidth="1"/>
    <col min="16151" max="16151" width="10.140625" style="204" customWidth="1"/>
    <col min="16152" max="16153" width="0.140625" style="204" customWidth="1"/>
    <col min="16154" max="16154" width="5.5703125" style="204" customWidth="1"/>
    <col min="16155" max="16155" width="20.5703125" style="204" customWidth="1"/>
    <col min="16156" max="16156" width="15.42578125" style="204" customWidth="1"/>
    <col min="16157" max="16384" width="9.140625" style="204"/>
  </cols>
  <sheetData>
    <row r="1" spans="1:33" s="182" customFormat="1" x14ac:dyDescent="0.25">
      <c r="A1" s="184"/>
      <c r="C1" s="180"/>
      <c r="D1" s="180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W1" s="180"/>
      <c r="Z1" s="183"/>
      <c r="AA1" s="183"/>
    </row>
    <row r="2" spans="1:33" s="182" customFormat="1" ht="30" x14ac:dyDescent="0.25">
      <c r="A2" s="184"/>
      <c r="B2" s="189" t="s">
        <v>780</v>
      </c>
      <c r="C2" s="190" t="s">
        <v>1085</v>
      </c>
      <c r="D2" s="534"/>
      <c r="E2" s="191"/>
      <c r="F2" s="191"/>
      <c r="G2" s="292" t="s">
        <v>911</v>
      </c>
      <c r="H2" s="191"/>
      <c r="I2" s="292" t="s">
        <v>1086</v>
      </c>
      <c r="J2" s="191"/>
      <c r="K2" s="292" t="s">
        <v>1087</v>
      </c>
      <c r="L2" s="191"/>
      <c r="M2" s="293" t="s">
        <v>1088</v>
      </c>
      <c r="N2" s="191"/>
      <c r="O2" s="191"/>
      <c r="P2" s="191"/>
      <c r="Q2" s="191"/>
      <c r="R2" s="191"/>
      <c r="S2" s="191"/>
      <c r="V2" s="186"/>
      <c r="W2" s="187"/>
      <c r="Z2" s="183"/>
      <c r="AA2" s="183"/>
    </row>
    <row r="3" spans="1:33" s="182" customFormat="1" ht="42.6" customHeight="1" x14ac:dyDescent="0.25">
      <c r="A3" s="184"/>
      <c r="B3" s="192" t="s">
        <v>782</v>
      </c>
      <c r="C3" s="190" t="s">
        <v>1089</v>
      </c>
      <c r="D3" s="534"/>
      <c r="E3" s="191"/>
      <c r="F3" s="191"/>
      <c r="G3" s="292" t="s">
        <v>1090</v>
      </c>
      <c r="H3" s="191"/>
      <c r="I3" s="292" t="s">
        <v>1091</v>
      </c>
      <c r="J3" s="191"/>
      <c r="K3" s="292" t="s">
        <v>1092</v>
      </c>
      <c r="L3" s="191"/>
      <c r="M3" s="293" t="s">
        <v>1093</v>
      </c>
      <c r="N3" s="191"/>
      <c r="O3" s="191"/>
      <c r="P3" s="191"/>
      <c r="Q3" s="191"/>
      <c r="R3" s="191"/>
      <c r="S3" s="191"/>
      <c r="V3" s="193"/>
      <c r="W3" s="180"/>
      <c r="Y3" s="194"/>
      <c r="Z3" s="183"/>
      <c r="AA3" s="183"/>
    </row>
    <row r="4" spans="1:33" s="182" customFormat="1" ht="30" x14ac:dyDescent="0.25">
      <c r="A4" s="184"/>
      <c r="B4" s="192" t="s">
        <v>788</v>
      </c>
      <c r="C4" s="190" t="s">
        <v>1094</v>
      </c>
      <c r="D4" s="534"/>
      <c r="E4" s="191"/>
      <c r="F4" s="191"/>
      <c r="G4" s="292" t="s">
        <v>1095</v>
      </c>
      <c r="H4" s="191"/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V4" s="193"/>
      <c r="W4" s="180"/>
      <c r="Y4" s="194"/>
      <c r="Z4" s="183"/>
      <c r="AA4" s="183"/>
    </row>
    <row r="5" spans="1:33" s="182" customFormat="1" ht="15.75" x14ac:dyDescent="0.25">
      <c r="A5" s="184"/>
      <c r="B5" s="189" t="s">
        <v>1096</v>
      </c>
      <c r="C5" s="195">
        <v>46093</v>
      </c>
      <c r="D5" s="535"/>
      <c r="E5" s="191"/>
      <c r="F5" s="191"/>
      <c r="G5" s="191"/>
      <c r="H5" s="191"/>
      <c r="I5" s="191"/>
      <c r="J5" s="191"/>
      <c r="K5" s="191"/>
      <c r="L5" s="191"/>
      <c r="M5" s="191"/>
      <c r="N5" s="191"/>
      <c r="O5" s="191"/>
      <c r="P5" s="191"/>
      <c r="Q5" s="191"/>
      <c r="R5" s="191"/>
      <c r="S5" s="191"/>
      <c r="V5" s="193"/>
      <c r="W5" s="180"/>
      <c r="Y5" s="194"/>
      <c r="Z5" s="183"/>
      <c r="AA5" s="183"/>
    </row>
    <row r="6" spans="1:33" s="182" customFormat="1" ht="15.75" x14ac:dyDescent="0.25">
      <c r="A6" s="184"/>
      <c r="B6" s="189" t="s">
        <v>1097</v>
      </c>
      <c r="C6" s="195">
        <v>46203</v>
      </c>
      <c r="D6" s="535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1"/>
      <c r="S6" s="196"/>
      <c r="V6" s="193"/>
      <c r="W6" s="180"/>
      <c r="Y6" s="194"/>
      <c r="Z6" s="183"/>
      <c r="AA6" s="183"/>
    </row>
    <row r="7" spans="1:33" s="182" customFormat="1" ht="15.75" x14ac:dyDescent="0.25">
      <c r="A7" s="184"/>
      <c r="B7" s="189" t="s">
        <v>1098</v>
      </c>
      <c r="C7" s="195">
        <v>46188</v>
      </c>
      <c r="D7" s="535"/>
      <c r="E7" s="196"/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1"/>
      <c r="S7" s="196"/>
      <c r="V7" s="193"/>
      <c r="W7" s="180"/>
      <c r="Y7" s="194"/>
      <c r="Z7" s="183"/>
      <c r="AA7" s="183"/>
    </row>
    <row r="8" spans="1:33" s="182" customFormat="1" ht="15.75" x14ac:dyDescent="0.25">
      <c r="A8" s="184"/>
      <c r="B8" s="189" t="s">
        <v>1099</v>
      </c>
      <c r="C8" s="195">
        <v>46174</v>
      </c>
      <c r="D8" s="535"/>
      <c r="E8" s="196"/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196"/>
      <c r="R8" s="191"/>
      <c r="S8" s="196"/>
      <c r="U8" s="180"/>
      <c r="V8" s="187"/>
      <c r="W8" s="180"/>
      <c r="Y8" s="194"/>
      <c r="Z8" s="180"/>
      <c r="AA8" s="183"/>
    </row>
    <row r="9" spans="1:33" s="182" customFormat="1" ht="15.75" hidden="1" x14ac:dyDescent="0.25">
      <c r="A9" s="184"/>
      <c r="C9" s="197">
        <f ca="1">+TODAY()</f>
        <v>46301</v>
      </c>
      <c r="D9" s="197"/>
      <c r="E9" s="198"/>
      <c r="F9" s="198"/>
      <c r="G9" s="198"/>
      <c r="H9" s="198"/>
      <c r="I9" s="198"/>
      <c r="J9" s="198"/>
      <c r="K9" s="198"/>
      <c r="L9" s="198"/>
      <c r="M9" s="198"/>
      <c r="N9" s="198"/>
      <c r="O9" s="198"/>
      <c r="P9" s="198"/>
      <c r="Q9" s="198"/>
      <c r="R9" s="185"/>
      <c r="S9" s="198"/>
      <c r="W9" s="187"/>
      <c r="X9" s="188"/>
      <c r="Y9" s="188"/>
      <c r="Z9" s="199"/>
      <c r="AA9" s="183"/>
    </row>
    <row r="10" spans="1:33" s="182" customFormat="1" ht="15.75" hidden="1" x14ac:dyDescent="0.25">
      <c r="A10" s="184"/>
      <c r="C10" s="200">
        <f ca="1">+C9+7</f>
        <v>46308</v>
      </c>
      <c r="D10" s="200"/>
      <c r="E10" s="201"/>
      <c r="F10" s="201"/>
      <c r="G10" s="201"/>
      <c r="H10" s="201"/>
      <c r="I10" s="201"/>
      <c r="J10" s="201"/>
      <c r="K10" s="201"/>
      <c r="L10" s="201"/>
      <c r="M10" s="201"/>
      <c r="N10" s="201"/>
      <c r="O10" s="201"/>
      <c r="P10" s="201"/>
      <c r="Q10" s="201"/>
      <c r="R10" s="202"/>
      <c r="S10" s="201"/>
      <c r="W10" s="187"/>
      <c r="X10" s="188"/>
      <c r="Y10" s="188"/>
      <c r="Z10" s="199"/>
      <c r="AA10" s="183"/>
    </row>
    <row r="11" spans="1:33" ht="15.75" hidden="1" x14ac:dyDescent="0.25">
      <c r="C11" s="200">
        <f ca="1">+C9+15</f>
        <v>46316</v>
      </c>
      <c r="D11" s="200"/>
      <c r="E11" s="201"/>
      <c r="F11" s="201"/>
      <c r="G11" s="201"/>
      <c r="H11" s="201"/>
      <c r="I11" s="201"/>
      <c r="J11" s="201"/>
      <c r="K11" s="201"/>
      <c r="L11" s="201"/>
      <c r="M11" s="201"/>
      <c r="N11" s="201"/>
      <c r="O11" s="201"/>
      <c r="P11" s="201"/>
      <c r="Q11" s="201"/>
      <c r="S11" s="201"/>
      <c r="T11" s="684"/>
      <c r="U11" s="684"/>
      <c r="V11" s="684"/>
      <c r="W11" s="684"/>
      <c r="X11" s="684"/>
      <c r="Y11" s="684"/>
      <c r="Z11" s="684"/>
      <c r="AA11" s="183"/>
    </row>
    <row r="12" spans="1:33" s="295" customFormat="1" ht="15.75" x14ac:dyDescent="0.25">
      <c r="A12" s="294"/>
      <c r="C12" s="296"/>
      <c r="D12" s="296"/>
      <c r="E12" s="685" t="s">
        <v>1100</v>
      </c>
      <c r="F12" s="685"/>
      <c r="G12" s="685"/>
      <c r="H12" s="685" t="s">
        <v>1101</v>
      </c>
      <c r="I12" s="685"/>
      <c r="J12" s="685" t="s">
        <v>1102</v>
      </c>
      <c r="K12" s="685"/>
      <c r="L12" s="685" t="s">
        <v>316</v>
      </c>
      <c r="M12" s="685"/>
      <c r="N12" s="685" t="s">
        <v>1103</v>
      </c>
      <c r="O12" s="685"/>
      <c r="P12" s="685" t="s">
        <v>1104</v>
      </c>
      <c r="Q12" s="685"/>
      <c r="R12" s="297"/>
      <c r="S12" s="298"/>
      <c r="T12" s="299"/>
      <c r="U12" s="299"/>
      <c r="V12" s="299"/>
      <c r="W12" s="299"/>
      <c r="X12" s="299"/>
      <c r="Y12" s="299"/>
      <c r="Z12" s="299"/>
      <c r="AA12" s="300"/>
    </row>
    <row r="13" spans="1:33" ht="15.6" customHeight="1" x14ac:dyDescent="0.25">
      <c r="C13" s="200"/>
      <c r="D13" s="200"/>
      <c r="E13" s="693" t="s">
        <v>1105</v>
      </c>
      <c r="F13" s="688" t="s">
        <v>1106</v>
      </c>
      <c r="G13" s="689"/>
      <c r="H13" s="688" t="s">
        <v>1107</v>
      </c>
      <c r="I13" s="689"/>
      <c r="J13" s="688" t="s">
        <v>1108</v>
      </c>
      <c r="K13" s="689"/>
      <c r="L13" s="688" t="s">
        <v>1109</v>
      </c>
      <c r="M13" s="689"/>
      <c r="N13" s="688" t="s">
        <v>1110</v>
      </c>
      <c r="O13" s="689"/>
      <c r="P13" s="688" t="s">
        <v>1111</v>
      </c>
      <c r="Q13" s="689"/>
      <c r="S13" s="201"/>
      <c r="T13" s="205"/>
      <c r="U13" s="205"/>
      <c r="V13" s="205"/>
      <c r="W13" s="205"/>
      <c r="X13" s="205"/>
      <c r="Y13" s="205"/>
      <c r="Z13" s="205"/>
      <c r="AA13" s="205"/>
      <c r="AB13" s="205"/>
      <c r="AC13" s="205"/>
      <c r="AD13" s="205"/>
      <c r="AE13" s="205"/>
      <c r="AF13" s="205"/>
      <c r="AG13" s="205"/>
    </row>
    <row r="14" spans="1:33" ht="78.75" x14ac:dyDescent="0.25">
      <c r="A14" s="206" t="s">
        <v>295</v>
      </c>
      <c r="B14" s="206" t="s">
        <v>1112</v>
      </c>
      <c r="C14" s="289" t="s">
        <v>1113</v>
      </c>
      <c r="D14" s="536" t="s">
        <v>301</v>
      </c>
      <c r="E14" s="694"/>
      <c r="F14" s="206" t="s">
        <v>1114</v>
      </c>
      <c r="G14" s="206" t="s">
        <v>1115</v>
      </c>
      <c r="H14" s="206" t="s">
        <v>1114</v>
      </c>
      <c r="I14" s="206" t="s">
        <v>1115</v>
      </c>
      <c r="J14" s="206" t="s">
        <v>1114</v>
      </c>
      <c r="K14" s="206" t="s">
        <v>1115</v>
      </c>
      <c r="L14" s="206" t="s">
        <v>1114</v>
      </c>
      <c r="M14" s="206" t="s">
        <v>1115</v>
      </c>
      <c r="N14" s="206" t="s">
        <v>1114</v>
      </c>
      <c r="O14" s="206" t="s">
        <v>1115</v>
      </c>
      <c r="P14" s="206" t="s">
        <v>1114</v>
      </c>
      <c r="Q14" s="206" t="s">
        <v>1115</v>
      </c>
      <c r="R14" s="207" t="s">
        <v>1116</v>
      </c>
      <c r="S14" s="207" t="s">
        <v>1117</v>
      </c>
      <c r="T14" s="206" t="s">
        <v>1105</v>
      </c>
      <c r="U14" s="206" t="s">
        <v>1118</v>
      </c>
      <c r="V14" s="206" t="s">
        <v>1119</v>
      </c>
      <c r="W14" s="206" t="s">
        <v>1117</v>
      </c>
      <c r="X14" s="206" t="s">
        <v>1120</v>
      </c>
      <c r="Y14" s="206" t="s">
        <v>1121</v>
      </c>
      <c r="Z14" s="206" t="s">
        <v>1122</v>
      </c>
      <c r="AA14" s="206" t="s">
        <v>1123</v>
      </c>
      <c r="AB14" s="206" t="s">
        <v>1124</v>
      </c>
      <c r="AC14" s="206" t="s">
        <v>800</v>
      </c>
      <c r="AD14" s="206" t="s">
        <v>1125</v>
      </c>
      <c r="AE14" s="206" t="s">
        <v>1126</v>
      </c>
      <c r="AF14" s="206" t="s">
        <v>1127</v>
      </c>
      <c r="AG14" s="206" t="s">
        <v>1128</v>
      </c>
    </row>
    <row r="15" spans="1:33" s="208" customFormat="1" x14ac:dyDescent="0.25">
      <c r="A15" s="690" t="s">
        <v>1129</v>
      </c>
      <c r="B15" s="691"/>
      <c r="C15" s="691"/>
      <c r="D15" s="691"/>
      <c r="E15" s="691"/>
      <c r="F15" s="691"/>
      <c r="G15" s="691"/>
      <c r="H15" s="691"/>
      <c r="I15" s="691"/>
      <c r="J15" s="691"/>
      <c r="K15" s="691"/>
      <c r="L15" s="691"/>
      <c r="M15" s="691"/>
      <c r="N15" s="691"/>
      <c r="O15" s="691"/>
      <c r="P15" s="691"/>
      <c r="Q15" s="691"/>
      <c r="R15" s="691"/>
      <c r="S15" s="691"/>
      <c r="T15" s="691"/>
      <c r="U15" s="691"/>
      <c r="V15" s="691"/>
      <c r="W15" s="691"/>
      <c r="X15" s="691"/>
      <c r="Y15" s="691"/>
      <c r="Z15" s="691"/>
      <c r="AA15" s="691"/>
      <c r="AB15" s="691"/>
      <c r="AC15" s="691"/>
      <c r="AD15" s="691"/>
      <c r="AE15" s="691"/>
      <c r="AF15" s="691"/>
      <c r="AG15" s="692"/>
    </row>
    <row r="16" spans="1:33" x14ac:dyDescent="0.25">
      <c r="A16" s="209">
        <v>2.0099999999999998</v>
      </c>
      <c r="B16" s="210" t="s">
        <v>87</v>
      </c>
      <c r="C16" s="211" t="s">
        <v>338</v>
      </c>
      <c r="D16" s="537">
        <v>4512596525</v>
      </c>
      <c r="E16" s="231"/>
      <c r="F16" s="232">
        <v>10</v>
      </c>
      <c r="G16" s="231">
        <f>E16+F16</f>
        <v>10</v>
      </c>
      <c r="H16" s="232">
        <v>21</v>
      </c>
      <c r="I16" s="231">
        <f>G16+H16</f>
        <v>31</v>
      </c>
      <c r="J16" s="232">
        <v>15</v>
      </c>
      <c r="K16" s="231">
        <f t="shared" ref="K16:K29" si="0">I16+J16</f>
        <v>46</v>
      </c>
      <c r="L16" s="232">
        <v>50</v>
      </c>
      <c r="M16" s="231">
        <f>K16+L16</f>
        <v>96</v>
      </c>
      <c r="N16" s="232">
        <v>30</v>
      </c>
      <c r="O16" s="231">
        <f>M16+N16</f>
        <v>126</v>
      </c>
      <c r="P16" s="232">
        <v>5</v>
      </c>
      <c r="Q16" s="231">
        <f>O16+P16</f>
        <v>131</v>
      </c>
      <c r="R16" s="213">
        <f t="shared" ref="R16:R29" si="1">P16+N16+L16+J16+H16+F16</f>
        <v>131</v>
      </c>
      <c r="S16" s="212">
        <v>46174</v>
      </c>
      <c r="T16" s="212">
        <f>+U16-23</f>
        <v>45994</v>
      </c>
      <c r="U16" s="212">
        <f>+V16-AA16</f>
        <v>46017</v>
      </c>
      <c r="V16" s="212">
        <f>+W16-7</f>
        <v>46107</v>
      </c>
      <c r="W16" s="214">
        <f>+$C$8-60</f>
        <v>46114</v>
      </c>
      <c r="X16" s="215"/>
      <c r="Y16" s="216"/>
      <c r="Z16" s="217"/>
      <c r="AA16" s="218">
        <v>90</v>
      </c>
      <c r="AB16" s="219"/>
      <c r="AC16" s="220"/>
      <c r="AD16" s="210"/>
      <c r="AE16" s="221"/>
      <c r="AF16" s="210"/>
      <c r="AG16" s="210"/>
    </row>
    <row r="17" spans="1:33" x14ac:dyDescent="0.25">
      <c r="A17" s="209">
        <v>2.0099999999999998</v>
      </c>
      <c r="B17" s="210" t="s">
        <v>87</v>
      </c>
      <c r="C17" s="211" t="s">
        <v>339</v>
      </c>
      <c r="D17" s="537">
        <v>4512596525</v>
      </c>
      <c r="E17" s="231">
        <f t="shared" ref="E17:E29" si="2">S17-(F17+H17+J17+L17+N17+P17)</f>
        <v>46043</v>
      </c>
      <c r="F17" s="232">
        <v>10</v>
      </c>
      <c r="G17" s="231">
        <f t="shared" ref="G17:G29" si="3">E17+F17</f>
        <v>46053</v>
      </c>
      <c r="H17" s="232">
        <v>21</v>
      </c>
      <c r="I17" s="231">
        <f t="shared" ref="I17:I29" si="4">G17+H17</f>
        <v>46074</v>
      </c>
      <c r="J17" s="232">
        <v>15</v>
      </c>
      <c r="K17" s="231">
        <f t="shared" si="0"/>
        <v>46089</v>
      </c>
      <c r="L17" s="232">
        <v>50</v>
      </c>
      <c r="M17" s="231">
        <f t="shared" ref="M17:M29" si="5">K17+L17</f>
        <v>46139</v>
      </c>
      <c r="N17" s="232">
        <v>30</v>
      </c>
      <c r="O17" s="231">
        <f t="shared" ref="O17:O29" si="6">M17+N17</f>
        <v>46169</v>
      </c>
      <c r="P17" s="232">
        <v>5</v>
      </c>
      <c r="Q17" s="231">
        <f t="shared" ref="Q17:Q29" si="7">O17+P17</f>
        <v>46174</v>
      </c>
      <c r="R17" s="213">
        <f t="shared" si="1"/>
        <v>131</v>
      </c>
      <c r="S17" s="212">
        <v>46174</v>
      </c>
      <c r="T17" s="212">
        <f t="shared" ref="T17:T33" si="8">+U17-23</f>
        <v>45994</v>
      </c>
      <c r="U17" s="212">
        <f t="shared" ref="U17:U29" si="9">+V17-AA17</f>
        <v>46017</v>
      </c>
      <c r="V17" s="212">
        <f t="shared" ref="V17:V29" si="10">+W17-7</f>
        <v>46107</v>
      </c>
      <c r="W17" s="214">
        <f>+$C$8-60</f>
        <v>46114</v>
      </c>
      <c r="X17" s="215"/>
      <c r="Y17" s="216"/>
      <c r="Z17" s="217"/>
      <c r="AA17" s="218">
        <v>90</v>
      </c>
      <c r="AB17" s="219"/>
      <c r="AC17" s="220"/>
      <c r="AD17" s="210"/>
      <c r="AE17" s="221"/>
      <c r="AF17" s="210"/>
      <c r="AG17" s="210"/>
    </row>
    <row r="18" spans="1:33" x14ac:dyDescent="0.25">
      <c r="A18" s="209">
        <v>2.0099999999999998</v>
      </c>
      <c r="B18" s="210" t="s">
        <v>87</v>
      </c>
      <c r="C18" s="211" t="s">
        <v>340</v>
      </c>
      <c r="D18" s="537">
        <v>4512596525</v>
      </c>
      <c r="E18" s="231">
        <f t="shared" si="2"/>
        <v>46043</v>
      </c>
      <c r="F18" s="232">
        <v>10</v>
      </c>
      <c r="G18" s="231">
        <f t="shared" si="3"/>
        <v>46053</v>
      </c>
      <c r="H18" s="232">
        <v>21</v>
      </c>
      <c r="I18" s="231">
        <f t="shared" si="4"/>
        <v>46074</v>
      </c>
      <c r="J18" s="232">
        <v>15</v>
      </c>
      <c r="K18" s="231">
        <f t="shared" si="0"/>
        <v>46089</v>
      </c>
      <c r="L18" s="232">
        <v>50</v>
      </c>
      <c r="M18" s="231">
        <f t="shared" si="5"/>
        <v>46139</v>
      </c>
      <c r="N18" s="232">
        <v>30</v>
      </c>
      <c r="O18" s="231">
        <f t="shared" si="6"/>
        <v>46169</v>
      </c>
      <c r="P18" s="232">
        <v>5</v>
      </c>
      <c r="Q18" s="231">
        <f t="shared" si="7"/>
        <v>46174</v>
      </c>
      <c r="R18" s="213">
        <f t="shared" si="1"/>
        <v>131</v>
      </c>
      <c r="S18" s="212">
        <v>46174</v>
      </c>
      <c r="T18" s="212">
        <f t="shared" si="8"/>
        <v>45994</v>
      </c>
      <c r="U18" s="212">
        <f t="shared" si="9"/>
        <v>46017</v>
      </c>
      <c r="V18" s="212">
        <f t="shared" si="10"/>
        <v>46107</v>
      </c>
      <c r="W18" s="214">
        <f>+$C$8-60</f>
        <v>46114</v>
      </c>
      <c r="X18" s="215"/>
      <c r="Y18" s="216"/>
      <c r="Z18" s="217"/>
      <c r="AA18" s="218">
        <v>90</v>
      </c>
      <c r="AB18" s="219"/>
      <c r="AC18" s="220"/>
      <c r="AD18" s="210"/>
      <c r="AE18" s="221"/>
      <c r="AF18" s="210"/>
      <c r="AG18" s="210"/>
    </row>
    <row r="19" spans="1:33" x14ac:dyDescent="0.25">
      <c r="A19" s="209">
        <v>2.0099999999999998</v>
      </c>
      <c r="B19" s="210" t="s">
        <v>87</v>
      </c>
      <c r="C19" s="211" t="s">
        <v>335</v>
      </c>
      <c r="D19" s="538">
        <v>4512560275</v>
      </c>
      <c r="E19" s="231">
        <f t="shared" si="2"/>
        <v>46043</v>
      </c>
      <c r="F19" s="232">
        <v>10</v>
      </c>
      <c r="G19" s="231">
        <f t="shared" si="3"/>
        <v>46053</v>
      </c>
      <c r="H19" s="232">
        <v>21</v>
      </c>
      <c r="I19" s="231">
        <f t="shared" si="4"/>
        <v>46074</v>
      </c>
      <c r="J19" s="232">
        <v>15</v>
      </c>
      <c r="K19" s="231">
        <f t="shared" si="0"/>
        <v>46089</v>
      </c>
      <c r="L19" s="232">
        <v>50</v>
      </c>
      <c r="M19" s="231">
        <f t="shared" si="5"/>
        <v>46139</v>
      </c>
      <c r="N19" s="232">
        <v>30</v>
      </c>
      <c r="O19" s="231">
        <f t="shared" si="6"/>
        <v>46169</v>
      </c>
      <c r="P19" s="232">
        <v>5</v>
      </c>
      <c r="Q19" s="231">
        <f t="shared" si="7"/>
        <v>46174</v>
      </c>
      <c r="R19" s="213">
        <f t="shared" si="1"/>
        <v>131</v>
      </c>
      <c r="S19" s="212">
        <v>46174</v>
      </c>
      <c r="T19" s="212">
        <f t="shared" si="8"/>
        <v>45994</v>
      </c>
      <c r="U19" s="212">
        <f t="shared" si="9"/>
        <v>46017</v>
      </c>
      <c r="V19" s="212">
        <f t="shared" si="10"/>
        <v>46107</v>
      </c>
      <c r="W19" s="214">
        <f>+$C$8-60</f>
        <v>46114</v>
      </c>
      <c r="X19" s="215"/>
      <c r="Y19" s="216"/>
      <c r="Z19" s="217"/>
      <c r="AA19" s="218">
        <v>90</v>
      </c>
      <c r="AB19" s="219"/>
      <c r="AC19" s="220"/>
      <c r="AD19" s="210"/>
      <c r="AE19" s="221"/>
      <c r="AF19" s="210"/>
      <c r="AG19" s="210"/>
    </row>
    <row r="20" spans="1:33" x14ac:dyDescent="0.25">
      <c r="A20" s="209">
        <v>2.0099999999999998</v>
      </c>
      <c r="B20" s="210" t="s">
        <v>87</v>
      </c>
      <c r="C20" s="211" t="s">
        <v>1130</v>
      </c>
      <c r="D20" s="211"/>
      <c r="E20" s="231">
        <f t="shared" si="2"/>
        <v>46043</v>
      </c>
      <c r="F20" s="232">
        <v>10</v>
      </c>
      <c r="G20" s="231">
        <f t="shared" si="3"/>
        <v>46053</v>
      </c>
      <c r="H20" s="232">
        <v>21</v>
      </c>
      <c r="I20" s="231">
        <f t="shared" si="4"/>
        <v>46074</v>
      </c>
      <c r="J20" s="232">
        <v>15</v>
      </c>
      <c r="K20" s="231">
        <f t="shared" si="0"/>
        <v>46089</v>
      </c>
      <c r="L20" s="232">
        <v>50</v>
      </c>
      <c r="M20" s="231">
        <f t="shared" si="5"/>
        <v>46139</v>
      </c>
      <c r="N20" s="232">
        <v>30</v>
      </c>
      <c r="O20" s="231">
        <f t="shared" si="6"/>
        <v>46169</v>
      </c>
      <c r="P20" s="232">
        <v>5</v>
      </c>
      <c r="Q20" s="231">
        <f t="shared" si="7"/>
        <v>46174</v>
      </c>
      <c r="R20" s="213">
        <f t="shared" si="1"/>
        <v>131</v>
      </c>
      <c r="S20" s="212">
        <v>46174</v>
      </c>
      <c r="T20" s="212">
        <f t="shared" si="8"/>
        <v>45994</v>
      </c>
      <c r="U20" s="212">
        <f t="shared" si="9"/>
        <v>46017</v>
      </c>
      <c r="V20" s="212">
        <f t="shared" si="10"/>
        <v>46107</v>
      </c>
      <c r="W20" s="214">
        <f>+$C$8-60</f>
        <v>46114</v>
      </c>
      <c r="X20" s="215"/>
      <c r="Y20" s="216"/>
      <c r="Z20" s="217"/>
      <c r="AA20" s="218">
        <v>90</v>
      </c>
      <c r="AB20" s="219"/>
      <c r="AC20" s="220"/>
      <c r="AD20" s="210"/>
      <c r="AE20" s="221"/>
      <c r="AF20" s="210"/>
      <c r="AG20" s="210"/>
    </row>
    <row r="21" spans="1:33" x14ac:dyDescent="0.25">
      <c r="A21" s="209">
        <v>2.02</v>
      </c>
      <c r="B21" s="210" t="s">
        <v>1131</v>
      </c>
      <c r="C21" s="211" t="s">
        <v>1132</v>
      </c>
      <c r="D21" s="211"/>
      <c r="E21" s="231">
        <f t="shared" si="2"/>
        <v>46132</v>
      </c>
      <c r="F21" s="232">
        <v>7</v>
      </c>
      <c r="G21" s="231">
        <f t="shared" si="3"/>
        <v>46139</v>
      </c>
      <c r="H21" s="232">
        <v>0</v>
      </c>
      <c r="I21" s="231">
        <f t="shared" si="4"/>
        <v>46139</v>
      </c>
      <c r="J21" s="232">
        <v>10</v>
      </c>
      <c r="K21" s="231">
        <f t="shared" si="0"/>
        <v>46149</v>
      </c>
      <c r="L21" s="232">
        <v>25</v>
      </c>
      <c r="M21" s="231">
        <f t="shared" si="5"/>
        <v>46174</v>
      </c>
      <c r="N21" s="232">
        <v>0</v>
      </c>
      <c r="O21" s="231">
        <f t="shared" si="6"/>
        <v>46174</v>
      </c>
      <c r="P21" s="232">
        <v>0</v>
      </c>
      <c r="Q21" s="231">
        <f t="shared" si="7"/>
        <v>46174</v>
      </c>
      <c r="R21" s="213">
        <f t="shared" si="1"/>
        <v>42</v>
      </c>
      <c r="S21" s="212">
        <v>46174</v>
      </c>
      <c r="T21" s="212">
        <f t="shared" si="8"/>
        <v>46068</v>
      </c>
      <c r="U21" s="212">
        <f t="shared" si="9"/>
        <v>46091</v>
      </c>
      <c r="V21" s="212">
        <f t="shared" si="10"/>
        <v>46151</v>
      </c>
      <c r="W21" s="222">
        <f>+C7-30</f>
        <v>46158</v>
      </c>
      <c r="X21" s="215"/>
      <c r="Y21" s="216"/>
      <c r="Z21" s="217"/>
      <c r="AA21" s="218">
        <v>60</v>
      </c>
      <c r="AC21" s="220"/>
      <c r="AD21" s="210"/>
      <c r="AE21" s="210"/>
      <c r="AF21" s="210"/>
      <c r="AG21" s="210"/>
    </row>
    <row r="22" spans="1:33" x14ac:dyDescent="0.25">
      <c r="A22" s="209">
        <v>2.0299999999999998</v>
      </c>
      <c r="B22" s="210" t="s">
        <v>1133</v>
      </c>
      <c r="C22" s="211" t="s">
        <v>1134</v>
      </c>
      <c r="D22" s="211"/>
      <c r="E22" s="231">
        <f t="shared" si="2"/>
        <v>46132</v>
      </c>
      <c r="F22" s="232">
        <v>7</v>
      </c>
      <c r="G22" s="231">
        <f t="shared" si="3"/>
        <v>46139</v>
      </c>
      <c r="H22" s="232">
        <v>0</v>
      </c>
      <c r="I22" s="231">
        <f t="shared" si="4"/>
        <v>46139</v>
      </c>
      <c r="J22" s="232">
        <v>10</v>
      </c>
      <c r="K22" s="231">
        <f t="shared" si="0"/>
        <v>46149</v>
      </c>
      <c r="L22" s="232">
        <v>25</v>
      </c>
      <c r="M22" s="231">
        <f>K22+L22</f>
        <v>46174</v>
      </c>
      <c r="N22" s="232">
        <v>0</v>
      </c>
      <c r="O22" s="231">
        <f t="shared" si="6"/>
        <v>46174</v>
      </c>
      <c r="P22" s="232">
        <v>0</v>
      </c>
      <c r="Q22" s="231">
        <f t="shared" si="7"/>
        <v>46174</v>
      </c>
      <c r="R22" s="213">
        <f t="shared" si="1"/>
        <v>42</v>
      </c>
      <c r="S22" s="212">
        <v>46174</v>
      </c>
      <c r="T22" s="212">
        <f t="shared" si="8"/>
        <v>46103</v>
      </c>
      <c r="U22" s="212">
        <f t="shared" si="9"/>
        <v>46126</v>
      </c>
      <c r="V22" s="212">
        <f t="shared" si="10"/>
        <v>46186</v>
      </c>
      <c r="W22" s="222">
        <f>+C6-10</f>
        <v>46193</v>
      </c>
      <c r="X22" s="215"/>
      <c r="Y22" s="216"/>
      <c r="Z22" s="217"/>
      <c r="AA22" s="218">
        <v>60</v>
      </c>
      <c r="AB22" s="219"/>
      <c r="AC22" s="220"/>
      <c r="AD22" s="210"/>
      <c r="AE22" s="210"/>
      <c r="AF22" s="210"/>
      <c r="AG22" s="210"/>
    </row>
    <row r="23" spans="1:33" x14ac:dyDescent="0.25">
      <c r="A23" s="209">
        <v>2.0299999999999998</v>
      </c>
      <c r="B23" s="210" t="s">
        <v>1133</v>
      </c>
      <c r="C23" s="211" t="s">
        <v>1135</v>
      </c>
      <c r="D23" s="211"/>
      <c r="E23" s="231">
        <f t="shared" si="2"/>
        <v>46181</v>
      </c>
      <c r="F23" s="232">
        <v>0</v>
      </c>
      <c r="G23" s="231">
        <f t="shared" si="3"/>
        <v>46181</v>
      </c>
      <c r="H23" s="232">
        <v>0</v>
      </c>
      <c r="I23" s="231">
        <f t="shared" si="4"/>
        <v>46181</v>
      </c>
      <c r="J23" s="232">
        <v>0</v>
      </c>
      <c r="K23" s="231">
        <f t="shared" si="0"/>
        <v>46181</v>
      </c>
      <c r="L23" s="232">
        <v>0</v>
      </c>
      <c r="M23" s="231">
        <f t="shared" si="5"/>
        <v>46181</v>
      </c>
      <c r="N23" s="232">
        <v>0</v>
      </c>
      <c r="O23" s="231">
        <f t="shared" si="6"/>
        <v>46181</v>
      </c>
      <c r="P23" s="232">
        <v>0</v>
      </c>
      <c r="Q23" s="231">
        <f t="shared" si="7"/>
        <v>46181</v>
      </c>
      <c r="R23" s="213">
        <f t="shared" si="1"/>
        <v>0</v>
      </c>
      <c r="S23" s="212">
        <v>46181</v>
      </c>
      <c r="T23" s="212">
        <f t="shared" si="8"/>
        <v>45964</v>
      </c>
      <c r="U23" s="212">
        <f t="shared" si="9"/>
        <v>45987</v>
      </c>
      <c r="V23" s="212">
        <f t="shared" si="10"/>
        <v>46047</v>
      </c>
      <c r="W23" s="223">
        <f>+C8-120</f>
        <v>46054</v>
      </c>
      <c r="X23" s="224"/>
      <c r="Y23" s="216"/>
      <c r="Z23" s="217"/>
      <c r="AA23" s="218">
        <v>60</v>
      </c>
      <c r="AB23" s="219"/>
      <c r="AC23" s="220"/>
      <c r="AD23" s="210"/>
      <c r="AE23" s="210"/>
      <c r="AF23" s="210"/>
      <c r="AG23" s="210"/>
    </row>
    <row r="24" spans="1:33" x14ac:dyDescent="0.25">
      <c r="A24" s="209">
        <v>2.04</v>
      </c>
      <c r="B24" s="210" t="s">
        <v>1136</v>
      </c>
      <c r="C24" s="211" t="s">
        <v>1137</v>
      </c>
      <c r="D24" s="211"/>
      <c r="E24" s="231">
        <f t="shared" si="2"/>
        <v>45940</v>
      </c>
      <c r="F24" s="232">
        <v>21</v>
      </c>
      <c r="G24" s="231">
        <f t="shared" si="3"/>
        <v>45961</v>
      </c>
      <c r="H24" s="232">
        <v>21</v>
      </c>
      <c r="I24" s="231">
        <f t="shared" si="4"/>
        <v>45982</v>
      </c>
      <c r="J24" s="232">
        <v>15</v>
      </c>
      <c r="K24" s="231">
        <f t="shared" si="0"/>
        <v>45997</v>
      </c>
      <c r="L24" s="232">
        <v>120</v>
      </c>
      <c r="M24" s="231">
        <f t="shared" si="5"/>
        <v>46117</v>
      </c>
      <c r="N24" s="232">
        <v>60</v>
      </c>
      <c r="O24" s="231">
        <f t="shared" si="6"/>
        <v>46177</v>
      </c>
      <c r="P24" s="232">
        <v>5</v>
      </c>
      <c r="Q24" s="231">
        <f t="shared" si="7"/>
        <v>46182</v>
      </c>
      <c r="R24" s="213">
        <f t="shared" si="1"/>
        <v>242</v>
      </c>
      <c r="S24" s="212">
        <v>46182</v>
      </c>
      <c r="T24" s="212">
        <f t="shared" si="8"/>
        <v>45904</v>
      </c>
      <c r="U24" s="212">
        <f t="shared" si="9"/>
        <v>45927</v>
      </c>
      <c r="V24" s="212">
        <f t="shared" si="10"/>
        <v>46107</v>
      </c>
      <c r="W24" s="222">
        <f>+C8-60</f>
        <v>46114</v>
      </c>
      <c r="X24" s="215"/>
      <c r="Y24" s="216"/>
      <c r="Z24" s="217"/>
      <c r="AA24" s="218">
        <v>180</v>
      </c>
      <c r="AB24" s="219"/>
      <c r="AC24" s="220"/>
      <c r="AD24" s="210"/>
      <c r="AE24" s="210"/>
      <c r="AF24" s="210"/>
      <c r="AG24" s="210"/>
    </row>
    <row r="25" spans="1:33" x14ac:dyDescent="0.25">
      <c r="A25" s="209">
        <v>2.04</v>
      </c>
      <c r="B25" s="210" t="s">
        <v>1136</v>
      </c>
      <c r="C25" s="211" t="s">
        <v>1138</v>
      </c>
      <c r="D25" s="211"/>
      <c r="E25" s="231">
        <f t="shared" si="2"/>
        <v>45941</v>
      </c>
      <c r="F25" s="232">
        <v>21</v>
      </c>
      <c r="G25" s="231">
        <f t="shared" si="3"/>
        <v>45962</v>
      </c>
      <c r="H25" s="232">
        <v>21</v>
      </c>
      <c r="I25" s="231">
        <f t="shared" si="4"/>
        <v>45983</v>
      </c>
      <c r="J25" s="232">
        <v>15</v>
      </c>
      <c r="K25" s="231">
        <f t="shared" si="0"/>
        <v>45998</v>
      </c>
      <c r="L25" s="232">
        <v>120</v>
      </c>
      <c r="M25" s="231">
        <f t="shared" si="5"/>
        <v>46118</v>
      </c>
      <c r="N25" s="232">
        <v>60</v>
      </c>
      <c r="O25" s="231">
        <f t="shared" si="6"/>
        <v>46178</v>
      </c>
      <c r="P25" s="232">
        <v>5</v>
      </c>
      <c r="Q25" s="231">
        <f t="shared" si="7"/>
        <v>46183</v>
      </c>
      <c r="R25" s="213">
        <f t="shared" si="1"/>
        <v>242</v>
      </c>
      <c r="S25" s="212">
        <v>46183</v>
      </c>
      <c r="T25" s="212">
        <f t="shared" si="8"/>
        <v>45904</v>
      </c>
      <c r="U25" s="212">
        <f t="shared" si="9"/>
        <v>45927</v>
      </c>
      <c r="V25" s="212">
        <f t="shared" si="10"/>
        <v>46107</v>
      </c>
      <c r="W25" s="222">
        <f>+C8-60</f>
        <v>46114</v>
      </c>
      <c r="X25" s="215"/>
      <c r="Y25" s="216"/>
      <c r="Z25" s="217"/>
      <c r="AA25" s="218">
        <v>180</v>
      </c>
      <c r="AB25" s="219"/>
      <c r="AC25" s="220"/>
      <c r="AD25" s="210"/>
      <c r="AE25" s="210"/>
      <c r="AF25" s="210"/>
      <c r="AG25" s="210"/>
    </row>
    <row r="26" spans="1:33" x14ac:dyDescent="0.25">
      <c r="A26" s="209">
        <v>2.04</v>
      </c>
      <c r="B26" s="210" t="s">
        <v>1136</v>
      </c>
      <c r="C26" s="211" t="s">
        <v>1139</v>
      </c>
      <c r="D26" s="211"/>
      <c r="E26" s="231">
        <f t="shared" si="2"/>
        <v>45942</v>
      </c>
      <c r="F26" s="232">
        <v>21</v>
      </c>
      <c r="G26" s="231">
        <f t="shared" si="3"/>
        <v>45963</v>
      </c>
      <c r="H26" s="232">
        <v>21</v>
      </c>
      <c r="I26" s="231">
        <f t="shared" si="4"/>
        <v>45984</v>
      </c>
      <c r="J26" s="232">
        <v>15</v>
      </c>
      <c r="K26" s="231">
        <f t="shared" si="0"/>
        <v>45999</v>
      </c>
      <c r="L26" s="232">
        <v>120</v>
      </c>
      <c r="M26" s="231">
        <f t="shared" si="5"/>
        <v>46119</v>
      </c>
      <c r="N26" s="232">
        <v>60</v>
      </c>
      <c r="O26" s="231">
        <f t="shared" si="6"/>
        <v>46179</v>
      </c>
      <c r="P26" s="232">
        <v>5</v>
      </c>
      <c r="Q26" s="231">
        <f t="shared" si="7"/>
        <v>46184</v>
      </c>
      <c r="R26" s="213">
        <f t="shared" si="1"/>
        <v>242</v>
      </c>
      <c r="S26" s="212">
        <v>46184</v>
      </c>
      <c r="T26" s="212">
        <f t="shared" si="8"/>
        <v>45904</v>
      </c>
      <c r="U26" s="212">
        <f t="shared" si="9"/>
        <v>45927</v>
      </c>
      <c r="V26" s="212">
        <f t="shared" si="10"/>
        <v>46107</v>
      </c>
      <c r="W26" s="222">
        <f>+C8-60</f>
        <v>46114</v>
      </c>
      <c r="X26" s="215"/>
      <c r="Y26" s="216"/>
      <c r="Z26" s="217"/>
      <c r="AA26" s="218">
        <v>180</v>
      </c>
      <c r="AB26" s="219"/>
      <c r="AC26" s="220"/>
      <c r="AD26" s="210"/>
      <c r="AE26" s="210"/>
      <c r="AF26" s="210"/>
      <c r="AG26" s="210"/>
    </row>
    <row r="27" spans="1:33" x14ac:dyDescent="0.25">
      <c r="A27" s="527">
        <v>2.04</v>
      </c>
      <c r="B27" s="528" t="s">
        <v>1136</v>
      </c>
      <c r="C27" s="301" t="s">
        <v>1140</v>
      </c>
      <c r="D27" s="301"/>
      <c r="E27" s="231">
        <f t="shared" si="2"/>
        <v>45840</v>
      </c>
      <c r="F27" s="232">
        <v>15</v>
      </c>
      <c r="G27" s="231">
        <f t="shared" si="3"/>
        <v>45855</v>
      </c>
      <c r="H27" s="232">
        <v>0</v>
      </c>
      <c r="I27" s="231">
        <f t="shared" si="4"/>
        <v>45855</v>
      </c>
      <c r="J27" s="232">
        <v>15</v>
      </c>
      <c r="K27" s="231">
        <f t="shared" si="0"/>
        <v>45870</v>
      </c>
      <c r="L27" s="232">
        <f>40*7</f>
        <v>280</v>
      </c>
      <c r="M27" s="231">
        <f t="shared" si="5"/>
        <v>46150</v>
      </c>
      <c r="N27" s="232">
        <v>30</v>
      </c>
      <c r="O27" s="231">
        <f t="shared" si="6"/>
        <v>46180</v>
      </c>
      <c r="P27" s="232">
        <v>5</v>
      </c>
      <c r="Q27" s="231">
        <f t="shared" si="7"/>
        <v>46185</v>
      </c>
      <c r="R27" s="213">
        <f t="shared" si="1"/>
        <v>345</v>
      </c>
      <c r="S27" s="212">
        <v>46185</v>
      </c>
      <c r="T27" s="212">
        <f t="shared" si="8"/>
        <v>45804</v>
      </c>
      <c r="U27" s="212">
        <f t="shared" si="9"/>
        <v>45827</v>
      </c>
      <c r="V27" s="212">
        <f t="shared" si="10"/>
        <v>46107</v>
      </c>
      <c r="W27" s="222">
        <f>+C8-60</f>
        <v>46114</v>
      </c>
      <c r="X27" s="215"/>
      <c r="Y27" s="216"/>
      <c r="Z27" s="217"/>
      <c r="AA27" s="218">
        <v>280</v>
      </c>
      <c r="AB27" s="219"/>
      <c r="AC27" s="220"/>
      <c r="AD27" s="210"/>
      <c r="AE27" s="210"/>
      <c r="AF27" s="210"/>
      <c r="AG27" s="210"/>
    </row>
    <row r="28" spans="1:33" x14ac:dyDescent="0.25">
      <c r="A28" s="209">
        <v>2.04</v>
      </c>
      <c r="B28" s="210" t="s">
        <v>1136</v>
      </c>
      <c r="C28" s="211" t="s">
        <v>1141</v>
      </c>
      <c r="D28" s="211"/>
      <c r="E28" s="231">
        <f t="shared" si="2"/>
        <v>46068</v>
      </c>
      <c r="F28" s="232">
        <v>10</v>
      </c>
      <c r="G28" s="231">
        <f t="shared" si="3"/>
        <v>46078</v>
      </c>
      <c r="H28" s="232">
        <v>0</v>
      </c>
      <c r="I28" s="231">
        <f t="shared" si="4"/>
        <v>46078</v>
      </c>
      <c r="J28" s="232">
        <v>10</v>
      </c>
      <c r="K28" s="231">
        <f t="shared" si="0"/>
        <v>46088</v>
      </c>
      <c r="L28" s="232">
        <v>63</v>
      </c>
      <c r="M28" s="231">
        <f t="shared" si="5"/>
        <v>46151</v>
      </c>
      <c r="N28" s="232">
        <v>30</v>
      </c>
      <c r="O28" s="231">
        <f t="shared" si="6"/>
        <v>46181</v>
      </c>
      <c r="P28" s="232">
        <v>5</v>
      </c>
      <c r="Q28" s="231">
        <f t="shared" si="7"/>
        <v>46186</v>
      </c>
      <c r="R28" s="213">
        <f t="shared" si="1"/>
        <v>118</v>
      </c>
      <c r="S28" s="212">
        <v>46186</v>
      </c>
      <c r="T28" s="212">
        <f t="shared" si="8"/>
        <v>46013</v>
      </c>
      <c r="U28" s="212">
        <f t="shared" si="9"/>
        <v>46036</v>
      </c>
      <c r="V28" s="212">
        <f t="shared" si="10"/>
        <v>46166</v>
      </c>
      <c r="W28" s="222">
        <f>+C6-30</f>
        <v>46173</v>
      </c>
      <c r="X28" s="215"/>
      <c r="Y28" s="216"/>
      <c r="Z28" s="217"/>
      <c r="AA28" s="218">
        <v>130</v>
      </c>
      <c r="AB28" s="219"/>
      <c r="AC28" s="220"/>
      <c r="AD28" s="210"/>
      <c r="AE28" s="210"/>
      <c r="AF28" s="210"/>
      <c r="AG28" s="210"/>
    </row>
    <row r="29" spans="1:33" x14ac:dyDescent="0.25">
      <c r="A29" s="209">
        <v>2.0499999999999998</v>
      </c>
      <c r="B29" s="210" t="s">
        <v>1142</v>
      </c>
      <c r="C29" s="211" t="s">
        <v>181</v>
      </c>
      <c r="D29" s="211"/>
      <c r="E29" s="231">
        <f t="shared" si="2"/>
        <v>46120</v>
      </c>
      <c r="F29" s="232">
        <v>7</v>
      </c>
      <c r="G29" s="231">
        <f t="shared" si="3"/>
        <v>46127</v>
      </c>
      <c r="H29" s="232">
        <v>0</v>
      </c>
      <c r="I29" s="231">
        <f t="shared" si="4"/>
        <v>46127</v>
      </c>
      <c r="J29" s="232">
        <v>10</v>
      </c>
      <c r="K29" s="231">
        <f t="shared" si="0"/>
        <v>46137</v>
      </c>
      <c r="L29" s="232">
        <v>45</v>
      </c>
      <c r="M29" s="231">
        <f t="shared" si="5"/>
        <v>46182</v>
      </c>
      <c r="N29" s="232">
        <v>0</v>
      </c>
      <c r="O29" s="231">
        <f t="shared" si="6"/>
        <v>46182</v>
      </c>
      <c r="P29" s="232">
        <v>5</v>
      </c>
      <c r="Q29" s="231">
        <f t="shared" si="7"/>
        <v>46187</v>
      </c>
      <c r="R29" s="213">
        <f t="shared" si="1"/>
        <v>67</v>
      </c>
      <c r="S29" s="212">
        <v>46187</v>
      </c>
      <c r="T29" s="212">
        <f t="shared" si="8"/>
        <v>45964</v>
      </c>
      <c r="U29" s="212">
        <f t="shared" si="9"/>
        <v>45987</v>
      </c>
      <c r="V29" s="212">
        <f t="shared" si="10"/>
        <v>46047</v>
      </c>
      <c r="W29" s="222">
        <f>+C8-120</f>
        <v>46054</v>
      </c>
      <c r="X29" s="215"/>
      <c r="Y29" s="216"/>
      <c r="Z29" s="217"/>
      <c r="AA29" s="218">
        <v>60</v>
      </c>
      <c r="AB29" s="219"/>
      <c r="AC29" s="220"/>
      <c r="AD29" s="210"/>
      <c r="AE29" s="210"/>
      <c r="AF29" s="210"/>
      <c r="AG29" s="210"/>
    </row>
    <row r="30" spans="1:33" x14ac:dyDescent="0.25">
      <c r="A30" s="686" t="s">
        <v>1143</v>
      </c>
      <c r="B30" s="687"/>
      <c r="C30" s="687"/>
      <c r="D30" s="687"/>
      <c r="E30" s="687"/>
      <c r="F30" s="687"/>
      <c r="G30" s="687"/>
      <c r="H30" s="687"/>
      <c r="I30" s="687"/>
      <c r="J30" s="687"/>
      <c r="K30" s="687"/>
      <c r="L30" s="687"/>
      <c r="M30" s="687"/>
      <c r="N30" s="687"/>
      <c r="O30" s="687"/>
      <c r="P30" s="687"/>
      <c r="Q30" s="687"/>
      <c r="R30" s="687"/>
      <c r="S30" s="687"/>
      <c r="T30" s="687"/>
      <c r="U30" s="687"/>
      <c r="V30" s="687"/>
      <c r="W30" s="687"/>
      <c r="X30" s="687"/>
      <c r="Y30" s="687"/>
      <c r="Z30" s="687"/>
      <c r="AA30" s="687"/>
      <c r="AB30" s="210"/>
      <c r="AC30" s="210"/>
      <c r="AD30" s="210"/>
      <c r="AE30" s="210"/>
      <c r="AF30" s="210"/>
      <c r="AG30" s="210"/>
    </row>
    <row r="31" spans="1:33" x14ac:dyDescent="0.25">
      <c r="A31" s="209">
        <v>3.03</v>
      </c>
      <c r="B31" s="210" t="s">
        <v>102</v>
      </c>
      <c r="C31" s="211" t="s">
        <v>1144</v>
      </c>
      <c r="D31" s="211"/>
      <c r="E31" s="231">
        <f>S31-(F31+H31+J31+L31+N31+P31)</f>
        <v>45629</v>
      </c>
      <c r="F31" s="232">
        <v>10</v>
      </c>
      <c r="G31" s="231">
        <f t="shared" ref="G31:G33" si="11">E31+F31</f>
        <v>45639</v>
      </c>
      <c r="H31" s="232">
        <v>0</v>
      </c>
      <c r="I31" s="231">
        <f t="shared" ref="I31:I33" si="12">G31+H31</f>
        <v>45639</v>
      </c>
      <c r="J31" s="232">
        <v>10</v>
      </c>
      <c r="K31" s="231">
        <f>I31+J31</f>
        <v>45649</v>
      </c>
      <c r="L31" s="232">
        <v>160</v>
      </c>
      <c r="M31" s="231">
        <f t="shared" ref="M31:M33" si="13">K31+L31</f>
        <v>45809</v>
      </c>
      <c r="N31" s="232">
        <v>0</v>
      </c>
      <c r="O31" s="231">
        <f t="shared" ref="O31:O33" si="14">M31+N31</f>
        <v>45809</v>
      </c>
      <c r="P31" s="232">
        <v>0</v>
      </c>
      <c r="Q31" s="231">
        <f t="shared" ref="Q31:Q33" si="15">O31+P31</f>
        <v>45809</v>
      </c>
      <c r="R31" s="213">
        <f t="shared" ref="R31:R33" si="16">P31+N31+L31+J31+H31+F31</f>
        <v>180</v>
      </c>
      <c r="S31" s="212">
        <v>45809</v>
      </c>
      <c r="T31" s="212">
        <f t="shared" ref="T31" ca="1" si="17">+U31-23</f>
        <v>46038</v>
      </c>
      <c r="U31" s="212">
        <f t="shared" ref="U31:U33" ca="1" si="18">+V31-AA31</f>
        <v>46061</v>
      </c>
      <c r="V31" s="212">
        <f t="shared" ref="V31:V33" ca="1" si="19">+W31-7</f>
        <v>46181</v>
      </c>
      <c r="W31" s="222">
        <f ca="1">+C10-120</f>
        <v>46188</v>
      </c>
      <c r="X31" s="224"/>
      <c r="Y31" s="216"/>
      <c r="Z31" s="217"/>
      <c r="AA31" s="218">
        <v>120</v>
      </c>
      <c r="AB31" s="219"/>
      <c r="AC31" s="210"/>
      <c r="AD31" s="210"/>
      <c r="AE31" s="210"/>
      <c r="AF31" s="210"/>
      <c r="AG31" s="210"/>
    </row>
    <row r="32" spans="1:33" x14ac:dyDescent="0.25">
      <c r="A32" s="209">
        <v>3.04</v>
      </c>
      <c r="B32" s="210" t="s">
        <v>103</v>
      </c>
      <c r="C32" s="211" t="s">
        <v>1145</v>
      </c>
      <c r="D32" s="211"/>
      <c r="E32" s="231">
        <f>S32-(F32+H32+J32+L32+N32+P32)</f>
        <v>45795</v>
      </c>
      <c r="F32" s="232">
        <v>7</v>
      </c>
      <c r="G32" s="231">
        <f t="shared" si="11"/>
        <v>45802</v>
      </c>
      <c r="H32" s="232">
        <v>0</v>
      </c>
      <c r="I32" s="231">
        <f t="shared" si="12"/>
        <v>45802</v>
      </c>
      <c r="J32" s="232">
        <v>7</v>
      </c>
      <c r="K32" s="231">
        <f>I32+J32</f>
        <v>45809</v>
      </c>
      <c r="L32" s="232">
        <v>0</v>
      </c>
      <c r="M32" s="231">
        <f t="shared" si="13"/>
        <v>45809</v>
      </c>
      <c r="N32" s="232">
        <v>0</v>
      </c>
      <c r="O32" s="231">
        <f t="shared" si="14"/>
        <v>45809</v>
      </c>
      <c r="P32" s="232">
        <v>0</v>
      </c>
      <c r="Q32" s="231">
        <f t="shared" si="15"/>
        <v>45809</v>
      </c>
      <c r="R32" s="213">
        <f t="shared" si="16"/>
        <v>14</v>
      </c>
      <c r="S32" s="212">
        <v>45809</v>
      </c>
      <c r="T32" s="212">
        <f t="shared" si="8"/>
        <v>45979</v>
      </c>
      <c r="U32" s="212">
        <f t="shared" si="18"/>
        <v>46002</v>
      </c>
      <c r="V32" s="212">
        <f t="shared" si="19"/>
        <v>46047</v>
      </c>
      <c r="W32" s="222">
        <f>+C8-120</f>
        <v>46054</v>
      </c>
      <c r="X32" s="215"/>
      <c r="Y32" s="216"/>
      <c r="Z32" s="217"/>
      <c r="AA32" s="218">
        <v>45</v>
      </c>
      <c r="AB32" s="219"/>
      <c r="AC32" s="210"/>
      <c r="AD32" s="210"/>
      <c r="AE32" s="210"/>
      <c r="AF32" s="210"/>
      <c r="AG32" s="210"/>
    </row>
    <row r="33" spans="1:33" x14ac:dyDescent="0.25">
      <c r="A33" s="209">
        <v>3.04</v>
      </c>
      <c r="B33" s="210" t="s">
        <v>103</v>
      </c>
      <c r="C33" s="211" t="s">
        <v>1146</v>
      </c>
      <c r="D33" s="211"/>
      <c r="E33" s="231">
        <f>S33-(F33+H33+J33+L33+N33+P33)</f>
        <v>45795</v>
      </c>
      <c r="F33" s="232">
        <v>7</v>
      </c>
      <c r="G33" s="231">
        <f t="shared" si="11"/>
        <v>45802</v>
      </c>
      <c r="H33" s="232">
        <v>0</v>
      </c>
      <c r="I33" s="231">
        <f t="shared" si="12"/>
        <v>45802</v>
      </c>
      <c r="J33" s="232">
        <v>7</v>
      </c>
      <c r="K33" s="231">
        <f>I33+J33</f>
        <v>45809</v>
      </c>
      <c r="L33" s="232">
        <v>0</v>
      </c>
      <c r="M33" s="231">
        <f t="shared" si="13"/>
        <v>45809</v>
      </c>
      <c r="N33" s="232">
        <v>0</v>
      </c>
      <c r="O33" s="231">
        <f t="shared" si="14"/>
        <v>45809</v>
      </c>
      <c r="P33" s="232">
        <v>0</v>
      </c>
      <c r="Q33" s="231">
        <f t="shared" si="15"/>
        <v>45809</v>
      </c>
      <c r="R33" s="213">
        <f t="shared" si="16"/>
        <v>14</v>
      </c>
      <c r="S33" s="212">
        <v>45809</v>
      </c>
      <c r="T33" s="212">
        <f t="shared" si="8"/>
        <v>45979</v>
      </c>
      <c r="U33" s="212">
        <f t="shared" si="18"/>
        <v>46002</v>
      </c>
      <c r="V33" s="212">
        <f t="shared" si="19"/>
        <v>46047</v>
      </c>
      <c r="W33" s="222">
        <f>+C8-120</f>
        <v>46054</v>
      </c>
      <c r="X33" s="215"/>
      <c r="Y33" s="216"/>
      <c r="Z33" s="217"/>
      <c r="AA33" s="218">
        <v>45</v>
      </c>
      <c r="AB33" s="219"/>
      <c r="AC33" s="210"/>
      <c r="AD33" s="210"/>
      <c r="AE33" s="210"/>
      <c r="AF33" s="210"/>
      <c r="AG33" s="210"/>
    </row>
    <row r="34" spans="1:33" x14ac:dyDescent="0.25">
      <c r="A34" s="686" t="s">
        <v>1147</v>
      </c>
      <c r="B34" s="687"/>
      <c r="C34" s="687"/>
      <c r="D34" s="687"/>
      <c r="E34" s="687"/>
      <c r="F34" s="687"/>
      <c r="G34" s="687"/>
      <c r="H34" s="687"/>
      <c r="I34" s="687"/>
      <c r="J34" s="687"/>
      <c r="K34" s="687"/>
      <c r="L34" s="687"/>
      <c r="M34" s="687"/>
      <c r="N34" s="687"/>
      <c r="O34" s="687"/>
      <c r="P34" s="687"/>
      <c r="Q34" s="687"/>
      <c r="R34" s="687"/>
      <c r="S34" s="687"/>
      <c r="T34" s="687"/>
      <c r="U34" s="687"/>
      <c r="V34" s="687"/>
      <c r="W34" s="687"/>
      <c r="X34" s="687"/>
      <c r="Y34" s="687"/>
      <c r="Z34" s="687"/>
      <c r="AA34" s="687"/>
      <c r="AB34" s="219"/>
      <c r="AC34" s="210"/>
      <c r="AD34" s="210"/>
      <c r="AE34" s="210"/>
      <c r="AF34" s="210"/>
      <c r="AG34" s="210"/>
    </row>
    <row r="35" spans="1:33" ht="30" x14ac:dyDescent="0.25">
      <c r="A35" s="209">
        <v>4.03</v>
      </c>
      <c r="B35" s="225" t="s">
        <v>1148</v>
      </c>
      <c r="C35" s="226" t="s">
        <v>1149</v>
      </c>
      <c r="D35" s="226"/>
      <c r="E35" s="231">
        <f>S35-(F35+H35+J35+L35+N35+P35)</f>
        <v>45713</v>
      </c>
      <c r="F35" s="232">
        <v>21</v>
      </c>
      <c r="G35" s="231">
        <f t="shared" ref="G35:G36" si="20">E35+F35</f>
        <v>45734</v>
      </c>
      <c r="H35" s="232">
        <v>0</v>
      </c>
      <c r="I35" s="231">
        <f t="shared" ref="I35:I36" si="21">G35+H35</f>
        <v>45734</v>
      </c>
      <c r="J35" s="232">
        <v>15</v>
      </c>
      <c r="K35" s="231">
        <f>I35+J35</f>
        <v>45749</v>
      </c>
      <c r="L35" s="232">
        <v>60</v>
      </c>
      <c r="M35" s="231">
        <f t="shared" ref="M35:M36" si="22">K35+L35</f>
        <v>45809</v>
      </c>
      <c r="N35" s="232">
        <v>0</v>
      </c>
      <c r="O35" s="231">
        <f t="shared" ref="O35:O36" si="23">M35+N35</f>
        <v>45809</v>
      </c>
      <c r="P35" s="232">
        <v>0</v>
      </c>
      <c r="Q35" s="231">
        <f t="shared" ref="Q35:Q36" si="24">O35+P35</f>
        <v>45809</v>
      </c>
      <c r="R35" s="213">
        <f t="shared" ref="R35:R36" si="25">P35+N35+L35+J35+H35+F35</f>
        <v>96</v>
      </c>
      <c r="S35" s="212">
        <v>45809</v>
      </c>
      <c r="T35" s="212">
        <f t="shared" ref="T35:T36" si="26">+U35-23</f>
        <v>45934</v>
      </c>
      <c r="U35" s="212">
        <f t="shared" ref="U35:U36" si="27">+V35-AA35</f>
        <v>45957</v>
      </c>
      <c r="V35" s="212">
        <f t="shared" ref="V35:V36" si="28">+W35-7</f>
        <v>46047</v>
      </c>
      <c r="W35" s="222">
        <f>+C8-120</f>
        <v>46054</v>
      </c>
      <c r="X35" s="224"/>
      <c r="Y35" s="216"/>
      <c r="Z35" s="217"/>
      <c r="AA35" s="218">
        <v>90</v>
      </c>
      <c r="AB35" s="219"/>
      <c r="AC35" s="210"/>
      <c r="AD35" s="210"/>
      <c r="AE35" s="210"/>
      <c r="AF35" s="210"/>
      <c r="AG35" s="210"/>
    </row>
    <row r="36" spans="1:33" x14ac:dyDescent="0.25">
      <c r="A36" s="209">
        <v>4.03</v>
      </c>
      <c r="B36" s="225" t="s">
        <v>1148</v>
      </c>
      <c r="C36" s="226" t="s">
        <v>1150</v>
      </c>
      <c r="D36" s="226"/>
      <c r="E36" s="231">
        <f>S36-(F36+H36+J36+L36+N36+P36)</f>
        <v>45713</v>
      </c>
      <c r="F36" s="232">
        <v>21</v>
      </c>
      <c r="G36" s="231">
        <f t="shared" si="20"/>
        <v>45734</v>
      </c>
      <c r="H36" s="232">
        <v>0</v>
      </c>
      <c r="I36" s="231">
        <f t="shared" si="21"/>
        <v>45734</v>
      </c>
      <c r="J36" s="232">
        <v>15</v>
      </c>
      <c r="K36" s="231">
        <f>I36+J36</f>
        <v>45749</v>
      </c>
      <c r="L36" s="232">
        <v>60</v>
      </c>
      <c r="M36" s="231">
        <f t="shared" si="22"/>
        <v>45809</v>
      </c>
      <c r="N36" s="232">
        <v>0</v>
      </c>
      <c r="O36" s="231">
        <f t="shared" si="23"/>
        <v>45809</v>
      </c>
      <c r="P36" s="232">
        <v>0</v>
      </c>
      <c r="Q36" s="231">
        <f t="shared" si="24"/>
        <v>45809</v>
      </c>
      <c r="R36" s="213">
        <f t="shared" si="25"/>
        <v>96</v>
      </c>
      <c r="S36" s="212">
        <v>45809</v>
      </c>
      <c r="T36" s="212">
        <f t="shared" si="26"/>
        <v>45934</v>
      </c>
      <c r="U36" s="212">
        <f t="shared" si="27"/>
        <v>45957</v>
      </c>
      <c r="V36" s="212">
        <f t="shared" si="28"/>
        <v>46047</v>
      </c>
      <c r="W36" s="222">
        <f>+C8-120</f>
        <v>46054</v>
      </c>
      <c r="X36" s="224"/>
      <c r="Y36" s="216"/>
      <c r="Z36" s="217"/>
      <c r="AA36" s="218">
        <v>90</v>
      </c>
      <c r="AB36" s="219"/>
      <c r="AC36" s="210"/>
      <c r="AD36" s="210"/>
      <c r="AE36" s="210"/>
      <c r="AF36" s="210"/>
      <c r="AG36" s="210"/>
    </row>
    <row r="37" spans="1:33" x14ac:dyDescent="0.25">
      <c r="A37" s="686" t="s">
        <v>1151</v>
      </c>
      <c r="B37" s="687"/>
      <c r="C37" s="687"/>
      <c r="D37" s="687"/>
      <c r="E37" s="687"/>
      <c r="F37" s="687"/>
      <c r="G37" s="687"/>
      <c r="H37" s="687"/>
      <c r="I37" s="687"/>
      <c r="J37" s="687"/>
      <c r="K37" s="687"/>
      <c r="L37" s="687"/>
      <c r="M37" s="687"/>
      <c r="N37" s="687"/>
      <c r="O37" s="687"/>
      <c r="P37" s="687"/>
      <c r="Q37" s="687"/>
      <c r="R37" s="687"/>
      <c r="S37" s="687"/>
      <c r="T37" s="687"/>
      <c r="U37" s="687"/>
      <c r="V37" s="687"/>
      <c r="W37" s="687"/>
      <c r="X37" s="687"/>
      <c r="Y37" s="687"/>
      <c r="Z37" s="687"/>
      <c r="AA37" s="687"/>
      <c r="AB37" s="219"/>
      <c r="AC37" s="220"/>
      <c r="AD37" s="210"/>
      <c r="AE37" s="210"/>
      <c r="AF37" s="210"/>
      <c r="AG37" s="210"/>
    </row>
    <row r="38" spans="1:33" x14ac:dyDescent="0.25">
      <c r="A38" s="209">
        <v>5.01</v>
      </c>
      <c r="B38" s="210" t="s">
        <v>111</v>
      </c>
      <c r="C38" s="211" t="s">
        <v>1152</v>
      </c>
      <c r="D38" s="211"/>
      <c r="E38" s="231">
        <f t="shared" ref="E38:E66" si="29">S38-(F38+H38+J38+L38+N38+P38)</f>
        <v>45680</v>
      </c>
      <c r="F38" s="232">
        <v>30</v>
      </c>
      <c r="G38" s="231">
        <f t="shared" ref="G38:G66" si="30">E38+F38</f>
        <v>45710</v>
      </c>
      <c r="H38" s="232">
        <v>0</v>
      </c>
      <c r="I38" s="231">
        <f t="shared" ref="I38:I66" si="31">G38+H38</f>
        <v>45710</v>
      </c>
      <c r="J38" s="232">
        <v>15</v>
      </c>
      <c r="K38" s="231">
        <f t="shared" ref="K38:K66" si="32">I38+J38</f>
        <v>45725</v>
      </c>
      <c r="L38" s="232">
        <v>84</v>
      </c>
      <c r="M38" s="231">
        <f t="shared" ref="M38:M66" si="33">K38+L38</f>
        <v>45809</v>
      </c>
      <c r="N38" s="232">
        <v>0</v>
      </c>
      <c r="O38" s="231">
        <f t="shared" ref="O38:O66" si="34">M38+N38</f>
        <v>45809</v>
      </c>
      <c r="P38" s="232">
        <v>0</v>
      </c>
      <c r="Q38" s="231">
        <f t="shared" ref="Q38:Q66" si="35">O38+P38</f>
        <v>45809</v>
      </c>
      <c r="R38" s="213">
        <f t="shared" ref="R38:R66" si="36">P38+N38+L38+J38+H38+F38</f>
        <v>129</v>
      </c>
      <c r="S38" s="212">
        <v>45809</v>
      </c>
      <c r="T38" s="212">
        <f t="shared" ref="T38:T66" si="37">+U38-23</f>
        <v>45934</v>
      </c>
      <c r="U38" s="212">
        <f t="shared" ref="U38:U66" si="38">+V38-AA38</f>
        <v>45957</v>
      </c>
      <c r="V38" s="212">
        <f t="shared" ref="V38:V66" si="39">+W38-7</f>
        <v>46047</v>
      </c>
      <c r="W38" s="222">
        <f>+$C$8-120</f>
        <v>46054</v>
      </c>
      <c r="X38" s="224"/>
      <c r="Y38" s="216"/>
      <c r="Z38" s="217"/>
      <c r="AA38" s="227">
        <v>90</v>
      </c>
      <c r="AB38" s="219"/>
      <c r="AC38" s="220"/>
      <c r="AD38" s="210"/>
      <c r="AE38" s="210"/>
      <c r="AF38" s="210"/>
      <c r="AG38" s="210"/>
    </row>
    <row r="39" spans="1:33" x14ac:dyDescent="0.25">
      <c r="A39" s="209">
        <v>5.01</v>
      </c>
      <c r="B39" s="210" t="s">
        <v>111</v>
      </c>
      <c r="C39" s="211" t="s">
        <v>1153</v>
      </c>
      <c r="D39" s="211"/>
      <c r="E39" s="231">
        <f t="shared" si="29"/>
        <v>45680</v>
      </c>
      <c r="F39" s="232">
        <v>30</v>
      </c>
      <c r="G39" s="231">
        <f t="shared" si="30"/>
        <v>45710</v>
      </c>
      <c r="H39" s="232">
        <v>0</v>
      </c>
      <c r="I39" s="231">
        <f t="shared" si="31"/>
        <v>45710</v>
      </c>
      <c r="J39" s="232">
        <v>15</v>
      </c>
      <c r="K39" s="231">
        <f t="shared" si="32"/>
        <v>45725</v>
      </c>
      <c r="L39" s="232">
        <v>84</v>
      </c>
      <c r="M39" s="231">
        <f t="shared" si="33"/>
        <v>45809</v>
      </c>
      <c r="N39" s="232">
        <v>0</v>
      </c>
      <c r="O39" s="231">
        <f t="shared" si="34"/>
        <v>45809</v>
      </c>
      <c r="P39" s="232">
        <v>0</v>
      </c>
      <c r="Q39" s="231">
        <f t="shared" si="35"/>
        <v>45809</v>
      </c>
      <c r="R39" s="213">
        <f t="shared" si="36"/>
        <v>129</v>
      </c>
      <c r="S39" s="212">
        <v>45809</v>
      </c>
      <c r="T39" s="212">
        <f t="shared" si="37"/>
        <v>45934</v>
      </c>
      <c r="U39" s="212">
        <f t="shared" si="38"/>
        <v>45957</v>
      </c>
      <c r="V39" s="212">
        <f t="shared" si="39"/>
        <v>46047</v>
      </c>
      <c r="W39" s="222">
        <f t="shared" ref="W39:W66" si="40">+$C$8-120</f>
        <v>46054</v>
      </c>
      <c r="X39" s="224"/>
      <c r="Y39" s="216"/>
      <c r="Z39" s="217"/>
      <c r="AA39" s="227">
        <v>90</v>
      </c>
      <c r="AB39" s="219"/>
      <c r="AC39" s="220"/>
      <c r="AD39" s="210"/>
      <c r="AE39" s="210"/>
      <c r="AF39" s="210"/>
      <c r="AG39" s="210"/>
    </row>
    <row r="40" spans="1:33" x14ac:dyDescent="0.25">
      <c r="A40" s="209">
        <v>5.01</v>
      </c>
      <c r="B40" s="210" t="s">
        <v>111</v>
      </c>
      <c r="C40" s="211" t="s">
        <v>1154</v>
      </c>
      <c r="D40" s="211"/>
      <c r="E40" s="231">
        <f t="shared" si="29"/>
        <v>45680</v>
      </c>
      <c r="F40" s="232">
        <v>30</v>
      </c>
      <c r="G40" s="231">
        <f t="shared" si="30"/>
        <v>45710</v>
      </c>
      <c r="H40" s="232">
        <v>0</v>
      </c>
      <c r="I40" s="231">
        <f t="shared" si="31"/>
        <v>45710</v>
      </c>
      <c r="J40" s="232">
        <v>15</v>
      </c>
      <c r="K40" s="231">
        <f t="shared" si="32"/>
        <v>45725</v>
      </c>
      <c r="L40" s="232">
        <v>84</v>
      </c>
      <c r="M40" s="231">
        <f t="shared" si="33"/>
        <v>45809</v>
      </c>
      <c r="N40" s="232">
        <v>0</v>
      </c>
      <c r="O40" s="231">
        <f t="shared" si="34"/>
        <v>45809</v>
      </c>
      <c r="P40" s="232">
        <v>0</v>
      </c>
      <c r="Q40" s="231">
        <f t="shared" si="35"/>
        <v>45809</v>
      </c>
      <c r="R40" s="213">
        <f t="shared" si="36"/>
        <v>129</v>
      </c>
      <c r="S40" s="212">
        <v>45809</v>
      </c>
      <c r="T40" s="212">
        <f t="shared" si="37"/>
        <v>45934</v>
      </c>
      <c r="U40" s="212">
        <f t="shared" si="38"/>
        <v>45957</v>
      </c>
      <c r="V40" s="212">
        <f t="shared" si="39"/>
        <v>46047</v>
      </c>
      <c r="W40" s="222">
        <f t="shared" si="40"/>
        <v>46054</v>
      </c>
      <c r="X40" s="224"/>
      <c r="Y40" s="216"/>
      <c r="Z40" s="217"/>
      <c r="AA40" s="227">
        <v>90</v>
      </c>
      <c r="AB40" s="219"/>
      <c r="AC40" s="220"/>
      <c r="AD40" s="210"/>
      <c r="AE40" s="210"/>
      <c r="AF40" s="210"/>
      <c r="AG40" s="210"/>
    </row>
    <row r="41" spans="1:33" x14ac:dyDescent="0.25">
      <c r="A41" s="209">
        <v>5.01</v>
      </c>
      <c r="B41" s="210" t="s">
        <v>111</v>
      </c>
      <c r="C41" s="211" t="s">
        <v>1155</v>
      </c>
      <c r="D41" s="211"/>
      <c r="E41" s="231">
        <f t="shared" si="29"/>
        <v>45680</v>
      </c>
      <c r="F41" s="232">
        <v>30</v>
      </c>
      <c r="G41" s="231">
        <f t="shared" si="30"/>
        <v>45710</v>
      </c>
      <c r="H41" s="232">
        <v>0</v>
      </c>
      <c r="I41" s="231">
        <f t="shared" si="31"/>
        <v>45710</v>
      </c>
      <c r="J41" s="232">
        <v>15</v>
      </c>
      <c r="K41" s="231">
        <f t="shared" si="32"/>
        <v>45725</v>
      </c>
      <c r="L41" s="232">
        <v>84</v>
      </c>
      <c r="M41" s="231">
        <f t="shared" si="33"/>
        <v>45809</v>
      </c>
      <c r="N41" s="232">
        <v>0</v>
      </c>
      <c r="O41" s="231">
        <f t="shared" si="34"/>
        <v>45809</v>
      </c>
      <c r="P41" s="232">
        <v>0</v>
      </c>
      <c r="Q41" s="231">
        <f t="shared" si="35"/>
        <v>45809</v>
      </c>
      <c r="R41" s="213">
        <f t="shared" si="36"/>
        <v>129</v>
      </c>
      <c r="S41" s="212">
        <v>45809</v>
      </c>
      <c r="T41" s="212">
        <f t="shared" si="37"/>
        <v>45934</v>
      </c>
      <c r="U41" s="212">
        <f t="shared" si="38"/>
        <v>45957</v>
      </c>
      <c r="V41" s="212">
        <f t="shared" si="39"/>
        <v>46047</v>
      </c>
      <c r="W41" s="222">
        <f t="shared" si="40"/>
        <v>46054</v>
      </c>
      <c r="X41" s="224"/>
      <c r="Y41" s="216"/>
      <c r="Z41" s="217"/>
      <c r="AA41" s="227">
        <v>90</v>
      </c>
      <c r="AB41" s="219"/>
      <c r="AC41" s="220"/>
      <c r="AD41" s="210"/>
      <c r="AE41" s="210"/>
      <c r="AF41" s="210"/>
      <c r="AG41" s="210"/>
    </row>
    <row r="42" spans="1:33" x14ac:dyDescent="0.25">
      <c r="A42" s="209">
        <v>5.01</v>
      </c>
      <c r="B42" s="210" t="s">
        <v>111</v>
      </c>
      <c r="C42" s="211" t="s">
        <v>1156</v>
      </c>
      <c r="D42" s="211"/>
      <c r="E42" s="231">
        <f t="shared" si="29"/>
        <v>45680</v>
      </c>
      <c r="F42" s="232">
        <v>30</v>
      </c>
      <c r="G42" s="231">
        <f t="shared" si="30"/>
        <v>45710</v>
      </c>
      <c r="H42" s="232">
        <v>0</v>
      </c>
      <c r="I42" s="231">
        <f t="shared" si="31"/>
        <v>45710</v>
      </c>
      <c r="J42" s="232">
        <v>15</v>
      </c>
      <c r="K42" s="231">
        <f t="shared" si="32"/>
        <v>45725</v>
      </c>
      <c r="L42" s="232">
        <v>84</v>
      </c>
      <c r="M42" s="231">
        <f t="shared" si="33"/>
        <v>45809</v>
      </c>
      <c r="N42" s="232">
        <v>0</v>
      </c>
      <c r="O42" s="231">
        <f t="shared" si="34"/>
        <v>45809</v>
      </c>
      <c r="P42" s="232">
        <v>0</v>
      </c>
      <c r="Q42" s="231">
        <f t="shared" si="35"/>
        <v>45809</v>
      </c>
      <c r="R42" s="213">
        <f t="shared" si="36"/>
        <v>129</v>
      </c>
      <c r="S42" s="212">
        <v>45809</v>
      </c>
      <c r="T42" s="212">
        <f t="shared" si="37"/>
        <v>45934</v>
      </c>
      <c r="U42" s="212">
        <f t="shared" si="38"/>
        <v>45957</v>
      </c>
      <c r="V42" s="212">
        <f t="shared" si="39"/>
        <v>46047</v>
      </c>
      <c r="W42" s="222">
        <f t="shared" si="40"/>
        <v>46054</v>
      </c>
      <c r="X42" s="224"/>
      <c r="Y42" s="216"/>
      <c r="Z42" s="217"/>
      <c r="AA42" s="227">
        <v>90</v>
      </c>
      <c r="AB42" s="219"/>
      <c r="AC42" s="220"/>
      <c r="AD42" s="210"/>
      <c r="AE42" s="210"/>
      <c r="AF42" s="210"/>
      <c r="AG42" s="210"/>
    </row>
    <row r="43" spans="1:33" x14ac:dyDescent="0.25">
      <c r="A43" s="209">
        <v>5.0199999999999996</v>
      </c>
      <c r="B43" s="210" t="s">
        <v>112</v>
      </c>
      <c r="C43" s="211" t="s">
        <v>1157</v>
      </c>
      <c r="D43" s="211"/>
      <c r="E43" s="231">
        <f t="shared" si="29"/>
        <v>45680</v>
      </c>
      <c r="F43" s="232">
        <v>30</v>
      </c>
      <c r="G43" s="231">
        <f t="shared" si="30"/>
        <v>45710</v>
      </c>
      <c r="H43" s="232">
        <v>0</v>
      </c>
      <c r="I43" s="231">
        <f t="shared" si="31"/>
        <v>45710</v>
      </c>
      <c r="J43" s="232">
        <v>15</v>
      </c>
      <c r="K43" s="231">
        <f t="shared" si="32"/>
        <v>45725</v>
      </c>
      <c r="L43" s="232">
        <v>84</v>
      </c>
      <c r="M43" s="231">
        <f t="shared" si="33"/>
        <v>45809</v>
      </c>
      <c r="N43" s="232">
        <v>0</v>
      </c>
      <c r="O43" s="231">
        <f t="shared" si="34"/>
        <v>45809</v>
      </c>
      <c r="P43" s="232">
        <v>0</v>
      </c>
      <c r="Q43" s="231">
        <f t="shared" si="35"/>
        <v>45809</v>
      </c>
      <c r="R43" s="213">
        <f t="shared" si="36"/>
        <v>129</v>
      </c>
      <c r="S43" s="212">
        <v>45809</v>
      </c>
      <c r="T43" s="212">
        <f t="shared" si="37"/>
        <v>45934</v>
      </c>
      <c r="U43" s="212">
        <f t="shared" si="38"/>
        <v>45957</v>
      </c>
      <c r="V43" s="212">
        <f t="shared" si="39"/>
        <v>46047</v>
      </c>
      <c r="W43" s="222">
        <f t="shared" si="40"/>
        <v>46054</v>
      </c>
      <c r="X43" s="224"/>
      <c r="Y43" s="216"/>
      <c r="Z43" s="217"/>
      <c r="AA43" s="227">
        <v>90</v>
      </c>
      <c r="AB43" s="219"/>
      <c r="AC43" s="220"/>
      <c r="AD43" s="210"/>
      <c r="AE43" s="210"/>
      <c r="AF43" s="210"/>
      <c r="AG43" s="210"/>
    </row>
    <row r="44" spans="1:33" x14ac:dyDescent="0.25">
      <c r="A44" s="209">
        <v>5.0199999999999996</v>
      </c>
      <c r="B44" s="210" t="s">
        <v>112</v>
      </c>
      <c r="C44" s="211" t="s">
        <v>1158</v>
      </c>
      <c r="D44" s="211"/>
      <c r="E44" s="231">
        <f t="shared" si="29"/>
        <v>45680</v>
      </c>
      <c r="F44" s="232">
        <v>30</v>
      </c>
      <c r="G44" s="231">
        <f t="shared" si="30"/>
        <v>45710</v>
      </c>
      <c r="H44" s="232">
        <v>0</v>
      </c>
      <c r="I44" s="231">
        <f t="shared" si="31"/>
        <v>45710</v>
      </c>
      <c r="J44" s="232">
        <v>15</v>
      </c>
      <c r="K44" s="231">
        <f t="shared" si="32"/>
        <v>45725</v>
      </c>
      <c r="L44" s="232">
        <v>84</v>
      </c>
      <c r="M44" s="231">
        <f t="shared" si="33"/>
        <v>45809</v>
      </c>
      <c r="N44" s="232">
        <v>0</v>
      </c>
      <c r="O44" s="231">
        <f t="shared" si="34"/>
        <v>45809</v>
      </c>
      <c r="P44" s="232">
        <v>0</v>
      </c>
      <c r="Q44" s="231">
        <f t="shared" si="35"/>
        <v>45809</v>
      </c>
      <c r="R44" s="213">
        <f t="shared" si="36"/>
        <v>129</v>
      </c>
      <c r="S44" s="212">
        <v>45809</v>
      </c>
      <c r="T44" s="212">
        <f t="shared" si="37"/>
        <v>45934</v>
      </c>
      <c r="U44" s="212">
        <f t="shared" si="38"/>
        <v>45957</v>
      </c>
      <c r="V44" s="212">
        <f t="shared" si="39"/>
        <v>46047</v>
      </c>
      <c r="W44" s="222">
        <f t="shared" si="40"/>
        <v>46054</v>
      </c>
      <c r="X44" s="224"/>
      <c r="Y44" s="216"/>
      <c r="Z44" s="217"/>
      <c r="AA44" s="227">
        <v>90</v>
      </c>
      <c r="AB44" s="219"/>
      <c r="AC44" s="220"/>
      <c r="AD44" s="210"/>
      <c r="AE44" s="210"/>
      <c r="AF44" s="210"/>
      <c r="AG44" s="210"/>
    </row>
    <row r="45" spans="1:33" x14ac:dyDescent="0.25">
      <c r="A45" s="209">
        <v>5.0199999999999996</v>
      </c>
      <c r="B45" s="210" t="s">
        <v>112</v>
      </c>
      <c r="C45" s="211" t="s">
        <v>1159</v>
      </c>
      <c r="D45" s="211"/>
      <c r="E45" s="231">
        <f t="shared" si="29"/>
        <v>45680</v>
      </c>
      <c r="F45" s="232">
        <v>30</v>
      </c>
      <c r="G45" s="231">
        <f t="shared" si="30"/>
        <v>45710</v>
      </c>
      <c r="H45" s="232">
        <v>0</v>
      </c>
      <c r="I45" s="231">
        <f t="shared" si="31"/>
        <v>45710</v>
      </c>
      <c r="J45" s="232">
        <v>15</v>
      </c>
      <c r="K45" s="231">
        <f t="shared" si="32"/>
        <v>45725</v>
      </c>
      <c r="L45" s="232">
        <v>84</v>
      </c>
      <c r="M45" s="231">
        <f t="shared" si="33"/>
        <v>45809</v>
      </c>
      <c r="N45" s="232">
        <v>0</v>
      </c>
      <c r="O45" s="231">
        <f t="shared" si="34"/>
        <v>45809</v>
      </c>
      <c r="P45" s="232">
        <v>0</v>
      </c>
      <c r="Q45" s="231">
        <f t="shared" si="35"/>
        <v>45809</v>
      </c>
      <c r="R45" s="213">
        <f t="shared" si="36"/>
        <v>129</v>
      </c>
      <c r="S45" s="212">
        <v>45809</v>
      </c>
      <c r="T45" s="212">
        <f t="shared" si="37"/>
        <v>45934</v>
      </c>
      <c r="U45" s="212">
        <f t="shared" si="38"/>
        <v>45957</v>
      </c>
      <c r="V45" s="212">
        <f t="shared" si="39"/>
        <v>46047</v>
      </c>
      <c r="W45" s="222">
        <f t="shared" si="40"/>
        <v>46054</v>
      </c>
      <c r="X45" s="224"/>
      <c r="Y45" s="216"/>
      <c r="Z45" s="217"/>
      <c r="AA45" s="227">
        <v>90</v>
      </c>
      <c r="AB45" s="219"/>
      <c r="AC45" s="220"/>
      <c r="AD45" s="210"/>
      <c r="AE45" s="210"/>
      <c r="AF45" s="210"/>
      <c r="AG45" s="210"/>
    </row>
    <row r="46" spans="1:33" x14ac:dyDescent="0.25">
      <c r="A46" s="209">
        <v>5.0199999999999996</v>
      </c>
      <c r="B46" s="210" t="s">
        <v>112</v>
      </c>
      <c r="C46" s="211" t="s">
        <v>1160</v>
      </c>
      <c r="D46" s="211"/>
      <c r="E46" s="231">
        <f t="shared" si="29"/>
        <v>45680</v>
      </c>
      <c r="F46" s="232">
        <v>30</v>
      </c>
      <c r="G46" s="231">
        <f t="shared" si="30"/>
        <v>45710</v>
      </c>
      <c r="H46" s="232">
        <v>0</v>
      </c>
      <c r="I46" s="231">
        <f t="shared" si="31"/>
        <v>45710</v>
      </c>
      <c r="J46" s="232">
        <v>15</v>
      </c>
      <c r="K46" s="231">
        <f t="shared" si="32"/>
        <v>45725</v>
      </c>
      <c r="L46" s="232">
        <v>84</v>
      </c>
      <c r="M46" s="231">
        <f t="shared" si="33"/>
        <v>45809</v>
      </c>
      <c r="N46" s="232">
        <v>0</v>
      </c>
      <c r="O46" s="231">
        <f t="shared" si="34"/>
        <v>45809</v>
      </c>
      <c r="P46" s="232">
        <v>0</v>
      </c>
      <c r="Q46" s="231">
        <f t="shared" si="35"/>
        <v>45809</v>
      </c>
      <c r="R46" s="213">
        <f t="shared" si="36"/>
        <v>129</v>
      </c>
      <c r="S46" s="212">
        <v>45809</v>
      </c>
      <c r="T46" s="212">
        <f t="shared" si="37"/>
        <v>45934</v>
      </c>
      <c r="U46" s="212">
        <f t="shared" si="38"/>
        <v>45957</v>
      </c>
      <c r="V46" s="212">
        <f t="shared" si="39"/>
        <v>46047</v>
      </c>
      <c r="W46" s="222">
        <f t="shared" si="40"/>
        <v>46054</v>
      </c>
      <c r="X46" s="224"/>
      <c r="Y46" s="216"/>
      <c r="Z46" s="217"/>
      <c r="AA46" s="227">
        <v>90</v>
      </c>
      <c r="AB46" s="219"/>
      <c r="AC46" s="220"/>
      <c r="AD46" s="210"/>
      <c r="AE46" s="210"/>
      <c r="AF46" s="210"/>
      <c r="AG46" s="210"/>
    </row>
    <row r="47" spans="1:33" x14ac:dyDescent="0.25">
      <c r="A47" s="209">
        <v>5.03</v>
      </c>
      <c r="B47" s="210" t="s">
        <v>113</v>
      </c>
      <c r="C47" s="211" t="s">
        <v>1161</v>
      </c>
      <c r="D47" s="211"/>
      <c r="E47" s="231">
        <f t="shared" si="29"/>
        <v>45639</v>
      </c>
      <c r="F47" s="232">
        <v>45</v>
      </c>
      <c r="G47" s="231">
        <f t="shared" si="30"/>
        <v>45684</v>
      </c>
      <c r="H47" s="232">
        <v>0</v>
      </c>
      <c r="I47" s="231">
        <f t="shared" si="31"/>
        <v>45684</v>
      </c>
      <c r="J47" s="232">
        <v>15</v>
      </c>
      <c r="K47" s="231">
        <f t="shared" si="32"/>
        <v>45699</v>
      </c>
      <c r="L47" s="232">
        <v>45</v>
      </c>
      <c r="M47" s="231">
        <f t="shared" si="33"/>
        <v>45744</v>
      </c>
      <c r="N47" s="232">
        <v>60</v>
      </c>
      <c r="O47" s="231">
        <f t="shared" si="34"/>
        <v>45804</v>
      </c>
      <c r="P47" s="232">
        <v>5</v>
      </c>
      <c r="Q47" s="231">
        <f t="shared" si="35"/>
        <v>45809</v>
      </c>
      <c r="R47" s="213">
        <f t="shared" si="36"/>
        <v>170</v>
      </c>
      <c r="S47" s="212">
        <v>45809</v>
      </c>
      <c r="T47" s="212">
        <f t="shared" si="37"/>
        <v>45884</v>
      </c>
      <c r="U47" s="212">
        <f t="shared" si="38"/>
        <v>45907</v>
      </c>
      <c r="V47" s="212">
        <f t="shared" si="39"/>
        <v>46047</v>
      </c>
      <c r="W47" s="222">
        <f t="shared" si="40"/>
        <v>46054</v>
      </c>
      <c r="X47" s="224"/>
      <c r="Y47" s="216"/>
      <c r="Z47" s="217"/>
      <c r="AA47" s="218">
        <v>140</v>
      </c>
      <c r="AB47" s="219"/>
      <c r="AC47" s="220"/>
      <c r="AD47" s="210"/>
      <c r="AE47" s="210"/>
      <c r="AF47" s="210"/>
      <c r="AG47" s="210"/>
    </row>
    <row r="48" spans="1:33" x14ac:dyDescent="0.25">
      <c r="A48" s="209">
        <v>5.03</v>
      </c>
      <c r="B48" s="210" t="s">
        <v>113</v>
      </c>
      <c r="C48" s="211" t="s">
        <v>1162</v>
      </c>
      <c r="D48" s="211"/>
      <c r="E48" s="231">
        <f t="shared" si="29"/>
        <v>45639</v>
      </c>
      <c r="F48" s="232">
        <v>45</v>
      </c>
      <c r="G48" s="231">
        <f t="shared" si="30"/>
        <v>45684</v>
      </c>
      <c r="H48" s="232">
        <v>0</v>
      </c>
      <c r="I48" s="231">
        <f t="shared" si="31"/>
        <v>45684</v>
      </c>
      <c r="J48" s="232">
        <v>15</v>
      </c>
      <c r="K48" s="231">
        <f t="shared" si="32"/>
        <v>45699</v>
      </c>
      <c r="L48" s="232">
        <v>45</v>
      </c>
      <c r="M48" s="231">
        <f t="shared" si="33"/>
        <v>45744</v>
      </c>
      <c r="N48" s="232">
        <v>60</v>
      </c>
      <c r="O48" s="231">
        <f t="shared" si="34"/>
        <v>45804</v>
      </c>
      <c r="P48" s="232">
        <v>5</v>
      </c>
      <c r="Q48" s="231">
        <f t="shared" si="35"/>
        <v>45809</v>
      </c>
      <c r="R48" s="213">
        <f t="shared" si="36"/>
        <v>170</v>
      </c>
      <c r="S48" s="212">
        <v>45809</v>
      </c>
      <c r="T48" s="212">
        <f t="shared" si="37"/>
        <v>45884</v>
      </c>
      <c r="U48" s="212">
        <f t="shared" si="38"/>
        <v>45907</v>
      </c>
      <c r="V48" s="212">
        <f t="shared" si="39"/>
        <v>46047</v>
      </c>
      <c r="W48" s="222">
        <f t="shared" si="40"/>
        <v>46054</v>
      </c>
      <c r="X48" s="224"/>
      <c r="Y48" s="216"/>
      <c r="Z48" s="217"/>
      <c r="AA48" s="218">
        <v>140</v>
      </c>
      <c r="AB48" s="219"/>
      <c r="AC48" s="220"/>
      <c r="AD48" s="210"/>
      <c r="AE48" s="210"/>
      <c r="AF48" s="210"/>
      <c r="AG48" s="210"/>
    </row>
    <row r="49" spans="1:33" x14ac:dyDescent="0.25">
      <c r="A49" s="209">
        <v>5.03</v>
      </c>
      <c r="B49" s="210" t="s">
        <v>113</v>
      </c>
      <c r="C49" s="211" t="s">
        <v>1163</v>
      </c>
      <c r="D49" s="211"/>
      <c r="E49" s="231">
        <f t="shared" si="29"/>
        <v>45639</v>
      </c>
      <c r="F49" s="232">
        <v>45</v>
      </c>
      <c r="G49" s="231">
        <f t="shared" si="30"/>
        <v>45684</v>
      </c>
      <c r="H49" s="232">
        <v>0</v>
      </c>
      <c r="I49" s="231">
        <f t="shared" si="31"/>
        <v>45684</v>
      </c>
      <c r="J49" s="232">
        <v>15</v>
      </c>
      <c r="K49" s="231">
        <f t="shared" si="32"/>
        <v>45699</v>
      </c>
      <c r="L49" s="232">
        <v>45</v>
      </c>
      <c r="M49" s="231">
        <f t="shared" si="33"/>
        <v>45744</v>
      </c>
      <c r="N49" s="232">
        <v>60</v>
      </c>
      <c r="O49" s="231">
        <f t="shared" si="34"/>
        <v>45804</v>
      </c>
      <c r="P49" s="232">
        <v>5</v>
      </c>
      <c r="Q49" s="231">
        <f t="shared" si="35"/>
        <v>45809</v>
      </c>
      <c r="R49" s="213">
        <f t="shared" si="36"/>
        <v>170</v>
      </c>
      <c r="S49" s="212">
        <v>45809</v>
      </c>
      <c r="T49" s="212">
        <f t="shared" si="37"/>
        <v>45894</v>
      </c>
      <c r="U49" s="212">
        <f t="shared" si="38"/>
        <v>45917</v>
      </c>
      <c r="V49" s="212">
        <f t="shared" si="39"/>
        <v>46047</v>
      </c>
      <c r="W49" s="222">
        <f t="shared" si="40"/>
        <v>46054</v>
      </c>
      <c r="X49" s="224"/>
      <c r="Y49" s="216"/>
      <c r="Z49" s="217"/>
      <c r="AA49" s="218">
        <v>130</v>
      </c>
      <c r="AB49" s="219"/>
      <c r="AC49" s="220"/>
      <c r="AD49" s="210"/>
      <c r="AE49" s="210"/>
      <c r="AF49" s="210"/>
      <c r="AG49" s="210"/>
    </row>
    <row r="50" spans="1:33" x14ac:dyDescent="0.25">
      <c r="A50" s="209">
        <v>5.03</v>
      </c>
      <c r="B50" s="210" t="s">
        <v>113</v>
      </c>
      <c r="C50" s="211" t="s">
        <v>1164</v>
      </c>
      <c r="D50" s="211"/>
      <c r="E50" s="231">
        <f t="shared" si="29"/>
        <v>45739</v>
      </c>
      <c r="F50" s="232">
        <v>15</v>
      </c>
      <c r="G50" s="231">
        <f t="shared" si="30"/>
        <v>45754</v>
      </c>
      <c r="H50" s="232">
        <v>0</v>
      </c>
      <c r="I50" s="231">
        <f t="shared" si="31"/>
        <v>45754</v>
      </c>
      <c r="J50" s="232">
        <v>10</v>
      </c>
      <c r="K50" s="231">
        <f t="shared" si="32"/>
        <v>45764</v>
      </c>
      <c r="L50" s="232">
        <v>45</v>
      </c>
      <c r="M50" s="231">
        <f t="shared" si="33"/>
        <v>45809</v>
      </c>
      <c r="N50" s="232">
        <v>0</v>
      </c>
      <c r="O50" s="231">
        <f t="shared" si="34"/>
        <v>45809</v>
      </c>
      <c r="P50" s="232">
        <v>0</v>
      </c>
      <c r="Q50" s="231">
        <f t="shared" si="35"/>
        <v>45809</v>
      </c>
      <c r="R50" s="213">
        <f t="shared" si="36"/>
        <v>70</v>
      </c>
      <c r="S50" s="212">
        <v>45809</v>
      </c>
      <c r="T50" s="212">
        <f t="shared" si="37"/>
        <v>45884</v>
      </c>
      <c r="U50" s="212">
        <f t="shared" si="38"/>
        <v>45907</v>
      </c>
      <c r="V50" s="212">
        <f t="shared" si="39"/>
        <v>46047</v>
      </c>
      <c r="W50" s="222">
        <f t="shared" si="40"/>
        <v>46054</v>
      </c>
      <c r="X50" s="224"/>
      <c r="Y50" s="216"/>
      <c r="Z50" s="217"/>
      <c r="AA50" s="218">
        <v>140</v>
      </c>
      <c r="AB50" s="219"/>
      <c r="AC50" s="220"/>
      <c r="AD50" s="210"/>
      <c r="AE50" s="210"/>
      <c r="AF50" s="210"/>
      <c r="AG50" s="210"/>
    </row>
    <row r="51" spans="1:33" x14ac:dyDescent="0.25">
      <c r="A51" s="527">
        <v>5.03</v>
      </c>
      <c r="B51" s="528" t="s">
        <v>113</v>
      </c>
      <c r="C51" s="301" t="s">
        <v>1165</v>
      </c>
      <c r="D51" s="301"/>
      <c r="E51" s="231">
        <f t="shared" si="29"/>
        <v>45809</v>
      </c>
      <c r="F51" s="232">
        <v>0</v>
      </c>
      <c r="G51" s="231">
        <f t="shared" si="30"/>
        <v>45809</v>
      </c>
      <c r="H51" s="232">
        <v>0</v>
      </c>
      <c r="I51" s="231">
        <f t="shared" si="31"/>
        <v>45809</v>
      </c>
      <c r="J51" s="232">
        <v>0</v>
      </c>
      <c r="K51" s="231">
        <f t="shared" si="32"/>
        <v>45809</v>
      </c>
      <c r="L51" s="232">
        <v>0</v>
      </c>
      <c r="M51" s="231">
        <f t="shared" si="33"/>
        <v>45809</v>
      </c>
      <c r="N51" s="232">
        <v>0</v>
      </c>
      <c r="O51" s="231">
        <f t="shared" si="34"/>
        <v>45809</v>
      </c>
      <c r="P51" s="232">
        <v>0</v>
      </c>
      <c r="Q51" s="231">
        <f t="shared" si="35"/>
        <v>45809</v>
      </c>
      <c r="R51" s="213">
        <f t="shared" si="36"/>
        <v>0</v>
      </c>
      <c r="S51" s="212">
        <v>45809</v>
      </c>
      <c r="T51" s="212">
        <f t="shared" si="37"/>
        <v>46003</v>
      </c>
      <c r="U51" s="212">
        <f t="shared" si="38"/>
        <v>46026</v>
      </c>
      <c r="V51" s="212">
        <f t="shared" si="39"/>
        <v>46047</v>
      </c>
      <c r="W51" s="222">
        <f t="shared" si="40"/>
        <v>46054</v>
      </c>
      <c r="X51" s="224"/>
      <c r="Y51" s="216"/>
      <c r="Z51" s="217"/>
      <c r="AA51" s="218">
        <v>21</v>
      </c>
      <c r="AB51" s="219"/>
      <c r="AC51" s="220"/>
      <c r="AD51" s="210"/>
      <c r="AE51" s="210"/>
      <c r="AF51" s="210"/>
      <c r="AG51" s="210"/>
    </row>
    <row r="52" spans="1:33" x14ac:dyDescent="0.25">
      <c r="A52" s="209">
        <v>5.03</v>
      </c>
      <c r="B52" s="210" t="s">
        <v>113</v>
      </c>
      <c r="C52" s="211" t="s">
        <v>1166</v>
      </c>
      <c r="D52" s="211"/>
      <c r="E52" s="231">
        <f t="shared" si="29"/>
        <v>45706</v>
      </c>
      <c r="F52" s="232">
        <v>7</v>
      </c>
      <c r="G52" s="231">
        <f t="shared" si="30"/>
        <v>45713</v>
      </c>
      <c r="H52" s="232">
        <v>0</v>
      </c>
      <c r="I52" s="231">
        <f t="shared" si="31"/>
        <v>45713</v>
      </c>
      <c r="J52" s="232">
        <v>7</v>
      </c>
      <c r="K52" s="231">
        <f t="shared" si="32"/>
        <v>45720</v>
      </c>
      <c r="L52" s="232">
        <v>84</v>
      </c>
      <c r="M52" s="231">
        <f t="shared" si="33"/>
        <v>45804</v>
      </c>
      <c r="N52" s="232">
        <v>0</v>
      </c>
      <c r="O52" s="231">
        <f t="shared" si="34"/>
        <v>45804</v>
      </c>
      <c r="P52" s="232">
        <v>5</v>
      </c>
      <c r="Q52" s="231">
        <f t="shared" si="35"/>
        <v>45809</v>
      </c>
      <c r="R52" s="213">
        <f t="shared" si="36"/>
        <v>103</v>
      </c>
      <c r="S52" s="212">
        <v>45809</v>
      </c>
      <c r="T52" s="212">
        <f t="shared" si="37"/>
        <v>45934</v>
      </c>
      <c r="U52" s="212">
        <f t="shared" si="38"/>
        <v>45957</v>
      </c>
      <c r="V52" s="212">
        <f t="shared" si="39"/>
        <v>46047</v>
      </c>
      <c r="W52" s="222">
        <f t="shared" si="40"/>
        <v>46054</v>
      </c>
      <c r="X52" s="224"/>
      <c r="Y52" s="216"/>
      <c r="Z52" s="217"/>
      <c r="AA52" s="218">
        <v>90</v>
      </c>
      <c r="AB52" s="219"/>
      <c r="AC52" s="220"/>
      <c r="AD52" s="210"/>
      <c r="AE52" s="210"/>
      <c r="AF52" s="210"/>
      <c r="AG52" s="210"/>
    </row>
    <row r="53" spans="1:33" x14ac:dyDescent="0.25">
      <c r="A53" s="209">
        <v>5.03</v>
      </c>
      <c r="B53" s="210" t="s">
        <v>113</v>
      </c>
      <c r="C53" s="211" t="s">
        <v>1167</v>
      </c>
      <c r="D53" s="211"/>
      <c r="E53" s="231">
        <f t="shared" si="29"/>
        <v>45699</v>
      </c>
      <c r="F53" s="232">
        <v>30</v>
      </c>
      <c r="G53" s="231">
        <f t="shared" si="30"/>
        <v>45729</v>
      </c>
      <c r="H53" s="232">
        <v>0</v>
      </c>
      <c r="I53" s="231">
        <f t="shared" si="31"/>
        <v>45729</v>
      </c>
      <c r="J53" s="232">
        <v>15</v>
      </c>
      <c r="K53" s="231">
        <f t="shared" si="32"/>
        <v>45744</v>
      </c>
      <c r="L53" s="232">
        <v>0</v>
      </c>
      <c r="M53" s="231">
        <f t="shared" si="33"/>
        <v>45744</v>
      </c>
      <c r="N53" s="232">
        <v>60</v>
      </c>
      <c r="O53" s="231">
        <f t="shared" si="34"/>
        <v>45804</v>
      </c>
      <c r="P53" s="232">
        <v>5</v>
      </c>
      <c r="Q53" s="231">
        <f t="shared" si="35"/>
        <v>45809</v>
      </c>
      <c r="R53" s="213">
        <f t="shared" si="36"/>
        <v>110</v>
      </c>
      <c r="S53" s="212">
        <v>45809</v>
      </c>
      <c r="T53" s="212">
        <f t="shared" si="37"/>
        <v>45934</v>
      </c>
      <c r="U53" s="212">
        <f t="shared" si="38"/>
        <v>45957</v>
      </c>
      <c r="V53" s="212">
        <f t="shared" si="39"/>
        <v>46047</v>
      </c>
      <c r="W53" s="222">
        <f t="shared" si="40"/>
        <v>46054</v>
      </c>
      <c r="X53" s="224"/>
      <c r="Y53" s="216"/>
      <c r="Z53" s="217"/>
      <c r="AA53" s="227">
        <v>90</v>
      </c>
      <c r="AB53" s="219"/>
      <c r="AC53" s="220"/>
      <c r="AD53" s="210"/>
      <c r="AE53" s="210"/>
      <c r="AF53" s="210"/>
      <c r="AG53" s="210"/>
    </row>
    <row r="54" spans="1:33" x14ac:dyDescent="0.25">
      <c r="A54" s="209">
        <v>5.04</v>
      </c>
      <c r="B54" s="210" t="s">
        <v>1168</v>
      </c>
      <c r="C54" s="211" t="s">
        <v>1169</v>
      </c>
      <c r="D54" s="211"/>
      <c r="E54" s="231">
        <f t="shared" si="29"/>
        <v>45712</v>
      </c>
      <c r="F54" s="232">
        <v>7</v>
      </c>
      <c r="G54" s="231">
        <f t="shared" si="30"/>
        <v>45719</v>
      </c>
      <c r="H54" s="232">
        <v>0</v>
      </c>
      <c r="I54" s="231">
        <f t="shared" si="31"/>
        <v>45719</v>
      </c>
      <c r="J54" s="232">
        <v>10</v>
      </c>
      <c r="K54" s="231">
        <f t="shared" si="32"/>
        <v>45729</v>
      </c>
      <c r="L54" s="232">
        <v>45</v>
      </c>
      <c r="M54" s="231">
        <f t="shared" si="33"/>
        <v>45774</v>
      </c>
      <c r="N54" s="232">
        <v>30</v>
      </c>
      <c r="O54" s="231">
        <f t="shared" si="34"/>
        <v>45804</v>
      </c>
      <c r="P54" s="232">
        <v>5</v>
      </c>
      <c r="Q54" s="231">
        <f t="shared" si="35"/>
        <v>45809</v>
      </c>
      <c r="R54" s="213">
        <f t="shared" si="36"/>
        <v>97</v>
      </c>
      <c r="S54" s="212">
        <v>45809</v>
      </c>
      <c r="T54" s="212">
        <f t="shared" si="37"/>
        <v>45894</v>
      </c>
      <c r="U54" s="212">
        <f t="shared" si="38"/>
        <v>45917</v>
      </c>
      <c r="V54" s="212">
        <f t="shared" si="39"/>
        <v>46047</v>
      </c>
      <c r="W54" s="222">
        <f t="shared" si="40"/>
        <v>46054</v>
      </c>
      <c r="X54" s="224"/>
      <c r="Y54" s="216"/>
      <c r="Z54" s="217"/>
      <c r="AA54" s="218">
        <v>130</v>
      </c>
      <c r="AB54" s="219"/>
      <c r="AC54" s="220"/>
      <c r="AD54" s="210"/>
      <c r="AE54" s="210"/>
      <c r="AF54" s="210"/>
      <c r="AG54" s="210"/>
    </row>
    <row r="55" spans="1:33" x14ac:dyDescent="0.25">
      <c r="A55" s="209">
        <v>5.04</v>
      </c>
      <c r="B55" s="210" t="s">
        <v>1168</v>
      </c>
      <c r="C55" s="211" t="s">
        <v>1170</v>
      </c>
      <c r="D55" s="211"/>
      <c r="E55" s="231">
        <f t="shared" si="29"/>
        <v>45712</v>
      </c>
      <c r="F55" s="232">
        <v>7</v>
      </c>
      <c r="G55" s="231">
        <f t="shared" si="30"/>
        <v>45719</v>
      </c>
      <c r="H55" s="232">
        <v>0</v>
      </c>
      <c r="I55" s="231">
        <f t="shared" si="31"/>
        <v>45719</v>
      </c>
      <c r="J55" s="232">
        <v>10</v>
      </c>
      <c r="K55" s="231">
        <f t="shared" si="32"/>
        <v>45729</v>
      </c>
      <c r="L55" s="232">
        <v>45</v>
      </c>
      <c r="M55" s="231">
        <f t="shared" si="33"/>
        <v>45774</v>
      </c>
      <c r="N55" s="232">
        <v>30</v>
      </c>
      <c r="O55" s="231">
        <f t="shared" si="34"/>
        <v>45804</v>
      </c>
      <c r="P55" s="232">
        <v>5</v>
      </c>
      <c r="Q55" s="231">
        <f t="shared" si="35"/>
        <v>45809</v>
      </c>
      <c r="R55" s="213">
        <f t="shared" si="36"/>
        <v>97</v>
      </c>
      <c r="S55" s="212">
        <v>45809</v>
      </c>
      <c r="T55" s="212">
        <f t="shared" si="37"/>
        <v>45894</v>
      </c>
      <c r="U55" s="212">
        <f t="shared" si="38"/>
        <v>45917</v>
      </c>
      <c r="V55" s="212">
        <f t="shared" si="39"/>
        <v>46047</v>
      </c>
      <c r="W55" s="222">
        <f t="shared" si="40"/>
        <v>46054</v>
      </c>
      <c r="X55" s="224"/>
      <c r="Y55" s="216"/>
      <c r="Z55" s="217"/>
      <c r="AA55" s="218">
        <v>130</v>
      </c>
      <c r="AB55" s="219"/>
      <c r="AC55" s="220"/>
      <c r="AD55" s="210"/>
      <c r="AE55" s="210"/>
      <c r="AF55" s="210"/>
      <c r="AG55" s="210"/>
    </row>
    <row r="56" spans="1:33" x14ac:dyDescent="0.25">
      <c r="A56" s="527">
        <v>5.04</v>
      </c>
      <c r="B56" s="528" t="s">
        <v>1168</v>
      </c>
      <c r="C56" s="301" t="s">
        <v>1171</v>
      </c>
      <c r="D56" s="301"/>
      <c r="E56" s="231">
        <f t="shared" si="29"/>
        <v>45809</v>
      </c>
      <c r="F56" s="232">
        <v>0</v>
      </c>
      <c r="G56" s="231">
        <f t="shared" si="30"/>
        <v>45809</v>
      </c>
      <c r="H56" s="232">
        <v>0</v>
      </c>
      <c r="I56" s="231">
        <f t="shared" si="31"/>
        <v>45809</v>
      </c>
      <c r="J56" s="232">
        <v>0</v>
      </c>
      <c r="K56" s="231">
        <f t="shared" si="32"/>
        <v>45809</v>
      </c>
      <c r="L56" s="232">
        <v>0</v>
      </c>
      <c r="M56" s="231">
        <f t="shared" si="33"/>
        <v>45809</v>
      </c>
      <c r="N56" s="232">
        <v>0</v>
      </c>
      <c r="O56" s="231">
        <f t="shared" si="34"/>
        <v>45809</v>
      </c>
      <c r="P56" s="232">
        <v>0</v>
      </c>
      <c r="Q56" s="231">
        <f t="shared" si="35"/>
        <v>45809</v>
      </c>
      <c r="R56" s="213">
        <f t="shared" si="36"/>
        <v>0</v>
      </c>
      <c r="S56" s="212">
        <v>45809</v>
      </c>
      <c r="T56" s="212">
        <f t="shared" si="37"/>
        <v>46003</v>
      </c>
      <c r="U56" s="212">
        <f t="shared" si="38"/>
        <v>46026</v>
      </c>
      <c r="V56" s="212">
        <f t="shared" si="39"/>
        <v>46047</v>
      </c>
      <c r="W56" s="222">
        <f t="shared" si="40"/>
        <v>46054</v>
      </c>
      <c r="X56" s="224"/>
      <c r="Y56" s="216"/>
      <c r="Z56" s="217"/>
      <c r="AA56" s="218">
        <v>21</v>
      </c>
      <c r="AB56" s="219"/>
      <c r="AC56" s="220"/>
      <c r="AD56" s="210"/>
      <c r="AE56" s="210"/>
      <c r="AF56" s="210"/>
      <c r="AG56" s="210"/>
    </row>
    <row r="57" spans="1:33" x14ac:dyDescent="0.25">
      <c r="A57" s="527">
        <v>5.04</v>
      </c>
      <c r="B57" s="528" t="s">
        <v>1168</v>
      </c>
      <c r="C57" s="301" t="s">
        <v>1172</v>
      </c>
      <c r="D57" s="301"/>
      <c r="E57" s="231">
        <f t="shared" si="29"/>
        <v>45809</v>
      </c>
      <c r="F57" s="232">
        <v>0</v>
      </c>
      <c r="G57" s="231">
        <f t="shared" si="30"/>
        <v>45809</v>
      </c>
      <c r="H57" s="232">
        <v>0</v>
      </c>
      <c r="I57" s="231">
        <f t="shared" si="31"/>
        <v>45809</v>
      </c>
      <c r="J57" s="232">
        <v>0</v>
      </c>
      <c r="K57" s="231">
        <f t="shared" si="32"/>
        <v>45809</v>
      </c>
      <c r="L57" s="232">
        <v>0</v>
      </c>
      <c r="M57" s="231">
        <f t="shared" si="33"/>
        <v>45809</v>
      </c>
      <c r="N57" s="232">
        <v>0</v>
      </c>
      <c r="O57" s="231">
        <f t="shared" si="34"/>
        <v>45809</v>
      </c>
      <c r="P57" s="232">
        <v>0</v>
      </c>
      <c r="Q57" s="231">
        <f t="shared" si="35"/>
        <v>45809</v>
      </c>
      <c r="R57" s="213">
        <f t="shared" si="36"/>
        <v>0</v>
      </c>
      <c r="S57" s="212">
        <v>45809</v>
      </c>
      <c r="T57" s="212">
        <f t="shared" si="37"/>
        <v>46003</v>
      </c>
      <c r="U57" s="212">
        <f t="shared" si="38"/>
        <v>46026</v>
      </c>
      <c r="V57" s="212">
        <f t="shared" si="39"/>
        <v>46047</v>
      </c>
      <c r="W57" s="222">
        <f t="shared" si="40"/>
        <v>46054</v>
      </c>
      <c r="X57" s="224"/>
      <c r="Y57" s="216"/>
      <c r="Z57" s="217"/>
      <c r="AA57" s="218">
        <v>21</v>
      </c>
      <c r="AB57" s="219"/>
      <c r="AC57" s="220"/>
      <c r="AD57" s="210"/>
      <c r="AE57" s="210"/>
      <c r="AF57" s="210"/>
      <c r="AG57" s="210"/>
    </row>
    <row r="58" spans="1:33" x14ac:dyDescent="0.25">
      <c r="A58" s="209">
        <v>5.05</v>
      </c>
      <c r="B58" s="210" t="s">
        <v>115</v>
      </c>
      <c r="C58" s="211" t="s">
        <v>1173</v>
      </c>
      <c r="D58" s="211"/>
      <c r="E58" s="231">
        <f t="shared" si="29"/>
        <v>45731</v>
      </c>
      <c r="F58" s="232">
        <v>7</v>
      </c>
      <c r="G58" s="231">
        <f t="shared" si="30"/>
        <v>45738</v>
      </c>
      <c r="H58" s="232">
        <v>0</v>
      </c>
      <c r="I58" s="231">
        <f t="shared" si="31"/>
        <v>45738</v>
      </c>
      <c r="J58" s="232">
        <v>10</v>
      </c>
      <c r="K58" s="231">
        <f t="shared" si="32"/>
        <v>45748</v>
      </c>
      <c r="L58" s="232">
        <v>56</v>
      </c>
      <c r="M58" s="231">
        <f t="shared" si="33"/>
        <v>45804</v>
      </c>
      <c r="N58" s="232">
        <v>0</v>
      </c>
      <c r="O58" s="231">
        <f t="shared" si="34"/>
        <v>45804</v>
      </c>
      <c r="P58" s="232">
        <v>5</v>
      </c>
      <c r="Q58" s="231">
        <f t="shared" si="35"/>
        <v>45809</v>
      </c>
      <c r="R58" s="213">
        <f t="shared" si="36"/>
        <v>78</v>
      </c>
      <c r="S58" s="212">
        <v>45809</v>
      </c>
      <c r="T58" s="212">
        <f t="shared" si="37"/>
        <v>45964</v>
      </c>
      <c r="U58" s="212">
        <f t="shared" si="38"/>
        <v>45987</v>
      </c>
      <c r="V58" s="212">
        <f t="shared" si="39"/>
        <v>46047</v>
      </c>
      <c r="W58" s="222">
        <f t="shared" si="40"/>
        <v>46054</v>
      </c>
      <c r="X58" s="224"/>
      <c r="Y58" s="216"/>
      <c r="Z58" s="217"/>
      <c r="AA58" s="218">
        <v>60</v>
      </c>
      <c r="AB58" s="219"/>
      <c r="AC58" s="220"/>
      <c r="AD58" s="210"/>
      <c r="AE58" s="210"/>
      <c r="AF58" s="210"/>
      <c r="AG58" s="210"/>
    </row>
    <row r="59" spans="1:33" x14ac:dyDescent="0.25">
      <c r="A59" s="209">
        <v>5.05</v>
      </c>
      <c r="B59" s="210" t="s">
        <v>115</v>
      </c>
      <c r="C59" s="211" t="s">
        <v>1174</v>
      </c>
      <c r="D59" s="211"/>
      <c r="E59" s="231">
        <f t="shared" si="29"/>
        <v>45742</v>
      </c>
      <c r="F59" s="232">
        <v>7</v>
      </c>
      <c r="G59" s="231">
        <f t="shared" si="30"/>
        <v>45749</v>
      </c>
      <c r="H59" s="232">
        <v>0</v>
      </c>
      <c r="I59" s="231">
        <f t="shared" si="31"/>
        <v>45749</v>
      </c>
      <c r="J59" s="232">
        <v>10</v>
      </c>
      <c r="K59" s="231">
        <f t="shared" si="32"/>
        <v>45759</v>
      </c>
      <c r="L59" s="232">
        <v>45</v>
      </c>
      <c r="M59" s="231">
        <f t="shared" si="33"/>
        <v>45804</v>
      </c>
      <c r="N59" s="232">
        <v>0</v>
      </c>
      <c r="O59" s="231">
        <f t="shared" si="34"/>
        <v>45804</v>
      </c>
      <c r="P59" s="232">
        <v>5</v>
      </c>
      <c r="Q59" s="231">
        <f t="shared" si="35"/>
        <v>45809</v>
      </c>
      <c r="R59" s="213">
        <f t="shared" si="36"/>
        <v>67</v>
      </c>
      <c r="S59" s="212">
        <v>45809</v>
      </c>
      <c r="T59" s="212">
        <f t="shared" si="37"/>
        <v>45964</v>
      </c>
      <c r="U59" s="212">
        <f t="shared" si="38"/>
        <v>45987</v>
      </c>
      <c r="V59" s="212">
        <f t="shared" si="39"/>
        <v>46047</v>
      </c>
      <c r="W59" s="222">
        <f t="shared" si="40"/>
        <v>46054</v>
      </c>
      <c r="X59" s="224"/>
      <c r="Y59" s="216"/>
      <c r="Z59" s="217"/>
      <c r="AA59" s="218">
        <v>60</v>
      </c>
      <c r="AB59" s="219"/>
      <c r="AC59" s="220"/>
      <c r="AD59" s="210"/>
      <c r="AE59" s="210"/>
      <c r="AF59" s="210"/>
      <c r="AG59" s="210"/>
    </row>
    <row r="60" spans="1:33" x14ac:dyDescent="0.25">
      <c r="A60" s="209">
        <v>5.0599999999999996</v>
      </c>
      <c r="B60" s="210" t="s">
        <v>1175</v>
      </c>
      <c r="C60" s="211" t="s">
        <v>1176</v>
      </c>
      <c r="D60" s="211"/>
      <c r="E60" s="231">
        <f t="shared" si="29"/>
        <v>45779</v>
      </c>
      <c r="F60" s="232">
        <v>15</v>
      </c>
      <c r="G60" s="231">
        <f t="shared" si="30"/>
        <v>45794</v>
      </c>
      <c r="H60" s="232">
        <v>0</v>
      </c>
      <c r="I60" s="231">
        <f t="shared" si="31"/>
        <v>45794</v>
      </c>
      <c r="J60" s="232">
        <v>15</v>
      </c>
      <c r="K60" s="231">
        <f t="shared" si="32"/>
        <v>45809</v>
      </c>
      <c r="L60" s="232">
        <v>0</v>
      </c>
      <c r="M60" s="231">
        <f t="shared" si="33"/>
        <v>45809</v>
      </c>
      <c r="N60" s="232">
        <v>0</v>
      </c>
      <c r="O60" s="231">
        <f t="shared" si="34"/>
        <v>45809</v>
      </c>
      <c r="P60" s="232">
        <v>0</v>
      </c>
      <c r="Q60" s="231">
        <f t="shared" si="35"/>
        <v>45809</v>
      </c>
      <c r="R60" s="213">
        <f t="shared" si="36"/>
        <v>30</v>
      </c>
      <c r="S60" s="212">
        <v>45809</v>
      </c>
      <c r="T60" s="212">
        <f t="shared" si="37"/>
        <v>45934</v>
      </c>
      <c r="U60" s="212">
        <f t="shared" si="38"/>
        <v>45957</v>
      </c>
      <c r="V60" s="212">
        <f t="shared" si="39"/>
        <v>46047</v>
      </c>
      <c r="W60" s="222">
        <f t="shared" si="40"/>
        <v>46054</v>
      </c>
      <c r="X60" s="224"/>
      <c r="Y60" s="216"/>
      <c r="Z60" s="217"/>
      <c r="AA60" s="218">
        <v>90</v>
      </c>
      <c r="AB60" s="219"/>
      <c r="AC60" s="220"/>
      <c r="AD60" s="210"/>
      <c r="AE60" s="210"/>
      <c r="AF60" s="210"/>
      <c r="AG60" s="210"/>
    </row>
    <row r="61" spans="1:33" x14ac:dyDescent="0.25">
      <c r="A61" s="527">
        <v>5.0599999999999996</v>
      </c>
      <c r="B61" s="528" t="s">
        <v>1175</v>
      </c>
      <c r="C61" s="301" t="s">
        <v>1177</v>
      </c>
      <c r="D61" s="301"/>
      <c r="E61" s="231">
        <f t="shared" si="29"/>
        <v>45809</v>
      </c>
      <c r="F61" s="232">
        <v>0</v>
      </c>
      <c r="G61" s="231">
        <f t="shared" si="30"/>
        <v>45809</v>
      </c>
      <c r="H61" s="232">
        <v>0</v>
      </c>
      <c r="I61" s="231">
        <f t="shared" si="31"/>
        <v>45809</v>
      </c>
      <c r="J61" s="232">
        <v>0</v>
      </c>
      <c r="K61" s="231">
        <f t="shared" si="32"/>
        <v>45809</v>
      </c>
      <c r="L61" s="232">
        <v>0</v>
      </c>
      <c r="M61" s="231">
        <f t="shared" si="33"/>
        <v>45809</v>
      </c>
      <c r="N61" s="232">
        <v>0</v>
      </c>
      <c r="O61" s="231">
        <f t="shared" si="34"/>
        <v>45809</v>
      </c>
      <c r="P61" s="232">
        <v>0</v>
      </c>
      <c r="Q61" s="231">
        <f t="shared" si="35"/>
        <v>45809</v>
      </c>
      <c r="R61" s="213">
        <f t="shared" si="36"/>
        <v>0</v>
      </c>
      <c r="S61" s="212">
        <v>45809</v>
      </c>
      <c r="T61" s="212">
        <f t="shared" si="37"/>
        <v>45964</v>
      </c>
      <c r="U61" s="212">
        <f t="shared" si="38"/>
        <v>45987</v>
      </c>
      <c r="V61" s="212">
        <f t="shared" si="39"/>
        <v>46047</v>
      </c>
      <c r="W61" s="222">
        <f t="shared" si="40"/>
        <v>46054</v>
      </c>
      <c r="X61" s="224"/>
      <c r="Y61" s="216"/>
      <c r="Z61" s="217"/>
      <c r="AA61" s="218">
        <v>60</v>
      </c>
      <c r="AB61" s="219"/>
      <c r="AC61" s="220"/>
      <c r="AD61" s="210"/>
      <c r="AE61" s="210"/>
      <c r="AF61" s="210"/>
      <c r="AG61" s="210"/>
    </row>
    <row r="62" spans="1:33" x14ac:dyDescent="0.25">
      <c r="A62" s="527">
        <v>5.0599999999999996</v>
      </c>
      <c r="B62" s="528" t="s">
        <v>1175</v>
      </c>
      <c r="C62" s="301" t="s">
        <v>1178</v>
      </c>
      <c r="D62" s="301"/>
      <c r="E62" s="231">
        <f t="shared" si="29"/>
        <v>45809</v>
      </c>
      <c r="F62" s="232">
        <v>0</v>
      </c>
      <c r="G62" s="231">
        <f t="shared" si="30"/>
        <v>45809</v>
      </c>
      <c r="H62" s="232">
        <v>0</v>
      </c>
      <c r="I62" s="231">
        <f t="shared" si="31"/>
        <v>45809</v>
      </c>
      <c r="J62" s="232">
        <v>0</v>
      </c>
      <c r="K62" s="231">
        <f t="shared" si="32"/>
        <v>45809</v>
      </c>
      <c r="L62" s="232">
        <v>0</v>
      </c>
      <c r="M62" s="231">
        <f t="shared" si="33"/>
        <v>45809</v>
      </c>
      <c r="N62" s="232">
        <v>0</v>
      </c>
      <c r="O62" s="231">
        <f t="shared" si="34"/>
        <v>45809</v>
      </c>
      <c r="P62" s="232">
        <v>0</v>
      </c>
      <c r="Q62" s="231">
        <f t="shared" si="35"/>
        <v>45809</v>
      </c>
      <c r="R62" s="213">
        <f t="shared" si="36"/>
        <v>0</v>
      </c>
      <c r="S62" s="212">
        <v>45809</v>
      </c>
      <c r="T62" s="212">
        <f t="shared" si="37"/>
        <v>45934</v>
      </c>
      <c r="U62" s="212">
        <f t="shared" si="38"/>
        <v>45957</v>
      </c>
      <c r="V62" s="212">
        <f t="shared" si="39"/>
        <v>46047</v>
      </c>
      <c r="W62" s="222">
        <f t="shared" si="40"/>
        <v>46054</v>
      </c>
      <c r="X62" s="224"/>
      <c r="Y62" s="216"/>
      <c r="Z62" s="217"/>
      <c r="AA62" s="218">
        <v>90</v>
      </c>
      <c r="AB62" s="219"/>
      <c r="AC62" s="220"/>
      <c r="AD62" s="210"/>
      <c r="AE62" s="210"/>
      <c r="AF62" s="210"/>
      <c r="AG62" s="210"/>
    </row>
    <row r="63" spans="1:33" x14ac:dyDescent="0.25">
      <c r="A63" s="527">
        <v>5.0599999999999996</v>
      </c>
      <c r="B63" s="528" t="s">
        <v>1175</v>
      </c>
      <c r="C63" s="301" t="s">
        <v>1179</v>
      </c>
      <c r="D63" s="301"/>
      <c r="E63" s="231">
        <f t="shared" si="29"/>
        <v>45809</v>
      </c>
      <c r="F63" s="232">
        <v>0</v>
      </c>
      <c r="G63" s="231">
        <f t="shared" si="30"/>
        <v>45809</v>
      </c>
      <c r="H63" s="232">
        <v>0</v>
      </c>
      <c r="I63" s="231">
        <f t="shared" si="31"/>
        <v>45809</v>
      </c>
      <c r="J63" s="232">
        <v>0</v>
      </c>
      <c r="K63" s="231">
        <f t="shared" si="32"/>
        <v>45809</v>
      </c>
      <c r="L63" s="232">
        <v>0</v>
      </c>
      <c r="M63" s="231">
        <f t="shared" si="33"/>
        <v>45809</v>
      </c>
      <c r="N63" s="232">
        <v>0</v>
      </c>
      <c r="O63" s="231">
        <f t="shared" si="34"/>
        <v>45809</v>
      </c>
      <c r="P63" s="232">
        <v>0</v>
      </c>
      <c r="Q63" s="231">
        <f t="shared" si="35"/>
        <v>45809</v>
      </c>
      <c r="R63" s="213">
        <f t="shared" si="36"/>
        <v>0</v>
      </c>
      <c r="S63" s="212">
        <v>45809</v>
      </c>
      <c r="T63" s="212">
        <f t="shared" si="37"/>
        <v>45934</v>
      </c>
      <c r="U63" s="212">
        <f t="shared" si="38"/>
        <v>45957</v>
      </c>
      <c r="V63" s="212">
        <f t="shared" si="39"/>
        <v>46047</v>
      </c>
      <c r="W63" s="222">
        <f t="shared" si="40"/>
        <v>46054</v>
      </c>
      <c r="X63" s="224"/>
      <c r="Y63" s="216"/>
      <c r="Z63" s="217"/>
      <c r="AA63" s="218">
        <v>90</v>
      </c>
      <c r="AB63" s="219"/>
      <c r="AC63" s="220"/>
      <c r="AD63" s="210"/>
      <c r="AE63" s="210"/>
      <c r="AF63" s="210"/>
      <c r="AG63" s="210"/>
    </row>
    <row r="64" spans="1:33" x14ac:dyDescent="0.25">
      <c r="A64" s="209">
        <v>5.07</v>
      </c>
      <c r="B64" s="210" t="s">
        <v>117</v>
      </c>
      <c r="C64" s="211" t="s">
        <v>1180</v>
      </c>
      <c r="D64" s="211"/>
      <c r="E64" s="231">
        <f t="shared" si="29"/>
        <v>45668</v>
      </c>
      <c r="F64" s="232">
        <v>30</v>
      </c>
      <c r="G64" s="231">
        <f t="shared" si="30"/>
        <v>45698</v>
      </c>
      <c r="H64" s="232">
        <v>0</v>
      </c>
      <c r="I64" s="231">
        <f t="shared" si="31"/>
        <v>45698</v>
      </c>
      <c r="J64" s="232">
        <v>15</v>
      </c>
      <c r="K64" s="231">
        <f t="shared" si="32"/>
        <v>45713</v>
      </c>
      <c r="L64" s="232">
        <v>35</v>
      </c>
      <c r="M64" s="231">
        <f t="shared" si="33"/>
        <v>45748</v>
      </c>
      <c r="N64" s="232">
        <v>56</v>
      </c>
      <c r="O64" s="231">
        <f t="shared" si="34"/>
        <v>45804</v>
      </c>
      <c r="P64" s="232">
        <v>5</v>
      </c>
      <c r="Q64" s="231">
        <f t="shared" si="35"/>
        <v>45809</v>
      </c>
      <c r="R64" s="213">
        <f t="shared" si="36"/>
        <v>141</v>
      </c>
      <c r="S64" s="212">
        <v>45809</v>
      </c>
      <c r="T64" s="212">
        <f t="shared" si="37"/>
        <v>45934</v>
      </c>
      <c r="U64" s="212">
        <f t="shared" si="38"/>
        <v>45957</v>
      </c>
      <c r="V64" s="212">
        <f t="shared" si="39"/>
        <v>46047</v>
      </c>
      <c r="W64" s="222">
        <f t="shared" si="40"/>
        <v>46054</v>
      </c>
      <c r="X64" s="224"/>
      <c r="Y64" s="216"/>
      <c r="Z64" s="217"/>
      <c r="AA64" s="218">
        <v>90</v>
      </c>
      <c r="AB64" s="219"/>
      <c r="AC64" s="220"/>
      <c r="AD64" s="210"/>
      <c r="AE64" s="210"/>
      <c r="AF64" s="210"/>
      <c r="AG64" s="210"/>
    </row>
    <row r="65" spans="1:33" x14ac:dyDescent="0.25">
      <c r="A65" s="527">
        <v>5.07</v>
      </c>
      <c r="B65" s="528" t="s">
        <v>117</v>
      </c>
      <c r="C65" s="301" t="s">
        <v>1181</v>
      </c>
      <c r="D65" s="301"/>
      <c r="E65" s="231">
        <f t="shared" si="29"/>
        <v>45764</v>
      </c>
      <c r="F65" s="232">
        <v>30</v>
      </c>
      <c r="G65" s="231">
        <f t="shared" si="30"/>
        <v>45794</v>
      </c>
      <c r="H65" s="232">
        <v>0</v>
      </c>
      <c r="I65" s="231">
        <f t="shared" si="31"/>
        <v>45794</v>
      </c>
      <c r="J65" s="232">
        <v>15</v>
      </c>
      <c r="K65" s="231">
        <f t="shared" si="32"/>
        <v>45809</v>
      </c>
      <c r="L65" s="232">
        <v>0</v>
      </c>
      <c r="M65" s="231">
        <f t="shared" si="33"/>
        <v>45809</v>
      </c>
      <c r="N65" s="232">
        <v>0</v>
      </c>
      <c r="O65" s="231">
        <f t="shared" si="34"/>
        <v>45809</v>
      </c>
      <c r="P65" s="232">
        <v>0</v>
      </c>
      <c r="Q65" s="231">
        <f t="shared" si="35"/>
        <v>45809</v>
      </c>
      <c r="R65" s="213">
        <f t="shared" si="36"/>
        <v>45</v>
      </c>
      <c r="S65" s="212">
        <v>45809</v>
      </c>
      <c r="T65" s="212">
        <f t="shared" si="37"/>
        <v>45894</v>
      </c>
      <c r="U65" s="212">
        <f t="shared" si="38"/>
        <v>45917</v>
      </c>
      <c r="V65" s="212">
        <f t="shared" si="39"/>
        <v>46047</v>
      </c>
      <c r="W65" s="222">
        <f t="shared" si="40"/>
        <v>46054</v>
      </c>
      <c r="X65" s="224"/>
      <c r="Y65" s="216"/>
      <c r="Z65" s="217"/>
      <c r="AA65" s="218">
        <v>130</v>
      </c>
      <c r="AB65" s="219"/>
      <c r="AC65" s="220"/>
      <c r="AD65" s="210"/>
      <c r="AE65" s="210"/>
      <c r="AF65" s="210"/>
      <c r="AG65" s="210"/>
    </row>
    <row r="66" spans="1:33" x14ac:dyDescent="0.25">
      <c r="A66" s="209">
        <v>5.07</v>
      </c>
      <c r="B66" s="210" t="s">
        <v>117</v>
      </c>
      <c r="C66" s="211" t="s">
        <v>1182</v>
      </c>
      <c r="D66" s="211"/>
      <c r="E66" s="231">
        <f t="shared" si="29"/>
        <v>45673</v>
      </c>
      <c r="F66" s="232">
        <v>30</v>
      </c>
      <c r="G66" s="231">
        <f t="shared" si="30"/>
        <v>45703</v>
      </c>
      <c r="H66" s="232">
        <v>0</v>
      </c>
      <c r="I66" s="231">
        <f t="shared" si="31"/>
        <v>45703</v>
      </c>
      <c r="J66" s="232">
        <v>15</v>
      </c>
      <c r="K66" s="231">
        <f t="shared" si="32"/>
        <v>45718</v>
      </c>
      <c r="L66" s="232">
        <v>56</v>
      </c>
      <c r="M66" s="231">
        <f t="shared" si="33"/>
        <v>45774</v>
      </c>
      <c r="N66" s="232">
        <v>30</v>
      </c>
      <c r="O66" s="231">
        <f t="shared" si="34"/>
        <v>45804</v>
      </c>
      <c r="P66" s="232">
        <v>5</v>
      </c>
      <c r="Q66" s="231">
        <f t="shared" si="35"/>
        <v>45809</v>
      </c>
      <c r="R66" s="213">
        <f t="shared" si="36"/>
        <v>136</v>
      </c>
      <c r="S66" s="212">
        <v>45809</v>
      </c>
      <c r="T66" s="212">
        <f t="shared" si="37"/>
        <v>45894</v>
      </c>
      <c r="U66" s="212">
        <f t="shared" si="38"/>
        <v>45917</v>
      </c>
      <c r="V66" s="212">
        <f t="shared" si="39"/>
        <v>46047</v>
      </c>
      <c r="W66" s="222">
        <f t="shared" si="40"/>
        <v>46054</v>
      </c>
      <c r="X66" s="224"/>
      <c r="Y66" s="216"/>
      <c r="Z66" s="217"/>
      <c r="AA66" s="218">
        <v>130</v>
      </c>
      <c r="AB66" s="219"/>
      <c r="AC66" s="220"/>
      <c r="AD66" s="210"/>
      <c r="AE66" s="210"/>
      <c r="AF66" s="210"/>
      <c r="AG66" s="210"/>
    </row>
    <row r="67" spans="1:33" x14ac:dyDescent="0.25">
      <c r="A67" s="686" t="s">
        <v>1183</v>
      </c>
      <c r="B67" s="687"/>
      <c r="C67" s="687"/>
      <c r="D67" s="687"/>
      <c r="E67" s="687"/>
      <c r="F67" s="687"/>
      <c r="G67" s="687"/>
      <c r="H67" s="687"/>
      <c r="I67" s="687"/>
      <c r="J67" s="687"/>
      <c r="K67" s="687"/>
      <c r="L67" s="687"/>
      <c r="M67" s="687"/>
      <c r="N67" s="687"/>
      <c r="O67" s="687"/>
      <c r="P67" s="687"/>
      <c r="Q67" s="687"/>
      <c r="R67" s="687"/>
      <c r="S67" s="687"/>
      <c r="T67" s="687"/>
      <c r="U67" s="687"/>
      <c r="V67" s="687"/>
      <c r="W67" s="687"/>
      <c r="X67" s="687"/>
      <c r="Y67" s="687"/>
      <c r="Z67" s="687"/>
      <c r="AA67" s="687"/>
      <c r="AB67" s="219"/>
      <c r="AC67" s="220"/>
      <c r="AD67" s="210"/>
      <c r="AE67" s="210"/>
      <c r="AF67" s="210"/>
      <c r="AG67" s="210"/>
    </row>
    <row r="68" spans="1:33" x14ac:dyDescent="0.25">
      <c r="A68" s="527">
        <v>6.01</v>
      </c>
      <c r="B68" s="528" t="s">
        <v>1184</v>
      </c>
      <c r="C68" s="301" t="s">
        <v>1185</v>
      </c>
      <c r="D68" s="301"/>
      <c r="E68" s="231">
        <f t="shared" ref="E68:E106" si="41">S68-(F68+H68+J68+L68+N68+P68)</f>
        <v>45809</v>
      </c>
      <c r="F68" s="232">
        <v>0</v>
      </c>
      <c r="G68" s="231">
        <f t="shared" ref="G68:G106" si="42">E68+F68</f>
        <v>45809</v>
      </c>
      <c r="H68" s="232">
        <v>0</v>
      </c>
      <c r="I68" s="231">
        <f t="shared" ref="I68:I106" si="43">G68+H68</f>
        <v>45809</v>
      </c>
      <c r="J68" s="232">
        <v>0</v>
      </c>
      <c r="K68" s="231">
        <f t="shared" ref="K68:K106" si="44">I68+J68</f>
        <v>45809</v>
      </c>
      <c r="L68" s="232">
        <v>0</v>
      </c>
      <c r="M68" s="231">
        <f t="shared" ref="M68:M106" si="45">K68+L68</f>
        <v>45809</v>
      </c>
      <c r="N68" s="232">
        <v>0</v>
      </c>
      <c r="O68" s="231">
        <f t="shared" ref="O68:O106" si="46">M68+N68</f>
        <v>45809</v>
      </c>
      <c r="P68" s="232">
        <v>0</v>
      </c>
      <c r="Q68" s="231">
        <f t="shared" ref="Q68:Q106" si="47">O68+P68</f>
        <v>45809</v>
      </c>
      <c r="R68" s="213">
        <f t="shared" ref="R68:R106" si="48">P68+N68+L68+J68+H68+F68</f>
        <v>0</v>
      </c>
      <c r="S68" s="212">
        <v>45809</v>
      </c>
      <c r="T68" s="212">
        <f t="shared" ref="T68:T106" si="49">+U68-23</f>
        <v>46084</v>
      </c>
      <c r="U68" s="212">
        <f>+V68-AA68</f>
        <v>46107</v>
      </c>
      <c r="V68" s="212">
        <f>+W68-7</f>
        <v>46107</v>
      </c>
      <c r="W68" s="212">
        <f>$C$8-60</f>
        <v>46114</v>
      </c>
      <c r="X68" s="224"/>
      <c r="Y68" s="216"/>
      <c r="Z68" s="217"/>
      <c r="AA68" s="218"/>
      <c r="AB68" s="219"/>
      <c r="AC68" s="220"/>
      <c r="AD68" s="210"/>
      <c r="AE68" s="210"/>
      <c r="AF68" s="210"/>
      <c r="AG68" s="210"/>
    </row>
    <row r="69" spans="1:33" x14ac:dyDescent="0.25">
      <c r="A69" s="527">
        <v>6.01</v>
      </c>
      <c r="B69" s="528" t="s">
        <v>1184</v>
      </c>
      <c r="C69" s="301" t="s">
        <v>1186</v>
      </c>
      <c r="D69" s="301"/>
      <c r="E69" s="231">
        <f t="shared" si="41"/>
        <v>45809</v>
      </c>
      <c r="F69" s="232">
        <v>0</v>
      </c>
      <c r="G69" s="231">
        <f t="shared" si="42"/>
        <v>45809</v>
      </c>
      <c r="H69" s="232">
        <v>0</v>
      </c>
      <c r="I69" s="231">
        <f t="shared" si="43"/>
        <v>45809</v>
      </c>
      <c r="J69" s="232">
        <v>0</v>
      </c>
      <c r="K69" s="231">
        <f t="shared" si="44"/>
        <v>45809</v>
      </c>
      <c r="L69" s="232">
        <v>0</v>
      </c>
      <c r="M69" s="231">
        <f t="shared" si="45"/>
        <v>45809</v>
      </c>
      <c r="N69" s="232">
        <v>0</v>
      </c>
      <c r="O69" s="231">
        <f t="shared" si="46"/>
        <v>45809</v>
      </c>
      <c r="P69" s="232">
        <v>0</v>
      </c>
      <c r="Q69" s="231">
        <f t="shared" si="47"/>
        <v>45809</v>
      </c>
      <c r="R69" s="213">
        <f t="shared" si="48"/>
        <v>0</v>
      </c>
      <c r="S69" s="212">
        <v>45809</v>
      </c>
      <c r="T69" s="212">
        <f t="shared" si="49"/>
        <v>46113</v>
      </c>
      <c r="U69" s="212">
        <f t="shared" ref="U69:U106" si="50">+V69-AA69</f>
        <v>46136</v>
      </c>
      <c r="V69" s="212">
        <f t="shared" ref="V69:V106" si="51">+W69-7</f>
        <v>46136</v>
      </c>
      <c r="W69" s="212">
        <f t="shared" ref="W69:W88" si="52">+$C$6-60</f>
        <v>46143</v>
      </c>
      <c r="X69" s="224"/>
      <c r="Y69" s="216"/>
      <c r="Z69" s="217"/>
      <c r="AA69" s="218"/>
      <c r="AB69" s="219"/>
      <c r="AC69" s="220"/>
      <c r="AD69" s="210"/>
      <c r="AE69" s="210"/>
      <c r="AF69" s="210"/>
      <c r="AG69" s="210"/>
    </row>
    <row r="70" spans="1:33" x14ac:dyDescent="0.25">
      <c r="A70" s="527">
        <v>6.01</v>
      </c>
      <c r="B70" s="528" t="s">
        <v>1184</v>
      </c>
      <c r="C70" s="301" t="s">
        <v>1187</v>
      </c>
      <c r="D70" s="301"/>
      <c r="E70" s="231">
        <f t="shared" si="41"/>
        <v>45809</v>
      </c>
      <c r="F70" s="232">
        <v>0</v>
      </c>
      <c r="G70" s="231">
        <f t="shared" si="42"/>
        <v>45809</v>
      </c>
      <c r="H70" s="232">
        <v>0</v>
      </c>
      <c r="I70" s="231">
        <f t="shared" si="43"/>
        <v>45809</v>
      </c>
      <c r="J70" s="232">
        <v>0</v>
      </c>
      <c r="K70" s="231">
        <f t="shared" si="44"/>
        <v>45809</v>
      </c>
      <c r="L70" s="232">
        <v>0</v>
      </c>
      <c r="M70" s="231">
        <f t="shared" si="45"/>
        <v>45809</v>
      </c>
      <c r="N70" s="232">
        <v>0</v>
      </c>
      <c r="O70" s="231">
        <f t="shared" si="46"/>
        <v>45809</v>
      </c>
      <c r="P70" s="232">
        <v>0</v>
      </c>
      <c r="Q70" s="231">
        <f t="shared" si="47"/>
        <v>45809</v>
      </c>
      <c r="R70" s="213">
        <f t="shared" si="48"/>
        <v>0</v>
      </c>
      <c r="S70" s="212">
        <v>45809</v>
      </c>
      <c r="T70" s="212">
        <f t="shared" si="49"/>
        <v>46113</v>
      </c>
      <c r="U70" s="212">
        <f t="shared" si="50"/>
        <v>46136</v>
      </c>
      <c r="V70" s="212">
        <f t="shared" si="51"/>
        <v>46136</v>
      </c>
      <c r="W70" s="212">
        <f t="shared" si="52"/>
        <v>46143</v>
      </c>
      <c r="X70" s="224"/>
      <c r="Y70" s="216"/>
      <c r="Z70" s="217"/>
      <c r="AA70" s="218"/>
      <c r="AB70" s="219"/>
      <c r="AC70" s="220"/>
      <c r="AD70" s="210"/>
      <c r="AE70" s="210"/>
      <c r="AF70" s="210"/>
      <c r="AG70" s="210"/>
    </row>
    <row r="71" spans="1:33" x14ac:dyDescent="0.25">
      <c r="A71" s="527">
        <v>6.01</v>
      </c>
      <c r="B71" s="528" t="s">
        <v>1184</v>
      </c>
      <c r="C71" s="301" t="s">
        <v>1188</v>
      </c>
      <c r="D71" s="301"/>
      <c r="E71" s="231">
        <f t="shared" si="41"/>
        <v>45809</v>
      </c>
      <c r="F71" s="232">
        <v>0</v>
      </c>
      <c r="G71" s="231">
        <f t="shared" si="42"/>
        <v>45809</v>
      </c>
      <c r="H71" s="232">
        <v>0</v>
      </c>
      <c r="I71" s="231">
        <f t="shared" si="43"/>
        <v>45809</v>
      </c>
      <c r="J71" s="232">
        <v>0</v>
      </c>
      <c r="K71" s="231">
        <f t="shared" si="44"/>
        <v>45809</v>
      </c>
      <c r="L71" s="232">
        <v>0</v>
      </c>
      <c r="M71" s="231">
        <f t="shared" si="45"/>
        <v>45809</v>
      </c>
      <c r="N71" s="232">
        <v>0</v>
      </c>
      <c r="O71" s="231">
        <f t="shared" si="46"/>
        <v>45809</v>
      </c>
      <c r="P71" s="232">
        <v>0</v>
      </c>
      <c r="Q71" s="231">
        <f t="shared" si="47"/>
        <v>45809</v>
      </c>
      <c r="R71" s="213">
        <f t="shared" si="48"/>
        <v>0</v>
      </c>
      <c r="S71" s="212">
        <v>45809</v>
      </c>
      <c r="T71" s="212">
        <f t="shared" si="49"/>
        <v>46113</v>
      </c>
      <c r="U71" s="212">
        <f t="shared" si="50"/>
        <v>46136</v>
      </c>
      <c r="V71" s="212">
        <f t="shared" si="51"/>
        <v>46136</v>
      </c>
      <c r="W71" s="212">
        <f t="shared" si="52"/>
        <v>46143</v>
      </c>
      <c r="X71" s="224"/>
      <c r="Y71" s="216"/>
      <c r="Z71" s="217"/>
      <c r="AA71" s="218"/>
      <c r="AB71" s="219"/>
      <c r="AC71" s="220"/>
      <c r="AD71" s="210"/>
      <c r="AE71" s="210"/>
      <c r="AF71" s="210"/>
      <c r="AG71" s="210"/>
    </row>
    <row r="72" spans="1:33" x14ac:dyDescent="0.25">
      <c r="A72" s="209">
        <v>6.01</v>
      </c>
      <c r="B72" s="210" t="s">
        <v>1184</v>
      </c>
      <c r="C72" s="211" t="s">
        <v>1189</v>
      </c>
      <c r="D72" s="211"/>
      <c r="E72" s="231">
        <f t="shared" si="41"/>
        <v>45809</v>
      </c>
      <c r="F72" s="232">
        <v>0</v>
      </c>
      <c r="G72" s="231">
        <f t="shared" si="42"/>
        <v>45809</v>
      </c>
      <c r="H72" s="232">
        <v>0</v>
      </c>
      <c r="I72" s="231">
        <f t="shared" si="43"/>
        <v>45809</v>
      </c>
      <c r="J72" s="232">
        <v>0</v>
      </c>
      <c r="K72" s="231">
        <f t="shared" si="44"/>
        <v>45809</v>
      </c>
      <c r="L72" s="232">
        <v>0</v>
      </c>
      <c r="M72" s="231">
        <f t="shared" si="45"/>
        <v>45809</v>
      </c>
      <c r="N72" s="232">
        <v>0</v>
      </c>
      <c r="O72" s="231">
        <f t="shared" si="46"/>
        <v>45809</v>
      </c>
      <c r="P72" s="232">
        <v>0</v>
      </c>
      <c r="Q72" s="231">
        <f t="shared" si="47"/>
        <v>45809</v>
      </c>
      <c r="R72" s="213">
        <f t="shared" si="48"/>
        <v>0</v>
      </c>
      <c r="S72" s="212">
        <v>45809</v>
      </c>
      <c r="T72" s="212">
        <f t="shared" si="49"/>
        <v>46113</v>
      </c>
      <c r="U72" s="212">
        <f t="shared" si="50"/>
        <v>46136</v>
      </c>
      <c r="V72" s="212">
        <f t="shared" si="51"/>
        <v>46136</v>
      </c>
      <c r="W72" s="212">
        <f t="shared" si="52"/>
        <v>46143</v>
      </c>
      <c r="X72" s="224"/>
      <c r="Y72" s="216"/>
      <c r="Z72" s="217"/>
      <c r="AA72" s="218"/>
      <c r="AB72" s="219"/>
      <c r="AC72" s="220"/>
      <c r="AD72" s="210"/>
      <c r="AE72" s="210"/>
      <c r="AF72" s="210"/>
      <c r="AG72" s="210"/>
    </row>
    <row r="73" spans="1:33" x14ac:dyDescent="0.25">
      <c r="A73" s="209">
        <v>6.01</v>
      </c>
      <c r="B73" s="210" t="s">
        <v>1184</v>
      </c>
      <c r="C73" s="529" t="s">
        <v>1190</v>
      </c>
      <c r="D73" s="529"/>
      <c r="E73" s="231">
        <f t="shared" si="41"/>
        <v>45795</v>
      </c>
      <c r="F73" s="232">
        <v>7</v>
      </c>
      <c r="G73" s="231">
        <f t="shared" si="42"/>
        <v>45802</v>
      </c>
      <c r="H73" s="232">
        <v>0</v>
      </c>
      <c r="I73" s="231">
        <f t="shared" si="43"/>
        <v>45802</v>
      </c>
      <c r="J73" s="232">
        <v>7</v>
      </c>
      <c r="K73" s="231">
        <f t="shared" si="44"/>
        <v>45809</v>
      </c>
      <c r="L73" s="232">
        <v>0</v>
      </c>
      <c r="M73" s="231">
        <f t="shared" si="45"/>
        <v>45809</v>
      </c>
      <c r="N73" s="232">
        <v>0</v>
      </c>
      <c r="O73" s="231">
        <f t="shared" si="46"/>
        <v>45809</v>
      </c>
      <c r="P73" s="232">
        <v>0</v>
      </c>
      <c r="Q73" s="231">
        <f t="shared" si="47"/>
        <v>45809</v>
      </c>
      <c r="R73" s="213">
        <f t="shared" si="48"/>
        <v>14</v>
      </c>
      <c r="S73" s="212">
        <v>45809</v>
      </c>
      <c r="T73" s="212">
        <f t="shared" si="49"/>
        <v>46113</v>
      </c>
      <c r="U73" s="212">
        <f t="shared" si="50"/>
        <v>46136</v>
      </c>
      <c r="V73" s="212">
        <f t="shared" si="51"/>
        <v>46136</v>
      </c>
      <c r="W73" s="212">
        <f t="shared" si="52"/>
        <v>46143</v>
      </c>
      <c r="X73" s="224"/>
      <c r="Y73" s="216"/>
      <c r="Z73" s="217"/>
      <c r="AA73" s="218"/>
      <c r="AB73" s="219"/>
      <c r="AC73" s="220"/>
      <c r="AD73" s="210"/>
      <c r="AE73" s="210"/>
      <c r="AF73" s="210"/>
      <c r="AG73" s="210"/>
    </row>
    <row r="74" spans="1:33" x14ac:dyDescent="0.25">
      <c r="A74" s="527">
        <v>6.01</v>
      </c>
      <c r="B74" s="528" t="s">
        <v>1184</v>
      </c>
      <c r="C74" s="301" t="s">
        <v>1191</v>
      </c>
      <c r="D74" s="301"/>
      <c r="E74" s="231">
        <f t="shared" si="41"/>
        <v>45809</v>
      </c>
      <c r="F74" s="232">
        <v>0</v>
      </c>
      <c r="G74" s="231">
        <f t="shared" si="42"/>
        <v>45809</v>
      </c>
      <c r="H74" s="232">
        <v>0</v>
      </c>
      <c r="I74" s="231">
        <f t="shared" si="43"/>
        <v>45809</v>
      </c>
      <c r="J74" s="232">
        <v>0</v>
      </c>
      <c r="K74" s="231">
        <f t="shared" si="44"/>
        <v>45809</v>
      </c>
      <c r="L74" s="232">
        <v>0</v>
      </c>
      <c r="M74" s="231">
        <f t="shared" si="45"/>
        <v>45809</v>
      </c>
      <c r="N74" s="232">
        <v>0</v>
      </c>
      <c r="O74" s="231">
        <f t="shared" si="46"/>
        <v>45809</v>
      </c>
      <c r="P74" s="232">
        <v>0</v>
      </c>
      <c r="Q74" s="231">
        <f t="shared" si="47"/>
        <v>45809</v>
      </c>
      <c r="R74" s="213">
        <f t="shared" si="48"/>
        <v>0</v>
      </c>
      <c r="S74" s="212">
        <v>45809</v>
      </c>
      <c r="T74" s="212">
        <f t="shared" si="49"/>
        <v>46113</v>
      </c>
      <c r="U74" s="212">
        <f t="shared" si="50"/>
        <v>46136</v>
      </c>
      <c r="V74" s="212">
        <f t="shared" si="51"/>
        <v>46136</v>
      </c>
      <c r="W74" s="212">
        <f t="shared" si="52"/>
        <v>46143</v>
      </c>
      <c r="X74" s="224"/>
      <c r="Y74" s="216"/>
      <c r="Z74" s="217"/>
      <c r="AA74" s="218"/>
      <c r="AB74" s="219"/>
      <c r="AC74" s="220"/>
      <c r="AD74" s="210"/>
      <c r="AE74" s="210"/>
      <c r="AF74" s="210"/>
      <c r="AG74" s="210"/>
    </row>
    <row r="75" spans="1:33" x14ac:dyDescent="0.25">
      <c r="A75" s="209">
        <v>6.01</v>
      </c>
      <c r="B75" s="210" t="s">
        <v>1184</v>
      </c>
      <c r="C75" s="530" t="s">
        <v>1192</v>
      </c>
      <c r="D75" s="530"/>
      <c r="E75" s="231">
        <f t="shared" si="41"/>
        <v>45675</v>
      </c>
      <c r="F75" s="232">
        <v>10</v>
      </c>
      <c r="G75" s="231">
        <f t="shared" si="42"/>
        <v>45685</v>
      </c>
      <c r="H75" s="232">
        <v>0</v>
      </c>
      <c r="I75" s="231">
        <f t="shared" si="43"/>
        <v>45685</v>
      </c>
      <c r="J75" s="232">
        <v>7</v>
      </c>
      <c r="K75" s="231">
        <f t="shared" si="44"/>
        <v>45692</v>
      </c>
      <c r="L75" s="232">
        <v>0</v>
      </c>
      <c r="M75" s="231">
        <f t="shared" si="45"/>
        <v>45692</v>
      </c>
      <c r="N75" s="232">
        <v>112</v>
      </c>
      <c r="O75" s="231">
        <f t="shared" si="46"/>
        <v>45804</v>
      </c>
      <c r="P75" s="232">
        <v>5</v>
      </c>
      <c r="Q75" s="231">
        <f t="shared" si="47"/>
        <v>45809</v>
      </c>
      <c r="R75" s="213">
        <f t="shared" si="48"/>
        <v>134</v>
      </c>
      <c r="S75" s="212">
        <v>45809</v>
      </c>
      <c r="T75" s="212">
        <f t="shared" si="49"/>
        <v>46053</v>
      </c>
      <c r="U75" s="212">
        <f t="shared" si="50"/>
        <v>46076</v>
      </c>
      <c r="V75" s="212">
        <f t="shared" si="51"/>
        <v>46136</v>
      </c>
      <c r="W75" s="212">
        <f t="shared" si="52"/>
        <v>46143</v>
      </c>
      <c r="X75" s="224"/>
      <c r="Y75" s="216"/>
      <c r="Z75" s="217"/>
      <c r="AA75" s="218">
        <v>60</v>
      </c>
      <c r="AB75" s="219"/>
      <c r="AC75" s="220"/>
      <c r="AD75" s="210"/>
      <c r="AE75" s="210"/>
      <c r="AF75" s="210"/>
      <c r="AG75" s="210"/>
    </row>
    <row r="76" spans="1:33" x14ac:dyDescent="0.25">
      <c r="A76" s="209">
        <v>6.01</v>
      </c>
      <c r="B76" s="210" t="s">
        <v>1184</v>
      </c>
      <c r="C76" s="530" t="s">
        <v>464</v>
      </c>
      <c r="D76" s="530"/>
      <c r="E76" s="231">
        <f t="shared" si="41"/>
        <v>45783</v>
      </c>
      <c r="F76" s="232">
        <v>7</v>
      </c>
      <c r="G76" s="231">
        <f t="shared" si="42"/>
        <v>45790</v>
      </c>
      <c r="H76" s="232">
        <v>0</v>
      </c>
      <c r="I76" s="231">
        <f t="shared" si="43"/>
        <v>45790</v>
      </c>
      <c r="J76" s="232">
        <v>7</v>
      </c>
      <c r="K76" s="231">
        <f t="shared" si="44"/>
        <v>45797</v>
      </c>
      <c r="L76" s="232">
        <v>0</v>
      </c>
      <c r="M76" s="231">
        <f t="shared" si="45"/>
        <v>45797</v>
      </c>
      <c r="N76" s="232">
        <v>7</v>
      </c>
      <c r="O76" s="231">
        <f t="shared" si="46"/>
        <v>45804</v>
      </c>
      <c r="P76" s="232">
        <v>5</v>
      </c>
      <c r="Q76" s="231">
        <f t="shared" si="47"/>
        <v>45809</v>
      </c>
      <c r="R76" s="213">
        <f t="shared" si="48"/>
        <v>26</v>
      </c>
      <c r="S76" s="212">
        <v>45809</v>
      </c>
      <c r="T76" s="212">
        <f t="shared" si="49"/>
        <v>46083</v>
      </c>
      <c r="U76" s="212">
        <f t="shared" si="50"/>
        <v>46106</v>
      </c>
      <c r="V76" s="212">
        <f t="shared" si="51"/>
        <v>46136</v>
      </c>
      <c r="W76" s="212">
        <f t="shared" si="52"/>
        <v>46143</v>
      </c>
      <c r="X76" s="224"/>
      <c r="Y76" s="216"/>
      <c r="Z76" s="217"/>
      <c r="AA76" s="218">
        <v>30</v>
      </c>
      <c r="AB76" s="219"/>
      <c r="AC76" s="220"/>
      <c r="AD76" s="210"/>
      <c r="AE76" s="210"/>
      <c r="AF76" s="210"/>
      <c r="AG76" s="210"/>
    </row>
    <row r="77" spans="1:33" x14ac:dyDescent="0.25">
      <c r="A77" s="209">
        <v>6.01</v>
      </c>
      <c r="B77" s="210" t="s">
        <v>1184</v>
      </c>
      <c r="C77" s="530" t="s">
        <v>468</v>
      </c>
      <c r="D77" s="530"/>
      <c r="E77" s="231">
        <f t="shared" si="41"/>
        <v>45783</v>
      </c>
      <c r="F77" s="232">
        <v>7</v>
      </c>
      <c r="G77" s="231">
        <f t="shared" si="42"/>
        <v>45790</v>
      </c>
      <c r="H77" s="232">
        <v>0</v>
      </c>
      <c r="I77" s="231">
        <f t="shared" si="43"/>
        <v>45790</v>
      </c>
      <c r="J77" s="232">
        <v>7</v>
      </c>
      <c r="K77" s="231">
        <f t="shared" si="44"/>
        <v>45797</v>
      </c>
      <c r="L77" s="232">
        <v>0</v>
      </c>
      <c r="M77" s="231">
        <f t="shared" si="45"/>
        <v>45797</v>
      </c>
      <c r="N77" s="232">
        <v>7</v>
      </c>
      <c r="O77" s="231">
        <f t="shared" si="46"/>
        <v>45804</v>
      </c>
      <c r="P77" s="232">
        <v>5</v>
      </c>
      <c r="Q77" s="231">
        <f t="shared" si="47"/>
        <v>45809</v>
      </c>
      <c r="R77" s="213">
        <f t="shared" si="48"/>
        <v>26</v>
      </c>
      <c r="S77" s="212">
        <v>45809</v>
      </c>
      <c r="T77" s="212">
        <f t="shared" si="49"/>
        <v>46083</v>
      </c>
      <c r="U77" s="212">
        <f t="shared" si="50"/>
        <v>46106</v>
      </c>
      <c r="V77" s="212">
        <f t="shared" si="51"/>
        <v>46136</v>
      </c>
      <c r="W77" s="212">
        <f t="shared" si="52"/>
        <v>46143</v>
      </c>
      <c r="X77" s="224"/>
      <c r="Y77" s="216"/>
      <c r="Z77" s="217"/>
      <c r="AA77" s="218">
        <v>30</v>
      </c>
      <c r="AB77" s="219"/>
      <c r="AC77" s="220"/>
      <c r="AD77" s="210"/>
      <c r="AE77" s="210"/>
      <c r="AF77" s="210"/>
      <c r="AG77" s="210"/>
    </row>
    <row r="78" spans="1:33" x14ac:dyDescent="0.25">
      <c r="A78" s="209">
        <v>6.01</v>
      </c>
      <c r="B78" s="210" t="s">
        <v>1184</v>
      </c>
      <c r="C78" s="530" t="s">
        <v>469</v>
      </c>
      <c r="D78" s="530"/>
      <c r="E78" s="231">
        <f t="shared" si="41"/>
        <v>45783</v>
      </c>
      <c r="F78" s="232">
        <v>7</v>
      </c>
      <c r="G78" s="231">
        <f t="shared" si="42"/>
        <v>45790</v>
      </c>
      <c r="H78" s="232">
        <v>0</v>
      </c>
      <c r="I78" s="231">
        <f t="shared" si="43"/>
        <v>45790</v>
      </c>
      <c r="J78" s="232">
        <v>7</v>
      </c>
      <c r="K78" s="231">
        <f t="shared" si="44"/>
        <v>45797</v>
      </c>
      <c r="L78" s="232">
        <v>0</v>
      </c>
      <c r="M78" s="231">
        <f t="shared" si="45"/>
        <v>45797</v>
      </c>
      <c r="N78" s="232">
        <v>7</v>
      </c>
      <c r="O78" s="231">
        <f t="shared" si="46"/>
        <v>45804</v>
      </c>
      <c r="P78" s="232">
        <v>5</v>
      </c>
      <c r="Q78" s="231">
        <f t="shared" si="47"/>
        <v>45809</v>
      </c>
      <c r="R78" s="213">
        <f t="shared" si="48"/>
        <v>26</v>
      </c>
      <c r="S78" s="212">
        <v>45809</v>
      </c>
      <c r="T78" s="212">
        <f t="shared" si="49"/>
        <v>46083</v>
      </c>
      <c r="U78" s="212">
        <f t="shared" si="50"/>
        <v>46106</v>
      </c>
      <c r="V78" s="212">
        <f t="shared" si="51"/>
        <v>46136</v>
      </c>
      <c r="W78" s="212">
        <f t="shared" si="52"/>
        <v>46143</v>
      </c>
      <c r="X78" s="224"/>
      <c r="Y78" s="216"/>
      <c r="Z78" s="217"/>
      <c r="AA78" s="218">
        <v>30</v>
      </c>
      <c r="AB78" s="219"/>
      <c r="AC78" s="220"/>
      <c r="AD78" s="210"/>
      <c r="AE78" s="210"/>
      <c r="AF78" s="210"/>
      <c r="AG78" s="210"/>
    </row>
    <row r="79" spans="1:33" x14ac:dyDescent="0.25">
      <c r="A79" s="209">
        <v>6.01</v>
      </c>
      <c r="B79" s="210" t="s">
        <v>1184</v>
      </c>
      <c r="C79" s="211" t="s">
        <v>1193</v>
      </c>
      <c r="D79" s="211"/>
      <c r="E79" s="231">
        <f t="shared" si="41"/>
        <v>45767</v>
      </c>
      <c r="F79" s="232">
        <v>7</v>
      </c>
      <c r="G79" s="231">
        <f t="shared" si="42"/>
        <v>45774</v>
      </c>
      <c r="H79" s="232">
        <v>0</v>
      </c>
      <c r="I79" s="231">
        <f t="shared" si="43"/>
        <v>45774</v>
      </c>
      <c r="J79" s="232">
        <v>10</v>
      </c>
      <c r="K79" s="231">
        <f t="shared" si="44"/>
        <v>45784</v>
      </c>
      <c r="L79" s="232">
        <v>25</v>
      </c>
      <c r="M79" s="231">
        <f t="shared" si="45"/>
        <v>45809</v>
      </c>
      <c r="N79" s="232">
        <v>0</v>
      </c>
      <c r="O79" s="231">
        <f t="shared" si="46"/>
        <v>45809</v>
      </c>
      <c r="P79" s="232">
        <v>0</v>
      </c>
      <c r="Q79" s="231">
        <f t="shared" si="47"/>
        <v>45809</v>
      </c>
      <c r="R79" s="213">
        <f t="shared" si="48"/>
        <v>42</v>
      </c>
      <c r="S79" s="212">
        <v>45809</v>
      </c>
      <c r="T79" s="212">
        <f t="shared" si="49"/>
        <v>46083</v>
      </c>
      <c r="U79" s="212">
        <f t="shared" si="50"/>
        <v>46106</v>
      </c>
      <c r="V79" s="212">
        <f t="shared" si="51"/>
        <v>46136</v>
      </c>
      <c r="W79" s="212">
        <f t="shared" si="52"/>
        <v>46143</v>
      </c>
      <c r="X79" s="224"/>
      <c r="Y79" s="216"/>
      <c r="Z79" s="217"/>
      <c r="AA79" s="218">
        <v>30</v>
      </c>
      <c r="AB79" s="219"/>
      <c r="AC79" s="220"/>
      <c r="AD79" s="210"/>
      <c r="AE79" s="210"/>
      <c r="AF79" s="210"/>
      <c r="AG79" s="210"/>
    </row>
    <row r="80" spans="1:33" x14ac:dyDescent="0.25">
      <c r="A80" s="527">
        <v>6.02</v>
      </c>
      <c r="B80" s="528" t="s">
        <v>1194</v>
      </c>
      <c r="C80" s="301" t="s">
        <v>204</v>
      </c>
      <c r="D80" s="301"/>
      <c r="E80" s="231">
        <f t="shared" si="41"/>
        <v>45809</v>
      </c>
      <c r="F80" s="232">
        <v>0</v>
      </c>
      <c r="G80" s="231">
        <f t="shared" si="42"/>
        <v>45809</v>
      </c>
      <c r="H80" s="232">
        <v>0</v>
      </c>
      <c r="I80" s="231">
        <f t="shared" si="43"/>
        <v>45809</v>
      </c>
      <c r="J80" s="232">
        <v>0</v>
      </c>
      <c r="K80" s="231">
        <f t="shared" si="44"/>
        <v>45809</v>
      </c>
      <c r="L80" s="232">
        <v>0</v>
      </c>
      <c r="M80" s="231">
        <f t="shared" si="45"/>
        <v>45809</v>
      </c>
      <c r="N80" s="232">
        <v>0</v>
      </c>
      <c r="O80" s="231">
        <f t="shared" si="46"/>
        <v>45809</v>
      </c>
      <c r="P80" s="232">
        <v>0</v>
      </c>
      <c r="Q80" s="231">
        <f t="shared" si="47"/>
        <v>45809</v>
      </c>
      <c r="R80" s="213">
        <f t="shared" si="48"/>
        <v>0</v>
      </c>
      <c r="S80" s="212">
        <v>45809</v>
      </c>
      <c r="T80" s="212">
        <f t="shared" si="49"/>
        <v>46113</v>
      </c>
      <c r="U80" s="212">
        <f t="shared" si="50"/>
        <v>46136</v>
      </c>
      <c r="V80" s="212">
        <f t="shared" si="51"/>
        <v>46136</v>
      </c>
      <c r="W80" s="212">
        <f t="shared" si="52"/>
        <v>46143</v>
      </c>
      <c r="X80" s="224"/>
      <c r="Y80" s="216"/>
      <c r="Z80" s="217"/>
      <c r="AA80" s="218"/>
      <c r="AB80" s="219"/>
      <c r="AC80" s="220"/>
      <c r="AD80" s="210"/>
      <c r="AE80" s="210"/>
      <c r="AF80" s="210"/>
      <c r="AG80" s="210"/>
    </row>
    <row r="81" spans="1:33" x14ac:dyDescent="0.25">
      <c r="A81" s="527">
        <v>6.02</v>
      </c>
      <c r="B81" s="528" t="s">
        <v>1194</v>
      </c>
      <c r="C81" s="301" t="s">
        <v>1195</v>
      </c>
      <c r="D81" s="301"/>
      <c r="E81" s="231">
        <f t="shared" si="41"/>
        <v>45809</v>
      </c>
      <c r="F81" s="232">
        <v>0</v>
      </c>
      <c r="G81" s="231">
        <f t="shared" si="42"/>
        <v>45809</v>
      </c>
      <c r="H81" s="232">
        <v>0</v>
      </c>
      <c r="I81" s="231">
        <f t="shared" si="43"/>
        <v>45809</v>
      </c>
      <c r="J81" s="232">
        <v>0</v>
      </c>
      <c r="K81" s="231">
        <f t="shared" si="44"/>
        <v>45809</v>
      </c>
      <c r="L81" s="232">
        <v>0</v>
      </c>
      <c r="M81" s="231">
        <f t="shared" si="45"/>
        <v>45809</v>
      </c>
      <c r="N81" s="232">
        <v>0</v>
      </c>
      <c r="O81" s="231">
        <f t="shared" si="46"/>
        <v>45809</v>
      </c>
      <c r="P81" s="232">
        <v>0</v>
      </c>
      <c r="Q81" s="231">
        <f t="shared" si="47"/>
        <v>45809</v>
      </c>
      <c r="R81" s="213">
        <f t="shared" si="48"/>
        <v>0</v>
      </c>
      <c r="S81" s="212">
        <v>45809</v>
      </c>
      <c r="T81" s="212">
        <f t="shared" si="49"/>
        <v>46113</v>
      </c>
      <c r="U81" s="212">
        <f t="shared" si="50"/>
        <v>46136</v>
      </c>
      <c r="V81" s="212">
        <f t="shared" si="51"/>
        <v>46136</v>
      </c>
      <c r="W81" s="212">
        <f t="shared" si="52"/>
        <v>46143</v>
      </c>
      <c r="X81" s="224"/>
      <c r="Y81" s="216"/>
      <c r="Z81" s="217"/>
      <c r="AA81" s="218"/>
      <c r="AB81" s="219"/>
      <c r="AC81" s="220"/>
      <c r="AD81" s="210"/>
      <c r="AE81" s="210"/>
      <c r="AF81" s="210"/>
      <c r="AG81" s="210"/>
    </row>
    <row r="82" spans="1:33" x14ac:dyDescent="0.25">
      <c r="A82" s="527">
        <v>6.02</v>
      </c>
      <c r="B82" s="528" t="s">
        <v>1194</v>
      </c>
      <c r="C82" s="301" t="s">
        <v>1196</v>
      </c>
      <c r="D82" s="301"/>
      <c r="E82" s="231">
        <f t="shared" si="41"/>
        <v>45809</v>
      </c>
      <c r="F82" s="232">
        <v>0</v>
      </c>
      <c r="G82" s="231">
        <f t="shared" si="42"/>
        <v>45809</v>
      </c>
      <c r="H82" s="232">
        <v>0</v>
      </c>
      <c r="I82" s="231">
        <f t="shared" si="43"/>
        <v>45809</v>
      </c>
      <c r="J82" s="232">
        <v>0</v>
      </c>
      <c r="K82" s="231">
        <f t="shared" si="44"/>
        <v>45809</v>
      </c>
      <c r="L82" s="232">
        <v>0</v>
      </c>
      <c r="M82" s="231">
        <f t="shared" si="45"/>
        <v>45809</v>
      </c>
      <c r="N82" s="232">
        <v>0</v>
      </c>
      <c r="O82" s="231">
        <f t="shared" si="46"/>
        <v>45809</v>
      </c>
      <c r="P82" s="232">
        <v>0</v>
      </c>
      <c r="Q82" s="231">
        <f t="shared" si="47"/>
        <v>45809</v>
      </c>
      <c r="R82" s="213">
        <f t="shared" si="48"/>
        <v>0</v>
      </c>
      <c r="S82" s="212">
        <v>45809</v>
      </c>
      <c r="T82" s="212">
        <f t="shared" si="49"/>
        <v>46113</v>
      </c>
      <c r="U82" s="212">
        <f t="shared" si="50"/>
        <v>46136</v>
      </c>
      <c r="V82" s="212">
        <f t="shared" si="51"/>
        <v>46136</v>
      </c>
      <c r="W82" s="212">
        <f t="shared" si="52"/>
        <v>46143</v>
      </c>
      <c r="X82" s="224"/>
      <c r="Y82" s="216"/>
      <c r="Z82" s="217"/>
      <c r="AA82" s="218"/>
      <c r="AB82" s="219"/>
      <c r="AC82" s="220"/>
      <c r="AD82" s="210"/>
      <c r="AE82" s="210"/>
      <c r="AF82" s="210"/>
      <c r="AG82" s="210"/>
    </row>
    <row r="83" spans="1:33" x14ac:dyDescent="0.25">
      <c r="A83" s="527">
        <v>6.02</v>
      </c>
      <c r="B83" s="528" t="s">
        <v>1194</v>
      </c>
      <c r="C83" s="301" t="s">
        <v>1197</v>
      </c>
      <c r="D83" s="301"/>
      <c r="E83" s="231">
        <f t="shared" si="41"/>
        <v>45809</v>
      </c>
      <c r="F83" s="232">
        <v>0</v>
      </c>
      <c r="G83" s="231">
        <f t="shared" si="42"/>
        <v>45809</v>
      </c>
      <c r="H83" s="232">
        <v>0</v>
      </c>
      <c r="I83" s="231">
        <f t="shared" si="43"/>
        <v>45809</v>
      </c>
      <c r="J83" s="232">
        <v>0</v>
      </c>
      <c r="K83" s="231">
        <f t="shared" si="44"/>
        <v>45809</v>
      </c>
      <c r="L83" s="232">
        <v>0</v>
      </c>
      <c r="M83" s="231">
        <f t="shared" si="45"/>
        <v>45809</v>
      </c>
      <c r="N83" s="232">
        <v>0</v>
      </c>
      <c r="O83" s="231">
        <f t="shared" si="46"/>
        <v>45809</v>
      </c>
      <c r="P83" s="232">
        <v>0</v>
      </c>
      <c r="Q83" s="231">
        <f t="shared" si="47"/>
        <v>45809</v>
      </c>
      <c r="R83" s="213">
        <f t="shared" si="48"/>
        <v>0</v>
      </c>
      <c r="S83" s="212">
        <v>45809</v>
      </c>
      <c r="T83" s="212">
        <f t="shared" si="49"/>
        <v>46113</v>
      </c>
      <c r="U83" s="212">
        <f t="shared" si="50"/>
        <v>46136</v>
      </c>
      <c r="V83" s="212">
        <f t="shared" si="51"/>
        <v>46136</v>
      </c>
      <c r="W83" s="212">
        <f t="shared" si="52"/>
        <v>46143</v>
      </c>
      <c r="X83" s="224"/>
      <c r="Y83" s="216"/>
      <c r="Z83" s="217"/>
      <c r="AA83" s="218"/>
      <c r="AB83" s="219"/>
      <c r="AC83" s="220"/>
      <c r="AD83" s="210"/>
      <c r="AE83" s="210"/>
      <c r="AF83" s="210"/>
      <c r="AG83" s="210"/>
    </row>
    <row r="84" spans="1:33" x14ac:dyDescent="0.25">
      <c r="A84" s="527">
        <v>6.02</v>
      </c>
      <c r="B84" s="528" t="s">
        <v>1194</v>
      </c>
      <c r="C84" s="301" t="s">
        <v>1198</v>
      </c>
      <c r="D84" s="301"/>
      <c r="E84" s="231">
        <f t="shared" si="41"/>
        <v>45809</v>
      </c>
      <c r="F84" s="232">
        <v>0</v>
      </c>
      <c r="G84" s="231">
        <f t="shared" si="42"/>
        <v>45809</v>
      </c>
      <c r="H84" s="232">
        <v>0</v>
      </c>
      <c r="I84" s="231">
        <f t="shared" si="43"/>
        <v>45809</v>
      </c>
      <c r="J84" s="232">
        <v>0</v>
      </c>
      <c r="K84" s="231">
        <f t="shared" si="44"/>
        <v>45809</v>
      </c>
      <c r="L84" s="232">
        <v>0</v>
      </c>
      <c r="M84" s="231">
        <f t="shared" si="45"/>
        <v>45809</v>
      </c>
      <c r="N84" s="232">
        <v>0</v>
      </c>
      <c r="O84" s="231">
        <f t="shared" si="46"/>
        <v>45809</v>
      </c>
      <c r="P84" s="232">
        <v>0</v>
      </c>
      <c r="Q84" s="231">
        <f t="shared" si="47"/>
        <v>45809</v>
      </c>
      <c r="R84" s="213">
        <f t="shared" si="48"/>
        <v>0</v>
      </c>
      <c r="S84" s="212">
        <v>45809</v>
      </c>
      <c r="T84" s="212">
        <f t="shared" si="49"/>
        <v>46113</v>
      </c>
      <c r="U84" s="212">
        <f t="shared" si="50"/>
        <v>46136</v>
      </c>
      <c r="V84" s="212">
        <f t="shared" si="51"/>
        <v>46136</v>
      </c>
      <c r="W84" s="212">
        <f t="shared" si="52"/>
        <v>46143</v>
      </c>
      <c r="X84" s="224"/>
      <c r="Y84" s="216"/>
      <c r="Z84" s="217"/>
      <c r="AA84" s="218"/>
      <c r="AB84" s="219"/>
      <c r="AC84" s="220"/>
      <c r="AD84" s="210"/>
      <c r="AE84" s="210"/>
      <c r="AF84" s="210"/>
      <c r="AG84" s="210"/>
    </row>
    <row r="85" spans="1:33" x14ac:dyDescent="0.25">
      <c r="A85" s="527">
        <v>6.02</v>
      </c>
      <c r="B85" s="528" t="s">
        <v>1194</v>
      </c>
      <c r="C85" s="301" t="s">
        <v>1199</v>
      </c>
      <c r="D85" s="301"/>
      <c r="E85" s="231">
        <f t="shared" si="41"/>
        <v>45809</v>
      </c>
      <c r="F85" s="232">
        <v>0</v>
      </c>
      <c r="G85" s="231">
        <f t="shared" si="42"/>
        <v>45809</v>
      </c>
      <c r="H85" s="232">
        <v>0</v>
      </c>
      <c r="I85" s="231">
        <f t="shared" si="43"/>
        <v>45809</v>
      </c>
      <c r="J85" s="232">
        <v>0</v>
      </c>
      <c r="K85" s="231">
        <f t="shared" si="44"/>
        <v>45809</v>
      </c>
      <c r="L85" s="232">
        <v>0</v>
      </c>
      <c r="M85" s="231">
        <f t="shared" si="45"/>
        <v>45809</v>
      </c>
      <c r="N85" s="232">
        <v>0</v>
      </c>
      <c r="O85" s="231">
        <f t="shared" si="46"/>
        <v>45809</v>
      </c>
      <c r="P85" s="232">
        <v>0</v>
      </c>
      <c r="Q85" s="231">
        <f t="shared" si="47"/>
        <v>45809</v>
      </c>
      <c r="R85" s="213">
        <f t="shared" si="48"/>
        <v>0</v>
      </c>
      <c r="S85" s="212">
        <v>45809</v>
      </c>
      <c r="T85" s="212">
        <f t="shared" si="49"/>
        <v>46113</v>
      </c>
      <c r="U85" s="212">
        <f t="shared" si="50"/>
        <v>46136</v>
      </c>
      <c r="V85" s="212">
        <f t="shared" si="51"/>
        <v>46136</v>
      </c>
      <c r="W85" s="212">
        <f t="shared" si="52"/>
        <v>46143</v>
      </c>
      <c r="X85" s="224"/>
      <c r="Y85" s="216"/>
      <c r="Z85" s="217"/>
      <c r="AA85" s="218"/>
      <c r="AB85" s="219"/>
      <c r="AC85" s="220"/>
      <c r="AD85" s="210"/>
      <c r="AE85" s="210"/>
      <c r="AF85" s="210"/>
      <c r="AG85" s="210"/>
    </row>
    <row r="86" spans="1:33" x14ac:dyDescent="0.25">
      <c r="A86" s="527">
        <v>6.02</v>
      </c>
      <c r="B86" s="528" t="s">
        <v>1194</v>
      </c>
      <c r="C86" s="301" t="s">
        <v>1200</v>
      </c>
      <c r="D86" s="301"/>
      <c r="E86" s="231">
        <f t="shared" si="41"/>
        <v>45809</v>
      </c>
      <c r="F86" s="232">
        <v>0</v>
      </c>
      <c r="G86" s="231">
        <f t="shared" si="42"/>
        <v>45809</v>
      </c>
      <c r="H86" s="232">
        <v>0</v>
      </c>
      <c r="I86" s="231">
        <f t="shared" si="43"/>
        <v>45809</v>
      </c>
      <c r="J86" s="232">
        <v>0</v>
      </c>
      <c r="K86" s="231">
        <f t="shared" si="44"/>
        <v>45809</v>
      </c>
      <c r="L86" s="232">
        <v>0</v>
      </c>
      <c r="M86" s="231">
        <f t="shared" si="45"/>
        <v>45809</v>
      </c>
      <c r="N86" s="232">
        <v>0</v>
      </c>
      <c r="O86" s="231">
        <f t="shared" si="46"/>
        <v>45809</v>
      </c>
      <c r="P86" s="232">
        <v>0</v>
      </c>
      <c r="Q86" s="231">
        <f t="shared" si="47"/>
        <v>45809</v>
      </c>
      <c r="R86" s="213">
        <f t="shared" si="48"/>
        <v>0</v>
      </c>
      <c r="S86" s="212">
        <v>45809</v>
      </c>
      <c r="T86" s="212">
        <f t="shared" si="49"/>
        <v>46113</v>
      </c>
      <c r="U86" s="212">
        <f t="shared" si="50"/>
        <v>46136</v>
      </c>
      <c r="V86" s="212">
        <f t="shared" si="51"/>
        <v>46136</v>
      </c>
      <c r="W86" s="212">
        <f t="shared" si="52"/>
        <v>46143</v>
      </c>
      <c r="X86" s="224"/>
      <c r="Y86" s="216"/>
      <c r="Z86" s="217"/>
      <c r="AA86" s="218"/>
      <c r="AB86" s="219"/>
      <c r="AC86" s="220"/>
      <c r="AD86" s="210"/>
      <c r="AE86" s="210"/>
      <c r="AF86" s="210"/>
      <c r="AG86" s="210"/>
    </row>
    <row r="87" spans="1:33" x14ac:dyDescent="0.25">
      <c r="A87" s="527">
        <v>6.03</v>
      </c>
      <c r="B87" s="528" t="s">
        <v>1201</v>
      </c>
      <c r="C87" s="301" t="s">
        <v>1202</v>
      </c>
      <c r="D87" s="301"/>
      <c r="E87" s="231">
        <f t="shared" si="41"/>
        <v>45809</v>
      </c>
      <c r="F87" s="232">
        <v>0</v>
      </c>
      <c r="G87" s="231">
        <f t="shared" si="42"/>
        <v>45809</v>
      </c>
      <c r="H87" s="232">
        <v>0</v>
      </c>
      <c r="I87" s="231">
        <f t="shared" si="43"/>
        <v>45809</v>
      </c>
      <c r="J87" s="232">
        <v>0</v>
      </c>
      <c r="K87" s="231">
        <f t="shared" si="44"/>
        <v>45809</v>
      </c>
      <c r="L87" s="232">
        <v>0</v>
      </c>
      <c r="M87" s="231">
        <f t="shared" si="45"/>
        <v>45809</v>
      </c>
      <c r="N87" s="232">
        <v>0</v>
      </c>
      <c r="O87" s="231">
        <f t="shared" si="46"/>
        <v>45809</v>
      </c>
      <c r="P87" s="232">
        <v>0</v>
      </c>
      <c r="Q87" s="231">
        <f t="shared" si="47"/>
        <v>45809</v>
      </c>
      <c r="R87" s="213">
        <f t="shared" si="48"/>
        <v>0</v>
      </c>
      <c r="S87" s="212">
        <v>45809</v>
      </c>
      <c r="T87" s="212">
        <f t="shared" si="49"/>
        <v>46113</v>
      </c>
      <c r="U87" s="212">
        <f t="shared" si="50"/>
        <v>46136</v>
      </c>
      <c r="V87" s="212">
        <f t="shared" si="51"/>
        <v>46136</v>
      </c>
      <c r="W87" s="212">
        <f t="shared" si="52"/>
        <v>46143</v>
      </c>
      <c r="X87" s="224"/>
      <c r="Y87" s="216"/>
      <c r="Z87" s="217"/>
      <c r="AA87" s="218"/>
      <c r="AB87" s="219"/>
      <c r="AC87" s="220"/>
      <c r="AD87" s="210"/>
      <c r="AE87" s="210"/>
      <c r="AF87" s="210"/>
      <c r="AG87" s="210"/>
    </row>
    <row r="88" spans="1:33" x14ac:dyDescent="0.25">
      <c r="A88" s="527">
        <v>6.03</v>
      </c>
      <c r="B88" s="528" t="s">
        <v>1201</v>
      </c>
      <c r="C88" s="301" t="s">
        <v>1203</v>
      </c>
      <c r="D88" s="301"/>
      <c r="E88" s="231">
        <f t="shared" si="41"/>
        <v>45809</v>
      </c>
      <c r="F88" s="232">
        <v>0</v>
      </c>
      <c r="G88" s="231">
        <f t="shared" si="42"/>
        <v>45809</v>
      </c>
      <c r="H88" s="232">
        <v>0</v>
      </c>
      <c r="I88" s="231">
        <f t="shared" si="43"/>
        <v>45809</v>
      </c>
      <c r="J88" s="232">
        <v>0</v>
      </c>
      <c r="K88" s="231">
        <f t="shared" si="44"/>
        <v>45809</v>
      </c>
      <c r="L88" s="232">
        <v>0</v>
      </c>
      <c r="M88" s="231">
        <f t="shared" si="45"/>
        <v>45809</v>
      </c>
      <c r="N88" s="232">
        <v>0</v>
      </c>
      <c r="O88" s="231">
        <f t="shared" si="46"/>
        <v>45809</v>
      </c>
      <c r="P88" s="232">
        <v>0</v>
      </c>
      <c r="Q88" s="231">
        <f t="shared" si="47"/>
        <v>45809</v>
      </c>
      <c r="R88" s="213">
        <f t="shared" si="48"/>
        <v>0</v>
      </c>
      <c r="S88" s="212">
        <v>45809</v>
      </c>
      <c r="T88" s="212">
        <f t="shared" si="49"/>
        <v>46113</v>
      </c>
      <c r="U88" s="212">
        <f t="shared" si="50"/>
        <v>46136</v>
      </c>
      <c r="V88" s="212">
        <f t="shared" si="51"/>
        <v>46136</v>
      </c>
      <c r="W88" s="212">
        <f t="shared" si="52"/>
        <v>46143</v>
      </c>
      <c r="X88" s="224"/>
      <c r="Y88" s="216"/>
      <c r="Z88" s="217"/>
      <c r="AA88" s="218"/>
      <c r="AB88" s="219"/>
      <c r="AC88" s="220"/>
      <c r="AD88" s="210"/>
      <c r="AE88" s="210"/>
      <c r="AF88" s="210"/>
      <c r="AG88" s="210"/>
    </row>
    <row r="89" spans="1:33" x14ac:dyDescent="0.25">
      <c r="A89" s="209">
        <v>6.03</v>
      </c>
      <c r="B89" s="210" t="s">
        <v>1201</v>
      </c>
      <c r="C89" s="530" t="s">
        <v>1204</v>
      </c>
      <c r="D89" s="530"/>
      <c r="E89" s="231">
        <f t="shared" si="41"/>
        <v>45795</v>
      </c>
      <c r="F89" s="232">
        <v>7</v>
      </c>
      <c r="G89" s="231">
        <f t="shared" si="42"/>
        <v>45802</v>
      </c>
      <c r="H89" s="232">
        <v>0</v>
      </c>
      <c r="I89" s="231">
        <f t="shared" si="43"/>
        <v>45802</v>
      </c>
      <c r="J89" s="232">
        <v>7</v>
      </c>
      <c r="K89" s="231">
        <f t="shared" si="44"/>
        <v>45809</v>
      </c>
      <c r="L89" s="232">
        <v>0</v>
      </c>
      <c r="M89" s="231">
        <f t="shared" si="45"/>
        <v>45809</v>
      </c>
      <c r="N89" s="232">
        <v>0</v>
      </c>
      <c r="O89" s="231">
        <f t="shared" si="46"/>
        <v>45809</v>
      </c>
      <c r="P89" s="232">
        <v>0</v>
      </c>
      <c r="Q89" s="231">
        <f t="shared" si="47"/>
        <v>45809</v>
      </c>
      <c r="R89" s="213">
        <f t="shared" si="48"/>
        <v>14</v>
      </c>
      <c r="S89" s="212">
        <v>45809</v>
      </c>
      <c r="T89" s="212">
        <f t="shared" si="49"/>
        <v>46098</v>
      </c>
      <c r="U89" s="212">
        <f t="shared" si="50"/>
        <v>46121</v>
      </c>
      <c r="V89" s="212">
        <f t="shared" si="51"/>
        <v>46151</v>
      </c>
      <c r="W89" s="212">
        <f>+$C$6-45</f>
        <v>46158</v>
      </c>
      <c r="X89" s="224"/>
      <c r="Y89" s="216"/>
      <c r="Z89" s="217"/>
      <c r="AA89" s="218">
        <v>30</v>
      </c>
      <c r="AB89" s="219"/>
      <c r="AC89" s="220"/>
      <c r="AD89" s="210"/>
      <c r="AE89" s="210"/>
      <c r="AF89" s="210"/>
      <c r="AG89" s="210"/>
    </row>
    <row r="90" spans="1:33" x14ac:dyDescent="0.25">
      <c r="A90" s="527">
        <v>6.04</v>
      </c>
      <c r="B90" s="528" t="s">
        <v>1205</v>
      </c>
      <c r="C90" s="531" t="s">
        <v>1206</v>
      </c>
      <c r="D90" s="531"/>
      <c r="E90" s="231">
        <f t="shared" si="41"/>
        <v>45809</v>
      </c>
      <c r="F90" s="232">
        <v>0</v>
      </c>
      <c r="G90" s="231">
        <f t="shared" si="42"/>
        <v>45809</v>
      </c>
      <c r="H90" s="232">
        <v>0</v>
      </c>
      <c r="I90" s="231">
        <f t="shared" si="43"/>
        <v>45809</v>
      </c>
      <c r="J90" s="232">
        <v>0</v>
      </c>
      <c r="K90" s="231">
        <f t="shared" si="44"/>
        <v>45809</v>
      </c>
      <c r="L90" s="232">
        <v>0</v>
      </c>
      <c r="M90" s="231">
        <f t="shared" si="45"/>
        <v>45809</v>
      </c>
      <c r="N90" s="232">
        <v>0</v>
      </c>
      <c r="O90" s="231">
        <f t="shared" si="46"/>
        <v>45809</v>
      </c>
      <c r="P90" s="232">
        <v>0</v>
      </c>
      <c r="Q90" s="231">
        <f t="shared" si="47"/>
        <v>45809</v>
      </c>
      <c r="R90" s="213">
        <f t="shared" si="48"/>
        <v>0</v>
      </c>
      <c r="S90" s="212">
        <v>45809</v>
      </c>
      <c r="T90" s="212">
        <f t="shared" si="49"/>
        <v>46038</v>
      </c>
      <c r="U90" s="212">
        <f t="shared" si="50"/>
        <v>46061</v>
      </c>
      <c r="V90" s="212">
        <f t="shared" si="51"/>
        <v>46151</v>
      </c>
      <c r="W90" s="212">
        <f t="shared" ref="W90:W106" si="53">+$C$6-45</f>
        <v>46158</v>
      </c>
      <c r="X90" s="224"/>
      <c r="Y90" s="216"/>
      <c r="Z90" s="217"/>
      <c r="AA90" s="218">
        <v>90</v>
      </c>
      <c r="AB90" s="219"/>
      <c r="AC90" s="220"/>
      <c r="AD90" s="210"/>
      <c r="AE90" s="210"/>
      <c r="AF90" s="210"/>
      <c r="AG90" s="210"/>
    </row>
    <row r="91" spans="1:33" x14ac:dyDescent="0.25">
      <c r="A91" s="527">
        <v>6.04</v>
      </c>
      <c r="B91" s="528" t="s">
        <v>1205</v>
      </c>
      <c r="C91" s="532" t="s">
        <v>1207</v>
      </c>
      <c r="D91" s="532"/>
      <c r="E91" s="231">
        <f t="shared" si="41"/>
        <v>45809</v>
      </c>
      <c r="F91" s="232">
        <v>0</v>
      </c>
      <c r="G91" s="231">
        <f t="shared" si="42"/>
        <v>45809</v>
      </c>
      <c r="H91" s="232">
        <v>0</v>
      </c>
      <c r="I91" s="231">
        <f t="shared" si="43"/>
        <v>45809</v>
      </c>
      <c r="J91" s="232">
        <v>0</v>
      </c>
      <c r="K91" s="231">
        <f t="shared" si="44"/>
        <v>45809</v>
      </c>
      <c r="L91" s="232">
        <v>0</v>
      </c>
      <c r="M91" s="231">
        <f t="shared" si="45"/>
        <v>45809</v>
      </c>
      <c r="N91" s="232">
        <v>0</v>
      </c>
      <c r="O91" s="231">
        <f t="shared" si="46"/>
        <v>45809</v>
      </c>
      <c r="P91" s="232">
        <v>0</v>
      </c>
      <c r="Q91" s="231">
        <f t="shared" si="47"/>
        <v>45809</v>
      </c>
      <c r="R91" s="213">
        <f t="shared" si="48"/>
        <v>0</v>
      </c>
      <c r="S91" s="212">
        <v>45809</v>
      </c>
      <c r="T91" s="212">
        <f t="shared" si="49"/>
        <v>46038</v>
      </c>
      <c r="U91" s="212">
        <f t="shared" si="50"/>
        <v>46061</v>
      </c>
      <c r="V91" s="212">
        <f t="shared" si="51"/>
        <v>46151</v>
      </c>
      <c r="W91" s="212">
        <f t="shared" si="53"/>
        <v>46158</v>
      </c>
      <c r="X91" s="224"/>
      <c r="Y91" s="216"/>
      <c r="Z91" s="217"/>
      <c r="AA91" s="218">
        <v>90</v>
      </c>
      <c r="AB91" s="219"/>
      <c r="AC91" s="220"/>
      <c r="AD91" s="210"/>
      <c r="AE91" s="210"/>
      <c r="AF91" s="210"/>
      <c r="AG91" s="210"/>
    </row>
    <row r="92" spans="1:33" x14ac:dyDescent="0.25">
      <c r="A92" s="209">
        <v>6.04</v>
      </c>
      <c r="B92" s="210" t="s">
        <v>1205</v>
      </c>
      <c r="C92" s="530" t="s">
        <v>1208</v>
      </c>
      <c r="D92" s="530"/>
      <c r="E92" s="231">
        <f t="shared" si="41"/>
        <v>45795</v>
      </c>
      <c r="F92" s="232">
        <v>7</v>
      </c>
      <c r="G92" s="231">
        <f t="shared" si="42"/>
        <v>45802</v>
      </c>
      <c r="H92" s="232">
        <v>0</v>
      </c>
      <c r="I92" s="231">
        <f t="shared" si="43"/>
        <v>45802</v>
      </c>
      <c r="J92" s="232">
        <v>7</v>
      </c>
      <c r="K92" s="231">
        <f t="shared" si="44"/>
        <v>45809</v>
      </c>
      <c r="L92" s="232">
        <v>0</v>
      </c>
      <c r="M92" s="231">
        <f t="shared" si="45"/>
        <v>45809</v>
      </c>
      <c r="N92" s="232">
        <v>0</v>
      </c>
      <c r="O92" s="231">
        <f t="shared" si="46"/>
        <v>45809</v>
      </c>
      <c r="P92" s="232">
        <v>0</v>
      </c>
      <c r="Q92" s="231">
        <f t="shared" si="47"/>
        <v>45809</v>
      </c>
      <c r="R92" s="213">
        <f t="shared" si="48"/>
        <v>14</v>
      </c>
      <c r="S92" s="212">
        <v>45809</v>
      </c>
      <c r="T92" s="212">
        <f t="shared" si="49"/>
        <v>46098</v>
      </c>
      <c r="U92" s="212">
        <f t="shared" si="50"/>
        <v>46121</v>
      </c>
      <c r="V92" s="212">
        <f t="shared" si="51"/>
        <v>46151</v>
      </c>
      <c r="W92" s="212">
        <f t="shared" si="53"/>
        <v>46158</v>
      </c>
      <c r="X92" s="224"/>
      <c r="Y92" s="216"/>
      <c r="Z92" s="217"/>
      <c r="AA92" s="218">
        <v>30</v>
      </c>
      <c r="AB92" s="219"/>
      <c r="AC92" s="220"/>
      <c r="AD92" s="210"/>
      <c r="AE92" s="210"/>
      <c r="AF92" s="210"/>
      <c r="AG92" s="210"/>
    </row>
    <row r="93" spans="1:33" x14ac:dyDescent="0.25">
      <c r="A93" s="527">
        <v>6.04</v>
      </c>
      <c r="B93" s="533" t="s">
        <v>1205</v>
      </c>
      <c r="C93" s="301" t="s">
        <v>1209</v>
      </c>
      <c r="D93" s="301"/>
      <c r="E93" s="231">
        <f t="shared" si="41"/>
        <v>45809</v>
      </c>
      <c r="F93" s="232">
        <v>0</v>
      </c>
      <c r="G93" s="231">
        <f t="shared" si="42"/>
        <v>45809</v>
      </c>
      <c r="H93" s="232">
        <v>0</v>
      </c>
      <c r="I93" s="231">
        <f t="shared" si="43"/>
        <v>45809</v>
      </c>
      <c r="J93" s="232">
        <v>0</v>
      </c>
      <c r="K93" s="231">
        <f t="shared" si="44"/>
        <v>45809</v>
      </c>
      <c r="L93" s="232">
        <v>0</v>
      </c>
      <c r="M93" s="231">
        <f t="shared" si="45"/>
        <v>45809</v>
      </c>
      <c r="N93" s="232">
        <v>0</v>
      </c>
      <c r="O93" s="231">
        <f t="shared" si="46"/>
        <v>45809</v>
      </c>
      <c r="P93" s="232">
        <v>0</v>
      </c>
      <c r="Q93" s="231">
        <f t="shared" si="47"/>
        <v>45809</v>
      </c>
      <c r="R93" s="213">
        <f t="shared" si="48"/>
        <v>0</v>
      </c>
      <c r="S93" s="212">
        <v>45809</v>
      </c>
      <c r="T93" s="212">
        <f t="shared" si="49"/>
        <v>46128</v>
      </c>
      <c r="U93" s="212">
        <f t="shared" si="50"/>
        <v>46151</v>
      </c>
      <c r="V93" s="212">
        <f t="shared" si="51"/>
        <v>46151</v>
      </c>
      <c r="W93" s="212">
        <f t="shared" si="53"/>
        <v>46158</v>
      </c>
      <c r="X93" s="224"/>
      <c r="Y93" s="216"/>
      <c r="Z93" s="217"/>
      <c r="AA93" s="218"/>
      <c r="AB93" s="219"/>
      <c r="AC93" s="220"/>
      <c r="AD93" s="210"/>
      <c r="AE93" s="210"/>
      <c r="AF93" s="210"/>
      <c r="AG93" s="210"/>
    </row>
    <row r="94" spans="1:33" ht="30" x14ac:dyDescent="0.25">
      <c r="A94" s="527">
        <v>6.04</v>
      </c>
      <c r="B94" s="533" t="s">
        <v>1205</v>
      </c>
      <c r="C94" s="301" t="s">
        <v>1210</v>
      </c>
      <c r="D94" s="301"/>
      <c r="E94" s="231">
        <f t="shared" si="41"/>
        <v>45809</v>
      </c>
      <c r="F94" s="232">
        <v>0</v>
      </c>
      <c r="G94" s="231">
        <f t="shared" si="42"/>
        <v>45809</v>
      </c>
      <c r="H94" s="232">
        <v>0</v>
      </c>
      <c r="I94" s="231">
        <f t="shared" si="43"/>
        <v>45809</v>
      </c>
      <c r="J94" s="232">
        <v>0</v>
      </c>
      <c r="K94" s="231">
        <f t="shared" si="44"/>
        <v>45809</v>
      </c>
      <c r="L94" s="232">
        <v>0</v>
      </c>
      <c r="M94" s="231">
        <f t="shared" si="45"/>
        <v>45809</v>
      </c>
      <c r="N94" s="232">
        <v>0</v>
      </c>
      <c r="O94" s="231">
        <f t="shared" si="46"/>
        <v>45809</v>
      </c>
      <c r="P94" s="232">
        <v>0</v>
      </c>
      <c r="Q94" s="231">
        <f t="shared" si="47"/>
        <v>45809</v>
      </c>
      <c r="R94" s="213">
        <f t="shared" si="48"/>
        <v>0</v>
      </c>
      <c r="S94" s="212">
        <v>45809</v>
      </c>
      <c r="T94" s="212">
        <f t="shared" si="49"/>
        <v>46128</v>
      </c>
      <c r="U94" s="212">
        <f t="shared" si="50"/>
        <v>46151</v>
      </c>
      <c r="V94" s="212">
        <f t="shared" si="51"/>
        <v>46151</v>
      </c>
      <c r="W94" s="212">
        <f t="shared" si="53"/>
        <v>46158</v>
      </c>
      <c r="X94" s="224"/>
      <c r="Y94" s="216"/>
      <c r="Z94" s="217"/>
      <c r="AA94" s="218"/>
      <c r="AB94" s="219"/>
      <c r="AC94" s="220"/>
      <c r="AD94" s="210"/>
      <c r="AE94" s="210"/>
      <c r="AF94" s="210"/>
      <c r="AG94" s="210"/>
    </row>
    <row r="95" spans="1:33" ht="30" x14ac:dyDescent="0.25">
      <c r="A95" s="527">
        <v>6.04</v>
      </c>
      <c r="B95" s="533" t="s">
        <v>1205</v>
      </c>
      <c r="C95" s="301" t="s">
        <v>1211</v>
      </c>
      <c r="D95" s="301"/>
      <c r="E95" s="231">
        <f t="shared" si="41"/>
        <v>45809</v>
      </c>
      <c r="F95" s="232">
        <v>0</v>
      </c>
      <c r="G95" s="231">
        <f t="shared" si="42"/>
        <v>45809</v>
      </c>
      <c r="H95" s="232">
        <v>0</v>
      </c>
      <c r="I95" s="231">
        <f t="shared" si="43"/>
        <v>45809</v>
      </c>
      <c r="J95" s="232">
        <v>0</v>
      </c>
      <c r="K95" s="231">
        <f t="shared" si="44"/>
        <v>45809</v>
      </c>
      <c r="L95" s="232">
        <v>0</v>
      </c>
      <c r="M95" s="231">
        <f t="shared" si="45"/>
        <v>45809</v>
      </c>
      <c r="N95" s="232">
        <v>0</v>
      </c>
      <c r="O95" s="231">
        <f t="shared" si="46"/>
        <v>45809</v>
      </c>
      <c r="P95" s="232">
        <v>0</v>
      </c>
      <c r="Q95" s="231">
        <f t="shared" si="47"/>
        <v>45809</v>
      </c>
      <c r="R95" s="213">
        <f t="shared" si="48"/>
        <v>0</v>
      </c>
      <c r="S95" s="212">
        <v>45809</v>
      </c>
      <c r="T95" s="212">
        <f t="shared" si="49"/>
        <v>46128</v>
      </c>
      <c r="U95" s="212">
        <f t="shared" si="50"/>
        <v>46151</v>
      </c>
      <c r="V95" s="212">
        <f t="shared" si="51"/>
        <v>46151</v>
      </c>
      <c r="W95" s="212">
        <f t="shared" si="53"/>
        <v>46158</v>
      </c>
      <c r="X95" s="224"/>
      <c r="Y95" s="216"/>
      <c r="Z95" s="217"/>
      <c r="AA95" s="218"/>
      <c r="AB95" s="219"/>
      <c r="AC95" s="220"/>
      <c r="AD95" s="210"/>
      <c r="AE95" s="210"/>
      <c r="AF95" s="210"/>
      <c r="AG95" s="210"/>
    </row>
    <row r="96" spans="1:33" ht="30" x14ac:dyDescent="0.25">
      <c r="A96" s="527">
        <v>6.04</v>
      </c>
      <c r="B96" s="533" t="s">
        <v>1205</v>
      </c>
      <c r="C96" s="301" t="s">
        <v>1212</v>
      </c>
      <c r="D96" s="301"/>
      <c r="E96" s="231">
        <f t="shared" si="41"/>
        <v>45809</v>
      </c>
      <c r="F96" s="232">
        <v>0</v>
      </c>
      <c r="G96" s="231">
        <f t="shared" si="42"/>
        <v>45809</v>
      </c>
      <c r="H96" s="232">
        <v>0</v>
      </c>
      <c r="I96" s="231">
        <f t="shared" si="43"/>
        <v>45809</v>
      </c>
      <c r="J96" s="232">
        <v>0</v>
      </c>
      <c r="K96" s="231">
        <f t="shared" si="44"/>
        <v>45809</v>
      </c>
      <c r="L96" s="232">
        <v>0</v>
      </c>
      <c r="M96" s="231">
        <f t="shared" si="45"/>
        <v>45809</v>
      </c>
      <c r="N96" s="232">
        <v>0</v>
      </c>
      <c r="O96" s="231">
        <f t="shared" si="46"/>
        <v>45809</v>
      </c>
      <c r="P96" s="232">
        <v>0</v>
      </c>
      <c r="Q96" s="231">
        <f t="shared" si="47"/>
        <v>45809</v>
      </c>
      <c r="R96" s="213">
        <f t="shared" si="48"/>
        <v>0</v>
      </c>
      <c r="S96" s="212">
        <v>45809</v>
      </c>
      <c r="T96" s="212">
        <f t="shared" si="49"/>
        <v>46128</v>
      </c>
      <c r="U96" s="212">
        <f t="shared" si="50"/>
        <v>46151</v>
      </c>
      <c r="V96" s="212">
        <f t="shared" si="51"/>
        <v>46151</v>
      </c>
      <c r="W96" s="212">
        <f t="shared" si="53"/>
        <v>46158</v>
      </c>
      <c r="X96" s="224"/>
      <c r="Y96" s="216"/>
      <c r="Z96" s="217"/>
      <c r="AA96" s="218"/>
      <c r="AB96" s="219"/>
      <c r="AC96" s="220"/>
      <c r="AD96" s="210"/>
      <c r="AE96" s="210"/>
      <c r="AF96" s="210"/>
      <c r="AG96" s="210"/>
    </row>
    <row r="97" spans="1:33" x14ac:dyDescent="0.25">
      <c r="A97" s="209">
        <v>6.04</v>
      </c>
      <c r="B97" s="228" t="s">
        <v>1205</v>
      </c>
      <c r="C97" s="530" t="s">
        <v>1213</v>
      </c>
      <c r="D97" s="530"/>
      <c r="E97" s="231">
        <f t="shared" si="41"/>
        <v>45795</v>
      </c>
      <c r="F97" s="232">
        <v>7</v>
      </c>
      <c r="G97" s="231">
        <f t="shared" si="42"/>
        <v>45802</v>
      </c>
      <c r="H97" s="232">
        <v>0</v>
      </c>
      <c r="I97" s="231">
        <f t="shared" si="43"/>
        <v>45802</v>
      </c>
      <c r="J97" s="232">
        <v>7</v>
      </c>
      <c r="K97" s="231">
        <f t="shared" si="44"/>
        <v>45809</v>
      </c>
      <c r="L97" s="232">
        <v>0</v>
      </c>
      <c r="M97" s="231">
        <f t="shared" si="45"/>
        <v>45809</v>
      </c>
      <c r="N97" s="232">
        <v>0</v>
      </c>
      <c r="O97" s="231">
        <f t="shared" si="46"/>
        <v>45809</v>
      </c>
      <c r="P97" s="232">
        <v>0</v>
      </c>
      <c r="Q97" s="231">
        <f t="shared" si="47"/>
        <v>45809</v>
      </c>
      <c r="R97" s="213">
        <f t="shared" si="48"/>
        <v>14</v>
      </c>
      <c r="S97" s="212">
        <v>45809</v>
      </c>
      <c r="T97" s="212">
        <f t="shared" si="49"/>
        <v>46098</v>
      </c>
      <c r="U97" s="212">
        <f t="shared" si="50"/>
        <v>46121</v>
      </c>
      <c r="V97" s="212">
        <f t="shared" si="51"/>
        <v>46151</v>
      </c>
      <c r="W97" s="212">
        <f t="shared" si="53"/>
        <v>46158</v>
      </c>
      <c r="X97" s="224"/>
      <c r="Y97" s="216"/>
      <c r="Z97" s="217"/>
      <c r="AA97" s="218">
        <v>30</v>
      </c>
      <c r="AB97" s="219"/>
      <c r="AC97" s="220"/>
      <c r="AD97" s="210"/>
      <c r="AE97" s="210"/>
      <c r="AF97" s="210"/>
      <c r="AG97" s="210"/>
    </row>
    <row r="98" spans="1:33" x14ac:dyDescent="0.25">
      <c r="A98" s="527">
        <v>6.04</v>
      </c>
      <c r="B98" s="533" t="s">
        <v>1205</v>
      </c>
      <c r="C98" s="301" t="s">
        <v>1214</v>
      </c>
      <c r="D98" s="301"/>
      <c r="E98" s="231">
        <f t="shared" si="41"/>
        <v>45809</v>
      </c>
      <c r="F98" s="232">
        <v>0</v>
      </c>
      <c r="G98" s="231">
        <f t="shared" si="42"/>
        <v>45809</v>
      </c>
      <c r="H98" s="232">
        <v>0</v>
      </c>
      <c r="I98" s="231">
        <f t="shared" si="43"/>
        <v>45809</v>
      </c>
      <c r="J98" s="232">
        <v>0</v>
      </c>
      <c r="K98" s="231">
        <f t="shared" si="44"/>
        <v>45809</v>
      </c>
      <c r="L98" s="232">
        <v>0</v>
      </c>
      <c r="M98" s="231">
        <f t="shared" si="45"/>
        <v>45809</v>
      </c>
      <c r="N98" s="232">
        <v>0</v>
      </c>
      <c r="O98" s="231">
        <f t="shared" si="46"/>
        <v>45809</v>
      </c>
      <c r="P98" s="232">
        <v>0</v>
      </c>
      <c r="Q98" s="231">
        <f t="shared" si="47"/>
        <v>45809</v>
      </c>
      <c r="R98" s="213">
        <f t="shared" si="48"/>
        <v>0</v>
      </c>
      <c r="S98" s="212">
        <v>45809</v>
      </c>
      <c r="T98" s="212">
        <f t="shared" si="49"/>
        <v>46128</v>
      </c>
      <c r="U98" s="212">
        <f t="shared" si="50"/>
        <v>46151</v>
      </c>
      <c r="V98" s="212">
        <f t="shared" si="51"/>
        <v>46151</v>
      </c>
      <c r="W98" s="212">
        <f t="shared" si="53"/>
        <v>46158</v>
      </c>
      <c r="X98" s="224"/>
      <c r="Y98" s="216"/>
      <c r="Z98" s="217"/>
      <c r="AA98" s="218"/>
      <c r="AB98" s="219"/>
      <c r="AC98" s="220"/>
      <c r="AD98" s="210"/>
      <c r="AE98" s="210"/>
      <c r="AF98" s="210"/>
      <c r="AG98" s="210"/>
    </row>
    <row r="99" spans="1:33" x14ac:dyDescent="0.25">
      <c r="A99" s="527">
        <v>6.04</v>
      </c>
      <c r="B99" s="533" t="s">
        <v>1205</v>
      </c>
      <c r="C99" s="301" t="s">
        <v>1215</v>
      </c>
      <c r="D99" s="301"/>
      <c r="E99" s="231">
        <f t="shared" si="41"/>
        <v>45809</v>
      </c>
      <c r="F99" s="232">
        <v>0</v>
      </c>
      <c r="G99" s="231">
        <f t="shared" si="42"/>
        <v>45809</v>
      </c>
      <c r="H99" s="232">
        <v>0</v>
      </c>
      <c r="I99" s="231">
        <f t="shared" si="43"/>
        <v>45809</v>
      </c>
      <c r="J99" s="232">
        <v>0</v>
      </c>
      <c r="K99" s="231">
        <f t="shared" si="44"/>
        <v>45809</v>
      </c>
      <c r="L99" s="232">
        <v>0</v>
      </c>
      <c r="M99" s="231">
        <f t="shared" si="45"/>
        <v>45809</v>
      </c>
      <c r="N99" s="232">
        <v>0</v>
      </c>
      <c r="O99" s="231">
        <f t="shared" si="46"/>
        <v>45809</v>
      </c>
      <c r="P99" s="232">
        <v>0</v>
      </c>
      <c r="Q99" s="231">
        <f t="shared" si="47"/>
        <v>45809</v>
      </c>
      <c r="R99" s="213">
        <f t="shared" si="48"/>
        <v>0</v>
      </c>
      <c r="S99" s="212">
        <v>45809</v>
      </c>
      <c r="T99" s="212">
        <f t="shared" si="49"/>
        <v>46098</v>
      </c>
      <c r="U99" s="212">
        <f t="shared" si="50"/>
        <v>46121</v>
      </c>
      <c r="V99" s="212">
        <f t="shared" si="51"/>
        <v>46151</v>
      </c>
      <c r="W99" s="212">
        <f t="shared" si="53"/>
        <v>46158</v>
      </c>
      <c r="X99" s="224"/>
      <c r="Y99" s="216"/>
      <c r="Z99" s="217"/>
      <c r="AA99" s="218">
        <v>30</v>
      </c>
      <c r="AB99" s="219"/>
      <c r="AC99" s="220"/>
      <c r="AD99" s="210"/>
      <c r="AE99" s="210"/>
      <c r="AF99" s="210"/>
      <c r="AG99" s="210"/>
    </row>
    <row r="100" spans="1:33" ht="30" x14ac:dyDescent="0.25">
      <c r="A100" s="527">
        <v>6.04</v>
      </c>
      <c r="B100" s="528" t="s">
        <v>1205</v>
      </c>
      <c r="C100" s="301" t="s">
        <v>1216</v>
      </c>
      <c r="D100" s="301"/>
      <c r="E100" s="231">
        <f t="shared" si="41"/>
        <v>45809</v>
      </c>
      <c r="F100" s="232">
        <v>0</v>
      </c>
      <c r="G100" s="231">
        <f t="shared" si="42"/>
        <v>45809</v>
      </c>
      <c r="H100" s="232">
        <v>0</v>
      </c>
      <c r="I100" s="231">
        <f t="shared" si="43"/>
        <v>45809</v>
      </c>
      <c r="J100" s="232">
        <v>0</v>
      </c>
      <c r="K100" s="231">
        <f t="shared" si="44"/>
        <v>45809</v>
      </c>
      <c r="L100" s="232">
        <v>0</v>
      </c>
      <c r="M100" s="231">
        <f t="shared" si="45"/>
        <v>45809</v>
      </c>
      <c r="N100" s="232">
        <v>0</v>
      </c>
      <c r="O100" s="231">
        <f t="shared" si="46"/>
        <v>45809</v>
      </c>
      <c r="P100" s="232">
        <v>0</v>
      </c>
      <c r="Q100" s="231">
        <f t="shared" si="47"/>
        <v>45809</v>
      </c>
      <c r="R100" s="213">
        <f t="shared" si="48"/>
        <v>0</v>
      </c>
      <c r="S100" s="212">
        <v>45809</v>
      </c>
      <c r="T100" s="212">
        <f t="shared" si="49"/>
        <v>46098</v>
      </c>
      <c r="U100" s="212">
        <f t="shared" si="50"/>
        <v>46121</v>
      </c>
      <c r="V100" s="212">
        <f t="shared" si="51"/>
        <v>46151</v>
      </c>
      <c r="W100" s="212">
        <f t="shared" si="53"/>
        <v>46158</v>
      </c>
      <c r="X100" s="224"/>
      <c r="Y100" s="216"/>
      <c r="Z100" s="217"/>
      <c r="AA100" s="218">
        <v>30</v>
      </c>
      <c r="AB100" s="219"/>
      <c r="AC100" s="220"/>
      <c r="AD100" s="210"/>
      <c r="AE100" s="210"/>
      <c r="AF100" s="210"/>
      <c r="AG100" s="210"/>
    </row>
    <row r="101" spans="1:33" x14ac:dyDescent="0.25">
      <c r="A101" s="527">
        <v>6.04</v>
      </c>
      <c r="B101" s="528" t="s">
        <v>1205</v>
      </c>
      <c r="C101" s="532" t="s">
        <v>1217</v>
      </c>
      <c r="D101" s="532"/>
      <c r="E101" s="231">
        <f t="shared" si="41"/>
        <v>45809</v>
      </c>
      <c r="F101" s="232">
        <v>0</v>
      </c>
      <c r="G101" s="231">
        <f t="shared" si="42"/>
        <v>45809</v>
      </c>
      <c r="H101" s="232">
        <v>0</v>
      </c>
      <c r="I101" s="231">
        <f t="shared" si="43"/>
        <v>45809</v>
      </c>
      <c r="J101" s="232">
        <v>0</v>
      </c>
      <c r="K101" s="231">
        <f t="shared" si="44"/>
        <v>45809</v>
      </c>
      <c r="L101" s="232">
        <v>0</v>
      </c>
      <c r="M101" s="231">
        <f t="shared" si="45"/>
        <v>45809</v>
      </c>
      <c r="N101" s="232">
        <v>0</v>
      </c>
      <c r="O101" s="231">
        <f t="shared" si="46"/>
        <v>45809</v>
      </c>
      <c r="P101" s="232">
        <v>0</v>
      </c>
      <c r="Q101" s="231">
        <f t="shared" si="47"/>
        <v>45809</v>
      </c>
      <c r="R101" s="213">
        <f t="shared" si="48"/>
        <v>0</v>
      </c>
      <c r="S101" s="212">
        <v>45809</v>
      </c>
      <c r="T101" s="212">
        <f t="shared" si="49"/>
        <v>46098</v>
      </c>
      <c r="U101" s="212">
        <f t="shared" si="50"/>
        <v>46121</v>
      </c>
      <c r="V101" s="212">
        <f t="shared" si="51"/>
        <v>46151</v>
      </c>
      <c r="W101" s="212">
        <f>+$C$6-45</f>
        <v>46158</v>
      </c>
      <c r="X101" s="224"/>
      <c r="Y101" s="216"/>
      <c r="Z101" s="217"/>
      <c r="AA101" s="218">
        <v>30</v>
      </c>
      <c r="AB101" s="219"/>
      <c r="AC101" s="220"/>
      <c r="AD101" s="210"/>
      <c r="AE101" s="210"/>
      <c r="AF101" s="210"/>
      <c r="AG101" s="210"/>
    </row>
    <row r="102" spans="1:33" x14ac:dyDescent="0.25">
      <c r="A102" s="209">
        <v>6.04</v>
      </c>
      <c r="B102" s="210" t="s">
        <v>1205</v>
      </c>
      <c r="C102" s="530" t="s">
        <v>1218</v>
      </c>
      <c r="D102" s="530"/>
      <c r="E102" s="231">
        <f t="shared" si="41"/>
        <v>45795</v>
      </c>
      <c r="F102" s="232">
        <v>7</v>
      </c>
      <c r="G102" s="231">
        <f t="shared" si="42"/>
        <v>45802</v>
      </c>
      <c r="H102" s="232">
        <v>0</v>
      </c>
      <c r="I102" s="231">
        <f t="shared" si="43"/>
        <v>45802</v>
      </c>
      <c r="J102" s="232">
        <v>7</v>
      </c>
      <c r="K102" s="231">
        <f t="shared" si="44"/>
        <v>45809</v>
      </c>
      <c r="L102" s="232">
        <v>0</v>
      </c>
      <c r="M102" s="231">
        <f t="shared" si="45"/>
        <v>45809</v>
      </c>
      <c r="N102" s="232">
        <v>0</v>
      </c>
      <c r="O102" s="231">
        <f t="shared" si="46"/>
        <v>45809</v>
      </c>
      <c r="P102" s="232">
        <v>0</v>
      </c>
      <c r="Q102" s="231">
        <f t="shared" si="47"/>
        <v>45809</v>
      </c>
      <c r="R102" s="213">
        <f t="shared" si="48"/>
        <v>14</v>
      </c>
      <c r="S102" s="212">
        <v>45809</v>
      </c>
      <c r="T102" s="212">
        <f t="shared" si="49"/>
        <v>46098</v>
      </c>
      <c r="U102" s="212">
        <f t="shared" si="50"/>
        <v>46121</v>
      </c>
      <c r="V102" s="212">
        <f t="shared" si="51"/>
        <v>46151</v>
      </c>
      <c r="W102" s="212">
        <f t="shared" si="53"/>
        <v>46158</v>
      </c>
      <c r="X102" s="224"/>
      <c r="Y102" s="216"/>
      <c r="Z102" s="217"/>
      <c r="AA102" s="218">
        <v>30</v>
      </c>
      <c r="AB102" s="219"/>
      <c r="AC102" s="220"/>
      <c r="AD102" s="210"/>
      <c r="AE102" s="210"/>
      <c r="AF102" s="210"/>
      <c r="AG102" s="210"/>
    </row>
    <row r="103" spans="1:33" ht="30" x14ac:dyDescent="0.25">
      <c r="A103" s="209">
        <v>6.04</v>
      </c>
      <c r="B103" s="210" t="s">
        <v>1205</v>
      </c>
      <c r="C103" s="530" t="s">
        <v>1219</v>
      </c>
      <c r="D103" s="530"/>
      <c r="E103" s="231">
        <f t="shared" si="41"/>
        <v>45790</v>
      </c>
      <c r="F103" s="232">
        <v>7</v>
      </c>
      <c r="G103" s="231">
        <f t="shared" si="42"/>
        <v>45797</v>
      </c>
      <c r="H103" s="232">
        <v>0</v>
      </c>
      <c r="I103" s="231">
        <f t="shared" si="43"/>
        <v>45797</v>
      </c>
      <c r="J103" s="232">
        <v>7</v>
      </c>
      <c r="K103" s="231">
        <f t="shared" si="44"/>
        <v>45804</v>
      </c>
      <c r="L103" s="232">
        <v>0</v>
      </c>
      <c r="M103" s="231">
        <f t="shared" si="45"/>
        <v>45804</v>
      </c>
      <c r="N103" s="232">
        <v>0</v>
      </c>
      <c r="O103" s="231">
        <f t="shared" si="46"/>
        <v>45804</v>
      </c>
      <c r="P103" s="232">
        <v>5</v>
      </c>
      <c r="Q103" s="231">
        <f t="shared" si="47"/>
        <v>45809</v>
      </c>
      <c r="R103" s="213">
        <f t="shared" si="48"/>
        <v>19</v>
      </c>
      <c r="S103" s="212">
        <v>45809</v>
      </c>
      <c r="T103" s="212">
        <f t="shared" si="49"/>
        <v>46121</v>
      </c>
      <c r="U103" s="212">
        <f t="shared" si="50"/>
        <v>46144</v>
      </c>
      <c r="V103" s="212">
        <f t="shared" si="51"/>
        <v>46151</v>
      </c>
      <c r="W103" s="212">
        <f t="shared" si="53"/>
        <v>46158</v>
      </c>
      <c r="X103" s="224"/>
      <c r="Y103" s="216"/>
      <c r="Z103" s="217"/>
      <c r="AA103" s="218">
        <v>7</v>
      </c>
      <c r="AB103" s="219"/>
      <c r="AC103" s="220"/>
      <c r="AD103" s="210"/>
      <c r="AE103" s="210"/>
      <c r="AF103" s="210"/>
      <c r="AG103" s="210"/>
    </row>
    <row r="104" spans="1:33" x14ac:dyDescent="0.25">
      <c r="A104" s="527">
        <v>6.04</v>
      </c>
      <c r="B104" s="528" t="s">
        <v>1205</v>
      </c>
      <c r="C104" s="532" t="s">
        <v>1220</v>
      </c>
      <c r="D104" s="532"/>
      <c r="E104" s="231">
        <f t="shared" si="41"/>
        <v>45809</v>
      </c>
      <c r="F104" s="232">
        <v>0</v>
      </c>
      <c r="G104" s="231">
        <f t="shared" si="42"/>
        <v>45809</v>
      </c>
      <c r="H104" s="232">
        <v>0</v>
      </c>
      <c r="I104" s="231">
        <f t="shared" si="43"/>
        <v>45809</v>
      </c>
      <c r="J104" s="232">
        <v>0</v>
      </c>
      <c r="K104" s="231">
        <f t="shared" si="44"/>
        <v>45809</v>
      </c>
      <c r="L104" s="232">
        <v>0</v>
      </c>
      <c r="M104" s="231">
        <f t="shared" si="45"/>
        <v>45809</v>
      </c>
      <c r="N104" s="232">
        <v>0</v>
      </c>
      <c r="O104" s="231">
        <f t="shared" si="46"/>
        <v>45809</v>
      </c>
      <c r="P104" s="232">
        <v>0</v>
      </c>
      <c r="Q104" s="231">
        <f t="shared" si="47"/>
        <v>45809</v>
      </c>
      <c r="R104" s="213">
        <f t="shared" si="48"/>
        <v>0</v>
      </c>
      <c r="S104" s="212">
        <v>45809</v>
      </c>
      <c r="T104" s="212">
        <f t="shared" si="49"/>
        <v>46038</v>
      </c>
      <c r="U104" s="212">
        <f t="shared" si="50"/>
        <v>46061</v>
      </c>
      <c r="V104" s="212">
        <f t="shared" si="51"/>
        <v>46151</v>
      </c>
      <c r="W104" s="212">
        <f t="shared" si="53"/>
        <v>46158</v>
      </c>
      <c r="X104" s="224"/>
      <c r="Y104" s="216"/>
      <c r="Z104" s="217"/>
      <c r="AA104" s="218">
        <v>90</v>
      </c>
      <c r="AB104" s="219"/>
      <c r="AC104" s="220"/>
      <c r="AD104" s="210"/>
      <c r="AE104" s="210"/>
      <c r="AF104" s="210"/>
      <c r="AG104" s="210"/>
    </row>
    <row r="105" spans="1:33" x14ac:dyDescent="0.25">
      <c r="A105" s="209">
        <v>6.04</v>
      </c>
      <c r="B105" s="210" t="s">
        <v>1205</v>
      </c>
      <c r="C105" s="530" t="s">
        <v>1221</v>
      </c>
      <c r="D105" s="530"/>
      <c r="E105" s="231">
        <f t="shared" si="41"/>
        <v>45787</v>
      </c>
      <c r="F105" s="232">
        <v>10</v>
      </c>
      <c r="G105" s="231">
        <f t="shared" si="42"/>
        <v>45797</v>
      </c>
      <c r="H105" s="232">
        <v>0</v>
      </c>
      <c r="I105" s="231">
        <f t="shared" si="43"/>
        <v>45797</v>
      </c>
      <c r="J105" s="232">
        <v>7</v>
      </c>
      <c r="K105" s="231">
        <f t="shared" si="44"/>
        <v>45804</v>
      </c>
      <c r="L105" s="232">
        <v>0</v>
      </c>
      <c r="M105" s="231">
        <f t="shared" si="45"/>
        <v>45804</v>
      </c>
      <c r="N105" s="232">
        <v>0</v>
      </c>
      <c r="O105" s="231">
        <f t="shared" si="46"/>
        <v>45804</v>
      </c>
      <c r="P105" s="232">
        <v>5</v>
      </c>
      <c r="Q105" s="231">
        <f t="shared" si="47"/>
        <v>45809</v>
      </c>
      <c r="R105" s="213">
        <f t="shared" si="48"/>
        <v>22</v>
      </c>
      <c r="S105" s="212">
        <v>45809</v>
      </c>
      <c r="T105" s="212">
        <f t="shared" si="49"/>
        <v>46038</v>
      </c>
      <c r="U105" s="212">
        <f t="shared" si="50"/>
        <v>46061</v>
      </c>
      <c r="V105" s="212">
        <f t="shared" si="51"/>
        <v>46151</v>
      </c>
      <c r="W105" s="212">
        <f t="shared" si="53"/>
        <v>46158</v>
      </c>
      <c r="X105" s="224"/>
      <c r="Y105" s="216"/>
      <c r="Z105" s="217"/>
      <c r="AA105" s="218">
        <v>90</v>
      </c>
      <c r="AB105" s="219"/>
      <c r="AC105" s="220"/>
      <c r="AD105" s="210"/>
      <c r="AE105" s="210"/>
      <c r="AF105" s="210"/>
      <c r="AG105" s="210"/>
    </row>
    <row r="106" spans="1:33" x14ac:dyDescent="0.25">
      <c r="A106" s="209">
        <v>6.04</v>
      </c>
      <c r="B106" s="210" t="s">
        <v>1205</v>
      </c>
      <c r="C106" s="530" t="s">
        <v>1222</v>
      </c>
      <c r="D106" s="530"/>
      <c r="E106" s="231">
        <f t="shared" si="41"/>
        <v>45787</v>
      </c>
      <c r="F106" s="232">
        <v>10</v>
      </c>
      <c r="G106" s="231">
        <f t="shared" si="42"/>
        <v>45797</v>
      </c>
      <c r="H106" s="232">
        <v>0</v>
      </c>
      <c r="I106" s="231">
        <f t="shared" si="43"/>
        <v>45797</v>
      </c>
      <c r="J106" s="232">
        <v>7</v>
      </c>
      <c r="K106" s="231">
        <f t="shared" si="44"/>
        <v>45804</v>
      </c>
      <c r="L106" s="232">
        <v>0</v>
      </c>
      <c r="M106" s="231">
        <f t="shared" si="45"/>
        <v>45804</v>
      </c>
      <c r="N106" s="232">
        <v>0</v>
      </c>
      <c r="O106" s="231">
        <f t="shared" si="46"/>
        <v>45804</v>
      </c>
      <c r="P106" s="232">
        <v>5</v>
      </c>
      <c r="Q106" s="231">
        <f t="shared" si="47"/>
        <v>45809</v>
      </c>
      <c r="R106" s="213">
        <f t="shared" si="48"/>
        <v>22</v>
      </c>
      <c r="S106" s="212">
        <v>45809</v>
      </c>
      <c r="T106" s="212">
        <f t="shared" si="49"/>
        <v>46038</v>
      </c>
      <c r="U106" s="212">
        <f t="shared" si="50"/>
        <v>46061</v>
      </c>
      <c r="V106" s="212">
        <f t="shared" si="51"/>
        <v>46151</v>
      </c>
      <c r="W106" s="212">
        <f t="shared" si="53"/>
        <v>46158</v>
      </c>
      <c r="X106" s="224"/>
      <c r="Y106" s="216"/>
      <c r="Z106" s="217"/>
      <c r="AA106" s="218">
        <v>90</v>
      </c>
      <c r="AB106" s="219"/>
      <c r="AC106" s="220"/>
      <c r="AD106" s="210"/>
      <c r="AE106" s="210"/>
      <c r="AF106" s="210"/>
      <c r="AG106" s="210"/>
    </row>
    <row r="107" spans="1:33" x14ac:dyDescent="0.25">
      <c r="A107" s="686" t="s">
        <v>1223</v>
      </c>
      <c r="B107" s="687"/>
      <c r="C107" s="687"/>
      <c r="D107" s="687"/>
      <c r="E107" s="687"/>
      <c r="F107" s="687"/>
      <c r="G107" s="687"/>
      <c r="H107" s="687"/>
      <c r="I107" s="687"/>
      <c r="J107" s="687"/>
      <c r="K107" s="687"/>
      <c r="L107" s="687"/>
      <c r="M107" s="687"/>
      <c r="N107" s="687"/>
      <c r="O107" s="687"/>
      <c r="P107" s="687"/>
      <c r="Q107" s="687"/>
      <c r="R107" s="687"/>
      <c r="S107" s="687"/>
      <c r="T107" s="687"/>
      <c r="U107" s="687"/>
      <c r="V107" s="687"/>
      <c r="W107" s="687"/>
      <c r="X107" s="687"/>
      <c r="Y107" s="687"/>
      <c r="Z107" s="687"/>
      <c r="AA107" s="687"/>
      <c r="AB107" s="210"/>
      <c r="AC107" s="210"/>
      <c r="AD107" s="210"/>
      <c r="AE107" s="210"/>
      <c r="AF107" s="210"/>
      <c r="AG107" s="210"/>
    </row>
    <row r="108" spans="1:33" x14ac:dyDescent="0.25">
      <c r="A108" s="209">
        <v>7.01</v>
      </c>
      <c r="B108" s="210" t="s">
        <v>125</v>
      </c>
      <c r="C108" s="211" t="s">
        <v>1224</v>
      </c>
      <c r="D108" s="211"/>
      <c r="E108" s="231">
        <f t="shared" ref="E108:E171" si="54">S108-(F108+H108+J108+L108+N108+P108)</f>
        <v>45739</v>
      </c>
      <c r="F108" s="232">
        <v>10</v>
      </c>
      <c r="G108" s="231">
        <f t="shared" ref="G108:G171" si="55">E108+F108</f>
        <v>45749</v>
      </c>
      <c r="H108" s="232">
        <v>0</v>
      </c>
      <c r="I108" s="231">
        <f t="shared" ref="I108:I171" si="56">G108+H108</f>
        <v>45749</v>
      </c>
      <c r="J108" s="232">
        <v>10</v>
      </c>
      <c r="K108" s="231">
        <f t="shared" ref="K108:K171" si="57">I108+J108</f>
        <v>45759</v>
      </c>
      <c r="L108" s="232">
        <v>45</v>
      </c>
      <c r="M108" s="231">
        <f t="shared" ref="M108:M171" si="58">K108+L108</f>
        <v>45804</v>
      </c>
      <c r="N108" s="232">
        <v>0</v>
      </c>
      <c r="O108" s="231">
        <f t="shared" ref="O108:O171" si="59">M108+N108</f>
        <v>45804</v>
      </c>
      <c r="P108" s="232">
        <v>5</v>
      </c>
      <c r="Q108" s="231">
        <f t="shared" ref="Q108:Q171" si="60">O108+P108</f>
        <v>45809</v>
      </c>
      <c r="R108" s="213">
        <f t="shared" ref="R108:R171" si="61">P108+N108+L108+J108+H108+F108</f>
        <v>70</v>
      </c>
      <c r="S108" s="212">
        <v>45809</v>
      </c>
      <c r="T108" s="212">
        <f t="shared" ref="T108:T171" si="62">+U108-23</f>
        <v>46018</v>
      </c>
      <c r="U108" s="212">
        <f t="shared" ref="U108:U171" si="63">+V108-AA108</f>
        <v>46041</v>
      </c>
      <c r="V108" s="212">
        <f t="shared" ref="V108:V171" si="64">+W108-7</f>
        <v>46101</v>
      </c>
      <c r="W108" s="223">
        <f>+$C$7-80</f>
        <v>46108</v>
      </c>
      <c r="X108" s="211"/>
      <c r="Y108" s="211"/>
      <c r="Z108" s="229"/>
      <c r="AA108" s="218">
        <v>60</v>
      </c>
      <c r="AB108" s="219"/>
      <c r="AC108" s="220"/>
      <c r="AD108" s="210"/>
      <c r="AE108" s="210"/>
      <c r="AF108" s="210"/>
      <c r="AG108" s="210"/>
    </row>
    <row r="109" spans="1:33" x14ac:dyDescent="0.25">
      <c r="A109" s="209">
        <v>7.01</v>
      </c>
      <c r="B109" s="210" t="s">
        <v>125</v>
      </c>
      <c r="C109" s="211" t="s">
        <v>1225</v>
      </c>
      <c r="D109" s="211"/>
      <c r="E109" s="231">
        <f t="shared" si="54"/>
        <v>45739</v>
      </c>
      <c r="F109" s="232">
        <v>10</v>
      </c>
      <c r="G109" s="231">
        <f t="shared" si="55"/>
        <v>45749</v>
      </c>
      <c r="H109" s="232">
        <v>0</v>
      </c>
      <c r="I109" s="231">
        <f t="shared" si="56"/>
        <v>45749</v>
      </c>
      <c r="J109" s="232">
        <v>10</v>
      </c>
      <c r="K109" s="231">
        <f t="shared" si="57"/>
        <v>45759</v>
      </c>
      <c r="L109" s="232">
        <v>45</v>
      </c>
      <c r="M109" s="231">
        <f t="shared" si="58"/>
        <v>45804</v>
      </c>
      <c r="N109" s="232">
        <v>0</v>
      </c>
      <c r="O109" s="231">
        <f t="shared" si="59"/>
        <v>45804</v>
      </c>
      <c r="P109" s="232">
        <v>5</v>
      </c>
      <c r="Q109" s="231">
        <f t="shared" si="60"/>
        <v>45809</v>
      </c>
      <c r="R109" s="213">
        <f t="shared" si="61"/>
        <v>70</v>
      </c>
      <c r="S109" s="212">
        <v>45809</v>
      </c>
      <c r="T109" s="212">
        <f t="shared" si="62"/>
        <v>46018</v>
      </c>
      <c r="U109" s="212">
        <f t="shared" si="63"/>
        <v>46041</v>
      </c>
      <c r="V109" s="212">
        <f t="shared" si="64"/>
        <v>46101</v>
      </c>
      <c r="W109" s="223">
        <f t="shared" ref="W109:W117" si="65">+$C$7-80</f>
        <v>46108</v>
      </c>
      <c r="X109" s="211"/>
      <c r="Y109" s="211"/>
      <c r="Z109" s="229"/>
      <c r="AA109" s="218">
        <v>60</v>
      </c>
      <c r="AB109" s="219"/>
      <c r="AC109" s="220"/>
      <c r="AD109" s="210"/>
      <c r="AE109" s="210"/>
      <c r="AF109" s="210"/>
      <c r="AG109" s="210"/>
    </row>
    <row r="110" spans="1:33" x14ac:dyDescent="0.25">
      <c r="A110" s="209">
        <v>7.01</v>
      </c>
      <c r="B110" s="210" t="s">
        <v>125</v>
      </c>
      <c r="C110" s="211" t="s">
        <v>1226</v>
      </c>
      <c r="D110" s="211"/>
      <c r="E110" s="231">
        <f t="shared" si="54"/>
        <v>45739</v>
      </c>
      <c r="F110" s="232">
        <v>10</v>
      </c>
      <c r="G110" s="231">
        <f t="shared" si="55"/>
        <v>45749</v>
      </c>
      <c r="H110" s="232">
        <v>0</v>
      </c>
      <c r="I110" s="231">
        <f t="shared" si="56"/>
        <v>45749</v>
      </c>
      <c r="J110" s="232">
        <v>10</v>
      </c>
      <c r="K110" s="231">
        <f t="shared" si="57"/>
        <v>45759</v>
      </c>
      <c r="L110" s="232">
        <v>45</v>
      </c>
      <c r="M110" s="231">
        <f t="shared" si="58"/>
        <v>45804</v>
      </c>
      <c r="N110" s="232">
        <v>0</v>
      </c>
      <c r="O110" s="231">
        <f t="shared" si="59"/>
        <v>45804</v>
      </c>
      <c r="P110" s="232">
        <v>5</v>
      </c>
      <c r="Q110" s="231">
        <f t="shared" si="60"/>
        <v>45809</v>
      </c>
      <c r="R110" s="213">
        <f t="shared" si="61"/>
        <v>70</v>
      </c>
      <c r="S110" s="212">
        <v>45809</v>
      </c>
      <c r="T110" s="212">
        <f t="shared" si="62"/>
        <v>46018</v>
      </c>
      <c r="U110" s="212">
        <f t="shared" si="63"/>
        <v>46041</v>
      </c>
      <c r="V110" s="212">
        <f t="shared" si="64"/>
        <v>46101</v>
      </c>
      <c r="W110" s="223">
        <f t="shared" si="65"/>
        <v>46108</v>
      </c>
      <c r="X110" s="211"/>
      <c r="Y110" s="211"/>
      <c r="Z110" s="229"/>
      <c r="AA110" s="218">
        <v>60</v>
      </c>
      <c r="AB110" s="219"/>
      <c r="AC110" s="220"/>
      <c r="AD110" s="210"/>
      <c r="AE110" s="210"/>
      <c r="AF110" s="210"/>
      <c r="AG110" s="210"/>
    </row>
    <row r="111" spans="1:33" x14ac:dyDescent="0.25">
      <c r="A111" s="209">
        <v>7.01</v>
      </c>
      <c r="B111" s="210" t="s">
        <v>125</v>
      </c>
      <c r="C111" s="211" t="s">
        <v>1227</v>
      </c>
      <c r="D111" s="211"/>
      <c r="E111" s="231">
        <f t="shared" si="54"/>
        <v>45739</v>
      </c>
      <c r="F111" s="232">
        <v>10</v>
      </c>
      <c r="G111" s="231">
        <f t="shared" si="55"/>
        <v>45749</v>
      </c>
      <c r="H111" s="232">
        <v>0</v>
      </c>
      <c r="I111" s="231">
        <f t="shared" si="56"/>
        <v>45749</v>
      </c>
      <c r="J111" s="232">
        <v>10</v>
      </c>
      <c r="K111" s="231">
        <f t="shared" si="57"/>
        <v>45759</v>
      </c>
      <c r="L111" s="232">
        <v>45</v>
      </c>
      <c r="M111" s="231">
        <f t="shared" si="58"/>
        <v>45804</v>
      </c>
      <c r="N111" s="232">
        <v>0</v>
      </c>
      <c r="O111" s="231">
        <f t="shared" si="59"/>
        <v>45804</v>
      </c>
      <c r="P111" s="232">
        <v>5</v>
      </c>
      <c r="Q111" s="231">
        <f t="shared" si="60"/>
        <v>45809</v>
      </c>
      <c r="R111" s="213">
        <f t="shared" si="61"/>
        <v>70</v>
      </c>
      <c r="S111" s="212">
        <v>45809</v>
      </c>
      <c r="T111" s="212">
        <f t="shared" si="62"/>
        <v>46018</v>
      </c>
      <c r="U111" s="212">
        <f t="shared" si="63"/>
        <v>46041</v>
      </c>
      <c r="V111" s="212">
        <f t="shared" si="64"/>
        <v>46101</v>
      </c>
      <c r="W111" s="223">
        <f t="shared" si="65"/>
        <v>46108</v>
      </c>
      <c r="X111" s="211"/>
      <c r="Y111" s="211"/>
      <c r="Z111" s="229"/>
      <c r="AA111" s="218">
        <v>60</v>
      </c>
      <c r="AB111" s="219"/>
      <c r="AC111" s="220"/>
      <c r="AD111" s="210"/>
      <c r="AE111" s="210"/>
      <c r="AF111" s="210"/>
      <c r="AG111" s="210"/>
    </row>
    <row r="112" spans="1:33" ht="30" x14ac:dyDescent="0.25">
      <c r="A112" s="527">
        <v>7.01</v>
      </c>
      <c r="B112" s="533" t="s">
        <v>125</v>
      </c>
      <c r="C112" s="301" t="s">
        <v>1228</v>
      </c>
      <c r="D112" s="301"/>
      <c r="E112" s="231">
        <f t="shared" si="54"/>
        <v>45809</v>
      </c>
      <c r="F112" s="232">
        <v>0</v>
      </c>
      <c r="G112" s="231">
        <f t="shared" si="55"/>
        <v>45809</v>
      </c>
      <c r="H112" s="232">
        <v>0</v>
      </c>
      <c r="I112" s="231">
        <f t="shared" si="56"/>
        <v>45809</v>
      </c>
      <c r="J112" s="232">
        <v>0</v>
      </c>
      <c r="K112" s="231">
        <f t="shared" si="57"/>
        <v>45809</v>
      </c>
      <c r="L112" s="232">
        <v>0</v>
      </c>
      <c r="M112" s="231">
        <f t="shared" si="58"/>
        <v>45809</v>
      </c>
      <c r="N112" s="232">
        <v>0</v>
      </c>
      <c r="O112" s="231">
        <f t="shared" si="59"/>
        <v>45809</v>
      </c>
      <c r="P112" s="232">
        <v>0</v>
      </c>
      <c r="Q112" s="231">
        <f t="shared" si="60"/>
        <v>45809</v>
      </c>
      <c r="R112" s="213">
        <f t="shared" si="61"/>
        <v>0</v>
      </c>
      <c r="S112" s="212">
        <v>45809</v>
      </c>
      <c r="T112" s="212">
        <f t="shared" si="62"/>
        <v>46078</v>
      </c>
      <c r="U112" s="212">
        <f t="shared" si="63"/>
        <v>46101</v>
      </c>
      <c r="V112" s="212">
        <f t="shared" si="64"/>
        <v>46101</v>
      </c>
      <c r="W112" s="223">
        <f t="shared" si="65"/>
        <v>46108</v>
      </c>
      <c r="X112" s="211"/>
      <c r="Y112" s="211"/>
      <c r="Z112" s="229"/>
      <c r="AA112" s="218"/>
      <c r="AB112" s="219"/>
      <c r="AC112" s="220"/>
      <c r="AD112" s="210"/>
      <c r="AE112" s="210"/>
      <c r="AF112" s="210"/>
      <c r="AG112" s="210"/>
    </row>
    <row r="113" spans="1:33" x14ac:dyDescent="0.25">
      <c r="A113" s="209">
        <v>7.01</v>
      </c>
      <c r="B113" s="210" t="s">
        <v>125</v>
      </c>
      <c r="C113" s="211" t="s">
        <v>1229</v>
      </c>
      <c r="D113" s="211"/>
      <c r="E113" s="231">
        <f t="shared" si="54"/>
        <v>45739</v>
      </c>
      <c r="F113" s="232">
        <v>10</v>
      </c>
      <c r="G113" s="231">
        <f t="shared" si="55"/>
        <v>45749</v>
      </c>
      <c r="H113" s="232">
        <v>0</v>
      </c>
      <c r="I113" s="231">
        <f t="shared" si="56"/>
        <v>45749</v>
      </c>
      <c r="J113" s="232">
        <v>10</v>
      </c>
      <c r="K113" s="231">
        <f t="shared" si="57"/>
        <v>45759</v>
      </c>
      <c r="L113" s="232">
        <v>45</v>
      </c>
      <c r="M113" s="231">
        <f t="shared" si="58"/>
        <v>45804</v>
      </c>
      <c r="N113" s="232">
        <v>0</v>
      </c>
      <c r="O113" s="231">
        <f t="shared" si="59"/>
        <v>45804</v>
      </c>
      <c r="P113" s="232">
        <v>5</v>
      </c>
      <c r="Q113" s="231">
        <f t="shared" si="60"/>
        <v>45809</v>
      </c>
      <c r="R113" s="213">
        <f t="shared" si="61"/>
        <v>70</v>
      </c>
      <c r="S113" s="212">
        <v>45809</v>
      </c>
      <c r="T113" s="212">
        <f t="shared" si="62"/>
        <v>46068</v>
      </c>
      <c r="U113" s="212">
        <f t="shared" si="63"/>
        <v>46091</v>
      </c>
      <c r="V113" s="212">
        <f t="shared" si="64"/>
        <v>46151</v>
      </c>
      <c r="W113" s="223">
        <f>+$C$7-30</f>
        <v>46158</v>
      </c>
      <c r="X113" s="211"/>
      <c r="Y113" s="211"/>
      <c r="Z113" s="229"/>
      <c r="AA113" s="218">
        <v>60</v>
      </c>
      <c r="AB113" s="219"/>
      <c r="AC113" s="220"/>
      <c r="AD113" s="210"/>
      <c r="AE113" s="210"/>
      <c r="AF113" s="210"/>
      <c r="AG113" s="210"/>
    </row>
    <row r="114" spans="1:33" x14ac:dyDescent="0.25">
      <c r="A114" s="209">
        <v>7.01</v>
      </c>
      <c r="B114" s="210" t="s">
        <v>125</v>
      </c>
      <c r="C114" s="211" t="s">
        <v>1230</v>
      </c>
      <c r="D114" s="211"/>
      <c r="E114" s="231">
        <f t="shared" si="54"/>
        <v>45739</v>
      </c>
      <c r="F114" s="232">
        <v>10</v>
      </c>
      <c r="G114" s="231">
        <f t="shared" si="55"/>
        <v>45749</v>
      </c>
      <c r="H114" s="232">
        <v>0</v>
      </c>
      <c r="I114" s="231">
        <f t="shared" si="56"/>
        <v>45749</v>
      </c>
      <c r="J114" s="232">
        <v>10</v>
      </c>
      <c r="K114" s="231">
        <f t="shared" si="57"/>
        <v>45759</v>
      </c>
      <c r="L114" s="232">
        <v>45</v>
      </c>
      <c r="M114" s="231">
        <f t="shared" si="58"/>
        <v>45804</v>
      </c>
      <c r="N114" s="232">
        <v>0</v>
      </c>
      <c r="O114" s="231">
        <f t="shared" si="59"/>
        <v>45804</v>
      </c>
      <c r="P114" s="232">
        <v>5</v>
      </c>
      <c r="Q114" s="231">
        <f t="shared" si="60"/>
        <v>45809</v>
      </c>
      <c r="R114" s="213">
        <f t="shared" si="61"/>
        <v>70</v>
      </c>
      <c r="S114" s="212">
        <v>45809</v>
      </c>
      <c r="T114" s="212">
        <f t="shared" si="62"/>
        <v>46068</v>
      </c>
      <c r="U114" s="212">
        <f t="shared" si="63"/>
        <v>46091</v>
      </c>
      <c r="V114" s="212">
        <f t="shared" si="64"/>
        <v>46151</v>
      </c>
      <c r="W114" s="223">
        <f>+$C$7-30</f>
        <v>46158</v>
      </c>
      <c r="X114" s="211"/>
      <c r="Y114" s="211"/>
      <c r="Z114" s="229"/>
      <c r="AA114" s="218">
        <v>60</v>
      </c>
      <c r="AB114" s="219"/>
      <c r="AC114" s="220"/>
      <c r="AD114" s="210"/>
      <c r="AE114" s="210"/>
      <c r="AF114" s="210"/>
      <c r="AG114" s="210"/>
    </row>
    <row r="115" spans="1:33" x14ac:dyDescent="0.25">
      <c r="A115" s="209">
        <v>7.01</v>
      </c>
      <c r="B115" s="210" t="s">
        <v>125</v>
      </c>
      <c r="C115" s="211" t="s">
        <v>1231</v>
      </c>
      <c r="D115" s="211"/>
      <c r="E115" s="231">
        <f t="shared" si="54"/>
        <v>45739</v>
      </c>
      <c r="F115" s="232">
        <v>10</v>
      </c>
      <c r="G115" s="231">
        <f t="shared" si="55"/>
        <v>45749</v>
      </c>
      <c r="H115" s="232">
        <v>0</v>
      </c>
      <c r="I115" s="231">
        <f t="shared" si="56"/>
        <v>45749</v>
      </c>
      <c r="J115" s="232">
        <v>10</v>
      </c>
      <c r="K115" s="231">
        <f t="shared" si="57"/>
        <v>45759</v>
      </c>
      <c r="L115" s="232">
        <v>45</v>
      </c>
      <c r="M115" s="231">
        <f t="shared" si="58"/>
        <v>45804</v>
      </c>
      <c r="N115" s="232">
        <v>0</v>
      </c>
      <c r="O115" s="231">
        <f t="shared" si="59"/>
        <v>45804</v>
      </c>
      <c r="P115" s="232">
        <v>5</v>
      </c>
      <c r="Q115" s="231">
        <f t="shared" si="60"/>
        <v>45809</v>
      </c>
      <c r="R115" s="213">
        <f t="shared" si="61"/>
        <v>70</v>
      </c>
      <c r="S115" s="212">
        <v>45809</v>
      </c>
      <c r="T115" s="212">
        <f t="shared" si="62"/>
        <v>46068</v>
      </c>
      <c r="U115" s="212">
        <f t="shared" si="63"/>
        <v>46091</v>
      </c>
      <c r="V115" s="212">
        <f t="shared" si="64"/>
        <v>46151</v>
      </c>
      <c r="W115" s="223">
        <f>+$C$7-30</f>
        <v>46158</v>
      </c>
      <c r="X115" s="211"/>
      <c r="Y115" s="211"/>
      <c r="Z115" s="229"/>
      <c r="AA115" s="218">
        <v>60</v>
      </c>
      <c r="AB115" s="219"/>
      <c r="AC115" s="220"/>
      <c r="AD115" s="210"/>
      <c r="AE115" s="210"/>
      <c r="AF115" s="210"/>
      <c r="AG115" s="210"/>
    </row>
    <row r="116" spans="1:33" ht="30" x14ac:dyDescent="0.25">
      <c r="A116" s="209">
        <v>7.02</v>
      </c>
      <c r="B116" s="210" t="s">
        <v>1232</v>
      </c>
      <c r="C116" s="211" t="s">
        <v>1233</v>
      </c>
      <c r="D116" s="211"/>
      <c r="E116" s="231">
        <f t="shared" si="54"/>
        <v>45664</v>
      </c>
      <c r="F116" s="232">
        <v>10</v>
      </c>
      <c r="G116" s="231">
        <f t="shared" si="55"/>
        <v>45674</v>
      </c>
      <c r="H116" s="232">
        <v>0</v>
      </c>
      <c r="I116" s="231">
        <f t="shared" si="56"/>
        <v>45674</v>
      </c>
      <c r="J116" s="232">
        <v>10</v>
      </c>
      <c r="K116" s="231">
        <f t="shared" si="57"/>
        <v>45684</v>
      </c>
      <c r="L116" s="232">
        <v>60</v>
      </c>
      <c r="M116" s="231">
        <f t="shared" si="58"/>
        <v>45744</v>
      </c>
      <c r="N116" s="232">
        <v>60</v>
      </c>
      <c r="O116" s="231">
        <f t="shared" si="59"/>
        <v>45804</v>
      </c>
      <c r="P116" s="232">
        <v>5</v>
      </c>
      <c r="Q116" s="231">
        <f t="shared" si="60"/>
        <v>45809</v>
      </c>
      <c r="R116" s="213">
        <f t="shared" si="61"/>
        <v>145</v>
      </c>
      <c r="S116" s="212">
        <v>45809</v>
      </c>
      <c r="T116" s="212">
        <f t="shared" si="62"/>
        <v>45988</v>
      </c>
      <c r="U116" s="212">
        <f t="shared" si="63"/>
        <v>46011</v>
      </c>
      <c r="V116" s="212">
        <f t="shared" si="64"/>
        <v>46101</v>
      </c>
      <c r="W116" s="223">
        <f t="shared" si="65"/>
        <v>46108</v>
      </c>
      <c r="X116" s="211"/>
      <c r="Y116" s="211"/>
      <c r="Z116" s="229"/>
      <c r="AA116" s="218">
        <v>90</v>
      </c>
      <c r="AB116" s="219"/>
      <c r="AC116" s="220"/>
      <c r="AD116" s="210"/>
      <c r="AE116" s="210"/>
      <c r="AF116" s="210"/>
      <c r="AG116" s="210"/>
    </row>
    <row r="117" spans="1:33" x14ac:dyDescent="0.25">
      <c r="A117" s="209">
        <v>7.02</v>
      </c>
      <c r="B117" s="210" t="s">
        <v>1232</v>
      </c>
      <c r="C117" s="211" t="s">
        <v>1234</v>
      </c>
      <c r="D117" s="211"/>
      <c r="E117" s="231">
        <f t="shared" si="54"/>
        <v>45664</v>
      </c>
      <c r="F117" s="232">
        <v>10</v>
      </c>
      <c r="G117" s="231">
        <f t="shared" si="55"/>
        <v>45674</v>
      </c>
      <c r="H117" s="232">
        <v>0</v>
      </c>
      <c r="I117" s="231">
        <f t="shared" si="56"/>
        <v>45674</v>
      </c>
      <c r="J117" s="232">
        <v>10</v>
      </c>
      <c r="K117" s="231">
        <f t="shared" si="57"/>
        <v>45684</v>
      </c>
      <c r="L117" s="232">
        <v>60</v>
      </c>
      <c r="M117" s="231">
        <f t="shared" si="58"/>
        <v>45744</v>
      </c>
      <c r="N117" s="232">
        <v>60</v>
      </c>
      <c r="O117" s="231">
        <f t="shared" si="59"/>
        <v>45804</v>
      </c>
      <c r="P117" s="232">
        <v>5</v>
      </c>
      <c r="Q117" s="231">
        <f t="shared" si="60"/>
        <v>45809</v>
      </c>
      <c r="R117" s="213">
        <f t="shared" si="61"/>
        <v>145</v>
      </c>
      <c r="S117" s="212">
        <v>45809</v>
      </c>
      <c r="T117" s="212">
        <f t="shared" si="62"/>
        <v>45988</v>
      </c>
      <c r="U117" s="212">
        <f t="shared" si="63"/>
        <v>46011</v>
      </c>
      <c r="V117" s="212">
        <f t="shared" si="64"/>
        <v>46101</v>
      </c>
      <c r="W117" s="223">
        <f t="shared" si="65"/>
        <v>46108</v>
      </c>
      <c r="X117" s="211"/>
      <c r="Y117" s="211"/>
      <c r="Z117" s="229"/>
      <c r="AA117" s="218">
        <v>90</v>
      </c>
      <c r="AB117" s="219"/>
      <c r="AC117" s="220"/>
      <c r="AD117" s="210"/>
      <c r="AE117" s="210"/>
      <c r="AF117" s="210"/>
      <c r="AG117" s="210"/>
    </row>
    <row r="118" spans="1:33" x14ac:dyDescent="0.25">
      <c r="A118" s="209">
        <v>7.02</v>
      </c>
      <c r="B118" s="210" t="s">
        <v>1232</v>
      </c>
      <c r="C118" s="211" t="s">
        <v>1235</v>
      </c>
      <c r="D118" s="211"/>
      <c r="E118" s="231">
        <f t="shared" si="54"/>
        <v>45654</v>
      </c>
      <c r="F118" s="232">
        <v>10</v>
      </c>
      <c r="G118" s="231">
        <f t="shared" si="55"/>
        <v>45664</v>
      </c>
      <c r="H118" s="232">
        <v>0</v>
      </c>
      <c r="I118" s="231">
        <f t="shared" si="56"/>
        <v>45664</v>
      </c>
      <c r="J118" s="232">
        <v>10</v>
      </c>
      <c r="K118" s="231">
        <f t="shared" si="57"/>
        <v>45674</v>
      </c>
      <c r="L118" s="232">
        <v>90</v>
      </c>
      <c r="M118" s="231">
        <f t="shared" si="58"/>
        <v>45764</v>
      </c>
      <c r="N118" s="232">
        <v>40</v>
      </c>
      <c r="O118" s="231">
        <f t="shared" si="59"/>
        <v>45804</v>
      </c>
      <c r="P118" s="232">
        <v>5</v>
      </c>
      <c r="Q118" s="231">
        <f t="shared" si="60"/>
        <v>45809</v>
      </c>
      <c r="R118" s="213">
        <f t="shared" si="61"/>
        <v>155</v>
      </c>
      <c r="S118" s="212">
        <v>45809</v>
      </c>
      <c r="T118" s="212">
        <f t="shared" si="62"/>
        <v>46048</v>
      </c>
      <c r="U118" s="212">
        <f t="shared" si="63"/>
        <v>46071</v>
      </c>
      <c r="V118" s="212">
        <f t="shared" si="64"/>
        <v>46181</v>
      </c>
      <c r="W118" s="223">
        <f>+$C$7-0</f>
        <v>46188</v>
      </c>
      <c r="X118" s="211"/>
      <c r="Y118" s="211"/>
      <c r="Z118" s="229"/>
      <c r="AA118" s="218">
        <v>110</v>
      </c>
      <c r="AB118" s="219"/>
      <c r="AC118" s="220"/>
      <c r="AD118" s="210"/>
      <c r="AE118" s="210"/>
      <c r="AF118" s="210"/>
      <c r="AG118" s="210"/>
    </row>
    <row r="119" spans="1:33" x14ac:dyDescent="0.25">
      <c r="A119" s="209">
        <v>7.02</v>
      </c>
      <c r="B119" s="210" t="s">
        <v>1232</v>
      </c>
      <c r="C119" s="211" t="s">
        <v>1236</v>
      </c>
      <c r="D119" s="211"/>
      <c r="E119" s="231">
        <f t="shared" si="54"/>
        <v>45654</v>
      </c>
      <c r="F119" s="232">
        <v>10</v>
      </c>
      <c r="G119" s="231">
        <f t="shared" si="55"/>
        <v>45664</v>
      </c>
      <c r="H119" s="232">
        <v>0</v>
      </c>
      <c r="I119" s="231">
        <f t="shared" si="56"/>
        <v>45664</v>
      </c>
      <c r="J119" s="232">
        <v>10</v>
      </c>
      <c r="K119" s="231">
        <f t="shared" si="57"/>
        <v>45674</v>
      </c>
      <c r="L119" s="232">
        <v>90</v>
      </c>
      <c r="M119" s="231">
        <f t="shared" si="58"/>
        <v>45764</v>
      </c>
      <c r="N119" s="232">
        <v>40</v>
      </c>
      <c r="O119" s="231">
        <f t="shared" si="59"/>
        <v>45804</v>
      </c>
      <c r="P119" s="232">
        <v>5</v>
      </c>
      <c r="Q119" s="231">
        <f t="shared" si="60"/>
        <v>45809</v>
      </c>
      <c r="R119" s="213">
        <f t="shared" si="61"/>
        <v>155</v>
      </c>
      <c r="S119" s="212">
        <v>45809</v>
      </c>
      <c r="T119" s="212">
        <f t="shared" si="62"/>
        <v>46048</v>
      </c>
      <c r="U119" s="212">
        <f t="shared" si="63"/>
        <v>46071</v>
      </c>
      <c r="V119" s="212">
        <f t="shared" si="64"/>
        <v>46181</v>
      </c>
      <c r="W119" s="223">
        <f>+$C$7-0</f>
        <v>46188</v>
      </c>
      <c r="X119" s="211"/>
      <c r="Y119" s="211"/>
      <c r="Z119" s="229"/>
      <c r="AA119" s="218">
        <v>110</v>
      </c>
      <c r="AB119" s="219"/>
      <c r="AC119" s="220"/>
      <c r="AD119" s="210"/>
      <c r="AE119" s="210"/>
      <c r="AF119" s="210"/>
      <c r="AG119" s="210"/>
    </row>
    <row r="120" spans="1:33" x14ac:dyDescent="0.25">
      <c r="A120" s="209">
        <v>7.02</v>
      </c>
      <c r="B120" s="210" t="s">
        <v>1232</v>
      </c>
      <c r="C120" s="211" t="s">
        <v>1237</v>
      </c>
      <c r="D120" s="211"/>
      <c r="E120" s="231">
        <f t="shared" si="54"/>
        <v>45784</v>
      </c>
      <c r="F120" s="232">
        <v>10</v>
      </c>
      <c r="G120" s="231">
        <f t="shared" si="55"/>
        <v>45794</v>
      </c>
      <c r="H120" s="232">
        <v>0</v>
      </c>
      <c r="I120" s="231">
        <f t="shared" si="56"/>
        <v>45794</v>
      </c>
      <c r="J120" s="232">
        <v>10</v>
      </c>
      <c r="K120" s="231">
        <f t="shared" si="57"/>
        <v>45804</v>
      </c>
      <c r="L120" s="232">
        <v>0</v>
      </c>
      <c r="M120" s="231">
        <f t="shared" si="58"/>
        <v>45804</v>
      </c>
      <c r="N120" s="232">
        <v>0</v>
      </c>
      <c r="O120" s="231">
        <f t="shared" si="59"/>
        <v>45804</v>
      </c>
      <c r="P120" s="232">
        <v>5</v>
      </c>
      <c r="Q120" s="231">
        <f t="shared" si="60"/>
        <v>45809</v>
      </c>
      <c r="R120" s="213">
        <f t="shared" si="61"/>
        <v>25</v>
      </c>
      <c r="S120" s="212">
        <v>45809</v>
      </c>
      <c r="T120" s="212">
        <f t="shared" si="62"/>
        <v>46068</v>
      </c>
      <c r="U120" s="212">
        <f t="shared" si="63"/>
        <v>46091</v>
      </c>
      <c r="V120" s="212">
        <f t="shared" si="64"/>
        <v>46151</v>
      </c>
      <c r="W120" s="223">
        <f>+$C$7-30</f>
        <v>46158</v>
      </c>
      <c r="X120" s="211"/>
      <c r="Y120" s="211"/>
      <c r="Z120" s="229"/>
      <c r="AA120" s="218">
        <v>60</v>
      </c>
      <c r="AB120" s="219"/>
      <c r="AC120" s="220"/>
      <c r="AD120" s="210"/>
      <c r="AE120" s="210"/>
      <c r="AF120" s="210"/>
      <c r="AG120" s="210"/>
    </row>
    <row r="121" spans="1:33" x14ac:dyDescent="0.25">
      <c r="A121" s="209">
        <v>7.02</v>
      </c>
      <c r="B121" s="210" t="s">
        <v>1232</v>
      </c>
      <c r="C121" s="211" t="s">
        <v>1238</v>
      </c>
      <c r="D121" s="211"/>
      <c r="E121" s="231">
        <f t="shared" si="54"/>
        <v>45784</v>
      </c>
      <c r="F121" s="232">
        <v>10</v>
      </c>
      <c r="G121" s="231">
        <f t="shared" si="55"/>
        <v>45794</v>
      </c>
      <c r="H121" s="232">
        <v>0</v>
      </c>
      <c r="I121" s="231">
        <f t="shared" si="56"/>
        <v>45794</v>
      </c>
      <c r="J121" s="232">
        <v>10</v>
      </c>
      <c r="K121" s="231">
        <f t="shared" si="57"/>
        <v>45804</v>
      </c>
      <c r="L121" s="232">
        <v>0</v>
      </c>
      <c r="M121" s="231">
        <f t="shared" si="58"/>
        <v>45804</v>
      </c>
      <c r="N121" s="232">
        <v>0</v>
      </c>
      <c r="O121" s="231">
        <f t="shared" si="59"/>
        <v>45804</v>
      </c>
      <c r="P121" s="232">
        <v>5</v>
      </c>
      <c r="Q121" s="231">
        <f t="shared" si="60"/>
        <v>45809</v>
      </c>
      <c r="R121" s="213">
        <f t="shared" si="61"/>
        <v>25</v>
      </c>
      <c r="S121" s="212">
        <v>45809</v>
      </c>
      <c r="T121" s="212">
        <f t="shared" si="62"/>
        <v>46048</v>
      </c>
      <c r="U121" s="212">
        <f t="shared" si="63"/>
        <v>46071</v>
      </c>
      <c r="V121" s="212">
        <f t="shared" si="64"/>
        <v>46161</v>
      </c>
      <c r="W121" s="223">
        <f>+$C$7-20</f>
        <v>46168</v>
      </c>
      <c r="X121" s="211"/>
      <c r="Y121" s="211"/>
      <c r="Z121" s="229"/>
      <c r="AA121" s="218">
        <v>90</v>
      </c>
      <c r="AB121" s="219"/>
      <c r="AC121" s="220"/>
      <c r="AD121" s="210"/>
      <c r="AE121" s="210"/>
      <c r="AF121" s="210"/>
      <c r="AG121" s="210"/>
    </row>
    <row r="122" spans="1:33" x14ac:dyDescent="0.25">
      <c r="A122" s="209">
        <v>7.02</v>
      </c>
      <c r="B122" s="210" t="s">
        <v>1232</v>
      </c>
      <c r="C122" s="211" t="s">
        <v>1239</v>
      </c>
      <c r="D122" s="211"/>
      <c r="E122" s="231">
        <f t="shared" si="54"/>
        <v>45790</v>
      </c>
      <c r="F122" s="232">
        <v>7</v>
      </c>
      <c r="G122" s="231">
        <f t="shared" si="55"/>
        <v>45797</v>
      </c>
      <c r="H122" s="232">
        <v>0</v>
      </c>
      <c r="I122" s="231">
        <f t="shared" si="56"/>
        <v>45797</v>
      </c>
      <c r="J122" s="232">
        <v>7</v>
      </c>
      <c r="K122" s="231">
        <f t="shared" si="57"/>
        <v>45804</v>
      </c>
      <c r="L122" s="232">
        <v>0</v>
      </c>
      <c r="M122" s="231">
        <f t="shared" si="58"/>
        <v>45804</v>
      </c>
      <c r="N122" s="232">
        <v>0</v>
      </c>
      <c r="O122" s="231">
        <f t="shared" si="59"/>
        <v>45804</v>
      </c>
      <c r="P122" s="232">
        <v>5</v>
      </c>
      <c r="Q122" s="231">
        <f t="shared" si="60"/>
        <v>45809</v>
      </c>
      <c r="R122" s="213">
        <f t="shared" si="61"/>
        <v>19</v>
      </c>
      <c r="S122" s="212">
        <v>45809</v>
      </c>
      <c r="T122" s="212">
        <f t="shared" si="62"/>
        <v>46078</v>
      </c>
      <c r="U122" s="212">
        <f t="shared" si="63"/>
        <v>46101</v>
      </c>
      <c r="V122" s="212">
        <f t="shared" si="64"/>
        <v>46161</v>
      </c>
      <c r="W122" s="223">
        <f t="shared" ref="W122:W150" si="66">+$C$7-20</f>
        <v>46168</v>
      </c>
      <c r="X122" s="211"/>
      <c r="Y122" s="211"/>
      <c r="Z122" s="229"/>
      <c r="AA122" s="218">
        <v>60</v>
      </c>
      <c r="AB122" s="219"/>
      <c r="AC122" s="220"/>
      <c r="AD122" s="210"/>
      <c r="AE122" s="210"/>
      <c r="AF122" s="210"/>
      <c r="AG122" s="210"/>
    </row>
    <row r="123" spans="1:33" x14ac:dyDescent="0.25">
      <c r="A123" s="209">
        <v>7.02</v>
      </c>
      <c r="B123" s="210" t="s">
        <v>1232</v>
      </c>
      <c r="C123" s="211" t="s">
        <v>1240</v>
      </c>
      <c r="D123" s="211"/>
      <c r="E123" s="231">
        <f t="shared" si="54"/>
        <v>45790</v>
      </c>
      <c r="F123" s="232">
        <v>7</v>
      </c>
      <c r="G123" s="231">
        <f t="shared" si="55"/>
        <v>45797</v>
      </c>
      <c r="H123" s="232">
        <v>0</v>
      </c>
      <c r="I123" s="231">
        <f t="shared" si="56"/>
        <v>45797</v>
      </c>
      <c r="J123" s="232">
        <v>7</v>
      </c>
      <c r="K123" s="231">
        <f t="shared" si="57"/>
        <v>45804</v>
      </c>
      <c r="L123" s="232">
        <v>0</v>
      </c>
      <c r="M123" s="231">
        <f t="shared" si="58"/>
        <v>45804</v>
      </c>
      <c r="N123" s="232">
        <v>0</v>
      </c>
      <c r="O123" s="231">
        <f t="shared" si="59"/>
        <v>45804</v>
      </c>
      <c r="P123" s="232">
        <v>5</v>
      </c>
      <c r="Q123" s="231">
        <f t="shared" si="60"/>
        <v>45809</v>
      </c>
      <c r="R123" s="213">
        <f t="shared" si="61"/>
        <v>19</v>
      </c>
      <c r="S123" s="212">
        <v>45809</v>
      </c>
      <c r="T123" s="212">
        <f t="shared" si="62"/>
        <v>46048</v>
      </c>
      <c r="U123" s="212">
        <f t="shared" si="63"/>
        <v>46071</v>
      </c>
      <c r="V123" s="212">
        <f t="shared" si="64"/>
        <v>46161</v>
      </c>
      <c r="W123" s="223">
        <f t="shared" si="66"/>
        <v>46168</v>
      </c>
      <c r="X123" s="211"/>
      <c r="Y123" s="211"/>
      <c r="Z123" s="229"/>
      <c r="AA123" s="218">
        <v>90</v>
      </c>
      <c r="AB123" s="219"/>
      <c r="AC123" s="220"/>
      <c r="AD123" s="210"/>
      <c r="AE123" s="210"/>
      <c r="AF123" s="210"/>
      <c r="AG123" s="210"/>
    </row>
    <row r="124" spans="1:33" x14ac:dyDescent="0.25">
      <c r="A124" s="209">
        <v>7.03</v>
      </c>
      <c r="B124" s="210" t="s">
        <v>1241</v>
      </c>
      <c r="C124" s="211" t="s">
        <v>1242</v>
      </c>
      <c r="D124" s="211"/>
      <c r="E124" s="231">
        <f t="shared" si="54"/>
        <v>45790</v>
      </c>
      <c r="F124" s="232">
        <v>7</v>
      </c>
      <c r="G124" s="231">
        <f t="shared" si="55"/>
        <v>45797</v>
      </c>
      <c r="H124" s="232">
        <v>0</v>
      </c>
      <c r="I124" s="231">
        <f t="shared" si="56"/>
        <v>45797</v>
      </c>
      <c r="J124" s="232">
        <v>7</v>
      </c>
      <c r="K124" s="231">
        <f t="shared" si="57"/>
        <v>45804</v>
      </c>
      <c r="L124" s="232">
        <v>0</v>
      </c>
      <c r="M124" s="231">
        <f t="shared" si="58"/>
        <v>45804</v>
      </c>
      <c r="N124" s="232">
        <v>0</v>
      </c>
      <c r="O124" s="231">
        <f t="shared" si="59"/>
        <v>45804</v>
      </c>
      <c r="P124" s="232">
        <v>5</v>
      </c>
      <c r="Q124" s="231">
        <f t="shared" si="60"/>
        <v>45809</v>
      </c>
      <c r="R124" s="213">
        <f t="shared" si="61"/>
        <v>19</v>
      </c>
      <c r="S124" s="212">
        <v>45809</v>
      </c>
      <c r="T124" s="212">
        <f t="shared" si="62"/>
        <v>46078</v>
      </c>
      <c r="U124" s="212">
        <f t="shared" si="63"/>
        <v>46101</v>
      </c>
      <c r="V124" s="212">
        <f t="shared" si="64"/>
        <v>46161</v>
      </c>
      <c r="W124" s="223">
        <f t="shared" si="66"/>
        <v>46168</v>
      </c>
      <c r="X124" s="211"/>
      <c r="Y124" s="211"/>
      <c r="Z124" s="229"/>
      <c r="AA124" s="218">
        <v>60</v>
      </c>
      <c r="AB124" s="219"/>
      <c r="AC124" s="220"/>
      <c r="AD124" s="210"/>
      <c r="AE124" s="210"/>
      <c r="AF124" s="210"/>
      <c r="AG124" s="210"/>
    </row>
    <row r="125" spans="1:33" x14ac:dyDescent="0.25">
      <c r="A125" s="209">
        <v>7.03</v>
      </c>
      <c r="B125" s="210" t="s">
        <v>1241</v>
      </c>
      <c r="C125" s="211" t="s">
        <v>1243</v>
      </c>
      <c r="D125" s="211"/>
      <c r="E125" s="231">
        <f t="shared" si="54"/>
        <v>45760</v>
      </c>
      <c r="F125" s="232">
        <v>7</v>
      </c>
      <c r="G125" s="231">
        <f t="shared" si="55"/>
        <v>45767</v>
      </c>
      <c r="H125" s="232">
        <v>0</v>
      </c>
      <c r="I125" s="231">
        <f t="shared" si="56"/>
        <v>45767</v>
      </c>
      <c r="J125" s="232">
        <v>7</v>
      </c>
      <c r="K125" s="231">
        <f t="shared" si="57"/>
        <v>45774</v>
      </c>
      <c r="L125" s="232">
        <v>0</v>
      </c>
      <c r="M125" s="231">
        <f t="shared" si="58"/>
        <v>45774</v>
      </c>
      <c r="N125" s="232">
        <v>30</v>
      </c>
      <c r="O125" s="231">
        <f t="shared" si="59"/>
        <v>45804</v>
      </c>
      <c r="P125" s="232">
        <v>5</v>
      </c>
      <c r="Q125" s="231">
        <f t="shared" si="60"/>
        <v>45809</v>
      </c>
      <c r="R125" s="213">
        <f t="shared" si="61"/>
        <v>49</v>
      </c>
      <c r="S125" s="212">
        <v>45809</v>
      </c>
      <c r="T125" s="212">
        <f t="shared" si="62"/>
        <v>46048</v>
      </c>
      <c r="U125" s="212">
        <f t="shared" si="63"/>
        <v>46071</v>
      </c>
      <c r="V125" s="212">
        <f t="shared" si="64"/>
        <v>46161</v>
      </c>
      <c r="W125" s="223">
        <f t="shared" si="66"/>
        <v>46168</v>
      </c>
      <c r="X125" s="211"/>
      <c r="Y125" s="211"/>
      <c r="Z125" s="229"/>
      <c r="AA125" s="218">
        <v>90</v>
      </c>
      <c r="AB125" s="219"/>
      <c r="AC125" s="220"/>
      <c r="AD125" s="210"/>
      <c r="AE125" s="210"/>
      <c r="AF125" s="210"/>
      <c r="AG125" s="210"/>
    </row>
    <row r="126" spans="1:33" x14ac:dyDescent="0.25">
      <c r="A126" s="209">
        <v>7.03</v>
      </c>
      <c r="B126" s="210" t="s">
        <v>1241</v>
      </c>
      <c r="C126" s="211" t="s">
        <v>1244</v>
      </c>
      <c r="D126" s="211"/>
      <c r="E126" s="231">
        <f t="shared" si="54"/>
        <v>45790</v>
      </c>
      <c r="F126" s="232">
        <v>7</v>
      </c>
      <c r="G126" s="231">
        <f t="shared" si="55"/>
        <v>45797</v>
      </c>
      <c r="H126" s="232">
        <v>0</v>
      </c>
      <c r="I126" s="231">
        <f t="shared" si="56"/>
        <v>45797</v>
      </c>
      <c r="J126" s="232">
        <v>7</v>
      </c>
      <c r="K126" s="231">
        <f t="shared" si="57"/>
        <v>45804</v>
      </c>
      <c r="L126" s="232">
        <v>0</v>
      </c>
      <c r="M126" s="231">
        <f t="shared" si="58"/>
        <v>45804</v>
      </c>
      <c r="N126" s="232">
        <v>0</v>
      </c>
      <c r="O126" s="231">
        <f t="shared" si="59"/>
        <v>45804</v>
      </c>
      <c r="P126" s="232">
        <v>5</v>
      </c>
      <c r="Q126" s="231">
        <f t="shared" si="60"/>
        <v>45809</v>
      </c>
      <c r="R126" s="213">
        <f t="shared" si="61"/>
        <v>19</v>
      </c>
      <c r="S126" s="212">
        <v>45809</v>
      </c>
      <c r="T126" s="212">
        <f t="shared" si="62"/>
        <v>46048</v>
      </c>
      <c r="U126" s="212">
        <f t="shared" si="63"/>
        <v>46071</v>
      </c>
      <c r="V126" s="212">
        <f t="shared" si="64"/>
        <v>46161</v>
      </c>
      <c r="W126" s="223">
        <f t="shared" si="66"/>
        <v>46168</v>
      </c>
      <c r="X126" s="211"/>
      <c r="Y126" s="211"/>
      <c r="Z126" s="229"/>
      <c r="AA126" s="218">
        <v>90</v>
      </c>
      <c r="AB126" s="219"/>
      <c r="AC126" s="220"/>
      <c r="AD126" s="210"/>
      <c r="AE126" s="210"/>
      <c r="AF126" s="210"/>
      <c r="AG126" s="210"/>
    </row>
    <row r="127" spans="1:33" x14ac:dyDescent="0.25">
      <c r="A127" s="209">
        <v>7.03</v>
      </c>
      <c r="B127" s="210" t="s">
        <v>1241</v>
      </c>
      <c r="C127" s="211" t="s">
        <v>1245</v>
      </c>
      <c r="D127" s="211"/>
      <c r="E127" s="231">
        <f t="shared" si="54"/>
        <v>45790</v>
      </c>
      <c r="F127" s="232">
        <v>7</v>
      </c>
      <c r="G127" s="231">
        <f t="shared" si="55"/>
        <v>45797</v>
      </c>
      <c r="H127" s="232">
        <v>0</v>
      </c>
      <c r="I127" s="231">
        <f t="shared" si="56"/>
        <v>45797</v>
      </c>
      <c r="J127" s="232">
        <v>7</v>
      </c>
      <c r="K127" s="231">
        <f t="shared" si="57"/>
        <v>45804</v>
      </c>
      <c r="L127" s="232">
        <v>0</v>
      </c>
      <c r="M127" s="231">
        <f t="shared" si="58"/>
        <v>45804</v>
      </c>
      <c r="N127" s="232">
        <v>0</v>
      </c>
      <c r="O127" s="231">
        <f t="shared" si="59"/>
        <v>45804</v>
      </c>
      <c r="P127" s="232">
        <v>5</v>
      </c>
      <c r="Q127" s="231">
        <f t="shared" si="60"/>
        <v>45809</v>
      </c>
      <c r="R127" s="213">
        <f t="shared" si="61"/>
        <v>19</v>
      </c>
      <c r="S127" s="212">
        <v>45809</v>
      </c>
      <c r="T127" s="212">
        <f t="shared" si="62"/>
        <v>46028</v>
      </c>
      <c r="U127" s="212">
        <f t="shared" si="63"/>
        <v>46051</v>
      </c>
      <c r="V127" s="212">
        <f t="shared" si="64"/>
        <v>46161</v>
      </c>
      <c r="W127" s="223">
        <f t="shared" si="66"/>
        <v>46168</v>
      </c>
      <c r="X127" s="211"/>
      <c r="Y127" s="211"/>
      <c r="Z127" s="229"/>
      <c r="AA127" s="218">
        <v>110</v>
      </c>
      <c r="AB127" s="219"/>
      <c r="AC127" s="220"/>
      <c r="AD127" s="210"/>
      <c r="AE127" s="210"/>
      <c r="AF127" s="210"/>
      <c r="AG127" s="210"/>
    </row>
    <row r="128" spans="1:33" x14ac:dyDescent="0.25">
      <c r="A128" s="209">
        <v>7.03</v>
      </c>
      <c r="B128" s="210" t="s">
        <v>1241</v>
      </c>
      <c r="C128" s="211" t="s">
        <v>1246</v>
      </c>
      <c r="D128" s="211"/>
      <c r="E128" s="231">
        <f t="shared" si="54"/>
        <v>45760</v>
      </c>
      <c r="F128" s="232">
        <v>7</v>
      </c>
      <c r="G128" s="231">
        <f t="shared" si="55"/>
        <v>45767</v>
      </c>
      <c r="H128" s="232">
        <v>0</v>
      </c>
      <c r="I128" s="231">
        <f t="shared" si="56"/>
        <v>45767</v>
      </c>
      <c r="J128" s="232">
        <v>7</v>
      </c>
      <c r="K128" s="231">
        <f t="shared" si="57"/>
        <v>45774</v>
      </c>
      <c r="L128" s="232">
        <v>0</v>
      </c>
      <c r="M128" s="231">
        <f t="shared" si="58"/>
        <v>45774</v>
      </c>
      <c r="N128" s="232">
        <v>30</v>
      </c>
      <c r="O128" s="231">
        <f t="shared" si="59"/>
        <v>45804</v>
      </c>
      <c r="P128" s="232">
        <v>5</v>
      </c>
      <c r="Q128" s="231">
        <f t="shared" si="60"/>
        <v>45809</v>
      </c>
      <c r="R128" s="213">
        <f t="shared" si="61"/>
        <v>49</v>
      </c>
      <c r="S128" s="212">
        <v>45809</v>
      </c>
      <c r="T128" s="212">
        <f t="shared" si="62"/>
        <v>46048</v>
      </c>
      <c r="U128" s="212">
        <f t="shared" si="63"/>
        <v>46071</v>
      </c>
      <c r="V128" s="212">
        <f t="shared" si="64"/>
        <v>46161</v>
      </c>
      <c r="W128" s="223">
        <f t="shared" si="66"/>
        <v>46168</v>
      </c>
      <c r="X128" s="211"/>
      <c r="Y128" s="211"/>
      <c r="Z128" s="229"/>
      <c r="AA128" s="218">
        <v>90</v>
      </c>
      <c r="AB128" s="219"/>
      <c r="AC128" s="220"/>
      <c r="AD128" s="210"/>
      <c r="AE128" s="210"/>
      <c r="AF128" s="210"/>
      <c r="AG128" s="210"/>
    </row>
    <row r="129" spans="1:33" x14ac:dyDescent="0.25">
      <c r="A129" s="209">
        <v>7.03</v>
      </c>
      <c r="B129" s="210" t="s">
        <v>1241</v>
      </c>
      <c r="C129" s="211" t="s">
        <v>1247</v>
      </c>
      <c r="D129" s="211"/>
      <c r="E129" s="231">
        <f t="shared" si="54"/>
        <v>45790</v>
      </c>
      <c r="F129" s="232">
        <v>7</v>
      </c>
      <c r="G129" s="231">
        <f t="shared" si="55"/>
        <v>45797</v>
      </c>
      <c r="H129" s="232">
        <v>0</v>
      </c>
      <c r="I129" s="231">
        <f t="shared" si="56"/>
        <v>45797</v>
      </c>
      <c r="J129" s="232">
        <v>7</v>
      </c>
      <c r="K129" s="231">
        <f t="shared" si="57"/>
        <v>45804</v>
      </c>
      <c r="L129" s="232">
        <v>0</v>
      </c>
      <c r="M129" s="231">
        <f t="shared" si="58"/>
        <v>45804</v>
      </c>
      <c r="N129" s="232">
        <v>0</v>
      </c>
      <c r="O129" s="231">
        <f t="shared" si="59"/>
        <v>45804</v>
      </c>
      <c r="P129" s="232">
        <v>5</v>
      </c>
      <c r="Q129" s="231">
        <f t="shared" si="60"/>
        <v>45809</v>
      </c>
      <c r="R129" s="213">
        <f t="shared" si="61"/>
        <v>19</v>
      </c>
      <c r="S129" s="212">
        <v>45809</v>
      </c>
      <c r="T129" s="212">
        <f t="shared" si="62"/>
        <v>46048</v>
      </c>
      <c r="U129" s="212">
        <f t="shared" si="63"/>
        <v>46071</v>
      </c>
      <c r="V129" s="212">
        <f t="shared" si="64"/>
        <v>46161</v>
      </c>
      <c r="W129" s="223">
        <f t="shared" si="66"/>
        <v>46168</v>
      </c>
      <c r="X129" s="211"/>
      <c r="Y129" s="211"/>
      <c r="Z129" s="229"/>
      <c r="AA129" s="218">
        <v>90</v>
      </c>
      <c r="AB129" s="219"/>
      <c r="AC129" s="220"/>
      <c r="AD129" s="210"/>
      <c r="AE129" s="210"/>
      <c r="AF129" s="210"/>
      <c r="AG129" s="210"/>
    </row>
    <row r="130" spans="1:33" x14ac:dyDescent="0.25">
      <c r="A130" s="209">
        <v>7.03</v>
      </c>
      <c r="B130" s="210" t="s">
        <v>1241</v>
      </c>
      <c r="C130" s="211" t="s">
        <v>1248</v>
      </c>
      <c r="D130" s="211"/>
      <c r="E130" s="231">
        <f t="shared" si="54"/>
        <v>45754</v>
      </c>
      <c r="F130" s="232">
        <v>10</v>
      </c>
      <c r="G130" s="231">
        <f t="shared" si="55"/>
        <v>45764</v>
      </c>
      <c r="H130" s="232">
        <v>0</v>
      </c>
      <c r="I130" s="231">
        <f t="shared" si="56"/>
        <v>45764</v>
      </c>
      <c r="J130" s="232">
        <v>10</v>
      </c>
      <c r="K130" s="231">
        <f t="shared" si="57"/>
        <v>45774</v>
      </c>
      <c r="L130" s="232">
        <v>0</v>
      </c>
      <c r="M130" s="231">
        <f t="shared" si="58"/>
        <v>45774</v>
      </c>
      <c r="N130" s="232">
        <v>30</v>
      </c>
      <c r="O130" s="231">
        <f t="shared" si="59"/>
        <v>45804</v>
      </c>
      <c r="P130" s="232">
        <v>5</v>
      </c>
      <c r="Q130" s="231">
        <f t="shared" si="60"/>
        <v>45809</v>
      </c>
      <c r="R130" s="213">
        <f t="shared" si="61"/>
        <v>55</v>
      </c>
      <c r="S130" s="212">
        <v>45809</v>
      </c>
      <c r="T130" s="212">
        <f t="shared" si="62"/>
        <v>46028</v>
      </c>
      <c r="U130" s="212">
        <f t="shared" si="63"/>
        <v>46051</v>
      </c>
      <c r="V130" s="212">
        <f t="shared" si="64"/>
        <v>46161</v>
      </c>
      <c r="W130" s="223">
        <f t="shared" si="66"/>
        <v>46168</v>
      </c>
      <c r="X130" s="211"/>
      <c r="Y130" s="211"/>
      <c r="Z130" s="229"/>
      <c r="AA130" s="218">
        <v>110</v>
      </c>
      <c r="AB130" s="219"/>
      <c r="AC130" s="220"/>
      <c r="AD130" s="210"/>
      <c r="AE130" s="210"/>
      <c r="AF130" s="210"/>
      <c r="AG130" s="210"/>
    </row>
    <row r="131" spans="1:33" x14ac:dyDescent="0.25">
      <c r="A131" s="209">
        <v>7.03</v>
      </c>
      <c r="B131" s="210" t="s">
        <v>1241</v>
      </c>
      <c r="C131" s="211" t="s">
        <v>1249</v>
      </c>
      <c r="D131" s="211"/>
      <c r="E131" s="231">
        <f t="shared" si="54"/>
        <v>45754</v>
      </c>
      <c r="F131" s="232">
        <v>10</v>
      </c>
      <c r="G131" s="231">
        <f t="shared" si="55"/>
        <v>45764</v>
      </c>
      <c r="H131" s="232">
        <v>0</v>
      </c>
      <c r="I131" s="231">
        <f t="shared" si="56"/>
        <v>45764</v>
      </c>
      <c r="J131" s="232">
        <v>10</v>
      </c>
      <c r="K131" s="231">
        <f t="shared" si="57"/>
        <v>45774</v>
      </c>
      <c r="L131" s="232">
        <v>0</v>
      </c>
      <c r="M131" s="231">
        <f t="shared" si="58"/>
        <v>45774</v>
      </c>
      <c r="N131" s="232">
        <v>30</v>
      </c>
      <c r="O131" s="231">
        <f t="shared" si="59"/>
        <v>45804</v>
      </c>
      <c r="P131" s="232">
        <v>5</v>
      </c>
      <c r="Q131" s="231">
        <f t="shared" si="60"/>
        <v>45809</v>
      </c>
      <c r="R131" s="213">
        <f t="shared" si="61"/>
        <v>55</v>
      </c>
      <c r="S131" s="212">
        <v>45809</v>
      </c>
      <c r="T131" s="212">
        <f t="shared" si="62"/>
        <v>46048</v>
      </c>
      <c r="U131" s="212">
        <f t="shared" si="63"/>
        <v>46071</v>
      </c>
      <c r="V131" s="212">
        <f t="shared" si="64"/>
        <v>46161</v>
      </c>
      <c r="W131" s="223">
        <f t="shared" si="66"/>
        <v>46168</v>
      </c>
      <c r="X131" s="211"/>
      <c r="Y131" s="211"/>
      <c r="Z131" s="229"/>
      <c r="AA131" s="218">
        <v>90</v>
      </c>
      <c r="AB131" s="219"/>
      <c r="AC131" s="220"/>
      <c r="AD131" s="210"/>
      <c r="AE131" s="210"/>
      <c r="AF131" s="210"/>
      <c r="AG131" s="210"/>
    </row>
    <row r="132" spans="1:33" x14ac:dyDescent="0.25">
      <c r="A132" s="209">
        <v>7.03</v>
      </c>
      <c r="B132" s="210" t="s">
        <v>1241</v>
      </c>
      <c r="C132" s="211" t="s">
        <v>1250</v>
      </c>
      <c r="D132" s="211"/>
      <c r="E132" s="231">
        <f t="shared" si="54"/>
        <v>45790</v>
      </c>
      <c r="F132" s="232">
        <v>7</v>
      </c>
      <c r="G132" s="231">
        <f t="shared" si="55"/>
        <v>45797</v>
      </c>
      <c r="H132" s="232">
        <v>0</v>
      </c>
      <c r="I132" s="231">
        <f t="shared" si="56"/>
        <v>45797</v>
      </c>
      <c r="J132" s="232">
        <v>7</v>
      </c>
      <c r="K132" s="231">
        <f t="shared" si="57"/>
        <v>45804</v>
      </c>
      <c r="L132" s="232">
        <v>0</v>
      </c>
      <c r="M132" s="231">
        <f t="shared" si="58"/>
        <v>45804</v>
      </c>
      <c r="N132" s="232">
        <v>0</v>
      </c>
      <c r="O132" s="231">
        <f t="shared" si="59"/>
        <v>45804</v>
      </c>
      <c r="P132" s="232">
        <v>5</v>
      </c>
      <c r="Q132" s="231">
        <f t="shared" si="60"/>
        <v>45809</v>
      </c>
      <c r="R132" s="213">
        <f t="shared" si="61"/>
        <v>19</v>
      </c>
      <c r="S132" s="212">
        <v>45809</v>
      </c>
      <c r="T132" s="212">
        <f t="shared" si="62"/>
        <v>46078</v>
      </c>
      <c r="U132" s="212">
        <f t="shared" si="63"/>
        <v>46101</v>
      </c>
      <c r="V132" s="212">
        <f t="shared" si="64"/>
        <v>46161</v>
      </c>
      <c r="W132" s="223">
        <f t="shared" si="66"/>
        <v>46168</v>
      </c>
      <c r="X132" s="211"/>
      <c r="Y132" s="211"/>
      <c r="Z132" s="229"/>
      <c r="AA132" s="218">
        <v>60</v>
      </c>
      <c r="AB132" s="219"/>
      <c r="AC132" s="220"/>
      <c r="AD132" s="210"/>
      <c r="AE132" s="210"/>
      <c r="AF132" s="210"/>
      <c r="AG132" s="210"/>
    </row>
    <row r="133" spans="1:33" x14ac:dyDescent="0.25">
      <c r="A133" s="209">
        <v>7.03</v>
      </c>
      <c r="B133" s="210" t="s">
        <v>1241</v>
      </c>
      <c r="C133" s="211" t="s">
        <v>1251</v>
      </c>
      <c r="D133" s="211"/>
      <c r="E133" s="231">
        <f t="shared" si="54"/>
        <v>45754</v>
      </c>
      <c r="F133" s="232">
        <v>10</v>
      </c>
      <c r="G133" s="231">
        <f t="shared" si="55"/>
        <v>45764</v>
      </c>
      <c r="H133" s="232">
        <v>0</v>
      </c>
      <c r="I133" s="231">
        <f t="shared" si="56"/>
        <v>45764</v>
      </c>
      <c r="J133" s="232">
        <v>10</v>
      </c>
      <c r="K133" s="231">
        <f t="shared" si="57"/>
        <v>45774</v>
      </c>
      <c r="L133" s="232">
        <v>0</v>
      </c>
      <c r="M133" s="231">
        <f t="shared" si="58"/>
        <v>45774</v>
      </c>
      <c r="N133" s="232">
        <v>30</v>
      </c>
      <c r="O133" s="231">
        <f t="shared" si="59"/>
        <v>45804</v>
      </c>
      <c r="P133" s="232">
        <v>5</v>
      </c>
      <c r="Q133" s="231">
        <f t="shared" si="60"/>
        <v>45809</v>
      </c>
      <c r="R133" s="213">
        <f t="shared" si="61"/>
        <v>55</v>
      </c>
      <c r="S133" s="212">
        <v>45809</v>
      </c>
      <c r="T133" s="212">
        <f t="shared" si="62"/>
        <v>46048</v>
      </c>
      <c r="U133" s="212">
        <f t="shared" si="63"/>
        <v>46071</v>
      </c>
      <c r="V133" s="212">
        <f t="shared" si="64"/>
        <v>46161</v>
      </c>
      <c r="W133" s="223">
        <f>+$C$7-20</f>
        <v>46168</v>
      </c>
      <c r="X133" s="211"/>
      <c r="Y133" s="211"/>
      <c r="Z133" s="229"/>
      <c r="AA133" s="218">
        <v>90</v>
      </c>
      <c r="AB133" s="219"/>
      <c r="AC133" s="220"/>
      <c r="AD133" s="210"/>
      <c r="AE133" s="210"/>
      <c r="AF133" s="210"/>
      <c r="AG133" s="210"/>
    </row>
    <row r="134" spans="1:33" x14ac:dyDescent="0.25">
      <c r="A134" s="209">
        <v>7.03</v>
      </c>
      <c r="B134" s="210" t="s">
        <v>1241</v>
      </c>
      <c r="C134" s="211" t="s">
        <v>1252</v>
      </c>
      <c r="D134" s="211"/>
      <c r="E134" s="231">
        <f t="shared" si="54"/>
        <v>45790</v>
      </c>
      <c r="F134" s="232">
        <v>7</v>
      </c>
      <c r="G134" s="231">
        <f t="shared" si="55"/>
        <v>45797</v>
      </c>
      <c r="H134" s="232">
        <v>0</v>
      </c>
      <c r="I134" s="231">
        <f t="shared" si="56"/>
        <v>45797</v>
      </c>
      <c r="J134" s="232">
        <v>7</v>
      </c>
      <c r="K134" s="231">
        <f t="shared" si="57"/>
        <v>45804</v>
      </c>
      <c r="L134" s="232">
        <v>0</v>
      </c>
      <c r="M134" s="231">
        <f t="shared" si="58"/>
        <v>45804</v>
      </c>
      <c r="N134" s="232">
        <v>0</v>
      </c>
      <c r="O134" s="231">
        <f t="shared" si="59"/>
        <v>45804</v>
      </c>
      <c r="P134" s="232">
        <v>5</v>
      </c>
      <c r="Q134" s="231">
        <f t="shared" si="60"/>
        <v>45809</v>
      </c>
      <c r="R134" s="213">
        <f t="shared" si="61"/>
        <v>19</v>
      </c>
      <c r="S134" s="212">
        <v>45809</v>
      </c>
      <c r="T134" s="212">
        <f t="shared" si="62"/>
        <v>46078</v>
      </c>
      <c r="U134" s="212">
        <f t="shared" si="63"/>
        <v>46101</v>
      </c>
      <c r="V134" s="212">
        <f t="shared" si="64"/>
        <v>46161</v>
      </c>
      <c r="W134" s="223">
        <f t="shared" si="66"/>
        <v>46168</v>
      </c>
      <c r="X134" s="211"/>
      <c r="Y134" s="211"/>
      <c r="Z134" s="229"/>
      <c r="AA134" s="218">
        <v>60</v>
      </c>
      <c r="AB134" s="219"/>
      <c r="AC134" s="220"/>
      <c r="AD134" s="210"/>
      <c r="AE134" s="210"/>
      <c r="AF134" s="210"/>
      <c r="AG134" s="210"/>
    </row>
    <row r="135" spans="1:33" x14ac:dyDescent="0.25">
      <c r="A135" s="527">
        <v>7.03</v>
      </c>
      <c r="B135" s="528" t="s">
        <v>1241</v>
      </c>
      <c r="C135" s="301" t="s">
        <v>1253</v>
      </c>
      <c r="D135" s="301"/>
      <c r="E135" s="231">
        <f t="shared" si="54"/>
        <v>45809</v>
      </c>
      <c r="F135" s="232">
        <v>0</v>
      </c>
      <c r="G135" s="231">
        <f t="shared" si="55"/>
        <v>45809</v>
      </c>
      <c r="H135" s="232">
        <v>0</v>
      </c>
      <c r="I135" s="231">
        <f t="shared" si="56"/>
        <v>45809</v>
      </c>
      <c r="J135" s="232">
        <v>0</v>
      </c>
      <c r="K135" s="231">
        <f t="shared" si="57"/>
        <v>45809</v>
      </c>
      <c r="L135" s="232">
        <v>0</v>
      </c>
      <c r="M135" s="231">
        <f t="shared" si="58"/>
        <v>45809</v>
      </c>
      <c r="N135" s="232">
        <v>0</v>
      </c>
      <c r="O135" s="231">
        <f t="shared" si="59"/>
        <v>45809</v>
      </c>
      <c r="P135" s="232">
        <v>0</v>
      </c>
      <c r="Q135" s="231">
        <f t="shared" si="60"/>
        <v>45809</v>
      </c>
      <c r="R135" s="213">
        <f t="shared" si="61"/>
        <v>0</v>
      </c>
      <c r="S135" s="212">
        <v>45809</v>
      </c>
      <c r="T135" s="212">
        <f t="shared" si="62"/>
        <v>46048</v>
      </c>
      <c r="U135" s="212">
        <f t="shared" si="63"/>
        <v>46071</v>
      </c>
      <c r="V135" s="212">
        <f t="shared" si="64"/>
        <v>46161</v>
      </c>
      <c r="W135" s="223">
        <f t="shared" si="66"/>
        <v>46168</v>
      </c>
      <c r="X135" s="211"/>
      <c r="Y135" s="211"/>
      <c r="Z135" s="229"/>
      <c r="AA135" s="218">
        <v>90</v>
      </c>
      <c r="AB135" s="219"/>
      <c r="AC135" s="220"/>
      <c r="AD135" s="210"/>
      <c r="AE135" s="210"/>
      <c r="AF135" s="210"/>
      <c r="AG135" s="210"/>
    </row>
    <row r="136" spans="1:33" x14ac:dyDescent="0.25">
      <c r="A136" s="527">
        <v>7.03</v>
      </c>
      <c r="B136" s="528" t="s">
        <v>1241</v>
      </c>
      <c r="C136" s="301" t="s">
        <v>1254</v>
      </c>
      <c r="D136" s="301"/>
      <c r="E136" s="231">
        <f t="shared" si="54"/>
        <v>45809</v>
      </c>
      <c r="F136" s="232">
        <v>0</v>
      </c>
      <c r="G136" s="231">
        <f t="shared" si="55"/>
        <v>45809</v>
      </c>
      <c r="H136" s="232">
        <v>0</v>
      </c>
      <c r="I136" s="231">
        <f t="shared" si="56"/>
        <v>45809</v>
      </c>
      <c r="J136" s="232">
        <v>0</v>
      </c>
      <c r="K136" s="231">
        <f t="shared" si="57"/>
        <v>45809</v>
      </c>
      <c r="L136" s="232">
        <v>0</v>
      </c>
      <c r="M136" s="231">
        <f t="shared" si="58"/>
        <v>45809</v>
      </c>
      <c r="N136" s="232">
        <v>0</v>
      </c>
      <c r="O136" s="231">
        <f t="shared" si="59"/>
        <v>45809</v>
      </c>
      <c r="P136" s="232">
        <v>0</v>
      </c>
      <c r="Q136" s="231">
        <f t="shared" si="60"/>
        <v>45809</v>
      </c>
      <c r="R136" s="213">
        <f t="shared" si="61"/>
        <v>0</v>
      </c>
      <c r="S136" s="212">
        <v>45809</v>
      </c>
      <c r="T136" s="212">
        <f t="shared" si="62"/>
        <v>46048</v>
      </c>
      <c r="U136" s="212">
        <f t="shared" si="63"/>
        <v>46071</v>
      </c>
      <c r="V136" s="212">
        <f t="shared" si="64"/>
        <v>46161</v>
      </c>
      <c r="W136" s="223">
        <f t="shared" si="66"/>
        <v>46168</v>
      </c>
      <c r="X136" s="211"/>
      <c r="Y136" s="211"/>
      <c r="Z136" s="229"/>
      <c r="AA136" s="218">
        <v>90</v>
      </c>
      <c r="AB136" s="219"/>
      <c r="AC136" s="220"/>
      <c r="AD136" s="210"/>
      <c r="AE136" s="210"/>
      <c r="AF136" s="210"/>
      <c r="AG136" s="210"/>
    </row>
    <row r="137" spans="1:33" x14ac:dyDescent="0.25">
      <c r="A137" s="209">
        <v>7.03</v>
      </c>
      <c r="B137" s="210" t="s">
        <v>1241</v>
      </c>
      <c r="C137" s="211" t="s">
        <v>1255</v>
      </c>
      <c r="D137" s="211"/>
      <c r="E137" s="231">
        <f t="shared" si="54"/>
        <v>45644</v>
      </c>
      <c r="F137" s="232">
        <v>15</v>
      </c>
      <c r="G137" s="231">
        <f t="shared" si="55"/>
        <v>45659</v>
      </c>
      <c r="H137" s="232">
        <v>0</v>
      </c>
      <c r="I137" s="231">
        <f t="shared" si="56"/>
        <v>45659</v>
      </c>
      <c r="J137" s="232">
        <v>15</v>
      </c>
      <c r="K137" s="231">
        <f t="shared" si="57"/>
        <v>45674</v>
      </c>
      <c r="L137" s="232">
        <v>90</v>
      </c>
      <c r="M137" s="231">
        <f t="shared" si="58"/>
        <v>45764</v>
      </c>
      <c r="N137" s="232">
        <v>40</v>
      </c>
      <c r="O137" s="231">
        <f t="shared" si="59"/>
        <v>45804</v>
      </c>
      <c r="P137" s="232">
        <v>5</v>
      </c>
      <c r="Q137" s="231">
        <f t="shared" si="60"/>
        <v>45809</v>
      </c>
      <c r="R137" s="213">
        <f t="shared" si="61"/>
        <v>165</v>
      </c>
      <c r="S137" s="212">
        <v>45809</v>
      </c>
      <c r="T137" s="212">
        <f t="shared" si="62"/>
        <v>46028</v>
      </c>
      <c r="U137" s="212">
        <f t="shared" si="63"/>
        <v>46051</v>
      </c>
      <c r="V137" s="212">
        <f t="shared" si="64"/>
        <v>46161</v>
      </c>
      <c r="W137" s="223">
        <f t="shared" si="66"/>
        <v>46168</v>
      </c>
      <c r="X137" s="211"/>
      <c r="Y137" s="211"/>
      <c r="Z137" s="229"/>
      <c r="AA137" s="218">
        <v>110</v>
      </c>
      <c r="AB137" s="219"/>
      <c r="AC137" s="220"/>
      <c r="AD137" s="210"/>
      <c r="AE137" s="210"/>
      <c r="AF137" s="210"/>
      <c r="AG137" s="210"/>
    </row>
    <row r="138" spans="1:33" x14ac:dyDescent="0.25">
      <c r="A138" s="209">
        <v>7.03</v>
      </c>
      <c r="B138" s="210" t="s">
        <v>1241</v>
      </c>
      <c r="C138" s="211" t="s">
        <v>1256</v>
      </c>
      <c r="D138" s="211"/>
      <c r="E138" s="231">
        <f t="shared" si="54"/>
        <v>45639</v>
      </c>
      <c r="F138" s="232">
        <v>45</v>
      </c>
      <c r="G138" s="231">
        <f t="shared" si="55"/>
        <v>45684</v>
      </c>
      <c r="H138" s="232">
        <v>0</v>
      </c>
      <c r="I138" s="231">
        <f t="shared" si="56"/>
        <v>45684</v>
      </c>
      <c r="J138" s="232">
        <v>15</v>
      </c>
      <c r="K138" s="231">
        <f t="shared" si="57"/>
        <v>45699</v>
      </c>
      <c r="L138" s="232">
        <v>45</v>
      </c>
      <c r="M138" s="231">
        <f t="shared" si="58"/>
        <v>45744</v>
      </c>
      <c r="N138" s="232">
        <v>60</v>
      </c>
      <c r="O138" s="231">
        <f t="shared" si="59"/>
        <v>45804</v>
      </c>
      <c r="P138" s="232">
        <v>5</v>
      </c>
      <c r="Q138" s="231">
        <f t="shared" si="60"/>
        <v>45809</v>
      </c>
      <c r="R138" s="213">
        <f t="shared" si="61"/>
        <v>170</v>
      </c>
      <c r="S138" s="212">
        <v>45809</v>
      </c>
      <c r="T138" s="212">
        <f t="shared" si="62"/>
        <v>46028</v>
      </c>
      <c r="U138" s="212">
        <f t="shared" si="63"/>
        <v>46051</v>
      </c>
      <c r="V138" s="212">
        <f t="shared" si="64"/>
        <v>46161</v>
      </c>
      <c r="W138" s="223">
        <f t="shared" si="66"/>
        <v>46168</v>
      </c>
      <c r="X138" s="211"/>
      <c r="Y138" s="211"/>
      <c r="Z138" s="229"/>
      <c r="AA138" s="218">
        <v>110</v>
      </c>
      <c r="AB138" s="219"/>
      <c r="AC138" s="220"/>
      <c r="AD138" s="210"/>
      <c r="AE138" s="210"/>
      <c r="AF138" s="210"/>
      <c r="AG138" s="210"/>
    </row>
    <row r="139" spans="1:33" x14ac:dyDescent="0.25">
      <c r="A139" s="209">
        <v>7.04</v>
      </c>
      <c r="B139" s="210" t="s">
        <v>1257</v>
      </c>
      <c r="C139" s="211" t="s">
        <v>1258</v>
      </c>
      <c r="D139" s="211"/>
      <c r="E139" s="231">
        <f t="shared" si="54"/>
        <v>45669</v>
      </c>
      <c r="F139" s="232">
        <v>15</v>
      </c>
      <c r="G139" s="231">
        <f t="shared" si="55"/>
        <v>45684</v>
      </c>
      <c r="H139" s="232">
        <v>0</v>
      </c>
      <c r="I139" s="231">
        <f t="shared" si="56"/>
        <v>45684</v>
      </c>
      <c r="J139" s="232">
        <v>15</v>
      </c>
      <c r="K139" s="231">
        <f t="shared" si="57"/>
        <v>45699</v>
      </c>
      <c r="L139" s="232">
        <v>105</v>
      </c>
      <c r="M139" s="231">
        <f t="shared" si="58"/>
        <v>45804</v>
      </c>
      <c r="N139" s="232">
        <v>0</v>
      </c>
      <c r="O139" s="231">
        <f t="shared" si="59"/>
        <v>45804</v>
      </c>
      <c r="P139" s="232">
        <v>5</v>
      </c>
      <c r="Q139" s="231">
        <f t="shared" si="60"/>
        <v>45809</v>
      </c>
      <c r="R139" s="213">
        <f t="shared" si="61"/>
        <v>140</v>
      </c>
      <c r="S139" s="212">
        <v>45809</v>
      </c>
      <c r="T139" s="212">
        <f t="shared" si="62"/>
        <v>46028</v>
      </c>
      <c r="U139" s="212">
        <f t="shared" si="63"/>
        <v>46051</v>
      </c>
      <c r="V139" s="212">
        <f t="shared" si="64"/>
        <v>46161</v>
      </c>
      <c r="W139" s="223">
        <f>+$C$7-20</f>
        <v>46168</v>
      </c>
      <c r="X139" s="211"/>
      <c r="Y139" s="211"/>
      <c r="Z139" s="229"/>
      <c r="AA139" s="218">
        <v>110</v>
      </c>
      <c r="AB139" s="219"/>
      <c r="AC139" s="220"/>
      <c r="AD139" s="210"/>
      <c r="AE139" s="210"/>
      <c r="AF139" s="210"/>
      <c r="AG139" s="210"/>
    </row>
    <row r="140" spans="1:33" x14ac:dyDescent="0.25">
      <c r="A140" s="209">
        <v>7.04</v>
      </c>
      <c r="B140" s="210" t="s">
        <v>1257</v>
      </c>
      <c r="C140" s="211" t="s">
        <v>1259</v>
      </c>
      <c r="D140" s="211"/>
      <c r="E140" s="231">
        <f t="shared" si="54"/>
        <v>45644</v>
      </c>
      <c r="F140" s="232">
        <v>15</v>
      </c>
      <c r="G140" s="231">
        <f t="shared" si="55"/>
        <v>45659</v>
      </c>
      <c r="H140" s="232">
        <v>0</v>
      </c>
      <c r="I140" s="231">
        <f t="shared" si="56"/>
        <v>45659</v>
      </c>
      <c r="J140" s="232">
        <v>15</v>
      </c>
      <c r="K140" s="231">
        <f t="shared" si="57"/>
        <v>45674</v>
      </c>
      <c r="L140" s="232">
        <v>90</v>
      </c>
      <c r="M140" s="231">
        <f t="shared" si="58"/>
        <v>45764</v>
      </c>
      <c r="N140" s="232">
        <v>40</v>
      </c>
      <c r="O140" s="231">
        <f t="shared" si="59"/>
        <v>45804</v>
      </c>
      <c r="P140" s="232">
        <v>5</v>
      </c>
      <c r="Q140" s="231">
        <f t="shared" si="60"/>
        <v>45809</v>
      </c>
      <c r="R140" s="213">
        <f t="shared" si="61"/>
        <v>165</v>
      </c>
      <c r="S140" s="212">
        <v>45809</v>
      </c>
      <c r="T140" s="212">
        <f t="shared" si="62"/>
        <v>46028</v>
      </c>
      <c r="U140" s="212">
        <f t="shared" si="63"/>
        <v>46051</v>
      </c>
      <c r="V140" s="212">
        <f t="shared" si="64"/>
        <v>46161</v>
      </c>
      <c r="W140" s="223">
        <f t="shared" si="66"/>
        <v>46168</v>
      </c>
      <c r="X140" s="211"/>
      <c r="Y140" s="211"/>
      <c r="Z140" s="229"/>
      <c r="AA140" s="218">
        <v>110</v>
      </c>
      <c r="AB140" s="219"/>
      <c r="AC140" s="220"/>
      <c r="AD140" s="210"/>
      <c r="AE140" s="210"/>
      <c r="AF140" s="210"/>
      <c r="AG140" s="210"/>
    </row>
    <row r="141" spans="1:33" x14ac:dyDescent="0.25">
      <c r="A141" s="209">
        <v>7.04</v>
      </c>
      <c r="B141" s="210" t="s">
        <v>1257</v>
      </c>
      <c r="C141" s="211" t="s">
        <v>1260</v>
      </c>
      <c r="D141" s="211"/>
      <c r="E141" s="231">
        <f t="shared" si="54"/>
        <v>45644</v>
      </c>
      <c r="F141" s="232">
        <v>15</v>
      </c>
      <c r="G141" s="231">
        <f t="shared" si="55"/>
        <v>45659</v>
      </c>
      <c r="H141" s="232">
        <v>0</v>
      </c>
      <c r="I141" s="231">
        <f t="shared" si="56"/>
        <v>45659</v>
      </c>
      <c r="J141" s="232">
        <v>15</v>
      </c>
      <c r="K141" s="231">
        <f t="shared" si="57"/>
        <v>45674</v>
      </c>
      <c r="L141" s="232">
        <v>90</v>
      </c>
      <c r="M141" s="231">
        <f t="shared" si="58"/>
        <v>45764</v>
      </c>
      <c r="N141" s="232">
        <v>40</v>
      </c>
      <c r="O141" s="231">
        <f t="shared" si="59"/>
        <v>45804</v>
      </c>
      <c r="P141" s="232">
        <v>5</v>
      </c>
      <c r="Q141" s="231">
        <f t="shared" si="60"/>
        <v>45809</v>
      </c>
      <c r="R141" s="213">
        <f t="shared" si="61"/>
        <v>165</v>
      </c>
      <c r="S141" s="212">
        <v>45809</v>
      </c>
      <c r="T141" s="212">
        <f t="shared" si="62"/>
        <v>46028</v>
      </c>
      <c r="U141" s="212">
        <f t="shared" si="63"/>
        <v>46051</v>
      </c>
      <c r="V141" s="212">
        <f t="shared" si="64"/>
        <v>46161</v>
      </c>
      <c r="W141" s="223">
        <f t="shared" si="66"/>
        <v>46168</v>
      </c>
      <c r="X141" s="211"/>
      <c r="Y141" s="211"/>
      <c r="Z141" s="229"/>
      <c r="AA141" s="218">
        <v>110</v>
      </c>
      <c r="AB141" s="219"/>
      <c r="AC141" s="220"/>
      <c r="AD141" s="210"/>
      <c r="AE141" s="210"/>
      <c r="AF141" s="210"/>
      <c r="AG141" s="210"/>
    </row>
    <row r="142" spans="1:33" x14ac:dyDescent="0.25">
      <c r="A142" s="209">
        <v>7.04</v>
      </c>
      <c r="B142" s="210" t="s">
        <v>1257</v>
      </c>
      <c r="C142" s="211" t="s">
        <v>1261</v>
      </c>
      <c r="D142" s="211"/>
      <c r="E142" s="231">
        <f t="shared" si="54"/>
        <v>45644</v>
      </c>
      <c r="F142" s="232">
        <v>15</v>
      </c>
      <c r="G142" s="231">
        <f t="shared" si="55"/>
        <v>45659</v>
      </c>
      <c r="H142" s="232">
        <v>0</v>
      </c>
      <c r="I142" s="231">
        <f t="shared" si="56"/>
        <v>45659</v>
      </c>
      <c r="J142" s="232">
        <v>15</v>
      </c>
      <c r="K142" s="231">
        <f t="shared" si="57"/>
        <v>45674</v>
      </c>
      <c r="L142" s="232">
        <v>90</v>
      </c>
      <c r="M142" s="231">
        <f t="shared" si="58"/>
        <v>45764</v>
      </c>
      <c r="N142" s="232">
        <v>40</v>
      </c>
      <c r="O142" s="231">
        <f t="shared" si="59"/>
        <v>45804</v>
      </c>
      <c r="P142" s="232">
        <v>5</v>
      </c>
      <c r="Q142" s="231">
        <f t="shared" si="60"/>
        <v>45809</v>
      </c>
      <c r="R142" s="213">
        <f t="shared" si="61"/>
        <v>165</v>
      </c>
      <c r="S142" s="212">
        <v>45809</v>
      </c>
      <c r="T142" s="212">
        <f t="shared" si="62"/>
        <v>46028</v>
      </c>
      <c r="U142" s="212">
        <f t="shared" si="63"/>
        <v>46051</v>
      </c>
      <c r="V142" s="212">
        <f t="shared" si="64"/>
        <v>46161</v>
      </c>
      <c r="W142" s="223">
        <f t="shared" si="66"/>
        <v>46168</v>
      </c>
      <c r="X142" s="211"/>
      <c r="Y142" s="211"/>
      <c r="Z142" s="229"/>
      <c r="AA142" s="218">
        <v>110</v>
      </c>
      <c r="AB142" s="219"/>
      <c r="AC142" s="220"/>
      <c r="AD142" s="210"/>
      <c r="AE142" s="210"/>
      <c r="AF142" s="210"/>
      <c r="AG142" s="210"/>
    </row>
    <row r="143" spans="1:33" x14ac:dyDescent="0.25">
      <c r="A143" s="209">
        <v>7.04</v>
      </c>
      <c r="B143" s="210" t="s">
        <v>1257</v>
      </c>
      <c r="C143" s="211" t="s">
        <v>1262</v>
      </c>
      <c r="D143" s="211"/>
      <c r="E143" s="231">
        <f t="shared" si="54"/>
        <v>45644</v>
      </c>
      <c r="F143" s="232">
        <v>15</v>
      </c>
      <c r="G143" s="231">
        <f t="shared" si="55"/>
        <v>45659</v>
      </c>
      <c r="H143" s="232">
        <v>0</v>
      </c>
      <c r="I143" s="231">
        <f t="shared" si="56"/>
        <v>45659</v>
      </c>
      <c r="J143" s="232">
        <v>15</v>
      </c>
      <c r="K143" s="231">
        <f t="shared" si="57"/>
        <v>45674</v>
      </c>
      <c r="L143" s="232">
        <v>90</v>
      </c>
      <c r="M143" s="231">
        <f t="shared" si="58"/>
        <v>45764</v>
      </c>
      <c r="N143" s="232">
        <v>40</v>
      </c>
      <c r="O143" s="231">
        <f t="shared" si="59"/>
        <v>45804</v>
      </c>
      <c r="P143" s="232">
        <v>5</v>
      </c>
      <c r="Q143" s="231">
        <f t="shared" si="60"/>
        <v>45809</v>
      </c>
      <c r="R143" s="213">
        <f t="shared" si="61"/>
        <v>165</v>
      </c>
      <c r="S143" s="212">
        <v>45809</v>
      </c>
      <c r="T143" s="212">
        <f t="shared" si="62"/>
        <v>46028</v>
      </c>
      <c r="U143" s="212">
        <f t="shared" si="63"/>
        <v>46051</v>
      </c>
      <c r="V143" s="212">
        <f t="shared" si="64"/>
        <v>46161</v>
      </c>
      <c r="W143" s="223">
        <f t="shared" si="66"/>
        <v>46168</v>
      </c>
      <c r="X143" s="211"/>
      <c r="Y143" s="211"/>
      <c r="Z143" s="229"/>
      <c r="AA143" s="218">
        <v>110</v>
      </c>
      <c r="AB143" s="219"/>
      <c r="AC143" s="220"/>
      <c r="AD143" s="210"/>
      <c r="AE143" s="210"/>
      <c r="AF143" s="210"/>
      <c r="AG143" s="210"/>
    </row>
    <row r="144" spans="1:33" x14ac:dyDescent="0.25">
      <c r="A144" s="209">
        <v>7.04</v>
      </c>
      <c r="B144" s="210" t="s">
        <v>1257</v>
      </c>
      <c r="C144" s="211" t="s">
        <v>1263</v>
      </c>
      <c r="D144" s="211"/>
      <c r="E144" s="231">
        <f t="shared" si="54"/>
        <v>45644</v>
      </c>
      <c r="F144" s="232">
        <v>15</v>
      </c>
      <c r="G144" s="231">
        <f t="shared" si="55"/>
        <v>45659</v>
      </c>
      <c r="H144" s="232">
        <v>0</v>
      </c>
      <c r="I144" s="231">
        <f t="shared" si="56"/>
        <v>45659</v>
      </c>
      <c r="J144" s="232">
        <v>15</v>
      </c>
      <c r="K144" s="231">
        <f t="shared" si="57"/>
        <v>45674</v>
      </c>
      <c r="L144" s="232">
        <v>90</v>
      </c>
      <c r="M144" s="231">
        <f t="shared" si="58"/>
        <v>45764</v>
      </c>
      <c r="N144" s="232">
        <v>40</v>
      </c>
      <c r="O144" s="231">
        <f t="shared" si="59"/>
        <v>45804</v>
      </c>
      <c r="P144" s="232">
        <v>5</v>
      </c>
      <c r="Q144" s="231">
        <f t="shared" si="60"/>
        <v>45809</v>
      </c>
      <c r="R144" s="213">
        <f t="shared" si="61"/>
        <v>165</v>
      </c>
      <c r="S144" s="212">
        <v>45809</v>
      </c>
      <c r="T144" s="212">
        <f t="shared" si="62"/>
        <v>46028</v>
      </c>
      <c r="U144" s="212">
        <f t="shared" si="63"/>
        <v>46051</v>
      </c>
      <c r="V144" s="212">
        <f t="shared" si="64"/>
        <v>46161</v>
      </c>
      <c r="W144" s="223">
        <f t="shared" si="66"/>
        <v>46168</v>
      </c>
      <c r="X144" s="211"/>
      <c r="Y144" s="211"/>
      <c r="Z144" s="229"/>
      <c r="AA144" s="218">
        <v>110</v>
      </c>
      <c r="AB144" s="219"/>
      <c r="AC144" s="220"/>
      <c r="AD144" s="210"/>
      <c r="AE144" s="210"/>
      <c r="AF144" s="210"/>
      <c r="AG144" s="210"/>
    </row>
    <row r="145" spans="1:33" x14ac:dyDescent="0.25">
      <c r="A145" s="209">
        <v>7.04</v>
      </c>
      <c r="B145" s="210" t="s">
        <v>1257</v>
      </c>
      <c r="C145" s="211" t="s">
        <v>1264</v>
      </c>
      <c r="D145" s="211"/>
      <c r="E145" s="231">
        <f t="shared" si="54"/>
        <v>45644</v>
      </c>
      <c r="F145" s="232">
        <v>15</v>
      </c>
      <c r="G145" s="231">
        <f t="shared" si="55"/>
        <v>45659</v>
      </c>
      <c r="H145" s="232">
        <v>0</v>
      </c>
      <c r="I145" s="231">
        <f t="shared" si="56"/>
        <v>45659</v>
      </c>
      <c r="J145" s="232">
        <v>15</v>
      </c>
      <c r="K145" s="231">
        <f t="shared" si="57"/>
        <v>45674</v>
      </c>
      <c r="L145" s="232">
        <v>90</v>
      </c>
      <c r="M145" s="231">
        <f t="shared" si="58"/>
        <v>45764</v>
      </c>
      <c r="N145" s="232">
        <v>40</v>
      </c>
      <c r="O145" s="231">
        <f t="shared" si="59"/>
        <v>45804</v>
      </c>
      <c r="P145" s="232">
        <v>5</v>
      </c>
      <c r="Q145" s="231">
        <f t="shared" si="60"/>
        <v>45809</v>
      </c>
      <c r="R145" s="213">
        <f t="shared" si="61"/>
        <v>165</v>
      </c>
      <c r="S145" s="212">
        <v>45809</v>
      </c>
      <c r="T145" s="212">
        <f t="shared" si="62"/>
        <v>46028</v>
      </c>
      <c r="U145" s="212">
        <f t="shared" si="63"/>
        <v>46051</v>
      </c>
      <c r="V145" s="212">
        <f t="shared" si="64"/>
        <v>46161</v>
      </c>
      <c r="W145" s="223">
        <f t="shared" si="66"/>
        <v>46168</v>
      </c>
      <c r="X145" s="211"/>
      <c r="Y145" s="211"/>
      <c r="Z145" s="229"/>
      <c r="AA145" s="218">
        <v>110</v>
      </c>
      <c r="AB145" s="219"/>
      <c r="AC145" s="220"/>
      <c r="AD145" s="210"/>
      <c r="AE145" s="210"/>
      <c r="AF145" s="210"/>
      <c r="AG145" s="210"/>
    </row>
    <row r="146" spans="1:33" x14ac:dyDescent="0.25">
      <c r="A146" s="209">
        <v>7.04</v>
      </c>
      <c r="B146" s="210" t="s">
        <v>1257</v>
      </c>
      <c r="C146" s="211" t="s">
        <v>1265</v>
      </c>
      <c r="D146" s="211"/>
      <c r="E146" s="231">
        <f t="shared" si="54"/>
        <v>45644</v>
      </c>
      <c r="F146" s="232">
        <v>15</v>
      </c>
      <c r="G146" s="231">
        <f t="shared" si="55"/>
        <v>45659</v>
      </c>
      <c r="H146" s="232">
        <v>0</v>
      </c>
      <c r="I146" s="231">
        <f t="shared" si="56"/>
        <v>45659</v>
      </c>
      <c r="J146" s="232">
        <v>15</v>
      </c>
      <c r="K146" s="231">
        <f t="shared" si="57"/>
        <v>45674</v>
      </c>
      <c r="L146" s="232">
        <v>90</v>
      </c>
      <c r="M146" s="231">
        <f t="shared" si="58"/>
        <v>45764</v>
      </c>
      <c r="N146" s="232">
        <v>40</v>
      </c>
      <c r="O146" s="231">
        <f t="shared" si="59"/>
        <v>45804</v>
      </c>
      <c r="P146" s="232">
        <v>5</v>
      </c>
      <c r="Q146" s="231">
        <f t="shared" si="60"/>
        <v>45809</v>
      </c>
      <c r="R146" s="213">
        <f t="shared" si="61"/>
        <v>165</v>
      </c>
      <c r="S146" s="212">
        <v>45809</v>
      </c>
      <c r="T146" s="212">
        <f t="shared" si="62"/>
        <v>46028</v>
      </c>
      <c r="U146" s="212">
        <f t="shared" si="63"/>
        <v>46051</v>
      </c>
      <c r="V146" s="212">
        <f t="shared" si="64"/>
        <v>46161</v>
      </c>
      <c r="W146" s="223">
        <f t="shared" si="66"/>
        <v>46168</v>
      </c>
      <c r="X146" s="211"/>
      <c r="Y146" s="211"/>
      <c r="Z146" s="229"/>
      <c r="AA146" s="218">
        <v>110</v>
      </c>
      <c r="AB146" s="219"/>
      <c r="AC146" s="220"/>
      <c r="AD146" s="210"/>
      <c r="AE146" s="210"/>
      <c r="AF146" s="210"/>
      <c r="AG146" s="210"/>
    </row>
    <row r="147" spans="1:33" x14ac:dyDescent="0.25">
      <c r="A147" s="209">
        <v>7.04</v>
      </c>
      <c r="B147" s="210" t="s">
        <v>1257</v>
      </c>
      <c r="C147" s="211" t="s">
        <v>1266</v>
      </c>
      <c r="D147" s="211"/>
      <c r="E147" s="231">
        <f t="shared" si="54"/>
        <v>45706</v>
      </c>
      <c r="F147" s="232">
        <v>7</v>
      </c>
      <c r="G147" s="231">
        <f t="shared" si="55"/>
        <v>45713</v>
      </c>
      <c r="H147" s="232">
        <v>0</v>
      </c>
      <c r="I147" s="231">
        <f t="shared" si="56"/>
        <v>45713</v>
      </c>
      <c r="J147" s="232">
        <v>7</v>
      </c>
      <c r="K147" s="231">
        <f t="shared" si="57"/>
        <v>45720</v>
      </c>
      <c r="L147" s="232">
        <v>84</v>
      </c>
      <c r="M147" s="231">
        <f t="shared" si="58"/>
        <v>45804</v>
      </c>
      <c r="N147" s="232">
        <v>0</v>
      </c>
      <c r="O147" s="231">
        <f t="shared" si="59"/>
        <v>45804</v>
      </c>
      <c r="P147" s="232">
        <v>5</v>
      </c>
      <c r="Q147" s="231">
        <f t="shared" si="60"/>
        <v>45809</v>
      </c>
      <c r="R147" s="213">
        <f t="shared" si="61"/>
        <v>103</v>
      </c>
      <c r="S147" s="212">
        <v>45809</v>
      </c>
      <c r="T147" s="212">
        <f t="shared" si="62"/>
        <v>46078</v>
      </c>
      <c r="U147" s="212">
        <f t="shared" si="63"/>
        <v>46101</v>
      </c>
      <c r="V147" s="212">
        <f t="shared" si="64"/>
        <v>46161</v>
      </c>
      <c r="W147" s="223">
        <f>+$C$7-20</f>
        <v>46168</v>
      </c>
      <c r="X147" s="211"/>
      <c r="Y147" s="211"/>
      <c r="Z147" s="229"/>
      <c r="AA147" s="218">
        <v>60</v>
      </c>
      <c r="AB147" s="219"/>
      <c r="AC147" s="220"/>
      <c r="AD147" s="210"/>
      <c r="AE147" s="210"/>
      <c r="AF147" s="210"/>
      <c r="AG147" s="210"/>
    </row>
    <row r="148" spans="1:33" x14ac:dyDescent="0.25">
      <c r="A148" s="209">
        <v>7.04</v>
      </c>
      <c r="B148" s="210" t="s">
        <v>1257</v>
      </c>
      <c r="C148" s="211" t="s">
        <v>1267</v>
      </c>
      <c r="D148" s="211"/>
      <c r="E148" s="231">
        <f t="shared" si="54"/>
        <v>45760</v>
      </c>
      <c r="F148" s="232">
        <v>7</v>
      </c>
      <c r="G148" s="231">
        <f t="shared" si="55"/>
        <v>45767</v>
      </c>
      <c r="H148" s="232">
        <v>0</v>
      </c>
      <c r="I148" s="231">
        <f t="shared" si="56"/>
        <v>45767</v>
      </c>
      <c r="J148" s="232">
        <v>7</v>
      </c>
      <c r="K148" s="231">
        <f t="shared" si="57"/>
        <v>45774</v>
      </c>
      <c r="L148" s="232">
        <v>0</v>
      </c>
      <c r="M148" s="231">
        <f t="shared" si="58"/>
        <v>45774</v>
      </c>
      <c r="N148" s="232">
        <v>30</v>
      </c>
      <c r="O148" s="231">
        <f t="shared" si="59"/>
        <v>45804</v>
      </c>
      <c r="P148" s="232">
        <v>5</v>
      </c>
      <c r="Q148" s="231">
        <f t="shared" si="60"/>
        <v>45809</v>
      </c>
      <c r="R148" s="213">
        <f t="shared" si="61"/>
        <v>49</v>
      </c>
      <c r="S148" s="212">
        <v>45809</v>
      </c>
      <c r="T148" s="212">
        <f t="shared" si="62"/>
        <v>46078</v>
      </c>
      <c r="U148" s="212">
        <f t="shared" si="63"/>
        <v>46101</v>
      </c>
      <c r="V148" s="212">
        <f t="shared" si="64"/>
        <v>46161</v>
      </c>
      <c r="W148" s="223">
        <f t="shared" si="66"/>
        <v>46168</v>
      </c>
      <c r="X148" s="211"/>
      <c r="Y148" s="211"/>
      <c r="Z148" s="229"/>
      <c r="AA148" s="218">
        <v>60</v>
      </c>
      <c r="AB148" s="219"/>
      <c r="AC148" s="220"/>
      <c r="AD148" s="210"/>
      <c r="AE148" s="210"/>
      <c r="AF148" s="210"/>
      <c r="AG148" s="210"/>
    </row>
    <row r="149" spans="1:33" x14ac:dyDescent="0.25">
      <c r="A149" s="209">
        <v>7.04</v>
      </c>
      <c r="B149" s="210" t="s">
        <v>1257</v>
      </c>
      <c r="C149" s="211" t="s">
        <v>1268</v>
      </c>
      <c r="D149" s="211"/>
      <c r="E149" s="231">
        <f t="shared" si="54"/>
        <v>45669</v>
      </c>
      <c r="F149" s="232">
        <v>15</v>
      </c>
      <c r="G149" s="231">
        <f t="shared" si="55"/>
        <v>45684</v>
      </c>
      <c r="H149" s="232">
        <v>0</v>
      </c>
      <c r="I149" s="231">
        <f t="shared" si="56"/>
        <v>45684</v>
      </c>
      <c r="J149" s="232">
        <v>15</v>
      </c>
      <c r="K149" s="231">
        <f t="shared" si="57"/>
        <v>45699</v>
      </c>
      <c r="L149" s="232">
        <v>105</v>
      </c>
      <c r="M149" s="231">
        <f t="shared" si="58"/>
        <v>45804</v>
      </c>
      <c r="N149" s="232">
        <v>0</v>
      </c>
      <c r="O149" s="231">
        <f t="shared" si="59"/>
        <v>45804</v>
      </c>
      <c r="P149" s="232">
        <v>5</v>
      </c>
      <c r="Q149" s="231">
        <f t="shared" si="60"/>
        <v>45809</v>
      </c>
      <c r="R149" s="213">
        <f t="shared" si="61"/>
        <v>140</v>
      </c>
      <c r="S149" s="212">
        <v>45809</v>
      </c>
      <c r="T149" s="212">
        <f t="shared" si="62"/>
        <v>46048</v>
      </c>
      <c r="U149" s="212">
        <f t="shared" si="63"/>
        <v>46071</v>
      </c>
      <c r="V149" s="212">
        <f t="shared" si="64"/>
        <v>46161</v>
      </c>
      <c r="W149" s="223">
        <f t="shared" si="66"/>
        <v>46168</v>
      </c>
      <c r="X149" s="211"/>
      <c r="Y149" s="211"/>
      <c r="Z149" s="229"/>
      <c r="AA149" s="218">
        <v>90</v>
      </c>
      <c r="AB149" s="219"/>
      <c r="AC149" s="220"/>
      <c r="AD149" s="210"/>
      <c r="AE149" s="210"/>
      <c r="AF149" s="210"/>
      <c r="AG149" s="210"/>
    </row>
    <row r="150" spans="1:33" x14ac:dyDescent="0.25">
      <c r="A150" s="209">
        <v>7.04</v>
      </c>
      <c r="B150" s="210" t="s">
        <v>1257</v>
      </c>
      <c r="C150" s="211" t="s">
        <v>1269</v>
      </c>
      <c r="D150" s="211"/>
      <c r="E150" s="231">
        <f t="shared" si="54"/>
        <v>45644</v>
      </c>
      <c r="F150" s="232">
        <v>15</v>
      </c>
      <c r="G150" s="231">
        <f t="shared" si="55"/>
        <v>45659</v>
      </c>
      <c r="H150" s="232">
        <v>0</v>
      </c>
      <c r="I150" s="231">
        <f t="shared" si="56"/>
        <v>45659</v>
      </c>
      <c r="J150" s="232">
        <v>15</v>
      </c>
      <c r="K150" s="231">
        <f t="shared" si="57"/>
        <v>45674</v>
      </c>
      <c r="L150" s="232">
        <v>90</v>
      </c>
      <c r="M150" s="231">
        <f t="shared" si="58"/>
        <v>45764</v>
      </c>
      <c r="N150" s="232">
        <v>40</v>
      </c>
      <c r="O150" s="231">
        <f t="shared" si="59"/>
        <v>45804</v>
      </c>
      <c r="P150" s="232">
        <v>5</v>
      </c>
      <c r="Q150" s="231">
        <f t="shared" si="60"/>
        <v>45809</v>
      </c>
      <c r="R150" s="213">
        <f t="shared" si="61"/>
        <v>165</v>
      </c>
      <c r="S150" s="212">
        <v>45809</v>
      </c>
      <c r="T150" s="212">
        <f t="shared" si="62"/>
        <v>46028</v>
      </c>
      <c r="U150" s="212">
        <f t="shared" si="63"/>
        <v>46051</v>
      </c>
      <c r="V150" s="212">
        <f t="shared" si="64"/>
        <v>46161</v>
      </c>
      <c r="W150" s="223">
        <f t="shared" si="66"/>
        <v>46168</v>
      </c>
      <c r="X150" s="211"/>
      <c r="Y150" s="211"/>
      <c r="Z150" s="229"/>
      <c r="AA150" s="218">
        <v>110</v>
      </c>
      <c r="AB150" s="219"/>
      <c r="AC150" s="220"/>
      <c r="AD150" s="210"/>
      <c r="AE150" s="210"/>
      <c r="AF150" s="210"/>
      <c r="AG150" s="210"/>
    </row>
    <row r="151" spans="1:33" x14ac:dyDescent="0.25">
      <c r="A151" s="209">
        <v>7.04</v>
      </c>
      <c r="B151" s="210" t="s">
        <v>1257</v>
      </c>
      <c r="C151" s="211" t="s">
        <v>1270</v>
      </c>
      <c r="D151" s="211"/>
      <c r="E151" s="231">
        <f t="shared" si="54"/>
        <v>45699</v>
      </c>
      <c r="F151" s="232">
        <v>15</v>
      </c>
      <c r="G151" s="231">
        <f t="shared" si="55"/>
        <v>45714</v>
      </c>
      <c r="H151" s="232">
        <v>0</v>
      </c>
      <c r="I151" s="231">
        <f t="shared" si="56"/>
        <v>45714</v>
      </c>
      <c r="J151" s="232">
        <v>15</v>
      </c>
      <c r="K151" s="231">
        <f t="shared" si="57"/>
        <v>45729</v>
      </c>
      <c r="L151" s="232">
        <v>45</v>
      </c>
      <c r="M151" s="231">
        <f t="shared" si="58"/>
        <v>45774</v>
      </c>
      <c r="N151" s="232">
        <v>30</v>
      </c>
      <c r="O151" s="231">
        <f t="shared" si="59"/>
        <v>45804</v>
      </c>
      <c r="P151" s="232">
        <v>5</v>
      </c>
      <c r="Q151" s="231">
        <f t="shared" si="60"/>
        <v>45809</v>
      </c>
      <c r="R151" s="213">
        <f t="shared" si="61"/>
        <v>110</v>
      </c>
      <c r="S151" s="212">
        <v>45809</v>
      </c>
      <c r="T151" s="212">
        <f t="shared" si="62"/>
        <v>46056</v>
      </c>
      <c r="U151" s="212">
        <f t="shared" si="63"/>
        <v>46079</v>
      </c>
      <c r="V151" s="212">
        <f t="shared" si="64"/>
        <v>46151</v>
      </c>
      <c r="W151" s="223">
        <f>+$C$7-30</f>
        <v>46158</v>
      </c>
      <c r="X151" s="211"/>
      <c r="Y151" s="211"/>
      <c r="Z151" s="229"/>
      <c r="AA151" s="218">
        <v>72</v>
      </c>
      <c r="AB151" s="219"/>
      <c r="AC151" s="220"/>
      <c r="AD151" s="210"/>
      <c r="AE151" s="210"/>
      <c r="AF151" s="210"/>
      <c r="AG151" s="210"/>
    </row>
    <row r="152" spans="1:33" x14ac:dyDescent="0.25">
      <c r="A152" s="209">
        <v>7.04</v>
      </c>
      <c r="B152" s="210" t="s">
        <v>1257</v>
      </c>
      <c r="C152" s="211" t="s">
        <v>1271</v>
      </c>
      <c r="D152" s="211"/>
      <c r="E152" s="231">
        <f t="shared" si="54"/>
        <v>45699</v>
      </c>
      <c r="F152" s="232">
        <v>15</v>
      </c>
      <c r="G152" s="231">
        <f t="shared" si="55"/>
        <v>45714</v>
      </c>
      <c r="H152" s="232">
        <v>0</v>
      </c>
      <c r="I152" s="231">
        <f t="shared" si="56"/>
        <v>45714</v>
      </c>
      <c r="J152" s="232">
        <v>15</v>
      </c>
      <c r="K152" s="231">
        <f t="shared" si="57"/>
        <v>45729</v>
      </c>
      <c r="L152" s="232">
        <v>45</v>
      </c>
      <c r="M152" s="231">
        <f t="shared" si="58"/>
        <v>45774</v>
      </c>
      <c r="N152" s="232">
        <v>30</v>
      </c>
      <c r="O152" s="231">
        <f t="shared" si="59"/>
        <v>45804</v>
      </c>
      <c r="P152" s="232">
        <v>5</v>
      </c>
      <c r="Q152" s="231">
        <f t="shared" si="60"/>
        <v>45809</v>
      </c>
      <c r="R152" s="213">
        <f t="shared" si="61"/>
        <v>110</v>
      </c>
      <c r="S152" s="212">
        <v>45809</v>
      </c>
      <c r="T152" s="212">
        <f t="shared" si="62"/>
        <v>46056</v>
      </c>
      <c r="U152" s="212">
        <f t="shared" si="63"/>
        <v>46079</v>
      </c>
      <c r="V152" s="212">
        <f t="shared" si="64"/>
        <v>46151</v>
      </c>
      <c r="W152" s="223">
        <f t="shared" ref="W152:W153" si="67">+$C$7-30</f>
        <v>46158</v>
      </c>
      <c r="X152" s="211"/>
      <c r="Y152" s="211"/>
      <c r="Z152" s="229"/>
      <c r="AA152" s="218">
        <v>72</v>
      </c>
      <c r="AB152" s="219"/>
      <c r="AC152" s="220"/>
      <c r="AD152" s="210"/>
      <c r="AE152" s="210"/>
      <c r="AF152" s="210"/>
      <c r="AG152" s="210"/>
    </row>
    <row r="153" spans="1:33" x14ac:dyDescent="0.25">
      <c r="A153" s="209">
        <v>7.04</v>
      </c>
      <c r="B153" s="210" t="s">
        <v>1257</v>
      </c>
      <c r="C153" s="211" t="s">
        <v>1272</v>
      </c>
      <c r="D153" s="211"/>
      <c r="E153" s="231">
        <f t="shared" si="54"/>
        <v>45699</v>
      </c>
      <c r="F153" s="232">
        <v>15</v>
      </c>
      <c r="G153" s="231">
        <f t="shared" si="55"/>
        <v>45714</v>
      </c>
      <c r="H153" s="232">
        <v>0</v>
      </c>
      <c r="I153" s="231">
        <f t="shared" si="56"/>
        <v>45714</v>
      </c>
      <c r="J153" s="232">
        <v>15</v>
      </c>
      <c r="K153" s="231">
        <f t="shared" si="57"/>
        <v>45729</v>
      </c>
      <c r="L153" s="232">
        <v>45</v>
      </c>
      <c r="M153" s="231">
        <f t="shared" si="58"/>
        <v>45774</v>
      </c>
      <c r="N153" s="232">
        <v>30</v>
      </c>
      <c r="O153" s="231">
        <f t="shared" si="59"/>
        <v>45804</v>
      </c>
      <c r="P153" s="232">
        <v>5</v>
      </c>
      <c r="Q153" s="231">
        <f t="shared" si="60"/>
        <v>45809</v>
      </c>
      <c r="R153" s="213">
        <f t="shared" si="61"/>
        <v>110</v>
      </c>
      <c r="S153" s="212">
        <v>45809</v>
      </c>
      <c r="T153" s="212">
        <f t="shared" si="62"/>
        <v>46056</v>
      </c>
      <c r="U153" s="212">
        <f t="shared" si="63"/>
        <v>46079</v>
      </c>
      <c r="V153" s="212">
        <f t="shared" si="64"/>
        <v>46151</v>
      </c>
      <c r="W153" s="223">
        <f t="shared" si="67"/>
        <v>46158</v>
      </c>
      <c r="X153" s="211"/>
      <c r="Y153" s="211"/>
      <c r="Z153" s="229"/>
      <c r="AA153" s="218">
        <v>72</v>
      </c>
      <c r="AB153" s="219"/>
      <c r="AC153" s="220"/>
      <c r="AD153" s="210"/>
      <c r="AE153" s="210"/>
      <c r="AF153" s="210"/>
      <c r="AG153" s="210"/>
    </row>
    <row r="154" spans="1:33" x14ac:dyDescent="0.25">
      <c r="A154" s="209">
        <v>7.04</v>
      </c>
      <c r="B154" s="210" t="s">
        <v>1257</v>
      </c>
      <c r="C154" s="211" t="s">
        <v>1273</v>
      </c>
      <c r="D154" s="211"/>
      <c r="E154" s="231">
        <f t="shared" si="54"/>
        <v>45790</v>
      </c>
      <c r="F154" s="232">
        <v>7</v>
      </c>
      <c r="G154" s="231">
        <f t="shared" si="55"/>
        <v>45797</v>
      </c>
      <c r="H154" s="232">
        <v>0</v>
      </c>
      <c r="I154" s="231">
        <f t="shared" si="56"/>
        <v>45797</v>
      </c>
      <c r="J154" s="232">
        <v>7</v>
      </c>
      <c r="K154" s="231">
        <f t="shared" si="57"/>
        <v>45804</v>
      </c>
      <c r="L154" s="232">
        <v>0</v>
      </c>
      <c r="M154" s="231">
        <f t="shared" si="58"/>
        <v>45804</v>
      </c>
      <c r="N154" s="232">
        <v>0</v>
      </c>
      <c r="O154" s="231">
        <f t="shared" si="59"/>
        <v>45804</v>
      </c>
      <c r="P154" s="232">
        <v>5</v>
      </c>
      <c r="Q154" s="231">
        <f t="shared" si="60"/>
        <v>45809</v>
      </c>
      <c r="R154" s="213">
        <f t="shared" si="61"/>
        <v>19</v>
      </c>
      <c r="S154" s="212">
        <v>45809</v>
      </c>
      <c r="T154" s="212">
        <f t="shared" si="62"/>
        <v>46088</v>
      </c>
      <c r="U154" s="212">
        <f t="shared" si="63"/>
        <v>46111</v>
      </c>
      <c r="V154" s="212">
        <f t="shared" si="64"/>
        <v>46171</v>
      </c>
      <c r="W154" s="223">
        <f>+$C$7-10</f>
        <v>46178</v>
      </c>
      <c r="X154" s="211"/>
      <c r="Y154" s="211"/>
      <c r="Z154" s="229"/>
      <c r="AA154" s="218">
        <v>60</v>
      </c>
      <c r="AB154" s="219"/>
      <c r="AC154" s="220"/>
      <c r="AD154" s="210"/>
      <c r="AE154" s="210"/>
      <c r="AF154" s="210"/>
      <c r="AG154" s="210"/>
    </row>
    <row r="155" spans="1:33" x14ac:dyDescent="0.25">
      <c r="A155" s="209">
        <v>7.04</v>
      </c>
      <c r="B155" s="210" t="s">
        <v>1257</v>
      </c>
      <c r="C155" s="211" t="s">
        <v>1274</v>
      </c>
      <c r="D155" s="211"/>
      <c r="E155" s="231">
        <f t="shared" si="54"/>
        <v>45664</v>
      </c>
      <c r="F155" s="232">
        <v>10</v>
      </c>
      <c r="G155" s="231">
        <f t="shared" si="55"/>
        <v>45674</v>
      </c>
      <c r="H155" s="232">
        <v>0</v>
      </c>
      <c r="I155" s="231">
        <f t="shared" si="56"/>
        <v>45674</v>
      </c>
      <c r="J155" s="232">
        <v>10</v>
      </c>
      <c r="K155" s="231">
        <f t="shared" si="57"/>
        <v>45684</v>
      </c>
      <c r="L155" s="232">
        <v>60</v>
      </c>
      <c r="M155" s="231">
        <f t="shared" si="58"/>
        <v>45744</v>
      </c>
      <c r="N155" s="232">
        <v>60</v>
      </c>
      <c r="O155" s="231">
        <f t="shared" si="59"/>
        <v>45804</v>
      </c>
      <c r="P155" s="232">
        <v>5</v>
      </c>
      <c r="Q155" s="231">
        <f t="shared" si="60"/>
        <v>45809</v>
      </c>
      <c r="R155" s="213">
        <f t="shared" si="61"/>
        <v>145</v>
      </c>
      <c r="S155" s="212">
        <v>45809</v>
      </c>
      <c r="T155" s="212">
        <f t="shared" si="62"/>
        <v>46088</v>
      </c>
      <c r="U155" s="212">
        <f t="shared" si="63"/>
        <v>46111</v>
      </c>
      <c r="V155" s="212">
        <f t="shared" si="64"/>
        <v>46171</v>
      </c>
      <c r="W155" s="223">
        <f t="shared" ref="W155:W180" si="68">+$C$7-10</f>
        <v>46178</v>
      </c>
      <c r="X155" s="211"/>
      <c r="Y155" s="211"/>
      <c r="Z155" s="229"/>
      <c r="AA155" s="218">
        <v>60</v>
      </c>
      <c r="AB155" s="219"/>
      <c r="AC155" s="220"/>
      <c r="AD155" s="210"/>
      <c r="AE155" s="210"/>
      <c r="AF155" s="210"/>
      <c r="AG155" s="210"/>
    </row>
    <row r="156" spans="1:33" x14ac:dyDescent="0.25">
      <c r="A156" s="209">
        <v>7.04</v>
      </c>
      <c r="B156" s="210" t="s">
        <v>1257</v>
      </c>
      <c r="C156" s="211" t="s">
        <v>1275</v>
      </c>
      <c r="D156" s="211"/>
      <c r="E156" s="231">
        <f t="shared" si="54"/>
        <v>45790</v>
      </c>
      <c r="F156" s="232">
        <v>7</v>
      </c>
      <c r="G156" s="231">
        <f t="shared" si="55"/>
        <v>45797</v>
      </c>
      <c r="H156" s="232">
        <v>0</v>
      </c>
      <c r="I156" s="231">
        <f t="shared" si="56"/>
        <v>45797</v>
      </c>
      <c r="J156" s="232">
        <v>7</v>
      </c>
      <c r="K156" s="231">
        <f t="shared" si="57"/>
        <v>45804</v>
      </c>
      <c r="L156" s="232">
        <v>0</v>
      </c>
      <c r="M156" s="231">
        <f t="shared" si="58"/>
        <v>45804</v>
      </c>
      <c r="N156" s="232">
        <v>0</v>
      </c>
      <c r="O156" s="231">
        <f t="shared" si="59"/>
        <v>45804</v>
      </c>
      <c r="P156" s="232">
        <v>5</v>
      </c>
      <c r="Q156" s="231">
        <f t="shared" si="60"/>
        <v>45809</v>
      </c>
      <c r="R156" s="213">
        <f t="shared" si="61"/>
        <v>19</v>
      </c>
      <c r="S156" s="212">
        <v>45809</v>
      </c>
      <c r="T156" s="212">
        <f t="shared" si="62"/>
        <v>46118</v>
      </c>
      <c r="U156" s="212">
        <f t="shared" si="63"/>
        <v>46141</v>
      </c>
      <c r="V156" s="212">
        <f t="shared" si="64"/>
        <v>46171</v>
      </c>
      <c r="W156" s="223">
        <f t="shared" si="68"/>
        <v>46178</v>
      </c>
      <c r="X156" s="211"/>
      <c r="Y156" s="211"/>
      <c r="Z156" s="229"/>
      <c r="AA156" s="218">
        <v>30</v>
      </c>
      <c r="AB156" s="219"/>
      <c r="AC156" s="220"/>
      <c r="AD156" s="210"/>
      <c r="AE156" s="210"/>
      <c r="AF156" s="210"/>
      <c r="AG156" s="210"/>
    </row>
    <row r="157" spans="1:33" x14ac:dyDescent="0.25">
      <c r="A157" s="527">
        <v>7.04</v>
      </c>
      <c r="B157" s="528" t="s">
        <v>1257</v>
      </c>
      <c r="C157" s="301" t="s">
        <v>1276</v>
      </c>
      <c r="D157" s="301"/>
      <c r="E157" s="231">
        <f t="shared" si="54"/>
        <v>45809</v>
      </c>
      <c r="F157" s="232">
        <v>0</v>
      </c>
      <c r="G157" s="231">
        <f t="shared" si="55"/>
        <v>45809</v>
      </c>
      <c r="H157" s="232">
        <v>0</v>
      </c>
      <c r="I157" s="231">
        <f t="shared" si="56"/>
        <v>45809</v>
      </c>
      <c r="J157" s="232">
        <v>0</v>
      </c>
      <c r="K157" s="231">
        <f t="shared" si="57"/>
        <v>45809</v>
      </c>
      <c r="L157" s="232">
        <v>0</v>
      </c>
      <c r="M157" s="231">
        <f t="shared" si="58"/>
        <v>45809</v>
      </c>
      <c r="N157" s="232">
        <v>0</v>
      </c>
      <c r="O157" s="231">
        <f t="shared" si="59"/>
        <v>45809</v>
      </c>
      <c r="P157" s="232">
        <v>0</v>
      </c>
      <c r="Q157" s="231">
        <f t="shared" si="60"/>
        <v>45809</v>
      </c>
      <c r="R157" s="213">
        <f t="shared" si="61"/>
        <v>0</v>
      </c>
      <c r="S157" s="212">
        <v>45809</v>
      </c>
      <c r="T157" s="212">
        <f t="shared" si="62"/>
        <v>46148</v>
      </c>
      <c r="U157" s="212">
        <f t="shared" si="63"/>
        <v>46171</v>
      </c>
      <c r="V157" s="212">
        <f t="shared" si="64"/>
        <v>46171</v>
      </c>
      <c r="W157" s="223">
        <f t="shared" si="68"/>
        <v>46178</v>
      </c>
      <c r="X157" s="211"/>
      <c r="Y157" s="211"/>
      <c r="Z157" s="229"/>
      <c r="AA157" s="218"/>
      <c r="AB157" s="219"/>
      <c r="AC157" s="220"/>
      <c r="AD157" s="210"/>
      <c r="AE157" s="210"/>
      <c r="AF157" s="210"/>
      <c r="AG157" s="210"/>
    </row>
    <row r="158" spans="1:33" x14ac:dyDescent="0.25">
      <c r="A158" s="527">
        <v>7.04</v>
      </c>
      <c r="B158" s="528" t="s">
        <v>1257</v>
      </c>
      <c r="C158" s="301" t="s">
        <v>1277</v>
      </c>
      <c r="D158" s="301"/>
      <c r="E158" s="231">
        <f t="shared" si="54"/>
        <v>45809</v>
      </c>
      <c r="F158" s="232">
        <v>0</v>
      </c>
      <c r="G158" s="231">
        <f t="shared" si="55"/>
        <v>45809</v>
      </c>
      <c r="H158" s="232">
        <v>0</v>
      </c>
      <c r="I158" s="231">
        <f t="shared" si="56"/>
        <v>45809</v>
      </c>
      <c r="J158" s="232">
        <v>0</v>
      </c>
      <c r="K158" s="231">
        <f t="shared" si="57"/>
        <v>45809</v>
      </c>
      <c r="L158" s="232">
        <v>0</v>
      </c>
      <c r="M158" s="231">
        <f t="shared" si="58"/>
        <v>45809</v>
      </c>
      <c r="N158" s="232">
        <v>0</v>
      </c>
      <c r="O158" s="231">
        <f t="shared" si="59"/>
        <v>45809</v>
      </c>
      <c r="P158" s="232">
        <v>0</v>
      </c>
      <c r="Q158" s="231">
        <f t="shared" si="60"/>
        <v>45809</v>
      </c>
      <c r="R158" s="213">
        <f t="shared" si="61"/>
        <v>0</v>
      </c>
      <c r="S158" s="212">
        <v>45809</v>
      </c>
      <c r="T158" s="212">
        <f t="shared" si="62"/>
        <v>46148</v>
      </c>
      <c r="U158" s="212">
        <f t="shared" si="63"/>
        <v>46171</v>
      </c>
      <c r="V158" s="212">
        <f t="shared" si="64"/>
        <v>46171</v>
      </c>
      <c r="W158" s="223">
        <f t="shared" si="68"/>
        <v>46178</v>
      </c>
      <c r="X158" s="211"/>
      <c r="Y158" s="211"/>
      <c r="Z158" s="229"/>
      <c r="AA158" s="218"/>
      <c r="AB158" s="219"/>
      <c r="AC158" s="220"/>
      <c r="AD158" s="210"/>
      <c r="AE158" s="210"/>
      <c r="AF158" s="210"/>
      <c r="AG158" s="210"/>
    </row>
    <row r="159" spans="1:33" x14ac:dyDescent="0.25">
      <c r="A159" s="209">
        <v>7.04</v>
      </c>
      <c r="B159" s="210" t="s">
        <v>1257</v>
      </c>
      <c r="C159" s="211" t="s">
        <v>1248</v>
      </c>
      <c r="D159" s="211"/>
      <c r="E159" s="231">
        <f t="shared" si="54"/>
        <v>45754</v>
      </c>
      <c r="F159" s="232">
        <v>10</v>
      </c>
      <c r="G159" s="231">
        <f t="shared" si="55"/>
        <v>45764</v>
      </c>
      <c r="H159" s="232">
        <v>0</v>
      </c>
      <c r="I159" s="231">
        <f t="shared" si="56"/>
        <v>45764</v>
      </c>
      <c r="J159" s="232">
        <v>10</v>
      </c>
      <c r="K159" s="231">
        <f t="shared" si="57"/>
        <v>45774</v>
      </c>
      <c r="L159" s="232">
        <v>0</v>
      </c>
      <c r="M159" s="231">
        <f t="shared" si="58"/>
        <v>45774</v>
      </c>
      <c r="N159" s="232">
        <v>30</v>
      </c>
      <c r="O159" s="231">
        <f t="shared" si="59"/>
        <v>45804</v>
      </c>
      <c r="P159" s="232">
        <v>5</v>
      </c>
      <c r="Q159" s="231">
        <f t="shared" si="60"/>
        <v>45809</v>
      </c>
      <c r="R159" s="213">
        <f t="shared" si="61"/>
        <v>55</v>
      </c>
      <c r="S159" s="212">
        <v>45809</v>
      </c>
      <c r="T159" s="212">
        <f t="shared" si="62"/>
        <v>46038</v>
      </c>
      <c r="U159" s="212">
        <f t="shared" si="63"/>
        <v>46061</v>
      </c>
      <c r="V159" s="212">
        <f t="shared" si="64"/>
        <v>46171</v>
      </c>
      <c r="W159" s="223">
        <f t="shared" si="68"/>
        <v>46178</v>
      </c>
      <c r="X159" s="211"/>
      <c r="Y159" s="211"/>
      <c r="Z159" s="229"/>
      <c r="AA159" s="218">
        <v>110</v>
      </c>
      <c r="AB159" s="219"/>
      <c r="AC159" s="220"/>
      <c r="AD159" s="210"/>
      <c r="AE159" s="210"/>
      <c r="AF159" s="210"/>
      <c r="AG159" s="210"/>
    </row>
    <row r="160" spans="1:33" x14ac:dyDescent="0.25">
      <c r="A160" s="209">
        <v>7.05</v>
      </c>
      <c r="B160" s="210" t="s">
        <v>131</v>
      </c>
      <c r="C160" s="211" t="s">
        <v>1278</v>
      </c>
      <c r="D160" s="211"/>
      <c r="E160" s="231">
        <f t="shared" si="54"/>
        <v>45644</v>
      </c>
      <c r="F160" s="232">
        <v>15</v>
      </c>
      <c r="G160" s="231">
        <f t="shared" si="55"/>
        <v>45659</v>
      </c>
      <c r="H160" s="232">
        <v>0</v>
      </c>
      <c r="I160" s="231">
        <f t="shared" si="56"/>
        <v>45659</v>
      </c>
      <c r="J160" s="232">
        <v>15</v>
      </c>
      <c r="K160" s="231">
        <f t="shared" si="57"/>
        <v>45674</v>
      </c>
      <c r="L160" s="232">
        <v>90</v>
      </c>
      <c r="M160" s="231">
        <f t="shared" si="58"/>
        <v>45764</v>
      </c>
      <c r="N160" s="232">
        <v>40</v>
      </c>
      <c r="O160" s="231">
        <f t="shared" si="59"/>
        <v>45804</v>
      </c>
      <c r="P160" s="232">
        <v>5</v>
      </c>
      <c r="Q160" s="231">
        <f t="shared" si="60"/>
        <v>45809</v>
      </c>
      <c r="R160" s="213">
        <f t="shared" si="61"/>
        <v>165</v>
      </c>
      <c r="S160" s="212">
        <v>45809</v>
      </c>
      <c r="T160" s="212">
        <f t="shared" si="62"/>
        <v>46038</v>
      </c>
      <c r="U160" s="212">
        <f t="shared" si="63"/>
        <v>46061</v>
      </c>
      <c r="V160" s="212">
        <f t="shared" si="64"/>
        <v>46171</v>
      </c>
      <c r="W160" s="223">
        <f t="shared" si="68"/>
        <v>46178</v>
      </c>
      <c r="X160" s="211"/>
      <c r="Y160" s="211"/>
      <c r="Z160" s="229"/>
      <c r="AA160" s="218">
        <v>110</v>
      </c>
      <c r="AB160" s="219"/>
      <c r="AC160" s="220"/>
      <c r="AD160" s="210"/>
      <c r="AE160" s="210"/>
      <c r="AF160" s="210"/>
      <c r="AG160" s="210"/>
    </row>
    <row r="161" spans="1:33" x14ac:dyDescent="0.25">
      <c r="A161" s="209">
        <v>7.05</v>
      </c>
      <c r="B161" s="210" t="s">
        <v>131</v>
      </c>
      <c r="C161" s="211" t="s">
        <v>1279</v>
      </c>
      <c r="D161" s="211"/>
      <c r="E161" s="231">
        <f t="shared" si="54"/>
        <v>45644</v>
      </c>
      <c r="F161" s="232">
        <v>15</v>
      </c>
      <c r="G161" s="231">
        <f t="shared" si="55"/>
        <v>45659</v>
      </c>
      <c r="H161" s="232">
        <v>0</v>
      </c>
      <c r="I161" s="231">
        <f t="shared" si="56"/>
        <v>45659</v>
      </c>
      <c r="J161" s="232">
        <v>15</v>
      </c>
      <c r="K161" s="231">
        <f t="shared" si="57"/>
        <v>45674</v>
      </c>
      <c r="L161" s="232">
        <v>90</v>
      </c>
      <c r="M161" s="231">
        <f t="shared" si="58"/>
        <v>45764</v>
      </c>
      <c r="N161" s="232">
        <v>40</v>
      </c>
      <c r="O161" s="231">
        <f t="shared" si="59"/>
        <v>45804</v>
      </c>
      <c r="P161" s="232">
        <v>5</v>
      </c>
      <c r="Q161" s="231">
        <f t="shared" si="60"/>
        <v>45809</v>
      </c>
      <c r="R161" s="213">
        <f t="shared" si="61"/>
        <v>165</v>
      </c>
      <c r="S161" s="212">
        <v>45809</v>
      </c>
      <c r="T161" s="212">
        <f t="shared" si="62"/>
        <v>46038</v>
      </c>
      <c r="U161" s="212">
        <f t="shared" si="63"/>
        <v>46061</v>
      </c>
      <c r="V161" s="212">
        <f t="shared" si="64"/>
        <v>46171</v>
      </c>
      <c r="W161" s="223">
        <f t="shared" si="68"/>
        <v>46178</v>
      </c>
      <c r="X161" s="211"/>
      <c r="Y161" s="211"/>
      <c r="Z161" s="229"/>
      <c r="AA161" s="218">
        <v>110</v>
      </c>
      <c r="AB161" s="219"/>
      <c r="AC161" s="220"/>
      <c r="AD161" s="210"/>
      <c r="AE161" s="210"/>
      <c r="AF161" s="210"/>
      <c r="AG161" s="210"/>
    </row>
    <row r="162" spans="1:33" x14ac:dyDescent="0.25">
      <c r="A162" s="209">
        <v>7.05</v>
      </c>
      <c r="B162" s="210" t="s">
        <v>131</v>
      </c>
      <c r="C162" s="211" t="s">
        <v>1280</v>
      </c>
      <c r="D162" s="211"/>
      <c r="E162" s="231">
        <f t="shared" si="54"/>
        <v>45644</v>
      </c>
      <c r="F162" s="232">
        <v>15</v>
      </c>
      <c r="G162" s="231">
        <f t="shared" si="55"/>
        <v>45659</v>
      </c>
      <c r="H162" s="232">
        <v>0</v>
      </c>
      <c r="I162" s="231">
        <f t="shared" si="56"/>
        <v>45659</v>
      </c>
      <c r="J162" s="232">
        <v>15</v>
      </c>
      <c r="K162" s="231">
        <f t="shared" si="57"/>
        <v>45674</v>
      </c>
      <c r="L162" s="232">
        <v>90</v>
      </c>
      <c r="M162" s="231">
        <f t="shared" si="58"/>
        <v>45764</v>
      </c>
      <c r="N162" s="232">
        <v>40</v>
      </c>
      <c r="O162" s="231">
        <f t="shared" si="59"/>
        <v>45804</v>
      </c>
      <c r="P162" s="232">
        <v>5</v>
      </c>
      <c r="Q162" s="231">
        <f t="shared" si="60"/>
        <v>45809</v>
      </c>
      <c r="R162" s="213">
        <f t="shared" si="61"/>
        <v>165</v>
      </c>
      <c r="S162" s="212">
        <v>45809</v>
      </c>
      <c r="T162" s="212">
        <f t="shared" si="62"/>
        <v>46038</v>
      </c>
      <c r="U162" s="212">
        <f t="shared" si="63"/>
        <v>46061</v>
      </c>
      <c r="V162" s="212">
        <f t="shared" si="64"/>
        <v>46171</v>
      </c>
      <c r="W162" s="223">
        <f t="shared" si="68"/>
        <v>46178</v>
      </c>
      <c r="X162" s="211"/>
      <c r="Y162" s="211"/>
      <c r="Z162" s="229"/>
      <c r="AA162" s="218">
        <v>110</v>
      </c>
      <c r="AB162" s="219"/>
      <c r="AC162" s="220"/>
      <c r="AD162" s="210"/>
      <c r="AE162" s="210"/>
      <c r="AF162" s="210"/>
      <c r="AG162" s="210"/>
    </row>
    <row r="163" spans="1:33" x14ac:dyDescent="0.25">
      <c r="A163" s="209">
        <v>7.05</v>
      </c>
      <c r="B163" s="210" t="s">
        <v>131</v>
      </c>
      <c r="C163" s="211" t="s">
        <v>1281</v>
      </c>
      <c r="D163" s="211"/>
      <c r="E163" s="231">
        <f t="shared" si="54"/>
        <v>45644</v>
      </c>
      <c r="F163" s="232">
        <v>15</v>
      </c>
      <c r="G163" s="231">
        <f t="shared" si="55"/>
        <v>45659</v>
      </c>
      <c r="H163" s="232">
        <v>0</v>
      </c>
      <c r="I163" s="231">
        <f t="shared" si="56"/>
        <v>45659</v>
      </c>
      <c r="J163" s="232">
        <v>15</v>
      </c>
      <c r="K163" s="231">
        <f t="shared" si="57"/>
        <v>45674</v>
      </c>
      <c r="L163" s="232">
        <v>90</v>
      </c>
      <c r="M163" s="231">
        <f t="shared" si="58"/>
        <v>45764</v>
      </c>
      <c r="N163" s="232">
        <v>40</v>
      </c>
      <c r="O163" s="231">
        <f t="shared" si="59"/>
        <v>45804</v>
      </c>
      <c r="P163" s="232">
        <v>5</v>
      </c>
      <c r="Q163" s="231">
        <f t="shared" si="60"/>
        <v>45809</v>
      </c>
      <c r="R163" s="213">
        <f t="shared" si="61"/>
        <v>165</v>
      </c>
      <c r="S163" s="212">
        <v>45809</v>
      </c>
      <c r="T163" s="212">
        <f t="shared" si="62"/>
        <v>46038</v>
      </c>
      <c r="U163" s="212">
        <f t="shared" si="63"/>
        <v>46061</v>
      </c>
      <c r="V163" s="212">
        <f t="shared" si="64"/>
        <v>46171</v>
      </c>
      <c r="W163" s="223">
        <f t="shared" si="68"/>
        <v>46178</v>
      </c>
      <c r="X163" s="211"/>
      <c r="Y163" s="211"/>
      <c r="Z163" s="229"/>
      <c r="AA163" s="218">
        <v>110</v>
      </c>
      <c r="AB163" s="219"/>
      <c r="AC163" s="220"/>
      <c r="AD163" s="210"/>
      <c r="AE163" s="210"/>
      <c r="AF163" s="210"/>
      <c r="AG163" s="210"/>
    </row>
    <row r="164" spans="1:33" x14ac:dyDescent="0.25">
      <c r="A164" s="209">
        <v>7.05</v>
      </c>
      <c r="B164" s="210" t="s">
        <v>131</v>
      </c>
      <c r="C164" s="211" t="s">
        <v>1248</v>
      </c>
      <c r="D164" s="211"/>
      <c r="E164" s="231">
        <f t="shared" si="54"/>
        <v>45754</v>
      </c>
      <c r="F164" s="232">
        <v>10</v>
      </c>
      <c r="G164" s="231">
        <f t="shared" si="55"/>
        <v>45764</v>
      </c>
      <c r="H164" s="232">
        <v>0</v>
      </c>
      <c r="I164" s="231">
        <f t="shared" si="56"/>
        <v>45764</v>
      </c>
      <c r="J164" s="232">
        <v>10</v>
      </c>
      <c r="K164" s="231">
        <f t="shared" si="57"/>
        <v>45774</v>
      </c>
      <c r="L164" s="232">
        <v>0</v>
      </c>
      <c r="M164" s="231">
        <f t="shared" si="58"/>
        <v>45774</v>
      </c>
      <c r="N164" s="232">
        <v>30</v>
      </c>
      <c r="O164" s="231">
        <f t="shared" si="59"/>
        <v>45804</v>
      </c>
      <c r="P164" s="232">
        <v>5</v>
      </c>
      <c r="Q164" s="231">
        <f t="shared" si="60"/>
        <v>45809</v>
      </c>
      <c r="R164" s="213">
        <f t="shared" si="61"/>
        <v>55</v>
      </c>
      <c r="S164" s="212">
        <v>45809</v>
      </c>
      <c r="T164" s="212">
        <f t="shared" si="62"/>
        <v>46038</v>
      </c>
      <c r="U164" s="212">
        <f t="shared" si="63"/>
        <v>46061</v>
      </c>
      <c r="V164" s="212">
        <f t="shared" si="64"/>
        <v>46171</v>
      </c>
      <c r="W164" s="223">
        <f t="shared" si="68"/>
        <v>46178</v>
      </c>
      <c r="X164" s="211"/>
      <c r="Y164" s="211"/>
      <c r="Z164" s="229"/>
      <c r="AA164" s="218">
        <v>110</v>
      </c>
      <c r="AB164" s="219"/>
      <c r="AC164" s="220"/>
      <c r="AD164" s="210"/>
      <c r="AE164" s="210"/>
      <c r="AF164" s="210"/>
      <c r="AG164" s="210"/>
    </row>
    <row r="165" spans="1:33" x14ac:dyDescent="0.25">
      <c r="A165" s="209">
        <v>7.05</v>
      </c>
      <c r="B165" s="210" t="s">
        <v>131</v>
      </c>
      <c r="C165" s="211" t="s">
        <v>1282</v>
      </c>
      <c r="D165" s="211"/>
      <c r="E165" s="231">
        <f t="shared" si="54"/>
        <v>45594</v>
      </c>
      <c r="F165" s="232">
        <v>15</v>
      </c>
      <c r="G165" s="231">
        <f t="shared" si="55"/>
        <v>45609</v>
      </c>
      <c r="H165" s="232">
        <v>0</v>
      </c>
      <c r="I165" s="231">
        <f t="shared" si="56"/>
        <v>45609</v>
      </c>
      <c r="J165" s="232">
        <v>15</v>
      </c>
      <c r="K165" s="231">
        <f t="shared" si="57"/>
        <v>45624</v>
      </c>
      <c r="L165" s="232">
        <v>0</v>
      </c>
      <c r="M165" s="231">
        <f t="shared" si="58"/>
        <v>45624</v>
      </c>
      <c r="N165" s="232">
        <v>180</v>
      </c>
      <c r="O165" s="231">
        <f t="shared" si="59"/>
        <v>45804</v>
      </c>
      <c r="P165" s="232">
        <v>5</v>
      </c>
      <c r="Q165" s="231">
        <f t="shared" si="60"/>
        <v>45809</v>
      </c>
      <c r="R165" s="213">
        <f t="shared" si="61"/>
        <v>215</v>
      </c>
      <c r="S165" s="212">
        <v>45809</v>
      </c>
      <c r="T165" s="212">
        <f t="shared" si="62"/>
        <v>46088</v>
      </c>
      <c r="U165" s="212">
        <f t="shared" si="63"/>
        <v>46111</v>
      </c>
      <c r="V165" s="212">
        <f t="shared" si="64"/>
        <v>46171</v>
      </c>
      <c r="W165" s="223">
        <f t="shared" si="68"/>
        <v>46178</v>
      </c>
      <c r="X165" s="211"/>
      <c r="Y165" s="211"/>
      <c r="Z165" s="229"/>
      <c r="AA165" s="218">
        <v>60</v>
      </c>
      <c r="AB165" s="219"/>
      <c r="AC165" s="220"/>
      <c r="AD165" s="210"/>
      <c r="AE165" s="210"/>
      <c r="AF165" s="210"/>
      <c r="AG165" s="210"/>
    </row>
    <row r="166" spans="1:33" x14ac:dyDescent="0.25">
      <c r="A166" s="209">
        <v>7.05</v>
      </c>
      <c r="B166" s="210" t="s">
        <v>131</v>
      </c>
      <c r="C166" s="211" t="s">
        <v>1283</v>
      </c>
      <c r="D166" s="211"/>
      <c r="E166" s="231">
        <f t="shared" si="54"/>
        <v>45760</v>
      </c>
      <c r="F166" s="232">
        <v>7</v>
      </c>
      <c r="G166" s="231">
        <f t="shared" si="55"/>
        <v>45767</v>
      </c>
      <c r="H166" s="232">
        <v>0</v>
      </c>
      <c r="I166" s="231">
        <f t="shared" si="56"/>
        <v>45767</v>
      </c>
      <c r="J166" s="232">
        <v>7</v>
      </c>
      <c r="K166" s="231">
        <f t="shared" si="57"/>
        <v>45774</v>
      </c>
      <c r="L166" s="232">
        <v>30</v>
      </c>
      <c r="M166" s="231">
        <f t="shared" si="58"/>
        <v>45804</v>
      </c>
      <c r="N166" s="232">
        <v>0</v>
      </c>
      <c r="O166" s="231">
        <f t="shared" si="59"/>
        <v>45804</v>
      </c>
      <c r="P166" s="232">
        <v>5</v>
      </c>
      <c r="Q166" s="231">
        <f t="shared" si="60"/>
        <v>45809</v>
      </c>
      <c r="R166" s="213">
        <f t="shared" si="61"/>
        <v>49</v>
      </c>
      <c r="S166" s="212">
        <v>45809</v>
      </c>
      <c r="T166" s="212">
        <f t="shared" si="62"/>
        <v>46088</v>
      </c>
      <c r="U166" s="212">
        <f t="shared" si="63"/>
        <v>46111</v>
      </c>
      <c r="V166" s="212">
        <f t="shared" si="64"/>
        <v>46171</v>
      </c>
      <c r="W166" s="223">
        <f t="shared" si="68"/>
        <v>46178</v>
      </c>
      <c r="X166" s="211"/>
      <c r="Y166" s="211"/>
      <c r="Z166" s="229"/>
      <c r="AA166" s="218">
        <v>60</v>
      </c>
      <c r="AB166" s="219"/>
      <c r="AC166" s="220"/>
      <c r="AD166" s="210"/>
      <c r="AE166" s="210"/>
      <c r="AF166" s="210"/>
      <c r="AG166" s="210"/>
    </row>
    <row r="167" spans="1:33" x14ac:dyDescent="0.25">
      <c r="A167" s="527">
        <v>7.05</v>
      </c>
      <c r="B167" s="528" t="s">
        <v>131</v>
      </c>
      <c r="C167" s="301" t="s">
        <v>1284</v>
      </c>
      <c r="D167" s="301"/>
      <c r="E167" s="231">
        <f t="shared" si="54"/>
        <v>45809</v>
      </c>
      <c r="F167" s="232">
        <v>0</v>
      </c>
      <c r="G167" s="231">
        <f t="shared" si="55"/>
        <v>45809</v>
      </c>
      <c r="H167" s="232">
        <v>0</v>
      </c>
      <c r="I167" s="231">
        <f t="shared" si="56"/>
        <v>45809</v>
      </c>
      <c r="J167" s="232">
        <v>0</v>
      </c>
      <c r="K167" s="231">
        <f t="shared" si="57"/>
        <v>45809</v>
      </c>
      <c r="L167" s="232">
        <v>0</v>
      </c>
      <c r="M167" s="231">
        <f t="shared" si="58"/>
        <v>45809</v>
      </c>
      <c r="N167" s="232">
        <v>0</v>
      </c>
      <c r="O167" s="231">
        <f t="shared" si="59"/>
        <v>45809</v>
      </c>
      <c r="P167" s="232">
        <v>0</v>
      </c>
      <c r="Q167" s="231">
        <f t="shared" si="60"/>
        <v>45809</v>
      </c>
      <c r="R167" s="213">
        <f t="shared" si="61"/>
        <v>0</v>
      </c>
      <c r="S167" s="212">
        <v>45809</v>
      </c>
      <c r="T167" s="212">
        <f t="shared" si="62"/>
        <v>46088</v>
      </c>
      <c r="U167" s="212">
        <f t="shared" si="63"/>
        <v>46111</v>
      </c>
      <c r="V167" s="212">
        <f t="shared" si="64"/>
        <v>46171</v>
      </c>
      <c r="W167" s="223">
        <f t="shared" si="68"/>
        <v>46178</v>
      </c>
      <c r="X167" s="211"/>
      <c r="Y167" s="211"/>
      <c r="Z167" s="229"/>
      <c r="AA167" s="218">
        <v>60</v>
      </c>
      <c r="AB167" s="219"/>
      <c r="AC167" s="220"/>
      <c r="AD167" s="210"/>
      <c r="AE167" s="210"/>
      <c r="AF167" s="210"/>
      <c r="AG167" s="210"/>
    </row>
    <row r="168" spans="1:33" x14ac:dyDescent="0.25">
      <c r="A168" s="209">
        <v>7.05</v>
      </c>
      <c r="B168" s="210" t="s">
        <v>131</v>
      </c>
      <c r="C168" s="211" t="s">
        <v>1285</v>
      </c>
      <c r="D168" s="211"/>
      <c r="E168" s="231">
        <f t="shared" si="54"/>
        <v>45699</v>
      </c>
      <c r="F168" s="232">
        <v>15</v>
      </c>
      <c r="G168" s="231">
        <f t="shared" si="55"/>
        <v>45714</v>
      </c>
      <c r="H168" s="232">
        <v>0</v>
      </c>
      <c r="I168" s="231">
        <f t="shared" si="56"/>
        <v>45714</v>
      </c>
      <c r="J168" s="232">
        <v>15</v>
      </c>
      <c r="K168" s="231">
        <f t="shared" si="57"/>
        <v>45729</v>
      </c>
      <c r="L168" s="232">
        <v>45</v>
      </c>
      <c r="M168" s="231">
        <f t="shared" si="58"/>
        <v>45774</v>
      </c>
      <c r="N168" s="232">
        <v>30</v>
      </c>
      <c r="O168" s="231">
        <f t="shared" si="59"/>
        <v>45804</v>
      </c>
      <c r="P168" s="232">
        <v>5</v>
      </c>
      <c r="Q168" s="231">
        <f t="shared" si="60"/>
        <v>45809</v>
      </c>
      <c r="R168" s="213">
        <f t="shared" si="61"/>
        <v>110</v>
      </c>
      <c r="S168" s="212">
        <v>45809</v>
      </c>
      <c r="T168" s="212">
        <f t="shared" si="62"/>
        <v>46038</v>
      </c>
      <c r="U168" s="212">
        <f t="shared" si="63"/>
        <v>46061</v>
      </c>
      <c r="V168" s="212">
        <f t="shared" si="64"/>
        <v>46171</v>
      </c>
      <c r="W168" s="223">
        <f t="shared" si="68"/>
        <v>46178</v>
      </c>
      <c r="X168" s="211"/>
      <c r="Y168" s="211"/>
      <c r="Z168" s="229"/>
      <c r="AA168" s="218">
        <v>110</v>
      </c>
      <c r="AB168" s="219"/>
      <c r="AC168" s="220"/>
      <c r="AD168" s="210"/>
      <c r="AE168" s="210"/>
      <c r="AF168" s="210"/>
      <c r="AG168" s="210"/>
    </row>
    <row r="169" spans="1:33" x14ac:dyDescent="0.25">
      <c r="A169" s="209">
        <v>7.05</v>
      </c>
      <c r="B169" s="210" t="s">
        <v>131</v>
      </c>
      <c r="C169" s="211" t="s">
        <v>1286</v>
      </c>
      <c r="D169" s="211"/>
      <c r="E169" s="231">
        <f t="shared" si="54"/>
        <v>45790</v>
      </c>
      <c r="F169" s="232">
        <v>7</v>
      </c>
      <c r="G169" s="231">
        <f t="shared" si="55"/>
        <v>45797</v>
      </c>
      <c r="H169" s="232">
        <v>0</v>
      </c>
      <c r="I169" s="231">
        <f t="shared" si="56"/>
        <v>45797</v>
      </c>
      <c r="J169" s="232">
        <v>7</v>
      </c>
      <c r="K169" s="231">
        <f t="shared" si="57"/>
        <v>45804</v>
      </c>
      <c r="L169" s="232">
        <v>0</v>
      </c>
      <c r="M169" s="231">
        <f t="shared" si="58"/>
        <v>45804</v>
      </c>
      <c r="N169" s="232">
        <v>0</v>
      </c>
      <c r="O169" s="231">
        <f t="shared" si="59"/>
        <v>45804</v>
      </c>
      <c r="P169" s="232">
        <v>5</v>
      </c>
      <c r="Q169" s="231">
        <f t="shared" si="60"/>
        <v>45809</v>
      </c>
      <c r="R169" s="213">
        <f t="shared" si="61"/>
        <v>19</v>
      </c>
      <c r="S169" s="212">
        <v>45809</v>
      </c>
      <c r="T169" s="212">
        <f t="shared" si="62"/>
        <v>46088</v>
      </c>
      <c r="U169" s="212">
        <f t="shared" si="63"/>
        <v>46111</v>
      </c>
      <c r="V169" s="212">
        <f t="shared" si="64"/>
        <v>46171</v>
      </c>
      <c r="W169" s="223">
        <f t="shared" si="68"/>
        <v>46178</v>
      </c>
      <c r="X169" s="211"/>
      <c r="Y169" s="211"/>
      <c r="Z169" s="229"/>
      <c r="AA169" s="218">
        <v>60</v>
      </c>
      <c r="AB169" s="219"/>
      <c r="AC169" s="220"/>
      <c r="AD169" s="210"/>
      <c r="AE169" s="210"/>
      <c r="AF169" s="210"/>
      <c r="AG169" s="210"/>
    </row>
    <row r="170" spans="1:33" x14ac:dyDescent="0.25">
      <c r="A170" s="527">
        <v>7.06</v>
      </c>
      <c r="B170" s="528" t="s">
        <v>132</v>
      </c>
      <c r="C170" s="301" t="s">
        <v>1287</v>
      </c>
      <c r="D170" s="301"/>
      <c r="E170" s="231">
        <f t="shared" si="54"/>
        <v>45809</v>
      </c>
      <c r="F170" s="232">
        <v>0</v>
      </c>
      <c r="G170" s="231">
        <f t="shared" si="55"/>
        <v>45809</v>
      </c>
      <c r="H170" s="232">
        <v>0</v>
      </c>
      <c r="I170" s="231">
        <f t="shared" si="56"/>
        <v>45809</v>
      </c>
      <c r="J170" s="232">
        <v>0</v>
      </c>
      <c r="K170" s="231">
        <f t="shared" si="57"/>
        <v>45809</v>
      </c>
      <c r="L170" s="232">
        <v>0</v>
      </c>
      <c r="M170" s="231">
        <f t="shared" si="58"/>
        <v>45809</v>
      </c>
      <c r="N170" s="232">
        <v>0</v>
      </c>
      <c r="O170" s="231">
        <f t="shared" si="59"/>
        <v>45809</v>
      </c>
      <c r="P170" s="232">
        <v>0</v>
      </c>
      <c r="Q170" s="231">
        <f t="shared" si="60"/>
        <v>45809</v>
      </c>
      <c r="R170" s="213">
        <f t="shared" si="61"/>
        <v>0</v>
      </c>
      <c r="S170" s="212">
        <v>45809</v>
      </c>
      <c r="T170" s="212">
        <f t="shared" si="62"/>
        <v>46148</v>
      </c>
      <c r="U170" s="212">
        <f t="shared" si="63"/>
        <v>46171</v>
      </c>
      <c r="V170" s="212">
        <f t="shared" si="64"/>
        <v>46171</v>
      </c>
      <c r="W170" s="223">
        <f>+$C$7-10</f>
        <v>46178</v>
      </c>
      <c r="X170" s="211"/>
      <c r="Y170" s="211"/>
      <c r="Z170" s="229"/>
      <c r="AA170" s="218"/>
      <c r="AB170" s="219"/>
      <c r="AC170" s="220"/>
      <c r="AD170" s="210"/>
      <c r="AE170" s="210"/>
      <c r="AF170" s="210"/>
      <c r="AG170" s="210"/>
    </row>
    <row r="171" spans="1:33" x14ac:dyDescent="0.25">
      <c r="A171" s="209">
        <v>7.06</v>
      </c>
      <c r="B171" s="210" t="s">
        <v>132</v>
      </c>
      <c r="C171" s="211" t="s">
        <v>1288</v>
      </c>
      <c r="D171" s="211"/>
      <c r="E171" s="231">
        <f t="shared" si="54"/>
        <v>45745</v>
      </c>
      <c r="F171" s="232">
        <v>7</v>
      </c>
      <c r="G171" s="231">
        <f t="shared" si="55"/>
        <v>45752</v>
      </c>
      <c r="H171" s="232">
        <v>0</v>
      </c>
      <c r="I171" s="231">
        <f t="shared" si="56"/>
        <v>45752</v>
      </c>
      <c r="J171" s="232">
        <v>7</v>
      </c>
      <c r="K171" s="231">
        <f t="shared" si="57"/>
        <v>45759</v>
      </c>
      <c r="L171" s="232">
        <v>45</v>
      </c>
      <c r="M171" s="231">
        <f t="shared" si="58"/>
        <v>45804</v>
      </c>
      <c r="N171" s="232">
        <v>0</v>
      </c>
      <c r="O171" s="231">
        <f t="shared" si="59"/>
        <v>45804</v>
      </c>
      <c r="P171" s="232">
        <v>5</v>
      </c>
      <c r="Q171" s="231">
        <f t="shared" si="60"/>
        <v>45809</v>
      </c>
      <c r="R171" s="213">
        <f t="shared" si="61"/>
        <v>64</v>
      </c>
      <c r="S171" s="212">
        <v>45809</v>
      </c>
      <c r="T171" s="212">
        <f t="shared" si="62"/>
        <v>46088</v>
      </c>
      <c r="U171" s="212">
        <f t="shared" si="63"/>
        <v>46111</v>
      </c>
      <c r="V171" s="212">
        <f t="shared" si="64"/>
        <v>46171</v>
      </c>
      <c r="W171" s="223">
        <f t="shared" si="68"/>
        <v>46178</v>
      </c>
      <c r="X171" s="211"/>
      <c r="Y171" s="211"/>
      <c r="Z171" s="229"/>
      <c r="AA171" s="218">
        <v>60</v>
      </c>
      <c r="AB171" s="219"/>
      <c r="AC171" s="220"/>
      <c r="AD171" s="210"/>
      <c r="AE171" s="210"/>
      <c r="AF171" s="210"/>
      <c r="AG171" s="210"/>
    </row>
    <row r="172" spans="1:33" x14ac:dyDescent="0.25">
      <c r="A172" s="527">
        <v>7.06</v>
      </c>
      <c r="B172" s="528" t="s">
        <v>132</v>
      </c>
      <c r="C172" s="301" t="s">
        <v>1289</v>
      </c>
      <c r="D172" s="301"/>
      <c r="E172" s="231">
        <f t="shared" ref="E172:E181" si="69">S172-(F172+H172+J172+L172+N172+P172)</f>
        <v>45809</v>
      </c>
      <c r="F172" s="232">
        <v>0</v>
      </c>
      <c r="G172" s="231">
        <f t="shared" ref="G172:G181" si="70">E172+F172</f>
        <v>45809</v>
      </c>
      <c r="H172" s="232">
        <v>0</v>
      </c>
      <c r="I172" s="231">
        <f t="shared" ref="I172:I181" si="71">G172+H172</f>
        <v>45809</v>
      </c>
      <c r="J172" s="232">
        <v>0</v>
      </c>
      <c r="K172" s="231">
        <f t="shared" ref="K172:K181" si="72">I172+J172</f>
        <v>45809</v>
      </c>
      <c r="L172" s="232">
        <v>0</v>
      </c>
      <c r="M172" s="231">
        <f t="shared" ref="M172:M181" si="73">K172+L172</f>
        <v>45809</v>
      </c>
      <c r="N172" s="232">
        <v>0</v>
      </c>
      <c r="O172" s="231">
        <f t="shared" ref="O172:O181" si="74">M172+N172</f>
        <v>45809</v>
      </c>
      <c r="P172" s="232">
        <v>0</v>
      </c>
      <c r="Q172" s="231">
        <f t="shared" ref="Q172:Q181" si="75">O172+P172</f>
        <v>45809</v>
      </c>
      <c r="R172" s="213">
        <f t="shared" ref="R172:R181" si="76">P172+N172+L172+J172+H172+F172</f>
        <v>0</v>
      </c>
      <c r="S172" s="212">
        <v>45809</v>
      </c>
      <c r="T172" s="212">
        <f t="shared" ref="T172:T181" si="77">+U172-23</f>
        <v>46148</v>
      </c>
      <c r="U172" s="212">
        <f t="shared" ref="U172:U181" si="78">+V172-AA172</f>
        <v>46171</v>
      </c>
      <c r="V172" s="212">
        <f t="shared" ref="V172:V181" si="79">+W172-7</f>
        <v>46171</v>
      </c>
      <c r="W172" s="223">
        <f t="shared" si="68"/>
        <v>46178</v>
      </c>
      <c r="X172" s="211"/>
      <c r="Y172" s="211"/>
      <c r="Z172" s="229"/>
      <c r="AA172" s="218"/>
      <c r="AB172" s="219"/>
      <c r="AC172" s="220"/>
      <c r="AD172" s="210"/>
      <c r="AE172" s="210"/>
      <c r="AF172" s="210"/>
      <c r="AG172" s="210"/>
    </row>
    <row r="173" spans="1:33" x14ac:dyDescent="0.25">
      <c r="A173" s="527">
        <v>7.06</v>
      </c>
      <c r="B173" s="528" t="s">
        <v>132</v>
      </c>
      <c r="C173" s="301" t="s">
        <v>1290</v>
      </c>
      <c r="D173" s="301"/>
      <c r="E173" s="231">
        <f t="shared" si="69"/>
        <v>45809</v>
      </c>
      <c r="F173" s="232">
        <v>0</v>
      </c>
      <c r="G173" s="231">
        <f t="shared" si="70"/>
        <v>45809</v>
      </c>
      <c r="H173" s="232">
        <v>0</v>
      </c>
      <c r="I173" s="231">
        <f t="shared" si="71"/>
        <v>45809</v>
      </c>
      <c r="J173" s="232">
        <v>0</v>
      </c>
      <c r="K173" s="231">
        <f t="shared" si="72"/>
        <v>45809</v>
      </c>
      <c r="L173" s="232">
        <v>0</v>
      </c>
      <c r="M173" s="231">
        <f t="shared" si="73"/>
        <v>45809</v>
      </c>
      <c r="N173" s="232">
        <v>0</v>
      </c>
      <c r="O173" s="231">
        <f t="shared" si="74"/>
        <v>45809</v>
      </c>
      <c r="P173" s="232">
        <v>0</v>
      </c>
      <c r="Q173" s="231">
        <f t="shared" si="75"/>
        <v>45809</v>
      </c>
      <c r="R173" s="213">
        <f t="shared" si="76"/>
        <v>0</v>
      </c>
      <c r="S173" s="212">
        <v>45809</v>
      </c>
      <c r="T173" s="212">
        <f t="shared" si="77"/>
        <v>46148</v>
      </c>
      <c r="U173" s="212">
        <f t="shared" si="78"/>
        <v>46171</v>
      </c>
      <c r="V173" s="212">
        <f t="shared" si="79"/>
        <v>46171</v>
      </c>
      <c r="W173" s="223">
        <f t="shared" si="68"/>
        <v>46178</v>
      </c>
      <c r="X173" s="211"/>
      <c r="Y173" s="211"/>
      <c r="Z173" s="229"/>
      <c r="AA173" s="218"/>
      <c r="AB173" s="219"/>
      <c r="AC173" s="220"/>
      <c r="AD173" s="210"/>
      <c r="AE173" s="210"/>
      <c r="AF173" s="210"/>
      <c r="AG173" s="210"/>
    </row>
    <row r="174" spans="1:33" x14ac:dyDescent="0.25">
      <c r="A174" s="527">
        <v>7.06</v>
      </c>
      <c r="B174" s="528" t="s">
        <v>132</v>
      </c>
      <c r="C174" s="301" t="s">
        <v>1291</v>
      </c>
      <c r="D174" s="301"/>
      <c r="E174" s="231">
        <f t="shared" si="69"/>
        <v>45809</v>
      </c>
      <c r="F174" s="232">
        <v>0</v>
      </c>
      <c r="G174" s="231">
        <f t="shared" si="70"/>
        <v>45809</v>
      </c>
      <c r="H174" s="232">
        <v>0</v>
      </c>
      <c r="I174" s="231">
        <f t="shared" si="71"/>
        <v>45809</v>
      </c>
      <c r="J174" s="232">
        <v>0</v>
      </c>
      <c r="K174" s="231">
        <f t="shared" si="72"/>
        <v>45809</v>
      </c>
      <c r="L174" s="232">
        <v>0</v>
      </c>
      <c r="M174" s="231">
        <f t="shared" si="73"/>
        <v>45809</v>
      </c>
      <c r="N174" s="232">
        <v>0</v>
      </c>
      <c r="O174" s="231">
        <f t="shared" si="74"/>
        <v>45809</v>
      </c>
      <c r="P174" s="232">
        <v>0</v>
      </c>
      <c r="Q174" s="231">
        <f t="shared" si="75"/>
        <v>45809</v>
      </c>
      <c r="R174" s="213">
        <f t="shared" si="76"/>
        <v>0</v>
      </c>
      <c r="S174" s="212">
        <v>45809</v>
      </c>
      <c r="T174" s="212">
        <f t="shared" si="77"/>
        <v>46148</v>
      </c>
      <c r="U174" s="212">
        <f t="shared" si="78"/>
        <v>46171</v>
      </c>
      <c r="V174" s="212">
        <f t="shared" si="79"/>
        <v>46171</v>
      </c>
      <c r="W174" s="223">
        <f t="shared" si="68"/>
        <v>46178</v>
      </c>
      <c r="X174" s="211"/>
      <c r="Y174" s="211"/>
      <c r="Z174" s="229"/>
      <c r="AA174" s="218"/>
      <c r="AB174" s="219"/>
      <c r="AC174" s="220"/>
      <c r="AD174" s="210"/>
      <c r="AE174" s="210"/>
      <c r="AF174" s="210"/>
      <c r="AG174" s="210"/>
    </row>
    <row r="175" spans="1:33" x14ac:dyDescent="0.25">
      <c r="A175" s="527">
        <v>7.06</v>
      </c>
      <c r="B175" s="528" t="s">
        <v>132</v>
      </c>
      <c r="C175" s="301" t="s">
        <v>1292</v>
      </c>
      <c r="D175" s="301"/>
      <c r="E175" s="231">
        <f t="shared" si="69"/>
        <v>45809</v>
      </c>
      <c r="F175" s="232">
        <v>0</v>
      </c>
      <c r="G175" s="231">
        <f t="shared" si="70"/>
        <v>45809</v>
      </c>
      <c r="H175" s="232">
        <v>0</v>
      </c>
      <c r="I175" s="231">
        <f t="shared" si="71"/>
        <v>45809</v>
      </c>
      <c r="J175" s="232">
        <v>0</v>
      </c>
      <c r="K175" s="231">
        <f t="shared" si="72"/>
        <v>45809</v>
      </c>
      <c r="L175" s="232">
        <v>0</v>
      </c>
      <c r="M175" s="231">
        <f t="shared" si="73"/>
        <v>45809</v>
      </c>
      <c r="N175" s="232">
        <v>0</v>
      </c>
      <c r="O175" s="231">
        <f t="shared" si="74"/>
        <v>45809</v>
      </c>
      <c r="P175" s="232">
        <v>0</v>
      </c>
      <c r="Q175" s="231">
        <f t="shared" si="75"/>
        <v>45809</v>
      </c>
      <c r="R175" s="213">
        <f t="shared" si="76"/>
        <v>0</v>
      </c>
      <c r="S175" s="212">
        <v>45809</v>
      </c>
      <c r="T175" s="212">
        <f t="shared" si="77"/>
        <v>46148</v>
      </c>
      <c r="U175" s="212">
        <f t="shared" si="78"/>
        <v>46171</v>
      </c>
      <c r="V175" s="212">
        <f t="shared" si="79"/>
        <v>46171</v>
      </c>
      <c r="W175" s="223">
        <f t="shared" si="68"/>
        <v>46178</v>
      </c>
      <c r="X175" s="211"/>
      <c r="Y175" s="211"/>
      <c r="Z175" s="229"/>
      <c r="AA175" s="218"/>
      <c r="AB175" s="219"/>
      <c r="AC175" s="220"/>
      <c r="AD175" s="210"/>
      <c r="AE175" s="210"/>
      <c r="AF175" s="210"/>
      <c r="AG175" s="210"/>
    </row>
    <row r="176" spans="1:33" x14ac:dyDescent="0.25">
      <c r="A176" s="527">
        <v>7.07</v>
      </c>
      <c r="B176" s="528" t="s">
        <v>133</v>
      </c>
      <c r="C176" s="301" t="s">
        <v>1293</v>
      </c>
      <c r="D176" s="301"/>
      <c r="E176" s="231">
        <f t="shared" si="69"/>
        <v>45809</v>
      </c>
      <c r="F176" s="232">
        <v>0</v>
      </c>
      <c r="G176" s="231">
        <f t="shared" si="70"/>
        <v>45809</v>
      </c>
      <c r="H176" s="232">
        <v>0</v>
      </c>
      <c r="I176" s="231">
        <f t="shared" si="71"/>
        <v>45809</v>
      </c>
      <c r="J176" s="232">
        <v>0</v>
      </c>
      <c r="K176" s="231">
        <f t="shared" si="72"/>
        <v>45809</v>
      </c>
      <c r="L176" s="232">
        <v>0</v>
      </c>
      <c r="M176" s="231">
        <f t="shared" si="73"/>
        <v>45809</v>
      </c>
      <c r="N176" s="232">
        <v>0</v>
      </c>
      <c r="O176" s="231">
        <f t="shared" si="74"/>
        <v>45809</v>
      </c>
      <c r="P176" s="232">
        <v>0</v>
      </c>
      <c r="Q176" s="231">
        <f t="shared" si="75"/>
        <v>45809</v>
      </c>
      <c r="R176" s="213">
        <f t="shared" si="76"/>
        <v>0</v>
      </c>
      <c r="S176" s="212">
        <v>45809</v>
      </c>
      <c r="T176" s="212">
        <f t="shared" si="77"/>
        <v>46088</v>
      </c>
      <c r="U176" s="212">
        <f t="shared" si="78"/>
        <v>46111</v>
      </c>
      <c r="V176" s="212">
        <f t="shared" si="79"/>
        <v>46171</v>
      </c>
      <c r="W176" s="223">
        <f t="shared" si="68"/>
        <v>46178</v>
      </c>
      <c r="X176" s="211"/>
      <c r="Y176" s="211"/>
      <c r="Z176" s="229"/>
      <c r="AA176" s="218">
        <v>60</v>
      </c>
      <c r="AB176" s="219"/>
      <c r="AC176" s="220"/>
      <c r="AD176" s="210"/>
      <c r="AE176" s="210"/>
      <c r="AF176" s="210"/>
      <c r="AG176" s="210"/>
    </row>
    <row r="177" spans="1:33" x14ac:dyDescent="0.25">
      <c r="A177" s="527">
        <v>7.07</v>
      </c>
      <c r="B177" s="528" t="s">
        <v>133</v>
      </c>
      <c r="C177" s="301" t="s">
        <v>1294</v>
      </c>
      <c r="D177" s="301"/>
      <c r="E177" s="231">
        <f t="shared" si="69"/>
        <v>45809</v>
      </c>
      <c r="F177" s="232">
        <v>0</v>
      </c>
      <c r="G177" s="231">
        <f t="shared" si="70"/>
        <v>45809</v>
      </c>
      <c r="H177" s="232">
        <v>0</v>
      </c>
      <c r="I177" s="231">
        <f t="shared" si="71"/>
        <v>45809</v>
      </c>
      <c r="J177" s="232">
        <v>0</v>
      </c>
      <c r="K177" s="231">
        <f t="shared" si="72"/>
        <v>45809</v>
      </c>
      <c r="L177" s="232">
        <v>0</v>
      </c>
      <c r="M177" s="231">
        <f t="shared" si="73"/>
        <v>45809</v>
      </c>
      <c r="N177" s="232">
        <v>0</v>
      </c>
      <c r="O177" s="231">
        <f t="shared" si="74"/>
        <v>45809</v>
      </c>
      <c r="P177" s="232">
        <v>0</v>
      </c>
      <c r="Q177" s="231">
        <f t="shared" si="75"/>
        <v>45809</v>
      </c>
      <c r="R177" s="213">
        <f t="shared" si="76"/>
        <v>0</v>
      </c>
      <c r="S177" s="212">
        <v>45809</v>
      </c>
      <c r="T177" s="212">
        <f t="shared" si="77"/>
        <v>46088</v>
      </c>
      <c r="U177" s="212">
        <f t="shared" si="78"/>
        <v>46111</v>
      </c>
      <c r="V177" s="212">
        <f t="shared" si="79"/>
        <v>46171</v>
      </c>
      <c r="W177" s="223">
        <f>+$C$7-10</f>
        <v>46178</v>
      </c>
      <c r="X177" s="211"/>
      <c r="Y177" s="211"/>
      <c r="Z177" s="229"/>
      <c r="AA177" s="218">
        <v>60</v>
      </c>
      <c r="AB177" s="219"/>
      <c r="AC177" s="220"/>
      <c r="AD177" s="210"/>
      <c r="AE177" s="210"/>
      <c r="AF177" s="210"/>
      <c r="AG177" s="210"/>
    </row>
    <row r="178" spans="1:33" x14ac:dyDescent="0.25">
      <c r="A178" s="209">
        <v>7.07</v>
      </c>
      <c r="B178" s="210" t="s">
        <v>133</v>
      </c>
      <c r="C178" s="211" t="s">
        <v>1295</v>
      </c>
      <c r="D178" s="211"/>
      <c r="E178" s="231">
        <f t="shared" si="69"/>
        <v>45790</v>
      </c>
      <c r="F178" s="232">
        <v>7</v>
      </c>
      <c r="G178" s="231">
        <f t="shared" si="70"/>
        <v>45797</v>
      </c>
      <c r="H178" s="232">
        <v>0</v>
      </c>
      <c r="I178" s="231">
        <f t="shared" si="71"/>
        <v>45797</v>
      </c>
      <c r="J178" s="232">
        <v>7</v>
      </c>
      <c r="K178" s="231">
        <f t="shared" si="72"/>
        <v>45804</v>
      </c>
      <c r="L178" s="232">
        <v>0</v>
      </c>
      <c r="M178" s="231">
        <f t="shared" si="73"/>
        <v>45804</v>
      </c>
      <c r="N178" s="232">
        <v>0</v>
      </c>
      <c r="O178" s="231">
        <f t="shared" si="74"/>
        <v>45804</v>
      </c>
      <c r="P178" s="232">
        <v>5</v>
      </c>
      <c r="Q178" s="231">
        <f t="shared" si="75"/>
        <v>45809</v>
      </c>
      <c r="R178" s="213">
        <f t="shared" si="76"/>
        <v>19</v>
      </c>
      <c r="S178" s="212">
        <v>45809</v>
      </c>
      <c r="T178" s="212">
        <f t="shared" si="77"/>
        <v>46088</v>
      </c>
      <c r="U178" s="212">
        <f t="shared" si="78"/>
        <v>46111</v>
      </c>
      <c r="V178" s="212">
        <f t="shared" si="79"/>
        <v>46171</v>
      </c>
      <c r="W178" s="223">
        <f t="shared" si="68"/>
        <v>46178</v>
      </c>
      <c r="X178" s="211"/>
      <c r="Y178" s="211"/>
      <c r="Z178" s="229"/>
      <c r="AA178" s="218">
        <v>60</v>
      </c>
      <c r="AB178" s="219"/>
      <c r="AC178" s="220"/>
      <c r="AD178" s="210"/>
      <c r="AE178" s="210"/>
      <c r="AF178" s="210"/>
      <c r="AG178" s="210"/>
    </row>
    <row r="179" spans="1:33" x14ac:dyDescent="0.25">
      <c r="A179" s="209">
        <v>7.07</v>
      </c>
      <c r="B179" s="210" t="s">
        <v>133</v>
      </c>
      <c r="C179" s="211" t="s">
        <v>1296</v>
      </c>
      <c r="D179" s="211"/>
      <c r="E179" s="231">
        <f t="shared" si="69"/>
        <v>45790</v>
      </c>
      <c r="F179" s="232">
        <v>7</v>
      </c>
      <c r="G179" s="231">
        <f t="shared" si="70"/>
        <v>45797</v>
      </c>
      <c r="H179" s="232">
        <v>0</v>
      </c>
      <c r="I179" s="231">
        <f t="shared" si="71"/>
        <v>45797</v>
      </c>
      <c r="J179" s="232">
        <v>7</v>
      </c>
      <c r="K179" s="231">
        <f t="shared" si="72"/>
        <v>45804</v>
      </c>
      <c r="L179" s="232">
        <v>0</v>
      </c>
      <c r="M179" s="231">
        <f t="shared" si="73"/>
        <v>45804</v>
      </c>
      <c r="N179" s="232">
        <v>0</v>
      </c>
      <c r="O179" s="231">
        <f t="shared" si="74"/>
        <v>45804</v>
      </c>
      <c r="P179" s="232">
        <v>5</v>
      </c>
      <c r="Q179" s="231">
        <f t="shared" si="75"/>
        <v>45809</v>
      </c>
      <c r="R179" s="213">
        <f t="shared" si="76"/>
        <v>19</v>
      </c>
      <c r="S179" s="212">
        <v>45809</v>
      </c>
      <c r="T179" s="212">
        <f t="shared" si="77"/>
        <v>46088</v>
      </c>
      <c r="U179" s="212">
        <f t="shared" si="78"/>
        <v>46111</v>
      </c>
      <c r="V179" s="212">
        <f t="shared" si="79"/>
        <v>46171</v>
      </c>
      <c r="W179" s="223">
        <f t="shared" si="68"/>
        <v>46178</v>
      </c>
      <c r="X179" s="211"/>
      <c r="Y179" s="211"/>
      <c r="Z179" s="229"/>
      <c r="AA179" s="218">
        <v>60</v>
      </c>
      <c r="AB179" s="219"/>
      <c r="AC179" s="220"/>
      <c r="AD179" s="210"/>
      <c r="AE179" s="210"/>
      <c r="AF179" s="210"/>
      <c r="AG179" s="210"/>
    </row>
    <row r="180" spans="1:33" x14ac:dyDescent="0.25">
      <c r="A180" s="209">
        <v>7.07</v>
      </c>
      <c r="B180" s="210" t="s">
        <v>133</v>
      </c>
      <c r="C180" s="211" t="s">
        <v>1297</v>
      </c>
      <c r="D180" s="211"/>
      <c r="E180" s="231">
        <f t="shared" si="69"/>
        <v>45739</v>
      </c>
      <c r="F180" s="232">
        <v>10</v>
      </c>
      <c r="G180" s="231">
        <f t="shared" si="70"/>
        <v>45749</v>
      </c>
      <c r="H180" s="232">
        <v>0</v>
      </c>
      <c r="I180" s="231">
        <f t="shared" si="71"/>
        <v>45749</v>
      </c>
      <c r="J180" s="232">
        <v>10</v>
      </c>
      <c r="K180" s="231">
        <f t="shared" si="72"/>
        <v>45759</v>
      </c>
      <c r="L180" s="232">
        <v>0</v>
      </c>
      <c r="M180" s="231">
        <f t="shared" si="73"/>
        <v>45759</v>
      </c>
      <c r="N180" s="232">
        <v>45</v>
      </c>
      <c r="O180" s="231">
        <f t="shared" si="74"/>
        <v>45804</v>
      </c>
      <c r="P180" s="232">
        <v>5</v>
      </c>
      <c r="Q180" s="231">
        <f t="shared" si="75"/>
        <v>45809</v>
      </c>
      <c r="R180" s="213">
        <f t="shared" si="76"/>
        <v>70</v>
      </c>
      <c r="S180" s="212">
        <v>45809</v>
      </c>
      <c r="T180" s="212">
        <f t="shared" si="77"/>
        <v>46088</v>
      </c>
      <c r="U180" s="212">
        <f t="shared" si="78"/>
        <v>46111</v>
      </c>
      <c r="V180" s="212">
        <f t="shared" si="79"/>
        <v>46171</v>
      </c>
      <c r="W180" s="223">
        <f t="shared" si="68"/>
        <v>46178</v>
      </c>
      <c r="X180" s="211"/>
      <c r="Y180" s="211"/>
      <c r="Z180" s="229"/>
      <c r="AA180" s="218">
        <v>60</v>
      </c>
      <c r="AB180" s="219"/>
      <c r="AC180" s="220"/>
      <c r="AD180" s="210"/>
      <c r="AE180" s="210"/>
      <c r="AF180" s="210"/>
      <c r="AG180" s="210"/>
    </row>
    <row r="181" spans="1:33" x14ac:dyDescent="0.25">
      <c r="A181" s="209">
        <v>7.07</v>
      </c>
      <c r="B181" s="210" t="s">
        <v>133</v>
      </c>
      <c r="C181" s="211" t="s">
        <v>1298</v>
      </c>
      <c r="D181" s="211"/>
      <c r="E181" s="231">
        <f t="shared" si="69"/>
        <v>45790</v>
      </c>
      <c r="F181" s="232">
        <v>7</v>
      </c>
      <c r="G181" s="231">
        <f t="shared" si="70"/>
        <v>45797</v>
      </c>
      <c r="H181" s="232">
        <v>0</v>
      </c>
      <c r="I181" s="231">
        <f t="shared" si="71"/>
        <v>45797</v>
      </c>
      <c r="J181" s="232">
        <v>7</v>
      </c>
      <c r="K181" s="231">
        <f t="shared" si="72"/>
        <v>45804</v>
      </c>
      <c r="L181" s="232">
        <v>0</v>
      </c>
      <c r="M181" s="231">
        <f t="shared" si="73"/>
        <v>45804</v>
      </c>
      <c r="N181" s="232">
        <v>0</v>
      </c>
      <c r="O181" s="231">
        <f t="shared" si="74"/>
        <v>45804</v>
      </c>
      <c r="P181" s="232">
        <v>5</v>
      </c>
      <c r="Q181" s="231">
        <f t="shared" si="75"/>
        <v>45809</v>
      </c>
      <c r="R181" s="213">
        <f t="shared" si="76"/>
        <v>19</v>
      </c>
      <c r="S181" s="212">
        <v>45809</v>
      </c>
      <c r="T181" s="212">
        <f t="shared" si="77"/>
        <v>46088</v>
      </c>
      <c r="U181" s="212">
        <f t="shared" si="78"/>
        <v>46111</v>
      </c>
      <c r="V181" s="212">
        <f t="shared" si="79"/>
        <v>46171</v>
      </c>
      <c r="W181" s="223">
        <f>+$C$7-10</f>
        <v>46178</v>
      </c>
      <c r="X181" s="211"/>
      <c r="Y181" s="211"/>
      <c r="Z181" s="229"/>
      <c r="AA181" s="218">
        <v>60</v>
      </c>
      <c r="AB181" s="219"/>
      <c r="AC181" s="220"/>
      <c r="AD181" s="210"/>
      <c r="AE181" s="210"/>
      <c r="AF181" s="210"/>
      <c r="AG181" s="210"/>
    </row>
    <row r="182" spans="1:33" x14ac:dyDescent="0.25">
      <c r="A182" s="686" t="s">
        <v>1299</v>
      </c>
      <c r="B182" s="687"/>
      <c r="C182" s="687"/>
      <c r="D182" s="687"/>
      <c r="E182" s="687"/>
      <c r="F182" s="687"/>
      <c r="G182" s="687"/>
      <c r="H182" s="687"/>
      <c r="I182" s="687"/>
      <c r="J182" s="687"/>
      <c r="K182" s="687"/>
      <c r="L182" s="687"/>
      <c r="M182" s="687"/>
      <c r="N182" s="687"/>
      <c r="O182" s="687"/>
      <c r="P182" s="687"/>
      <c r="Q182" s="687"/>
      <c r="R182" s="687"/>
      <c r="S182" s="687"/>
      <c r="T182" s="687"/>
      <c r="U182" s="687"/>
      <c r="V182" s="687"/>
      <c r="W182" s="687"/>
      <c r="X182" s="687"/>
      <c r="Y182" s="687"/>
      <c r="Z182" s="687"/>
      <c r="AA182" s="687"/>
      <c r="AB182" s="210"/>
      <c r="AC182" s="210"/>
      <c r="AD182" s="210"/>
      <c r="AE182" s="210"/>
      <c r="AF182" s="210"/>
      <c r="AG182" s="210"/>
    </row>
    <row r="183" spans="1:33" x14ac:dyDescent="0.25">
      <c r="A183" s="209">
        <v>8.01</v>
      </c>
      <c r="B183" s="210" t="s">
        <v>1300</v>
      </c>
      <c r="C183" s="211" t="s">
        <v>1301</v>
      </c>
      <c r="D183" s="211"/>
      <c r="E183" s="231">
        <f t="shared" ref="E183:E246" si="80">S183-(F183+H183+J183+L183+N183+P183)</f>
        <v>45609</v>
      </c>
      <c r="F183" s="232">
        <v>30</v>
      </c>
      <c r="G183" s="231">
        <f t="shared" ref="G183:G246" si="81">E183+F183</f>
        <v>45639</v>
      </c>
      <c r="H183" s="232">
        <v>0</v>
      </c>
      <c r="I183" s="231">
        <f t="shared" ref="I183:I246" si="82">G183+H183</f>
        <v>45639</v>
      </c>
      <c r="J183" s="232">
        <v>15</v>
      </c>
      <c r="K183" s="231">
        <f t="shared" ref="K183:K246" si="83">I183+J183</f>
        <v>45654</v>
      </c>
      <c r="L183" s="232">
        <v>45</v>
      </c>
      <c r="M183" s="231">
        <f t="shared" ref="M183:M246" si="84">K183+L183</f>
        <v>45699</v>
      </c>
      <c r="N183" s="232">
        <v>105</v>
      </c>
      <c r="O183" s="231">
        <f t="shared" ref="O183:O246" si="85">M183+N183</f>
        <v>45804</v>
      </c>
      <c r="P183" s="232">
        <v>5</v>
      </c>
      <c r="Q183" s="231">
        <f t="shared" ref="Q183:Q246" si="86">O183+P183</f>
        <v>45809</v>
      </c>
      <c r="R183" s="213">
        <f t="shared" ref="R183:R246" si="87">P183+N183+L183+J183+H183+F183</f>
        <v>200</v>
      </c>
      <c r="S183" s="212">
        <v>45809</v>
      </c>
      <c r="T183" s="212">
        <f t="shared" ref="T183:T246" si="88">+U183-23</f>
        <v>45983</v>
      </c>
      <c r="U183" s="212">
        <f t="shared" ref="U183:U246" si="89">+V183-AA183</f>
        <v>46006</v>
      </c>
      <c r="V183" s="212">
        <f t="shared" ref="V183:V246" si="90">+W183-7</f>
        <v>46166</v>
      </c>
      <c r="W183" s="223">
        <f>+$C$6-30</f>
        <v>46173</v>
      </c>
      <c r="X183" s="211"/>
      <c r="Y183" s="211"/>
      <c r="Z183" s="229"/>
      <c r="AA183" s="218">
        <v>160</v>
      </c>
      <c r="AB183" s="210"/>
      <c r="AC183" s="210"/>
      <c r="AD183" s="210"/>
      <c r="AE183" s="210"/>
      <c r="AF183" s="210"/>
      <c r="AG183" s="210"/>
    </row>
    <row r="184" spans="1:33" x14ac:dyDescent="0.25">
      <c r="A184" s="209">
        <v>8.01</v>
      </c>
      <c r="B184" s="210" t="s">
        <v>1300</v>
      </c>
      <c r="C184" s="211" t="s">
        <v>1302</v>
      </c>
      <c r="D184" s="211"/>
      <c r="E184" s="231">
        <f t="shared" si="80"/>
        <v>45609</v>
      </c>
      <c r="F184" s="232">
        <v>30</v>
      </c>
      <c r="G184" s="231">
        <f t="shared" si="81"/>
        <v>45639</v>
      </c>
      <c r="H184" s="232">
        <v>0</v>
      </c>
      <c r="I184" s="231">
        <f t="shared" si="82"/>
        <v>45639</v>
      </c>
      <c r="J184" s="232">
        <v>15</v>
      </c>
      <c r="K184" s="231">
        <f t="shared" si="83"/>
        <v>45654</v>
      </c>
      <c r="L184" s="232">
        <v>45</v>
      </c>
      <c r="M184" s="231">
        <f t="shared" si="84"/>
        <v>45699</v>
      </c>
      <c r="N184" s="232">
        <v>105</v>
      </c>
      <c r="O184" s="231">
        <f t="shared" si="85"/>
        <v>45804</v>
      </c>
      <c r="P184" s="232">
        <v>5</v>
      </c>
      <c r="Q184" s="231">
        <f t="shared" si="86"/>
        <v>45809</v>
      </c>
      <c r="R184" s="213">
        <f t="shared" si="87"/>
        <v>200</v>
      </c>
      <c r="S184" s="212">
        <v>45809</v>
      </c>
      <c r="T184" s="212">
        <f t="shared" si="88"/>
        <v>45983</v>
      </c>
      <c r="U184" s="212">
        <f t="shared" si="89"/>
        <v>46006</v>
      </c>
      <c r="V184" s="212">
        <f t="shared" si="90"/>
        <v>46166</v>
      </c>
      <c r="W184" s="223">
        <f t="shared" ref="W184:W247" si="91">+$C$6-30</f>
        <v>46173</v>
      </c>
      <c r="X184" s="211"/>
      <c r="Y184" s="211"/>
      <c r="Z184" s="229"/>
      <c r="AA184" s="218">
        <v>160</v>
      </c>
      <c r="AB184" s="210"/>
      <c r="AC184" s="210"/>
      <c r="AD184" s="210"/>
      <c r="AE184" s="210"/>
      <c r="AF184" s="210"/>
      <c r="AG184" s="210"/>
    </row>
    <row r="185" spans="1:33" x14ac:dyDescent="0.25">
      <c r="A185" s="527">
        <v>8.01</v>
      </c>
      <c r="B185" s="528" t="s">
        <v>1300</v>
      </c>
      <c r="C185" s="301" t="s">
        <v>1303</v>
      </c>
      <c r="D185" s="301"/>
      <c r="E185" s="231">
        <f t="shared" si="80"/>
        <v>45809</v>
      </c>
      <c r="F185" s="232">
        <v>0</v>
      </c>
      <c r="G185" s="231">
        <f t="shared" si="81"/>
        <v>45809</v>
      </c>
      <c r="H185" s="232">
        <v>0</v>
      </c>
      <c r="I185" s="231">
        <f t="shared" si="82"/>
        <v>45809</v>
      </c>
      <c r="J185" s="232">
        <v>0</v>
      </c>
      <c r="K185" s="231">
        <f t="shared" si="83"/>
        <v>45809</v>
      </c>
      <c r="L185" s="232">
        <v>0</v>
      </c>
      <c r="M185" s="231">
        <f t="shared" si="84"/>
        <v>45809</v>
      </c>
      <c r="N185" s="232">
        <v>0</v>
      </c>
      <c r="O185" s="231">
        <f t="shared" si="85"/>
        <v>45809</v>
      </c>
      <c r="P185" s="232">
        <v>0</v>
      </c>
      <c r="Q185" s="231">
        <f t="shared" si="86"/>
        <v>45809</v>
      </c>
      <c r="R185" s="213">
        <f t="shared" si="87"/>
        <v>0</v>
      </c>
      <c r="S185" s="212">
        <v>45809</v>
      </c>
      <c r="T185" s="212">
        <f t="shared" si="88"/>
        <v>46113</v>
      </c>
      <c r="U185" s="212">
        <f t="shared" si="89"/>
        <v>46136</v>
      </c>
      <c r="V185" s="212">
        <f t="shared" si="90"/>
        <v>46166</v>
      </c>
      <c r="W185" s="223">
        <f t="shared" si="91"/>
        <v>46173</v>
      </c>
      <c r="X185" s="211"/>
      <c r="Y185" s="211"/>
      <c r="Z185" s="229"/>
      <c r="AA185" s="218">
        <v>30</v>
      </c>
      <c r="AB185" s="210"/>
      <c r="AC185" s="210"/>
      <c r="AD185" s="210"/>
      <c r="AE185" s="210"/>
      <c r="AF185" s="210"/>
      <c r="AG185" s="210"/>
    </row>
    <row r="186" spans="1:33" x14ac:dyDescent="0.25">
      <c r="A186" s="209">
        <v>8.01</v>
      </c>
      <c r="B186" s="210" t="s">
        <v>1300</v>
      </c>
      <c r="C186" s="211" t="s">
        <v>1304</v>
      </c>
      <c r="D186" s="211"/>
      <c r="E186" s="231">
        <f t="shared" si="80"/>
        <v>45769</v>
      </c>
      <c r="F186" s="232">
        <v>7</v>
      </c>
      <c r="G186" s="231">
        <f t="shared" si="81"/>
        <v>45776</v>
      </c>
      <c r="H186" s="232">
        <v>0</v>
      </c>
      <c r="I186" s="231">
        <f t="shared" si="82"/>
        <v>45776</v>
      </c>
      <c r="J186" s="232">
        <v>7</v>
      </c>
      <c r="K186" s="231">
        <f t="shared" si="83"/>
        <v>45783</v>
      </c>
      <c r="L186" s="232">
        <v>21</v>
      </c>
      <c r="M186" s="231">
        <f t="shared" si="84"/>
        <v>45804</v>
      </c>
      <c r="N186" s="232">
        <v>5</v>
      </c>
      <c r="O186" s="231">
        <f t="shared" si="85"/>
        <v>45809</v>
      </c>
      <c r="P186" s="232">
        <v>0</v>
      </c>
      <c r="Q186" s="231">
        <f t="shared" si="86"/>
        <v>45809</v>
      </c>
      <c r="R186" s="213">
        <f t="shared" si="87"/>
        <v>40</v>
      </c>
      <c r="S186" s="212">
        <v>45809</v>
      </c>
      <c r="T186" s="212">
        <f t="shared" si="88"/>
        <v>45983</v>
      </c>
      <c r="U186" s="212">
        <f t="shared" si="89"/>
        <v>46006</v>
      </c>
      <c r="V186" s="212">
        <f t="shared" si="90"/>
        <v>46166</v>
      </c>
      <c r="W186" s="223">
        <f t="shared" si="91"/>
        <v>46173</v>
      </c>
      <c r="X186" s="211"/>
      <c r="Y186" s="211"/>
      <c r="Z186" s="229"/>
      <c r="AA186" s="218">
        <v>160</v>
      </c>
      <c r="AB186" s="210"/>
      <c r="AC186" s="210"/>
      <c r="AD186" s="210"/>
      <c r="AE186" s="210"/>
      <c r="AF186" s="210"/>
      <c r="AG186" s="210"/>
    </row>
    <row r="187" spans="1:33" x14ac:dyDescent="0.25">
      <c r="A187" s="209">
        <v>8.01</v>
      </c>
      <c r="B187" s="210" t="s">
        <v>1300</v>
      </c>
      <c r="C187" s="211" t="s">
        <v>1305</v>
      </c>
      <c r="D187" s="211"/>
      <c r="E187" s="231">
        <f t="shared" si="80"/>
        <v>45790</v>
      </c>
      <c r="F187" s="232">
        <v>7</v>
      </c>
      <c r="G187" s="231">
        <f t="shared" si="81"/>
        <v>45797</v>
      </c>
      <c r="H187" s="232">
        <v>0</v>
      </c>
      <c r="I187" s="231">
        <f t="shared" si="82"/>
        <v>45797</v>
      </c>
      <c r="J187" s="232">
        <v>7</v>
      </c>
      <c r="K187" s="231">
        <f t="shared" si="83"/>
        <v>45804</v>
      </c>
      <c r="L187" s="232">
        <v>0</v>
      </c>
      <c r="M187" s="231">
        <f t="shared" si="84"/>
        <v>45804</v>
      </c>
      <c r="N187" s="232">
        <v>0</v>
      </c>
      <c r="O187" s="231">
        <f t="shared" si="85"/>
        <v>45804</v>
      </c>
      <c r="P187" s="232">
        <v>5</v>
      </c>
      <c r="Q187" s="231">
        <f t="shared" si="86"/>
        <v>45809</v>
      </c>
      <c r="R187" s="213">
        <f t="shared" si="87"/>
        <v>19</v>
      </c>
      <c r="S187" s="212">
        <v>45809</v>
      </c>
      <c r="T187" s="212">
        <f t="shared" si="88"/>
        <v>46053</v>
      </c>
      <c r="U187" s="212">
        <f t="shared" si="89"/>
        <v>46076</v>
      </c>
      <c r="V187" s="212">
        <f t="shared" si="90"/>
        <v>46166</v>
      </c>
      <c r="W187" s="223">
        <f t="shared" si="91"/>
        <v>46173</v>
      </c>
      <c r="X187" s="211"/>
      <c r="Y187" s="211"/>
      <c r="Z187" s="229"/>
      <c r="AA187" s="218">
        <v>90</v>
      </c>
      <c r="AB187" s="210"/>
      <c r="AC187" s="210"/>
      <c r="AD187" s="210"/>
      <c r="AE187" s="210"/>
      <c r="AF187" s="210"/>
      <c r="AG187" s="210"/>
    </row>
    <row r="188" spans="1:33" x14ac:dyDescent="0.25">
      <c r="A188" s="209">
        <v>8.01</v>
      </c>
      <c r="B188" s="210" t="s">
        <v>1300</v>
      </c>
      <c r="C188" s="211" t="s">
        <v>1306</v>
      </c>
      <c r="D188" s="211"/>
      <c r="E188" s="231">
        <f t="shared" si="80"/>
        <v>45764</v>
      </c>
      <c r="F188" s="232">
        <v>10</v>
      </c>
      <c r="G188" s="231">
        <f t="shared" si="81"/>
        <v>45774</v>
      </c>
      <c r="H188" s="232">
        <v>0</v>
      </c>
      <c r="I188" s="231">
        <f t="shared" si="82"/>
        <v>45774</v>
      </c>
      <c r="J188" s="232">
        <v>7</v>
      </c>
      <c r="K188" s="231">
        <f t="shared" si="83"/>
        <v>45781</v>
      </c>
      <c r="L188" s="232">
        <v>28</v>
      </c>
      <c r="M188" s="231">
        <f t="shared" si="84"/>
        <v>45809</v>
      </c>
      <c r="N188" s="232">
        <v>0</v>
      </c>
      <c r="O188" s="231">
        <f t="shared" si="85"/>
        <v>45809</v>
      </c>
      <c r="P188" s="232">
        <v>0</v>
      </c>
      <c r="Q188" s="231">
        <f t="shared" si="86"/>
        <v>45809</v>
      </c>
      <c r="R188" s="213">
        <f t="shared" si="87"/>
        <v>45</v>
      </c>
      <c r="S188" s="212">
        <v>45809</v>
      </c>
      <c r="T188" s="212">
        <f t="shared" si="88"/>
        <v>46053</v>
      </c>
      <c r="U188" s="212">
        <f t="shared" si="89"/>
        <v>46076</v>
      </c>
      <c r="V188" s="212">
        <f t="shared" si="90"/>
        <v>46166</v>
      </c>
      <c r="W188" s="223">
        <f t="shared" si="91"/>
        <v>46173</v>
      </c>
      <c r="X188" s="211"/>
      <c r="Y188" s="211"/>
      <c r="Z188" s="229"/>
      <c r="AA188" s="218">
        <v>90</v>
      </c>
      <c r="AB188" s="210"/>
      <c r="AC188" s="210"/>
      <c r="AD188" s="210"/>
      <c r="AE188" s="210"/>
      <c r="AF188" s="210"/>
      <c r="AG188" s="210"/>
    </row>
    <row r="189" spans="1:33" x14ac:dyDescent="0.25">
      <c r="A189" s="209">
        <v>8.01</v>
      </c>
      <c r="B189" s="210" t="s">
        <v>1300</v>
      </c>
      <c r="C189" s="211" t="s">
        <v>1307</v>
      </c>
      <c r="D189" s="211"/>
      <c r="E189" s="231">
        <f t="shared" si="80"/>
        <v>45609</v>
      </c>
      <c r="F189" s="232">
        <v>30</v>
      </c>
      <c r="G189" s="231">
        <f t="shared" si="81"/>
        <v>45639</v>
      </c>
      <c r="H189" s="232">
        <v>0</v>
      </c>
      <c r="I189" s="231">
        <f t="shared" si="82"/>
        <v>45639</v>
      </c>
      <c r="J189" s="232">
        <v>15</v>
      </c>
      <c r="K189" s="231">
        <f t="shared" si="83"/>
        <v>45654</v>
      </c>
      <c r="L189" s="232">
        <v>45</v>
      </c>
      <c r="M189" s="231">
        <f t="shared" si="84"/>
        <v>45699</v>
      </c>
      <c r="N189" s="232">
        <v>105</v>
      </c>
      <c r="O189" s="231">
        <f t="shared" si="85"/>
        <v>45804</v>
      </c>
      <c r="P189" s="232">
        <v>5</v>
      </c>
      <c r="Q189" s="231">
        <f t="shared" si="86"/>
        <v>45809</v>
      </c>
      <c r="R189" s="213">
        <f t="shared" si="87"/>
        <v>200</v>
      </c>
      <c r="S189" s="212">
        <v>45809</v>
      </c>
      <c r="T189" s="212">
        <f t="shared" si="88"/>
        <v>45983</v>
      </c>
      <c r="U189" s="212">
        <f t="shared" si="89"/>
        <v>46006</v>
      </c>
      <c r="V189" s="212">
        <f t="shared" si="90"/>
        <v>46166</v>
      </c>
      <c r="W189" s="223">
        <f t="shared" si="91"/>
        <v>46173</v>
      </c>
      <c r="X189" s="211"/>
      <c r="Y189" s="211"/>
      <c r="Z189" s="229"/>
      <c r="AA189" s="218">
        <v>160</v>
      </c>
      <c r="AB189" s="210"/>
      <c r="AC189" s="210"/>
      <c r="AD189" s="210"/>
      <c r="AE189" s="210"/>
      <c r="AF189" s="210"/>
      <c r="AG189" s="210"/>
    </row>
    <row r="190" spans="1:33" x14ac:dyDescent="0.25">
      <c r="A190" s="209">
        <v>8.01</v>
      </c>
      <c r="B190" s="210" t="s">
        <v>1300</v>
      </c>
      <c r="C190" s="211" t="s">
        <v>1308</v>
      </c>
      <c r="D190" s="211"/>
      <c r="E190" s="231">
        <f t="shared" si="80"/>
        <v>45749</v>
      </c>
      <c r="F190" s="232">
        <v>15</v>
      </c>
      <c r="G190" s="231">
        <f t="shared" si="81"/>
        <v>45764</v>
      </c>
      <c r="H190" s="232">
        <v>0</v>
      </c>
      <c r="I190" s="231">
        <f t="shared" si="82"/>
        <v>45764</v>
      </c>
      <c r="J190" s="232">
        <v>15</v>
      </c>
      <c r="K190" s="231">
        <f t="shared" si="83"/>
        <v>45779</v>
      </c>
      <c r="L190" s="232">
        <v>30</v>
      </c>
      <c r="M190" s="231">
        <f t="shared" si="84"/>
        <v>45809</v>
      </c>
      <c r="N190" s="232">
        <v>0</v>
      </c>
      <c r="O190" s="231">
        <f t="shared" si="85"/>
        <v>45809</v>
      </c>
      <c r="P190" s="232">
        <v>0</v>
      </c>
      <c r="Q190" s="231">
        <f t="shared" si="86"/>
        <v>45809</v>
      </c>
      <c r="R190" s="213">
        <f t="shared" si="87"/>
        <v>60</v>
      </c>
      <c r="S190" s="212">
        <v>45809</v>
      </c>
      <c r="T190" s="212">
        <f t="shared" si="88"/>
        <v>45983</v>
      </c>
      <c r="U190" s="212">
        <f t="shared" si="89"/>
        <v>46006</v>
      </c>
      <c r="V190" s="212">
        <f t="shared" si="90"/>
        <v>46166</v>
      </c>
      <c r="W190" s="223">
        <f t="shared" si="91"/>
        <v>46173</v>
      </c>
      <c r="X190" s="211"/>
      <c r="Y190" s="211"/>
      <c r="Z190" s="229"/>
      <c r="AA190" s="218">
        <v>160</v>
      </c>
      <c r="AB190" s="210"/>
      <c r="AC190" s="210"/>
      <c r="AD190" s="210"/>
      <c r="AE190" s="210"/>
      <c r="AF190" s="210"/>
      <c r="AG190" s="210"/>
    </row>
    <row r="191" spans="1:33" x14ac:dyDescent="0.25">
      <c r="A191" s="209">
        <v>8.01</v>
      </c>
      <c r="B191" s="210" t="s">
        <v>1300</v>
      </c>
      <c r="C191" s="211" t="s">
        <v>1309</v>
      </c>
      <c r="D191" s="211"/>
      <c r="E191" s="231">
        <f t="shared" si="80"/>
        <v>45768</v>
      </c>
      <c r="F191" s="232">
        <v>10</v>
      </c>
      <c r="G191" s="231">
        <f t="shared" si="81"/>
        <v>45778</v>
      </c>
      <c r="H191" s="232">
        <v>0</v>
      </c>
      <c r="I191" s="231">
        <f t="shared" si="82"/>
        <v>45778</v>
      </c>
      <c r="J191" s="232">
        <v>10</v>
      </c>
      <c r="K191" s="231">
        <f t="shared" si="83"/>
        <v>45788</v>
      </c>
      <c r="L191" s="232">
        <v>0</v>
      </c>
      <c r="M191" s="231">
        <f t="shared" si="84"/>
        <v>45788</v>
      </c>
      <c r="N191" s="232">
        <v>21</v>
      </c>
      <c r="O191" s="231">
        <f t="shared" si="85"/>
        <v>45809</v>
      </c>
      <c r="P191" s="232">
        <v>0</v>
      </c>
      <c r="Q191" s="231">
        <f t="shared" si="86"/>
        <v>45809</v>
      </c>
      <c r="R191" s="213">
        <f t="shared" si="87"/>
        <v>41</v>
      </c>
      <c r="S191" s="212">
        <v>45809</v>
      </c>
      <c r="T191" s="212">
        <f t="shared" si="88"/>
        <v>45983</v>
      </c>
      <c r="U191" s="212">
        <f t="shared" si="89"/>
        <v>46006</v>
      </c>
      <c r="V191" s="212">
        <f t="shared" si="90"/>
        <v>46166</v>
      </c>
      <c r="W191" s="223">
        <f t="shared" si="91"/>
        <v>46173</v>
      </c>
      <c r="X191" s="211"/>
      <c r="Y191" s="211"/>
      <c r="Z191" s="229"/>
      <c r="AA191" s="218">
        <v>160</v>
      </c>
      <c r="AB191" s="210"/>
      <c r="AC191" s="210"/>
      <c r="AD191" s="210"/>
      <c r="AE191" s="210"/>
      <c r="AF191" s="210"/>
      <c r="AG191" s="210"/>
    </row>
    <row r="192" spans="1:33" x14ac:dyDescent="0.25">
      <c r="A192" s="209">
        <v>8.02</v>
      </c>
      <c r="B192" s="210" t="s">
        <v>1310</v>
      </c>
      <c r="C192" s="211" t="s">
        <v>217</v>
      </c>
      <c r="D192" s="211"/>
      <c r="E192" s="231">
        <f t="shared" si="80"/>
        <v>45609</v>
      </c>
      <c r="F192" s="232">
        <v>30</v>
      </c>
      <c r="G192" s="231">
        <f t="shared" si="81"/>
        <v>45639</v>
      </c>
      <c r="H192" s="232">
        <v>0</v>
      </c>
      <c r="I192" s="231">
        <f t="shared" si="82"/>
        <v>45639</v>
      </c>
      <c r="J192" s="232">
        <v>15</v>
      </c>
      <c r="K192" s="231">
        <f t="shared" si="83"/>
        <v>45654</v>
      </c>
      <c r="L192" s="232">
        <v>45</v>
      </c>
      <c r="M192" s="231">
        <f t="shared" si="84"/>
        <v>45699</v>
      </c>
      <c r="N192" s="232">
        <v>105</v>
      </c>
      <c r="O192" s="231">
        <f t="shared" si="85"/>
        <v>45804</v>
      </c>
      <c r="P192" s="232">
        <v>5</v>
      </c>
      <c r="Q192" s="231">
        <f t="shared" si="86"/>
        <v>45809</v>
      </c>
      <c r="R192" s="213">
        <f t="shared" si="87"/>
        <v>200</v>
      </c>
      <c r="S192" s="212">
        <v>45809</v>
      </c>
      <c r="T192" s="212">
        <f t="shared" si="88"/>
        <v>45983</v>
      </c>
      <c r="U192" s="212">
        <f t="shared" si="89"/>
        <v>46006</v>
      </c>
      <c r="V192" s="212">
        <f t="shared" si="90"/>
        <v>46166</v>
      </c>
      <c r="W192" s="223">
        <f t="shared" si="91"/>
        <v>46173</v>
      </c>
      <c r="X192" s="211"/>
      <c r="Y192" s="211"/>
      <c r="Z192" s="229"/>
      <c r="AA192" s="218">
        <v>160</v>
      </c>
      <c r="AB192" s="210"/>
      <c r="AC192" s="210"/>
      <c r="AD192" s="210"/>
      <c r="AE192" s="210"/>
      <c r="AF192" s="210"/>
      <c r="AG192" s="210"/>
    </row>
    <row r="193" spans="1:33" x14ac:dyDescent="0.25">
      <c r="A193" s="209">
        <v>8.0299999999999994</v>
      </c>
      <c r="B193" s="210" t="s">
        <v>138</v>
      </c>
      <c r="C193" s="211" t="s">
        <v>1311</v>
      </c>
      <c r="D193" s="211"/>
      <c r="E193" s="231">
        <f t="shared" si="80"/>
        <v>45653</v>
      </c>
      <c r="F193" s="232">
        <v>7</v>
      </c>
      <c r="G193" s="231">
        <f t="shared" si="81"/>
        <v>45660</v>
      </c>
      <c r="H193" s="232">
        <v>0</v>
      </c>
      <c r="I193" s="231">
        <f t="shared" si="82"/>
        <v>45660</v>
      </c>
      <c r="J193" s="232">
        <v>15</v>
      </c>
      <c r="K193" s="231">
        <f t="shared" si="83"/>
        <v>45675</v>
      </c>
      <c r="L193" s="232">
        <v>45</v>
      </c>
      <c r="M193" s="231">
        <f t="shared" si="84"/>
        <v>45720</v>
      </c>
      <c r="N193" s="232">
        <v>84</v>
      </c>
      <c r="O193" s="231">
        <f t="shared" si="85"/>
        <v>45804</v>
      </c>
      <c r="P193" s="232">
        <v>5</v>
      </c>
      <c r="Q193" s="231">
        <f t="shared" si="86"/>
        <v>45809</v>
      </c>
      <c r="R193" s="213">
        <f t="shared" si="87"/>
        <v>156</v>
      </c>
      <c r="S193" s="212">
        <v>45809</v>
      </c>
      <c r="T193" s="212">
        <f t="shared" si="88"/>
        <v>46013</v>
      </c>
      <c r="U193" s="212">
        <f t="shared" si="89"/>
        <v>46036</v>
      </c>
      <c r="V193" s="212">
        <f t="shared" si="90"/>
        <v>46166</v>
      </c>
      <c r="W193" s="223">
        <f t="shared" si="91"/>
        <v>46173</v>
      </c>
      <c r="X193" s="211"/>
      <c r="Y193" s="211"/>
      <c r="Z193" s="229"/>
      <c r="AA193" s="218">
        <v>130</v>
      </c>
      <c r="AB193" s="210"/>
      <c r="AC193" s="210"/>
      <c r="AD193" s="210"/>
      <c r="AE193" s="210"/>
      <c r="AF193" s="210"/>
      <c r="AG193" s="210"/>
    </row>
    <row r="194" spans="1:33" x14ac:dyDescent="0.25">
      <c r="A194" s="209">
        <v>8.0299999999999994</v>
      </c>
      <c r="B194" s="210" t="s">
        <v>138</v>
      </c>
      <c r="C194" s="211" t="s">
        <v>1312</v>
      </c>
      <c r="D194" s="211"/>
      <c r="E194" s="231">
        <f t="shared" si="80"/>
        <v>45653</v>
      </c>
      <c r="F194" s="232">
        <v>7</v>
      </c>
      <c r="G194" s="231">
        <f t="shared" si="81"/>
        <v>45660</v>
      </c>
      <c r="H194" s="232">
        <v>0</v>
      </c>
      <c r="I194" s="231">
        <f t="shared" si="82"/>
        <v>45660</v>
      </c>
      <c r="J194" s="232">
        <v>15</v>
      </c>
      <c r="K194" s="231">
        <f t="shared" si="83"/>
        <v>45675</v>
      </c>
      <c r="L194" s="232">
        <v>45</v>
      </c>
      <c r="M194" s="231">
        <f t="shared" si="84"/>
        <v>45720</v>
      </c>
      <c r="N194" s="232">
        <v>84</v>
      </c>
      <c r="O194" s="231">
        <f t="shared" si="85"/>
        <v>45804</v>
      </c>
      <c r="P194" s="232">
        <v>5</v>
      </c>
      <c r="Q194" s="231">
        <f t="shared" si="86"/>
        <v>45809</v>
      </c>
      <c r="R194" s="213">
        <f t="shared" si="87"/>
        <v>156</v>
      </c>
      <c r="S194" s="212">
        <v>45809</v>
      </c>
      <c r="T194" s="212">
        <f t="shared" si="88"/>
        <v>46013</v>
      </c>
      <c r="U194" s="212">
        <f t="shared" si="89"/>
        <v>46036</v>
      </c>
      <c r="V194" s="212">
        <f t="shared" si="90"/>
        <v>46166</v>
      </c>
      <c r="W194" s="223">
        <f t="shared" si="91"/>
        <v>46173</v>
      </c>
      <c r="X194" s="211"/>
      <c r="Y194" s="211"/>
      <c r="Z194" s="229"/>
      <c r="AA194" s="218">
        <v>130</v>
      </c>
      <c r="AB194" s="210"/>
      <c r="AC194" s="210"/>
      <c r="AD194" s="210"/>
      <c r="AE194" s="210"/>
      <c r="AF194" s="210"/>
      <c r="AG194" s="210"/>
    </row>
    <row r="195" spans="1:33" x14ac:dyDescent="0.25">
      <c r="A195" s="209">
        <v>8.0299999999999994</v>
      </c>
      <c r="B195" s="210" t="s">
        <v>138</v>
      </c>
      <c r="C195" s="211" t="s">
        <v>1313</v>
      </c>
      <c r="D195" s="211"/>
      <c r="E195" s="231">
        <f t="shared" si="80"/>
        <v>45653</v>
      </c>
      <c r="F195" s="232">
        <v>7</v>
      </c>
      <c r="G195" s="231">
        <f t="shared" si="81"/>
        <v>45660</v>
      </c>
      <c r="H195" s="232">
        <v>0</v>
      </c>
      <c r="I195" s="231">
        <f t="shared" si="82"/>
        <v>45660</v>
      </c>
      <c r="J195" s="232">
        <v>15</v>
      </c>
      <c r="K195" s="231">
        <f t="shared" si="83"/>
        <v>45675</v>
      </c>
      <c r="L195" s="232">
        <v>45</v>
      </c>
      <c r="M195" s="231">
        <f t="shared" si="84"/>
        <v>45720</v>
      </c>
      <c r="N195" s="232">
        <v>84</v>
      </c>
      <c r="O195" s="231">
        <f t="shared" si="85"/>
        <v>45804</v>
      </c>
      <c r="P195" s="232">
        <v>5</v>
      </c>
      <c r="Q195" s="231">
        <f t="shared" si="86"/>
        <v>45809</v>
      </c>
      <c r="R195" s="213">
        <f t="shared" si="87"/>
        <v>156</v>
      </c>
      <c r="S195" s="212">
        <v>45809</v>
      </c>
      <c r="T195" s="212">
        <f t="shared" si="88"/>
        <v>46053</v>
      </c>
      <c r="U195" s="212">
        <f t="shared" si="89"/>
        <v>46076</v>
      </c>
      <c r="V195" s="212">
        <f t="shared" si="90"/>
        <v>46166</v>
      </c>
      <c r="W195" s="223">
        <f t="shared" si="91"/>
        <v>46173</v>
      </c>
      <c r="X195" s="211"/>
      <c r="Y195" s="211"/>
      <c r="Z195" s="229"/>
      <c r="AA195" s="218">
        <v>90</v>
      </c>
      <c r="AB195" s="210"/>
      <c r="AC195" s="210"/>
      <c r="AD195" s="210"/>
      <c r="AE195" s="210"/>
      <c r="AF195" s="210"/>
      <c r="AG195" s="210"/>
    </row>
    <row r="196" spans="1:33" x14ac:dyDescent="0.25">
      <c r="A196" s="209">
        <v>8.0299999999999994</v>
      </c>
      <c r="B196" s="210" t="s">
        <v>138</v>
      </c>
      <c r="C196" s="211" t="s">
        <v>1314</v>
      </c>
      <c r="D196" s="211"/>
      <c r="E196" s="231">
        <f t="shared" si="80"/>
        <v>45653</v>
      </c>
      <c r="F196" s="232">
        <v>7</v>
      </c>
      <c r="G196" s="231">
        <f t="shared" si="81"/>
        <v>45660</v>
      </c>
      <c r="H196" s="232">
        <v>0</v>
      </c>
      <c r="I196" s="231">
        <f t="shared" si="82"/>
        <v>45660</v>
      </c>
      <c r="J196" s="232">
        <v>15</v>
      </c>
      <c r="K196" s="231">
        <f t="shared" si="83"/>
        <v>45675</v>
      </c>
      <c r="L196" s="232">
        <v>45</v>
      </c>
      <c r="M196" s="231">
        <f t="shared" si="84"/>
        <v>45720</v>
      </c>
      <c r="N196" s="232">
        <v>84</v>
      </c>
      <c r="O196" s="231">
        <f t="shared" si="85"/>
        <v>45804</v>
      </c>
      <c r="P196" s="232">
        <v>5</v>
      </c>
      <c r="Q196" s="231">
        <f t="shared" si="86"/>
        <v>45809</v>
      </c>
      <c r="R196" s="213">
        <f t="shared" si="87"/>
        <v>156</v>
      </c>
      <c r="S196" s="212">
        <v>45809</v>
      </c>
      <c r="T196" s="212">
        <f t="shared" si="88"/>
        <v>46053</v>
      </c>
      <c r="U196" s="212">
        <f t="shared" si="89"/>
        <v>46076</v>
      </c>
      <c r="V196" s="212">
        <f t="shared" si="90"/>
        <v>46166</v>
      </c>
      <c r="W196" s="223">
        <f t="shared" si="91"/>
        <v>46173</v>
      </c>
      <c r="X196" s="211"/>
      <c r="Y196" s="211"/>
      <c r="Z196" s="229"/>
      <c r="AA196" s="218">
        <v>90</v>
      </c>
      <c r="AB196" s="210"/>
      <c r="AC196" s="210"/>
      <c r="AD196" s="210"/>
      <c r="AE196" s="210"/>
      <c r="AF196" s="210"/>
      <c r="AG196" s="210"/>
    </row>
    <row r="197" spans="1:33" x14ac:dyDescent="0.25">
      <c r="A197" s="209">
        <v>8.0299999999999994</v>
      </c>
      <c r="B197" s="210" t="s">
        <v>138</v>
      </c>
      <c r="C197" s="211" t="s">
        <v>1315</v>
      </c>
      <c r="D197" s="211"/>
      <c r="E197" s="231">
        <f t="shared" si="80"/>
        <v>45653</v>
      </c>
      <c r="F197" s="232">
        <v>7</v>
      </c>
      <c r="G197" s="231">
        <f t="shared" si="81"/>
        <v>45660</v>
      </c>
      <c r="H197" s="232">
        <v>0</v>
      </c>
      <c r="I197" s="231">
        <f t="shared" si="82"/>
        <v>45660</v>
      </c>
      <c r="J197" s="232">
        <v>15</v>
      </c>
      <c r="K197" s="231">
        <f t="shared" si="83"/>
        <v>45675</v>
      </c>
      <c r="L197" s="232">
        <v>45</v>
      </c>
      <c r="M197" s="231">
        <f t="shared" si="84"/>
        <v>45720</v>
      </c>
      <c r="N197" s="232">
        <v>84</v>
      </c>
      <c r="O197" s="231">
        <f t="shared" si="85"/>
        <v>45804</v>
      </c>
      <c r="P197" s="232">
        <v>5</v>
      </c>
      <c r="Q197" s="231">
        <f t="shared" si="86"/>
        <v>45809</v>
      </c>
      <c r="R197" s="213">
        <f t="shared" si="87"/>
        <v>156</v>
      </c>
      <c r="S197" s="212">
        <v>45809</v>
      </c>
      <c r="T197" s="212">
        <f t="shared" si="88"/>
        <v>46013</v>
      </c>
      <c r="U197" s="212">
        <f t="shared" si="89"/>
        <v>46036</v>
      </c>
      <c r="V197" s="212">
        <f t="shared" si="90"/>
        <v>46166</v>
      </c>
      <c r="W197" s="223">
        <f t="shared" si="91"/>
        <v>46173</v>
      </c>
      <c r="X197" s="211"/>
      <c r="Y197" s="211"/>
      <c r="Z197" s="229"/>
      <c r="AA197" s="218">
        <v>130</v>
      </c>
      <c r="AB197" s="210"/>
      <c r="AC197" s="210"/>
      <c r="AD197" s="210"/>
      <c r="AE197" s="210"/>
      <c r="AF197" s="210"/>
      <c r="AG197" s="210"/>
    </row>
    <row r="198" spans="1:33" x14ac:dyDescent="0.25">
      <c r="A198" s="209">
        <v>8.0299999999999994</v>
      </c>
      <c r="B198" s="210" t="s">
        <v>138</v>
      </c>
      <c r="C198" s="211" t="s">
        <v>1316</v>
      </c>
      <c r="D198" s="211"/>
      <c r="E198" s="231">
        <f t="shared" si="80"/>
        <v>45653</v>
      </c>
      <c r="F198" s="232">
        <v>7</v>
      </c>
      <c r="G198" s="231">
        <f t="shared" si="81"/>
        <v>45660</v>
      </c>
      <c r="H198" s="232">
        <v>0</v>
      </c>
      <c r="I198" s="231">
        <f t="shared" si="82"/>
        <v>45660</v>
      </c>
      <c r="J198" s="232">
        <v>15</v>
      </c>
      <c r="K198" s="231">
        <f t="shared" si="83"/>
        <v>45675</v>
      </c>
      <c r="L198" s="232">
        <v>45</v>
      </c>
      <c r="M198" s="231">
        <f t="shared" si="84"/>
        <v>45720</v>
      </c>
      <c r="N198" s="232">
        <v>84</v>
      </c>
      <c r="O198" s="231">
        <f t="shared" si="85"/>
        <v>45804</v>
      </c>
      <c r="P198" s="232">
        <v>5</v>
      </c>
      <c r="Q198" s="231">
        <f t="shared" si="86"/>
        <v>45809</v>
      </c>
      <c r="R198" s="213">
        <f t="shared" si="87"/>
        <v>156</v>
      </c>
      <c r="S198" s="212">
        <v>45809</v>
      </c>
      <c r="T198" s="212">
        <f t="shared" si="88"/>
        <v>46053</v>
      </c>
      <c r="U198" s="212">
        <f t="shared" si="89"/>
        <v>46076</v>
      </c>
      <c r="V198" s="212">
        <f t="shared" si="90"/>
        <v>46166</v>
      </c>
      <c r="W198" s="223">
        <f t="shared" si="91"/>
        <v>46173</v>
      </c>
      <c r="X198" s="211"/>
      <c r="Y198" s="211"/>
      <c r="Z198" s="229"/>
      <c r="AA198" s="218">
        <v>90</v>
      </c>
      <c r="AB198" s="210"/>
      <c r="AC198" s="210"/>
      <c r="AD198" s="210"/>
      <c r="AE198" s="210"/>
      <c r="AF198" s="210"/>
      <c r="AG198" s="210"/>
    </row>
    <row r="199" spans="1:33" x14ac:dyDescent="0.25">
      <c r="A199" s="209">
        <v>8.0399999999999991</v>
      </c>
      <c r="B199" s="210" t="s">
        <v>139</v>
      </c>
      <c r="C199" s="211" t="s">
        <v>1317</v>
      </c>
      <c r="D199" s="211"/>
      <c r="E199" s="231">
        <f t="shared" si="80"/>
        <v>45644</v>
      </c>
      <c r="F199" s="232">
        <v>30</v>
      </c>
      <c r="G199" s="231">
        <f t="shared" si="81"/>
        <v>45674</v>
      </c>
      <c r="H199" s="232">
        <v>0</v>
      </c>
      <c r="I199" s="231">
        <f t="shared" si="82"/>
        <v>45674</v>
      </c>
      <c r="J199" s="232">
        <v>15</v>
      </c>
      <c r="K199" s="231">
        <f t="shared" si="83"/>
        <v>45689</v>
      </c>
      <c r="L199" s="232">
        <v>90</v>
      </c>
      <c r="M199" s="231">
        <f t="shared" si="84"/>
        <v>45779</v>
      </c>
      <c r="N199" s="232">
        <v>30</v>
      </c>
      <c r="O199" s="231">
        <f t="shared" si="85"/>
        <v>45809</v>
      </c>
      <c r="P199" s="232">
        <v>0</v>
      </c>
      <c r="Q199" s="231">
        <f t="shared" si="86"/>
        <v>45809</v>
      </c>
      <c r="R199" s="213">
        <f t="shared" si="87"/>
        <v>165</v>
      </c>
      <c r="S199" s="212">
        <v>45809</v>
      </c>
      <c r="T199" s="212">
        <f t="shared" si="88"/>
        <v>46013</v>
      </c>
      <c r="U199" s="212">
        <f t="shared" si="89"/>
        <v>46036</v>
      </c>
      <c r="V199" s="212">
        <f t="shared" si="90"/>
        <v>46166</v>
      </c>
      <c r="W199" s="223">
        <f t="shared" si="91"/>
        <v>46173</v>
      </c>
      <c r="X199" s="211"/>
      <c r="Y199" s="211"/>
      <c r="Z199" s="229"/>
      <c r="AA199" s="218">
        <v>130</v>
      </c>
      <c r="AB199" s="210"/>
      <c r="AC199" s="210"/>
      <c r="AD199" s="210"/>
      <c r="AE199" s="210"/>
      <c r="AF199" s="210"/>
      <c r="AG199" s="210"/>
    </row>
    <row r="200" spans="1:33" x14ac:dyDescent="0.25">
      <c r="A200" s="209">
        <v>8.0399999999999991</v>
      </c>
      <c r="B200" s="210" t="s">
        <v>139</v>
      </c>
      <c r="C200" s="211" t="s">
        <v>1318</v>
      </c>
      <c r="D200" s="211"/>
      <c r="E200" s="231">
        <f t="shared" si="80"/>
        <v>45644</v>
      </c>
      <c r="F200" s="232">
        <v>30</v>
      </c>
      <c r="G200" s="231">
        <f t="shared" si="81"/>
        <v>45674</v>
      </c>
      <c r="H200" s="232">
        <v>0</v>
      </c>
      <c r="I200" s="231">
        <f t="shared" si="82"/>
        <v>45674</v>
      </c>
      <c r="J200" s="232">
        <v>15</v>
      </c>
      <c r="K200" s="231">
        <f t="shared" si="83"/>
        <v>45689</v>
      </c>
      <c r="L200" s="232">
        <v>90</v>
      </c>
      <c r="M200" s="231">
        <f t="shared" si="84"/>
        <v>45779</v>
      </c>
      <c r="N200" s="232">
        <v>30</v>
      </c>
      <c r="O200" s="231">
        <f t="shared" si="85"/>
        <v>45809</v>
      </c>
      <c r="P200" s="232">
        <v>0</v>
      </c>
      <c r="Q200" s="231">
        <f t="shared" si="86"/>
        <v>45809</v>
      </c>
      <c r="R200" s="213">
        <f t="shared" si="87"/>
        <v>165</v>
      </c>
      <c r="S200" s="212">
        <v>45809</v>
      </c>
      <c r="T200" s="212">
        <f t="shared" si="88"/>
        <v>46013</v>
      </c>
      <c r="U200" s="212">
        <f t="shared" si="89"/>
        <v>46036</v>
      </c>
      <c r="V200" s="212">
        <f t="shared" si="90"/>
        <v>46166</v>
      </c>
      <c r="W200" s="223">
        <f t="shared" si="91"/>
        <v>46173</v>
      </c>
      <c r="X200" s="211"/>
      <c r="Y200" s="211"/>
      <c r="Z200" s="229"/>
      <c r="AA200" s="218">
        <v>130</v>
      </c>
      <c r="AB200" s="210"/>
      <c r="AC200" s="210"/>
      <c r="AD200" s="210"/>
      <c r="AE200" s="210"/>
      <c r="AF200" s="210"/>
      <c r="AG200" s="210"/>
    </row>
    <row r="201" spans="1:33" x14ac:dyDescent="0.25">
      <c r="A201" s="209">
        <v>8.0399999999999991</v>
      </c>
      <c r="B201" s="210" t="s">
        <v>139</v>
      </c>
      <c r="C201" s="211" t="s">
        <v>1319</v>
      </c>
      <c r="D201" s="211"/>
      <c r="E201" s="231">
        <f t="shared" si="80"/>
        <v>45644</v>
      </c>
      <c r="F201" s="232">
        <v>30</v>
      </c>
      <c r="G201" s="231">
        <f t="shared" si="81"/>
        <v>45674</v>
      </c>
      <c r="H201" s="232">
        <v>0</v>
      </c>
      <c r="I201" s="231">
        <f t="shared" si="82"/>
        <v>45674</v>
      </c>
      <c r="J201" s="232">
        <v>15</v>
      </c>
      <c r="K201" s="231">
        <f t="shared" si="83"/>
        <v>45689</v>
      </c>
      <c r="L201" s="232">
        <v>90</v>
      </c>
      <c r="M201" s="231">
        <f t="shared" si="84"/>
        <v>45779</v>
      </c>
      <c r="N201" s="232">
        <v>30</v>
      </c>
      <c r="O201" s="231">
        <f t="shared" si="85"/>
        <v>45809</v>
      </c>
      <c r="P201" s="232">
        <v>0</v>
      </c>
      <c r="Q201" s="231">
        <f t="shared" si="86"/>
        <v>45809</v>
      </c>
      <c r="R201" s="213">
        <f t="shared" si="87"/>
        <v>165</v>
      </c>
      <c r="S201" s="212">
        <v>45809</v>
      </c>
      <c r="T201" s="212">
        <f t="shared" si="88"/>
        <v>46113</v>
      </c>
      <c r="U201" s="212">
        <f t="shared" si="89"/>
        <v>46136</v>
      </c>
      <c r="V201" s="212">
        <f t="shared" si="90"/>
        <v>46166</v>
      </c>
      <c r="W201" s="223">
        <f t="shared" si="91"/>
        <v>46173</v>
      </c>
      <c r="X201" s="211"/>
      <c r="Y201" s="211"/>
      <c r="Z201" s="229"/>
      <c r="AA201" s="218">
        <v>30</v>
      </c>
      <c r="AB201" s="210"/>
      <c r="AC201" s="210"/>
      <c r="AD201" s="210"/>
      <c r="AE201" s="210"/>
      <c r="AF201" s="210"/>
      <c r="AG201" s="210"/>
    </row>
    <row r="202" spans="1:33" x14ac:dyDescent="0.25">
      <c r="A202" s="209">
        <v>8.0500000000000007</v>
      </c>
      <c r="B202" s="210" t="s">
        <v>1320</v>
      </c>
      <c r="C202" s="211" t="s">
        <v>1321</v>
      </c>
      <c r="D202" s="211"/>
      <c r="E202" s="231">
        <f t="shared" si="80"/>
        <v>45775</v>
      </c>
      <c r="F202" s="232">
        <v>7</v>
      </c>
      <c r="G202" s="231">
        <f t="shared" si="81"/>
        <v>45782</v>
      </c>
      <c r="H202" s="232">
        <v>0</v>
      </c>
      <c r="I202" s="231">
        <f t="shared" si="82"/>
        <v>45782</v>
      </c>
      <c r="J202" s="232">
        <v>7</v>
      </c>
      <c r="K202" s="231">
        <f t="shared" si="83"/>
        <v>45789</v>
      </c>
      <c r="L202" s="232">
        <v>0</v>
      </c>
      <c r="M202" s="231">
        <f t="shared" si="84"/>
        <v>45789</v>
      </c>
      <c r="N202" s="232">
        <v>15</v>
      </c>
      <c r="O202" s="231">
        <f t="shared" si="85"/>
        <v>45804</v>
      </c>
      <c r="P202" s="232">
        <v>5</v>
      </c>
      <c r="Q202" s="231">
        <f t="shared" si="86"/>
        <v>45809</v>
      </c>
      <c r="R202" s="213">
        <f t="shared" si="87"/>
        <v>34</v>
      </c>
      <c r="S202" s="212">
        <v>45809</v>
      </c>
      <c r="T202" s="212">
        <f t="shared" si="88"/>
        <v>46073</v>
      </c>
      <c r="U202" s="212">
        <f t="shared" si="89"/>
        <v>46096</v>
      </c>
      <c r="V202" s="212">
        <f t="shared" si="90"/>
        <v>46166</v>
      </c>
      <c r="W202" s="223">
        <f t="shared" si="91"/>
        <v>46173</v>
      </c>
      <c r="X202" s="211"/>
      <c r="Y202" s="211"/>
      <c r="Z202" s="229"/>
      <c r="AA202" s="218">
        <v>70</v>
      </c>
      <c r="AB202" s="210"/>
      <c r="AC202" s="210"/>
      <c r="AD202" s="210"/>
      <c r="AE202" s="210"/>
      <c r="AF202" s="210"/>
      <c r="AG202" s="210"/>
    </row>
    <row r="203" spans="1:33" ht="30" x14ac:dyDescent="0.25">
      <c r="A203" s="209">
        <v>8.0500000000000007</v>
      </c>
      <c r="B203" s="228" t="s">
        <v>1320</v>
      </c>
      <c r="C203" s="211" t="s">
        <v>1322</v>
      </c>
      <c r="D203" s="211"/>
      <c r="E203" s="231">
        <f t="shared" si="80"/>
        <v>45506</v>
      </c>
      <c r="F203" s="232">
        <v>15</v>
      </c>
      <c r="G203" s="231">
        <f t="shared" si="81"/>
        <v>45521</v>
      </c>
      <c r="H203" s="232">
        <v>0</v>
      </c>
      <c r="I203" s="231">
        <f t="shared" si="82"/>
        <v>45521</v>
      </c>
      <c r="J203" s="232">
        <v>15</v>
      </c>
      <c r="K203" s="231">
        <f t="shared" si="83"/>
        <v>45536</v>
      </c>
      <c r="L203" s="232">
        <v>238</v>
      </c>
      <c r="M203" s="231">
        <f t="shared" si="84"/>
        <v>45774</v>
      </c>
      <c r="N203" s="232">
        <v>30</v>
      </c>
      <c r="O203" s="231">
        <f t="shared" si="85"/>
        <v>45804</v>
      </c>
      <c r="P203" s="232">
        <v>5</v>
      </c>
      <c r="Q203" s="231">
        <f t="shared" si="86"/>
        <v>45809</v>
      </c>
      <c r="R203" s="213">
        <f t="shared" si="87"/>
        <v>303</v>
      </c>
      <c r="S203" s="212">
        <v>45809</v>
      </c>
      <c r="T203" s="212">
        <f t="shared" si="88"/>
        <v>45863</v>
      </c>
      <c r="U203" s="212">
        <f t="shared" si="89"/>
        <v>45886</v>
      </c>
      <c r="V203" s="212">
        <f t="shared" si="90"/>
        <v>46166</v>
      </c>
      <c r="W203" s="223">
        <f>+$C$6-30</f>
        <v>46173</v>
      </c>
      <c r="X203" s="211"/>
      <c r="Y203" s="211"/>
      <c r="Z203" s="229"/>
      <c r="AA203" s="218">
        <v>280</v>
      </c>
      <c r="AB203" s="210"/>
      <c r="AC203" s="210"/>
      <c r="AD203" s="210"/>
      <c r="AE203" s="210"/>
      <c r="AF203" s="210"/>
      <c r="AG203" s="210"/>
    </row>
    <row r="204" spans="1:33" x14ac:dyDescent="0.25">
      <c r="A204" s="209">
        <v>8.0500000000000007</v>
      </c>
      <c r="B204" s="210" t="s">
        <v>1320</v>
      </c>
      <c r="C204" s="211" t="s">
        <v>1323</v>
      </c>
      <c r="D204" s="211"/>
      <c r="E204" s="231">
        <f t="shared" si="80"/>
        <v>45790</v>
      </c>
      <c r="F204" s="232">
        <v>7</v>
      </c>
      <c r="G204" s="231">
        <f t="shared" si="81"/>
        <v>45797</v>
      </c>
      <c r="H204" s="232">
        <v>0</v>
      </c>
      <c r="I204" s="231">
        <f t="shared" si="82"/>
        <v>45797</v>
      </c>
      <c r="J204" s="232">
        <v>7</v>
      </c>
      <c r="K204" s="231">
        <f t="shared" si="83"/>
        <v>45804</v>
      </c>
      <c r="L204" s="232">
        <v>0</v>
      </c>
      <c r="M204" s="231">
        <f t="shared" si="84"/>
        <v>45804</v>
      </c>
      <c r="N204" s="232">
        <v>0</v>
      </c>
      <c r="O204" s="231">
        <f t="shared" si="85"/>
        <v>45804</v>
      </c>
      <c r="P204" s="232">
        <v>5</v>
      </c>
      <c r="Q204" s="231">
        <f t="shared" si="86"/>
        <v>45809</v>
      </c>
      <c r="R204" s="213">
        <f t="shared" si="87"/>
        <v>19</v>
      </c>
      <c r="S204" s="212">
        <v>45809</v>
      </c>
      <c r="T204" s="212">
        <f t="shared" si="88"/>
        <v>46128</v>
      </c>
      <c r="U204" s="212">
        <f t="shared" si="89"/>
        <v>46151</v>
      </c>
      <c r="V204" s="212">
        <f t="shared" si="90"/>
        <v>46166</v>
      </c>
      <c r="W204" s="223">
        <f t="shared" si="91"/>
        <v>46173</v>
      </c>
      <c r="X204" s="211"/>
      <c r="Y204" s="211"/>
      <c r="Z204" s="229"/>
      <c r="AA204" s="218">
        <v>15</v>
      </c>
      <c r="AB204" s="210"/>
      <c r="AC204" s="210"/>
      <c r="AD204" s="210"/>
      <c r="AE204" s="210"/>
      <c r="AF204" s="210"/>
      <c r="AG204" s="210"/>
    </row>
    <row r="205" spans="1:33" x14ac:dyDescent="0.25">
      <c r="A205" s="527">
        <v>8.0500000000000007</v>
      </c>
      <c r="B205" s="528" t="s">
        <v>1320</v>
      </c>
      <c r="C205" s="301" t="s">
        <v>1324</v>
      </c>
      <c r="D205" s="301"/>
      <c r="E205" s="231">
        <f t="shared" si="80"/>
        <v>45809</v>
      </c>
      <c r="F205" s="232">
        <v>0</v>
      </c>
      <c r="G205" s="231">
        <f t="shared" si="81"/>
        <v>45809</v>
      </c>
      <c r="H205" s="232">
        <v>0</v>
      </c>
      <c r="I205" s="231">
        <f t="shared" si="82"/>
        <v>45809</v>
      </c>
      <c r="J205" s="232">
        <v>0</v>
      </c>
      <c r="K205" s="231">
        <f t="shared" si="83"/>
        <v>45809</v>
      </c>
      <c r="L205" s="232">
        <v>0</v>
      </c>
      <c r="M205" s="231">
        <f t="shared" si="84"/>
        <v>45809</v>
      </c>
      <c r="N205" s="232">
        <v>0</v>
      </c>
      <c r="O205" s="231">
        <f t="shared" si="85"/>
        <v>45809</v>
      </c>
      <c r="P205" s="232">
        <v>0</v>
      </c>
      <c r="Q205" s="231">
        <f t="shared" si="86"/>
        <v>45809</v>
      </c>
      <c r="R205" s="213">
        <f t="shared" si="87"/>
        <v>0</v>
      </c>
      <c r="S205" s="212">
        <v>45809</v>
      </c>
      <c r="T205" s="212">
        <f t="shared" si="88"/>
        <v>46083</v>
      </c>
      <c r="U205" s="212">
        <f t="shared" si="89"/>
        <v>46106</v>
      </c>
      <c r="V205" s="212">
        <f t="shared" si="90"/>
        <v>46166</v>
      </c>
      <c r="W205" s="223">
        <f t="shared" si="91"/>
        <v>46173</v>
      </c>
      <c r="X205" s="211"/>
      <c r="Y205" s="211"/>
      <c r="Z205" s="229"/>
      <c r="AA205" s="218">
        <v>60</v>
      </c>
      <c r="AB205" s="210"/>
      <c r="AC205" s="210"/>
      <c r="AD205" s="210"/>
      <c r="AE205" s="210"/>
      <c r="AF205" s="210"/>
      <c r="AG205" s="210"/>
    </row>
    <row r="206" spans="1:33" x14ac:dyDescent="0.25">
      <c r="A206" s="209">
        <v>8.0500000000000007</v>
      </c>
      <c r="B206" s="210" t="s">
        <v>1320</v>
      </c>
      <c r="C206" s="211" t="s">
        <v>1325</v>
      </c>
      <c r="D206" s="211"/>
      <c r="E206" s="231">
        <f t="shared" si="80"/>
        <v>45756</v>
      </c>
      <c r="F206" s="232">
        <v>10</v>
      </c>
      <c r="G206" s="231">
        <f t="shared" si="81"/>
        <v>45766</v>
      </c>
      <c r="H206" s="232">
        <v>0</v>
      </c>
      <c r="I206" s="231">
        <f t="shared" si="82"/>
        <v>45766</v>
      </c>
      <c r="J206" s="232">
        <v>10</v>
      </c>
      <c r="K206" s="231">
        <f t="shared" si="83"/>
        <v>45776</v>
      </c>
      <c r="L206" s="232">
        <v>0</v>
      </c>
      <c r="M206" s="231">
        <f t="shared" si="84"/>
        <v>45776</v>
      </c>
      <c r="N206" s="232">
        <v>28</v>
      </c>
      <c r="O206" s="231">
        <f t="shared" si="85"/>
        <v>45804</v>
      </c>
      <c r="P206" s="232">
        <v>5</v>
      </c>
      <c r="Q206" s="231">
        <f t="shared" si="86"/>
        <v>45809</v>
      </c>
      <c r="R206" s="213">
        <f t="shared" si="87"/>
        <v>53</v>
      </c>
      <c r="S206" s="212">
        <v>45809</v>
      </c>
      <c r="T206" s="212">
        <f t="shared" si="88"/>
        <v>46083</v>
      </c>
      <c r="U206" s="212">
        <f t="shared" si="89"/>
        <v>46106</v>
      </c>
      <c r="V206" s="212">
        <f t="shared" si="90"/>
        <v>46166</v>
      </c>
      <c r="W206" s="223">
        <f t="shared" si="91"/>
        <v>46173</v>
      </c>
      <c r="X206" s="211"/>
      <c r="Y206" s="211"/>
      <c r="Z206" s="229"/>
      <c r="AA206" s="218">
        <v>60</v>
      </c>
      <c r="AB206" s="210"/>
      <c r="AC206" s="210"/>
      <c r="AD206" s="210"/>
      <c r="AE206" s="210"/>
      <c r="AF206" s="210"/>
      <c r="AG206" s="210"/>
    </row>
    <row r="207" spans="1:33" x14ac:dyDescent="0.25">
      <c r="A207" s="209">
        <v>8.0500000000000007</v>
      </c>
      <c r="B207" s="210" t="s">
        <v>1320</v>
      </c>
      <c r="C207" s="211" t="s">
        <v>1326</v>
      </c>
      <c r="D207" s="211"/>
      <c r="E207" s="231">
        <f t="shared" si="80"/>
        <v>45763</v>
      </c>
      <c r="F207" s="232">
        <v>10</v>
      </c>
      <c r="G207" s="231">
        <f t="shared" si="81"/>
        <v>45773</v>
      </c>
      <c r="H207" s="232">
        <v>0</v>
      </c>
      <c r="I207" s="231">
        <f t="shared" si="82"/>
        <v>45773</v>
      </c>
      <c r="J207" s="232">
        <v>10</v>
      </c>
      <c r="K207" s="231">
        <f t="shared" si="83"/>
        <v>45783</v>
      </c>
      <c r="L207" s="232">
        <v>0</v>
      </c>
      <c r="M207" s="231">
        <f t="shared" si="84"/>
        <v>45783</v>
      </c>
      <c r="N207" s="232">
        <v>21</v>
      </c>
      <c r="O207" s="231">
        <f t="shared" si="85"/>
        <v>45804</v>
      </c>
      <c r="P207" s="232">
        <v>5</v>
      </c>
      <c r="Q207" s="231">
        <f t="shared" si="86"/>
        <v>45809</v>
      </c>
      <c r="R207" s="213">
        <f t="shared" si="87"/>
        <v>46</v>
      </c>
      <c r="S207" s="212">
        <v>45809</v>
      </c>
      <c r="T207" s="212">
        <f t="shared" si="88"/>
        <v>46113</v>
      </c>
      <c r="U207" s="212">
        <f t="shared" si="89"/>
        <v>46136</v>
      </c>
      <c r="V207" s="212">
        <f t="shared" si="90"/>
        <v>46166</v>
      </c>
      <c r="W207" s="223">
        <f t="shared" si="91"/>
        <v>46173</v>
      </c>
      <c r="X207" s="211"/>
      <c r="Y207" s="211"/>
      <c r="Z207" s="229"/>
      <c r="AA207" s="218">
        <v>30</v>
      </c>
      <c r="AB207" s="210"/>
      <c r="AC207" s="210"/>
      <c r="AD207" s="210"/>
      <c r="AE207" s="210"/>
      <c r="AF207" s="210"/>
      <c r="AG207" s="210"/>
    </row>
    <row r="208" spans="1:33" x14ac:dyDescent="0.25">
      <c r="A208" s="209">
        <v>8.0500000000000007</v>
      </c>
      <c r="B208" s="210" t="s">
        <v>1320</v>
      </c>
      <c r="C208" s="211" t="s">
        <v>1327</v>
      </c>
      <c r="D208" s="211"/>
      <c r="E208" s="231">
        <f t="shared" si="80"/>
        <v>45763</v>
      </c>
      <c r="F208" s="232">
        <v>10</v>
      </c>
      <c r="G208" s="231">
        <f t="shared" si="81"/>
        <v>45773</v>
      </c>
      <c r="H208" s="232">
        <v>0</v>
      </c>
      <c r="I208" s="231">
        <f t="shared" si="82"/>
        <v>45773</v>
      </c>
      <c r="J208" s="232">
        <v>10</v>
      </c>
      <c r="K208" s="231">
        <f t="shared" si="83"/>
        <v>45783</v>
      </c>
      <c r="L208" s="232">
        <v>0</v>
      </c>
      <c r="M208" s="231">
        <f t="shared" si="84"/>
        <v>45783</v>
      </c>
      <c r="N208" s="232">
        <v>21</v>
      </c>
      <c r="O208" s="231">
        <f t="shared" si="85"/>
        <v>45804</v>
      </c>
      <c r="P208" s="232">
        <v>5</v>
      </c>
      <c r="Q208" s="231">
        <f t="shared" si="86"/>
        <v>45809</v>
      </c>
      <c r="R208" s="213">
        <f t="shared" si="87"/>
        <v>46</v>
      </c>
      <c r="S208" s="212">
        <v>45809</v>
      </c>
      <c r="T208" s="212">
        <f t="shared" si="88"/>
        <v>46113</v>
      </c>
      <c r="U208" s="212">
        <f t="shared" si="89"/>
        <v>46136</v>
      </c>
      <c r="V208" s="212">
        <f t="shared" si="90"/>
        <v>46166</v>
      </c>
      <c r="W208" s="223">
        <f t="shared" si="91"/>
        <v>46173</v>
      </c>
      <c r="X208" s="211"/>
      <c r="Y208" s="211"/>
      <c r="Z208" s="229"/>
      <c r="AA208" s="218">
        <v>30</v>
      </c>
      <c r="AB208" s="210"/>
      <c r="AC208" s="210"/>
      <c r="AD208" s="210"/>
      <c r="AE208" s="210"/>
      <c r="AF208" s="210"/>
      <c r="AG208" s="210"/>
    </row>
    <row r="209" spans="1:33" x14ac:dyDescent="0.25">
      <c r="A209" s="209">
        <v>8.0500000000000007</v>
      </c>
      <c r="B209" s="210" t="s">
        <v>1320</v>
      </c>
      <c r="C209" s="211" t="s">
        <v>1328</v>
      </c>
      <c r="D209" s="211"/>
      <c r="E209" s="231">
        <f t="shared" si="80"/>
        <v>45763</v>
      </c>
      <c r="F209" s="232">
        <v>10</v>
      </c>
      <c r="G209" s="231">
        <f t="shared" si="81"/>
        <v>45773</v>
      </c>
      <c r="H209" s="232">
        <v>0</v>
      </c>
      <c r="I209" s="231">
        <f t="shared" si="82"/>
        <v>45773</v>
      </c>
      <c r="J209" s="232">
        <v>10</v>
      </c>
      <c r="K209" s="231">
        <f t="shared" si="83"/>
        <v>45783</v>
      </c>
      <c r="L209" s="232">
        <v>0</v>
      </c>
      <c r="M209" s="231">
        <f t="shared" si="84"/>
        <v>45783</v>
      </c>
      <c r="N209" s="232">
        <v>21</v>
      </c>
      <c r="O209" s="231">
        <f t="shared" si="85"/>
        <v>45804</v>
      </c>
      <c r="P209" s="232">
        <v>5</v>
      </c>
      <c r="Q209" s="231">
        <f t="shared" si="86"/>
        <v>45809</v>
      </c>
      <c r="R209" s="213">
        <f t="shared" si="87"/>
        <v>46</v>
      </c>
      <c r="S209" s="212">
        <v>45809</v>
      </c>
      <c r="T209" s="212">
        <f t="shared" si="88"/>
        <v>46113</v>
      </c>
      <c r="U209" s="212">
        <f t="shared" si="89"/>
        <v>46136</v>
      </c>
      <c r="V209" s="212">
        <f t="shared" si="90"/>
        <v>46166</v>
      </c>
      <c r="W209" s="223">
        <f t="shared" si="91"/>
        <v>46173</v>
      </c>
      <c r="X209" s="211"/>
      <c r="Y209" s="211"/>
      <c r="Z209" s="229"/>
      <c r="AA209" s="218">
        <v>30</v>
      </c>
      <c r="AB209" s="210"/>
      <c r="AC209" s="210"/>
      <c r="AD209" s="210"/>
      <c r="AE209" s="210"/>
      <c r="AF209" s="210"/>
      <c r="AG209" s="210"/>
    </row>
    <row r="210" spans="1:33" x14ac:dyDescent="0.25">
      <c r="A210" s="209">
        <v>8.0500000000000007</v>
      </c>
      <c r="B210" s="210" t="s">
        <v>1320</v>
      </c>
      <c r="C210" s="211" t="s">
        <v>1325</v>
      </c>
      <c r="D210" s="211"/>
      <c r="E210" s="231">
        <f t="shared" si="80"/>
        <v>45763</v>
      </c>
      <c r="F210" s="232">
        <v>10</v>
      </c>
      <c r="G210" s="231">
        <f t="shared" si="81"/>
        <v>45773</v>
      </c>
      <c r="H210" s="232">
        <v>0</v>
      </c>
      <c r="I210" s="231">
        <f t="shared" si="82"/>
        <v>45773</v>
      </c>
      <c r="J210" s="232">
        <v>10</v>
      </c>
      <c r="K210" s="231">
        <f t="shared" si="83"/>
        <v>45783</v>
      </c>
      <c r="L210" s="232">
        <v>0</v>
      </c>
      <c r="M210" s="231">
        <f t="shared" si="84"/>
        <v>45783</v>
      </c>
      <c r="N210" s="232">
        <v>21</v>
      </c>
      <c r="O210" s="231">
        <f t="shared" si="85"/>
        <v>45804</v>
      </c>
      <c r="P210" s="232">
        <v>5</v>
      </c>
      <c r="Q210" s="231">
        <f t="shared" si="86"/>
        <v>45809</v>
      </c>
      <c r="R210" s="213">
        <f t="shared" si="87"/>
        <v>46</v>
      </c>
      <c r="S210" s="212">
        <v>45809</v>
      </c>
      <c r="T210" s="212">
        <f t="shared" si="88"/>
        <v>46083</v>
      </c>
      <c r="U210" s="212">
        <f t="shared" si="89"/>
        <v>46106</v>
      </c>
      <c r="V210" s="212">
        <f t="shared" si="90"/>
        <v>46166</v>
      </c>
      <c r="W210" s="223">
        <f t="shared" si="91"/>
        <v>46173</v>
      </c>
      <c r="X210" s="211"/>
      <c r="Y210" s="211"/>
      <c r="Z210" s="229"/>
      <c r="AA210" s="218">
        <v>60</v>
      </c>
      <c r="AB210" s="210"/>
      <c r="AC210" s="210"/>
      <c r="AD210" s="210"/>
      <c r="AE210" s="210"/>
      <c r="AF210" s="210"/>
      <c r="AG210" s="210"/>
    </row>
    <row r="211" spans="1:33" x14ac:dyDescent="0.25">
      <c r="A211" s="209">
        <v>8.0500000000000007</v>
      </c>
      <c r="B211" s="210" t="s">
        <v>1320</v>
      </c>
      <c r="C211" s="211" t="s">
        <v>1329</v>
      </c>
      <c r="D211" s="211"/>
      <c r="E211" s="231">
        <f t="shared" si="80"/>
        <v>45704</v>
      </c>
      <c r="F211" s="232">
        <v>15</v>
      </c>
      <c r="G211" s="231">
        <f t="shared" si="81"/>
        <v>45719</v>
      </c>
      <c r="H211" s="232">
        <v>0</v>
      </c>
      <c r="I211" s="231">
        <f t="shared" si="82"/>
        <v>45719</v>
      </c>
      <c r="J211" s="232">
        <v>10</v>
      </c>
      <c r="K211" s="231">
        <f t="shared" si="83"/>
        <v>45729</v>
      </c>
      <c r="L211" s="232">
        <v>45</v>
      </c>
      <c r="M211" s="231">
        <f t="shared" si="84"/>
        <v>45774</v>
      </c>
      <c r="N211" s="232">
        <v>30</v>
      </c>
      <c r="O211" s="231">
        <f t="shared" si="85"/>
        <v>45804</v>
      </c>
      <c r="P211" s="232">
        <v>5</v>
      </c>
      <c r="Q211" s="231">
        <f t="shared" si="86"/>
        <v>45809</v>
      </c>
      <c r="R211" s="213">
        <f t="shared" si="87"/>
        <v>105</v>
      </c>
      <c r="S211" s="212">
        <v>45809</v>
      </c>
      <c r="T211" s="212">
        <f t="shared" si="88"/>
        <v>46013</v>
      </c>
      <c r="U211" s="212">
        <f t="shared" si="89"/>
        <v>46036</v>
      </c>
      <c r="V211" s="212">
        <f t="shared" si="90"/>
        <v>46166</v>
      </c>
      <c r="W211" s="223">
        <f t="shared" si="91"/>
        <v>46173</v>
      </c>
      <c r="X211" s="211"/>
      <c r="Y211" s="211"/>
      <c r="Z211" s="229"/>
      <c r="AA211" s="218">
        <v>130</v>
      </c>
      <c r="AB211" s="210"/>
      <c r="AC211" s="210"/>
      <c r="AD211" s="210"/>
      <c r="AE211" s="210"/>
      <c r="AF211" s="210"/>
      <c r="AG211" s="210"/>
    </row>
    <row r="212" spans="1:33" x14ac:dyDescent="0.25">
      <c r="A212" s="527">
        <v>8.0500000000000007</v>
      </c>
      <c r="B212" s="528" t="s">
        <v>1320</v>
      </c>
      <c r="C212" s="301" t="s">
        <v>1330</v>
      </c>
      <c r="D212" s="301"/>
      <c r="E212" s="231">
        <f t="shared" si="80"/>
        <v>45809</v>
      </c>
      <c r="F212" s="232">
        <v>0</v>
      </c>
      <c r="G212" s="231">
        <f t="shared" si="81"/>
        <v>45809</v>
      </c>
      <c r="H212" s="232">
        <v>0</v>
      </c>
      <c r="I212" s="231">
        <f t="shared" si="82"/>
        <v>45809</v>
      </c>
      <c r="J212" s="232">
        <v>0</v>
      </c>
      <c r="K212" s="231">
        <f t="shared" si="83"/>
        <v>45809</v>
      </c>
      <c r="L212" s="232">
        <v>0</v>
      </c>
      <c r="M212" s="231">
        <f t="shared" si="84"/>
        <v>45809</v>
      </c>
      <c r="N212" s="232">
        <v>0</v>
      </c>
      <c r="O212" s="231">
        <f t="shared" si="85"/>
        <v>45809</v>
      </c>
      <c r="P212" s="232">
        <v>0</v>
      </c>
      <c r="Q212" s="231">
        <f t="shared" si="86"/>
        <v>45809</v>
      </c>
      <c r="R212" s="213">
        <f t="shared" si="87"/>
        <v>0</v>
      </c>
      <c r="S212" s="212">
        <v>45809</v>
      </c>
      <c r="T212" s="212">
        <f t="shared" si="88"/>
        <v>46083</v>
      </c>
      <c r="U212" s="212">
        <f t="shared" si="89"/>
        <v>46106</v>
      </c>
      <c r="V212" s="212">
        <f t="shared" si="90"/>
        <v>46166</v>
      </c>
      <c r="W212" s="223">
        <f t="shared" si="91"/>
        <v>46173</v>
      </c>
      <c r="X212" s="211"/>
      <c r="Y212" s="211"/>
      <c r="Z212" s="229"/>
      <c r="AA212" s="218">
        <v>60</v>
      </c>
      <c r="AB212" s="210"/>
      <c r="AC212" s="210"/>
      <c r="AD212" s="210"/>
      <c r="AE212" s="210"/>
      <c r="AF212" s="210"/>
      <c r="AG212" s="210"/>
    </row>
    <row r="213" spans="1:33" x14ac:dyDescent="0.25">
      <c r="A213" s="209">
        <v>8.0500000000000007</v>
      </c>
      <c r="B213" s="210" t="s">
        <v>1320</v>
      </c>
      <c r="C213" s="211" t="s">
        <v>1331</v>
      </c>
      <c r="D213" s="211"/>
      <c r="E213" s="231">
        <f t="shared" si="80"/>
        <v>45790</v>
      </c>
      <c r="F213" s="232">
        <v>7</v>
      </c>
      <c r="G213" s="231">
        <f t="shared" si="81"/>
        <v>45797</v>
      </c>
      <c r="H213" s="232">
        <v>0</v>
      </c>
      <c r="I213" s="231">
        <f t="shared" si="82"/>
        <v>45797</v>
      </c>
      <c r="J213" s="232">
        <v>7</v>
      </c>
      <c r="K213" s="231">
        <f t="shared" si="83"/>
        <v>45804</v>
      </c>
      <c r="L213" s="232">
        <v>0</v>
      </c>
      <c r="M213" s="231">
        <f t="shared" si="84"/>
        <v>45804</v>
      </c>
      <c r="N213" s="232">
        <v>0</v>
      </c>
      <c r="O213" s="231">
        <f t="shared" si="85"/>
        <v>45804</v>
      </c>
      <c r="P213" s="232">
        <v>5</v>
      </c>
      <c r="Q213" s="231">
        <f t="shared" si="86"/>
        <v>45809</v>
      </c>
      <c r="R213" s="213">
        <f t="shared" si="87"/>
        <v>19</v>
      </c>
      <c r="S213" s="212">
        <v>45809</v>
      </c>
      <c r="T213" s="212">
        <f t="shared" si="88"/>
        <v>46113</v>
      </c>
      <c r="U213" s="212">
        <f t="shared" si="89"/>
        <v>46136</v>
      </c>
      <c r="V213" s="212">
        <f t="shared" si="90"/>
        <v>46166</v>
      </c>
      <c r="W213" s="223">
        <f t="shared" si="91"/>
        <v>46173</v>
      </c>
      <c r="X213" s="211"/>
      <c r="Y213" s="211"/>
      <c r="Z213" s="229"/>
      <c r="AA213" s="218">
        <v>30</v>
      </c>
      <c r="AB213" s="210"/>
      <c r="AC213" s="210"/>
      <c r="AD213" s="210"/>
      <c r="AE213" s="210"/>
      <c r="AF213" s="210"/>
      <c r="AG213" s="210"/>
    </row>
    <row r="214" spans="1:33" x14ac:dyDescent="0.25">
      <c r="A214" s="209">
        <v>8.0500000000000007</v>
      </c>
      <c r="B214" s="210" t="s">
        <v>1320</v>
      </c>
      <c r="C214" s="211" t="s">
        <v>1332</v>
      </c>
      <c r="D214" s="211"/>
      <c r="E214" s="231">
        <f t="shared" si="80"/>
        <v>45785</v>
      </c>
      <c r="F214" s="232">
        <v>7</v>
      </c>
      <c r="G214" s="231">
        <f t="shared" si="81"/>
        <v>45792</v>
      </c>
      <c r="H214" s="232">
        <v>0</v>
      </c>
      <c r="I214" s="231">
        <f t="shared" si="82"/>
        <v>45792</v>
      </c>
      <c r="J214" s="232">
        <v>7</v>
      </c>
      <c r="K214" s="231">
        <f t="shared" si="83"/>
        <v>45799</v>
      </c>
      <c r="L214" s="232">
        <v>0</v>
      </c>
      <c r="M214" s="231">
        <f t="shared" si="84"/>
        <v>45799</v>
      </c>
      <c r="N214" s="232">
        <v>5</v>
      </c>
      <c r="O214" s="231">
        <f t="shared" si="85"/>
        <v>45804</v>
      </c>
      <c r="P214" s="232">
        <v>5</v>
      </c>
      <c r="Q214" s="231">
        <f t="shared" si="86"/>
        <v>45809</v>
      </c>
      <c r="R214" s="213">
        <f t="shared" si="87"/>
        <v>24</v>
      </c>
      <c r="S214" s="212">
        <v>45809</v>
      </c>
      <c r="T214" s="212">
        <f t="shared" si="88"/>
        <v>46113</v>
      </c>
      <c r="U214" s="212">
        <f t="shared" si="89"/>
        <v>46136</v>
      </c>
      <c r="V214" s="212">
        <f t="shared" si="90"/>
        <v>46166</v>
      </c>
      <c r="W214" s="223">
        <f t="shared" si="91"/>
        <v>46173</v>
      </c>
      <c r="X214" s="211"/>
      <c r="Y214" s="211"/>
      <c r="Z214" s="229"/>
      <c r="AA214" s="218">
        <v>30</v>
      </c>
      <c r="AB214" s="210"/>
      <c r="AC214" s="210"/>
      <c r="AD214" s="210"/>
      <c r="AE214" s="210"/>
      <c r="AF214" s="210"/>
      <c r="AG214" s="210"/>
    </row>
    <row r="215" spans="1:33" x14ac:dyDescent="0.25">
      <c r="A215" s="209">
        <v>8.06</v>
      </c>
      <c r="B215" s="210" t="s">
        <v>1333</v>
      </c>
      <c r="C215" s="211" t="s">
        <v>1334</v>
      </c>
      <c r="D215" s="211"/>
      <c r="E215" s="231">
        <f t="shared" si="80"/>
        <v>45739</v>
      </c>
      <c r="F215" s="232">
        <v>15</v>
      </c>
      <c r="G215" s="231">
        <f t="shared" si="81"/>
        <v>45754</v>
      </c>
      <c r="H215" s="232">
        <v>0</v>
      </c>
      <c r="I215" s="231">
        <f t="shared" si="82"/>
        <v>45754</v>
      </c>
      <c r="J215" s="232">
        <v>10</v>
      </c>
      <c r="K215" s="231">
        <f t="shared" si="83"/>
        <v>45764</v>
      </c>
      <c r="L215" s="232">
        <v>45</v>
      </c>
      <c r="M215" s="231">
        <f t="shared" si="84"/>
        <v>45809</v>
      </c>
      <c r="N215" s="232">
        <v>0</v>
      </c>
      <c r="O215" s="231">
        <f t="shared" si="85"/>
        <v>45809</v>
      </c>
      <c r="P215" s="232">
        <v>0</v>
      </c>
      <c r="Q215" s="231">
        <f t="shared" si="86"/>
        <v>45809</v>
      </c>
      <c r="R215" s="213">
        <f t="shared" si="87"/>
        <v>70</v>
      </c>
      <c r="S215" s="212">
        <v>45809</v>
      </c>
      <c r="T215" s="212">
        <f t="shared" si="88"/>
        <v>46083</v>
      </c>
      <c r="U215" s="212">
        <f t="shared" si="89"/>
        <v>46106</v>
      </c>
      <c r="V215" s="212">
        <f t="shared" si="90"/>
        <v>46166</v>
      </c>
      <c r="W215" s="223">
        <f>+$C$6-30</f>
        <v>46173</v>
      </c>
      <c r="X215" s="211"/>
      <c r="Y215" s="211"/>
      <c r="Z215" s="229"/>
      <c r="AA215" s="218">
        <v>60</v>
      </c>
      <c r="AB215" s="210"/>
      <c r="AC215" s="210"/>
      <c r="AD215" s="210"/>
      <c r="AE215" s="210"/>
      <c r="AF215" s="210"/>
      <c r="AG215" s="210"/>
    </row>
    <row r="216" spans="1:33" x14ac:dyDescent="0.25">
      <c r="A216" s="209">
        <v>8.06</v>
      </c>
      <c r="B216" s="210" t="s">
        <v>1333</v>
      </c>
      <c r="C216" s="211" t="s">
        <v>1335</v>
      </c>
      <c r="D216" s="211"/>
      <c r="E216" s="231">
        <f t="shared" si="80"/>
        <v>45784</v>
      </c>
      <c r="F216" s="232">
        <v>10</v>
      </c>
      <c r="G216" s="231">
        <f t="shared" si="81"/>
        <v>45794</v>
      </c>
      <c r="H216" s="232">
        <v>0</v>
      </c>
      <c r="I216" s="231">
        <f t="shared" si="82"/>
        <v>45794</v>
      </c>
      <c r="J216" s="232">
        <v>10</v>
      </c>
      <c r="K216" s="231">
        <f t="shared" si="83"/>
        <v>45804</v>
      </c>
      <c r="L216" s="232">
        <v>0</v>
      </c>
      <c r="M216" s="231">
        <f t="shared" si="84"/>
        <v>45804</v>
      </c>
      <c r="N216" s="232">
        <v>0</v>
      </c>
      <c r="O216" s="231">
        <f t="shared" si="85"/>
        <v>45804</v>
      </c>
      <c r="P216" s="232">
        <v>5</v>
      </c>
      <c r="Q216" s="231">
        <f t="shared" si="86"/>
        <v>45809</v>
      </c>
      <c r="R216" s="213">
        <f t="shared" si="87"/>
        <v>25</v>
      </c>
      <c r="S216" s="212">
        <v>45809</v>
      </c>
      <c r="T216" s="212">
        <f t="shared" si="88"/>
        <v>46083</v>
      </c>
      <c r="U216" s="212">
        <f t="shared" si="89"/>
        <v>46106</v>
      </c>
      <c r="V216" s="212">
        <f t="shared" si="90"/>
        <v>46166</v>
      </c>
      <c r="W216" s="223">
        <f t="shared" si="91"/>
        <v>46173</v>
      </c>
      <c r="X216" s="211"/>
      <c r="Y216" s="211"/>
      <c r="Z216" s="229"/>
      <c r="AA216" s="218">
        <v>60</v>
      </c>
      <c r="AB216" s="210"/>
      <c r="AC216" s="210"/>
      <c r="AD216" s="210"/>
      <c r="AE216" s="210"/>
      <c r="AF216" s="210"/>
      <c r="AG216" s="210"/>
    </row>
    <row r="217" spans="1:33" x14ac:dyDescent="0.25">
      <c r="A217" s="527">
        <v>8.06</v>
      </c>
      <c r="B217" s="528" t="s">
        <v>1333</v>
      </c>
      <c r="C217" s="301" t="s">
        <v>1336</v>
      </c>
      <c r="D217" s="301"/>
      <c r="E217" s="231">
        <f t="shared" si="80"/>
        <v>45809</v>
      </c>
      <c r="F217" s="232">
        <v>0</v>
      </c>
      <c r="G217" s="231">
        <f t="shared" si="81"/>
        <v>45809</v>
      </c>
      <c r="H217" s="232">
        <v>0</v>
      </c>
      <c r="I217" s="231">
        <f t="shared" si="82"/>
        <v>45809</v>
      </c>
      <c r="J217" s="232">
        <v>0</v>
      </c>
      <c r="K217" s="231">
        <f t="shared" si="83"/>
        <v>45809</v>
      </c>
      <c r="L217" s="232">
        <v>0</v>
      </c>
      <c r="M217" s="231">
        <f t="shared" si="84"/>
        <v>45809</v>
      </c>
      <c r="N217" s="232">
        <v>0</v>
      </c>
      <c r="O217" s="231">
        <f t="shared" si="85"/>
        <v>45809</v>
      </c>
      <c r="P217" s="232">
        <v>0</v>
      </c>
      <c r="Q217" s="231">
        <f t="shared" si="86"/>
        <v>45809</v>
      </c>
      <c r="R217" s="213">
        <f t="shared" si="87"/>
        <v>0</v>
      </c>
      <c r="S217" s="212">
        <v>45809</v>
      </c>
      <c r="T217" s="212">
        <f t="shared" si="88"/>
        <v>46143</v>
      </c>
      <c r="U217" s="212">
        <f t="shared" si="89"/>
        <v>46166</v>
      </c>
      <c r="V217" s="212">
        <f t="shared" si="90"/>
        <v>46166</v>
      </c>
      <c r="W217" s="223">
        <f t="shared" si="91"/>
        <v>46173</v>
      </c>
      <c r="X217" s="211"/>
      <c r="Y217" s="211"/>
      <c r="Z217" s="229"/>
      <c r="AA217" s="218"/>
      <c r="AB217" s="210"/>
      <c r="AC217" s="210"/>
      <c r="AD217" s="210"/>
      <c r="AE217" s="210"/>
      <c r="AF217" s="210"/>
      <c r="AG217" s="210"/>
    </row>
    <row r="218" spans="1:33" x14ac:dyDescent="0.25">
      <c r="A218" s="209">
        <v>8.06</v>
      </c>
      <c r="B218" s="210" t="s">
        <v>1333</v>
      </c>
      <c r="C218" s="211" t="s">
        <v>1337</v>
      </c>
      <c r="D218" s="211"/>
      <c r="E218" s="231">
        <f t="shared" si="80"/>
        <v>45784</v>
      </c>
      <c r="F218" s="232">
        <v>10</v>
      </c>
      <c r="G218" s="231">
        <f t="shared" si="81"/>
        <v>45794</v>
      </c>
      <c r="H218" s="232">
        <v>0</v>
      </c>
      <c r="I218" s="231">
        <f t="shared" si="82"/>
        <v>45794</v>
      </c>
      <c r="J218" s="232">
        <v>10</v>
      </c>
      <c r="K218" s="231">
        <f t="shared" si="83"/>
        <v>45804</v>
      </c>
      <c r="L218" s="232">
        <v>0</v>
      </c>
      <c r="M218" s="231">
        <f t="shared" si="84"/>
        <v>45804</v>
      </c>
      <c r="N218" s="232">
        <v>0</v>
      </c>
      <c r="O218" s="231">
        <f t="shared" si="85"/>
        <v>45804</v>
      </c>
      <c r="P218" s="232">
        <v>5</v>
      </c>
      <c r="Q218" s="231">
        <f t="shared" si="86"/>
        <v>45809</v>
      </c>
      <c r="R218" s="213">
        <f t="shared" si="87"/>
        <v>25</v>
      </c>
      <c r="S218" s="212">
        <v>45809</v>
      </c>
      <c r="T218" s="212">
        <f t="shared" si="88"/>
        <v>46083</v>
      </c>
      <c r="U218" s="212">
        <f t="shared" si="89"/>
        <v>46106</v>
      </c>
      <c r="V218" s="212">
        <f t="shared" si="90"/>
        <v>46166</v>
      </c>
      <c r="W218" s="223">
        <f t="shared" si="91"/>
        <v>46173</v>
      </c>
      <c r="X218" s="211"/>
      <c r="Y218" s="211"/>
      <c r="Z218" s="229"/>
      <c r="AA218" s="218">
        <v>60</v>
      </c>
      <c r="AB218" s="210"/>
      <c r="AC218" s="210"/>
      <c r="AD218" s="210"/>
      <c r="AE218" s="210"/>
      <c r="AF218" s="210"/>
      <c r="AG218" s="210"/>
    </row>
    <row r="219" spans="1:33" x14ac:dyDescent="0.25">
      <c r="A219" s="209">
        <v>8.06</v>
      </c>
      <c r="B219" s="210" t="s">
        <v>1333</v>
      </c>
      <c r="C219" s="211" t="s">
        <v>1338</v>
      </c>
      <c r="D219" s="211"/>
      <c r="E219" s="231">
        <f t="shared" si="80"/>
        <v>45754</v>
      </c>
      <c r="F219" s="232">
        <v>10</v>
      </c>
      <c r="G219" s="231">
        <f t="shared" si="81"/>
        <v>45764</v>
      </c>
      <c r="H219" s="232">
        <v>0</v>
      </c>
      <c r="I219" s="231">
        <f t="shared" si="82"/>
        <v>45764</v>
      </c>
      <c r="J219" s="232">
        <v>10</v>
      </c>
      <c r="K219" s="231">
        <f t="shared" si="83"/>
        <v>45774</v>
      </c>
      <c r="L219" s="232">
        <v>0</v>
      </c>
      <c r="M219" s="231">
        <f t="shared" si="84"/>
        <v>45774</v>
      </c>
      <c r="N219" s="232">
        <v>30</v>
      </c>
      <c r="O219" s="231">
        <f t="shared" si="85"/>
        <v>45804</v>
      </c>
      <c r="P219" s="232">
        <v>5</v>
      </c>
      <c r="Q219" s="231">
        <f t="shared" si="86"/>
        <v>45809</v>
      </c>
      <c r="R219" s="213">
        <f t="shared" si="87"/>
        <v>55</v>
      </c>
      <c r="S219" s="212">
        <v>45809</v>
      </c>
      <c r="T219" s="212">
        <f t="shared" si="88"/>
        <v>46071</v>
      </c>
      <c r="U219" s="212">
        <f t="shared" si="89"/>
        <v>46094</v>
      </c>
      <c r="V219" s="212">
        <f t="shared" si="90"/>
        <v>46166</v>
      </c>
      <c r="W219" s="223">
        <f t="shared" si="91"/>
        <v>46173</v>
      </c>
      <c r="X219" s="211"/>
      <c r="Y219" s="211"/>
      <c r="Z219" s="229"/>
      <c r="AA219" s="218">
        <v>72</v>
      </c>
      <c r="AB219" s="210"/>
      <c r="AC219" s="210"/>
      <c r="AD219" s="210"/>
      <c r="AE219" s="210"/>
      <c r="AF219" s="210"/>
      <c r="AG219" s="210"/>
    </row>
    <row r="220" spans="1:33" x14ac:dyDescent="0.25">
      <c r="A220" s="527">
        <v>8.06</v>
      </c>
      <c r="B220" s="528" t="s">
        <v>1333</v>
      </c>
      <c r="C220" s="301" t="s">
        <v>1339</v>
      </c>
      <c r="D220" s="301"/>
      <c r="E220" s="231">
        <f t="shared" si="80"/>
        <v>45809</v>
      </c>
      <c r="F220" s="232">
        <v>0</v>
      </c>
      <c r="G220" s="231">
        <f t="shared" si="81"/>
        <v>45809</v>
      </c>
      <c r="H220" s="232">
        <v>0</v>
      </c>
      <c r="I220" s="231">
        <f t="shared" si="82"/>
        <v>45809</v>
      </c>
      <c r="J220" s="232">
        <v>0</v>
      </c>
      <c r="K220" s="231">
        <f t="shared" si="83"/>
        <v>45809</v>
      </c>
      <c r="L220" s="232">
        <v>0</v>
      </c>
      <c r="M220" s="231">
        <f t="shared" si="84"/>
        <v>45809</v>
      </c>
      <c r="N220" s="232">
        <v>0</v>
      </c>
      <c r="O220" s="231">
        <f t="shared" si="85"/>
        <v>45809</v>
      </c>
      <c r="P220" s="232">
        <v>0</v>
      </c>
      <c r="Q220" s="231">
        <f t="shared" si="86"/>
        <v>45809</v>
      </c>
      <c r="R220" s="213">
        <f t="shared" si="87"/>
        <v>0</v>
      </c>
      <c r="S220" s="212">
        <v>45809</v>
      </c>
      <c r="T220" s="212">
        <f t="shared" si="88"/>
        <v>46083</v>
      </c>
      <c r="U220" s="212">
        <f t="shared" si="89"/>
        <v>46106</v>
      </c>
      <c r="V220" s="212">
        <f t="shared" si="90"/>
        <v>46166</v>
      </c>
      <c r="W220" s="223">
        <f t="shared" si="91"/>
        <v>46173</v>
      </c>
      <c r="X220" s="211"/>
      <c r="Y220" s="211"/>
      <c r="Z220" s="229"/>
      <c r="AA220" s="218">
        <v>60</v>
      </c>
      <c r="AB220" s="210"/>
      <c r="AC220" s="210"/>
      <c r="AD220" s="210"/>
      <c r="AE220" s="210"/>
      <c r="AF220" s="210"/>
      <c r="AG220" s="210"/>
    </row>
    <row r="221" spans="1:33" x14ac:dyDescent="0.25">
      <c r="A221" s="209">
        <v>8.06</v>
      </c>
      <c r="B221" s="210" t="s">
        <v>1333</v>
      </c>
      <c r="C221" s="211" t="s">
        <v>1340</v>
      </c>
      <c r="D221" s="211"/>
      <c r="E221" s="231">
        <f t="shared" si="80"/>
        <v>45769</v>
      </c>
      <c r="F221" s="232">
        <v>10</v>
      </c>
      <c r="G221" s="231">
        <f t="shared" si="81"/>
        <v>45779</v>
      </c>
      <c r="H221" s="232">
        <v>0</v>
      </c>
      <c r="I221" s="231">
        <f t="shared" si="82"/>
        <v>45779</v>
      </c>
      <c r="J221" s="232">
        <v>10</v>
      </c>
      <c r="K221" s="231">
        <f t="shared" si="83"/>
        <v>45789</v>
      </c>
      <c r="L221" s="232">
        <v>0</v>
      </c>
      <c r="M221" s="231">
        <f t="shared" si="84"/>
        <v>45789</v>
      </c>
      <c r="N221" s="232">
        <v>15</v>
      </c>
      <c r="O221" s="231">
        <f t="shared" si="85"/>
        <v>45804</v>
      </c>
      <c r="P221" s="232">
        <v>5</v>
      </c>
      <c r="Q221" s="231">
        <f t="shared" si="86"/>
        <v>45809</v>
      </c>
      <c r="R221" s="213">
        <f t="shared" si="87"/>
        <v>40</v>
      </c>
      <c r="S221" s="212">
        <v>45809</v>
      </c>
      <c r="T221" s="212">
        <f t="shared" si="88"/>
        <v>46083</v>
      </c>
      <c r="U221" s="212">
        <f t="shared" si="89"/>
        <v>46106</v>
      </c>
      <c r="V221" s="212">
        <f t="shared" si="90"/>
        <v>46166</v>
      </c>
      <c r="W221" s="223">
        <f t="shared" si="91"/>
        <v>46173</v>
      </c>
      <c r="X221" s="211"/>
      <c r="Y221" s="211"/>
      <c r="Z221" s="229"/>
      <c r="AA221" s="218">
        <v>60</v>
      </c>
      <c r="AB221" s="210"/>
      <c r="AC221" s="210"/>
      <c r="AD221" s="210"/>
      <c r="AE221" s="210"/>
      <c r="AF221" s="210"/>
      <c r="AG221" s="210"/>
    </row>
    <row r="222" spans="1:33" x14ac:dyDescent="0.25">
      <c r="A222" s="209">
        <v>8.06</v>
      </c>
      <c r="B222" s="210" t="s">
        <v>1333</v>
      </c>
      <c r="C222" s="211" t="s">
        <v>1341</v>
      </c>
      <c r="D222" s="211"/>
      <c r="E222" s="231">
        <f t="shared" si="80"/>
        <v>45769</v>
      </c>
      <c r="F222" s="232">
        <v>10</v>
      </c>
      <c r="G222" s="231">
        <f t="shared" si="81"/>
        <v>45779</v>
      </c>
      <c r="H222" s="232">
        <v>0</v>
      </c>
      <c r="I222" s="231">
        <f t="shared" si="82"/>
        <v>45779</v>
      </c>
      <c r="J222" s="232">
        <v>10</v>
      </c>
      <c r="K222" s="231">
        <f t="shared" si="83"/>
        <v>45789</v>
      </c>
      <c r="L222" s="232">
        <v>0</v>
      </c>
      <c r="M222" s="231">
        <f t="shared" si="84"/>
        <v>45789</v>
      </c>
      <c r="N222" s="232">
        <v>15</v>
      </c>
      <c r="O222" s="231">
        <f t="shared" si="85"/>
        <v>45804</v>
      </c>
      <c r="P222" s="232">
        <v>5</v>
      </c>
      <c r="Q222" s="231">
        <f t="shared" si="86"/>
        <v>45809</v>
      </c>
      <c r="R222" s="213">
        <f t="shared" si="87"/>
        <v>40</v>
      </c>
      <c r="S222" s="212">
        <v>45809</v>
      </c>
      <c r="T222" s="212">
        <f t="shared" si="88"/>
        <v>46083</v>
      </c>
      <c r="U222" s="212">
        <f t="shared" si="89"/>
        <v>46106</v>
      </c>
      <c r="V222" s="212">
        <f t="shared" si="90"/>
        <v>46166</v>
      </c>
      <c r="W222" s="223">
        <f t="shared" si="91"/>
        <v>46173</v>
      </c>
      <c r="X222" s="211"/>
      <c r="Y222" s="211"/>
      <c r="Z222" s="229"/>
      <c r="AA222" s="218">
        <v>60</v>
      </c>
      <c r="AB222" s="210"/>
      <c r="AC222" s="210"/>
      <c r="AD222" s="210"/>
      <c r="AE222" s="210"/>
      <c r="AF222" s="210"/>
      <c r="AG222" s="210"/>
    </row>
    <row r="223" spans="1:33" x14ac:dyDescent="0.25">
      <c r="A223" s="209">
        <v>8.06</v>
      </c>
      <c r="B223" s="210" t="s">
        <v>1333</v>
      </c>
      <c r="C223" s="211" t="s">
        <v>1342</v>
      </c>
      <c r="D223" s="211"/>
      <c r="E223" s="231">
        <f t="shared" si="80"/>
        <v>45769</v>
      </c>
      <c r="F223" s="232">
        <v>10</v>
      </c>
      <c r="G223" s="231">
        <f t="shared" si="81"/>
        <v>45779</v>
      </c>
      <c r="H223" s="232">
        <v>0</v>
      </c>
      <c r="I223" s="231">
        <f t="shared" si="82"/>
        <v>45779</v>
      </c>
      <c r="J223" s="232">
        <v>10</v>
      </c>
      <c r="K223" s="231">
        <f t="shared" si="83"/>
        <v>45789</v>
      </c>
      <c r="L223" s="232">
        <v>0</v>
      </c>
      <c r="M223" s="231">
        <f t="shared" si="84"/>
        <v>45789</v>
      </c>
      <c r="N223" s="232">
        <v>15</v>
      </c>
      <c r="O223" s="231">
        <f t="shared" si="85"/>
        <v>45804</v>
      </c>
      <c r="P223" s="232">
        <v>5</v>
      </c>
      <c r="Q223" s="231">
        <f t="shared" si="86"/>
        <v>45809</v>
      </c>
      <c r="R223" s="213">
        <f t="shared" si="87"/>
        <v>40</v>
      </c>
      <c r="S223" s="212">
        <v>45809</v>
      </c>
      <c r="T223" s="212">
        <f t="shared" si="88"/>
        <v>46083</v>
      </c>
      <c r="U223" s="212">
        <f t="shared" si="89"/>
        <v>46106</v>
      </c>
      <c r="V223" s="212">
        <f t="shared" si="90"/>
        <v>46166</v>
      </c>
      <c r="W223" s="223">
        <f>+$C$6-30</f>
        <v>46173</v>
      </c>
      <c r="X223" s="211"/>
      <c r="Y223" s="211"/>
      <c r="Z223" s="229"/>
      <c r="AA223" s="218">
        <v>60</v>
      </c>
      <c r="AB223" s="210"/>
      <c r="AC223" s="210"/>
      <c r="AD223" s="210"/>
      <c r="AE223" s="210"/>
      <c r="AF223" s="210"/>
      <c r="AG223" s="210"/>
    </row>
    <row r="224" spans="1:33" x14ac:dyDescent="0.25">
      <c r="A224" s="527">
        <v>8.06</v>
      </c>
      <c r="B224" s="528" t="s">
        <v>1333</v>
      </c>
      <c r="C224" s="301" t="s">
        <v>1343</v>
      </c>
      <c r="D224" s="301"/>
      <c r="E224" s="231">
        <f t="shared" si="80"/>
        <v>45809</v>
      </c>
      <c r="F224" s="232">
        <v>0</v>
      </c>
      <c r="G224" s="231">
        <f t="shared" si="81"/>
        <v>45809</v>
      </c>
      <c r="H224" s="232">
        <v>0</v>
      </c>
      <c r="I224" s="231">
        <f t="shared" si="82"/>
        <v>45809</v>
      </c>
      <c r="J224" s="232">
        <v>0</v>
      </c>
      <c r="K224" s="231">
        <f t="shared" si="83"/>
        <v>45809</v>
      </c>
      <c r="L224" s="232">
        <v>0</v>
      </c>
      <c r="M224" s="231">
        <f t="shared" si="84"/>
        <v>45809</v>
      </c>
      <c r="N224" s="232">
        <v>0</v>
      </c>
      <c r="O224" s="231">
        <f t="shared" si="85"/>
        <v>45809</v>
      </c>
      <c r="P224" s="232">
        <v>0</v>
      </c>
      <c r="Q224" s="231">
        <f t="shared" si="86"/>
        <v>45809</v>
      </c>
      <c r="R224" s="213">
        <f t="shared" si="87"/>
        <v>0</v>
      </c>
      <c r="S224" s="212">
        <v>45809</v>
      </c>
      <c r="T224" s="212">
        <f t="shared" si="88"/>
        <v>46083</v>
      </c>
      <c r="U224" s="212">
        <f t="shared" si="89"/>
        <v>46106</v>
      </c>
      <c r="V224" s="212">
        <f t="shared" si="90"/>
        <v>46166</v>
      </c>
      <c r="W224" s="223">
        <f t="shared" si="91"/>
        <v>46173</v>
      </c>
      <c r="X224" s="211"/>
      <c r="Y224" s="211"/>
      <c r="Z224" s="229"/>
      <c r="AA224" s="218">
        <v>60</v>
      </c>
      <c r="AB224" s="210"/>
      <c r="AC224" s="210"/>
      <c r="AD224" s="210"/>
      <c r="AE224" s="210"/>
      <c r="AF224" s="210"/>
      <c r="AG224" s="210"/>
    </row>
    <row r="225" spans="1:33" x14ac:dyDescent="0.25">
      <c r="A225" s="527">
        <v>8.06</v>
      </c>
      <c r="B225" s="528" t="s">
        <v>1333</v>
      </c>
      <c r="C225" s="301" t="s">
        <v>1344</v>
      </c>
      <c r="D225" s="301"/>
      <c r="E225" s="231">
        <f t="shared" si="80"/>
        <v>45809</v>
      </c>
      <c r="F225" s="232">
        <v>0</v>
      </c>
      <c r="G225" s="231">
        <f t="shared" si="81"/>
        <v>45809</v>
      </c>
      <c r="H225" s="232">
        <v>0</v>
      </c>
      <c r="I225" s="231">
        <f t="shared" si="82"/>
        <v>45809</v>
      </c>
      <c r="J225" s="232">
        <v>0</v>
      </c>
      <c r="K225" s="231">
        <f t="shared" si="83"/>
        <v>45809</v>
      </c>
      <c r="L225" s="232">
        <v>0</v>
      </c>
      <c r="M225" s="231">
        <f t="shared" si="84"/>
        <v>45809</v>
      </c>
      <c r="N225" s="232">
        <v>0</v>
      </c>
      <c r="O225" s="231">
        <f t="shared" si="85"/>
        <v>45809</v>
      </c>
      <c r="P225" s="232">
        <v>0</v>
      </c>
      <c r="Q225" s="231">
        <f t="shared" si="86"/>
        <v>45809</v>
      </c>
      <c r="R225" s="213">
        <f t="shared" si="87"/>
        <v>0</v>
      </c>
      <c r="S225" s="212">
        <v>45809</v>
      </c>
      <c r="T225" s="212">
        <f t="shared" si="88"/>
        <v>46083</v>
      </c>
      <c r="U225" s="212">
        <f t="shared" si="89"/>
        <v>46106</v>
      </c>
      <c r="V225" s="212">
        <f t="shared" si="90"/>
        <v>46166</v>
      </c>
      <c r="W225" s="223">
        <f t="shared" si="91"/>
        <v>46173</v>
      </c>
      <c r="X225" s="211"/>
      <c r="Y225" s="211"/>
      <c r="Z225" s="229"/>
      <c r="AA225" s="218">
        <v>60</v>
      </c>
      <c r="AB225" s="210"/>
      <c r="AC225" s="210"/>
      <c r="AD225" s="210"/>
      <c r="AE225" s="210"/>
      <c r="AF225" s="210"/>
      <c r="AG225" s="210"/>
    </row>
    <row r="226" spans="1:33" x14ac:dyDescent="0.25">
      <c r="A226" s="527">
        <v>8.06</v>
      </c>
      <c r="B226" s="528" t="s">
        <v>1333</v>
      </c>
      <c r="C226" s="301" t="s">
        <v>1345</v>
      </c>
      <c r="D226" s="301"/>
      <c r="E226" s="231">
        <f t="shared" si="80"/>
        <v>45809</v>
      </c>
      <c r="F226" s="232">
        <v>0</v>
      </c>
      <c r="G226" s="231">
        <f t="shared" si="81"/>
        <v>45809</v>
      </c>
      <c r="H226" s="232">
        <v>0</v>
      </c>
      <c r="I226" s="231">
        <f t="shared" si="82"/>
        <v>45809</v>
      </c>
      <c r="J226" s="232">
        <v>0</v>
      </c>
      <c r="K226" s="231">
        <f t="shared" si="83"/>
        <v>45809</v>
      </c>
      <c r="L226" s="232">
        <v>0</v>
      </c>
      <c r="M226" s="231">
        <f t="shared" si="84"/>
        <v>45809</v>
      </c>
      <c r="N226" s="232">
        <v>0</v>
      </c>
      <c r="O226" s="231">
        <f t="shared" si="85"/>
        <v>45809</v>
      </c>
      <c r="P226" s="232">
        <v>0</v>
      </c>
      <c r="Q226" s="231">
        <f t="shared" si="86"/>
        <v>45809</v>
      </c>
      <c r="R226" s="213">
        <f t="shared" si="87"/>
        <v>0</v>
      </c>
      <c r="S226" s="212">
        <v>45809</v>
      </c>
      <c r="T226" s="212">
        <f t="shared" si="88"/>
        <v>46083</v>
      </c>
      <c r="U226" s="212">
        <f t="shared" si="89"/>
        <v>46106</v>
      </c>
      <c r="V226" s="212">
        <f t="shared" si="90"/>
        <v>46166</v>
      </c>
      <c r="W226" s="223">
        <f t="shared" si="91"/>
        <v>46173</v>
      </c>
      <c r="X226" s="211"/>
      <c r="Y226" s="211"/>
      <c r="Z226" s="229"/>
      <c r="AA226" s="218">
        <v>60</v>
      </c>
      <c r="AB226" s="210"/>
      <c r="AC226" s="210"/>
      <c r="AD226" s="210"/>
      <c r="AE226" s="210"/>
      <c r="AF226" s="210"/>
      <c r="AG226" s="210"/>
    </row>
    <row r="227" spans="1:33" x14ac:dyDescent="0.25">
      <c r="A227" s="527">
        <v>8.06</v>
      </c>
      <c r="B227" s="528" t="s">
        <v>1333</v>
      </c>
      <c r="C227" s="301" t="s">
        <v>1346</v>
      </c>
      <c r="D227" s="301"/>
      <c r="E227" s="231">
        <f t="shared" si="80"/>
        <v>45809</v>
      </c>
      <c r="F227" s="232">
        <v>0</v>
      </c>
      <c r="G227" s="231">
        <f t="shared" si="81"/>
        <v>45809</v>
      </c>
      <c r="H227" s="232">
        <v>0</v>
      </c>
      <c r="I227" s="231">
        <f t="shared" si="82"/>
        <v>45809</v>
      </c>
      <c r="J227" s="232">
        <v>0</v>
      </c>
      <c r="K227" s="231">
        <f t="shared" si="83"/>
        <v>45809</v>
      </c>
      <c r="L227" s="232">
        <v>0</v>
      </c>
      <c r="M227" s="231">
        <f t="shared" si="84"/>
        <v>45809</v>
      </c>
      <c r="N227" s="232">
        <v>0</v>
      </c>
      <c r="O227" s="231">
        <f t="shared" si="85"/>
        <v>45809</v>
      </c>
      <c r="P227" s="232">
        <v>0</v>
      </c>
      <c r="Q227" s="231">
        <f t="shared" si="86"/>
        <v>45809</v>
      </c>
      <c r="R227" s="213">
        <f t="shared" si="87"/>
        <v>0</v>
      </c>
      <c r="S227" s="212">
        <v>45809</v>
      </c>
      <c r="T227" s="212">
        <f t="shared" si="88"/>
        <v>46083</v>
      </c>
      <c r="U227" s="212">
        <f t="shared" si="89"/>
        <v>46106</v>
      </c>
      <c r="V227" s="212">
        <f t="shared" si="90"/>
        <v>46166</v>
      </c>
      <c r="W227" s="223">
        <f t="shared" si="91"/>
        <v>46173</v>
      </c>
      <c r="X227" s="211"/>
      <c r="Y227" s="211"/>
      <c r="Z227" s="229"/>
      <c r="AA227" s="218">
        <v>60</v>
      </c>
      <c r="AB227" s="210"/>
      <c r="AC227" s="210"/>
      <c r="AD227" s="210"/>
      <c r="AE227" s="210"/>
      <c r="AF227" s="210"/>
      <c r="AG227" s="210"/>
    </row>
    <row r="228" spans="1:33" x14ac:dyDescent="0.25">
      <c r="A228" s="527">
        <v>8.06</v>
      </c>
      <c r="B228" s="528" t="s">
        <v>1333</v>
      </c>
      <c r="C228" s="301" t="s">
        <v>1347</v>
      </c>
      <c r="D228" s="301"/>
      <c r="E228" s="231">
        <f t="shared" si="80"/>
        <v>45809</v>
      </c>
      <c r="F228" s="232">
        <v>0</v>
      </c>
      <c r="G228" s="231">
        <f t="shared" si="81"/>
        <v>45809</v>
      </c>
      <c r="H228" s="232">
        <v>0</v>
      </c>
      <c r="I228" s="231">
        <f t="shared" si="82"/>
        <v>45809</v>
      </c>
      <c r="J228" s="232">
        <v>0</v>
      </c>
      <c r="K228" s="231">
        <f t="shared" si="83"/>
        <v>45809</v>
      </c>
      <c r="L228" s="232">
        <v>0</v>
      </c>
      <c r="M228" s="231">
        <f t="shared" si="84"/>
        <v>45809</v>
      </c>
      <c r="N228" s="232">
        <v>0</v>
      </c>
      <c r="O228" s="231">
        <f t="shared" si="85"/>
        <v>45809</v>
      </c>
      <c r="P228" s="232">
        <v>0</v>
      </c>
      <c r="Q228" s="231">
        <f t="shared" si="86"/>
        <v>45809</v>
      </c>
      <c r="R228" s="213">
        <f t="shared" si="87"/>
        <v>0</v>
      </c>
      <c r="S228" s="212">
        <v>45809</v>
      </c>
      <c r="T228" s="212">
        <f t="shared" si="88"/>
        <v>46083</v>
      </c>
      <c r="U228" s="212">
        <f t="shared" si="89"/>
        <v>46106</v>
      </c>
      <c r="V228" s="212">
        <f t="shared" si="90"/>
        <v>46166</v>
      </c>
      <c r="W228" s="223">
        <f t="shared" si="91"/>
        <v>46173</v>
      </c>
      <c r="X228" s="211"/>
      <c r="Y228" s="211"/>
      <c r="Z228" s="229"/>
      <c r="AA228" s="218">
        <v>60</v>
      </c>
      <c r="AB228" s="210"/>
      <c r="AC228" s="210"/>
      <c r="AD228" s="210"/>
      <c r="AE228" s="210"/>
      <c r="AF228" s="210"/>
      <c r="AG228" s="210"/>
    </row>
    <row r="229" spans="1:33" x14ac:dyDescent="0.25">
      <c r="A229" s="209">
        <v>8.06</v>
      </c>
      <c r="B229" s="210" t="s">
        <v>1333</v>
      </c>
      <c r="C229" s="211" t="s">
        <v>1348</v>
      </c>
      <c r="D229" s="211"/>
      <c r="E229" s="231">
        <f t="shared" si="80"/>
        <v>45769</v>
      </c>
      <c r="F229" s="232">
        <v>10</v>
      </c>
      <c r="G229" s="231">
        <f t="shared" si="81"/>
        <v>45779</v>
      </c>
      <c r="H229" s="232">
        <v>0</v>
      </c>
      <c r="I229" s="231">
        <f t="shared" si="82"/>
        <v>45779</v>
      </c>
      <c r="J229" s="232">
        <v>10</v>
      </c>
      <c r="K229" s="231">
        <f t="shared" si="83"/>
        <v>45789</v>
      </c>
      <c r="L229" s="232">
        <v>0</v>
      </c>
      <c r="M229" s="231">
        <f t="shared" si="84"/>
        <v>45789</v>
      </c>
      <c r="N229" s="232">
        <v>15</v>
      </c>
      <c r="O229" s="231">
        <f t="shared" si="85"/>
        <v>45804</v>
      </c>
      <c r="P229" s="232">
        <v>5</v>
      </c>
      <c r="Q229" s="231">
        <f t="shared" si="86"/>
        <v>45809</v>
      </c>
      <c r="R229" s="213">
        <f t="shared" si="87"/>
        <v>40</v>
      </c>
      <c r="S229" s="212">
        <v>45809</v>
      </c>
      <c r="T229" s="212">
        <f t="shared" si="88"/>
        <v>46083</v>
      </c>
      <c r="U229" s="212">
        <f t="shared" si="89"/>
        <v>46106</v>
      </c>
      <c r="V229" s="212">
        <f t="shared" si="90"/>
        <v>46166</v>
      </c>
      <c r="W229" s="223">
        <f t="shared" si="91"/>
        <v>46173</v>
      </c>
      <c r="X229" s="211"/>
      <c r="Y229" s="211"/>
      <c r="Z229" s="229"/>
      <c r="AA229" s="218">
        <v>60</v>
      </c>
      <c r="AB229" s="210"/>
      <c r="AC229" s="210"/>
      <c r="AD229" s="210"/>
      <c r="AE229" s="210"/>
      <c r="AF229" s="210"/>
      <c r="AG229" s="210"/>
    </row>
    <row r="230" spans="1:33" x14ac:dyDescent="0.25">
      <c r="A230" s="527">
        <v>8.06</v>
      </c>
      <c r="B230" s="528" t="s">
        <v>1333</v>
      </c>
      <c r="C230" s="301" t="s">
        <v>1349</v>
      </c>
      <c r="D230" s="301"/>
      <c r="E230" s="231">
        <f t="shared" si="80"/>
        <v>45809</v>
      </c>
      <c r="F230" s="232">
        <v>0</v>
      </c>
      <c r="G230" s="231">
        <f t="shared" si="81"/>
        <v>45809</v>
      </c>
      <c r="H230" s="232">
        <v>0</v>
      </c>
      <c r="I230" s="231">
        <f t="shared" si="82"/>
        <v>45809</v>
      </c>
      <c r="J230" s="232">
        <v>0</v>
      </c>
      <c r="K230" s="231">
        <f t="shared" si="83"/>
        <v>45809</v>
      </c>
      <c r="L230" s="232">
        <v>0</v>
      </c>
      <c r="M230" s="231">
        <f t="shared" si="84"/>
        <v>45809</v>
      </c>
      <c r="N230" s="232">
        <v>0</v>
      </c>
      <c r="O230" s="231">
        <f t="shared" si="85"/>
        <v>45809</v>
      </c>
      <c r="P230" s="232">
        <v>0</v>
      </c>
      <c r="Q230" s="231">
        <f t="shared" si="86"/>
        <v>45809</v>
      </c>
      <c r="R230" s="213">
        <f t="shared" si="87"/>
        <v>0</v>
      </c>
      <c r="S230" s="212">
        <v>45809</v>
      </c>
      <c r="T230" s="212">
        <f t="shared" si="88"/>
        <v>46083</v>
      </c>
      <c r="U230" s="212">
        <f t="shared" si="89"/>
        <v>46106</v>
      </c>
      <c r="V230" s="212">
        <f t="shared" si="90"/>
        <v>46166</v>
      </c>
      <c r="W230" s="223">
        <f t="shared" si="91"/>
        <v>46173</v>
      </c>
      <c r="X230" s="211"/>
      <c r="Y230" s="211"/>
      <c r="Z230" s="229"/>
      <c r="AA230" s="218">
        <v>60</v>
      </c>
      <c r="AB230" s="210"/>
      <c r="AC230" s="210"/>
      <c r="AD230" s="210"/>
      <c r="AE230" s="210"/>
      <c r="AF230" s="210"/>
      <c r="AG230" s="210"/>
    </row>
    <row r="231" spans="1:33" x14ac:dyDescent="0.25">
      <c r="A231" s="527">
        <v>8.06</v>
      </c>
      <c r="B231" s="528" t="s">
        <v>1333</v>
      </c>
      <c r="C231" s="301" t="s">
        <v>1350</v>
      </c>
      <c r="D231" s="301"/>
      <c r="E231" s="231">
        <f t="shared" si="80"/>
        <v>45809</v>
      </c>
      <c r="F231" s="232">
        <v>0</v>
      </c>
      <c r="G231" s="231">
        <f t="shared" si="81"/>
        <v>45809</v>
      </c>
      <c r="H231" s="232">
        <v>0</v>
      </c>
      <c r="I231" s="231">
        <f t="shared" si="82"/>
        <v>45809</v>
      </c>
      <c r="J231" s="232">
        <v>0</v>
      </c>
      <c r="K231" s="231">
        <f t="shared" si="83"/>
        <v>45809</v>
      </c>
      <c r="L231" s="232">
        <v>0</v>
      </c>
      <c r="M231" s="231">
        <f t="shared" si="84"/>
        <v>45809</v>
      </c>
      <c r="N231" s="232">
        <v>0</v>
      </c>
      <c r="O231" s="231">
        <f t="shared" si="85"/>
        <v>45809</v>
      </c>
      <c r="P231" s="232">
        <v>0</v>
      </c>
      <c r="Q231" s="231">
        <f t="shared" si="86"/>
        <v>45809</v>
      </c>
      <c r="R231" s="213">
        <f t="shared" si="87"/>
        <v>0</v>
      </c>
      <c r="S231" s="212">
        <v>45809</v>
      </c>
      <c r="T231" s="212">
        <f t="shared" si="88"/>
        <v>46143</v>
      </c>
      <c r="U231" s="212">
        <f t="shared" si="89"/>
        <v>46166</v>
      </c>
      <c r="V231" s="212">
        <f t="shared" si="90"/>
        <v>46166</v>
      </c>
      <c r="W231" s="223">
        <f t="shared" si="91"/>
        <v>46173</v>
      </c>
      <c r="X231" s="211"/>
      <c r="Y231" s="211"/>
      <c r="Z231" s="229"/>
      <c r="AA231" s="218"/>
      <c r="AB231" s="210"/>
      <c r="AC231" s="210"/>
      <c r="AD231" s="210"/>
      <c r="AE231" s="210"/>
      <c r="AF231" s="210"/>
      <c r="AG231" s="210"/>
    </row>
    <row r="232" spans="1:33" x14ac:dyDescent="0.25">
      <c r="A232" s="209">
        <v>8.06</v>
      </c>
      <c r="B232" s="210" t="s">
        <v>1333</v>
      </c>
      <c r="C232" s="211" t="s">
        <v>1351</v>
      </c>
      <c r="D232" s="211"/>
      <c r="E232" s="231">
        <f t="shared" si="80"/>
        <v>45745</v>
      </c>
      <c r="F232" s="232">
        <v>7</v>
      </c>
      <c r="G232" s="231">
        <f t="shared" si="81"/>
        <v>45752</v>
      </c>
      <c r="H232" s="232">
        <v>0</v>
      </c>
      <c r="I232" s="231">
        <f t="shared" si="82"/>
        <v>45752</v>
      </c>
      <c r="J232" s="232">
        <v>7</v>
      </c>
      <c r="K232" s="231">
        <f t="shared" si="83"/>
        <v>45759</v>
      </c>
      <c r="L232" s="232">
        <v>0</v>
      </c>
      <c r="M232" s="231">
        <f t="shared" si="84"/>
        <v>45759</v>
      </c>
      <c r="N232" s="232">
        <v>45</v>
      </c>
      <c r="O232" s="231">
        <f t="shared" si="85"/>
        <v>45804</v>
      </c>
      <c r="P232" s="232">
        <v>5</v>
      </c>
      <c r="Q232" s="231">
        <f t="shared" si="86"/>
        <v>45809</v>
      </c>
      <c r="R232" s="213">
        <f t="shared" si="87"/>
        <v>64</v>
      </c>
      <c r="S232" s="212">
        <v>45809</v>
      </c>
      <c r="T232" s="212">
        <f t="shared" si="88"/>
        <v>46083</v>
      </c>
      <c r="U232" s="212">
        <f t="shared" si="89"/>
        <v>46106</v>
      </c>
      <c r="V232" s="212">
        <f t="shared" si="90"/>
        <v>46166</v>
      </c>
      <c r="W232" s="223">
        <f t="shared" si="91"/>
        <v>46173</v>
      </c>
      <c r="X232" s="211"/>
      <c r="Y232" s="211"/>
      <c r="Z232" s="229"/>
      <c r="AA232" s="218">
        <v>60</v>
      </c>
      <c r="AB232" s="210"/>
      <c r="AC232" s="210"/>
      <c r="AD232" s="210"/>
      <c r="AE232" s="210"/>
      <c r="AF232" s="210"/>
      <c r="AG232" s="210"/>
    </row>
    <row r="233" spans="1:33" x14ac:dyDescent="0.25">
      <c r="A233" s="527">
        <v>8.06</v>
      </c>
      <c r="B233" s="528" t="s">
        <v>1333</v>
      </c>
      <c r="C233" s="301" t="s">
        <v>1352</v>
      </c>
      <c r="D233" s="301"/>
      <c r="E233" s="231">
        <f t="shared" si="80"/>
        <v>45809</v>
      </c>
      <c r="F233" s="232">
        <v>0</v>
      </c>
      <c r="G233" s="231">
        <f t="shared" si="81"/>
        <v>45809</v>
      </c>
      <c r="H233" s="232">
        <v>0</v>
      </c>
      <c r="I233" s="231">
        <f t="shared" si="82"/>
        <v>45809</v>
      </c>
      <c r="J233" s="232">
        <v>0</v>
      </c>
      <c r="K233" s="231">
        <f t="shared" si="83"/>
        <v>45809</v>
      </c>
      <c r="L233" s="232">
        <v>0</v>
      </c>
      <c r="M233" s="231">
        <f t="shared" si="84"/>
        <v>45809</v>
      </c>
      <c r="N233" s="232">
        <v>0</v>
      </c>
      <c r="O233" s="231">
        <f t="shared" si="85"/>
        <v>45809</v>
      </c>
      <c r="P233" s="232">
        <v>0</v>
      </c>
      <c r="Q233" s="231">
        <f t="shared" si="86"/>
        <v>45809</v>
      </c>
      <c r="R233" s="213">
        <f t="shared" si="87"/>
        <v>0</v>
      </c>
      <c r="S233" s="212">
        <v>45809</v>
      </c>
      <c r="T233" s="212">
        <f t="shared" si="88"/>
        <v>46083</v>
      </c>
      <c r="U233" s="212">
        <f t="shared" si="89"/>
        <v>46106</v>
      </c>
      <c r="V233" s="212">
        <f t="shared" si="90"/>
        <v>46166</v>
      </c>
      <c r="W233" s="223">
        <f t="shared" si="91"/>
        <v>46173</v>
      </c>
      <c r="X233" s="211"/>
      <c r="Y233" s="211"/>
      <c r="Z233" s="229"/>
      <c r="AA233" s="218">
        <v>60</v>
      </c>
      <c r="AB233" s="210"/>
      <c r="AC233" s="210"/>
      <c r="AD233" s="210"/>
      <c r="AE233" s="210"/>
      <c r="AF233" s="210"/>
      <c r="AG233" s="210"/>
    </row>
    <row r="234" spans="1:33" x14ac:dyDescent="0.25">
      <c r="A234" s="209">
        <v>8.06</v>
      </c>
      <c r="B234" s="210" t="s">
        <v>1333</v>
      </c>
      <c r="C234" s="211" t="s">
        <v>1353</v>
      </c>
      <c r="D234" s="211"/>
      <c r="E234" s="231">
        <f t="shared" si="80"/>
        <v>45809</v>
      </c>
      <c r="F234" s="232">
        <v>0</v>
      </c>
      <c r="G234" s="231">
        <f t="shared" si="81"/>
        <v>45809</v>
      </c>
      <c r="H234" s="232">
        <v>0</v>
      </c>
      <c r="I234" s="231">
        <f t="shared" si="82"/>
        <v>45809</v>
      </c>
      <c r="J234" s="232">
        <v>0</v>
      </c>
      <c r="K234" s="231">
        <f t="shared" si="83"/>
        <v>45809</v>
      </c>
      <c r="L234" s="232">
        <v>0</v>
      </c>
      <c r="M234" s="231">
        <f t="shared" si="84"/>
        <v>45809</v>
      </c>
      <c r="N234" s="232">
        <v>0</v>
      </c>
      <c r="O234" s="231">
        <f t="shared" si="85"/>
        <v>45809</v>
      </c>
      <c r="P234" s="232">
        <v>0</v>
      </c>
      <c r="Q234" s="231">
        <f t="shared" si="86"/>
        <v>45809</v>
      </c>
      <c r="R234" s="213">
        <f t="shared" si="87"/>
        <v>0</v>
      </c>
      <c r="S234" s="212">
        <v>45809</v>
      </c>
      <c r="T234" s="212">
        <f t="shared" si="88"/>
        <v>46128</v>
      </c>
      <c r="U234" s="212">
        <f t="shared" si="89"/>
        <v>46151</v>
      </c>
      <c r="V234" s="212">
        <f t="shared" si="90"/>
        <v>46166</v>
      </c>
      <c r="W234" s="223">
        <f t="shared" si="91"/>
        <v>46173</v>
      </c>
      <c r="X234" s="211"/>
      <c r="Y234" s="211"/>
      <c r="Z234" s="229"/>
      <c r="AA234" s="218">
        <v>15</v>
      </c>
      <c r="AB234" s="210"/>
      <c r="AC234" s="210"/>
      <c r="AD234" s="210"/>
      <c r="AE234" s="210"/>
      <c r="AF234" s="210"/>
      <c r="AG234" s="210"/>
    </row>
    <row r="235" spans="1:33" x14ac:dyDescent="0.25">
      <c r="A235" s="209">
        <v>8.06</v>
      </c>
      <c r="B235" s="210" t="s">
        <v>1333</v>
      </c>
      <c r="C235" s="211" t="s">
        <v>1354</v>
      </c>
      <c r="D235" s="211"/>
      <c r="E235" s="231">
        <f t="shared" si="80"/>
        <v>45809</v>
      </c>
      <c r="F235" s="232">
        <v>0</v>
      </c>
      <c r="G235" s="231">
        <f t="shared" si="81"/>
        <v>45809</v>
      </c>
      <c r="H235" s="232">
        <v>0</v>
      </c>
      <c r="I235" s="231">
        <f t="shared" si="82"/>
        <v>45809</v>
      </c>
      <c r="J235" s="232">
        <v>0</v>
      </c>
      <c r="K235" s="231">
        <f t="shared" si="83"/>
        <v>45809</v>
      </c>
      <c r="L235" s="232">
        <v>0</v>
      </c>
      <c r="M235" s="231">
        <f t="shared" si="84"/>
        <v>45809</v>
      </c>
      <c r="N235" s="232">
        <v>0</v>
      </c>
      <c r="O235" s="231">
        <f t="shared" si="85"/>
        <v>45809</v>
      </c>
      <c r="P235" s="232">
        <v>0</v>
      </c>
      <c r="Q235" s="231">
        <f t="shared" si="86"/>
        <v>45809</v>
      </c>
      <c r="R235" s="213">
        <f t="shared" si="87"/>
        <v>0</v>
      </c>
      <c r="S235" s="212">
        <v>45809</v>
      </c>
      <c r="T235" s="212">
        <f t="shared" si="88"/>
        <v>46128</v>
      </c>
      <c r="U235" s="212">
        <f t="shared" si="89"/>
        <v>46151</v>
      </c>
      <c r="V235" s="212">
        <f t="shared" si="90"/>
        <v>46166</v>
      </c>
      <c r="W235" s="223">
        <f t="shared" si="91"/>
        <v>46173</v>
      </c>
      <c r="X235" s="211"/>
      <c r="Y235" s="211"/>
      <c r="Z235" s="229"/>
      <c r="AA235" s="218">
        <v>15</v>
      </c>
      <c r="AB235" s="210"/>
      <c r="AC235" s="210"/>
      <c r="AD235" s="210"/>
      <c r="AE235" s="210"/>
      <c r="AF235" s="210"/>
      <c r="AG235" s="210"/>
    </row>
    <row r="236" spans="1:33" x14ac:dyDescent="0.25">
      <c r="A236" s="527">
        <v>8.06</v>
      </c>
      <c r="B236" s="528" t="s">
        <v>1333</v>
      </c>
      <c r="C236" s="301" t="s">
        <v>1355</v>
      </c>
      <c r="D236" s="301"/>
      <c r="E236" s="231">
        <f t="shared" si="80"/>
        <v>45809</v>
      </c>
      <c r="F236" s="232">
        <v>0</v>
      </c>
      <c r="G236" s="231">
        <f t="shared" si="81"/>
        <v>45809</v>
      </c>
      <c r="H236" s="232">
        <v>0</v>
      </c>
      <c r="I236" s="231">
        <f t="shared" si="82"/>
        <v>45809</v>
      </c>
      <c r="J236" s="232">
        <v>0</v>
      </c>
      <c r="K236" s="231">
        <f t="shared" si="83"/>
        <v>45809</v>
      </c>
      <c r="L236" s="232">
        <v>0</v>
      </c>
      <c r="M236" s="231">
        <f t="shared" si="84"/>
        <v>45809</v>
      </c>
      <c r="N236" s="232">
        <v>0</v>
      </c>
      <c r="O236" s="231">
        <f t="shared" si="85"/>
        <v>45809</v>
      </c>
      <c r="P236" s="232">
        <v>0</v>
      </c>
      <c r="Q236" s="231">
        <f t="shared" si="86"/>
        <v>45809</v>
      </c>
      <c r="R236" s="213">
        <f t="shared" si="87"/>
        <v>0</v>
      </c>
      <c r="S236" s="212">
        <v>45809</v>
      </c>
      <c r="T236" s="212">
        <f t="shared" si="88"/>
        <v>46083</v>
      </c>
      <c r="U236" s="212">
        <f t="shared" si="89"/>
        <v>46106</v>
      </c>
      <c r="V236" s="212">
        <f t="shared" si="90"/>
        <v>46166</v>
      </c>
      <c r="W236" s="223">
        <f t="shared" si="91"/>
        <v>46173</v>
      </c>
      <c r="X236" s="211"/>
      <c r="Y236" s="211"/>
      <c r="Z236" s="229"/>
      <c r="AA236" s="218">
        <v>60</v>
      </c>
      <c r="AB236" s="210"/>
      <c r="AC236" s="210"/>
      <c r="AD236" s="210"/>
      <c r="AE236" s="210"/>
      <c r="AF236" s="210"/>
      <c r="AG236" s="210"/>
    </row>
    <row r="237" spans="1:33" x14ac:dyDescent="0.25">
      <c r="A237" s="209">
        <v>8.06</v>
      </c>
      <c r="B237" s="210" t="s">
        <v>1333</v>
      </c>
      <c r="C237" s="211" t="s">
        <v>1356</v>
      </c>
      <c r="D237" s="211"/>
      <c r="E237" s="231">
        <f t="shared" si="80"/>
        <v>45785</v>
      </c>
      <c r="F237" s="232">
        <v>7</v>
      </c>
      <c r="G237" s="231">
        <f t="shared" si="81"/>
        <v>45792</v>
      </c>
      <c r="H237" s="232">
        <v>0</v>
      </c>
      <c r="I237" s="231">
        <f t="shared" si="82"/>
        <v>45792</v>
      </c>
      <c r="J237" s="232">
        <v>7</v>
      </c>
      <c r="K237" s="231">
        <f t="shared" si="83"/>
        <v>45799</v>
      </c>
      <c r="L237" s="232">
        <v>0</v>
      </c>
      <c r="M237" s="231">
        <f t="shared" si="84"/>
        <v>45799</v>
      </c>
      <c r="N237" s="232">
        <v>5</v>
      </c>
      <c r="O237" s="231">
        <f t="shared" si="85"/>
        <v>45804</v>
      </c>
      <c r="P237" s="232">
        <v>5</v>
      </c>
      <c r="Q237" s="231">
        <f t="shared" si="86"/>
        <v>45809</v>
      </c>
      <c r="R237" s="213">
        <f t="shared" si="87"/>
        <v>24</v>
      </c>
      <c r="S237" s="212">
        <v>45809</v>
      </c>
      <c r="T237" s="212">
        <f t="shared" si="88"/>
        <v>46083</v>
      </c>
      <c r="U237" s="212">
        <f t="shared" si="89"/>
        <v>46106</v>
      </c>
      <c r="V237" s="212">
        <f t="shared" si="90"/>
        <v>46166</v>
      </c>
      <c r="W237" s="223">
        <f>+$C$6-30</f>
        <v>46173</v>
      </c>
      <c r="X237" s="211"/>
      <c r="Y237" s="211"/>
      <c r="Z237" s="229"/>
      <c r="AA237" s="218">
        <v>60</v>
      </c>
      <c r="AB237" s="210"/>
      <c r="AC237" s="210"/>
      <c r="AD237" s="210"/>
      <c r="AE237" s="210"/>
      <c r="AF237" s="210"/>
      <c r="AG237" s="210"/>
    </row>
    <row r="238" spans="1:33" x14ac:dyDescent="0.25">
      <c r="A238" s="527">
        <v>8.07</v>
      </c>
      <c r="B238" s="528" t="s">
        <v>1357</v>
      </c>
      <c r="C238" s="301" t="s">
        <v>1358</v>
      </c>
      <c r="D238" s="301"/>
      <c r="E238" s="231">
        <f t="shared" si="80"/>
        <v>45784</v>
      </c>
      <c r="F238" s="232">
        <v>10</v>
      </c>
      <c r="G238" s="231">
        <f t="shared" si="81"/>
        <v>45794</v>
      </c>
      <c r="H238" s="232">
        <v>0</v>
      </c>
      <c r="I238" s="231">
        <f t="shared" si="82"/>
        <v>45794</v>
      </c>
      <c r="J238" s="232">
        <v>10</v>
      </c>
      <c r="K238" s="231">
        <f t="shared" si="83"/>
        <v>45804</v>
      </c>
      <c r="L238" s="232">
        <v>0</v>
      </c>
      <c r="M238" s="231">
        <f t="shared" si="84"/>
        <v>45804</v>
      </c>
      <c r="N238" s="232">
        <v>0</v>
      </c>
      <c r="O238" s="231">
        <f t="shared" si="85"/>
        <v>45804</v>
      </c>
      <c r="P238" s="232">
        <v>5</v>
      </c>
      <c r="Q238" s="231">
        <f t="shared" si="86"/>
        <v>45809</v>
      </c>
      <c r="R238" s="213">
        <f t="shared" si="87"/>
        <v>25</v>
      </c>
      <c r="S238" s="212">
        <v>45809</v>
      </c>
      <c r="T238" s="212">
        <f t="shared" si="88"/>
        <v>46083</v>
      </c>
      <c r="U238" s="212">
        <f t="shared" si="89"/>
        <v>46106</v>
      </c>
      <c r="V238" s="212">
        <f t="shared" si="90"/>
        <v>46166</v>
      </c>
      <c r="W238" s="223">
        <f t="shared" si="91"/>
        <v>46173</v>
      </c>
      <c r="X238" s="211"/>
      <c r="Y238" s="211"/>
      <c r="Z238" s="229"/>
      <c r="AA238" s="218">
        <v>60</v>
      </c>
      <c r="AB238" s="210"/>
      <c r="AC238" s="210"/>
      <c r="AD238" s="210"/>
      <c r="AE238" s="210"/>
      <c r="AF238" s="210"/>
      <c r="AG238" s="210"/>
    </row>
    <row r="239" spans="1:33" x14ac:dyDescent="0.25">
      <c r="A239" s="209">
        <v>8.07</v>
      </c>
      <c r="B239" s="210" t="s">
        <v>1357</v>
      </c>
      <c r="C239" s="211" t="s">
        <v>1359</v>
      </c>
      <c r="D239" s="211"/>
      <c r="E239" s="231">
        <f t="shared" si="80"/>
        <v>45785</v>
      </c>
      <c r="F239" s="232">
        <v>7</v>
      </c>
      <c r="G239" s="231">
        <f t="shared" si="81"/>
        <v>45792</v>
      </c>
      <c r="H239" s="232">
        <v>0</v>
      </c>
      <c r="I239" s="231">
        <f t="shared" si="82"/>
        <v>45792</v>
      </c>
      <c r="J239" s="232">
        <v>7</v>
      </c>
      <c r="K239" s="231">
        <f t="shared" si="83"/>
        <v>45799</v>
      </c>
      <c r="L239" s="232">
        <v>0</v>
      </c>
      <c r="M239" s="231">
        <f t="shared" si="84"/>
        <v>45799</v>
      </c>
      <c r="N239" s="232">
        <v>5</v>
      </c>
      <c r="O239" s="231">
        <f t="shared" si="85"/>
        <v>45804</v>
      </c>
      <c r="P239" s="232">
        <v>5</v>
      </c>
      <c r="Q239" s="231">
        <f t="shared" si="86"/>
        <v>45809</v>
      </c>
      <c r="R239" s="213">
        <f t="shared" si="87"/>
        <v>24</v>
      </c>
      <c r="S239" s="212">
        <v>45809</v>
      </c>
      <c r="T239" s="212">
        <f t="shared" si="88"/>
        <v>46083</v>
      </c>
      <c r="U239" s="212">
        <f t="shared" si="89"/>
        <v>46106</v>
      </c>
      <c r="V239" s="212">
        <f t="shared" si="90"/>
        <v>46166</v>
      </c>
      <c r="W239" s="223">
        <f t="shared" si="91"/>
        <v>46173</v>
      </c>
      <c r="X239" s="211"/>
      <c r="Y239" s="211"/>
      <c r="Z239" s="229"/>
      <c r="AA239" s="218">
        <v>60</v>
      </c>
      <c r="AB239" s="210"/>
      <c r="AC239" s="210"/>
      <c r="AD239" s="210"/>
      <c r="AE239" s="210"/>
      <c r="AF239" s="210"/>
      <c r="AG239" s="210"/>
    </row>
    <row r="240" spans="1:33" x14ac:dyDescent="0.25">
      <c r="A240" s="527">
        <v>8.07</v>
      </c>
      <c r="B240" s="528" t="s">
        <v>1357</v>
      </c>
      <c r="C240" s="301" t="s">
        <v>1360</v>
      </c>
      <c r="D240" s="301"/>
      <c r="E240" s="231">
        <f t="shared" si="80"/>
        <v>45809</v>
      </c>
      <c r="F240" s="232">
        <v>0</v>
      </c>
      <c r="G240" s="231">
        <f t="shared" si="81"/>
        <v>45809</v>
      </c>
      <c r="H240" s="232">
        <v>0</v>
      </c>
      <c r="I240" s="231">
        <f t="shared" si="82"/>
        <v>45809</v>
      </c>
      <c r="J240" s="232">
        <v>0</v>
      </c>
      <c r="K240" s="231">
        <f t="shared" si="83"/>
        <v>45809</v>
      </c>
      <c r="L240" s="232">
        <v>0</v>
      </c>
      <c r="M240" s="231">
        <f t="shared" si="84"/>
        <v>45809</v>
      </c>
      <c r="N240" s="232">
        <v>0</v>
      </c>
      <c r="O240" s="231">
        <f t="shared" si="85"/>
        <v>45809</v>
      </c>
      <c r="P240" s="232">
        <v>0</v>
      </c>
      <c r="Q240" s="231">
        <f t="shared" si="86"/>
        <v>45809</v>
      </c>
      <c r="R240" s="213">
        <f t="shared" si="87"/>
        <v>0</v>
      </c>
      <c r="S240" s="212">
        <v>45809</v>
      </c>
      <c r="T240" s="212">
        <f t="shared" si="88"/>
        <v>46143</v>
      </c>
      <c r="U240" s="212">
        <f t="shared" si="89"/>
        <v>46166</v>
      </c>
      <c r="V240" s="212">
        <f t="shared" si="90"/>
        <v>46166</v>
      </c>
      <c r="W240" s="223">
        <f t="shared" si="91"/>
        <v>46173</v>
      </c>
      <c r="X240" s="211"/>
      <c r="Y240" s="211"/>
      <c r="Z240" s="229"/>
      <c r="AA240" s="218"/>
      <c r="AB240" s="210"/>
      <c r="AC240" s="210"/>
      <c r="AD240" s="210"/>
      <c r="AE240" s="210"/>
      <c r="AF240" s="210"/>
      <c r="AG240" s="210"/>
    </row>
    <row r="241" spans="1:33" x14ac:dyDescent="0.25">
      <c r="A241" s="209">
        <v>8.07</v>
      </c>
      <c r="B241" s="210" t="s">
        <v>1357</v>
      </c>
      <c r="C241" s="211" t="s">
        <v>1361</v>
      </c>
      <c r="D241" s="211"/>
      <c r="E241" s="231">
        <f t="shared" si="80"/>
        <v>45739</v>
      </c>
      <c r="F241" s="232">
        <v>10</v>
      </c>
      <c r="G241" s="231">
        <f t="shared" si="81"/>
        <v>45749</v>
      </c>
      <c r="H241" s="232">
        <v>0</v>
      </c>
      <c r="I241" s="231">
        <f t="shared" si="82"/>
        <v>45749</v>
      </c>
      <c r="J241" s="232">
        <v>10</v>
      </c>
      <c r="K241" s="231">
        <f t="shared" si="83"/>
        <v>45759</v>
      </c>
      <c r="L241" s="232">
        <v>45</v>
      </c>
      <c r="M241" s="231">
        <f t="shared" si="84"/>
        <v>45804</v>
      </c>
      <c r="N241" s="232">
        <v>5</v>
      </c>
      <c r="O241" s="231">
        <f t="shared" si="85"/>
        <v>45809</v>
      </c>
      <c r="P241" s="232">
        <v>0</v>
      </c>
      <c r="Q241" s="231">
        <f t="shared" si="86"/>
        <v>45809</v>
      </c>
      <c r="R241" s="213">
        <f t="shared" si="87"/>
        <v>70</v>
      </c>
      <c r="S241" s="212">
        <v>45809</v>
      </c>
      <c r="T241" s="212">
        <f t="shared" si="88"/>
        <v>46083</v>
      </c>
      <c r="U241" s="212">
        <f t="shared" si="89"/>
        <v>46106</v>
      </c>
      <c r="V241" s="212">
        <f t="shared" si="90"/>
        <v>46166</v>
      </c>
      <c r="W241" s="223">
        <f t="shared" si="91"/>
        <v>46173</v>
      </c>
      <c r="X241" s="211"/>
      <c r="Y241" s="211"/>
      <c r="Z241" s="229"/>
      <c r="AA241" s="218">
        <v>60</v>
      </c>
      <c r="AB241" s="210"/>
      <c r="AC241" s="210"/>
      <c r="AD241" s="210"/>
      <c r="AE241" s="210"/>
      <c r="AF241" s="210"/>
      <c r="AG241" s="210"/>
    </row>
    <row r="242" spans="1:33" x14ac:dyDescent="0.25">
      <c r="A242" s="209">
        <v>8.07</v>
      </c>
      <c r="B242" s="210" t="s">
        <v>1357</v>
      </c>
      <c r="C242" s="211" t="s">
        <v>1362</v>
      </c>
      <c r="D242" s="211"/>
      <c r="E242" s="231">
        <f t="shared" si="80"/>
        <v>45785</v>
      </c>
      <c r="F242" s="232">
        <v>7</v>
      </c>
      <c r="G242" s="231">
        <f t="shared" si="81"/>
        <v>45792</v>
      </c>
      <c r="H242" s="232">
        <v>0</v>
      </c>
      <c r="I242" s="231">
        <f t="shared" si="82"/>
        <v>45792</v>
      </c>
      <c r="J242" s="232">
        <v>7</v>
      </c>
      <c r="K242" s="231">
        <f t="shared" si="83"/>
        <v>45799</v>
      </c>
      <c r="L242" s="232">
        <v>0</v>
      </c>
      <c r="M242" s="231">
        <f t="shared" si="84"/>
        <v>45799</v>
      </c>
      <c r="N242" s="232">
        <v>5</v>
      </c>
      <c r="O242" s="231">
        <f t="shared" si="85"/>
        <v>45804</v>
      </c>
      <c r="P242" s="232">
        <v>5</v>
      </c>
      <c r="Q242" s="231">
        <f t="shared" si="86"/>
        <v>45809</v>
      </c>
      <c r="R242" s="213">
        <f t="shared" si="87"/>
        <v>24</v>
      </c>
      <c r="S242" s="212">
        <v>45809</v>
      </c>
      <c r="T242" s="212">
        <f t="shared" si="88"/>
        <v>46083</v>
      </c>
      <c r="U242" s="212">
        <f t="shared" si="89"/>
        <v>46106</v>
      </c>
      <c r="V242" s="212">
        <f t="shared" si="90"/>
        <v>46166</v>
      </c>
      <c r="W242" s="223">
        <f t="shared" si="91"/>
        <v>46173</v>
      </c>
      <c r="X242" s="211"/>
      <c r="Y242" s="211"/>
      <c r="Z242" s="229"/>
      <c r="AA242" s="218">
        <v>60</v>
      </c>
      <c r="AB242" s="210"/>
      <c r="AC242" s="210"/>
      <c r="AD242" s="210"/>
      <c r="AE242" s="210"/>
      <c r="AF242" s="210"/>
      <c r="AG242" s="210"/>
    </row>
    <row r="243" spans="1:33" x14ac:dyDescent="0.25">
      <c r="A243" s="209">
        <v>8.07</v>
      </c>
      <c r="B243" s="210" t="s">
        <v>1357</v>
      </c>
      <c r="C243" s="211" t="s">
        <v>1363</v>
      </c>
      <c r="D243" s="211"/>
      <c r="E243" s="231">
        <f t="shared" si="80"/>
        <v>45779</v>
      </c>
      <c r="F243" s="232">
        <v>10</v>
      </c>
      <c r="G243" s="231">
        <f t="shared" si="81"/>
        <v>45789</v>
      </c>
      <c r="H243" s="232">
        <v>0</v>
      </c>
      <c r="I243" s="231">
        <f t="shared" si="82"/>
        <v>45789</v>
      </c>
      <c r="J243" s="232">
        <v>10</v>
      </c>
      <c r="K243" s="231">
        <f t="shared" si="83"/>
        <v>45799</v>
      </c>
      <c r="L243" s="232">
        <v>0</v>
      </c>
      <c r="M243" s="231">
        <f t="shared" si="84"/>
        <v>45799</v>
      </c>
      <c r="N243" s="232">
        <v>5</v>
      </c>
      <c r="O243" s="231">
        <f t="shared" si="85"/>
        <v>45804</v>
      </c>
      <c r="P243" s="232">
        <v>5</v>
      </c>
      <c r="Q243" s="231">
        <f t="shared" si="86"/>
        <v>45809</v>
      </c>
      <c r="R243" s="213">
        <f t="shared" si="87"/>
        <v>30</v>
      </c>
      <c r="S243" s="212">
        <v>45809</v>
      </c>
      <c r="T243" s="212">
        <f t="shared" si="88"/>
        <v>46083</v>
      </c>
      <c r="U243" s="212">
        <f t="shared" si="89"/>
        <v>46106</v>
      </c>
      <c r="V243" s="212">
        <f t="shared" si="90"/>
        <v>46166</v>
      </c>
      <c r="W243" s="223">
        <f t="shared" si="91"/>
        <v>46173</v>
      </c>
      <c r="X243" s="211"/>
      <c r="Y243" s="211"/>
      <c r="Z243" s="229"/>
      <c r="AA243" s="218">
        <v>60</v>
      </c>
      <c r="AB243" s="210"/>
      <c r="AC243" s="210"/>
      <c r="AD243" s="210"/>
      <c r="AE243" s="210"/>
      <c r="AF243" s="210"/>
      <c r="AG243" s="210"/>
    </row>
    <row r="244" spans="1:33" x14ac:dyDescent="0.25">
      <c r="A244" s="209">
        <v>8.07</v>
      </c>
      <c r="B244" s="210" t="s">
        <v>1357</v>
      </c>
      <c r="C244" s="211" t="s">
        <v>1364</v>
      </c>
      <c r="D244" s="211"/>
      <c r="E244" s="231">
        <f t="shared" si="80"/>
        <v>45779</v>
      </c>
      <c r="F244" s="232">
        <v>10</v>
      </c>
      <c r="G244" s="231">
        <f t="shared" si="81"/>
        <v>45789</v>
      </c>
      <c r="H244" s="232">
        <v>0</v>
      </c>
      <c r="I244" s="231">
        <f t="shared" si="82"/>
        <v>45789</v>
      </c>
      <c r="J244" s="232">
        <v>10</v>
      </c>
      <c r="K244" s="231">
        <f t="shared" si="83"/>
        <v>45799</v>
      </c>
      <c r="L244" s="232">
        <v>0</v>
      </c>
      <c r="M244" s="231">
        <f t="shared" si="84"/>
        <v>45799</v>
      </c>
      <c r="N244" s="232">
        <v>5</v>
      </c>
      <c r="O244" s="231">
        <f t="shared" si="85"/>
        <v>45804</v>
      </c>
      <c r="P244" s="232">
        <v>5</v>
      </c>
      <c r="Q244" s="231">
        <f t="shared" si="86"/>
        <v>45809</v>
      </c>
      <c r="R244" s="213">
        <f t="shared" si="87"/>
        <v>30</v>
      </c>
      <c r="S244" s="212">
        <v>45809</v>
      </c>
      <c r="T244" s="212">
        <f t="shared" si="88"/>
        <v>46083</v>
      </c>
      <c r="U244" s="212">
        <f t="shared" si="89"/>
        <v>46106</v>
      </c>
      <c r="V244" s="212">
        <f t="shared" si="90"/>
        <v>46166</v>
      </c>
      <c r="W244" s="223">
        <f>+$C$6-30</f>
        <v>46173</v>
      </c>
      <c r="X244" s="211"/>
      <c r="Y244" s="211"/>
      <c r="Z244" s="229"/>
      <c r="AA244" s="218">
        <v>60</v>
      </c>
      <c r="AB244" s="210"/>
      <c r="AC244" s="210"/>
      <c r="AD244" s="210"/>
      <c r="AE244" s="210"/>
      <c r="AF244" s="210"/>
      <c r="AG244" s="210"/>
    </row>
    <row r="245" spans="1:33" x14ac:dyDescent="0.25">
      <c r="A245" s="209">
        <v>8.07</v>
      </c>
      <c r="B245" s="210" t="s">
        <v>1357</v>
      </c>
      <c r="C245" s="211" t="s">
        <v>1365</v>
      </c>
      <c r="D245" s="211"/>
      <c r="E245" s="231">
        <f t="shared" si="80"/>
        <v>45779</v>
      </c>
      <c r="F245" s="232">
        <v>10</v>
      </c>
      <c r="G245" s="231">
        <f t="shared" si="81"/>
        <v>45789</v>
      </c>
      <c r="H245" s="232">
        <v>0</v>
      </c>
      <c r="I245" s="231">
        <f t="shared" si="82"/>
        <v>45789</v>
      </c>
      <c r="J245" s="232">
        <v>10</v>
      </c>
      <c r="K245" s="231">
        <f t="shared" si="83"/>
        <v>45799</v>
      </c>
      <c r="L245" s="232">
        <v>0</v>
      </c>
      <c r="M245" s="231">
        <f t="shared" si="84"/>
        <v>45799</v>
      </c>
      <c r="N245" s="232">
        <v>5</v>
      </c>
      <c r="O245" s="231">
        <f t="shared" si="85"/>
        <v>45804</v>
      </c>
      <c r="P245" s="232">
        <v>5</v>
      </c>
      <c r="Q245" s="231">
        <f t="shared" si="86"/>
        <v>45809</v>
      </c>
      <c r="R245" s="213">
        <f t="shared" si="87"/>
        <v>30</v>
      </c>
      <c r="S245" s="212">
        <v>45809</v>
      </c>
      <c r="T245" s="212">
        <f t="shared" si="88"/>
        <v>46083</v>
      </c>
      <c r="U245" s="212">
        <f t="shared" si="89"/>
        <v>46106</v>
      </c>
      <c r="V245" s="212">
        <f t="shared" si="90"/>
        <v>46166</v>
      </c>
      <c r="W245" s="223">
        <f t="shared" si="91"/>
        <v>46173</v>
      </c>
      <c r="X245" s="211"/>
      <c r="Y245" s="211"/>
      <c r="Z245" s="229"/>
      <c r="AA245" s="218">
        <v>60</v>
      </c>
      <c r="AB245" s="210"/>
      <c r="AC245" s="210"/>
      <c r="AD245" s="210"/>
      <c r="AE245" s="210"/>
      <c r="AF245" s="210"/>
      <c r="AG245" s="210"/>
    </row>
    <row r="246" spans="1:33" x14ac:dyDescent="0.25">
      <c r="A246" s="209">
        <v>8.07</v>
      </c>
      <c r="B246" s="210" t="s">
        <v>1357</v>
      </c>
      <c r="C246" s="211" t="s">
        <v>1366</v>
      </c>
      <c r="D246" s="211"/>
      <c r="E246" s="231">
        <f t="shared" si="80"/>
        <v>45779</v>
      </c>
      <c r="F246" s="232">
        <v>10</v>
      </c>
      <c r="G246" s="231">
        <f t="shared" si="81"/>
        <v>45789</v>
      </c>
      <c r="H246" s="232">
        <v>0</v>
      </c>
      <c r="I246" s="231">
        <f t="shared" si="82"/>
        <v>45789</v>
      </c>
      <c r="J246" s="232">
        <v>10</v>
      </c>
      <c r="K246" s="231">
        <f t="shared" si="83"/>
        <v>45799</v>
      </c>
      <c r="L246" s="232">
        <v>0</v>
      </c>
      <c r="M246" s="231">
        <f t="shared" si="84"/>
        <v>45799</v>
      </c>
      <c r="N246" s="232">
        <v>5</v>
      </c>
      <c r="O246" s="231">
        <f t="shared" si="85"/>
        <v>45804</v>
      </c>
      <c r="P246" s="232">
        <v>5</v>
      </c>
      <c r="Q246" s="231">
        <f t="shared" si="86"/>
        <v>45809</v>
      </c>
      <c r="R246" s="213">
        <f t="shared" si="87"/>
        <v>30</v>
      </c>
      <c r="S246" s="212">
        <v>45809</v>
      </c>
      <c r="T246" s="212">
        <f t="shared" si="88"/>
        <v>46083</v>
      </c>
      <c r="U246" s="212">
        <f t="shared" si="89"/>
        <v>46106</v>
      </c>
      <c r="V246" s="212">
        <f t="shared" si="90"/>
        <v>46166</v>
      </c>
      <c r="W246" s="223">
        <f t="shared" si="91"/>
        <v>46173</v>
      </c>
      <c r="X246" s="211"/>
      <c r="Y246" s="211"/>
      <c r="Z246" s="229"/>
      <c r="AA246" s="218">
        <v>60</v>
      </c>
      <c r="AB246" s="210"/>
      <c r="AC246" s="210"/>
      <c r="AD246" s="210"/>
      <c r="AE246" s="210"/>
      <c r="AF246" s="210"/>
      <c r="AG246" s="210"/>
    </row>
    <row r="247" spans="1:33" x14ac:dyDescent="0.25">
      <c r="A247" s="209">
        <v>8.07</v>
      </c>
      <c r="B247" s="210" t="s">
        <v>1357</v>
      </c>
      <c r="C247" s="211" t="s">
        <v>1367</v>
      </c>
      <c r="D247" s="211"/>
      <c r="E247" s="231">
        <f t="shared" ref="E247:E261" si="92">S247-(F247+H247+J247+L247+N247+P247)</f>
        <v>45745</v>
      </c>
      <c r="F247" s="232">
        <v>7</v>
      </c>
      <c r="G247" s="231">
        <f t="shared" ref="G247:G261" si="93">E247+F247</f>
        <v>45752</v>
      </c>
      <c r="H247" s="232">
        <v>0</v>
      </c>
      <c r="I247" s="231">
        <f t="shared" ref="I247:I261" si="94">G247+H247</f>
        <v>45752</v>
      </c>
      <c r="J247" s="232">
        <v>7</v>
      </c>
      <c r="K247" s="231">
        <f t="shared" ref="K247:K261" si="95">I247+J247</f>
        <v>45759</v>
      </c>
      <c r="L247" s="232">
        <v>0</v>
      </c>
      <c r="M247" s="231">
        <f t="shared" ref="M247:M261" si="96">K247+L247</f>
        <v>45759</v>
      </c>
      <c r="N247" s="232">
        <v>45</v>
      </c>
      <c r="O247" s="231">
        <f t="shared" ref="O247:O261" si="97">M247+N247</f>
        <v>45804</v>
      </c>
      <c r="P247" s="232">
        <v>5</v>
      </c>
      <c r="Q247" s="231">
        <f t="shared" ref="Q247:Q261" si="98">O247+P247</f>
        <v>45809</v>
      </c>
      <c r="R247" s="213">
        <f t="shared" ref="R247:R261" si="99">P247+N247+L247+J247+H247+F247</f>
        <v>64</v>
      </c>
      <c r="S247" s="212">
        <v>45809</v>
      </c>
      <c r="T247" s="212">
        <f t="shared" ref="T247:T261" si="100">+U247-23</f>
        <v>46013</v>
      </c>
      <c r="U247" s="212">
        <f t="shared" ref="U247:U261" si="101">+V247-AA247</f>
        <v>46036</v>
      </c>
      <c r="V247" s="212">
        <f t="shared" ref="V247:V261" si="102">+W247-7</f>
        <v>46166</v>
      </c>
      <c r="W247" s="223">
        <f t="shared" si="91"/>
        <v>46173</v>
      </c>
      <c r="X247" s="211"/>
      <c r="Y247" s="211"/>
      <c r="Z247" s="229"/>
      <c r="AA247" s="218">
        <v>130</v>
      </c>
      <c r="AB247" s="210"/>
      <c r="AC247" s="210"/>
      <c r="AD247" s="210"/>
      <c r="AE247" s="210"/>
      <c r="AF247" s="210"/>
      <c r="AG247" s="210"/>
    </row>
    <row r="248" spans="1:33" x14ac:dyDescent="0.25">
      <c r="A248" s="209">
        <v>8.07</v>
      </c>
      <c r="B248" s="210" t="s">
        <v>1357</v>
      </c>
      <c r="C248" s="211" t="s">
        <v>1368</v>
      </c>
      <c r="D248" s="211"/>
      <c r="E248" s="231">
        <f t="shared" si="92"/>
        <v>45785</v>
      </c>
      <c r="F248" s="232">
        <v>7</v>
      </c>
      <c r="G248" s="231">
        <f t="shared" si="93"/>
        <v>45792</v>
      </c>
      <c r="H248" s="232">
        <v>0</v>
      </c>
      <c r="I248" s="231">
        <f t="shared" si="94"/>
        <v>45792</v>
      </c>
      <c r="J248" s="232">
        <v>7</v>
      </c>
      <c r="K248" s="231">
        <f t="shared" si="95"/>
        <v>45799</v>
      </c>
      <c r="L248" s="232">
        <v>0</v>
      </c>
      <c r="M248" s="231">
        <f t="shared" si="96"/>
        <v>45799</v>
      </c>
      <c r="N248" s="232">
        <v>5</v>
      </c>
      <c r="O248" s="231">
        <f t="shared" si="97"/>
        <v>45804</v>
      </c>
      <c r="P248" s="232">
        <v>5</v>
      </c>
      <c r="Q248" s="231">
        <f t="shared" si="98"/>
        <v>45809</v>
      </c>
      <c r="R248" s="213">
        <f t="shared" si="99"/>
        <v>24</v>
      </c>
      <c r="S248" s="212">
        <v>45809</v>
      </c>
      <c r="T248" s="212">
        <f t="shared" si="100"/>
        <v>46083</v>
      </c>
      <c r="U248" s="212">
        <f t="shared" si="101"/>
        <v>46106</v>
      </c>
      <c r="V248" s="212">
        <f t="shared" si="102"/>
        <v>46166</v>
      </c>
      <c r="W248" s="223">
        <f t="shared" ref="W248:W261" si="103">+$C$6-30</f>
        <v>46173</v>
      </c>
      <c r="X248" s="211"/>
      <c r="Y248" s="211"/>
      <c r="Z248" s="229"/>
      <c r="AA248" s="218">
        <v>60</v>
      </c>
      <c r="AB248" s="210"/>
      <c r="AC248" s="210"/>
      <c r="AD248" s="210"/>
      <c r="AE248" s="210"/>
      <c r="AF248" s="210"/>
      <c r="AG248" s="210"/>
    </row>
    <row r="249" spans="1:33" x14ac:dyDescent="0.25">
      <c r="A249" s="209">
        <v>8.07</v>
      </c>
      <c r="B249" s="210" t="s">
        <v>1357</v>
      </c>
      <c r="C249" s="211" t="s">
        <v>1369</v>
      </c>
      <c r="D249" s="211"/>
      <c r="E249" s="231">
        <f t="shared" si="92"/>
        <v>45785</v>
      </c>
      <c r="F249" s="232">
        <v>7</v>
      </c>
      <c r="G249" s="231">
        <f t="shared" si="93"/>
        <v>45792</v>
      </c>
      <c r="H249" s="232">
        <v>0</v>
      </c>
      <c r="I249" s="231">
        <f t="shared" si="94"/>
        <v>45792</v>
      </c>
      <c r="J249" s="232">
        <v>7</v>
      </c>
      <c r="K249" s="231">
        <f t="shared" si="95"/>
        <v>45799</v>
      </c>
      <c r="L249" s="232">
        <v>0</v>
      </c>
      <c r="M249" s="231">
        <f t="shared" si="96"/>
        <v>45799</v>
      </c>
      <c r="N249" s="232">
        <v>5</v>
      </c>
      <c r="O249" s="231">
        <f t="shared" si="97"/>
        <v>45804</v>
      </c>
      <c r="P249" s="232">
        <v>5</v>
      </c>
      <c r="Q249" s="231">
        <f t="shared" si="98"/>
        <v>45809</v>
      </c>
      <c r="R249" s="213">
        <f t="shared" si="99"/>
        <v>24</v>
      </c>
      <c r="S249" s="212">
        <v>45809</v>
      </c>
      <c r="T249" s="212">
        <f t="shared" si="100"/>
        <v>46083</v>
      </c>
      <c r="U249" s="212">
        <f t="shared" si="101"/>
        <v>46106</v>
      </c>
      <c r="V249" s="212">
        <f t="shared" si="102"/>
        <v>46166</v>
      </c>
      <c r="W249" s="223">
        <f t="shared" si="103"/>
        <v>46173</v>
      </c>
      <c r="X249" s="211"/>
      <c r="Y249" s="211"/>
      <c r="Z249" s="229"/>
      <c r="AA249" s="218">
        <v>60</v>
      </c>
      <c r="AB249" s="210"/>
      <c r="AC249" s="210"/>
      <c r="AD249" s="210"/>
      <c r="AE249" s="210"/>
      <c r="AF249" s="210"/>
      <c r="AG249" s="210"/>
    </row>
    <row r="250" spans="1:33" x14ac:dyDescent="0.25">
      <c r="A250" s="209">
        <v>8.07</v>
      </c>
      <c r="B250" s="210" t="s">
        <v>1357</v>
      </c>
      <c r="C250" s="211" t="s">
        <v>1370</v>
      </c>
      <c r="D250" s="211"/>
      <c r="E250" s="231">
        <f t="shared" si="92"/>
        <v>45785</v>
      </c>
      <c r="F250" s="232">
        <v>7</v>
      </c>
      <c r="G250" s="231">
        <f t="shared" si="93"/>
        <v>45792</v>
      </c>
      <c r="H250" s="232">
        <v>0</v>
      </c>
      <c r="I250" s="231">
        <f t="shared" si="94"/>
        <v>45792</v>
      </c>
      <c r="J250" s="232">
        <v>7</v>
      </c>
      <c r="K250" s="231">
        <f t="shared" si="95"/>
        <v>45799</v>
      </c>
      <c r="L250" s="232">
        <v>0</v>
      </c>
      <c r="M250" s="231">
        <f t="shared" si="96"/>
        <v>45799</v>
      </c>
      <c r="N250" s="232">
        <v>5</v>
      </c>
      <c r="O250" s="231">
        <f t="shared" si="97"/>
        <v>45804</v>
      </c>
      <c r="P250" s="232">
        <v>5</v>
      </c>
      <c r="Q250" s="231">
        <f t="shared" si="98"/>
        <v>45809</v>
      </c>
      <c r="R250" s="213">
        <f t="shared" si="99"/>
        <v>24</v>
      </c>
      <c r="S250" s="212">
        <v>45809</v>
      </c>
      <c r="T250" s="212">
        <f t="shared" si="100"/>
        <v>46083</v>
      </c>
      <c r="U250" s="212">
        <f t="shared" si="101"/>
        <v>46106</v>
      </c>
      <c r="V250" s="212">
        <f t="shared" si="102"/>
        <v>46166</v>
      </c>
      <c r="W250" s="223">
        <f t="shared" si="103"/>
        <v>46173</v>
      </c>
      <c r="X250" s="211"/>
      <c r="Y250" s="211"/>
      <c r="Z250" s="229"/>
      <c r="AA250" s="218">
        <v>60</v>
      </c>
      <c r="AB250" s="210"/>
      <c r="AC250" s="210"/>
      <c r="AD250" s="210"/>
      <c r="AE250" s="210"/>
      <c r="AF250" s="210"/>
      <c r="AG250" s="210"/>
    </row>
    <row r="251" spans="1:33" x14ac:dyDescent="0.25">
      <c r="A251" s="209">
        <v>8.07</v>
      </c>
      <c r="B251" s="210" t="s">
        <v>1357</v>
      </c>
      <c r="C251" s="211" t="s">
        <v>1371</v>
      </c>
      <c r="D251" s="211"/>
      <c r="E251" s="231">
        <f t="shared" si="92"/>
        <v>45785</v>
      </c>
      <c r="F251" s="232">
        <v>7</v>
      </c>
      <c r="G251" s="231">
        <f t="shared" si="93"/>
        <v>45792</v>
      </c>
      <c r="H251" s="232">
        <v>0</v>
      </c>
      <c r="I251" s="231">
        <f t="shared" si="94"/>
        <v>45792</v>
      </c>
      <c r="J251" s="232">
        <v>7</v>
      </c>
      <c r="K251" s="231">
        <f t="shared" si="95"/>
        <v>45799</v>
      </c>
      <c r="L251" s="232">
        <v>0</v>
      </c>
      <c r="M251" s="231">
        <f t="shared" si="96"/>
        <v>45799</v>
      </c>
      <c r="N251" s="232">
        <v>5</v>
      </c>
      <c r="O251" s="231">
        <f t="shared" si="97"/>
        <v>45804</v>
      </c>
      <c r="P251" s="232">
        <v>5</v>
      </c>
      <c r="Q251" s="231">
        <f t="shared" si="98"/>
        <v>45809</v>
      </c>
      <c r="R251" s="213">
        <f t="shared" si="99"/>
        <v>24</v>
      </c>
      <c r="S251" s="212">
        <v>45809</v>
      </c>
      <c r="T251" s="212">
        <f t="shared" si="100"/>
        <v>46083</v>
      </c>
      <c r="U251" s="212">
        <f t="shared" si="101"/>
        <v>46106</v>
      </c>
      <c r="V251" s="212">
        <f t="shared" si="102"/>
        <v>46166</v>
      </c>
      <c r="W251" s="223">
        <f t="shared" si="103"/>
        <v>46173</v>
      </c>
      <c r="X251" s="211"/>
      <c r="Y251" s="211"/>
      <c r="Z251" s="229"/>
      <c r="AA251" s="218">
        <v>60</v>
      </c>
      <c r="AB251" s="210"/>
      <c r="AC251" s="210"/>
      <c r="AD251" s="210"/>
      <c r="AE251" s="210"/>
      <c r="AF251" s="210"/>
      <c r="AG251" s="210"/>
    </row>
    <row r="252" spans="1:33" x14ac:dyDescent="0.25">
      <c r="A252" s="209">
        <v>8.07</v>
      </c>
      <c r="B252" s="210" t="s">
        <v>1357</v>
      </c>
      <c r="C252" s="211" t="s">
        <v>1372</v>
      </c>
      <c r="D252" s="211"/>
      <c r="E252" s="231">
        <f t="shared" si="92"/>
        <v>45785</v>
      </c>
      <c r="F252" s="232">
        <v>7</v>
      </c>
      <c r="G252" s="231">
        <f t="shared" si="93"/>
        <v>45792</v>
      </c>
      <c r="H252" s="232">
        <v>0</v>
      </c>
      <c r="I252" s="231">
        <f t="shared" si="94"/>
        <v>45792</v>
      </c>
      <c r="J252" s="232">
        <v>7</v>
      </c>
      <c r="K252" s="231">
        <f t="shared" si="95"/>
        <v>45799</v>
      </c>
      <c r="L252" s="232">
        <v>0</v>
      </c>
      <c r="M252" s="231">
        <f t="shared" si="96"/>
        <v>45799</v>
      </c>
      <c r="N252" s="232">
        <v>5</v>
      </c>
      <c r="O252" s="231">
        <f t="shared" si="97"/>
        <v>45804</v>
      </c>
      <c r="P252" s="232">
        <v>5</v>
      </c>
      <c r="Q252" s="231">
        <f t="shared" si="98"/>
        <v>45809</v>
      </c>
      <c r="R252" s="213">
        <f t="shared" si="99"/>
        <v>24</v>
      </c>
      <c r="S252" s="212">
        <v>45809</v>
      </c>
      <c r="T252" s="212">
        <f t="shared" si="100"/>
        <v>46128</v>
      </c>
      <c r="U252" s="212">
        <f t="shared" si="101"/>
        <v>46151</v>
      </c>
      <c r="V252" s="212">
        <f t="shared" si="102"/>
        <v>46166</v>
      </c>
      <c r="W252" s="223">
        <f t="shared" si="103"/>
        <v>46173</v>
      </c>
      <c r="X252" s="211"/>
      <c r="Y252" s="211"/>
      <c r="Z252" s="229"/>
      <c r="AA252" s="218">
        <v>15</v>
      </c>
      <c r="AB252" s="210"/>
      <c r="AC252" s="210"/>
      <c r="AD252" s="210"/>
      <c r="AE252" s="210"/>
      <c r="AF252" s="210"/>
      <c r="AG252" s="210"/>
    </row>
    <row r="253" spans="1:33" x14ac:dyDescent="0.25">
      <c r="A253" s="209">
        <v>8.08</v>
      </c>
      <c r="B253" s="210" t="s">
        <v>1373</v>
      </c>
      <c r="C253" s="211" t="s">
        <v>1374</v>
      </c>
      <c r="D253" s="211"/>
      <c r="E253" s="231">
        <f t="shared" si="92"/>
        <v>45733</v>
      </c>
      <c r="F253" s="232">
        <v>21</v>
      </c>
      <c r="G253" s="231">
        <f t="shared" si="93"/>
        <v>45754</v>
      </c>
      <c r="H253" s="232">
        <v>0</v>
      </c>
      <c r="I253" s="231">
        <f t="shared" si="94"/>
        <v>45754</v>
      </c>
      <c r="J253" s="232">
        <v>10</v>
      </c>
      <c r="K253" s="231">
        <f t="shared" si="95"/>
        <v>45764</v>
      </c>
      <c r="L253" s="232">
        <v>45</v>
      </c>
      <c r="M253" s="231">
        <f t="shared" si="96"/>
        <v>45809</v>
      </c>
      <c r="N253" s="232">
        <v>0</v>
      </c>
      <c r="O253" s="231">
        <f t="shared" si="97"/>
        <v>45809</v>
      </c>
      <c r="P253" s="232">
        <v>0</v>
      </c>
      <c r="Q253" s="231">
        <f t="shared" si="98"/>
        <v>45809</v>
      </c>
      <c r="R253" s="213">
        <f t="shared" si="99"/>
        <v>76</v>
      </c>
      <c r="S253" s="212">
        <v>45809</v>
      </c>
      <c r="T253" s="212">
        <f t="shared" si="100"/>
        <v>46053</v>
      </c>
      <c r="U253" s="212">
        <f t="shared" si="101"/>
        <v>46076</v>
      </c>
      <c r="V253" s="212">
        <f t="shared" si="102"/>
        <v>46166</v>
      </c>
      <c r="W253" s="223">
        <f t="shared" si="103"/>
        <v>46173</v>
      </c>
      <c r="X253" s="211"/>
      <c r="Y253" s="211"/>
      <c r="Z253" s="229"/>
      <c r="AA253" s="218">
        <v>90</v>
      </c>
      <c r="AB253" s="210"/>
      <c r="AC253" s="210"/>
      <c r="AD253" s="210"/>
      <c r="AE253" s="210"/>
      <c r="AF253" s="210"/>
      <c r="AG253" s="210"/>
    </row>
    <row r="254" spans="1:33" x14ac:dyDescent="0.25">
      <c r="A254" s="209">
        <v>8.08</v>
      </c>
      <c r="B254" s="210" t="s">
        <v>1373</v>
      </c>
      <c r="C254" s="211" t="s">
        <v>1375</v>
      </c>
      <c r="D254" s="211"/>
      <c r="E254" s="231">
        <f t="shared" si="92"/>
        <v>45733</v>
      </c>
      <c r="F254" s="232">
        <v>21</v>
      </c>
      <c r="G254" s="231">
        <f t="shared" si="93"/>
        <v>45754</v>
      </c>
      <c r="H254" s="232">
        <v>0</v>
      </c>
      <c r="I254" s="231">
        <f t="shared" si="94"/>
        <v>45754</v>
      </c>
      <c r="J254" s="232">
        <v>10</v>
      </c>
      <c r="K254" s="231">
        <f t="shared" si="95"/>
        <v>45764</v>
      </c>
      <c r="L254" s="232">
        <v>45</v>
      </c>
      <c r="M254" s="231">
        <f t="shared" si="96"/>
        <v>45809</v>
      </c>
      <c r="N254" s="232">
        <v>0</v>
      </c>
      <c r="O254" s="231">
        <f t="shared" si="97"/>
        <v>45809</v>
      </c>
      <c r="P254" s="232">
        <v>0</v>
      </c>
      <c r="Q254" s="231">
        <f t="shared" si="98"/>
        <v>45809</v>
      </c>
      <c r="R254" s="213">
        <f t="shared" si="99"/>
        <v>76</v>
      </c>
      <c r="S254" s="212">
        <v>45809</v>
      </c>
      <c r="T254" s="212">
        <f t="shared" si="100"/>
        <v>46053</v>
      </c>
      <c r="U254" s="212">
        <f t="shared" si="101"/>
        <v>46076</v>
      </c>
      <c r="V254" s="212">
        <f t="shared" si="102"/>
        <v>46166</v>
      </c>
      <c r="W254" s="223">
        <f t="shared" si="103"/>
        <v>46173</v>
      </c>
      <c r="X254" s="211"/>
      <c r="Y254" s="211"/>
      <c r="Z254" s="229"/>
      <c r="AA254" s="218">
        <v>90</v>
      </c>
      <c r="AB254" s="210"/>
      <c r="AC254" s="210"/>
      <c r="AD254" s="210"/>
      <c r="AE254" s="210"/>
      <c r="AF254" s="210"/>
      <c r="AG254" s="210"/>
    </row>
    <row r="255" spans="1:33" x14ac:dyDescent="0.25">
      <c r="A255" s="209">
        <v>8.08</v>
      </c>
      <c r="B255" s="210" t="s">
        <v>1373</v>
      </c>
      <c r="C255" s="211" t="s">
        <v>1376</v>
      </c>
      <c r="D255" s="211"/>
      <c r="E255" s="231">
        <f t="shared" si="92"/>
        <v>45744</v>
      </c>
      <c r="F255" s="232">
        <v>10</v>
      </c>
      <c r="G255" s="231">
        <f t="shared" si="93"/>
        <v>45754</v>
      </c>
      <c r="H255" s="232">
        <v>0</v>
      </c>
      <c r="I255" s="231">
        <f t="shared" si="94"/>
        <v>45754</v>
      </c>
      <c r="J255" s="232">
        <v>10</v>
      </c>
      <c r="K255" s="231">
        <f t="shared" si="95"/>
        <v>45764</v>
      </c>
      <c r="L255" s="232">
        <v>45</v>
      </c>
      <c r="M255" s="231">
        <f t="shared" si="96"/>
        <v>45809</v>
      </c>
      <c r="N255" s="232">
        <v>0</v>
      </c>
      <c r="O255" s="231">
        <f t="shared" si="97"/>
        <v>45809</v>
      </c>
      <c r="P255" s="232">
        <v>0</v>
      </c>
      <c r="Q255" s="231">
        <f t="shared" si="98"/>
        <v>45809</v>
      </c>
      <c r="R255" s="213">
        <f t="shared" si="99"/>
        <v>65</v>
      </c>
      <c r="S255" s="212">
        <v>45809</v>
      </c>
      <c r="T255" s="212">
        <f t="shared" si="100"/>
        <v>46053</v>
      </c>
      <c r="U255" s="212">
        <f t="shared" si="101"/>
        <v>46076</v>
      </c>
      <c r="V255" s="212">
        <f t="shared" si="102"/>
        <v>46166</v>
      </c>
      <c r="W255" s="223">
        <f t="shared" si="103"/>
        <v>46173</v>
      </c>
      <c r="X255" s="211"/>
      <c r="Y255" s="211"/>
      <c r="Z255" s="229"/>
      <c r="AA255" s="218">
        <v>90</v>
      </c>
      <c r="AB255" s="210"/>
      <c r="AC255" s="210"/>
      <c r="AD255" s="210"/>
      <c r="AE255" s="210"/>
      <c r="AF255" s="210"/>
      <c r="AG255" s="210"/>
    </row>
    <row r="256" spans="1:33" x14ac:dyDescent="0.25">
      <c r="A256" s="209">
        <v>8.09</v>
      </c>
      <c r="B256" s="210" t="s">
        <v>1377</v>
      </c>
      <c r="C256" s="211" t="s">
        <v>1378</v>
      </c>
      <c r="D256" s="211"/>
      <c r="E256" s="231">
        <f t="shared" si="92"/>
        <v>45739</v>
      </c>
      <c r="F256" s="232">
        <v>15</v>
      </c>
      <c r="G256" s="231">
        <f t="shared" si="93"/>
        <v>45754</v>
      </c>
      <c r="H256" s="232">
        <v>0</v>
      </c>
      <c r="I256" s="231">
        <f t="shared" si="94"/>
        <v>45754</v>
      </c>
      <c r="J256" s="232">
        <v>10</v>
      </c>
      <c r="K256" s="231">
        <f t="shared" si="95"/>
        <v>45764</v>
      </c>
      <c r="L256" s="232">
        <v>45</v>
      </c>
      <c r="M256" s="231">
        <f t="shared" si="96"/>
        <v>45809</v>
      </c>
      <c r="N256" s="232">
        <v>0</v>
      </c>
      <c r="O256" s="231">
        <f t="shared" si="97"/>
        <v>45809</v>
      </c>
      <c r="P256" s="232">
        <v>0</v>
      </c>
      <c r="Q256" s="231">
        <f t="shared" si="98"/>
        <v>45809</v>
      </c>
      <c r="R256" s="213">
        <f t="shared" si="99"/>
        <v>70</v>
      </c>
      <c r="S256" s="212">
        <v>45809</v>
      </c>
      <c r="T256" s="212">
        <f t="shared" si="100"/>
        <v>46033</v>
      </c>
      <c r="U256" s="212">
        <f t="shared" si="101"/>
        <v>46056</v>
      </c>
      <c r="V256" s="212">
        <f t="shared" si="102"/>
        <v>46166</v>
      </c>
      <c r="W256" s="223">
        <f t="shared" si="103"/>
        <v>46173</v>
      </c>
      <c r="X256" s="211"/>
      <c r="Y256" s="211"/>
      <c r="Z256" s="229"/>
      <c r="AA256" s="218">
        <v>110</v>
      </c>
      <c r="AB256" s="210"/>
      <c r="AC256" s="210"/>
      <c r="AD256" s="210"/>
      <c r="AE256" s="210"/>
      <c r="AF256" s="210"/>
      <c r="AG256" s="210"/>
    </row>
    <row r="257" spans="1:33" x14ac:dyDescent="0.25">
      <c r="A257" s="209">
        <v>8.09</v>
      </c>
      <c r="B257" s="210" t="s">
        <v>1377</v>
      </c>
      <c r="C257" s="211" t="s">
        <v>1379</v>
      </c>
      <c r="D257" s="211"/>
      <c r="E257" s="231">
        <f t="shared" si="92"/>
        <v>45739</v>
      </c>
      <c r="F257" s="232">
        <v>15</v>
      </c>
      <c r="G257" s="231">
        <f t="shared" si="93"/>
        <v>45754</v>
      </c>
      <c r="H257" s="232">
        <v>0</v>
      </c>
      <c r="I257" s="231">
        <f t="shared" si="94"/>
        <v>45754</v>
      </c>
      <c r="J257" s="232">
        <v>10</v>
      </c>
      <c r="K257" s="231">
        <f t="shared" si="95"/>
        <v>45764</v>
      </c>
      <c r="L257" s="232">
        <v>45</v>
      </c>
      <c r="M257" s="231">
        <f t="shared" si="96"/>
        <v>45809</v>
      </c>
      <c r="N257" s="232">
        <v>0</v>
      </c>
      <c r="O257" s="231">
        <f t="shared" si="97"/>
        <v>45809</v>
      </c>
      <c r="P257" s="232">
        <v>0</v>
      </c>
      <c r="Q257" s="231">
        <f t="shared" si="98"/>
        <v>45809</v>
      </c>
      <c r="R257" s="213">
        <f t="shared" si="99"/>
        <v>70</v>
      </c>
      <c r="S257" s="212">
        <v>45809</v>
      </c>
      <c r="T257" s="212">
        <f t="shared" si="100"/>
        <v>46128</v>
      </c>
      <c r="U257" s="212">
        <f t="shared" si="101"/>
        <v>46151</v>
      </c>
      <c r="V257" s="212">
        <f t="shared" si="102"/>
        <v>46166</v>
      </c>
      <c r="W257" s="223">
        <f t="shared" si="103"/>
        <v>46173</v>
      </c>
      <c r="X257" s="211"/>
      <c r="Y257" s="211"/>
      <c r="Z257" s="229"/>
      <c r="AA257" s="218">
        <v>15</v>
      </c>
      <c r="AB257" s="210"/>
      <c r="AC257" s="210"/>
      <c r="AD257" s="210"/>
      <c r="AE257" s="210"/>
      <c r="AF257" s="210"/>
      <c r="AG257" s="210"/>
    </row>
    <row r="258" spans="1:33" x14ac:dyDescent="0.25">
      <c r="A258" s="209">
        <v>8.09</v>
      </c>
      <c r="B258" s="210" t="s">
        <v>1377</v>
      </c>
      <c r="C258" s="211" t="s">
        <v>1380</v>
      </c>
      <c r="D258" s="211"/>
      <c r="E258" s="231">
        <f t="shared" si="92"/>
        <v>45739</v>
      </c>
      <c r="F258" s="232">
        <v>15</v>
      </c>
      <c r="G258" s="231">
        <f t="shared" si="93"/>
        <v>45754</v>
      </c>
      <c r="H258" s="232">
        <v>0</v>
      </c>
      <c r="I258" s="231">
        <f t="shared" si="94"/>
        <v>45754</v>
      </c>
      <c r="J258" s="232">
        <v>10</v>
      </c>
      <c r="K258" s="231">
        <f t="shared" si="95"/>
        <v>45764</v>
      </c>
      <c r="L258" s="232">
        <v>45</v>
      </c>
      <c r="M258" s="231">
        <f t="shared" si="96"/>
        <v>45809</v>
      </c>
      <c r="N258" s="232">
        <v>0</v>
      </c>
      <c r="O258" s="231">
        <f t="shared" si="97"/>
        <v>45809</v>
      </c>
      <c r="P258" s="232">
        <v>0</v>
      </c>
      <c r="Q258" s="231">
        <f t="shared" si="98"/>
        <v>45809</v>
      </c>
      <c r="R258" s="213">
        <f t="shared" si="99"/>
        <v>70</v>
      </c>
      <c r="S258" s="212">
        <v>45809</v>
      </c>
      <c r="T258" s="212">
        <f t="shared" si="100"/>
        <v>46033</v>
      </c>
      <c r="U258" s="212">
        <f t="shared" si="101"/>
        <v>46056</v>
      </c>
      <c r="V258" s="212">
        <f t="shared" si="102"/>
        <v>46166</v>
      </c>
      <c r="W258" s="223">
        <f t="shared" si="103"/>
        <v>46173</v>
      </c>
      <c r="X258" s="211"/>
      <c r="Y258" s="211"/>
      <c r="Z258" s="229"/>
      <c r="AA258" s="218">
        <v>110</v>
      </c>
      <c r="AB258" s="210"/>
      <c r="AC258" s="210"/>
      <c r="AD258" s="210"/>
      <c r="AE258" s="210"/>
      <c r="AF258" s="210"/>
      <c r="AG258" s="210"/>
    </row>
    <row r="259" spans="1:33" x14ac:dyDescent="0.25">
      <c r="A259" s="209">
        <v>8.09</v>
      </c>
      <c r="B259" s="210" t="s">
        <v>1377</v>
      </c>
      <c r="C259" s="211" t="s">
        <v>1381</v>
      </c>
      <c r="D259" s="211"/>
      <c r="E259" s="231">
        <f t="shared" si="92"/>
        <v>45739</v>
      </c>
      <c r="F259" s="232">
        <v>15</v>
      </c>
      <c r="G259" s="231">
        <f t="shared" si="93"/>
        <v>45754</v>
      </c>
      <c r="H259" s="232">
        <v>0</v>
      </c>
      <c r="I259" s="231">
        <f t="shared" si="94"/>
        <v>45754</v>
      </c>
      <c r="J259" s="232">
        <v>10</v>
      </c>
      <c r="K259" s="231">
        <f t="shared" si="95"/>
        <v>45764</v>
      </c>
      <c r="L259" s="232">
        <v>45</v>
      </c>
      <c r="M259" s="231">
        <f t="shared" si="96"/>
        <v>45809</v>
      </c>
      <c r="N259" s="232">
        <v>0</v>
      </c>
      <c r="O259" s="231">
        <f t="shared" si="97"/>
        <v>45809</v>
      </c>
      <c r="P259" s="232">
        <v>0</v>
      </c>
      <c r="Q259" s="231">
        <f t="shared" si="98"/>
        <v>45809</v>
      </c>
      <c r="R259" s="213">
        <f t="shared" si="99"/>
        <v>70</v>
      </c>
      <c r="S259" s="212">
        <v>45809</v>
      </c>
      <c r="T259" s="212">
        <f t="shared" si="100"/>
        <v>46128</v>
      </c>
      <c r="U259" s="212">
        <f t="shared" si="101"/>
        <v>46151</v>
      </c>
      <c r="V259" s="212">
        <f t="shared" si="102"/>
        <v>46166</v>
      </c>
      <c r="W259" s="223">
        <f t="shared" si="103"/>
        <v>46173</v>
      </c>
      <c r="X259" s="211"/>
      <c r="Y259" s="211"/>
      <c r="Z259" s="229"/>
      <c r="AA259" s="218">
        <v>15</v>
      </c>
      <c r="AB259" s="210"/>
      <c r="AC259" s="210"/>
      <c r="AD259" s="210"/>
      <c r="AE259" s="210"/>
      <c r="AF259" s="210"/>
      <c r="AG259" s="210"/>
    </row>
    <row r="260" spans="1:33" x14ac:dyDescent="0.25">
      <c r="A260" s="209">
        <v>8.09</v>
      </c>
      <c r="B260" s="210" t="s">
        <v>1377</v>
      </c>
      <c r="C260" s="211" t="s">
        <v>1382</v>
      </c>
      <c r="D260" s="211"/>
      <c r="E260" s="231">
        <f t="shared" si="92"/>
        <v>45739</v>
      </c>
      <c r="F260" s="232">
        <v>15</v>
      </c>
      <c r="G260" s="231">
        <f t="shared" si="93"/>
        <v>45754</v>
      </c>
      <c r="H260" s="232">
        <v>0</v>
      </c>
      <c r="I260" s="231">
        <f t="shared" si="94"/>
        <v>45754</v>
      </c>
      <c r="J260" s="232">
        <v>10</v>
      </c>
      <c r="K260" s="231">
        <f t="shared" si="95"/>
        <v>45764</v>
      </c>
      <c r="L260" s="232">
        <v>45</v>
      </c>
      <c r="M260" s="231">
        <f t="shared" si="96"/>
        <v>45809</v>
      </c>
      <c r="N260" s="232">
        <v>0</v>
      </c>
      <c r="O260" s="231">
        <f t="shared" si="97"/>
        <v>45809</v>
      </c>
      <c r="P260" s="232">
        <v>0</v>
      </c>
      <c r="Q260" s="231">
        <f t="shared" si="98"/>
        <v>45809</v>
      </c>
      <c r="R260" s="213">
        <f t="shared" si="99"/>
        <v>70</v>
      </c>
      <c r="S260" s="212">
        <v>45809</v>
      </c>
      <c r="T260" s="212">
        <f t="shared" si="100"/>
        <v>46053</v>
      </c>
      <c r="U260" s="212">
        <f t="shared" si="101"/>
        <v>46076</v>
      </c>
      <c r="V260" s="212">
        <f t="shared" si="102"/>
        <v>46166</v>
      </c>
      <c r="W260" s="223">
        <f t="shared" si="103"/>
        <v>46173</v>
      </c>
      <c r="X260" s="211"/>
      <c r="Y260" s="211"/>
      <c r="Z260" s="229"/>
      <c r="AA260" s="218">
        <v>90</v>
      </c>
      <c r="AB260" s="210"/>
      <c r="AC260" s="210"/>
      <c r="AD260" s="210"/>
      <c r="AE260" s="210"/>
      <c r="AF260" s="210"/>
      <c r="AG260" s="210"/>
    </row>
    <row r="261" spans="1:33" ht="30" x14ac:dyDescent="0.25">
      <c r="A261" s="209">
        <v>8.09</v>
      </c>
      <c r="B261" s="210" t="s">
        <v>1377</v>
      </c>
      <c r="C261" s="211" t="s">
        <v>1383</v>
      </c>
      <c r="D261" s="211"/>
      <c r="E261" s="231">
        <f t="shared" si="92"/>
        <v>45739</v>
      </c>
      <c r="F261" s="232">
        <v>15</v>
      </c>
      <c r="G261" s="231">
        <f t="shared" si="93"/>
        <v>45754</v>
      </c>
      <c r="H261" s="232">
        <v>0</v>
      </c>
      <c r="I261" s="231">
        <f t="shared" si="94"/>
        <v>45754</v>
      </c>
      <c r="J261" s="232">
        <v>10</v>
      </c>
      <c r="K261" s="231">
        <f t="shared" si="95"/>
        <v>45764</v>
      </c>
      <c r="L261" s="232">
        <v>45</v>
      </c>
      <c r="M261" s="231">
        <f t="shared" si="96"/>
        <v>45809</v>
      </c>
      <c r="N261" s="232">
        <v>0</v>
      </c>
      <c r="O261" s="231">
        <f t="shared" si="97"/>
        <v>45809</v>
      </c>
      <c r="P261" s="232">
        <v>0</v>
      </c>
      <c r="Q261" s="231">
        <f t="shared" si="98"/>
        <v>45809</v>
      </c>
      <c r="R261" s="213">
        <f t="shared" si="99"/>
        <v>70</v>
      </c>
      <c r="S261" s="212">
        <v>45809</v>
      </c>
      <c r="T261" s="212">
        <f t="shared" si="100"/>
        <v>46053</v>
      </c>
      <c r="U261" s="212">
        <f t="shared" si="101"/>
        <v>46076</v>
      </c>
      <c r="V261" s="212">
        <f t="shared" si="102"/>
        <v>46166</v>
      </c>
      <c r="W261" s="223">
        <f t="shared" si="103"/>
        <v>46173</v>
      </c>
      <c r="X261" s="211"/>
      <c r="Y261" s="211"/>
      <c r="Z261" s="229"/>
      <c r="AA261" s="218">
        <v>90</v>
      </c>
      <c r="AB261" s="210"/>
      <c r="AC261" s="210"/>
      <c r="AD261" s="210"/>
      <c r="AE261" s="210"/>
      <c r="AF261" s="210"/>
      <c r="AG261" s="210"/>
    </row>
  </sheetData>
  <mergeCells count="21">
    <mergeCell ref="A107:AA107"/>
    <mergeCell ref="A182:AA182"/>
    <mergeCell ref="P13:Q13"/>
    <mergeCell ref="A15:AG15"/>
    <mergeCell ref="A30:AA30"/>
    <mergeCell ref="A34:AA34"/>
    <mergeCell ref="A37:AA37"/>
    <mergeCell ref="A67:AA67"/>
    <mergeCell ref="E13:E14"/>
    <mergeCell ref="F13:G13"/>
    <mergeCell ref="H13:I13"/>
    <mergeCell ref="J13:K13"/>
    <mergeCell ref="L13:M13"/>
    <mergeCell ref="N13:O13"/>
    <mergeCell ref="T11:Z11"/>
    <mergeCell ref="E12:G12"/>
    <mergeCell ref="H12:I12"/>
    <mergeCell ref="J12:K12"/>
    <mergeCell ref="L12:M12"/>
    <mergeCell ref="N12:O12"/>
    <mergeCell ref="P12:Q12"/>
  </mergeCells>
  <conditionalFormatting sqref="E16:E29 G16:G29 I16:I29 K16:K29 M16:M29 O16:O29 Q16:Q29 E31:E33 G31:G33 I31:I33 K31:K33 M31:M33 O31:O33 Q31:Q33 E35:E36 G35:G36 I35:I36 K35:K36 M35:M36 O35:O36 Q35:Q36 E38:E66 G38:G66 I38:I66 K38:K66 M38:M66 O38:O66 Q38:Q66 E68:E106 G68:G106 I68:I106 K68:K106 M68:M106 O68:O106 Q68:Q106 E108:E181 G108:G181 I108:I181 K108:K181 M108:M181 O108:O181 Q108:Q181 E183:E261 G183:G261 I183:I261 K183:K261 M183:M261 O183:O261 Q183:Q261">
    <cfRule type="cellIs" dxfId="146" priority="1" operator="lessThanOrEqual">
      <formula>TODAY()</formula>
    </cfRule>
    <cfRule type="cellIs" dxfId="145" priority="2" operator="lessThanOrEqual">
      <formula>TODAY()+7</formula>
    </cfRule>
  </conditionalFormatting>
  <conditionalFormatting sqref="U16:U29">
    <cfRule type="cellIs" dxfId="144" priority="15" operator="between">
      <formula>$C$10</formula>
      <formula>$C$11</formula>
    </cfRule>
    <cfRule type="cellIs" dxfId="143" priority="16" operator="between">
      <formula>$C$9</formula>
      <formula>$C$10</formula>
    </cfRule>
  </conditionalFormatting>
  <conditionalFormatting sqref="U31:U33">
    <cfRule type="cellIs" dxfId="142" priority="13" operator="between">
      <formula>$C$10</formula>
      <formula>$C$11</formula>
    </cfRule>
    <cfRule type="cellIs" dxfId="141" priority="14" operator="between">
      <formula>$C$9</formula>
      <formula>$C$10</formula>
    </cfRule>
  </conditionalFormatting>
  <conditionalFormatting sqref="U35:U36">
    <cfRule type="cellIs" dxfId="140" priority="11" operator="between">
      <formula>$C$10</formula>
      <formula>$C$11</formula>
    </cfRule>
    <cfRule type="cellIs" dxfId="139" priority="12" operator="between">
      <formula>$C$9</formula>
      <formula>$C$10</formula>
    </cfRule>
  </conditionalFormatting>
  <conditionalFormatting sqref="U38:U66">
    <cfRule type="cellIs" dxfId="138" priority="9" operator="between">
      <formula>$C$10</formula>
      <formula>$C$11</formula>
    </cfRule>
    <cfRule type="cellIs" dxfId="137" priority="10" operator="between">
      <formula>$C$9</formula>
      <formula>$C$10</formula>
    </cfRule>
  </conditionalFormatting>
  <conditionalFormatting sqref="U68:U106">
    <cfRule type="cellIs" dxfId="136" priority="7" operator="between">
      <formula>$C$10</formula>
      <formula>$C$11</formula>
    </cfRule>
    <cfRule type="cellIs" dxfId="135" priority="8" operator="between">
      <formula>$C$9</formula>
      <formula>$C$10</formula>
    </cfRule>
  </conditionalFormatting>
  <conditionalFormatting sqref="U108:U181">
    <cfRule type="cellIs" dxfId="134" priority="5" operator="between">
      <formula>$C$10</formula>
      <formula>$C$11</formula>
    </cfRule>
    <cfRule type="cellIs" dxfId="133" priority="6" operator="between">
      <formula>$C$9</formula>
      <formula>$C$10</formula>
    </cfRule>
  </conditionalFormatting>
  <conditionalFormatting sqref="U183:U261">
    <cfRule type="cellIs" dxfId="132" priority="3" operator="between">
      <formula>$C$10</formula>
      <formula>$C$11</formula>
    </cfRule>
    <cfRule type="cellIs" dxfId="131" priority="4" operator="between">
      <formula>$C$9</formula>
      <formula>$C$10</formula>
    </cfRule>
  </conditionalFormatting>
  <conditionalFormatting sqref="Y16:Y20 Y23 Y31:Y33 Y38:Y66">
    <cfRule type="containsText" dxfId="130" priority="125" operator="containsText" text="Pendiente">
      <formula>NOT(ISERROR(SEARCH("Pendiente",Y16)))</formula>
    </cfRule>
    <cfRule type="containsText" dxfId="129" priority="126" operator="containsText" text="Verificar">
      <formula>NOT(ISERROR(SEARCH("Verificar",Y16)))</formula>
    </cfRule>
  </conditionalFormatting>
  <conditionalFormatting sqref="Y16:Y20">
    <cfRule type="containsText" dxfId="128" priority="119" operator="containsText" text="Todavia">
      <formula>NOT(ISERROR(SEARCH("Todavia",Y16)))</formula>
    </cfRule>
    <cfRule type="containsText" dxfId="127" priority="120" operator="containsText" text="Atento">
      <formula>NOT(ISERROR(SEARCH("Atento",Y16)))</formula>
    </cfRule>
    <cfRule type="containsText" dxfId="126" priority="121" operator="containsText" text="Coordinar">
      <formula>NOT(ISERROR(SEARCH("Coordinar",Y16)))</formula>
    </cfRule>
    <cfRule type="containsText" dxfId="125" priority="122" operator="containsText" text="Todavia">
      <formula>NOT(ISERROR(SEARCH("Todavia",Y16)))</formula>
    </cfRule>
    <cfRule type="containsText" dxfId="124" priority="123" operator="containsText" text="Listo">
      <formula>NOT(ISERROR(SEARCH("Listo",Y16)))</formula>
    </cfRule>
    <cfRule type="containsText" dxfId="123" priority="124" operator="containsText" text="Alerta">
      <formula>NOT(ISERROR(SEARCH("Alerta",Y16)))</formula>
    </cfRule>
    <cfRule type="containsText" dxfId="122" priority="127" operator="containsText" text="Todavia">
      <formula>NOT(ISERROR(SEARCH("Todavia",Y16)))</formula>
    </cfRule>
    <cfRule type="containsText" dxfId="121" priority="128" operator="containsText" text="Atento">
      <formula>NOT(ISERROR(SEARCH("Atento",Y16)))</formula>
    </cfRule>
    <cfRule type="containsText" dxfId="120" priority="129" operator="containsText" text="Paso">
      <formula>NOT(ISERROR(SEARCH("Paso",Y16)))</formula>
    </cfRule>
    <cfRule type="containsText" dxfId="119" priority="130" operator="containsText" text="Listo">
      <formula>NOT(ISERROR(SEARCH("Listo",Y16)))</formula>
    </cfRule>
    <cfRule type="containsText" dxfId="118" priority="131" operator="containsText" text="Alerta">
      <formula>NOT(ISERROR(SEARCH("Alerta",Y16)))</formula>
    </cfRule>
  </conditionalFormatting>
  <conditionalFormatting sqref="Y16:Y28">
    <cfRule type="containsText" dxfId="117" priority="114" operator="containsText" text="Paso">
      <formula>NOT(ISERROR(SEARCH("Paso",Y16)))</formula>
    </cfRule>
    <cfRule type="containsText" dxfId="116" priority="115" operator="containsText" text="Listo">
      <formula>NOT(ISERROR(SEARCH("Listo",Y16)))</formula>
    </cfRule>
    <cfRule type="containsText" dxfId="115" priority="116" operator="containsText" text="Alerta">
      <formula>NOT(ISERROR(SEARCH("Alerta",Y16)))</formula>
    </cfRule>
  </conditionalFormatting>
  <conditionalFormatting sqref="Y16:Y29">
    <cfRule type="containsText" dxfId="114" priority="99" operator="containsText" text="Proceso">
      <formula>NOT(ISERROR(SEARCH("Proceso",Y16)))</formula>
    </cfRule>
    <cfRule type="containsText" dxfId="113" priority="100" operator="containsText" text="Entregado">
      <formula>NOT(ISERROR(SEARCH("Entregado",Y16)))</formula>
    </cfRule>
  </conditionalFormatting>
  <conditionalFormatting sqref="Y21:Y28">
    <cfRule type="containsText" dxfId="112" priority="101" operator="containsText" text="Paso">
      <formula>NOT(ISERROR(SEARCH("Paso",Y21)))</formula>
    </cfRule>
    <cfRule type="containsText" dxfId="111" priority="102" operator="containsText" text="Listo">
      <formula>NOT(ISERROR(SEARCH("Listo",Y21)))</formula>
    </cfRule>
    <cfRule type="containsText" dxfId="110" priority="103" operator="containsText" text="Alerta">
      <formula>NOT(ISERROR(SEARCH("Alerta",Y21)))</formula>
    </cfRule>
    <cfRule type="containsText" dxfId="109" priority="104" operator="containsText" text="Todavia">
      <formula>NOT(ISERROR(SEARCH("Todavia",Y21)))</formula>
    </cfRule>
    <cfRule type="containsText" dxfId="108" priority="105" operator="containsText" text="Atento">
      <formula>NOT(ISERROR(SEARCH("Atento",Y21)))</formula>
    </cfRule>
    <cfRule type="containsText" dxfId="107" priority="106" operator="containsText" text="Coordinar">
      <formula>NOT(ISERROR(SEARCH("Coordinar",Y21)))</formula>
    </cfRule>
    <cfRule type="containsText" dxfId="106" priority="107" operator="containsText" text="Todavia">
      <formula>NOT(ISERROR(SEARCH("Todavia",Y21)))</formula>
    </cfRule>
    <cfRule type="containsText" dxfId="105" priority="108" operator="containsText" text="Listo">
      <formula>NOT(ISERROR(SEARCH("Listo",Y21)))</formula>
    </cfRule>
    <cfRule type="containsText" dxfId="104" priority="109" operator="containsText" text="Alerta">
      <formula>NOT(ISERROR(SEARCH("Alerta",Y21)))</formula>
    </cfRule>
    <cfRule type="containsText" dxfId="103" priority="112" operator="containsText" text="Todavia">
      <formula>NOT(ISERROR(SEARCH("Todavia",Y21)))</formula>
    </cfRule>
    <cfRule type="containsText" dxfId="102" priority="113" operator="containsText" text="Atento">
      <formula>NOT(ISERROR(SEARCH("Atento",Y21)))</formula>
    </cfRule>
  </conditionalFormatting>
  <conditionalFormatting sqref="Y21:Y29">
    <cfRule type="containsText" dxfId="101" priority="110" operator="containsText" text="Pendiente">
      <formula>NOT(ISERROR(SEARCH("Pendiente",Y21)))</formula>
    </cfRule>
    <cfRule type="containsText" dxfId="100" priority="111" operator="containsText" text="Verificar">
      <formula>NOT(ISERROR(SEARCH("Verificar",Y21)))</formula>
    </cfRule>
  </conditionalFormatting>
  <conditionalFormatting sqref="Y23 Y29 Y31:Y33 Y38:Y66 Y68:Y102">
    <cfRule type="containsText" dxfId="99" priority="133" operator="containsText" text="Todavia">
      <formula>NOT(ISERROR(SEARCH("Todavia",Y23)))</formula>
    </cfRule>
    <cfRule type="containsText" dxfId="98" priority="134" operator="containsText" text="Listo">
      <formula>NOT(ISERROR(SEARCH("Listo",Y23)))</formula>
    </cfRule>
    <cfRule type="containsText" dxfId="97" priority="135" operator="containsText" text="Alerta">
      <formula>NOT(ISERROR(SEARCH("Alerta",Y23)))</formula>
    </cfRule>
    <cfRule type="containsText" dxfId="96" priority="139" operator="containsText" text="Atento">
      <formula>NOT(ISERROR(SEARCH("Atento",Y23)))</formula>
    </cfRule>
    <cfRule type="containsText" dxfId="95" priority="140" operator="containsText" text="Paso">
      <formula>NOT(ISERROR(SEARCH("Paso",Y23)))</formula>
    </cfRule>
    <cfRule type="containsText" dxfId="94" priority="141" operator="containsText" text="Listo">
      <formula>NOT(ISERROR(SEARCH("Listo",Y23)))</formula>
    </cfRule>
    <cfRule type="containsText" dxfId="93" priority="142" operator="containsText" text="Alerta">
      <formula>NOT(ISERROR(SEARCH("Alerta",Y23)))</formula>
    </cfRule>
  </conditionalFormatting>
  <conditionalFormatting sqref="Y23 Y31:Y33 Y38:Y66 Y29 Y68:Y102">
    <cfRule type="containsText" dxfId="92" priority="132" operator="containsText" text="Coordinar">
      <formula>NOT(ISERROR(SEARCH("Coordinar",Y23)))</formula>
    </cfRule>
  </conditionalFormatting>
  <conditionalFormatting sqref="Y23 Y31:Y33 Y38:Y66 Y68:Y102 Y29">
    <cfRule type="containsText" dxfId="91" priority="138" operator="containsText" text="Todavia">
      <formula>NOT(ISERROR(SEARCH("Todavia",Y23)))</formula>
    </cfRule>
  </conditionalFormatting>
  <conditionalFormatting sqref="Y23 Y31:Y33 Y38:Y66 Y68:Y102">
    <cfRule type="containsText" dxfId="90" priority="136" operator="containsText" text="Pendiente">
      <formula>NOT(ISERROR(SEARCH("Pendiente",Y23)))</formula>
    </cfRule>
    <cfRule type="containsText" dxfId="89" priority="137" operator="containsText" text="Verificar">
      <formula>NOT(ISERROR(SEARCH("Verificar",Y23)))</formula>
    </cfRule>
  </conditionalFormatting>
  <conditionalFormatting sqref="Y23 Y31:Y33 Y38:Y66">
    <cfRule type="containsText" dxfId="88" priority="117" operator="containsText" text="Proceso">
      <formula>NOT(ISERROR(SEARCH("Proceso",Y23)))</formula>
    </cfRule>
    <cfRule type="containsText" dxfId="87" priority="118" operator="containsText" text="Entregado">
      <formula>NOT(ISERROR(SEARCH("Entregado",Y23)))</formula>
    </cfRule>
  </conditionalFormatting>
  <conditionalFormatting sqref="Y35">
    <cfRule type="containsText" dxfId="86" priority="47" operator="containsText" text="Coordinar">
      <formula>NOT(ISERROR(SEARCH("Coordinar",Y35)))</formula>
    </cfRule>
    <cfRule type="containsText" dxfId="85" priority="48" operator="containsText" text="Todavia">
      <formula>NOT(ISERROR(SEARCH("Todavia",Y35)))</formula>
    </cfRule>
    <cfRule type="containsText" dxfId="84" priority="49" operator="containsText" text="Listo">
      <formula>NOT(ISERROR(SEARCH("Listo",Y35)))</formula>
    </cfRule>
    <cfRule type="containsText" dxfId="83" priority="50" operator="containsText" text="Alerta">
      <formula>NOT(ISERROR(SEARCH("Alerta",Y35)))</formula>
    </cfRule>
    <cfRule type="containsText" dxfId="82" priority="51" operator="containsText" text="Pendiente">
      <formula>NOT(ISERROR(SEARCH("Pendiente",Y35)))</formula>
    </cfRule>
    <cfRule type="containsText" dxfId="81" priority="52" operator="containsText" text="Verificar">
      <formula>NOT(ISERROR(SEARCH("Verificar",Y35)))</formula>
    </cfRule>
    <cfRule type="containsText" dxfId="80" priority="53" operator="containsText" text="Paso">
      <formula>NOT(ISERROR(SEARCH("Paso",Y35)))</formula>
    </cfRule>
    <cfRule type="containsText" dxfId="79" priority="54" operator="containsText" text="Listo">
      <formula>NOT(ISERROR(SEARCH("Listo",Y35)))</formula>
    </cfRule>
    <cfRule type="containsText" dxfId="78" priority="55" operator="containsText" text="Alerta">
      <formula>NOT(ISERROR(SEARCH("Alerta",Y35)))</formula>
    </cfRule>
    <cfRule type="containsText" dxfId="77" priority="56" operator="containsText" text="Todavia">
      <formula>NOT(ISERROR(SEARCH("Todavia",Y35)))</formula>
    </cfRule>
    <cfRule type="containsText" dxfId="76" priority="57" operator="containsText" text="Atento">
      <formula>NOT(ISERROR(SEARCH("Atento",Y35)))</formula>
    </cfRule>
    <cfRule type="containsText" dxfId="75" priority="60" operator="containsText" text="Paso">
      <formula>NOT(ISERROR(SEARCH("Paso",Y35)))</formula>
    </cfRule>
    <cfRule type="containsText" dxfId="74" priority="61" operator="containsText" text="Listo">
      <formula>NOT(ISERROR(SEARCH("Listo",Y35)))</formula>
    </cfRule>
    <cfRule type="containsText" dxfId="73" priority="62" operator="containsText" text="Alerta">
      <formula>NOT(ISERROR(SEARCH("Alerta",Y35)))</formula>
    </cfRule>
    <cfRule type="containsText" dxfId="72" priority="63" operator="containsText" text="Todavia">
      <formula>NOT(ISERROR(SEARCH("Todavia",Y35)))</formula>
    </cfRule>
    <cfRule type="containsText" dxfId="71" priority="64" operator="containsText" text="Atento">
      <formula>NOT(ISERROR(SEARCH("Atento",Y35)))</formula>
    </cfRule>
    <cfRule type="containsText" dxfId="70" priority="67" operator="containsText" text="Listo">
      <formula>NOT(ISERROR(SEARCH("Listo",Y35)))</formula>
    </cfRule>
    <cfRule type="containsText" dxfId="69" priority="68" operator="containsText" text="Alerta">
      <formula>NOT(ISERROR(SEARCH("Alerta",Y35)))</formula>
    </cfRule>
    <cfRule type="containsText" dxfId="68" priority="69" operator="containsText" text="Pendiente">
      <formula>NOT(ISERROR(SEARCH("Pendiente",Y35)))</formula>
    </cfRule>
    <cfRule type="containsText" dxfId="67" priority="70" operator="containsText" text="Verificar">
      <formula>NOT(ISERROR(SEARCH("Verificar",Y35)))</formula>
    </cfRule>
    <cfRule type="containsText" dxfId="66" priority="71" operator="containsText" text="Todavia">
      <formula>NOT(ISERROR(SEARCH("Todavia",Y35)))</formula>
    </cfRule>
    <cfRule type="containsText" dxfId="65" priority="72" operator="containsText" text="Atento">
      <formula>NOT(ISERROR(SEARCH("Atento",Y35)))</formula>
    </cfRule>
    <cfRule type="containsText" dxfId="64" priority="73" operator="containsText" text="Paso">
      <formula>NOT(ISERROR(SEARCH("Paso",Y35)))</formula>
    </cfRule>
  </conditionalFormatting>
  <conditionalFormatting sqref="Y35:Y36">
    <cfRule type="containsText" dxfId="63" priority="58" operator="containsText" text="Proceso">
      <formula>NOT(ISERROR(SEARCH("Proceso",Y35)))</formula>
    </cfRule>
    <cfRule type="containsText" dxfId="62" priority="59" operator="containsText" text="Entregado">
      <formula>NOT(ISERROR(SEARCH("Entregado",Y35)))</formula>
    </cfRule>
    <cfRule type="containsText" dxfId="61" priority="65" operator="containsText" text="Coordinar">
      <formula>NOT(ISERROR(SEARCH("Coordinar",Y35)))</formula>
    </cfRule>
    <cfRule type="containsText" dxfId="60" priority="66" operator="containsText" text="Todavia">
      <formula>NOT(ISERROR(SEARCH("Todavia",Y35)))</formula>
    </cfRule>
    <cfRule type="containsText" dxfId="59" priority="74" operator="containsText" text="Listo">
      <formula>NOT(ISERROR(SEARCH("Listo",Y35)))</formula>
    </cfRule>
    <cfRule type="containsText" dxfId="58" priority="75" operator="containsText" text="Alerta">
      <formula>NOT(ISERROR(SEARCH("Alerta",Y35)))</formula>
    </cfRule>
  </conditionalFormatting>
  <conditionalFormatting sqref="Y36">
    <cfRule type="containsText" dxfId="57" priority="76" operator="containsText" text="Pendiente">
      <formula>NOT(ISERROR(SEARCH("Pendiente",Y36)))</formula>
    </cfRule>
    <cfRule type="containsText" dxfId="56" priority="77" operator="containsText" text="Verificar">
      <formula>NOT(ISERROR(SEARCH("Verificar",Y36)))</formula>
    </cfRule>
    <cfRule type="containsText" dxfId="55" priority="78" operator="containsText" text="Paso">
      <formula>NOT(ISERROR(SEARCH("Paso",Y36)))</formula>
    </cfRule>
    <cfRule type="containsText" dxfId="54" priority="79" operator="containsText" text="Listo">
      <formula>NOT(ISERROR(SEARCH("Listo",Y36)))</formula>
    </cfRule>
    <cfRule type="containsText" dxfId="53" priority="80" operator="containsText" text="Alerta">
      <formula>NOT(ISERROR(SEARCH("Alerta",Y36)))</formula>
    </cfRule>
    <cfRule type="containsText" dxfId="52" priority="81" operator="containsText" text="Todavia">
      <formula>NOT(ISERROR(SEARCH("Todavia",Y36)))</formula>
    </cfRule>
    <cfRule type="containsText" dxfId="51" priority="82" operator="containsText" text="Atento">
      <formula>NOT(ISERROR(SEARCH("Atento",Y36)))</formula>
    </cfRule>
    <cfRule type="containsText" dxfId="50" priority="83" operator="containsText" text="Paso">
      <formula>NOT(ISERROR(SEARCH("Paso",Y36)))</formula>
    </cfRule>
    <cfRule type="containsText" dxfId="49" priority="84" operator="containsText" text="Listo">
      <formula>NOT(ISERROR(SEARCH("Listo",Y36)))</formula>
    </cfRule>
    <cfRule type="containsText" dxfId="48" priority="85" operator="containsText" text="Alerta">
      <formula>NOT(ISERROR(SEARCH("Alerta",Y36)))</formula>
    </cfRule>
    <cfRule type="containsText" dxfId="47" priority="86" operator="containsText" text="Todavia">
      <formula>NOT(ISERROR(SEARCH("Todavia",Y36)))</formula>
    </cfRule>
    <cfRule type="containsText" dxfId="46" priority="87" operator="containsText" text="Atento">
      <formula>NOT(ISERROR(SEARCH("Atento",Y36)))</formula>
    </cfRule>
    <cfRule type="containsText" dxfId="45" priority="88" operator="containsText" text="Coordinar">
      <formula>NOT(ISERROR(SEARCH("Coordinar",Y36)))</formula>
    </cfRule>
    <cfRule type="containsText" dxfId="44" priority="89" operator="containsText" text="Todavia">
      <formula>NOT(ISERROR(SEARCH("Todavia",Y36)))</formula>
    </cfRule>
    <cfRule type="containsText" dxfId="43" priority="90" operator="containsText" text="Listo">
      <formula>NOT(ISERROR(SEARCH("Listo",Y36)))</formula>
    </cfRule>
    <cfRule type="containsText" dxfId="42" priority="91" operator="containsText" text="Alerta">
      <formula>NOT(ISERROR(SEARCH("Alerta",Y36)))</formula>
    </cfRule>
    <cfRule type="containsText" dxfId="41" priority="92" operator="containsText" text="Pendiente">
      <formula>NOT(ISERROR(SEARCH("Pendiente",Y36)))</formula>
    </cfRule>
    <cfRule type="containsText" dxfId="40" priority="93" operator="containsText" text="Verificar">
      <formula>NOT(ISERROR(SEARCH("Verificar",Y36)))</formula>
    </cfRule>
    <cfRule type="containsText" dxfId="39" priority="94" operator="containsText" text="Todavia">
      <formula>NOT(ISERROR(SEARCH("Todavia",Y36)))</formula>
    </cfRule>
    <cfRule type="containsText" dxfId="38" priority="95" operator="containsText" text="Atento">
      <formula>NOT(ISERROR(SEARCH("Atento",Y36)))</formula>
    </cfRule>
    <cfRule type="containsText" dxfId="37" priority="96" operator="containsText" text="Paso">
      <formula>NOT(ISERROR(SEARCH("Paso",Y36)))</formula>
    </cfRule>
    <cfRule type="containsText" dxfId="36" priority="97" operator="containsText" text="Listo">
      <formula>NOT(ISERROR(SEARCH("Listo",Y36)))</formula>
    </cfRule>
    <cfRule type="containsText" dxfId="35" priority="98" operator="containsText" text="Alerta">
      <formula>NOT(ISERROR(SEARCH("Alerta",Y36)))</formula>
    </cfRule>
  </conditionalFormatting>
  <conditionalFormatting sqref="Y68:Y106">
    <cfRule type="containsText" dxfId="34" priority="29" operator="containsText" text="Proceso">
      <formula>NOT(ISERROR(SEARCH("Proceso",Y68)))</formula>
    </cfRule>
    <cfRule type="containsText" dxfId="33" priority="30" operator="containsText" text="Entregado">
      <formula>NOT(ISERROR(SEARCH("Entregado",Y68)))</formula>
    </cfRule>
    <cfRule type="containsText" dxfId="32" priority="40" operator="containsText" text="Pendiente">
      <formula>NOT(ISERROR(SEARCH("Pendiente",Y68)))</formula>
    </cfRule>
    <cfRule type="containsText" dxfId="31" priority="41" operator="containsText" text="Verificar">
      <formula>NOT(ISERROR(SEARCH("Verificar",Y68)))</formula>
    </cfRule>
  </conditionalFormatting>
  <conditionalFormatting sqref="Y103:Y106">
    <cfRule type="containsText" dxfId="30" priority="18" operator="containsText" text="Coordinar">
      <formula>NOT(ISERROR(SEARCH("Coordinar",Y103)))</formula>
    </cfRule>
    <cfRule type="containsText" dxfId="29" priority="19" operator="containsText" text="Todavia">
      <formula>NOT(ISERROR(SEARCH("Todavia",Y103)))</formula>
    </cfRule>
    <cfRule type="containsText" dxfId="28" priority="20" operator="containsText" text="Listo">
      <formula>NOT(ISERROR(SEARCH("Listo",Y103)))</formula>
    </cfRule>
    <cfRule type="containsText" dxfId="27" priority="21" operator="containsText" text="Alerta">
      <formula>NOT(ISERROR(SEARCH("Alerta",Y103)))</formula>
    </cfRule>
    <cfRule type="containsText" dxfId="26" priority="22" operator="containsText" text="Pendiente">
      <formula>NOT(ISERROR(SEARCH("Pendiente",Y103)))</formula>
    </cfRule>
    <cfRule type="containsText" dxfId="25" priority="23" operator="containsText" text="Verificar">
      <formula>NOT(ISERROR(SEARCH("Verificar",Y103)))</formula>
    </cfRule>
    <cfRule type="containsText" dxfId="24" priority="24" operator="containsText" text="Paso">
      <formula>NOT(ISERROR(SEARCH("Paso",Y103)))</formula>
    </cfRule>
    <cfRule type="containsText" dxfId="23" priority="25" operator="containsText" text="Listo">
      <formula>NOT(ISERROR(SEARCH("Listo",Y103)))</formula>
    </cfRule>
    <cfRule type="containsText" dxfId="22" priority="26" operator="containsText" text="Alerta">
      <formula>NOT(ISERROR(SEARCH("Alerta",Y103)))</formula>
    </cfRule>
    <cfRule type="containsText" dxfId="21" priority="27" operator="containsText" text="Todavia">
      <formula>NOT(ISERROR(SEARCH("Todavia",Y103)))</formula>
    </cfRule>
    <cfRule type="containsText" dxfId="20" priority="28" operator="containsText" text="Atento">
      <formula>NOT(ISERROR(SEARCH("Atento",Y103)))</formula>
    </cfRule>
    <cfRule type="containsText" dxfId="19" priority="31" operator="containsText" text="Paso">
      <formula>NOT(ISERROR(SEARCH("Paso",Y103)))</formula>
    </cfRule>
    <cfRule type="containsText" dxfId="18" priority="32" operator="containsText" text="Listo">
      <formula>NOT(ISERROR(SEARCH("Listo",Y103)))</formula>
    </cfRule>
    <cfRule type="containsText" dxfId="17" priority="33" operator="containsText" text="Alerta">
      <formula>NOT(ISERROR(SEARCH("Alerta",Y103)))</formula>
    </cfRule>
    <cfRule type="containsText" dxfId="16" priority="34" operator="containsText" text="Todavia">
      <formula>NOT(ISERROR(SEARCH("Todavia",Y103)))</formula>
    </cfRule>
    <cfRule type="containsText" dxfId="15" priority="35" operator="containsText" text="Atento">
      <formula>NOT(ISERROR(SEARCH("Atento",Y103)))</formula>
    </cfRule>
    <cfRule type="containsText" dxfId="14" priority="36" operator="containsText" text="Coordinar">
      <formula>NOT(ISERROR(SEARCH("Coordinar",Y103)))</formula>
    </cfRule>
    <cfRule type="containsText" dxfId="13" priority="37" operator="containsText" text="Todavia">
      <formula>NOT(ISERROR(SEARCH("Todavia",Y103)))</formula>
    </cfRule>
    <cfRule type="containsText" dxfId="12" priority="38" operator="containsText" text="Listo">
      <formula>NOT(ISERROR(SEARCH("Listo",Y103)))</formula>
    </cfRule>
    <cfRule type="containsText" dxfId="11" priority="39" operator="containsText" text="Alerta">
      <formula>NOT(ISERROR(SEARCH("Alerta",Y103)))</formula>
    </cfRule>
    <cfRule type="containsText" dxfId="10" priority="42" operator="containsText" text="Todavia">
      <formula>NOT(ISERROR(SEARCH("Todavia",Y103)))</formula>
    </cfRule>
    <cfRule type="containsText" dxfId="9" priority="43" operator="containsText" text="Atento">
      <formula>NOT(ISERROR(SEARCH("Atento",Y103)))</formula>
    </cfRule>
    <cfRule type="containsText" dxfId="8" priority="44" operator="containsText" text="Paso">
      <formula>NOT(ISERROR(SEARCH("Paso",Y103)))</formula>
    </cfRule>
    <cfRule type="containsText" dxfId="7" priority="45" operator="containsText" text="Listo">
      <formula>NOT(ISERROR(SEARCH("Listo",Y103)))</formula>
    </cfRule>
    <cfRule type="containsText" dxfId="6" priority="46" operator="containsText" text="Alerta">
      <formula>NOT(ISERROR(SEARCH("Alerta",Y103)))</formula>
    </cfRule>
  </conditionalFormatting>
  <conditionalFormatting sqref="AE16:AE20">
    <cfRule type="cellIs" dxfId="5" priority="17" operator="lessThan">
      <formula>0</formula>
    </cfRule>
  </conditionalFormatting>
  <dataValidations count="1">
    <dataValidation type="decimal" operator="equal" allowBlank="1" showInputMessage="1" showErrorMessage="1" sqref="B35:B36 B21:B28" xr:uid="{AAE1D42F-867F-431A-B719-C75386D51128}">
      <formula1>5.45646E-22</formula1>
    </dataValidation>
  </dataValidations>
  <pageMargins left="0.7" right="0.7" top="0.75" bottom="0.75" header="0.3" footer="0.3"/>
  <pageSetup paperSize="9" orientation="portrait" horizontalDpi="1200" verticalDpi="1200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244E6-5A1F-4D19-83AF-9CCA1BBA0A08}">
  <sheetPr codeName="Hoja6"/>
  <dimension ref="A1:BJ1013"/>
  <sheetViews>
    <sheetView showGridLines="0" zoomScale="78" zoomScaleNormal="78" workbookViewId="0">
      <pane ySplit="5" topLeftCell="A39" activePane="bottomLeft" state="frozen"/>
      <selection pane="bottomLeft" activeCell="J14" sqref="J14"/>
    </sheetView>
  </sheetViews>
  <sheetFormatPr baseColWidth="10" defaultColWidth="12.42578125" defaultRowHeight="15" customHeight="1" x14ac:dyDescent="0.25"/>
  <cols>
    <col min="1" max="1" width="19" style="539" customWidth="1"/>
    <col min="2" max="2" width="19.140625" style="539" customWidth="1"/>
    <col min="3" max="3" width="36.42578125" style="539" customWidth="1"/>
    <col min="4" max="4" width="21.42578125" style="539" customWidth="1"/>
    <col min="5" max="5" width="14.140625" style="539" customWidth="1"/>
    <col min="6" max="6" width="15.5703125" style="541" customWidth="1"/>
    <col min="7" max="7" width="20.5703125" style="542" customWidth="1"/>
    <col min="8" max="8" width="13.85546875" style="539" customWidth="1"/>
    <col min="9" max="9" width="13" style="539" customWidth="1"/>
    <col min="10" max="10" width="46.140625" style="539" customWidth="1"/>
    <col min="11" max="11" width="6" style="539" bestFit="1" customWidth="1"/>
    <col min="12" max="52" width="2.42578125" style="539" customWidth="1"/>
    <col min="53" max="53" width="2.5703125" style="539" customWidth="1"/>
    <col min="54" max="61" width="2.42578125" style="539" customWidth="1"/>
    <col min="62" max="62" width="5.85546875" style="539" customWidth="1"/>
    <col min="63" max="16384" width="12.42578125" style="539"/>
  </cols>
  <sheetData>
    <row r="1" spans="1:62" ht="6.75" customHeight="1" x14ac:dyDescent="0.25">
      <c r="D1" s="540"/>
      <c r="E1" s="540"/>
      <c r="H1" s="540"/>
      <c r="I1" s="542"/>
      <c r="J1" s="540"/>
    </row>
    <row r="2" spans="1:62" ht="24.75" customHeight="1" thickBot="1" x14ac:dyDescent="0.45">
      <c r="C2" s="543" t="s">
        <v>1384</v>
      </c>
      <c r="D2" s="544"/>
      <c r="E2" s="545"/>
      <c r="H2" s="544" t="s">
        <v>1385</v>
      </c>
      <c r="I2" s="546"/>
      <c r="J2" s="547"/>
      <c r="K2" s="548"/>
      <c r="L2" s="548"/>
      <c r="M2" s="548"/>
      <c r="N2" s="548"/>
      <c r="O2" s="548"/>
      <c r="P2" s="548"/>
      <c r="Q2" s="548"/>
      <c r="R2" s="548"/>
      <c r="S2" s="548"/>
      <c r="T2" s="548"/>
      <c r="U2" s="548"/>
      <c r="V2" s="548"/>
      <c r="W2" s="548"/>
      <c r="X2" s="548"/>
      <c r="Y2" s="548"/>
      <c r="Z2" s="548"/>
      <c r="AA2" s="548"/>
      <c r="AB2" s="548"/>
      <c r="AC2" s="548"/>
      <c r="AD2" s="548"/>
      <c r="AE2" s="548"/>
      <c r="AF2" s="548"/>
      <c r="AG2" s="548"/>
      <c r="AH2" s="548"/>
      <c r="AI2" s="548"/>
      <c r="AJ2" s="548"/>
      <c r="AK2" s="548"/>
      <c r="AL2" s="548"/>
      <c r="AM2" s="548"/>
      <c r="AN2" s="548"/>
      <c r="AO2" s="548"/>
      <c r="AP2" s="548"/>
      <c r="AQ2" s="548"/>
      <c r="AR2" s="548"/>
      <c r="AS2" s="548"/>
      <c r="AT2" s="548"/>
      <c r="AU2" s="548"/>
      <c r="AV2" s="548"/>
      <c r="AW2" s="548"/>
      <c r="AX2" s="548"/>
      <c r="AY2" s="548"/>
      <c r="AZ2" s="548"/>
      <c r="BA2" s="548"/>
      <c r="BB2" s="548"/>
      <c r="BC2" s="548"/>
      <c r="BD2" s="548"/>
      <c r="BE2" s="548"/>
      <c r="BF2" s="548"/>
      <c r="BG2" s="548"/>
      <c r="BH2" s="548"/>
      <c r="BI2" s="548"/>
      <c r="BJ2" s="548"/>
    </row>
    <row r="3" spans="1:62" ht="16.5" customHeight="1" thickBot="1" x14ac:dyDescent="0.3">
      <c r="D3" s="540"/>
      <c r="E3" s="540"/>
      <c r="H3" s="540"/>
      <c r="I3" s="542"/>
      <c r="J3" s="540"/>
      <c r="K3" s="698">
        <v>2025</v>
      </c>
      <c r="L3" s="699"/>
      <c r="M3" s="699"/>
      <c r="N3" s="699"/>
      <c r="O3" s="699"/>
      <c r="P3" s="699"/>
      <c r="Q3" s="699"/>
      <c r="R3" s="699"/>
      <c r="S3" s="699"/>
      <c r="T3" s="699"/>
      <c r="U3" s="699"/>
      <c r="V3" s="699"/>
      <c r="W3" s="699"/>
      <c r="X3" s="699"/>
      <c r="Y3" s="699"/>
      <c r="Z3" s="699"/>
      <c r="AA3" s="699"/>
      <c r="AB3" s="699"/>
      <c r="AC3" s="699"/>
      <c r="AD3" s="699"/>
      <c r="AE3" s="699"/>
      <c r="AF3" s="699"/>
      <c r="AG3" s="699"/>
      <c r="AH3" s="699"/>
      <c r="AI3" s="699"/>
      <c r="AJ3" s="699"/>
      <c r="AK3" s="699"/>
      <c r="AL3" s="699"/>
      <c r="AM3" s="699"/>
      <c r="AN3" s="699"/>
      <c r="AO3" s="699"/>
      <c r="AP3" s="699"/>
      <c r="AQ3" s="699"/>
      <c r="AR3" s="699"/>
      <c r="AS3" s="699"/>
      <c r="AT3" s="699"/>
      <c r="AU3" s="699"/>
      <c r="AV3" s="699"/>
      <c r="AW3" s="699"/>
      <c r="AX3" s="699"/>
      <c r="AY3" s="699"/>
      <c r="AZ3" s="699"/>
      <c r="BA3" s="699"/>
      <c r="BB3" s="699"/>
      <c r="BC3" s="699"/>
      <c r="BD3" s="699"/>
      <c r="BE3" s="699"/>
      <c r="BF3" s="699"/>
      <c r="BG3" s="699"/>
      <c r="BH3" s="699"/>
      <c r="BI3" s="699"/>
      <c r="BJ3" s="700"/>
    </row>
    <row r="4" spans="1:62" ht="15.75" customHeight="1" x14ac:dyDescent="0.25">
      <c r="D4" s="540"/>
      <c r="E4" s="540"/>
      <c r="H4" s="540"/>
      <c r="I4" s="542"/>
      <c r="J4" s="540"/>
      <c r="K4" s="695" t="s">
        <v>246</v>
      </c>
      <c r="L4" s="696"/>
      <c r="M4" s="696"/>
      <c r="N4" s="696"/>
      <c r="O4" s="697"/>
      <c r="P4" s="695" t="s">
        <v>247</v>
      </c>
      <c r="Q4" s="696"/>
      <c r="R4" s="696"/>
      <c r="S4" s="697"/>
      <c r="T4" s="695" t="s">
        <v>236</v>
      </c>
      <c r="U4" s="696"/>
      <c r="V4" s="696"/>
      <c r="W4" s="697"/>
      <c r="X4" s="695" t="s">
        <v>237</v>
      </c>
      <c r="Y4" s="696"/>
      <c r="Z4" s="696"/>
      <c r="AA4" s="696"/>
      <c r="AB4" s="697"/>
      <c r="AC4" s="695" t="s">
        <v>238</v>
      </c>
      <c r="AD4" s="696"/>
      <c r="AE4" s="696"/>
      <c r="AF4" s="697"/>
      <c r="AG4" s="695" t="s">
        <v>239</v>
      </c>
      <c r="AH4" s="696"/>
      <c r="AI4" s="696"/>
      <c r="AJ4" s="697"/>
      <c r="AK4" s="695" t="s">
        <v>240</v>
      </c>
      <c r="AL4" s="696"/>
      <c r="AM4" s="696"/>
      <c r="AN4" s="696"/>
      <c r="AO4" s="697"/>
      <c r="AP4" s="695" t="s">
        <v>241</v>
      </c>
      <c r="AQ4" s="696"/>
      <c r="AR4" s="696"/>
      <c r="AS4" s="697"/>
      <c r="AT4" s="695" t="s">
        <v>242</v>
      </c>
      <c r="AU4" s="696"/>
      <c r="AV4" s="696"/>
      <c r="AW4" s="697"/>
      <c r="AX4" s="695" t="s">
        <v>243</v>
      </c>
      <c r="AY4" s="696"/>
      <c r="AZ4" s="696"/>
      <c r="BA4" s="696"/>
      <c r="BB4" s="697"/>
      <c r="BC4" s="695" t="s">
        <v>244</v>
      </c>
      <c r="BD4" s="696"/>
      <c r="BE4" s="696"/>
      <c r="BF4" s="697"/>
      <c r="BG4" s="695" t="s">
        <v>245</v>
      </c>
      <c r="BH4" s="696"/>
      <c r="BI4" s="696"/>
      <c r="BJ4" s="697"/>
    </row>
    <row r="5" spans="1:62" ht="55.35" customHeight="1" x14ac:dyDescent="0.25">
      <c r="A5" s="549"/>
      <c r="B5" s="549"/>
      <c r="C5" s="550" t="s">
        <v>1386</v>
      </c>
      <c r="D5" s="550" t="s">
        <v>1387</v>
      </c>
      <c r="E5" s="551" t="s">
        <v>1388</v>
      </c>
      <c r="F5" s="541" t="s">
        <v>1389</v>
      </c>
      <c r="G5" s="542" t="s">
        <v>1390</v>
      </c>
      <c r="H5" s="550" t="s">
        <v>301</v>
      </c>
      <c r="I5" s="552" t="s">
        <v>1391</v>
      </c>
      <c r="J5" s="551" t="s">
        <v>1392</v>
      </c>
      <c r="K5" s="553">
        <v>45658</v>
      </c>
      <c r="L5" s="553">
        <f t="shared" ref="L5:BJ5" si="0">K5+7</f>
        <v>45665</v>
      </c>
      <c r="M5" s="553">
        <f>L5+7</f>
        <v>45672</v>
      </c>
      <c r="N5" s="553">
        <f t="shared" si="0"/>
        <v>45679</v>
      </c>
      <c r="O5" s="553">
        <f t="shared" si="0"/>
        <v>45686</v>
      </c>
      <c r="P5" s="554">
        <f t="shared" si="0"/>
        <v>45693</v>
      </c>
      <c r="Q5" s="554">
        <f t="shared" si="0"/>
        <v>45700</v>
      </c>
      <c r="R5" s="554">
        <f t="shared" si="0"/>
        <v>45707</v>
      </c>
      <c r="S5" s="554">
        <f t="shared" si="0"/>
        <v>45714</v>
      </c>
      <c r="T5" s="553">
        <f t="shared" si="0"/>
        <v>45721</v>
      </c>
      <c r="U5" s="553">
        <f t="shared" si="0"/>
        <v>45728</v>
      </c>
      <c r="V5" s="555">
        <f t="shared" si="0"/>
        <v>45735</v>
      </c>
      <c r="W5" s="555">
        <f t="shared" si="0"/>
        <v>45742</v>
      </c>
      <c r="X5" s="556">
        <f t="shared" si="0"/>
        <v>45749</v>
      </c>
      <c r="Y5" s="556">
        <f t="shared" si="0"/>
        <v>45756</v>
      </c>
      <c r="Z5" s="556">
        <f t="shared" si="0"/>
        <v>45763</v>
      </c>
      <c r="AA5" s="556">
        <f t="shared" si="0"/>
        <v>45770</v>
      </c>
      <c r="AB5" s="556">
        <f t="shared" si="0"/>
        <v>45777</v>
      </c>
      <c r="AC5" s="555">
        <f t="shared" si="0"/>
        <v>45784</v>
      </c>
      <c r="AD5" s="555">
        <f t="shared" si="0"/>
        <v>45791</v>
      </c>
      <c r="AE5" s="555">
        <f t="shared" si="0"/>
        <v>45798</v>
      </c>
      <c r="AF5" s="555">
        <f t="shared" si="0"/>
        <v>45805</v>
      </c>
      <c r="AG5" s="556">
        <f t="shared" si="0"/>
        <v>45812</v>
      </c>
      <c r="AH5" s="556">
        <f t="shared" si="0"/>
        <v>45819</v>
      </c>
      <c r="AI5" s="556">
        <f t="shared" si="0"/>
        <v>45826</v>
      </c>
      <c r="AJ5" s="556">
        <f t="shared" si="0"/>
        <v>45833</v>
      </c>
      <c r="AK5" s="555">
        <f t="shared" si="0"/>
        <v>45840</v>
      </c>
      <c r="AL5" s="555">
        <f t="shared" si="0"/>
        <v>45847</v>
      </c>
      <c r="AM5" s="555">
        <f t="shared" si="0"/>
        <v>45854</v>
      </c>
      <c r="AN5" s="555">
        <f t="shared" si="0"/>
        <v>45861</v>
      </c>
      <c r="AO5" s="555">
        <f t="shared" si="0"/>
        <v>45868</v>
      </c>
      <c r="AP5" s="556">
        <f t="shared" si="0"/>
        <v>45875</v>
      </c>
      <c r="AQ5" s="556">
        <f t="shared" si="0"/>
        <v>45882</v>
      </c>
      <c r="AR5" s="556">
        <f t="shared" si="0"/>
        <v>45889</v>
      </c>
      <c r="AS5" s="556">
        <f t="shared" si="0"/>
        <v>45896</v>
      </c>
      <c r="AT5" s="555">
        <f t="shared" si="0"/>
        <v>45903</v>
      </c>
      <c r="AU5" s="555">
        <f t="shared" si="0"/>
        <v>45910</v>
      </c>
      <c r="AV5" s="555">
        <f t="shared" si="0"/>
        <v>45917</v>
      </c>
      <c r="AW5" s="555">
        <f t="shared" si="0"/>
        <v>45924</v>
      </c>
      <c r="AX5" s="556">
        <f t="shared" si="0"/>
        <v>45931</v>
      </c>
      <c r="AY5" s="556">
        <f t="shared" si="0"/>
        <v>45938</v>
      </c>
      <c r="AZ5" s="556">
        <f t="shared" si="0"/>
        <v>45945</v>
      </c>
      <c r="BA5" s="556">
        <f t="shared" si="0"/>
        <v>45952</v>
      </c>
      <c r="BB5" s="556">
        <f t="shared" si="0"/>
        <v>45959</v>
      </c>
      <c r="BC5" s="555">
        <f t="shared" si="0"/>
        <v>45966</v>
      </c>
      <c r="BD5" s="555">
        <f t="shared" si="0"/>
        <v>45973</v>
      </c>
      <c r="BE5" s="555">
        <f t="shared" si="0"/>
        <v>45980</v>
      </c>
      <c r="BF5" s="555">
        <f t="shared" si="0"/>
        <v>45987</v>
      </c>
      <c r="BG5" s="556">
        <f t="shared" si="0"/>
        <v>45994</v>
      </c>
      <c r="BH5" s="556">
        <f t="shared" si="0"/>
        <v>46001</v>
      </c>
      <c r="BI5" s="556">
        <f t="shared" si="0"/>
        <v>46008</v>
      </c>
      <c r="BJ5" s="556">
        <f t="shared" si="0"/>
        <v>46015</v>
      </c>
    </row>
    <row r="6" spans="1:62" ht="18" customHeight="1" x14ac:dyDescent="0.25">
      <c r="A6" s="557" t="s">
        <v>1393</v>
      </c>
      <c r="B6" s="557" t="s">
        <v>1394</v>
      </c>
      <c r="C6" s="557" t="s">
        <v>1395</v>
      </c>
      <c r="E6" s="540"/>
      <c r="I6" s="541"/>
      <c r="K6" s="558"/>
      <c r="L6" s="559"/>
      <c r="M6" s="559"/>
      <c r="N6" s="560"/>
      <c r="O6" s="558"/>
      <c r="P6" s="559"/>
      <c r="Q6" s="559"/>
      <c r="R6" s="560"/>
      <c r="S6" s="558"/>
      <c r="T6" s="559"/>
      <c r="U6" s="559"/>
      <c r="V6" s="559"/>
      <c r="W6" s="560"/>
      <c r="X6" s="558"/>
      <c r="Y6" s="559"/>
      <c r="Z6" s="559"/>
      <c r="AA6" s="560"/>
      <c r="AB6" s="558"/>
      <c r="AC6" s="559"/>
      <c r="AD6" s="559"/>
      <c r="AE6" s="560"/>
      <c r="AF6" s="558"/>
      <c r="AG6" s="559"/>
      <c r="AH6" s="559"/>
      <c r="AI6" s="559"/>
      <c r="AJ6" s="560"/>
      <c r="AK6" s="558"/>
      <c r="AL6" s="559"/>
      <c r="AM6" s="559"/>
      <c r="AN6" s="560"/>
      <c r="AO6" s="558"/>
      <c r="AP6" s="559"/>
      <c r="AQ6" s="559"/>
      <c r="AR6" s="560"/>
      <c r="AS6" s="558"/>
      <c r="AT6" s="559"/>
      <c r="AU6" s="559"/>
      <c r="AV6" s="559"/>
      <c r="AW6" s="560"/>
      <c r="AX6" s="558"/>
      <c r="AY6" s="559"/>
      <c r="AZ6" s="559"/>
      <c r="BA6" s="560"/>
      <c r="BB6" s="558"/>
      <c r="BC6" s="559"/>
      <c r="BD6" s="559"/>
      <c r="BE6" s="560"/>
      <c r="BF6" s="558"/>
      <c r="BG6" s="559"/>
      <c r="BH6" s="559"/>
      <c r="BI6" s="559"/>
      <c r="BJ6" s="560"/>
    </row>
    <row r="7" spans="1:62" ht="25.35" customHeight="1" x14ac:dyDescent="0.25">
      <c r="C7" s="561" t="s">
        <v>1396</v>
      </c>
      <c r="D7" s="539" t="s">
        <v>785</v>
      </c>
      <c r="E7" s="540" t="s">
        <v>1397</v>
      </c>
      <c r="F7" s="541">
        <v>45807</v>
      </c>
      <c r="G7" s="542">
        <v>45807</v>
      </c>
      <c r="H7" s="562">
        <v>45863</v>
      </c>
      <c r="I7" s="562">
        <v>45863</v>
      </c>
      <c r="J7" s="563" t="s">
        <v>1398</v>
      </c>
      <c r="K7" s="558">
        <f t="shared" ref="K7:BJ10" si="1">IF(AND(K$5&gt;=$F7,K$5&lt;=$I7),1,0)</f>
        <v>0</v>
      </c>
      <c r="L7" s="559">
        <f t="shared" si="1"/>
        <v>0</v>
      </c>
      <c r="M7" s="559">
        <f t="shared" si="1"/>
        <v>0</v>
      </c>
      <c r="N7" s="560">
        <f t="shared" si="1"/>
        <v>0</v>
      </c>
      <c r="O7" s="558">
        <f t="shared" si="1"/>
        <v>0</v>
      </c>
      <c r="P7" s="559">
        <f t="shared" si="1"/>
        <v>0</v>
      </c>
      <c r="Q7" s="559">
        <f t="shared" si="1"/>
        <v>0</v>
      </c>
      <c r="R7" s="560">
        <f t="shared" si="1"/>
        <v>0</v>
      </c>
      <c r="S7" s="558">
        <f t="shared" si="1"/>
        <v>0</v>
      </c>
      <c r="T7" s="559">
        <f t="shared" si="1"/>
        <v>0</v>
      </c>
      <c r="U7" s="559">
        <f t="shared" si="1"/>
        <v>0</v>
      </c>
      <c r="V7" s="559">
        <f t="shared" si="1"/>
        <v>0</v>
      </c>
      <c r="W7" s="560">
        <f t="shared" si="1"/>
        <v>0</v>
      </c>
      <c r="X7" s="558">
        <f t="shared" si="1"/>
        <v>0</v>
      </c>
      <c r="Y7" s="559">
        <f t="shared" si="1"/>
        <v>0</v>
      </c>
      <c r="Z7" s="559">
        <f t="shared" si="1"/>
        <v>0</v>
      </c>
      <c r="AA7" s="560">
        <f t="shared" si="1"/>
        <v>0</v>
      </c>
      <c r="AB7" s="558">
        <f t="shared" si="1"/>
        <v>0</v>
      </c>
      <c r="AC7" s="559">
        <f t="shared" si="1"/>
        <v>0</v>
      </c>
      <c r="AD7" s="559">
        <f t="shared" si="1"/>
        <v>0</v>
      </c>
      <c r="AE7" s="560">
        <f t="shared" si="1"/>
        <v>0</v>
      </c>
      <c r="AF7" s="558">
        <f t="shared" si="1"/>
        <v>0</v>
      </c>
      <c r="AG7" s="559">
        <f t="shared" si="1"/>
        <v>1</v>
      </c>
      <c r="AH7" s="559">
        <f t="shared" si="1"/>
        <v>1</v>
      </c>
      <c r="AI7" s="559">
        <f t="shared" si="1"/>
        <v>1</v>
      </c>
      <c r="AJ7" s="560">
        <f t="shared" si="1"/>
        <v>1</v>
      </c>
      <c r="AK7" s="558">
        <f t="shared" si="1"/>
        <v>1</v>
      </c>
      <c r="AL7" s="559">
        <f t="shared" si="1"/>
        <v>1</v>
      </c>
      <c r="AM7" s="559">
        <f t="shared" si="1"/>
        <v>1</v>
      </c>
      <c r="AN7" s="560">
        <f t="shared" si="1"/>
        <v>1</v>
      </c>
      <c r="AO7" s="558">
        <f t="shared" si="1"/>
        <v>0</v>
      </c>
      <c r="AP7" s="559">
        <f t="shared" si="1"/>
        <v>0</v>
      </c>
      <c r="AQ7" s="559">
        <f t="shared" si="1"/>
        <v>0</v>
      </c>
      <c r="AR7" s="559">
        <f t="shared" si="1"/>
        <v>0</v>
      </c>
      <c r="AS7" s="559">
        <f t="shared" si="1"/>
        <v>0</v>
      </c>
      <c r="AT7" s="559">
        <f t="shared" si="1"/>
        <v>0</v>
      </c>
      <c r="AU7" s="559">
        <f t="shared" si="1"/>
        <v>0</v>
      </c>
      <c r="AV7" s="559">
        <f t="shared" si="1"/>
        <v>0</v>
      </c>
      <c r="AW7" s="559">
        <f t="shared" si="1"/>
        <v>0</v>
      </c>
      <c r="AX7" s="559">
        <f t="shared" si="1"/>
        <v>0</v>
      </c>
      <c r="AY7" s="559">
        <f t="shared" si="1"/>
        <v>0</v>
      </c>
      <c r="AZ7" s="559">
        <f t="shared" si="1"/>
        <v>0</v>
      </c>
      <c r="BA7" s="559">
        <f t="shared" si="1"/>
        <v>0</v>
      </c>
      <c r="BB7" s="559">
        <f t="shared" si="1"/>
        <v>0</v>
      </c>
      <c r="BC7" s="559">
        <f t="shared" si="1"/>
        <v>0</v>
      </c>
      <c r="BD7" s="559">
        <f t="shared" si="1"/>
        <v>0</v>
      </c>
      <c r="BE7" s="559">
        <f t="shared" si="1"/>
        <v>0</v>
      </c>
      <c r="BF7" s="559">
        <f t="shared" si="1"/>
        <v>0</v>
      </c>
      <c r="BG7" s="559">
        <f t="shared" si="1"/>
        <v>0</v>
      </c>
      <c r="BH7" s="559">
        <f t="shared" si="1"/>
        <v>0</v>
      </c>
      <c r="BI7" s="559">
        <f t="shared" si="1"/>
        <v>0</v>
      </c>
      <c r="BJ7" s="559">
        <f t="shared" si="1"/>
        <v>0</v>
      </c>
    </row>
    <row r="8" spans="1:62" ht="18" customHeight="1" x14ac:dyDescent="0.25">
      <c r="C8" s="561" t="s">
        <v>1399</v>
      </c>
      <c r="D8" s="539" t="s">
        <v>1400</v>
      </c>
      <c r="E8" s="564" t="s">
        <v>1397</v>
      </c>
      <c r="F8" s="541">
        <v>45666</v>
      </c>
      <c r="H8" s="539">
        <v>4600072912</v>
      </c>
      <c r="I8" s="541">
        <v>45703</v>
      </c>
      <c r="J8" s="563" t="s">
        <v>1401</v>
      </c>
      <c r="K8" s="558">
        <f t="shared" si="1"/>
        <v>0</v>
      </c>
      <c r="L8" s="559">
        <f t="shared" si="1"/>
        <v>0</v>
      </c>
      <c r="M8" s="559">
        <f t="shared" si="1"/>
        <v>1</v>
      </c>
      <c r="N8" s="560">
        <f t="shared" si="1"/>
        <v>1</v>
      </c>
      <c r="O8" s="558">
        <f t="shared" si="1"/>
        <v>1</v>
      </c>
      <c r="P8" s="559">
        <f t="shared" si="1"/>
        <v>1</v>
      </c>
      <c r="Q8" s="559">
        <f t="shared" si="1"/>
        <v>1</v>
      </c>
      <c r="R8" s="560">
        <f t="shared" si="1"/>
        <v>0</v>
      </c>
      <c r="S8" s="558">
        <f t="shared" si="1"/>
        <v>0</v>
      </c>
      <c r="T8" s="559">
        <f t="shared" si="1"/>
        <v>0</v>
      </c>
      <c r="U8" s="559">
        <f t="shared" si="1"/>
        <v>0</v>
      </c>
      <c r="V8" s="559">
        <f t="shared" si="1"/>
        <v>0</v>
      </c>
      <c r="W8" s="560">
        <f t="shared" si="1"/>
        <v>0</v>
      </c>
      <c r="X8" s="558">
        <f t="shared" si="1"/>
        <v>0</v>
      </c>
      <c r="Y8" s="559">
        <f t="shared" si="1"/>
        <v>0</v>
      </c>
      <c r="Z8" s="559">
        <f t="shared" si="1"/>
        <v>0</v>
      </c>
      <c r="AA8" s="560">
        <f t="shared" si="1"/>
        <v>0</v>
      </c>
      <c r="AB8" s="558">
        <f t="shared" si="1"/>
        <v>0</v>
      </c>
      <c r="AC8" s="559">
        <f t="shared" si="1"/>
        <v>0</v>
      </c>
      <c r="AD8" s="559">
        <f t="shared" si="1"/>
        <v>0</v>
      </c>
      <c r="AE8" s="560">
        <f t="shared" si="1"/>
        <v>0</v>
      </c>
      <c r="AF8" s="558">
        <f t="shared" si="1"/>
        <v>0</v>
      </c>
      <c r="AG8" s="559">
        <f t="shared" si="1"/>
        <v>0</v>
      </c>
      <c r="AH8" s="559">
        <f t="shared" si="1"/>
        <v>0</v>
      </c>
      <c r="AI8" s="559">
        <f t="shared" si="1"/>
        <v>0</v>
      </c>
      <c r="AJ8" s="560">
        <f t="shared" si="1"/>
        <v>0</v>
      </c>
      <c r="AK8" s="558">
        <f t="shared" si="1"/>
        <v>0</v>
      </c>
      <c r="AL8" s="559">
        <f t="shared" si="1"/>
        <v>0</v>
      </c>
      <c r="AM8" s="559">
        <f t="shared" si="1"/>
        <v>0</v>
      </c>
      <c r="AN8" s="560">
        <f t="shared" si="1"/>
        <v>0</v>
      </c>
      <c r="AO8" s="558">
        <f t="shared" si="1"/>
        <v>0</v>
      </c>
      <c r="AP8" s="559">
        <f t="shared" si="1"/>
        <v>0</v>
      </c>
      <c r="AQ8" s="559">
        <f t="shared" si="1"/>
        <v>0</v>
      </c>
      <c r="AR8" s="560">
        <f t="shared" si="1"/>
        <v>0</v>
      </c>
      <c r="AS8" s="558">
        <f t="shared" si="1"/>
        <v>0</v>
      </c>
      <c r="AT8" s="559">
        <f t="shared" si="1"/>
        <v>0</v>
      </c>
      <c r="AU8" s="559">
        <f t="shared" si="1"/>
        <v>0</v>
      </c>
      <c r="AV8" s="559">
        <f t="shared" si="1"/>
        <v>0</v>
      </c>
      <c r="AW8" s="560">
        <f t="shared" si="1"/>
        <v>0</v>
      </c>
      <c r="AX8" s="558">
        <f t="shared" si="1"/>
        <v>0</v>
      </c>
      <c r="AY8" s="559">
        <f t="shared" si="1"/>
        <v>0</v>
      </c>
      <c r="AZ8" s="559">
        <f t="shared" si="1"/>
        <v>0</v>
      </c>
      <c r="BA8" s="560">
        <f t="shared" si="1"/>
        <v>0</v>
      </c>
      <c r="BB8" s="558">
        <f t="shared" si="1"/>
        <v>0</v>
      </c>
      <c r="BC8" s="559">
        <f t="shared" si="1"/>
        <v>0</v>
      </c>
      <c r="BD8" s="559">
        <f t="shared" si="1"/>
        <v>0</v>
      </c>
      <c r="BE8" s="560">
        <f t="shared" si="1"/>
        <v>0</v>
      </c>
      <c r="BF8" s="558">
        <f t="shared" si="1"/>
        <v>0</v>
      </c>
      <c r="BG8" s="559">
        <f t="shared" si="1"/>
        <v>0</v>
      </c>
      <c r="BH8" s="559">
        <f t="shared" si="1"/>
        <v>0</v>
      </c>
      <c r="BI8" s="559">
        <f t="shared" si="1"/>
        <v>0</v>
      </c>
      <c r="BJ8" s="560">
        <f t="shared" si="1"/>
        <v>0</v>
      </c>
    </row>
    <row r="9" spans="1:62" s="565" customFormat="1" ht="18" customHeight="1" x14ac:dyDescent="0.25">
      <c r="C9" s="561" t="s">
        <v>1402</v>
      </c>
      <c r="D9" s="539" t="s">
        <v>1400</v>
      </c>
      <c r="E9" s="564" t="s">
        <v>1397</v>
      </c>
      <c r="F9" s="541">
        <v>45666</v>
      </c>
      <c r="G9" s="542"/>
      <c r="H9" s="539">
        <v>4600072915</v>
      </c>
      <c r="I9" s="541">
        <v>45769</v>
      </c>
      <c r="J9" s="563" t="s">
        <v>1401</v>
      </c>
      <c r="K9" s="566">
        <f t="shared" si="1"/>
        <v>0</v>
      </c>
      <c r="L9" s="567">
        <f t="shared" si="1"/>
        <v>0</v>
      </c>
      <c r="M9" s="567">
        <f t="shared" si="1"/>
        <v>1</v>
      </c>
      <c r="N9" s="568">
        <f t="shared" si="1"/>
        <v>1</v>
      </c>
      <c r="O9" s="566">
        <f t="shared" si="1"/>
        <v>1</v>
      </c>
      <c r="P9" s="567">
        <f t="shared" si="1"/>
        <v>1</v>
      </c>
      <c r="Q9" s="567">
        <f t="shared" si="1"/>
        <v>1</v>
      </c>
      <c r="R9" s="568">
        <f t="shared" si="1"/>
        <v>1</v>
      </c>
      <c r="S9" s="566">
        <f t="shared" si="1"/>
        <v>1</v>
      </c>
      <c r="T9" s="567">
        <f t="shared" si="1"/>
        <v>1</v>
      </c>
      <c r="U9" s="567">
        <f t="shared" si="1"/>
        <v>1</v>
      </c>
      <c r="V9" s="567">
        <f t="shared" si="1"/>
        <v>1</v>
      </c>
      <c r="W9" s="568">
        <f t="shared" si="1"/>
        <v>1</v>
      </c>
      <c r="X9" s="566">
        <f t="shared" si="1"/>
        <v>1</v>
      </c>
      <c r="Y9" s="567">
        <f t="shared" si="1"/>
        <v>1</v>
      </c>
      <c r="Z9" s="567">
        <f t="shared" si="1"/>
        <v>1</v>
      </c>
      <c r="AA9" s="568">
        <f t="shared" si="1"/>
        <v>0</v>
      </c>
      <c r="AB9" s="566">
        <f t="shared" si="1"/>
        <v>0</v>
      </c>
      <c r="AC9" s="567">
        <f t="shared" si="1"/>
        <v>0</v>
      </c>
      <c r="AD9" s="567">
        <f t="shared" si="1"/>
        <v>0</v>
      </c>
      <c r="AE9" s="568">
        <f t="shared" si="1"/>
        <v>0</v>
      </c>
      <c r="AF9" s="566">
        <f t="shared" si="1"/>
        <v>0</v>
      </c>
      <c r="AG9" s="567">
        <f t="shared" si="1"/>
        <v>0</v>
      </c>
      <c r="AH9" s="567">
        <f t="shared" si="1"/>
        <v>0</v>
      </c>
      <c r="AI9" s="567">
        <f t="shared" si="1"/>
        <v>0</v>
      </c>
      <c r="AJ9" s="568">
        <f t="shared" si="1"/>
        <v>0</v>
      </c>
      <c r="AK9" s="566">
        <f t="shared" si="1"/>
        <v>0</v>
      </c>
      <c r="AL9" s="567">
        <f t="shared" si="1"/>
        <v>0</v>
      </c>
      <c r="AM9" s="567">
        <f t="shared" si="1"/>
        <v>0</v>
      </c>
      <c r="AN9" s="568">
        <f t="shared" si="1"/>
        <v>0</v>
      </c>
      <c r="AO9" s="566">
        <f t="shared" si="1"/>
        <v>0</v>
      </c>
      <c r="AP9" s="567">
        <f t="shared" si="1"/>
        <v>0</v>
      </c>
      <c r="AQ9" s="567">
        <f t="shared" si="1"/>
        <v>0</v>
      </c>
      <c r="AR9" s="568">
        <f t="shared" si="1"/>
        <v>0</v>
      </c>
      <c r="AS9" s="566">
        <f t="shared" si="1"/>
        <v>0</v>
      </c>
      <c r="AT9" s="567">
        <f t="shared" si="1"/>
        <v>0</v>
      </c>
      <c r="AU9" s="567">
        <f t="shared" si="1"/>
        <v>0</v>
      </c>
      <c r="AV9" s="567">
        <f t="shared" si="1"/>
        <v>0</v>
      </c>
      <c r="AW9" s="568">
        <f t="shared" si="1"/>
        <v>0</v>
      </c>
      <c r="AX9" s="566">
        <f t="shared" si="1"/>
        <v>0</v>
      </c>
      <c r="AY9" s="567">
        <f t="shared" si="1"/>
        <v>0</v>
      </c>
      <c r="AZ9" s="567">
        <f t="shared" si="1"/>
        <v>0</v>
      </c>
      <c r="BA9" s="568">
        <f t="shared" si="1"/>
        <v>0</v>
      </c>
      <c r="BB9" s="566">
        <f t="shared" si="1"/>
        <v>0</v>
      </c>
      <c r="BC9" s="567">
        <f t="shared" si="1"/>
        <v>0</v>
      </c>
      <c r="BD9" s="567">
        <f t="shared" si="1"/>
        <v>0</v>
      </c>
      <c r="BE9" s="568">
        <f t="shared" si="1"/>
        <v>0</v>
      </c>
      <c r="BF9" s="566">
        <f t="shared" si="1"/>
        <v>0</v>
      </c>
      <c r="BG9" s="567">
        <f t="shared" si="1"/>
        <v>0</v>
      </c>
      <c r="BH9" s="567">
        <f t="shared" si="1"/>
        <v>0</v>
      </c>
      <c r="BI9" s="567">
        <f t="shared" si="1"/>
        <v>0</v>
      </c>
      <c r="BJ9" s="568">
        <f t="shared" si="1"/>
        <v>0</v>
      </c>
    </row>
    <row r="10" spans="1:62" s="565" customFormat="1" ht="27" customHeight="1" x14ac:dyDescent="0.25">
      <c r="C10" s="561" t="s">
        <v>1403</v>
      </c>
      <c r="D10" s="539" t="s">
        <v>785</v>
      </c>
      <c r="E10" s="564" t="s">
        <v>1397</v>
      </c>
      <c r="F10" s="541">
        <v>45717</v>
      </c>
      <c r="G10" s="542"/>
      <c r="H10" s="539"/>
      <c r="I10" s="541">
        <v>45731</v>
      </c>
      <c r="J10" s="563" t="s">
        <v>1404</v>
      </c>
      <c r="K10" s="566">
        <f t="shared" si="1"/>
        <v>0</v>
      </c>
      <c r="L10" s="567">
        <f t="shared" si="1"/>
        <v>0</v>
      </c>
      <c r="M10" s="567">
        <f t="shared" si="1"/>
        <v>0</v>
      </c>
      <c r="N10" s="568">
        <f t="shared" si="1"/>
        <v>0</v>
      </c>
      <c r="O10" s="566">
        <f t="shared" si="1"/>
        <v>0</v>
      </c>
      <c r="P10" s="567">
        <f t="shared" si="1"/>
        <v>0</v>
      </c>
      <c r="Q10" s="567">
        <f t="shared" si="1"/>
        <v>0</v>
      </c>
      <c r="R10" s="568">
        <f t="shared" si="1"/>
        <v>0</v>
      </c>
      <c r="S10" s="566">
        <f t="shared" si="1"/>
        <v>0</v>
      </c>
      <c r="T10" s="567">
        <f t="shared" si="1"/>
        <v>1</v>
      </c>
      <c r="U10" s="567">
        <f t="shared" si="1"/>
        <v>1</v>
      </c>
      <c r="V10" s="567">
        <f t="shared" si="1"/>
        <v>0</v>
      </c>
      <c r="W10" s="568">
        <f t="shared" si="1"/>
        <v>0</v>
      </c>
      <c r="X10" s="566">
        <f t="shared" si="1"/>
        <v>0</v>
      </c>
      <c r="Y10" s="567">
        <f t="shared" si="1"/>
        <v>0</v>
      </c>
      <c r="Z10" s="567">
        <f t="shared" si="1"/>
        <v>0</v>
      </c>
      <c r="AA10" s="568">
        <f t="shared" si="1"/>
        <v>0</v>
      </c>
      <c r="AB10" s="566">
        <f t="shared" si="1"/>
        <v>0</v>
      </c>
      <c r="AC10" s="567">
        <f t="shared" si="1"/>
        <v>0</v>
      </c>
      <c r="AD10" s="567">
        <f t="shared" si="1"/>
        <v>0</v>
      </c>
      <c r="AE10" s="568">
        <f t="shared" si="1"/>
        <v>0</v>
      </c>
      <c r="AF10" s="566">
        <f t="shared" si="1"/>
        <v>0</v>
      </c>
      <c r="AG10" s="567">
        <f t="shared" si="1"/>
        <v>0</v>
      </c>
      <c r="AH10" s="567">
        <f t="shared" si="1"/>
        <v>0</v>
      </c>
      <c r="AI10" s="567">
        <f t="shared" si="1"/>
        <v>0</v>
      </c>
      <c r="AJ10" s="568">
        <f t="shared" si="1"/>
        <v>0</v>
      </c>
      <c r="AK10" s="566">
        <f t="shared" si="1"/>
        <v>0</v>
      </c>
      <c r="AL10" s="567">
        <f t="shared" si="1"/>
        <v>0</v>
      </c>
      <c r="AM10" s="567">
        <f t="shared" si="1"/>
        <v>0</v>
      </c>
      <c r="AN10" s="568">
        <f t="shared" si="1"/>
        <v>0</v>
      </c>
      <c r="AO10" s="566">
        <f t="shared" si="1"/>
        <v>0</v>
      </c>
      <c r="AP10" s="567">
        <f t="shared" si="1"/>
        <v>0</v>
      </c>
      <c r="AQ10" s="567">
        <f t="shared" si="1"/>
        <v>0</v>
      </c>
      <c r="AR10" s="568">
        <f t="shared" si="1"/>
        <v>0</v>
      </c>
      <c r="AS10" s="566">
        <f t="shared" si="1"/>
        <v>0</v>
      </c>
      <c r="AT10" s="567">
        <f t="shared" si="1"/>
        <v>0</v>
      </c>
      <c r="AU10" s="567">
        <f t="shared" si="1"/>
        <v>0</v>
      </c>
      <c r="AV10" s="567">
        <f t="shared" si="1"/>
        <v>0</v>
      </c>
      <c r="AW10" s="568">
        <f t="shared" si="1"/>
        <v>0</v>
      </c>
      <c r="AX10" s="566">
        <f t="shared" si="1"/>
        <v>0</v>
      </c>
      <c r="AY10" s="567">
        <f t="shared" si="1"/>
        <v>0</v>
      </c>
      <c r="AZ10" s="567">
        <f t="shared" si="1"/>
        <v>0</v>
      </c>
      <c r="BA10" s="568">
        <f t="shared" si="1"/>
        <v>0</v>
      </c>
      <c r="BB10" s="566">
        <f t="shared" si="1"/>
        <v>0</v>
      </c>
      <c r="BC10" s="567">
        <f t="shared" si="1"/>
        <v>0</v>
      </c>
      <c r="BD10" s="567">
        <f t="shared" si="1"/>
        <v>0</v>
      </c>
      <c r="BE10" s="568">
        <f t="shared" si="1"/>
        <v>0</v>
      </c>
      <c r="BF10" s="566">
        <f t="shared" si="1"/>
        <v>0</v>
      </c>
      <c r="BG10" s="567">
        <f t="shared" si="1"/>
        <v>0</v>
      </c>
      <c r="BH10" s="567">
        <f t="shared" si="1"/>
        <v>0</v>
      </c>
      <c r="BI10" s="567">
        <f t="shared" si="1"/>
        <v>0</v>
      </c>
      <c r="BJ10" s="568">
        <f t="shared" si="1"/>
        <v>0</v>
      </c>
    </row>
    <row r="11" spans="1:62" s="565" customFormat="1" ht="18" customHeight="1" x14ac:dyDescent="0.25">
      <c r="C11" s="561" t="s">
        <v>1405</v>
      </c>
      <c r="D11" s="539" t="s">
        <v>1400</v>
      </c>
      <c r="E11" s="564" t="s">
        <v>1397</v>
      </c>
      <c r="F11" s="541">
        <v>45818</v>
      </c>
      <c r="G11" s="542">
        <v>45965</v>
      </c>
      <c r="H11" s="539">
        <v>4512415674</v>
      </c>
      <c r="I11" s="541">
        <v>46134</v>
      </c>
      <c r="J11" s="563" t="s">
        <v>1406</v>
      </c>
      <c r="K11" s="566">
        <f t="shared" ref="K11:BJ15" si="2">IF(AND(K$5&gt;=$F11,K$5&lt;=$I11),1,0)</f>
        <v>0</v>
      </c>
      <c r="L11" s="567">
        <f t="shared" si="2"/>
        <v>0</v>
      </c>
      <c r="M11" s="567">
        <f t="shared" si="2"/>
        <v>0</v>
      </c>
      <c r="N11" s="568">
        <f t="shared" si="2"/>
        <v>0</v>
      </c>
      <c r="O11" s="566">
        <f t="shared" si="2"/>
        <v>0</v>
      </c>
      <c r="P11" s="567">
        <f t="shared" si="2"/>
        <v>0</v>
      </c>
      <c r="Q11" s="567">
        <f t="shared" si="2"/>
        <v>0</v>
      </c>
      <c r="R11" s="568">
        <f t="shared" si="2"/>
        <v>0</v>
      </c>
      <c r="S11" s="566">
        <f t="shared" si="2"/>
        <v>0</v>
      </c>
      <c r="T11" s="567">
        <f t="shared" si="2"/>
        <v>0</v>
      </c>
      <c r="U11" s="567">
        <f t="shared" si="2"/>
        <v>0</v>
      </c>
      <c r="V11" s="567">
        <f t="shared" si="2"/>
        <v>0</v>
      </c>
      <c r="W11" s="568">
        <f t="shared" si="2"/>
        <v>0</v>
      </c>
      <c r="X11" s="566">
        <f t="shared" si="2"/>
        <v>0</v>
      </c>
      <c r="Y11" s="567">
        <f t="shared" si="2"/>
        <v>0</v>
      </c>
      <c r="Z11" s="567">
        <f t="shared" si="2"/>
        <v>0</v>
      </c>
      <c r="AA11" s="568">
        <f t="shared" si="2"/>
        <v>0</v>
      </c>
      <c r="AB11" s="566">
        <f t="shared" si="2"/>
        <v>0</v>
      </c>
      <c r="AC11" s="567">
        <f t="shared" si="2"/>
        <v>0</v>
      </c>
      <c r="AD11" s="567">
        <f t="shared" si="2"/>
        <v>0</v>
      </c>
      <c r="AE11" s="568">
        <f t="shared" si="2"/>
        <v>0</v>
      </c>
      <c r="AF11" s="566">
        <f t="shared" si="2"/>
        <v>0</v>
      </c>
      <c r="AG11" s="567">
        <f t="shared" si="2"/>
        <v>0</v>
      </c>
      <c r="AH11" s="567">
        <f t="shared" si="2"/>
        <v>1</v>
      </c>
      <c r="AI11" s="567">
        <f t="shared" si="2"/>
        <v>1</v>
      </c>
      <c r="AJ11" s="568">
        <f t="shared" si="2"/>
        <v>1</v>
      </c>
      <c r="AK11" s="566">
        <f t="shared" si="2"/>
        <v>1</v>
      </c>
      <c r="AL11" s="567">
        <f t="shared" si="2"/>
        <v>1</v>
      </c>
      <c r="AM11" s="567">
        <f t="shared" si="2"/>
        <v>1</v>
      </c>
      <c r="AN11" s="568">
        <f t="shared" si="2"/>
        <v>1</v>
      </c>
      <c r="AO11" s="566">
        <f t="shared" si="2"/>
        <v>1</v>
      </c>
      <c r="AP11" s="567">
        <f t="shared" si="2"/>
        <v>1</v>
      </c>
      <c r="AQ11" s="567">
        <f t="shared" si="2"/>
        <v>1</v>
      </c>
      <c r="AR11" s="567">
        <f t="shared" si="2"/>
        <v>1</v>
      </c>
      <c r="AS11" s="567">
        <f t="shared" si="2"/>
        <v>1</v>
      </c>
      <c r="AT11" s="567">
        <f t="shared" si="2"/>
        <v>1</v>
      </c>
      <c r="AU11" s="567">
        <f t="shared" si="2"/>
        <v>1</v>
      </c>
      <c r="AV11" s="567">
        <f t="shared" si="2"/>
        <v>1</v>
      </c>
      <c r="AW11" s="567">
        <f t="shared" si="2"/>
        <v>1</v>
      </c>
      <c r="AX11" s="567">
        <f t="shared" si="2"/>
        <v>1</v>
      </c>
      <c r="AY11" s="567">
        <f t="shared" si="2"/>
        <v>1</v>
      </c>
      <c r="AZ11" s="567">
        <f t="shared" si="2"/>
        <v>1</v>
      </c>
      <c r="BA11" s="567">
        <f t="shared" si="2"/>
        <v>1</v>
      </c>
      <c r="BB11" s="567">
        <f t="shared" si="2"/>
        <v>1</v>
      </c>
      <c r="BC11" s="567">
        <f t="shared" si="2"/>
        <v>1</v>
      </c>
      <c r="BD11" s="567">
        <f t="shared" si="2"/>
        <v>1</v>
      </c>
      <c r="BE11" s="567">
        <f t="shared" si="2"/>
        <v>1</v>
      </c>
      <c r="BF11" s="567">
        <f t="shared" si="2"/>
        <v>1</v>
      </c>
      <c r="BG11" s="567">
        <f t="shared" si="2"/>
        <v>1</v>
      </c>
      <c r="BH11" s="567">
        <f t="shared" si="2"/>
        <v>1</v>
      </c>
      <c r="BI11" s="567">
        <f t="shared" si="2"/>
        <v>1</v>
      </c>
      <c r="BJ11" s="567">
        <f t="shared" si="2"/>
        <v>1</v>
      </c>
    </row>
    <row r="12" spans="1:62" s="565" customFormat="1" ht="18" customHeight="1" x14ac:dyDescent="0.25">
      <c r="C12" s="561" t="s">
        <v>1407</v>
      </c>
      <c r="D12" s="539" t="s">
        <v>1408</v>
      </c>
      <c r="E12" s="564" t="s">
        <v>1397</v>
      </c>
      <c r="F12" s="541">
        <v>45689</v>
      </c>
      <c r="G12" s="542" t="s">
        <v>1409</v>
      </c>
      <c r="H12" s="539">
        <v>4600073044</v>
      </c>
      <c r="I12" s="541">
        <v>45735</v>
      </c>
      <c r="J12" s="563" t="s">
        <v>1410</v>
      </c>
      <c r="K12" s="566">
        <f t="shared" si="2"/>
        <v>0</v>
      </c>
      <c r="L12" s="567">
        <f t="shared" si="2"/>
        <v>0</v>
      </c>
      <c r="M12" s="567">
        <f t="shared" si="2"/>
        <v>0</v>
      </c>
      <c r="N12" s="568">
        <f t="shared" si="2"/>
        <v>0</v>
      </c>
      <c r="O12" s="566">
        <f t="shared" si="2"/>
        <v>0</v>
      </c>
      <c r="P12" s="567">
        <f t="shared" si="2"/>
        <v>1</v>
      </c>
      <c r="Q12" s="567">
        <f t="shared" si="2"/>
        <v>1</v>
      </c>
      <c r="R12" s="568">
        <f t="shared" si="2"/>
        <v>1</v>
      </c>
      <c r="S12" s="566">
        <f t="shared" si="2"/>
        <v>1</v>
      </c>
      <c r="T12" s="567">
        <f t="shared" si="2"/>
        <v>1</v>
      </c>
      <c r="U12" s="567">
        <f t="shared" si="2"/>
        <v>1</v>
      </c>
      <c r="V12" s="567">
        <f t="shared" si="2"/>
        <v>1</v>
      </c>
      <c r="W12" s="568">
        <f t="shared" si="2"/>
        <v>0</v>
      </c>
      <c r="X12" s="566">
        <f t="shared" si="2"/>
        <v>0</v>
      </c>
      <c r="Y12" s="567">
        <f t="shared" si="2"/>
        <v>0</v>
      </c>
      <c r="Z12" s="567">
        <f t="shared" si="2"/>
        <v>0</v>
      </c>
      <c r="AA12" s="568">
        <f t="shared" si="2"/>
        <v>0</v>
      </c>
      <c r="AB12" s="566">
        <f t="shared" si="2"/>
        <v>0</v>
      </c>
      <c r="AC12" s="567">
        <f t="shared" si="2"/>
        <v>0</v>
      </c>
      <c r="AD12" s="567">
        <f t="shared" si="2"/>
        <v>0</v>
      </c>
      <c r="AE12" s="568">
        <f t="shared" si="2"/>
        <v>0</v>
      </c>
      <c r="AF12" s="566">
        <f t="shared" si="2"/>
        <v>0</v>
      </c>
      <c r="AG12" s="567">
        <f t="shared" si="2"/>
        <v>0</v>
      </c>
      <c r="AH12" s="567">
        <f t="shared" si="2"/>
        <v>0</v>
      </c>
      <c r="AI12" s="567">
        <f t="shared" si="2"/>
        <v>0</v>
      </c>
      <c r="AJ12" s="568">
        <f t="shared" si="2"/>
        <v>0</v>
      </c>
      <c r="AK12" s="566">
        <f t="shared" si="2"/>
        <v>0</v>
      </c>
      <c r="AL12" s="567">
        <f t="shared" si="2"/>
        <v>0</v>
      </c>
      <c r="AM12" s="567">
        <f t="shared" si="2"/>
        <v>0</v>
      </c>
      <c r="AN12" s="568">
        <f t="shared" si="2"/>
        <v>0</v>
      </c>
      <c r="AO12" s="566">
        <f t="shared" si="2"/>
        <v>0</v>
      </c>
      <c r="AP12" s="567">
        <f t="shared" si="2"/>
        <v>0</v>
      </c>
      <c r="AQ12" s="567">
        <f t="shared" si="2"/>
        <v>0</v>
      </c>
      <c r="AR12" s="568">
        <f t="shared" si="2"/>
        <v>0</v>
      </c>
      <c r="AS12" s="566">
        <f t="shared" si="2"/>
        <v>0</v>
      </c>
      <c r="AT12" s="567">
        <f t="shared" si="2"/>
        <v>0</v>
      </c>
      <c r="AU12" s="567">
        <f t="shared" si="2"/>
        <v>0</v>
      </c>
      <c r="AV12" s="567">
        <f t="shared" si="2"/>
        <v>0</v>
      </c>
      <c r="AW12" s="568">
        <f t="shared" si="2"/>
        <v>0</v>
      </c>
      <c r="AX12" s="566">
        <f t="shared" si="2"/>
        <v>0</v>
      </c>
      <c r="AY12" s="567">
        <f t="shared" si="2"/>
        <v>0</v>
      </c>
      <c r="AZ12" s="567">
        <f t="shared" si="2"/>
        <v>0</v>
      </c>
      <c r="BA12" s="568">
        <f t="shared" si="2"/>
        <v>0</v>
      </c>
      <c r="BB12" s="566">
        <f t="shared" si="2"/>
        <v>0</v>
      </c>
      <c r="BC12" s="567">
        <f t="shared" si="2"/>
        <v>0</v>
      </c>
      <c r="BD12" s="567">
        <f t="shared" si="2"/>
        <v>0</v>
      </c>
      <c r="BE12" s="568">
        <f t="shared" si="2"/>
        <v>0</v>
      </c>
      <c r="BF12" s="566">
        <f t="shared" si="2"/>
        <v>0</v>
      </c>
      <c r="BG12" s="567">
        <f t="shared" si="2"/>
        <v>0</v>
      </c>
      <c r="BH12" s="567">
        <f t="shared" si="2"/>
        <v>0</v>
      </c>
      <c r="BI12" s="567">
        <f t="shared" si="2"/>
        <v>0</v>
      </c>
      <c r="BJ12" s="568">
        <f t="shared" si="2"/>
        <v>0</v>
      </c>
    </row>
    <row r="13" spans="1:62" s="565" customFormat="1" ht="18" customHeight="1" x14ac:dyDescent="0.25">
      <c r="C13" s="561" t="s">
        <v>1411</v>
      </c>
      <c r="D13" s="539" t="s">
        <v>1400</v>
      </c>
      <c r="E13" s="564" t="s">
        <v>1397</v>
      </c>
      <c r="F13" s="541">
        <v>45940</v>
      </c>
      <c r="G13" s="542">
        <v>46101</v>
      </c>
      <c r="H13" s="539"/>
      <c r="I13" s="541">
        <v>46132</v>
      </c>
      <c r="J13" s="563" t="s">
        <v>1412</v>
      </c>
      <c r="K13" s="566">
        <f t="shared" si="2"/>
        <v>0</v>
      </c>
      <c r="L13" s="567">
        <f t="shared" si="2"/>
        <v>0</v>
      </c>
      <c r="M13" s="567">
        <f t="shared" si="2"/>
        <v>0</v>
      </c>
      <c r="N13" s="568">
        <f t="shared" si="2"/>
        <v>0</v>
      </c>
      <c r="O13" s="566">
        <f t="shared" si="2"/>
        <v>0</v>
      </c>
      <c r="P13" s="567">
        <f t="shared" ref="P13:BJ13" si="3">IF(AND(P$5&gt;=$F13,P$5&lt;=$I13),1,0)</f>
        <v>0</v>
      </c>
      <c r="Q13" s="567">
        <f t="shared" si="3"/>
        <v>0</v>
      </c>
      <c r="R13" s="568">
        <f t="shared" si="3"/>
        <v>0</v>
      </c>
      <c r="S13" s="566">
        <f t="shared" si="3"/>
        <v>0</v>
      </c>
      <c r="T13" s="567">
        <f t="shared" si="3"/>
        <v>0</v>
      </c>
      <c r="U13" s="567">
        <f t="shared" si="3"/>
        <v>0</v>
      </c>
      <c r="V13" s="567">
        <f t="shared" si="3"/>
        <v>0</v>
      </c>
      <c r="W13" s="568">
        <f t="shared" si="3"/>
        <v>0</v>
      </c>
      <c r="X13" s="566">
        <f t="shared" si="3"/>
        <v>0</v>
      </c>
      <c r="Y13" s="567">
        <f t="shared" si="3"/>
        <v>0</v>
      </c>
      <c r="Z13" s="567">
        <f t="shared" si="3"/>
        <v>0</v>
      </c>
      <c r="AA13" s="568">
        <f t="shared" si="3"/>
        <v>0</v>
      </c>
      <c r="AB13" s="566">
        <f t="shared" si="3"/>
        <v>0</v>
      </c>
      <c r="AC13" s="567">
        <f t="shared" si="3"/>
        <v>0</v>
      </c>
      <c r="AD13" s="567">
        <f t="shared" si="3"/>
        <v>0</v>
      </c>
      <c r="AE13" s="568">
        <f t="shared" si="3"/>
        <v>0</v>
      </c>
      <c r="AF13" s="566">
        <f t="shared" si="3"/>
        <v>0</v>
      </c>
      <c r="AG13" s="567">
        <f t="shared" si="3"/>
        <v>0</v>
      </c>
      <c r="AH13" s="567">
        <f t="shared" si="3"/>
        <v>0</v>
      </c>
      <c r="AI13" s="567">
        <f t="shared" si="3"/>
        <v>0</v>
      </c>
      <c r="AJ13" s="568">
        <f t="shared" si="3"/>
        <v>0</v>
      </c>
      <c r="AK13" s="566">
        <f t="shared" si="3"/>
        <v>0</v>
      </c>
      <c r="AL13" s="567">
        <f t="shared" si="3"/>
        <v>0</v>
      </c>
      <c r="AM13" s="567">
        <f t="shared" si="3"/>
        <v>0</v>
      </c>
      <c r="AN13" s="568">
        <f t="shared" si="3"/>
        <v>0</v>
      </c>
      <c r="AO13" s="566">
        <f t="shared" si="3"/>
        <v>0</v>
      </c>
      <c r="AP13" s="567">
        <f t="shared" si="3"/>
        <v>0</v>
      </c>
      <c r="AQ13" s="567">
        <f t="shared" si="3"/>
        <v>0</v>
      </c>
      <c r="AR13" s="568">
        <f t="shared" si="3"/>
        <v>0</v>
      </c>
      <c r="AS13" s="566">
        <f t="shared" si="3"/>
        <v>0</v>
      </c>
      <c r="AT13" s="567">
        <f t="shared" si="3"/>
        <v>0</v>
      </c>
      <c r="AU13" s="567">
        <f t="shared" si="3"/>
        <v>0</v>
      </c>
      <c r="AV13" s="567">
        <f t="shared" si="3"/>
        <v>0</v>
      </c>
      <c r="AW13" s="568">
        <f t="shared" si="3"/>
        <v>0</v>
      </c>
      <c r="AX13" s="566">
        <f t="shared" si="3"/>
        <v>0</v>
      </c>
      <c r="AY13" s="567">
        <f t="shared" si="3"/>
        <v>0</v>
      </c>
      <c r="AZ13" s="567">
        <f t="shared" si="3"/>
        <v>1</v>
      </c>
      <c r="BA13" s="568">
        <f t="shared" si="3"/>
        <v>1</v>
      </c>
      <c r="BB13" s="566">
        <f t="shared" si="3"/>
        <v>1</v>
      </c>
      <c r="BC13" s="567">
        <f t="shared" si="3"/>
        <v>1</v>
      </c>
      <c r="BD13" s="567">
        <f t="shared" si="3"/>
        <v>1</v>
      </c>
      <c r="BE13" s="568">
        <f t="shared" si="3"/>
        <v>1</v>
      </c>
      <c r="BF13" s="566">
        <f t="shared" si="3"/>
        <v>1</v>
      </c>
      <c r="BG13" s="567">
        <f t="shared" si="3"/>
        <v>1</v>
      </c>
      <c r="BH13" s="567">
        <f t="shared" si="3"/>
        <v>1</v>
      </c>
      <c r="BI13" s="567">
        <f t="shared" si="3"/>
        <v>1</v>
      </c>
      <c r="BJ13" s="568">
        <f t="shared" si="3"/>
        <v>1</v>
      </c>
    </row>
    <row r="14" spans="1:62" s="565" customFormat="1" ht="18" customHeight="1" x14ac:dyDescent="0.25">
      <c r="C14" s="561" t="s">
        <v>1413</v>
      </c>
      <c r="D14" s="539" t="s">
        <v>1400</v>
      </c>
      <c r="E14" s="564" t="s">
        <v>1414</v>
      </c>
      <c r="F14" s="541">
        <v>45666</v>
      </c>
      <c r="G14" s="542">
        <v>46097</v>
      </c>
      <c r="H14" s="539"/>
      <c r="I14" s="541"/>
      <c r="J14" s="563" t="s">
        <v>1415</v>
      </c>
      <c r="K14" s="566">
        <f t="shared" si="2"/>
        <v>0</v>
      </c>
      <c r="L14" s="567">
        <f t="shared" si="2"/>
        <v>0</v>
      </c>
      <c r="M14" s="567">
        <f t="shared" si="2"/>
        <v>0</v>
      </c>
      <c r="N14" s="568">
        <f t="shared" si="2"/>
        <v>0</v>
      </c>
      <c r="O14" s="566">
        <f t="shared" si="2"/>
        <v>0</v>
      </c>
      <c r="P14" s="567">
        <f t="shared" si="2"/>
        <v>0</v>
      </c>
      <c r="Q14" s="567">
        <f t="shared" si="2"/>
        <v>0</v>
      </c>
      <c r="R14" s="568">
        <f t="shared" si="2"/>
        <v>0</v>
      </c>
      <c r="S14" s="566">
        <f t="shared" si="2"/>
        <v>0</v>
      </c>
      <c r="T14" s="567">
        <f t="shared" si="2"/>
        <v>0</v>
      </c>
      <c r="U14" s="567">
        <f t="shared" si="2"/>
        <v>0</v>
      </c>
      <c r="V14" s="567">
        <f t="shared" si="2"/>
        <v>0</v>
      </c>
      <c r="W14" s="568">
        <f t="shared" si="2"/>
        <v>0</v>
      </c>
      <c r="X14" s="566">
        <f t="shared" si="2"/>
        <v>0</v>
      </c>
      <c r="Y14" s="567">
        <f t="shared" si="2"/>
        <v>0</v>
      </c>
      <c r="Z14" s="567">
        <f t="shared" si="2"/>
        <v>0</v>
      </c>
      <c r="AA14" s="568">
        <f t="shared" si="2"/>
        <v>0</v>
      </c>
      <c r="AB14" s="566">
        <f t="shared" si="2"/>
        <v>0</v>
      </c>
      <c r="AC14" s="567">
        <f t="shared" si="2"/>
        <v>0</v>
      </c>
      <c r="AD14" s="567">
        <f t="shared" si="2"/>
        <v>0</v>
      </c>
      <c r="AE14" s="568">
        <f t="shared" si="2"/>
        <v>0</v>
      </c>
      <c r="AF14" s="566">
        <f t="shared" si="2"/>
        <v>0</v>
      </c>
      <c r="AG14" s="567">
        <f t="shared" si="2"/>
        <v>0</v>
      </c>
      <c r="AH14" s="567">
        <f t="shared" si="2"/>
        <v>0</v>
      </c>
      <c r="AI14" s="567">
        <f t="shared" si="2"/>
        <v>0</v>
      </c>
      <c r="AJ14" s="568">
        <f t="shared" si="2"/>
        <v>0</v>
      </c>
      <c r="AK14" s="566">
        <f t="shared" si="2"/>
        <v>0</v>
      </c>
      <c r="AL14" s="567">
        <f t="shared" si="2"/>
        <v>0</v>
      </c>
      <c r="AM14" s="567">
        <f t="shared" si="2"/>
        <v>0</v>
      </c>
      <c r="AN14" s="568">
        <f t="shared" si="2"/>
        <v>0</v>
      </c>
      <c r="AO14" s="566">
        <f t="shared" si="2"/>
        <v>0</v>
      </c>
      <c r="AP14" s="567">
        <f t="shared" si="2"/>
        <v>0</v>
      </c>
      <c r="AQ14" s="567">
        <f t="shared" si="2"/>
        <v>0</v>
      </c>
      <c r="AR14" s="568">
        <f t="shared" si="2"/>
        <v>0</v>
      </c>
      <c r="AS14" s="566">
        <f t="shared" si="2"/>
        <v>0</v>
      </c>
      <c r="AT14" s="567">
        <f t="shared" si="2"/>
        <v>0</v>
      </c>
      <c r="AU14" s="567">
        <f t="shared" si="2"/>
        <v>0</v>
      </c>
      <c r="AV14" s="567">
        <f t="shared" si="2"/>
        <v>0</v>
      </c>
      <c r="AW14" s="568">
        <f t="shared" si="2"/>
        <v>0</v>
      </c>
      <c r="AX14" s="566">
        <f t="shared" si="2"/>
        <v>0</v>
      </c>
      <c r="AY14" s="567">
        <f t="shared" si="2"/>
        <v>0</v>
      </c>
      <c r="AZ14" s="567">
        <f t="shared" si="2"/>
        <v>0</v>
      </c>
      <c r="BA14" s="568">
        <f t="shared" si="2"/>
        <v>0</v>
      </c>
      <c r="BB14" s="566">
        <f t="shared" si="2"/>
        <v>0</v>
      </c>
      <c r="BC14" s="567">
        <f t="shared" si="2"/>
        <v>0</v>
      </c>
      <c r="BD14" s="567">
        <f t="shared" si="2"/>
        <v>0</v>
      </c>
      <c r="BE14" s="568">
        <f t="shared" si="2"/>
        <v>0</v>
      </c>
      <c r="BF14" s="566">
        <f t="shared" si="2"/>
        <v>0</v>
      </c>
      <c r="BG14" s="567">
        <f t="shared" si="2"/>
        <v>0</v>
      </c>
      <c r="BH14" s="567">
        <f t="shared" si="2"/>
        <v>0</v>
      </c>
      <c r="BI14" s="567">
        <f t="shared" si="2"/>
        <v>0</v>
      </c>
      <c r="BJ14" s="568">
        <f t="shared" si="2"/>
        <v>0</v>
      </c>
    </row>
    <row r="15" spans="1:62" s="565" customFormat="1" ht="36.6" customHeight="1" x14ac:dyDescent="0.25">
      <c r="C15" s="561" t="s">
        <v>1416</v>
      </c>
      <c r="D15" s="539" t="s">
        <v>1417</v>
      </c>
      <c r="E15" s="564" t="s">
        <v>1397</v>
      </c>
      <c r="F15" s="541">
        <v>45689</v>
      </c>
      <c r="G15" s="542">
        <v>45746</v>
      </c>
      <c r="H15" s="539"/>
      <c r="I15" s="541">
        <v>46103</v>
      </c>
      <c r="J15" s="563" t="s">
        <v>1418</v>
      </c>
      <c r="K15" s="566">
        <f t="shared" si="2"/>
        <v>0</v>
      </c>
      <c r="L15" s="567">
        <f t="shared" si="2"/>
        <v>0</v>
      </c>
      <c r="M15" s="567">
        <f t="shared" si="2"/>
        <v>0</v>
      </c>
      <c r="N15" s="568">
        <f t="shared" si="2"/>
        <v>0</v>
      </c>
      <c r="O15" s="566">
        <f t="shared" si="2"/>
        <v>0</v>
      </c>
      <c r="P15" s="567">
        <f t="shared" si="2"/>
        <v>1</v>
      </c>
      <c r="Q15" s="567">
        <f t="shared" si="2"/>
        <v>1</v>
      </c>
      <c r="R15" s="568">
        <f t="shared" si="2"/>
        <v>1</v>
      </c>
      <c r="S15" s="566">
        <f t="shared" si="2"/>
        <v>1</v>
      </c>
      <c r="T15" s="567">
        <f t="shared" si="2"/>
        <v>1</v>
      </c>
      <c r="U15" s="567">
        <f t="shared" si="2"/>
        <v>1</v>
      </c>
      <c r="V15" s="567">
        <f t="shared" si="2"/>
        <v>1</v>
      </c>
      <c r="W15" s="568">
        <f t="shared" si="2"/>
        <v>1</v>
      </c>
      <c r="X15" s="566">
        <f t="shared" si="2"/>
        <v>1</v>
      </c>
      <c r="Y15" s="567">
        <f t="shared" si="2"/>
        <v>1</v>
      </c>
      <c r="Z15" s="567">
        <f t="shared" si="2"/>
        <v>1</v>
      </c>
      <c r="AA15" s="568">
        <f t="shared" si="2"/>
        <v>1</v>
      </c>
      <c r="AB15" s="566">
        <f t="shared" si="2"/>
        <v>1</v>
      </c>
      <c r="AC15" s="567">
        <f t="shared" si="2"/>
        <v>1</v>
      </c>
      <c r="AD15" s="567">
        <f t="shared" si="2"/>
        <v>1</v>
      </c>
      <c r="AE15" s="568">
        <f t="shared" si="2"/>
        <v>1</v>
      </c>
      <c r="AF15" s="566">
        <f t="shared" si="2"/>
        <v>1</v>
      </c>
      <c r="AG15" s="567">
        <f t="shared" si="2"/>
        <v>1</v>
      </c>
      <c r="AH15" s="567">
        <f t="shared" si="2"/>
        <v>1</v>
      </c>
      <c r="AI15" s="567">
        <f t="shared" si="2"/>
        <v>1</v>
      </c>
      <c r="AJ15" s="567">
        <f t="shared" si="2"/>
        <v>1</v>
      </c>
      <c r="AK15" s="567">
        <f t="shared" si="2"/>
        <v>1</v>
      </c>
      <c r="AL15" s="567">
        <f t="shared" si="2"/>
        <v>1</v>
      </c>
      <c r="AM15" s="567">
        <f t="shared" si="2"/>
        <v>1</v>
      </c>
      <c r="AN15" s="567">
        <f t="shared" si="2"/>
        <v>1</v>
      </c>
      <c r="AO15" s="567">
        <f t="shared" si="2"/>
        <v>1</v>
      </c>
      <c r="AP15" s="567">
        <f t="shared" si="2"/>
        <v>1</v>
      </c>
      <c r="AQ15" s="567">
        <f t="shared" si="2"/>
        <v>1</v>
      </c>
      <c r="AR15" s="567">
        <f t="shared" si="2"/>
        <v>1</v>
      </c>
      <c r="AS15" s="567">
        <f t="shared" si="2"/>
        <v>1</v>
      </c>
      <c r="AT15" s="567">
        <f t="shared" si="2"/>
        <v>1</v>
      </c>
      <c r="AU15" s="567">
        <f t="shared" si="2"/>
        <v>1</v>
      </c>
      <c r="AV15" s="567">
        <f t="shared" si="2"/>
        <v>1</v>
      </c>
      <c r="AW15" s="567">
        <f t="shared" si="2"/>
        <v>1</v>
      </c>
      <c r="AX15" s="567">
        <f t="shared" si="2"/>
        <v>1</v>
      </c>
      <c r="AY15" s="567">
        <f t="shared" si="2"/>
        <v>1</v>
      </c>
      <c r="AZ15" s="567">
        <f t="shared" si="2"/>
        <v>1</v>
      </c>
      <c r="BA15" s="567">
        <f t="shared" si="2"/>
        <v>1</v>
      </c>
      <c r="BB15" s="567">
        <f t="shared" ref="BB15:BJ15" si="4">IF(AND(BB$5&gt;=$F15,BB$5&lt;=$I15),1,0)</f>
        <v>1</v>
      </c>
      <c r="BC15" s="567">
        <f t="shared" si="4"/>
        <v>1</v>
      </c>
      <c r="BD15" s="567">
        <f t="shared" si="4"/>
        <v>1</v>
      </c>
      <c r="BE15" s="567">
        <f t="shared" si="4"/>
        <v>1</v>
      </c>
      <c r="BF15" s="567">
        <f t="shared" si="4"/>
        <v>1</v>
      </c>
      <c r="BG15" s="567">
        <f t="shared" si="4"/>
        <v>1</v>
      </c>
      <c r="BH15" s="567">
        <f t="shared" si="4"/>
        <v>1</v>
      </c>
      <c r="BI15" s="567">
        <f t="shared" si="4"/>
        <v>1</v>
      </c>
      <c r="BJ15" s="567">
        <f t="shared" si="4"/>
        <v>1</v>
      </c>
    </row>
    <row r="16" spans="1:62" s="565" customFormat="1" ht="18" customHeight="1" x14ac:dyDescent="0.25">
      <c r="C16" s="561" t="s">
        <v>1419</v>
      </c>
      <c r="D16" s="539" t="s">
        <v>1400</v>
      </c>
      <c r="E16" s="564" t="s">
        <v>1397</v>
      </c>
      <c r="F16" s="541">
        <v>45689</v>
      </c>
      <c r="G16" s="542">
        <v>45746</v>
      </c>
      <c r="H16" s="539"/>
      <c r="I16" s="541">
        <v>46120</v>
      </c>
      <c r="J16" s="563" t="s">
        <v>1420</v>
      </c>
      <c r="K16" s="566">
        <f t="shared" ref="K16:BJ20" si="5">IF(AND(K$5&gt;=$F16,K$5&lt;=$I16),1,0)</f>
        <v>0</v>
      </c>
      <c r="L16" s="567">
        <f t="shared" si="5"/>
        <v>0</v>
      </c>
      <c r="M16" s="567">
        <f t="shared" si="5"/>
        <v>0</v>
      </c>
      <c r="N16" s="568">
        <f t="shared" si="5"/>
        <v>0</v>
      </c>
      <c r="O16" s="566">
        <f t="shared" si="5"/>
        <v>0</v>
      </c>
      <c r="P16" s="567">
        <f t="shared" si="5"/>
        <v>1</v>
      </c>
      <c r="Q16" s="567">
        <f t="shared" si="5"/>
        <v>1</v>
      </c>
      <c r="R16" s="568">
        <f t="shared" si="5"/>
        <v>1</v>
      </c>
      <c r="S16" s="566">
        <f t="shared" si="5"/>
        <v>1</v>
      </c>
      <c r="T16" s="567">
        <f t="shared" si="5"/>
        <v>1</v>
      </c>
      <c r="U16" s="567">
        <f t="shared" si="5"/>
        <v>1</v>
      </c>
      <c r="V16" s="567">
        <f t="shared" si="5"/>
        <v>1</v>
      </c>
      <c r="W16" s="568">
        <f t="shared" si="5"/>
        <v>1</v>
      </c>
      <c r="X16" s="566">
        <f t="shared" si="5"/>
        <v>1</v>
      </c>
      <c r="Y16" s="567">
        <f t="shared" si="5"/>
        <v>1</v>
      </c>
      <c r="Z16" s="567">
        <f t="shared" si="5"/>
        <v>1</v>
      </c>
      <c r="AA16" s="568">
        <f t="shared" si="5"/>
        <v>1</v>
      </c>
      <c r="AB16" s="566">
        <f t="shared" si="5"/>
        <v>1</v>
      </c>
      <c r="AC16" s="567">
        <f t="shared" si="5"/>
        <v>1</v>
      </c>
      <c r="AD16" s="567">
        <f t="shared" si="5"/>
        <v>1</v>
      </c>
      <c r="AE16" s="568">
        <f t="shared" si="5"/>
        <v>1</v>
      </c>
      <c r="AF16" s="566">
        <f t="shared" si="5"/>
        <v>1</v>
      </c>
      <c r="AG16" s="567">
        <f t="shared" si="5"/>
        <v>1</v>
      </c>
      <c r="AH16" s="567">
        <f t="shared" si="5"/>
        <v>1</v>
      </c>
      <c r="AI16" s="567">
        <f t="shared" si="5"/>
        <v>1</v>
      </c>
      <c r="AJ16" s="568">
        <f t="shared" si="5"/>
        <v>1</v>
      </c>
      <c r="AK16" s="566">
        <f t="shared" si="5"/>
        <v>1</v>
      </c>
      <c r="AL16" s="567">
        <f t="shared" si="5"/>
        <v>1</v>
      </c>
      <c r="AM16" s="567">
        <f t="shared" si="5"/>
        <v>1</v>
      </c>
      <c r="AN16" s="568">
        <f t="shared" si="5"/>
        <v>1</v>
      </c>
      <c r="AO16" s="566">
        <f t="shared" si="5"/>
        <v>1</v>
      </c>
      <c r="AP16" s="567">
        <f t="shared" si="5"/>
        <v>1</v>
      </c>
      <c r="AQ16" s="567">
        <f t="shared" si="5"/>
        <v>1</v>
      </c>
      <c r="AR16" s="568">
        <f t="shared" si="5"/>
        <v>1</v>
      </c>
      <c r="AS16" s="566">
        <f t="shared" si="5"/>
        <v>1</v>
      </c>
      <c r="AT16" s="567">
        <f t="shared" si="5"/>
        <v>1</v>
      </c>
      <c r="AU16" s="567">
        <f t="shared" si="5"/>
        <v>1</v>
      </c>
      <c r="AV16" s="567">
        <f t="shared" si="5"/>
        <v>1</v>
      </c>
      <c r="AW16" s="568">
        <f t="shared" si="5"/>
        <v>1</v>
      </c>
      <c r="AX16" s="566">
        <f t="shared" si="5"/>
        <v>1</v>
      </c>
      <c r="AY16" s="567">
        <f t="shared" si="5"/>
        <v>1</v>
      </c>
      <c r="AZ16" s="567">
        <f t="shared" si="5"/>
        <v>1</v>
      </c>
      <c r="BA16" s="568">
        <f t="shared" si="5"/>
        <v>1</v>
      </c>
      <c r="BB16" s="566">
        <f t="shared" si="5"/>
        <v>1</v>
      </c>
      <c r="BC16" s="567">
        <f t="shared" si="5"/>
        <v>1</v>
      </c>
      <c r="BD16" s="567">
        <f t="shared" si="5"/>
        <v>1</v>
      </c>
      <c r="BE16" s="568">
        <f t="shared" si="5"/>
        <v>1</v>
      </c>
      <c r="BF16" s="566">
        <f t="shared" si="5"/>
        <v>1</v>
      </c>
      <c r="BG16" s="567">
        <f t="shared" si="5"/>
        <v>1</v>
      </c>
      <c r="BH16" s="567">
        <f t="shared" si="5"/>
        <v>1</v>
      </c>
      <c r="BI16" s="567">
        <f t="shared" si="5"/>
        <v>1</v>
      </c>
      <c r="BJ16" s="568">
        <f t="shared" si="5"/>
        <v>1</v>
      </c>
    </row>
    <row r="17" spans="3:62" s="565" customFormat="1" ht="18" customHeight="1" x14ac:dyDescent="0.25">
      <c r="C17" s="561" t="s">
        <v>1421</v>
      </c>
      <c r="D17" s="539" t="s">
        <v>785</v>
      </c>
      <c r="E17" s="564" t="s">
        <v>1397</v>
      </c>
      <c r="F17" s="541">
        <v>45689</v>
      </c>
      <c r="G17" s="542" t="s">
        <v>1409</v>
      </c>
      <c r="H17" s="539">
        <v>4600074422</v>
      </c>
      <c r="I17" s="541">
        <v>45832</v>
      </c>
      <c r="J17" s="563" t="s">
        <v>1422</v>
      </c>
      <c r="K17" s="566">
        <f t="shared" si="5"/>
        <v>0</v>
      </c>
      <c r="L17" s="567">
        <f t="shared" si="5"/>
        <v>0</v>
      </c>
      <c r="M17" s="567">
        <f t="shared" si="5"/>
        <v>0</v>
      </c>
      <c r="N17" s="568">
        <f t="shared" si="5"/>
        <v>0</v>
      </c>
      <c r="O17" s="566">
        <f t="shared" si="5"/>
        <v>0</v>
      </c>
      <c r="P17" s="567">
        <f t="shared" si="5"/>
        <v>1</v>
      </c>
      <c r="Q17" s="567">
        <f t="shared" si="5"/>
        <v>1</v>
      </c>
      <c r="R17" s="568">
        <f t="shared" si="5"/>
        <v>1</v>
      </c>
      <c r="S17" s="566">
        <f t="shared" si="5"/>
        <v>1</v>
      </c>
      <c r="T17" s="567">
        <f t="shared" si="5"/>
        <v>1</v>
      </c>
      <c r="U17" s="567">
        <f t="shared" si="5"/>
        <v>1</v>
      </c>
      <c r="V17" s="567">
        <f t="shared" si="5"/>
        <v>1</v>
      </c>
      <c r="W17" s="568">
        <f t="shared" si="5"/>
        <v>1</v>
      </c>
      <c r="X17" s="566">
        <f t="shared" si="5"/>
        <v>1</v>
      </c>
      <c r="Y17" s="567">
        <f t="shared" si="5"/>
        <v>1</v>
      </c>
      <c r="Z17" s="567">
        <f t="shared" si="5"/>
        <v>1</v>
      </c>
      <c r="AA17" s="568">
        <f t="shared" si="5"/>
        <v>1</v>
      </c>
      <c r="AB17" s="566">
        <f t="shared" si="5"/>
        <v>1</v>
      </c>
      <c r="AC17" s="567">
        <f t="shared" si="5"/>
        <v>1</v>
      </c>
      <c r="AD17" s="567">
        <f t="shared" si="5"/>
        <v>1</v>
      </c>
      <c r="AE17" s="568">
        <f t="shared" si="5"/>
        <v>1</v>
      </c>
      <c r="AF17" s="566">
        <f t="shared" si="5"/>
        <v>1</v>
      </c>
      <c r="AG17" s="567">
        <f t="shared" si="5"/>
        <v>1</v>
      </c>
      <c r="AH17" s="567">
        <f t="shared" si="5"/>
        <v>1</v>
      </c>
      <c r="AI17" s="567">
        <f t="shared" si="5"/>
        <v>1</v>
      </c>
      <c r="AJ17" s="568">
        <f t="shared" si="5"/>
        <v>0</v>
      </c>
      <c r="AK17" s="566">
        <f t="shared" si="5"/>
        <v>0</v>
      </c>
      <c r="AL17" s="567">
        <f t="shared" si="5"/>
        <v>0</v>
      </c>
      <c r="AM17" s="567">
        <f t="shared" si="5"/>
        <v>0</v>
      </c>
      <c r="AN17" s="568">
        <f t="shared" si="5"/>
        <v>0</v>
      </c>
      <c r="AO17" s="566">
        <f t="shared" si="5"/>
        <v>0</v>
      </c>
      <c r="AP17" s="567">
        <f t="shared" si="5"/>
        <v>0</v>
      </c>
      <c r="AQ17" s="567">
        <f t="shared" si="5"/>
        <v>0</v>
      </c>
      <c r="AR17" s="568">
        <f t="shared" si="5"/>
        <v>0</v>
      </c>
      <c r="AS17" s="566">
        <f t="shared" si="5"/>
        <v>0</v>
      </c>
      <c r="AT17" s="567">
        <f t="shared" si="5"/>
        <v>0</v>
      </c>
      <c r="AU17" s="567">
        <f t="shared" si="5"/>
        <v>0</v>
      </c>
      <c r="AV17" s="567">
        <f t="shared" si="5"/>
        <v>0</v>
      </c>
      <c r="AW17" s="568">
        <f t="shared" si="5"/>
        <v>0</v>
      </c>
      <c r="AX17" s="566">
        <f t="shared" si="5"/>
        <v>0</v>
      </c>
      <c r="AY17" s="567">
        <f t="shared" si="5"/>
        <v>0</v>
      </c>
      <c r="AZ17" s="567">
        <f t="shared" si="5"/>
        <v>0</v>
      </c>
      <c r="BA17" s="568">
        <f t="shared" si="5"/>
        <v>0</v>
      </c>
      <c r="BB17" s="566">
        <f t="shared" si="5"/>
        <v>0</v>
      </c>
      <c r="BC17" s="567">
        <f t="shared" si="5"/>
        <v>0</v>
      </c>
      <c r="BD17" s="567">
        <f t="shared" si="5"/>
        <v>0</v>
      </c>
      <c r="BE17" s="568">
        <f t="shared" si="5"/>
        <v>0</v>
      </c>
      <c r="BF17" s="566">
        <f t="shared" si="5"/>
        <v>0</v>
      </c>
      <c r="BG17" s="567">
        <f t="shared" si="5"/>
        <v>0</v>
      </c>
      <c r="BH17" s="567">
        <f t="shared" si="5"/>
        <v>0</v>
      </c>
      <c r="BI17" s="567">
        <f t="shared" si="5"/>
        <v>0</v>
      </c>
      <c r="BJ17" s="568">
        <f t="shared" si="5"/>
        <v>0</v>
      </c>
    </row>
    <row r="18" spans="3:62" s="565" customFormat="1" ht="18" customHeight="1" x14ac:dyDescent="0.25">
      <c r="C18" s="561" t="s">
        <v>1423</v>
      </c>
      <c r="D18" s="539" t="s">
        <v>1400</v>
      </c>
      <c r="E18" s="564" t="s">
        <v>1397</v>
      </c>
      <c r="F18" s="541">
        <v>45689</v>
      </c>
      <c r="G18" s="542" t="s">
        <v>1409</v>
      </c>
      <c r="H18" s="539">
        <v>4600072801</v>
      </c>
      <c r="I18" s="541">
        <v>45726</v>
      </c>
      <c r="J18" s="563" t="s">
        <v>1424</v>
      </c>
      <c r="K18" s="566">
        <f t="shared" si="5"/>
        <v>0</v>
      </c>
      <c r="L18" s="567">
        <f t="shared" si="5"/>
        <v>0</v>
      </c>
      <c r="M18" s="567">
        <f t="shared" si="5"/>
        <v>0</v>
      </c>
      <c r="N18" s="568">
        <f t="shared" si="5"/>
        <v>0</v>
      </c>
      <c r="O18" s="566">
        <f t="shared" si="5"/>
        <v>0</v>
      </c>
      <c r="P18" s="567">
        <f t="shared" si="5"/>
        <v>1</v>
      </c>
      <c r="Q18" s="567">
        <f t="shared" si="5"/>
        <v>1</v>
      </c>
      <c r="R18" s="567">
        <f t="shared" ref="R18:BJ18" si="6">IF(AND(R$5&gt;=$F18,R$5&lt;=$I18),1,0)</f>
        <v>1</v>
      </c>
      <c r="S18" s="567">
        <f t="shared" si="6"/>
        <v>1</v>
      </c>
      <c r="T18" s="567">
        <f t="shared" si="6"/>
        <v>1</v>
      </c>
      <c r="U18" s="567">
        <f t="shared" si="6"/>
        <v>0</v>
      </c>
      <c r="V18" s="567">
        <f t="shared" si="6"/>
        <v>0</v>
      </c>
      <c r="W18" s="567">
        <f t="shared" si="6"/>
        <v>0</v>
      </c>
      <c r="X18" s="567">
        <f t="shared" si="6"/>
        <v>0</v>
      </c>
      <c r="Y18" s="567">
        <f t="shared" si="6"/>
        <v>0</v>
      </c>
      <c r="Z18" s="567">
        <f t="shared" si="6"/>
        <v>0</v>
      </c>
      <c r="AA18" s="567">
        <f t="shared" si="6"/>
        <v>0</v>
      </c>
      <c r="AB18" s="567">
        <f t="shared" si="6"/>
        <v>0</v>
      </c>
      <c r="AC18" s="567">
        <f t="shared" si="6"/>
        <v>0</v>
      </c>
      <c r="AD18" s="567">
        <f t="shared" si="6"/>
        <v>0</v>
      </c>
      <c r="AE18" s="567">
        <f t="shared" si="6"/>
        <v>0</v>
      </c>
      <c r="AF18" s="567">
        <f t="shared" si="6"/>
        <v>0</v>
      </c>
      <c r="AG18" s="567">
        <f t="shared" si="6"/>
        <v>0</v>
      </c>
      <c r="AH18" s="567">
        <f t="shared" si="6"/>
        <v>0</v>
      </c>
      <c r="AI18" s="567">
        <f t="shared" si="6"/>
        <v>0</v>
      </c>
      <c r="AJ18" s="567">
        <f t="shared" si="6"/>
        <v>0</v>
      </c>
      <c r="AK18" s="567">
        <f t="shared" si="6"/>
        <v>0</v>
      </c>
      <c r="AL18" s="567">
        <f t="shared" si="6"/>
        <v>0</v>
      </c>
      <c r="AM18" s="567">
        <f t="shared" si="6"/>
        <v>0</v>
      </c>
      <c r="AN18" s="567">
        <f t="shared" si="6"/>
        <v>0</v>
      </c>
      <c r="AO18" s="567">
        <f t="shared" si="6"/>
        <v>0</v>
      </c>
      <c r="AP18" s="567">
        <f t="shared" si="6"/>
        <v>0</v>
      </c>
      <c r="AQ18" s="567">
        <f t="shared" si="6"/>
        <v>0</v>
      </c>
      <c r="AR18" s="567">
        <f t="shared" si="6"/>
        <v>0</v>
      </c>
      <c r="AS18" s="567">
        <f t="shared" si="6"/>
        <v>0</v>
      </c>
      <c r="AT18" s="567">
        <f t="shared" si="6"/>
        <v>0</v>
      </c>
      <c r="AU18" s="567">
        <f t="shared" si="6"/>
        <v>0</v>
      </c>
      <c r="AV18" s="567">
        <f t="shared" si="6"/>
        <v>0</v>
      </c>
      <c r="AW18" s="567">
        <f t="shared" si="6"/>
        <v>0</v>
      </c>
      <c r="AX18" s="567">
        <f t="shared" si="6"/>
        <v>0</v>
      </c>
      <c r="AY18" s="567">
        <f t="shared" si="6"/>
        <v>0</v>
      </c>
      <c r="AZ18" s="567">
        <f t="shared" si="6"/>
        <v>0</v>
      </c>
      <c r="BA18" s="567">
        <f t="shared" si="6"/>
        <v>0</v>
      </c>
      <c r="BB18" s="567">
        <f t="shared" si="6"/>
        <v>0</v>
      </c>
      <c r="BC18" s="567">
        <f t="shared" si="6"/>
        <v>0</v>
      </c>
      <c r="BD18" s="567">
        <f t="shared" si="6"/>
        <v>0</v>
      </c>
      <c r="BE18" s="567">
        <f t="shared" si="6"/>
        <v>0</v>
      </c>
      <c r="BF18" s="567">
        <f t="shared" si="6"/>
        <v>0</v>
      </c>
      <c r="BG18" s="567">
        <f t="shared" si="6"/>
        <v>0</v>
      </c>
      <c r="BH18" s="567">
        <f t="shared" si="6"/>
        <v>0</v>
      </c>
      <c r="BI18" s="567">
        <f t="shared" si="6"/>
        <v>0</v>
      </c>
      <c r="BJ18" s="567">
        <f t="shared" si="6"/>
        <v>0</v>
      </c>
    </row>
    <row r="19" spans="3:62" s="565" customFormat="1" ht="18" customHeight="1" x14ac:dyDescent="0.25">
      <c r="C19" s="561" t="s">
        <v>1425</v>
      </c>
      <c r="D19" s="539" t="s">
        <v>1417</v>
      </c>
      <c r="E19" s="564" t="s">
        <v>1414</v>
      </c>
      <c r="F19" s="541">
        <v>45825</v>
      </c>
      <c r="G19" s="542"/>
      <c r="H19" s="539"/>
      <c r="I19" s="541"/>
      <c r="J19" s="563" t="s">
        <v>1426</v>
      </c>
      <c r="K19" s="566">
        <f t="shared" si="5"/>
        <v>0</v>
      </c>
      <c r="L19" s="567">
        <f t="shared" si="5"/>
        <v>0</v>
      </c>
      <c r="M19" s="567">
        <f t="shared" si="5"/>
        <v>0</v>
      </c>
      <c r="N19" s="568">
        <f t="shared" si="5"/>
        <v>0</v>
      </c>
      <c r="O19" s="566">
        <f t="shared" si="5"/>
        <v>0</v>
      </c>
      <c r="P19" s="567">
        <f t="shared" ref="P19:BJ19" si="7">IF(AND(P$5&gt;=$F19,P$5&lt;=$I19),1,0)</f>
        <v>0</v>
      </c>
      <c r="Q19" s="567">
        <f t="shared" si="7"/>
        <v>0</v>
      </c>
      <c r="R19" s="567">
        <f t="shared" si="7"/>
        <v>0</v>
      </c>
      <c r="S19" s="567">
        <f t="shared" si="7"/>
        <v>0</v>
      </c>
      <c r="T19" s="567">
        <f t="shared" si="7"/>
        <v>0</v>
      </c>
      <c r="U19" s="567">
        <f t="shared" si="7"/>
        <v>0</v>
      </c>
      <c r="V19" s="567">
        <f t="shared" si="7"/>
        <v>0</v>
      </c>
      <c r="W19" s="567">
        <f t="shared" si="7"/>
        <v>0</v>
      </c>
      <c r="X19" s="567">
        <f t="shared" si="7"/>
        <v>0</v>
      </c>
      <c r="Y19" s="567">
        <f t="shared" si="7"/>
        <v>0</v>
      </c>
      <c r="Z19" s="567">
        <f t="shared" si="7"/>
        <v>0</v>
      </c>
      <c r="AA19" s="567">
        <f t="shared" si="7"/>
        <v>0</v>
      </c>
      <c r="AB19" s="567">
        <f t="shared" si="7"/>
        <v>0</v>
      </c>
      <c r="AC19" s="567">
        <f t="shared" si="7"/>
        <v>0</v>
      </c>
      <c r="AD19" s="567">
        <f t="shared" si="7"/>
        <v>0</v>
      </c>
      <c r="AE19" s="567">
        <f t="shared" si="7"/>
        <v>0</v>
      </c>
      <c r="AF19" s="567">
        <f t="shared" si="7"/>
        <v>0</v>
      </c>
      <c r="AG19" s="567">
        <f t="shared" si="7"/>
        <v>0</v>
      </c>
      <c r="AH19" s="567">
        <f t="shared" si="7"/>
        <v>0</v>
      </c>
      <c r="AI19" s="567">
        <f t="shared" si="7"/>
        <v>0</v>
      </c>
      <c r="AJ19" s="567">
        <f t="shared" si="7"/>
        <v>0</v>
      </c>
      <c r="AK19" s="567">
        <f t="shared" si="7"/>
        <v>0</v>
      </c>
      <c r="AL19" s="567">
        <f t="shared" si="7"/>
        <v>0</v>
      </c>
      <c r="AM19" s="567">
        <f t="shared" si="7"/>
        <v>0</v>
      </c>
      <c r="AN19" s="567">
        <f t="shared" si="7"/>
        <v>0</v>
      </c>
      <c r="AO19" s="567">
        <f t="shared" si="7"/>
        <v>0</v>
      </c>
      <c r="AP19" s="567">
        <f t="shared" si="7"/>
        <v>0</v>
      </c>
      <c r="AQ19" s="567">
        <f t="shared" si="7"/>
        <v>0</v>
      </c>
      <c r="AR19" s="567">
        <f t="shared" si="7"/>
        <v>0</v>
      </c>
      <c r="AS19" s="567">
        <f t="shared" si="7"/>
        <v>0</v>
      </c>
      <c r="AT19" s="567">
        <f t="shared" si="7"/>
        <v>0</v>
      </c>
      <c r="AU19" s="567">
        <f t="shared" si="7"/>
        <v>0</v>
      </c>
      <c r="AV19" s="567">
        <f t="shared" si="7"/>
        <v>0</v>
      </c>
      <c r="AW19" s="567">
        <f t="shared" si="7"/>
        <v>0</v>
      </c>
      <c r="AX19" s="567">
        <f t="shared" si="7"/>
        <v>0</v>
      </c>
      <c r="AY19" s="567">
        <f t="shared" si="7"/>
        <v>0</v>
      </c>
      <c r="AZ19" s="567">
        <f t="shared" si="7"/>
        <v>0</v>
      </c>
      <c r="BA19" s="567">
        <f t="shared" si="7"/>
        <v>0</v>
      </c>
      <c r="BB19" s="567">
        <f t="shared" si="7"/>
        <v>0</v>
      </c>
      <c r="BC19" s="567">
        <f t="shared" si="7"/>
        <v>0</v>
      </c>
      <c r="BD19" s="567">
        <f t="shared" si="7"/>
        <v>0</v>
      </c>
      <c r="BE19" s="567">
        <f t="shared" si="7"/>
        <v>0</v>
      </c>
      <c r="BF19" s="567">
        <f t="shared" si="7"/>
        <v>0</v>
      </c>
      <c r="BG19" s="567">
        <f t="shared" si="7"/>
        <v>0</v>
      </c>
      <c r="BH19" s="567">
        <f t="shared" si="7"/>
        <v>0</v>
      </c>
      <c r="BI19" s="567">
        <f t="shared" si="7"/>
        <v>0</v>
      </c>
      <c r="BJ19" s="567">
        <f t="shared" si="7"/>
        <v>0</v>
      </c>
    </row>
    <row r="20" spans="3:62" s="565" customFormat="1" ht="29.1" customHeight="1" x14ac:dyDescent="0.25">
      <c r="C20" s="561" t="s">
        <v>1427</v>
      </c>
      <c r="D20" s="539" t="s">
        <v>1417</v>
      </c>
      <c r="E20" s="564" t="s">
        <v>1397</v>
      </c>
      <c r="F20" s="541">
        <v>46006</v>
      </c>
      <c r="G20" s="542">
        <v>46118</v>
      </c>
      <c r="H20" s="576" t="s">
        <v>1428</v>
      </c>
      <c r="I20" s="562">
        <v>46132</v>
      </c>
      <c r="J20" s="563" t="s">
        <v>1429</v>
      </c>
      <c r="K20" s="566">
        <f t="shared" si="5"/>
        <v>0</v>
      </c>
      <c r="L20" s="567">
        <f t="shared" si="5"/>
        <v>0</v>
      </c>
      <c r="M20" s="567">
        <f t="shared" si="5"/>
        <v>0</v>
      </c>
      <c r="N20" s="568">
        <f t="shared" si="5"/>
        <v>0</v>
      </c>
      <c r="O20" s="566">
        <f t="shared" si="5"/>
        <v>0</v>
      </c>
      <c r="P20" s="567">
        <f t="shared" si="5"/>
        <v>0</v>
      </c>
      <c r="Q20" s="567">
        <f t="shared" si="5"/>
        <v>0</v>
      </c>
      <c r="R20" s="568">
        <f t="shared" si="5"/>
        <v>0</v>
      </c>
      <c r="S20" s="566">
        <f t="shared" si="5"/>
        <v>0</v>
      </c>
      <c r="T20" s="567">
        <f t="shared" si="5"/>
        <v>0</v>
      </c>
      <c r="U20" s="567">
        <f t="shared" si="5"/>
        <v>0</v>
      </c>
      <c r="V20" s="567">
        <f t="shared" si="5"/>
        <v>0</v>
      </c>
      <c r="W20" s="568">
        <f t="shared" si="5"/>
        <v>0</v>
      </c>
      <c r="X20" s="566">
        <f t="shared" si="5"/>
        <v>0</v>
      </c>
      <c r="Y20" s="567">
        <f t="shared" si="5"/>
        <v>0</v>
      </c>
      <c r="Z20" s="567">
        <f t="shared" si="5"/>
        <v>0</v>
      </c>
      <c r="AA20" s="568">
        <f t="shared" si="5"/>
        <v>0</v>
      </c>
      <c r="AB20" s="566">
        <f t="shared" si="5"/>
        <v>0</v>
      </c>
      <c r="AC20" s="567">
        <f t="shared" si="5"/>
        <v>0</v>
      </c>
      <c r="AD20" s="567">
        <f t="shared" si="5"/>
        <v>0</v>
      </c>
      <c r="AE20" s="568">
        <f t="shared" si="5"/>
        <v>0</v>
      </c>
      <c r="AF20" s="566">
        <f t="shared" si="5"/>
        <v>0</v>
      </c>
      <c r="AG20" s="567">
        <f t="shared" si="5"/>
        <v>0</v>
      </c>
      <c r="AH20" s="567">
        <f t="shared" si="5"/>
        <v>0</v>
      </c>
      <c r="AI20" s="567">
        <f t="shared" si="5"/>
        <v>0</v>
      </c>
      <c r="AJ20" s="568">
        <f t="shared" si="5"/>
        <v>0</v>
      </c>
      <c r="AK20" s="566">
        <f t="shared" si="5"/>
        <v>0</v>
      </c>
      <c r="AL20" s="567">
        <f t="shared" si="5"/>
        <v>0</v>
      </c>
      <c r="AM20" s="567">
        <f t="shared" si="5"/>
        <v>0</v>
      </c>
      <c r="AN20" s="568">
        <f t="shared" si="5"/>
        <v>0</v>
      </c>
      <c r="AO20" s="566">
        <f t="shared" si="5"/>
        <v>0</v>
      </c>
      <c r="AP20" s="567">
        <f t="shared" si="5"/>
        <v>0</v>
      </c>
      <c r="AQ20" s="567">
        <f t="shared" si="5"/>
        <v>0</v>
      </c>
      <c r="AR20" s="568">
        <f t="shared" si="5"/>
        <v>0</v>
      </c>
      <c r="AS20" s="566">
        <f t="shared" si="5"/>
        <v>0</v>
      </c>
      <c r="AT20" s="567">
        <f t="shared" si="5"/>
        <v>0</v>
      </c>
      <c r="AU20" s="567">
        <f t="shared" si="5"/>
        <v>0</v>
      </c>
      <c r="AV20" s="567">
        <f t="shared" si="5"/>
        <v>0</v>
      </c>
      <c r="AW20" s="568">
        <f t="shared" si="5"/>
        <v>0</v>
      </c>
      <c r="AX20" s="566">
        <f t="shared" si="5"/>
        <v>0</v>
      </c>
      <c r="AY20" s="567">
        <f t="shared" si="5"/>
        <v>0</v>
      </c>
      <c r="AZ20" s="567">
        <f t="shared" si="5"/>
        <v>0</v>
      </c>
      <c r="BA20" s="568">
        <f t="shared" si="5"/>
        <v>0</v>
      </c>
      <c r="BB20" s="566">
        <f t="shared" si="5"/>
        <v>0</v>
      </c>
      <c r="BC20" s="567">
        <f t="shared" ref="BC20:BJ26" si="8">IF(AND(BC$5&gt;=$F20,BC$5&lt;=$I20),1,0)</f>
        <v>0</v>
      </c>
      <c r="BD20" s="567">
        <f t="shared" si="8"/>
        <v>0</v>
      </c>
      <c r="BE20" s="568">
        <f t="shared" si="8"/>
        <v>0</v>
      </c>
      <c r="BF20" s="566">
        <f t="shared" si="8"/>
        <v>0</v>
      </c>
      <c r="BG20" s="567">
        <f t="shared" si="8"/>
        <v>0</v>
      </c>
      <c r="BH20" s="567">
        <f t="shared" si="8"/>
        <v>0</v>
      </c>
      <c r="BI20" s="567">
        <f t="shared" si="8"/>
        <v>1</v>
      </c>
      <c r="BJ20" s="568">
        <f t="shared" si="8"/>
        <v>1</v>
      </c>
    </row>
    <row r="21" spans="3:62" s="565" customFormat="1" ht="18" customHeight="1" x14ac:dyDescent="0.25">
      <c r="C21" s="561" t="s">
        <v>1430</v>
      </c>
      <c r="D21" s="539" t="s">
        <v>1417</v>
      </c>
      <c r="E21" s="564" t="s">
        <v>1397</v>
      </c>
      <c r="F21" s="541">
        <v>46118</v>
      </c>
      <c r="G21" s="542"/>
      <c r="H21" s="539">
        <v>4512907300</v>
      </c>
      <c r="I21" s="541"/>
      <c r="J21" s="563" t="s">
        <v>1431</v>
      </c>
      <c r="K21" s="566">
        <f t="shared" ref="K21:BE26" si="9">IF(AND(K$5&gt;=$F21,K$5&lt;=$I21),1,0)</f>
        <v>0</v>
      </c>
      <c r="L21" s="567">
        <f t="shared" si="9"/>
        <v>0</v>
      </c>
      <c r="M21" s="567">
        <f t="shared" si="9"/>
        <v>0</v>
      </c>
      <c r="N21" s="568">
        <f t="shared" si="9"/>
        <v>0</v>
      </c>
      <c r="O21" s="566">
        <f t="shared" si="9"/>
        <v>0</v>
      </c>
      <c r="P21" s="567">
        <f t="shared" si="9"/>
        <v>0</v>
      </c>
      <c r="Q21" s="567">
        <f t="shared" si="9"/>
        <v>0</v>
      </c>
      <c r="R21" s="568">
        <f t="shared" si="9"/>
        <v>0</v>
      </c>
      <c r="S21" s="566">
        <f t="shared" si="9"/>
        <v>0</v>
      </c>
      <c r="T21" s="567">
        <f t="shared" si="9"/>
        <v>0</v>
      </c>
      <c r="U21" s="567">
        <f t="shared" si="9"/>
        <v>0</v>
      </c>
      <c r="V21" s="567">
        <f t="shared" si="9"/>
        <v>0</v>
      </c>
      <c r="W21" s="568">
        <f t="shared" si="9"/>
        <v>0</v>
      </c>
      <c r="X21" s="566">
        <f t="shared" si="9"/>
        <v>0</v>
      </c>
      <c r="Y21" s="567">
        <f t="shared" si="9"/>
        <v>0</v>
      </c>
      <c r="Z21" s="567">
        <f t="shared" si="9"/>
        <v>0</v>
      </c>
      <c r="AA21" s="568">
        <f t="shared" si="9"/>
        <v>0</v>
      </c>
      <c r="AB21" s="566">
        <f t="shared" si="9"/>
        <v>0</v>
      </c>
      <c r="AC21" s="567">
        <f t="shared" si="9"/>
        <v>0</v>
      </c>
      <c r="AD21" s="567">
        <f t="shared" si="9"/>
        <v>0</v>
      </c>
      <c r="AE21" s="568">
        <f t="shared" si="9"/>
        <v>0</v>
      </c>
      <c r="AF21" s="566">
        <f t="shared" si="9"/>
        <v>0</v>
      </c>
      <c r="AG21" s="567">
        <f t="shared" si="9"/>
        <v>0</v>
      </c>
      <c r="AH21" s="567">
        <f t="shared" si="9"/>
        <v>0</v>
      </c>
      <c r="AI21" s="567">
        <f t="shared" si="9"/>
        <v>0</v>
      </c>
      <c r="AJ21" s="568">
        <f t="shared" si="9"/>
        <v>0</v>
      </c>
      <c r="AK21" s="566">
        <f t="shared" si="9"/>
        <v>0</v>
      </c>
      <c r="AL21" s="567">
        <f t="shared" si="9"/>
        <v>0</v>
      </c>
      <c r="AM21" s="567">
        <f t="shared" si="9"/>
        <v>0</v>
      </c>
      <c r="AN21" s="568">
        <f t="shared" si="9"/>
        <v>0</v>
      </c>
      <c r="AO21" s="566">
        <f t="shared" si="9"/>
        <v>0</v>
      </c>
      <c r="AP21" s="567">
        <f t="shared" si="9"/>
        <v>0</v>
      </c>
      <c r="AQ21" s="567">
        <f t="shared" si="9"/>
        <v>0</v>
      </c>
      <c r="AR21" s="568">
        <f t="shared" si="9"/>
        <v>0</v>
      </c>
      <c r="AS21" s="566">
        <f t="shared" si="9"/>
        <v>0</v>
      </c>
      <c r="AT21" s="567">
        <f t="shared" si="9"/>
        <v>0</v>
      </c>
      <c r="AU21" s="567">
        <f t="shared" si="9"/>
        <v>0</v>
      </c>
      <c r="AV21" s="567">
        <f t="shared" si="9"/>
        <v>0</v>
      </c>
      <c r="AW21" s="568">
        <f t="shared" si="9"/>
        <v>0</v>
      </c>
      <c r="AX21" s="566">
        <f t="shared" si="9"/>
        <v>0</v>
      </c>
      <c r="AY21" s="567">
        <f t="shared" si="9"/>
        <v>0</v>
      </c>
      <c r="AZ21" s="567">
        <f t="shared" si="9"/>
        <v>0</v>
      </c>
      <c r="BA21" s="568">
        <f t="shared" si="9"/>
        <v>0</v>
      </c>
      <c r="BB21" s="566">
        <f t="shared" si="9"/>
        <v>0</v>
      </c>
      <c r="BC21" s="567">
        <f t="shared" si="9"/>
        <v>0</v>
      </c>
      <c r="BD21" s="567">
        <f t="shared" si="9"/>
        <v>0</v>
      </c>
      <c r="BE21" s="568">
        <f t="shared" si="9"/>
        <v>0</v>
      </c>
      <c r="BF21" s="566">
        <f t="shared" si="8"/>
        <v>0</v>
      </c>
      <c r="BG21" s="567">
        <f t="shared" si="8"/>
        <v>0</v>
      </c>
      <c r="BH21" s="567">
        <f t="shared" si="8"/>
        <v>0</v>
      </c>
      <c r="BI21" s="567">
        <f t="shared" si="8"/>
        <v>0</v>
      </c>
      <c r="BJ21" s="568">
        <f t="shared" si="8"/>
        <v>0</v>
      </c>
    </row>
    <row r="22" spans="3:62" s="565" customFormat="1" ht="18" customHeight="1" x14ac:dyDescent="0.25">
      <c r="C22" s="561" t="s">
        <v>1432</v>
      </c>
      <c r="D22" s="539" t="s">
        <v>1417</v>
      </c>
      <c r="E22" s="564" t="s">
        <v>1397</v>
      </c>
      <c r="F22" s="541">
        <v>45689</v>
      </c>
      <c r="G22" s="542">
        <v>45777</v>
      </c>
      <c r="H22" s="539">
        <v>4512510892</v>
      </c>
      <c r="I22" s="541">
        <v>45789</v>
      </c>
      <c r="J22" s="563" t="s">
        <v>1410</v>
      </c>
      <c r="K22" s="566">
        <f t="shared" si="9"/>
        <v>0</v>
      </c>
      <c r="L22" s="567">
        <f t="shared" si="9"/>
        <v>0</v>
      </c>
      <c r="M22" s="567">
        <f t="shared" si="9"/>
        <v>0</v>
      </c>
      <c r="N22" s="568">
        <f t="shared" si="9"/>
        <v>0</v>
      </c>
      <c r="O22" s="566">
        <f t="shared" si="9"/>
        <v>0</v>
      </c>
      <c r="P22" s="567">
        <f t="shared" si="9"/>
        <v>1</v>
      </c>
      <c r="Q22" s="567">
        <f t="shared" si="9"/>
        <v>1</v>
      </c>
      <c r="R22" s="568">
        <f t="shared" si="9"/>
        <v>1</v>
      </c>
      <c r="S22" s="566">
        <f t="shared" si="9"/>
        <v>1</v>
      </c>
      <c r="T22" s="567">
        <f t="shared" si="9"/>
        <v>1</v>
      </c>
      <c r="U22" s="567">
        <f t="shared" si="9"/>
        <v>1</v>
      </c>
      <c r="V22" s="567">
        <f t="shared" si="9"/>
        <v>1</v>
      </c>
      <c r="W22" s="568">
        <f t="shared" si="9"/>
        <v>1</v>
      </c>
      <c r="X22" s="566">
        <f t="shared" si="9"/>
        <v>1</v>
      </c>
      <c r="Y22" s="567">
        <f t="shared" si="9"/>
        <v>1</v>
      </c>
      <c r="Z22" s="567">
        <f t="shared" si="9"/>
        <v>1</v>
      </c>
      <c r="AA22" s="568">
        <f t="shared" si="9"/>
        <v>1</v>
      </c>
      <c r="AB22" s="566">
        <f t="shared" si="9"/>
        <v>1</v>
      </c>
      <c r="AC22" s="567">
        <f t="shared" si="9"/>
        <v>1</v>
      </c>
      <c r="AD22" s="567">
        <f t="shared" si="9"/>
        <v>0</v>
      </c>
      <c r="AE22" s="568">
        <f t="shared" si="9"/>
        <v>0</v>
      </c>
      <c r="AF22" s="566">
        <f t="shared" si="9"/>
        <v>0</v>
      </c>
      <c r="AG22" s="567">
        <f t="shared" si="9"/>
        <v>0</v>
      </c>
      <c r="AH22" s="567">
        <f t="shared" si="9"/>
        <v>0</v>
      </c>
      <c r="AI22" s="567">
        <f t="shared" si="9"/>
        <v>0</v>
      </c>
      <c r="AJ22" s="568">
        <f t="shared" si="9"/>
        <v>0</v>
      </c>
      <c r="AK22" s="566">
        <f t="shared" si="9"/>
        <v>0</v>
      </c>
      <c r="AL22" s="567">
        <f t="shared" si="9"/>
        <v>0</v>
      </c>
      <c r="AM22" s="567">
        <f t="shared" si="9"/>
        <v>0</v>
      </c>
      <c r="AN22" s="568">
        <f t="shared" si="9"/>
        <v>0</v>
      </c>
      <c r="AO22" s="566">
        <f t="shared" si="9"/>
        <v>0</v>
      </c>
      <c r="AP22" s="567">
        <f t="shared" si="9"/>
        <v>0</v>
      </c>
      <c r="AQ22" s="567">
        <f t="shared" si="9"/>
        <v>0</v>
      </c>
      <c r="AR22" s="568">
        <f t="shared" si="9"/>
        <v>0</v>
      </c>
      <c r="AS22" s="566">
        <f t="shared" si="9"/>
        <v>0</v>
      </c>
      <c r="AT22" s="567">
        <f t="shared" si="9"/>
        <v>0</v>
      </c>
      <c r="AU22" s="567">
        <f t="shared" si="9"/>
        <v>0</v>
      </c>
      <c r="AV22" s="567">
        <f t="shared" si="9"/>
        <v>0</v>
      </c>
      <c r="AW22" s="568">
        <f t="shared" si="9"/>
        <v>0</v>
      </c>
      <c r="AX22" s="566">
        <f t="shared" si="9"/>
        <v>0</v>
      </c>
      <c r="AY22" s="567">
        <f t="shared" si="9"/>
        <v>0</v>
      </c>
      <c r="AZ22" s="567">
        <f t="shared" si="9"/>
        <v>0</v>
      </c>
      <c r="BA22" s="568">
        <f t="shared" si="9"/>
        <v>0</v>
      </c>
      <c r="BB22" s="566">
        <f t="shared" si="9"/>
        <v>0</v>
      </c>
      <c r="BC22" s="567">
        <f t="shared" si="9"/>
        <v>0</v>
      </c>
      <c r="BD22" s="567">
        <f t="shared" si="9"/>
        <v>0</v>
      </c>
      <c r="BE22" s="568">
        <f t="shared" si="9"/>
        <v>0</v>
      </c>
      <c r="BF22" s="566">
        <f t="shared" si="8"/>
        <v>0</v>
      </c>
      <c r="BG22" s="567">
        <f t="shared" si="8"/>
        <v>0</v>
      </c>
      <c r="BH22" s="567">
        <f t="shared" si="8"/>
        <v>0</v>
      </c>
      <c r="BI22" s="567">
        <f t="shared" si="8"/>
        <v>0</v>
      </c>
      <c r="BJ22" s="568">
        <f t="shared" si="8"/>
        <v>0</v>
      </c>
    </row>
    <row r="23" spans="3:62" s="565" customFormat="1" ht="18" customHeight="1" x14ac:dyDescent="0.25">
      <c r="C23" s="561" t="s">
        <v>504</v>
      </c>
      <c r="D23" s="539" t="s">
        <v>1417</v>
      </c>
      <c r="E23" s="564" t="s">
        <v>1397</v>
      </c>
      <c r="F23" s="541">
        <v>45689</v>
      </c>
      <c r="G23" s="542">
        <v>45777</v>
      </c>
      <c r="H23" s="539">
        <v>4512503088</v>
      </c>
      <c r="I23" s="541">
        <v>45789</v>
      </c>
      <c r="J23" s="563" t="s">
        <v>1410</v>
      </c>
      <c r="K23" s="566">
        <f t="shared" si="9"/>
        <v>0</v>
      </c>
      <c r="L23" s="567">
        <f t="shared" si="9"/>
        <v>0</v>
      </c>
      <c r="M23" s="567">
        <f t="shared" si="9"/>
        <v>0</v>
      </c>
      <c r="N23" s="568">
        <f t="shared" si="9"/>
        <v>0</v>
      </c>
      <c r="O23" s="566">
        <f t="shared" si="9"/>
        <v>0</v>
      </c>
      <c r="P23" s="567">
        <f t="shared" si="9"/>
        <v>1</v>
      </c>
      <c r="Q23" s="567">
        <f t="shared" si="9"/>
        <v>1</v>
      </c>
      <c r="R23" s="568">
        <f t="shared" si="9"/>
        <v>1</v>
      </c>
      <c r="S23" s="566">
        <f t="shared" si="9"/>
        <v>1</v>
      </c>
      <c r="T23" s="567">
        <f t="shared" si="9"/>
        <v>1</v>
      </c>
      <c r="U23" s="567">
        <f t="shared" si="9"/>
        <v>1</v>
      </c>
      <c r="V23" s="567">
        <f t="shared" si="9"/>
        <v>1</v>
      </c>
      <c r="W23" s="568">
        <f t="shared" si="9"/>
        <v>1</v>
      </c>
      <c r="X23" s="566">
        <f t="shared" si="9"/>
        <v>1</v>
      </c>
      <c r="Y23" s="567">
        <f t="shared" si="9"/>
        <v>1</v>
      </c>
      <c r="Z23" s="567">
        <f t="shared" si="9"/>
        <v>1</v>
      </c>
      <c r="AA23" s="568">
        <f t="shared" si="9"/>
        <v>1</v>
      </c>
      <c r="AB23" s="566">
        <f t="shared" si="9"/>
        <v>1</v>
      </c>
      <c r="AC23" s="567">
        <f t="shared" si="9"/>
        <v>1</v>
      </c>
      <c r="AD23" s="567">
        <f t="shared" si="9"/>
        <v>0</v>
      </c>
      <c r="AE23" s="568">
        <f t="shared" si="9"/>
        <v>0</v>
      </c>
      <c r="AF23" s="566">
        <f t="shared" si="9"/>
        <v>0</v>
      </c>
      <c r="AG23" s="567">
        <f t="shared" si="9"/>
        <v>0</v>
      </c>
      <c r="AH23" s="567">
        <f t="shared" si="9"/>
        <v>0</v>
      </c>
      <c r="AI23" s="567">
        <f t="shared" si="9"/>
        <v>0</v>
      </c>
      <c r="AJ23" s="568">
        <f t="shared" si="9"/>
        <v>0</v>
      </c>
      <c r="AK23" s="566">
        <f t="shared" si="9"/>
        <v>0</v>
      </c>
      <c r="AL23" s="567">
        <f t="shared" si="9"/>
        <v>0</v>
      </c>
      <c r="AM23" s="567">
        <f t="shared" si="9"/>
        <v>0</v>
      </c>
      <c r="AN23" s="568">
        <f t="shared" si="9"/>
        <v>0</v>
      </c>
      <c r="AO23" s="566">
        <f t="shared" si="9"/>
        <v>0</v>
      </c>
      <c r="AP23" s="567">
        <f t="shared" si="9"/>
        <v>0</v>
      </c>
      <c r="AQ23" s="567">
        <f t="shared" si="9"/>
        <v>0</v>
      </c>
      <c r="AR23" s="568">
        <f t="shared" si="9"/>
        <v>0</v>
      </c>
      <c r="AS23" s="566">
        <f t="shared" si="9"/>
        <v>0</v>
      </c>
      <c r="AT23" s="567">
        <f t="shared" si="9"/>
        <v>0</v>
      </c>
      <c r="AU23" s="567">
        <f t="shared" si="9"/>
        <v>0</v>
      </c>
      <c r="AV23" s="567">
        <f t="shared" si="9"/>
        <v>0</v>
      </c>
      <c r="AW23" s="568">
        <f t="shared" si="9"/>
        <v>0</v>
      </c>
      <c r="AX23" s="566">
        <f t="shared" si="9"/>
        <v>0</v>
      </c>
      <c r="AY23" s="567">
        <f t="shared" si="9"/>
        <v>0</v>
      </c>
      <c r="AZ23" s="567">
        <f t="shared" si="9"/>
        <v>0</v>
      </c>
      <c r="BA23" s="568">
        <f t="shared" si="9"/>
        <v>0</v>
      </c>
      <c r="BB23" s="566">
        <f t="shared" si="9"/>
        <v>0</v>
      </c>
      <c r="BC23" s="567">
        <f t="shared" si="9"/>
        <v>0</v>
      </c>
      <c r="BD23" s="567">
        <f t="shared" si="9"/>
        <v>0</v>
      </c>
      <c r="BE23" s="568">
        <f t="shared" si="9"/>
        <v>0</v>
      </c>
      <c r="BF23" s="566">
        <f t="shared" si="8"/>
        <v>0</v>
      </c>
      <c r="BG23" s="567">
        <f t="shared" si="8"/>
        <v>0</v>
      </c>
      <c r="BH23" s="567">
        <f t="shared" si="8"/>
        <v>0</v>
      </c>
      <c r="BI23" s="567">
        <f t="shared" si="8"/>
        <v>0</v>
      </c>
      <c r="BJ23" s="568">
        <f t="shared" si="8"/>
        <v>0</v>
      </c>
    </row>
    <row r="24" spans="3:62" s="565" customFormat="1" ht="18" customHeight="1" x14ac:dyDescent="0.25">
      <c r="C24" s="561" t="s">
        <v>1433</v>
      </c>
      <c r="D24" s="539" t="s">
        <v>1417</v>
      </c>
      <c r="E24" s="564" t="s">
        <v>1397</v>
      </c>
      <c r="F24" s="541">
        <v>45689</v>
      </c>
      <c r="G24" s="542">
        <v>45777</v>
      </c>
      <c r="H24" s="539">
        <v>4600074517</v>
      </c>
      <c r="I24" s="541">
        <v>45835</v>
      </c>
      <c r="J24" s="563" t="s">
        <v>1434</v>
      </c>
      <c r="K24" s="566">
        <f t="shared" si="9"/>
        <v>0</v>
      </c>
      <c r="L24" s="567">
        <f t="shared" si="9"/>
        <v>0</v>
      </c>
      <c r="M24" s="567">
        <f t="shared" si="9"/>
        <v>0</v>
      </c>
      <c r="N24" s="568">
        <f t="shared" si="9"/>
        <v>0</v>
      </c>
      <c r="O24" s="566">
        <f t="shared" si="9"/>
        <v>0</v>
      </c>
      <c r="P24" s="567">
        <f t="shared" si="9"/>
        <v>1</v>
      </c>
      <c r="Q24" s="567">
        <f t="shared" si="9"/>
        <v>1</v>
      </c>
      <c r="R24" s="568">
        <f t="shared" si="9"/>
        <v>1</v>
      </c>
      <c r="S24" s="566">
        <f t="shared" si="9"/>
        <v>1</v>
      </c>
      <c r="T24" s="567">
        <f t="shared" si="9"/>
        <v>1</v>
      </c>
      <c r="U24" s="567">
        <f t="shared" si="9"/>
        <v>1</v>
      </c>
      <c r="V24" s="567">
        <f t="shared" si="9"/>
        <v>1</v>
      </c>
      <c r="W24" s="568">
        <f t="shared" si="9"/>
        <v>1</v>
      </c>
      <c r="X24" s="566">
        <f t="shared" si="9"/>
        <v>1</v>
      </c>
      <c r="Y24" s="567">
        <f t="shared" si="9"/>
        <v>1</v>
      </c>
      <c r="Z24" s="567">
        <f t="shared" si="9"/>
        <v>1</v>
      </c>
      <c r="AA24" s="568">
        <f t="shared" si="9"/>
        <v>1</v>
      </c>
      <c r="AB24" s="566">
        <f t="shared" si="9"/>
        <v>1</v>
      </c>
      <c r="AC24" s="567">
        <f t="shared" si="9"/>
        <v>1</v>
      </c>
      <c r="AD24" s="567">
        <f t="shared" si="9"/>
        <v>1</v>
      </c>
      <c r="AE24" s="568">
        <f t="shared" si="9"/>
        <v>1</v>
      </c>
      <c r="AF24" s="566">
        <f t="shared" si="9"/>
        <v>1</v>
      </c>
      <c r="AG24" s="567">
        <f t="shared" si="9"/>
        <v>1</v>
      </c>
      <c r="AH24" s="567">
        <f t="shared" si="9"/>
        <v>1</v>
      </c>
      <c r="AI24" s="567">
        <f t="shared" si="9"/>
        <v>1</v>
      </c>
      <c r="AJ24" s="568">
        <f t="shared" si="9"/>
        <v>1</v>
      </c>
      <c r="AK24" s="566">
        <f t="shared" si="9"/>
        <v>0</v>
      </c>
      <c r="AL24" s="567">
        <f t="shared" si="9"/>
        <v>0</v>
      </c>
      <c r="AM24" s="567">
        <f t="shared" si="9"/>
        <v>0</v>
      </c>
      <c r="AN24" s="568">
        <f t="shared" si="9"/>
        <v>0</v>
      </c>
      <c r="AO24" s="566">
        <f t="shared" si="9"/>
        <v>0</v>
      </c>
      <c r="AP24" s="567">
        <f t="shared" si="9"/>
        <v>0</v>
      </c>
      <c r="AQ24" s="567">
        <f t="shared" si="9"/>
        <v>0</v>
      </c>
      <c r="AR24" s="568">
        <f t="shared" si="9"/>
        <v>0</v>
      </c>
      <c r="AS24" s="566">
        <f t="shared" si="9"/>
        <v>0</v>
      </c>
      <c r="AT24" s="567">
        <f t="shared" si="9"/>
        <v>0</v>
      </c>
      <c r="AU24" s="567">
        <f t="shared" si="9"/>
        <v>0</v>
      </c>
      <c r="AV24" s="567">
        <f t="shared" si="9"/>
        <v>0</v>
      </c>
      <c r="AW24" s="568">
        <f t="shared" si="9"/>
        <v>0</v>
      </c>
      <c r="AX24" s="566">
        <f t="shared" si="9"/>
        <v>0</v>
      </c>
      <c r="AY24" s="567">
        <f t="shared" si="9"/>
        <v>0</v>
      </c>
      <c r="AZ24" s="567">
        <f t="shared" si="9"/>
        <v>0</v>
      </c>
      <c r="BA24" s="568">
        <f t="shared" si="9"/>
        <v>0</v>
      </c>
      <c r="BB24" s="566">
        <f t="shared" si="9"/>
        <v>0</v>
      </c>
      <c r="BC24" s="567">
        <f t="shared" si="9"/>
        <v>0</v>
      </c>
      <c r="BD24" s="567">
        <f t="shared" si="9"/>
        <v>0</v>
      </c>
      <c r="BE24" s="568">
        <f t="shared" si="9"/>
        <v>0</v>
      </c>
      <c r="BF24" s="566">
        <f t="shared" si="8"/>
        <v>0</v>
      </c>
      <c r="BG24" s="567">
        <f t="shared" si="8"/>
        <v>0</v>
      </c>
      <c r="BH24" s="567">
        <f t="shared" si="8"/>
        <v>0</v>
      </c>
      <c r="BI24" s="567">
        <f t="shared" si="8"/>
        <v>0</v>
      </c>
      <c r="BJ24" s="568">
        <f t="shared" si="8"/>
        <v>0</v>
      </c>
    </row>
    <row r="25" spans="3:62" s="565" customFormat="1" ht="29.45" customHeight="1" x14ac:dyDescent="0.25">
      <c r="C25" s="561" t="s">
        <v>1435</v>
      </c>
      <c r="D25" s="539" t="s">
        <v>785</v>
      </c>
      <c r="E25" s="564" t="s">
        <v>1397</v>
      </c>
      <c r="F25" s="541">
        <v>45959</v>
      </c>
      <c r="G25" s="542">
        <v>46073</v>
      </c>
      <c r="H25" s="576">
        <v>4512813288</v>
      </c>
      <c r="I25" s="562">
        <v>46108</v>
      </c>
      <c r="J25" s="563" t="s">
        <v>1436</v>
      </c>
      <c r="K25" s="566">
        <f t="shared" si="9"/>
        <v>0</v>
      </c>
      <c r="L25" s="567">
        <f t="shared" si="9"/>
        <v>0</v>
      </c>
      <c r="M25" s="567">
        <f t="shared" si="9"/>
        <v>0</v>
      </c>
      <c r="N25" s="568">
        <f t="shared" si="9"/>
        <v>0</v>
      </c>
      <c r="O25" s="566">
        <f t="shared" si="9"/>
        <v>0</v>
      </c>
      <c r="P25" s="567">
        <f t="shared" si="9"/>
        <v>0</v>
      </c>
      <c r="Q25" s="567">
        <f t="shared" si="9"/>
        <v>0</v>
      </c>
      <c r="R25" s="568">
        <f t="shared" si="9"/>
        <v>0</v>
      </c>
      <c r="S25" s="566">
        <f t="shared" si="9"/>
        <v>0</v>
      </c>
      <c r="T25" s="567">
        <f t="shared" si="9"/>
        <v>0</v>
      </c>
      <c r="U25" s="567">
        <f t="shared" si="9"/>
        <v>0</v>
      </c>
      <c r="V25" s="567">
        <f t="shared" si="9"/>
        <v>0</v>
      </c>
      <c r="W25" s="568">
        <f t="shared" si="9"/>
        <v>0</v>
      </c>
      <c r="X25" s="566">
        <f t="shared" si="9"/>
        <v>0</v>
      </c>
      <c r="Y25" s="567">
        <f t="shared" si="9"/>
        <v>0</v>
      </c>
      <c r="Z25" s="567">
        <f t="shared" si="9"/>
        <v>0</v>
      </c>
      <c r="AA25" s="568">
        <f t="shared" si="9"/>
        <v>0</v>
      </c>
      <c r="AB25" s="566">
        <f t="shared" si="9"/>
        <v>0</v>
      </c>
      <c r="AC25" s="567">
        <f t="shared" si="9"/>
        <v>0</v>
      </c>
      <c r="AD25" s="567">
        <f t="shared" si="9"/>
        <v>0</v>
      </c>
      <c r="AE25" s="568">
        <f t="shared" si="9"/>
        <v>0</v>
      </c>
      <c r="AF25" s="566">
        <f t="shared" si="9"/>
        <v>0</v>
      </c>
      <c r="AG25" s="567">
        <f t="shared" si="9"/>
        <v>0</v>
      </c>
      <c r="AH25" s="567">
        <f t="shared" si="9"/>
        <v>0</v>
      </c>
      <c r="AI25" s="567">
        <f t="shared" si="9"/>
        <v>0</v>
      </c>
      <c r="AJ25" s="568">
        <f t="shared" si="9"/>
        <v>0</v>
      </c>
      <c r="AK25" s="566">
        <f t="shared" si="9"/>
        <v>0</v>
      </c>
      <c r="AL25" s="567">
        <f t="shared" si="9"/>
        <v>0</v>
      </c>
      <c r="AM25" s="567">
        <f t="shared" si="9"/>
        <v>0</v>
      </c>
      <c r="AN25" s="568">
        <f t="shared" si="9"/>
        <v>0</v>
      </c>
      <c r="AO25" s="566">
        <f t="shared" si="9"/>
        <v>0</v>
      </c>
      <c r="AP25" s="567">
        <f t="shared" si="9"/>
        <v>0</v>
      </c>
      <c r="AQ25" s="567">
        <f t="shared" si="9"/>
        <v>0</v>
      </c>
      <c r="AR25" s="568">
        <f t="shared" si="9"/>
        <v>0</v>
      </c>
      <c r="AS25" s="566">
        <f t="shared" si="9"/>
        <v>0</v>
      </c>
      <c r="AT25" s="567">
        <f t="shared" si="9"/>
        <v>0</v>
      </c>
      <c r="AU25" s="567">
        <f t="shared" si="9"/>
        <v>0</v>
      </c>
      <c r="AV25" s="567">
        <f t="shared" si="9"/>
        <v>0</v>
      </c>
      <c r="AW25" s="568">
        <f t="shared" si="9"/>
        <v>0</v>
      </c>
      <c r="AX25" s="566">
        <f t="shared" si="9"/>
        <v>0</v>
      </c>
      <c r="AY25" s="567">
        <f t="shared" si="9"/>
        <v>0</v>
      </c>
      <c r="AZ25" s="567">
        <f t="shared" si="9"/>
        <v>0</v>
      </c>
      <c r="BA25" s="568">
        <f t="shared" si="9"/>
        <v>0</v>
      </c>
      <c r="BB25" s="566">
        <f t="shared" si="9"/>
        <v>1</v>
      </c>
      <c r="BC25" s="567">
        <f t="shared" si="9"/>
        <v>1</v>
      </c>
      <c r="BD25" s="567">
        <f t="shared" si="9"/>
        <v>1</v>
      </c>
      <c r="BE25" s="568">
        <f t="shared" si="9"/>
        <v>1</v>
      </c>
      <c r="BF25" s="566">
        <f t="shared" si="8"/>
        <v>1</v>
      </c>
      <c r="BG25" s="567">
        <f t="shared" si="8"/>
        <v>1</v>
      </c>
      <c r="BH25" s="567">
        <f t="shared" si="8"/>
        <v>1</v>
      </c>
      <c r="BI25" s="567">
        <f t="shared" si="8"/>
        <v>1</v>
      </c>
      <c r="BJ25" s="568">
        <f t="shared" si="8"/>
        <v>1</v>
      </c>
    </row>
    <row r="26" spans="3:62" s="565" customFormat="1" ht="32.25" thickBot="1" x14ac:dyDescent="0.3">
      <c r="C26" s="561" t="s">
        <v>1437</v>
      </c>
      <c r="D26" s="539" t="s">
        <v>785</v>
      </c>
      <c r="E26" s="564" t="s">
        <v>1397</v>
      </c>
      <c r="F26" s="541">
        <v>45959</v>
      </c>
      <c r="G26" s="542">
        <v>46073</v>
      </c>
      <c r="H26" s="577">
        <v>4512813741</v>
      </c>
      <c r="I26" s="562">
        <v>46108</v>
      </c>
      <c r="J26" s="563" t="s">
        <v>1438</v>
      </c>
      <c r="K26" s="566">
        <f t="shared" si="9"/>
        <v>0</v>
      </c>
      <c r="L26" s="567">
        <f t="shared" si="9"/>
        <v>0</v>
      </c>
      <c r="M26" s="567">
        <f t="shared" si="9"/>
        <v>0</v>
      </c>
      <c r="N26" s="568">
        <f t="shared" si="9"/>
        <v>0</v>
      </c>
      <c r="O26" s="566">
        <f t="shared" si="9"/>
        <v>0</v>
      </c>
      <c r="P26" s="567">
        <f t="shared" si="9"/>
        <v>0</v>
      </c>
      <c r="Q26" s="567">
        <f t="shared" si="9"/>
        <v>0</v>
      </c>
      <c r="R26" s="568">
        <f t="shared" si="9"/>
        <v>0</v>
      </c>
      <c r="S26" s="566">
        <f t="shared" si="9"/>
        <v>0</v>
      </c>
      <c r="T26" s="567">
        <f t="shared" si="9"/>
        <v>0</v>
      </c>
      <c r="U26" s="567">
        <f t="shared" si="9"/>
        <v>0</v>
      </c>
      <c r="V26" s="567">
        <f t="shared" si="9"/>
        <v>0</v>
      </c>
      <c r="W26" s="568">
        <f t="shared" si="9"/>
        <v>0</v>
      </c>
      <c r="X26" s="566">
        <f t="shared" si="9"/>
        <v>0</v>
      </c>
      <c r="Y26" s="567">
        <f t="shared" si="9"/>
        <v>0</v>
      </c>
      <c r="Z26" s="567">
        <f t="shared" si="9"/>
        <v>0</v>
      </c>
      <c r="AA26" s="568">
        <f t="shared" si="9"/>
        <v>0</v>
      </c>
      <c r="AB26" s="566">
        <f t="shared" si="9"/>
        <v>0</v>
      </c>
      <c r="AC26" s="567">
        <f t="shared" si="9"/>
        <v>0</v>
      </c>
      <c r="AD26" s="567">
        <f t="shared" si="9"/>
        <v>0</v>
      </c>
      <c r="AE26" s="568">
        <f t="shared" ref="AE26:BJ28" si="10">IF(AND(AE$5&gt;=$F26,AE$5&lt;=$I26),1,0)</f>
        <v>0</v>
      </c>
      <c r="AF26" s="566">
        <f t="shared" si="10"/>
        <v>0</v>
      </c>
      <c r="AG26" s="567">
        <f t="shared" si="10"/>
        <v>0</v>
      </c>
      <c r="AH26" s="567">
        <f t="shared" si="10"/>
        <v>0</v>
      </c>
      <c r="AI26" s="567">
        <f t="shared" si="10"/>
        <v>0</v>
      </c>
      <c r="AJ26" s="568">
        <f t="shared" si="10"/>
        <v>0</v>
      </c>
      <c r="AK26" s="566">
        <f t="shared" si="10"/>
        <v>0</v>
      </c>
      <c r="AL26" s="567">
        <f t="shared" si="10"/>
        <v>0</v>
      </c>
      <c r="AM26" s="567">
        <f t="shared" si="10"/>
        <v>0</v>
      </c>
      <c r="AN26" s="568">
        <f t="shared" si="10"/>
        <v>0</v>
      </c>
      <c r="AO26" s="566">
        <f t="shared" si="10"/>
        <v>0</v>
      </c>
      <c r="AP26" s="567">
        <f t="shared" si="10"/>
        <v>0</v>
      </c>
      <c r="AQ26" s="567">
        <f t="shared" si="10"/>
        <v>0</v>
      </c>
      <c r="AR26" s="568">
        <f t="shared" si="10"/>
        <v>0</v>
      </c>
      <c r="AS26" s="566">
        <f t="shared" si="10"/>
        <v>0</v>
      </c>
      <c r="AT26" s="567">
        <f t="shared" si="10"/>
        <v>0</v>
      </c>
      <c r="AU26" s="567">
        <f t="shared" si="10"/>
        <v>0</v>
      </c>
      <c r="AV26" s="567">
        <f t="shared" si="10"/>
        <v>0</v>
      </c>
      <c r="AW26" s="568">
        <f t="shared" si="10"/>
        <v>0</v>
      </c>
      <c r="AX26" s="566">
        <f t="shared" si="10"/>
        <v>0</v>
      </c>
      <c r="AY26" s="567">
        <f t="shared" si="10"/>
        <v>0</v>
      </c>
      <c r="AZ26" s="567">
        <f t="shared" si="10"/>
        <v>0</v>
      </c>
      <c r="BA26" s="568">
        <f t="shared" si="10"/>
        <v>0</v>
      </c>
      <c r="BB26" s="566">
        <f t="shared" si="10"/>
        <v>1</v>
      </c>
      <c r="BC26" s="567">
        <f t="shared" si="10"/>
        <v>1</v>
      </c>
      <c r="BD26" s="567">
        <f t="shared" si="10"/>
        <v>1</v>
      </c>
      <c r="BE26" s="568">
        <f t="shared" si="10"/>
        <v>1</v>
      </c>
      <c r="BF26" s="566">
        <f t="shared" si="8"/>
        <v>1</v>
      </c>
      <c r="BG26" s="567">
        <f t="shared" si="8"/>
        <v>1</v>
      </c>
      <c r="BH26" s="567">
        <f t="shared" si="8"/>
        <v>1</v>
      </c>
      <c r="BI26" s="567">
        <f t="shared" si="8"/>
        <v>1</v>
      </c>
      <c r="BJ26" s="568">
        <f t="shared" si="8"/>
        <v>1</v>
      </c>
    </row>
    <row r="27" spans="3:62" s="565" customFormat="1" ht="29.1" customHeight="1" thickBot="1" x14ac:dyDescent="0.3">
      <c r="C27" s="561" t="s">
        <v>1439</v>
      </c>
      <c r="D27" s="539" t="s">
        <v>1400</v>
      </c>
      <c r="E27" s="564" t="s">
        <v>1414</v>
      </c>
      <c r="F27" s="541">
        <v>45937</v>
      </c>
      <c r="G27" s="542">
        <v>45937</v>
      </c>
      <c r="H27" s="577"/>
      <c r="I27" s="541">
        <v>45867</v>
      </c>
      <c r="J27" s="563" t="s">
        <v>1440</v>
      </c>
      <c r="K27" s="566">
        <f t="shared" ref="K27:BE28" si="11">IF(AND(K$5&gt;=$F27,K$5&lt;=$I27),1,0)</f>
        <v>0</v>
      </c>
      <c r="L27" s="567">
        <f t="shared" si="11"/>
        <v>0</v>
      </c>
      <c r="M27" s="567">
        <f t="shared" si="11"/>
        <v>0</v>
      </c>
      <c r="N27" s="568">
        <f t="shared" si="11"/>
        <v>0</v>
      </c>
      <c r="O27" s="566">
        <f t="shared" si="11"/>
        <v>0</v>
      </c>
      <c r="P27" s="567">
        <f t="shared" si="11"/>
        <v>0</v>
      </c>
      <c r="Q27" s="567">
        <f t="shared" si="11"/>
        <v>0</v>
      </c>
      <c r="R27" s="568">
        <f t="shared" si="11"/>
        <v>0</v>
      </c>
      <c r="S27" s="566">
        <f t="shared" si="11"/>
        <v>0</v>
      </c>
      <c r="T27" s="567">
        <f t="shared" si="11"/>
        <v>0</v>
      </c>
      <c r="U27" s="567">
        <f t="shared" si="11"/>
        <v>0</v>
      </c>
      <c r="V27" s="567">
        <f t="shared" si="11"/>
        <v>0</v>
      </c>
      <c r="W27" s="568">
        <f t="shared" si="11"/>
        <v>0</v>
      </c>
      <c r="X27" s="566">
        <f t="shared" si="11"/>
        <v>0</v>
      </c>
      <c r="Y27" s="567">
        <f t="shared" si="11"/>
        <v>0</v>
      </c>
      <c r="Z27" s="567">
        <f t="shared" si="11"/>
        <v>0</v>
      </c>
      <c r="AA27" s="568">
        <f t="shared" si="11"/>
        <v>0</v>
      </c>
      <c r="AB27" s="566">
        <f t="shared" si="11"/>
        <v>0</v>
      </c>
      <c r="AC27" s="567">
        <f t="shared" si="11"/>
        <v>0</v>
      </c>
      <c r="AD27" s="567">
        <f t="shared" si="11"/>
        <v>0</v>
      </c>
      <c r="AE27" s="568">
        <f t="shared" si="10"/>
        <v>0</v>
      </c>
      <c r="AF27" s="566">
        <f t="shared" si="10"/>
        <v>0</v>
      </c>
      <c r="AG27" s="567">
        <f t="shared" si="10"/>
        <v>0</v>
      </c>
      <c r="AH27" s="567">
        <f t="shared" si="10"/>
        <v>0</v>
      </c>
      <c r="AI27" s="567">
        <f t="shared" si="10"/>
        <v>0</v>
      </c>
      <c r="AJ27" s="568">
        <f t="shared" si="10"/>
        <v>0</v>
      </c>
      <c r="AK27" s="566">
        <f t="shared" si="10"/>
        <v>0</v>
      </c>
      <c r="AL27" s="567">
        <f t="shared" si="10"/>
        <v>0</v>
      </c>
      <c r="AM27" s="567">
        <f t="shared" si="10"/>
        <v>0</v>
      </c>
      <c r="AN27" s="568">
        <f t="shared" si="10"/>
        <v>0</v>
      </c>
      <c r="AO27" s="566">
        <f t="shared" si="10"/>
        <v>0</v>
      </c>
      <c r="AP27" s="567">
        <f t="shared" si="10"/>
        <v>0</v>
      </c>
      <c r="AQ27" s="567">
        <f t="shared" si="10"/>
        <v>0</v>
      </c>
      <c r="AR27" s="568">
        <f t="shared" si="10"/>
        <v>0</v>
      </c>
      <c r="AS27" s="566">
        <f t="shared" si="10"/>
        <v>0</v>
      </c>
      <c r="AT27" s="567">
        <f t="shared" si="10"/>
        <v>0</v>
      </c>
      <c r="AU27" s="567">
        <f t="shared" si="10"/>
        <v>0</v>
      </c>
      <c r="AV27" s="567">
        <f t="shared" si="10"/>
        <v>0</v>
      </c>
      <c r="AW27" s="568">
        <f t="shared" si="10"/>
        <v>0</v>
      </c>
      <c r="AX27" s="566">
        <f t="shared" si="10"/>
        <v>0</v>
      </c>
      <c r="AY27" s="567">
        <f t="shared" si="10"/>
        <v>0</v>
      </c>
      <c r="AZ27" s="567">
        <f t="shared" si="10"/>
        <v>0</v>
      </c>
      <c r="BA27" s="568">
        <f t="shared" si="10"/>
        <v>0</v>
      </c>
      <c r="BB27" s="566">
        <f t="shared" si="10"/>
        <v>0</v>
      </c>
      <c r="BC27" s="567">
        <f t="shared" si="10"/>
        <v>0</v>
      </c>
      <c r="BD27" s="567">
        <f t="shared" si="10"/>
        <v>0</v>
      </c>
      <c r="BE27" s="568">
        <f t="shared" si="10"/>
        <v>0</v>
      </c>
      <c r="BF27" s="566">
        <f t="shared" si="10"/>
        <v>0</v>
      </c>
      <c r="BG27" s="567">
        <f t="shared" si="10"/>
        <v>0</v>
      </c>
      <c r="BH27" s="567">
        <f t="shared" si="10"/>
        <v>0</v>
      </c>
      <c r="BI27" s="567">
        <f t="shared" si="10"/>
        <v>0</v>
      </c>
      <c r="BJ27" s="568">
        <f t="shared" si="10"/>
        <v>0</v>
      </c>
    </row>
    <row r="28" spans="3:62" s="565" customFormat="1" ht="18" customHeight="1" x14ac:dyDescent="0.25">
      <c r="C28" s="561" t="s">
        <v>1441</v>
      </c>
      <c r="D28" s="539" t="s">
        <v>1417</v>
      </c>
      <c r="E28" s="564" t="s">
        <v>1397</v>
      </c>
      <c r="F28" s="541">
        <v>45689</v>
      </c>
      <c r="G28" s="542">
        <v>45777</v>
      </c>
      <c r="H28" s="569">
        <v>4600074513</v>
      </c>
      <c r="I28" s="541">
        <v>45838</v>
      </c>
      <c r="J28" s="563" t="s">
        <v>1410</v>
      </c>
      <c r="K28" s="566">
        <f t="shared" si="11"/>
        <v>0</v>
      </c>
      <c r="L28" s="567">
        <f t="shared" si="11"/>
        <v>0</v>
      </c>
      <c r="M28" s="567">
        <f t="shared" si="11"/>
        <v>0</v>
      </c>
      <c r="N28" s="568">
        <f t="shared" si="11"/>
        <v>0</v>
      </c>
      <c r="O28" s="566">
        <f t="shared" si="11"/>
        <v>0</v>
      </c>
      <c r="P28" s="567">
        <f t="shared" si="11"/>
        <v>1</v>
      </c>
      <c r="Q28" s="567">
        <f t="shared" si="11"/>
        <v>1</v>
      </c>
      <c r="R28" s="568">
        <f t="shared" si="11"/>
        <v>1</v>
      </c>
      <c r="S28" s="566">
        <f t="shared" si="11"/>
        <v>1</v>
      </c>
      <c r="T28" s="567">
        <f t="shared" si="11"/>
        <v>1</v>
      </c>
      <c r="U28" s="567">
        <f t="shared" si="11"/>
        <v>1</v>
      </c>
      <c r="V28" s="567">
        <f t="shared" si="11"/>
        <v>1</v>
      </c>
      <c r="W28" s="568">
        <f t="shared" si="11"/>
        <v>1</v>
      </c>
      <c r="X28" s="566">
        <f t="shared" si="11"/>
        <v>1</v>
      </c>
      <c r="Y28" s="567">
        <f t="shared" si="11"/>
        <v>1</v>
      </c>
      <c r="Z28" s="567">
        <f t="shared" si="11"/>
        <v>1</v>
      </c>
      <c r="AA28" s="568">
        <f t="shared" si="11"/>
        <v>1</v>
      </c>
      <c r="AB28" s="566">
        <f t="shared" si="11"/>
        <v>1</v>
      </c>
      <c r="AC28" s="567">
        <f t="shared" si="11"/>
        <v>1</v>
      </c>
      <c r="AD28" s="567">
        <f t="shared" si="11"/>
        <v>1</v>
      </c>
      <c r="AE28" s="568">
        <f t="shared" si="11"/>
        <v>1</v>
      </c>
      <c r="AF28" s="566">
        <f t="shared" si="11"/>
        <v>1</v>
      </c>
      <c r="AG28" s="567">
        <f t="shared" si="11"/>
        <v>1</v>
      </c>
      <c r="AH28" s="567">
        <f t="shared" si="11"/>
        <v>1</v>
      </c>
      <c r="AI28" s="567">
        <f t="shared" si="11"/>
        <v>1</v>
      </c>
      <c r="AJ28" s="568">
        <f t="shared" si="11"/>
        <v>1</v>
      </c>
      <c r="AK28" s="566">
        <f t="shared" si="11"/>
        <v>0</v>
      </c>
      <c r="AL28" s="567">
        <f t="shared" si="11"/>
        <v>0</v>
      </c>
      <c r="AM28" s="567">
        <f t="shared" si="11"/>
        <v>0</v>
      </c>
      <c r="AN28" s="568">
        <f t="shared" si="11"/>
        <v>0</v>
      </c>
      <c r="AO28" s="566">
        <f t="shared" si="11"/>
        <v>0</v>
      </c>
      <c r="AP28" s="567">
        <f t="shared" si="11"/>
        <v>0</v>
      </c>
      <c r="AQ28" s="567">
        <f t="shared" si="11"/>
        <v>0</v>
      </c>
      <c r="AR28" s="568">
        <f t="shared" si="11"/>
        <v>0</v>
      </c>
      <c r="AS28" s="566">
        <f t="shared" si="11"/>
        <v>0</v>
      </c>
      <c r="AT28" s="567">
        <f t="shared" si="11"/>
        <v>0</v>
      </c>
      <c r="AU28" s="567">
        <f t="shared" si="11"/>
        <v>0</v>
      </c>
      <c r="AV28" s="567">
        <f t="shared" si="11"/>
        <v>0</v>
      </c>
      <c r="AW28" s="568">
        <f t="shared" si="11"/>
        <v>0</v>
      </c>
      <c r="AX28" s="566">
        <f t="shared" si="11"/>
        <v>0</v>
      </c>
      <c r="AY28" s="567">
        <f t="shared" si="11"/>
        <v>0</v>
      </c>
      <c r="AZ28" s="567">
        <f t="shared" si="11"/>
        <v>0</v>
      </c>
      <c r="BA28" s="568">
        <f t="shared" si="11"/>
        <v>0</v>
      </c>
      <c r="BB28" s="566">
        <f t="shared" si="11"/>
        <v>0</v>
      </c>
      <c r="BC28" s="567">
        <f t="shared" si="11"/>
        <v>0</v>
      </c>
      <c r="BD28" s="567">
        <f t="shared" si="11"/>
        <v>0</v>
      </c>
      <c r="BE28" s="568">
        <f t="shared" si="11"/>
        <v>0</v>
      </c>
      <c r="BF28" s="566">
        <f t="shared" si="10"/>
        <v>0</v>
      </c>
      <c r="BG28" s="567">
        <f t="shared" si="10"/>
        <v>0</v>
      </c>
      <c r="BH28" s="567">
        <f t="shared" si="10"/>
        <v>0</v>
      </c>
      <c r="BI28" s="567">
        <f t="shared" si="10"/>
        <v>0</v>
      </c>
      <c r="BJ28" s="568">
        <f t="shared" si="10"/>
        <v>0</v>
      </c>
    </row>
    <row r="29" spans="3:62" ht="18" customHeight="1" x14ac:dyDescent="0.25">
      <c r="C29" s="557" t="s">
        <v>1442</v>
      </c>
      <c r="E29" s="540"/>
      <c r="I29" s="541"/>
      <c r="K29" s="558"/>
      <c r="L29" s="559"/>
      <c r="M29" s="559"/>
      <c r="N29" s="560"/>
      <c r="O29" s="558"/>
      <c r="P29" s="559"/>
      <c r="Q29" s="559"/>
      <c r="R29" s="560"/>
      <c r="S29" s="558"/>
      <c r="T29" s="559"/>
      <c r="U29" s="559"/>
      <c r="V29" s="559"/>
      <c r="W29" s="560"/>
      <c r="X29" s="558"/>
      <c r="Y29" s="559"/>
      <c r="Z29" s="559"/>
      <c r="AA29" s="560"/>
      <c r="AB29" s="558"/>
      <c r="AC29" s="559"/>
      <c r="AD29" s="559"/>
      <c r="AE29" s="560"/>
      <c r="AF29" s="558"/>
      <c r="AG29" s="559"/>
      <c r="AH29" s="559"/>
      <c r="AI29" s="559"/>
      <c r="AJ29" s="560"/>
      <c r="AK29" s="558"/>
      <c r="AL29" s="559"/>
      <c r="AM29" s="559"/>
      <c r="AN29" s="560"/>
      <c r="AO29" s="558"/>
      <c r="AP29" s="559"/>
      <c r="AQ29" s="559"/>
      <c r="AR29" s="560"/>
      <c r="AS29" s="558"/>
      <c r="AT29" s="559"/>
      <c r="AU29" s="559"/>
      <c r="AV29" s="559"/>
      <c r="AW29" s="560"/>
      <c r="AX29" s="558"/>
      <c r="AY29" s="559"/>
      <c r="AZ29" s="559"/>
      <c r="BA29" s="560"/>
      <c r="BB29" s="558"/>
      <c r="BC29" s="559"/>
      <c r="BD29" s="559"/>
      <c r="BE29" s="560"/>
      <c r="BF29" s="558"/>
      <c r="BG29" s="559"/>
      <c r="BH29" s="559"/>
      <c r="BI29" s="559"/>
      <c r="BJ29" s="560"/>
    </row>
    <row r="30" spans="3:62" ht="18" customHeight="1" x14ac:dyDescent="0.25">
      <c r="C30" s="539" t="s">
        <v>1443</v>
      </c>
      <c r="D30" s="539" t="s">
        <v>785</v>
      </c>
      <c r="E30" s="540" t="s">
        <v>1444</v>
      </c>
      <c r="I30" s="541"/>
      <c r="K30" s="558">
        <f t="shared" ref="K30:BJ34" si="12">IF(AND(K$5&gt;=$F30,K$5&lt;=$I30),1,0)</f>
        <v>0</v>
      </c>
      <c r="L30" s="559">
        <f t="shared" si="12"/>
        <v>0</v>
      </c>
      <c r="M30" s="559">
        <f t="shared" si="12"/>
        <v>0</v>
      </c>
      <c r="N30" s="560">
        <f t="shared" si="12"/>
        <v>0</v>
      </c>
      <c r="O30" s="558">
        <f t="shared" si="12"/>
        <v>0</v>
      </c>
      <c r="P30" s="559">
        <f t="shared" si="12"/>
        <v>0</v>
      </c>
      <c r="Q30" s="559">
        <f t="shared" si="12"/>
        <v>0</v>
      </c>
      <c r="R30" s="560">
        <f t="shared" si="12"/>
        <v>0</v>
      </c>
      <c r="S30" s="558">
        <f t="shared" si="12"/>
        <v>0</v>
      </c>
      <c r="T30" s="559">
        <f t="shared" si="12"/>
        <v>0</v>
      </c>
      <c r="U30" s="559">
        <f t="shared" si="12"/>
        <v>0</v>
      </c>
      <c r="V30" s="559">
        <f t="shared" si="12"/>
        <v>0</v>
      </c>
      <c r="W30" s="560">
        <f t="shared" si="12"/>
        <v>0</v>
      </c>
      <c r="X30" s="558">
        <f t="shared" si="12"/>
        <v>0</v>
      </c>
      <c r="Y30" s="559">
        <f t="shared" si="12"/>
        <v>0</v>
      </c>
      <c r="Z30" s="559">
        <f t="shared" si="12"/>
        <v>0</v>
      </c>
      <c r="AA30" s="560">
        <f t="shared" si="12"/>
        <v>0</v>
      </c>
      <c r="AB30" s="558">
        <f t="shared" si="12"/>
        <v>0</v>
      </c>
      <c r="AC30" s="559">
        <f t="shared" si="12"/>
        <v>0</v>
      </c>
      <c r="AD30" s="559">
        <f t="shared" si="12"/>
        <v>0</v>
      </c>
      <c r="AE30" s="560">
        <f t="shared" si="12"/>
        <v>0</v>
      </c>
      <c r="AF30" s="558">
        <f t="shared" si="12"/>
        <v>0</v>
      </c>
      <c r="AG30" s="559">
        <f t="shared" si="12"/>
        <v>0</v>
      </c>
      <c r="AH30" s="559">
        <f t="shared" si="12"/>
        <v>0</v>
      </c>
      <c r="AI30" s="559">
        <f t="shared" si="12"/>
        <v>0</v>
      </c>
      <c r="AJ30" s="560">
        <f t="shared" si="12"/>
        <v>0</v>
      </c>
      <c r="AK30" s="558">
        <f t="shared" si="12"/>
        <v>0</v>
      </c>
      <c r="AL30" s="559">
        <f t="shared" si="12"/>
        <v>0</v>
      </c>
      <c r="AM30" s="559">
        <f t="shared" si="12"/>
        <v>0</v>
      </c>
      <c r="AN30" s="560">
        <f t="shared" si="12"/>
        <v>0</v>
      </c>
      <c r="AO30" s="558">
        <f t="shared" si="12"/>
        <v>0</v>
      </c>
      <c r="AP30" s="559">
        <f t="shared" si="12"/>
        <v>0</v>
      </c>
      <c r="AQ30" s="559">
        <f t="shared" si="12"/>
        <v>0</v>
      </c>
      <c r="AR30" s="560">
        <f t="shared" si="12"/>
        <v>0</v>
      </c>
      <c r="AS30" s="558">
        <f t="shared" si="12"/>
        <v>0</v>
      </c>
      <c r="AT30" s="559">
        <f t="shared" si="12"/>
        <v>0</v>
      </c>
      <c r="AU30" s="559">
        <f t="shared" si="12"/>
        <v>0</v>
      </c>
      <c r="AV30" s="559">
        <f t="shared" si="12"/>
        <v>0</v>
      </c>
      <c r="AW30" s="560">
        <f t="shared" si="12"/>
        <v>0</v>
      </c>
      <c r="AX30" s="558">
        <f t="shared" si="12"/>
        <v>0</v>
      </c>
      <c r="AY30" s="559">
        <f t="shared" si="12"/>
        <v>0</v>
      </c>
      <c r="AZ30" s="559">
        <f t="shared" si="12"/>
        <v>0</v>
      </c>
      <c r="BA30" s="560">
        <f t="shared" si="12"/>
        <v>0</v>
      </c>
      <c r="BB30" s="558">
        <f t="shared" si="12"/>
        <v>0</v>
      </c>
      <c r="BC30" s="559">
        <f t="shared" si="12"/>
        <v>0</v>
      </c>
      <c r="BD30" s="559">
        <f t="shared" si="12"/>
        <v>0</v>
      </c>
      <c r="BE30" s="560">
        <f t="shared" si="12"/>
        <v>0</v>
      </c>
      <c r="BF30" s="558">
        <f t="shared" si="12"/>
        <v>0</v>
      </c>
      <c r="BG30" s="559">
        <f t="shared" si="12"/>
        <v>0</v>
      </c>
      <c r="BH30" s="559">
        <f t="shared" si="12"/>
        <v>0</v>
      </c>
      <c r="BI30" s="559">
        <f t="shared" si="12"/>
        <v>0</v>
      </c>
      <c r="BJ30" s="560">
        <f t="shared" si="12"/>
        <v>0</v>
      </c>
    </row>
    <row r="31" spans="3:62" ht="18" customHeight="1" x14ac:dyDescent="0.25">
      <c r="C31" s="539" t="s">
        <v>349</v>
      </c>
      <c r="D31" s="539" t="s">
        <v>1445</v>
      </c>
      <c r="E31" s="540" t="s">
        <v>1444</v>
      </c>
      <c r="I31" s="541"/>
      <c r="K31" s="558">
        <f t="shared" si="12"/>
        <v>0</v>
      </c>
      <c r="L31" s="559">
        <f t="shared" si="12"/>
        <v>0</v>
      </c>
      <c r="M31" s="559">
        <f t="shared" si="12"/>
        <v>0</v>
      </c>
      <c r="N31" s="560">
        <f t="shared" si="12"/>
        <v>0</v>
      </c>
      <c r="O31" s="558">
        <f t="shared" si="12"/>
        <v>0</v>
      </c>
      <c r="P31" s="559">
        <f t="shared" si="12"/>
        <v>0</v>
      </c>
      <c r="Q31" s="559">
        <f t="shared" si="12"/>
        <v>0</v>
      </c>
      <c r="R31" s="560">
        <f t="shared" si="12"/>
        <v>0</v>
      </c>
      <c r="S31" s="558">
        <f t="shared" si="12"/>
        <v>0</v>
      </c>
      <c r="T31" s="559">
        <f t="shared" si="12"/>
        <v>0</v>
      </c>
      <c r="U31" s="559">
        <f t="shared" si="12"/>
        <v>0</v>
      </c>
      <c r="V31" s="559">
        <f t="shared" si="12"/>
        <v>0</v>
      </c>
      <c r="W31" s="560">
        <f t="shared" si="12"/>
        <v>0</v>
      </c>
      <c r="X31" s="558">
        <f t="shared" si="12"/>
        <v>0</v>
      </c>
      <c r="Y31" s="559">
        <f t="shared" si="12"/>
        <v>0</v>
      </c>
      <c r="Z31" s="559">
        <f t="shared" si="12"/>
        <v>0</v>
      </c>
      <c r="AA31" s="560">
        <f t="shared" si="12"/>
        <v>0</v>
      </c>
      <c r="AB31" s="558">
        <f t="shared" si="12"/>
        <v>0</v>
      </c>
      <c r="AC31" s="559">
        <f t="shared" si="12"/>
        <v>0</v>
      </c>
      <c r="AD31" s="559">
        <f t="shared" si="12"/>
        <v>0</v>
      </c>
      <c r="AE31" s="560">
        <f t="shared" si="12"/>
        <v>0</v>
      </c>
      <c r="AF31" s="558">
        <f t="shared" si="12"/>
        <v>0</v>
      </c>
      <c r="AG31" s="559">
        <f t="shared" si="12"/>
        <v>0</v>
      </c>
      <c r="AH31" s="559">
        <f t="shared" si="12"/>
        <v>0</v>
      </c>
      <c r="AI31" s="559">
        <f t="shared" si="12"/>
        <v>0</v>
      </c>
      <c r="AJ31" s="560">
        <f t="shared" si="12"/>
        <v>0</v>
      </c>
      <c r="AK31" s="558">
        <f t="shared" si="12"/>
        <v>0</v>
      </c>
      <c r="AL31" s="559">
        <f t="shared" si="12"/>
        <v>0</v>
      </c>
      <c r="AM31" s="559">
        <f t="shared" si="12"/>
        <v>0</v>
      </c>
      <c r="AN31" s="560">
        <f t="shared" si="12"/>
        <v>0</v>
      </c>
      <c r="AO31" s="558">
        <f t="shared" si="12"/>
        <v>0</v>
      </c>
      <c r="AP31" s="559">
        <f t="shared" si="12"/>
        <v>0</v>
      </c>
      <c r="AQ31" s="559">
        <f t="shared" si="12"/>
        <v>0</v>
      </c>
      <c r="AR31" s="560">
        <f t="shared" si="12"/>
        <v>0</v>
      </c>
      <c r="AS31" s="558">
        <f t="shared" si="12"/>
        <v>0</v>
      </c>
      <c r="AT31" s="559">
        <f t="shared" si="12"/>
        <v>0</v>
      </c>
      <c r="AU31" s="559">
        <f t="shared" si="12"/>
        <v>0</v>
      </c>
      <c r="AV31" s="559">
        <f t="shared" si="12"/>
        <v>0</v>
      </c>
      <c r="AW31" s="560">
        <f t="shared" si="12"/>
        <v>0</v>
      </c>
      <c r="AX31" s="558">
        <f t="shared" si="12"/>
        <v>0</v>
      </c>
      <c r="AY31" s="559">
        <f t="shared" si="12"/>
        <v>0</v>
      </c>
      <c r="AZ31" s="559">
        <f t="shared" si="12"/>
        <v>0</v>
      </c>
      <c r="BA31" s="560">
        <f t="shared" si="12"/>
        <v>0</v>
      </c>
      <c r="BB31" s="558">
        <f t="shared" si="12"/>
        <v>0</v>
      </c>
      <c r="BC31" s="559">
        <f t="shared" si="12"/>
        <v>0</v>
      </c>
      <c r="BD31" s="559">
        <f t="shared" si="12"/>
        <v>0</v>
      </c>
      <c r="BE31" s="560">
        <f t="shared" si="12"/>
        <v>0</v>
      </c>
      <c r="BF31" s="558">
        <f t="shared" si="12"/>
        <v>0</v>
      </c>
      <c r="BG31" s="559">
        <f t="shared" si="12"/>
        <v>0</v>
      </c>
      <c r="BH31" s="559">
        <f t="shared" si="12"/>
        <v>0</v>
      </c>
      <c r="BI31" s="559">
        <f t="shared" si="12"/>
        <v>0</v>
      </c>
      <c r="BJ31" s="560">
        <f t="shared" si="12"/>
        <v>0</v>
      </c>
    </row>
    <row r="32" spans="3:62" ht="18" customHeight="1" x14ac:dyDescent="0.25">
      <c r="C32" s="539" t="s">
        <v>1446</v>
      </c>
      <c r="D32" s="539" t="s">
        <v>1400</v>
      </c>
      <c r="E32" s="540" t="s">
        <v>1444</v>
      </c>
      <c r="F32" s="541">
        <v>45689</v>
      </c>
      <c r="H32" s="570"/>
      <c r="I32" s="541">
        <v>46134</v>
      </c>
      <c r="K32" s="558">
        <f t="shared" si="12"/>
        <v>0</v>
      </c>
      <c r="L32" s="559">
        <f t="shared" si="12"/>
        <v>0</v>
      </c>
      <c r="M32" s="559">
        <f t="shared" si="12"/>
        <v>0</v>
      </c>
      <c r="N32" s="560">
        <f t="shared" si="12"/>
        <v>0</v>
      </c>
      <c r="O32" s="558">
        <f t="shared" si="12"/>
        <v>0</v>
      </c>
      <c r="P32" s="559">
        <f t="shared" si="12"/>
        <v>1</v>
      </c>
      <c r="Q32" s="559">
        <f t="shared" si="12"/>
        <v>1</v>
      </c>
      <c r="R32" s="560">
        <f t="shared" si="12"/>
        <v>1</v>
      </c>
      <c r="S32" s="558">
        <f t="shared" si="12"/>
        <v>1</v>
      </c>
      <c r="T32" s="559">
        <f t="shared" si="12"/>
        <v>1</v>
      </c>
      <c r="U32" s="559">
        <f t="shared" si="12"/>
        <v>1</v>
      </c>
      <c r="V32" s="559">
        <f t="shared" si="12"/>
        <v>1</v>
      </c>
      <c r="W32" s="560">
        <f t="shared" si="12"/>
        <v>1</v>
      </c>
      <c r="X32" s="558">
        <f t="shared" si="12"/>
        <v>1</v>
      </c>
      <c r="Y32" s="559">
        <f t="shared" si="12"/>
        <v>1</v>
      </c>
      <c r="Z32" s="559">
        <f t="shared" si="12"/>
        <v>1</v>
      </c>
      <c r="AA32" s="560">
        <f t="shared" si="12"/>
        <v>1</v>
      </c>
      <c r="AB32" s="558">
        <f t="shared" si="12"/>
        <v>1</v>
      </c>
      <c r="AC32" s="559">
        <f t="shared" si="12"/>
        <v>1</v>
      </c>
      <c r="AD32" s="559">
        <f t="shared" si="12"/>
        <v>1</v>
      </c>
      <c r="AE32" s="560">
        <f t="shared" si="12"/>
        <v>1</v>
      </c>
      <c r="AF32" s="558">
        <f t="shared" si="12"/>
        <v>1</v>
      </c>
      <c r="AG32" s="559">
        <f t="shared" si="12"/>
        <v>1</v>
      </c>
      <c r="AH32" s="559">
        <f t="shared" si="12"/>
        <v>1</v>
      </c>
      <c r="AI32" s="559">
        <f t="shared" si="12"/>
        <v>1</v>
      </c>
      <c r="AJ32" s="560">
        <f t="shared" si="12"/>
        <v>1</v>
      </c>
      <c r="AK32" s="558">
        <f t="shared" si="12"/>
        <v>1</v>
      </c>
      <c r="AL32" s="559">
        <f t="shared" si="12"/>
        <v>1</v>
      </c>
      <c r="AM32" s="559">
        <f t="shared" si="12"/>
        <v>1</v>
      </c>
      <c r="AN32" s="560">
        <f t="shared" si="12"/>
        <v>1</v>
      </c>
      <c r="AO32" s="558">
        <f t="shared" si="12"/>
        <v>1</v>
      </c>
      <c r="AP32" s="559">
        <f t="shared" si="12"/>
        <v>1</v>
      </c>
      <c r="AQ32" s="559">
        <f t="shared" si="12"/>
        <v>1</v>
      </c>
      <c r="AR32" s="560">
        <f t="shared" si="12"/>
        <v>1</v>
      </c>
      <c r="AS32" s="558">
        <f t="shared" si="12"/>
        <v>1</v>
      </c>
      <c r="AT32" s="559">
        <f t="shared" si="12"/>
        <v>1</v>
      </c>
      <c r="AU32" s="559">
        <f t="shared" si="12"/>
        <v>1</v>
      </c>
      <c r="AV32" s="559">
        <f t="shared" si="12"/>
        <v>1</v>
      </c>
      <c r="AW32" s="560">
        <f t="shared" si="12"/>
        <v>1</v>
      </c>
      <c r="AX32" s="558">
        <f t="shared" si="12"/>
        <v>1</v>
      </c>
      <c r="AY32" s="559">
        <f t="shared" si="12"/>
        <v>1</v>
      </c>
      <c r="AZ32" s="559">
        <f t="shared" si="12"/>
        <v>1</v>
      </c>
      <c r="BA32" s="560">
        <f t="shared" si="12"/>
        <v>1</v>
      </c>
      <c r="BB32" s="558">
        <f t="shared" si="12"/>
        <v>1</v>
      </c>
      <c r="BC32" s="559">
        <f t="shared" si="12"/>
        <v>1</v>
      </c>
      <c r="BD32" s="559">
        <f t="shared" si="12"/>
        <v>1</v>
      </c>
      <c r="BE32" s="560">
        <f t="shared" si="12"/>
        <v>1</v>
      </c>
      <c r="BF32" s="558">
        <f t="shared" si="12"/>
        <v>1</v>
      </c>
      <c r="BG32" s="559">
        <f t="shared" si="12"/>
        <v>1</v>
      </c>
      <c r="BH32" s="559">
        <f t="shared" si="12"/>
        <v>1</v>
      </c>
      <c r="BI32" s="559">
        <f t="shared" si="12"/>
        <v>1</v>
      </c>
      <c r="BJ32" s="560">
        <f t="shared" si="12"/>
        <v>1</v>
      </c>
    </row>
    <row r="33" spans="3:62" ht="18" customHeight="1" x14ac:dyDescent="0.25">
      <c r="C33" s="539" t="s">
        <v>1447</v>
      </c>
      <c r="D33" s="539" t="s">
        <v>1448</v>
      </c>
      <c r="E33" s="540" t="s">
        <v>1397</v>
      </c>
      <c r="F33" s="541">
        <v>45689</v>
      </c>
      <c r="G33" s="542">
        <v>45778</v>
      </c>
      <c r="H33" s="570">
        <v>4512504519</v>
      </c>
      <c r="I33" s="541">
        <v>45790</v>
      </c>
      <c r="K33" s="558">
        <f t="shared" si="12"/>
        <v>0</v>
      </c>
      <c r="L33" s="559">
        <f t="shared" si="12"/>
        <v>0</v>
      </c>
      <c r="M33" s="559">
        <f t="shared" si="12"/>
        <v>0</v>
      </c>
      <c r="N33" s="560">
        <f t="shared" si="12"/>
        <v>0</v>
      </c>
      <c r="O33" s="558">
        <f t="shared" si="12"/>
        <v>0</v>
      </c>
      <c r="P33" s="559">
        <f t="shared" si="12"/>
        <v>1</v>
      </c>
      <c r="Q33" s="559">
        <f t="shared" si="12"/>
        <v>1</v>
      </c>
      <c r="R33" s="560">
        <f t="shared" si="12"/>
        <v>1</v>
      </c>
      <c r="S33" s="558">
        <f t="shared" si="12"/>
        <v>1</v>
      </c>
      <c r="T33" s="559">
        <f t="shared" si="12"/>
        <v>1</v>
      </c>
      <c r="U33" s="559">
        <f t="shared" si="12"/>
        <v>1</v>
      </c>
      <c r="V33" s="559">
        <f t="shared" si="12"/>
        <v>1</v>
      </c>
      <c r="W33" s="560">
        <f t="shared" si="12"/>
        <v>1</v>
      </c>
      <c r="X33" s="558">
        <f t="shared" si="12"/>
        <v>1</v>
      </c>
      <c r="Y33" s="559">
        <f t="shared" si="12"/>
        <v>1</v>
      </c>
      <c r="Z33" s="559">
        <f t="shared" si="12"/>
        <v>1</v>
      </c>
      <c r="AA33" s="560">
        <f t="shared" si="12"/>
        <v>1</v>
      </c>
      <c r="AB33" s="558">
        <f t="shared" si="12"/>
        <v>1</v>
      </c>
      <c r="AC33" s="559">
        <f t="shared" si="12"/>
        <v>1</v>
      </c>
      <c r="AD33" s="559">
        <f t="shared" si="12"/>
        <v>0</v>
      </c>
      <c r="AE33" s="560">
        <f t="shared" si="12"/>
        <v>0</v>
      </c>
      <c r="AF33" s="558">
        <f t="shared" si="12"/>
        <v>0</v>
      </c>
      <c r="AG33" s="559">
        <f t="shared" si="12"/>
        <v>0</v>
      </c>
      <c r="AH33" s="559">
        <f t="shared" si="12"/>
        <v>0</v>
      </c>
      <c r="AI33" s="559">
        <f t="shared" si="12"/>
        <v>0</v>
      </c>
      <c r="AJ33" s="560">
        <f t="shared" si="12"/>
        <v>0</v>
      </c>
      <c r="AK33" s="558">
        <f t="shared" si="12"/>
        <v>0</v>
      </c>
      <c r="AL33" s="559">
        <f t="shared" si="12"/>
        <v>0</v>
      </c>
      <c r="AM33" s="559">
        <f t="shared" si="12"/>
        <v>0</v>
      </c>
      <c r="AN33" s="560">
        <f t="shared" si="12"/>
        <v>0</v>
      </c>
      <c r="AO33" s="558">
        <f t="shared" si="12"/>
        <v>0</v>
      </c>
      <c r="AP33" s="559">
        <f t="shared" si="12"/>
        <v>0</v>
      </c>
      <c r="AQ33" s="559">
        <f t="shared" si="12"/>
        <v>0</v>
      </c>
      <c r="AR33" s="560">
        <f t="shared" si="12"/>
        <v>0</v>
      </c>
      <c r="AS33" s="558">
        <f t="shared" si="12"/>
        <v>0</v>
      </c>
      <c r="AT33" s="559">
        <f t="shared" si="12"/>
        <v>0</v>
      </c>
      <c r="AU33" s="559">
        <f t="shared" si="12"/>
        <v>0</v>
      </c>
      <c r="AV33" s="559">
        <f t="shared" si="12"/>
        <v>0</v>
      </c>
      <c r="AW33" s="560">
        <f t="shared" si="12"/>
        <v>0</v>
      </c>
      <c r="AX33" s="558">
        <f t="shared" si="12"/>
        <v>0</v>
      </c>
      <c r="AY33" s="559">
        <f t="shared" si="12"/>
        <v>0</v>
      </c>
      <c r="AZ33" s="559">
        <f t="shared" si="12"/>
        <v>0</v>
      </c>
      <c r="BA33" s="560">
        <f t="shared" si="12"/>
        <v>0</v>
      </c>
      <c r="BB33" s="558">
        <f t="shared" si="12"/>
        <v>0</v>
      </c>
      <c r="BC33" s="559">
        <f t="shared" si="12"/>
        <v>0</v>
      </c>
      <c r="BD33" s="559">
        <f t="shared" si="12"/>
        <v>0</v>
      </c>
      <c r="BE33" s="560">
        <f t="shared" si="12"/>
        <v>0</v>
      </c>
      <c r="BF33" s="558">
        <f t="shared" si="12"/>
        <v>0</v>
      </c>
      <c r="BG33" s="559">
        <f t="shared" si="12"/>
        <v>0</v>
      </c>
      <c r="BH33" s="559">
        <f t="shared" si="12"/>
        <v>0</v>
      </c>
      <c r="BI33" s="559">
        <f t="shared" si="12"/>
        <v>0</v>
      </c>
      <c r="BJ33" s="560">
        <f t="shared" si="12"/>
        <v>0</v>
      </c>
    </row>
    <row r="34" spans="3:62" ht="35.1" customHeight="1" x14ac:dyDescent="0.25">
      <c r="C34" s="571" t="s">
        <v>1149</v>
      </c>
      <c r="D34" s="539" t="s">
        <v>1400</v>
      </c>
      <c r="E34" s="540" t="s">
        <v>1444</v>
      </c>
      <c r="I34" s="541"/>
      <c r="K34" s="558">
        <f t="shared" si="12"/>
        <v>0</v>
      </c>
      <c r="L34" s="559">
        <f t="shared" si="12"/>
        <v>0</v>
      </c>
      <c r="M34" s="559">
        <f t="shared" si="12"/>
        <v>0</v>
      </c>
      <c r="N34" s="560">
        <f t="shared" si="12"/>
        <v>0</v>
      </c>
      <c r="O34" s="558">
        <f t="shared" si="12"/>
        <v>0</v>
      </c>
      <c r="P34" s="559">
        <f t="shared" si="12"/>
        <v>0</v>
      </c>
      <c r="Q34" s="559">
        <f t="shared" si="12"/>
        <v>0</v>
      </c>
      <c r="R34" s="560">
        <f t="shared" si="12"/>
        <v>0</v>
      </c>
      <c r="S34" s="558">
        <f t="shared" si="12"/>
        <v>0</v>
      </c>
      <c r="T34" s="559">
        <f t="shared" si="12"/>
        <v>0</v>
      </c>
      <c r="U34" s="559">
        <f t="shared" si="12"/>
        <v>0</v>
      </c>
      <c r="V34" s="559">
        <f t="shared" si="12"/>
        <v>0</v>
      </c>
      <c r="W34" s="560">
        <f t="shared" si="12"/>
        <v>0</v>
      </c>
      <c r="X34" s="558">
        <f t="shared" si="12"/>
        <v>0</v>
      </c>
      <c r="Y34" s="559">
        <f t="shared" si="12"/>
        <v>0</v>
      </c>
      <c r="Z34" s="559">
        <f t="shared" si="12"/>
        <v>0</v>
      </c>
      <c r="AA34" s="560">
        <f t="shared" si="12"/>
        <v>0</v>
      </c>
      <c r="AB34" s="558">
        <f t="shared" si="12"/>
        <v>0</v>
      </c>
      <c r="AC34" s="559">
        <f t="shared" si="12"/>
        <v>0</v>
      </c>
      <c r="AD34" s="559">
        <f t="shared" si="12"/>
        <v>0</v>
      </c>
      <c r="AE34" s="560">
        <f t="shared" si="12"/>
        <v>0</v>
      </c>
      <c r="AF34" s="558">
        <f t="shared" si="12"/>
        <v>0</v>
      </c>
      <c r="AG34" s="559">
        <f t="shared" si="12"/>
        <v>0</v>
      </c>
      <c r="AH34" s="559">
        <f t="shared" si="12"/>
        <v>0</v>
      </c>
      <c r="AI34" s="559">
        <f t="shared" si="12"/>
        <v>0</v>
      </c>
      <c r="AJ34" s="560">
        <f t="shared" si="12"/>
        <v>0</v>
      </c>
      <c r="AK34" s="558">
        <f t="shared" si="12"/>
        <v>0</v>
      </c>
      <c r="AL34" s="559">
        <f t="shared" si="12"/>
        <v>0</v>
      </c>
      <c r="AM34" s="559">
        <f t="shared" si="12"/>
        <v>0</v>
      </c>
      <c r="AN34" s="560">
        <f t="shared" si="12"/>
        <v>0</v>
      </c>
      <c r="AO34" s="558">
        <f t="shared" si="12"/>
        <v>0</v>
      </c>
      <c r="AP34" s="559">
        <f t="shared" si="12"/>
        <v>0</v>
      </c>
      <c r="AQ34" s="559">
        <f t="shared" si="12"/>
        <v>0</v>
      </c>
      <c r="AR34" s="560">
        <f t="shared" si="12"/>
        <v>0</v>
      </c>
      <c r="AS34" s="558">
        <f t="shared" si="12"/>
        <v>0</v>
      </c>
      <c r="AT34" s="559">
        <f t="shared" si="12"/>
        <v>0</v>
      </c>
      <c r="AU34" s="559">
        <f t="shared" si="12"/>
        <v>0</v>
      </c>
      <c r="AV34" s="559">
        <f t="shared" si="12"/>
        <v>0</v>
      </c>
      <c r="AW34" s="560">
        <f t="shared" si="12"/>
        <v>0</v>
      </c>
      <c r="AX34" s="558">
        <f t="shared" si="12"/>
        <v>0</v>
      </c>
      <c r="AY34" s="559">
        <f t="shared" si="12"/>
        <v>0</v>
      </c>
      <c r="AZ34" s="559">
        <f t="shared" si="12"/>
        <v>0</v>
      </c>
      <c r="BA34" s="560">
        <f t="shared" si="12"/>
        <v>0</v>
      </c>
      <c r="BB34" s="558">
        <f t="shared" ref="BB34:BJ34" si="13">IF(AND(BB$5&gt;=$F34,BB$5&lt;=$I34),1,0)</f>
        <v>0</v>
      </c>
      <c r="BC34" s="559">
        <f t="shared" si="13"/>
        <v>0</v>
      </c>
      <c r="BD34" s="559">
        <f t="shared" si="13"/>
        <v>0</v>
      </c>
      <c r="BE34" s="560">
        <f t="shared" si="13"/>
        <v>0</v>
      </c>
      <c r="BF34" s="558">
        <f t="shared" si="13"/>
        <v>0</v>
      </c>
      <c r="BG34" s="559">
        <f t="shared" si="13"/>
        <v>0</v>
      </c>
      <c r="BH34" s="559">
        <f t="shared" si="13"/>
        <v>0</v>
      </c>
      <c r="BI34" s="559">
        <f t="shared" si="13"/>
        <v>0</v>
      </c>
      <c r="BJ34" s="560">
        <f t="shared" si="13"/>
        <v>0</v>
      </c>
    </row>
    <row r="35" spans="3:62" ht="18" customHeight="1" x14ac:dyDescent="0.25">
      <c r="C35" s="539" t="s">
        <v>1150</v>
      </c>
      <c r="D35" s="539" t="s">
        <v>1400</v>
      </c>
      <c r="E35" s="540" t="s">
        <v>1444</v>
      </c>
      <c r="I35" s="541"/>
      <c r="K35" s="558">
        <f t="shared" ref="K35:BJ39" si="14">IF(AND(K$5&gt;=$F35,K$5&lt;=$I35),1,0)</f>
        <v>0</v>
      </c>
      <c r="L35" s="559">
        <f t="shared" si="14"/>
        <v>0</v>
      </c>
      <c r="M35" s="559">
        <f t="shared" si="14"/>
        <v>0</v>
      </c>
      <c r="N35" s="560">
        <f t="shared" si="14"/>
        <v>0</v>
      </c>
      <c r="O35" s="558">
        <f t="shared" si="14"/>
        <v>0</v>
      </c>
      <c r="P35" s="559">
        <f t="shared" si="14"/>
        <v>0</v>
      </c>
      <c r="Q35" s="559">
        <f t="shared" si="14"/>
        <v>0</v>
      </c>
      <c r="R35" s="560">
        <f t="shared" si="14"/>
        <v>0</v>
      </c>
      <c r="S35" s="558">
        <f t="shared" si="14"/>
        <v>0</v>
      </c>
      <c r="T35" s="559">
        <f t="shared" si="14"/>
        <v>0</v>
      </c>
      <c r="U35" s="559">
        <f t="shared" si="14"/>
        <v>0</v>
      </c>
      <c r="V35" s="559">
        <f t="shared" si="14"/>
        <v>0</v>
      </c>
      <c r="W35" s="560">
        <f t="shared" si="14"/>
        <v>0</v>
      </c>
      <c r="X35" s="558">
        <f t="shared" si="14"/>
        <v>0</v>
      </c>
      <c r="Y35" s="559">
        <f t="shared" si="14"/>
        <v>0</v>
      </c>
      <c r="Z35" s="559">
        <f t="shared" si="14"/>
        <v>0</v>
      </c>
      <c r="AA35" s="560">
        <f t="shared" si="14"/>
        <v>0</v>
      </c>
      <c r="AB35" s="558">
        <f t="shared" si="14"/>
        <v>0</v>
      </c>
      <c r="AC35" s="559">
        <f t="shared" si="14"/>
        <v>0</v>
      </c>
      <c r="AD35" s="559">
        <f t="shared" si="14"/>
        <v>0</v>
      </c>
      <c r="AE35" s="560">
        <f t="shared" si="14"/>
        <v>0</v>
      </c>
      <c r="AF35" s="558">
        <f t="shared" si="14"/>
        <v>0</v>
      </c>
      <c r="AG35" s="559">
        <f t="shared" si="14"/>
        <v>0</v>
      </c>
      <c r="AH35" s="559">
        <f t="shared" si="14"/>
        <v>0</v>
      </c>
      <c r="AI35" s="559">
        <f t="shared" si="14"/>
        <v>0</v>
      </c>
      <c r="AJ35" s="560">
        <f t="shared" si="14"/>
        <v>0</v>
      </c>
      <c r="AK35" s="558">
        <f t="shared" si="14"/>
        <v>0</v>
      </c>
      <c r="AL35" s="559">
        <f t="shared" si="14"/>
        <v>0</v>
      </c>
      <c r="AM35" s="559">
        <f t="shared" si="14"/>
        <v>0</v>
      </c>
      <c r="AN35" s="560">
        <f t="shared" si="14"/>
        <v>0</v>
      </c>
      <c r="AO35" s="558">
        <f t="shared" si="14"/>
        <v>0</v>
      </c>
      <c r="AP35" s="559">
        <f t="shared" si="14"/>
        <v>0</v>
      </c>
      <c r="AQ35" s="559">
        <f t="shared" si="14"/>
        <v>0</v>
      </c>
      <c r="AR35" s="560">
        <f t="shared" si="14"/>
        <v>0</v>
      </c>
      <c r="AS35" s="558">
        <f t="shared" si="14"/>
        <v>0</v>
      </c>
      <c r="AT35" s="559">
        <f t="shared" si="14"/>
        <v>0</v>
      </c>
      <c r="AU35" s="559">
        <f t="shared" si="14"/>
        <v>0</v>
      </c>
      <c r="AV35" s="559">
        <f t="shared" si="14"/>
        <v>0</v>
      </c>
      <c r="AW35" s="560">
        <f t="shared" si="14"/>
        <v>0</v>
      </c>
      <c r="AX35" s="558">
        <f t="shared" si="14"/>
        <v>0</v>
      </c>
      <c r="AY35" s="559">
        <f t="shared" si="14"/>
        <v>0</v>
      </c>
      <c r="AZ35" s="559">
        <f t="shared" si="14"/>
        <v>0</v>
      </c>
      <c r="BA35" s="560">
        <f t="shared" si="14"/>
        <v>0</v>
      </c>
      <c r="BB35" s="558">
        <f t="shared" si="14"/>
        <v>0</v>
      </c>
      <c r="BC35" s="559">
        <f t="shared" si="14"/>
        <v>0</v>
      </c>
      <c r="BD35" s="559">
        <f t="shared" si="14"/>
        <v>0</v>
      </c>
      <c r="BE35" s="560">
        <f t="shared" si="14"/>
        <v>0</v>
      </c>
      <c r="BF35" s="558">
        <f t="shared" si="14"/>
        <v>0</v>
      </c>
      <c r="BG35" s="559">
        <f t="shared" si="14"/>
        <v>0</v>
      </c>
      <c r="BH35" s="559">
        <f t="shared" si="14"/>
        <v>0</v>
      </c>
      <c r="BI35" s="559">
        <f t="shared" si="14"/>
        <v>0</v>
      </c>
      <c r="BJ35" s="560">
        <f t="shared" si="14"/>
        <v>0</v>
      </c>
    </row>
    <row r="36" spans="3:62" ht="18" customHeight="1" x14ac:dyDescent="0.25">
      <c r="C36" s="539" t="s">
        <v>1449</v>
      </c>
      <c r="D36" s="539" t="s">
        <v>1400</v>
      </c>
      <c r="E36" s="540" t="s">
        <v>1444</v>
      </c>
      <c r="I36" s="541"/>
      <c r="K36" s="558">
        <f t="shared" si="14"/>
        <v>0</v>
      </c>
      <c r="L36" s="559">
        <f t="shared" si="14"/>
        <v>0</v>
      </c>
      <c r="M36" s="559">
        <f t="shared" si="14"/>
        <v>0</v>
      </c>
      <c r="N36" s="560">
        <f t="shared" si="14"/>
        <v>0</v>
      </c>
      <c r="O36" s="558">
        <f t="shared" si="14"/>
        <v>0</v>
      </c>
      <c r="P36" s="559">
        <f t="shared" si="14"/>
        <v>0</v>
      </c>
      <c r="Q36" s="559">
        <f t="shared" si="14"/>
        <v>0</v>
      </c>
      <c r="R36" s="560">
        <f t="shared" si="14"/>
        <v>0</v>
      </c>
      <c r="S36" s="558">
        <f t="shared" si="14"/>
        <v>0</v>
      </c>
      <c r="T36" s="559">
        <f t="shared" si="14"/>
        <v>0</v>
      </c>
      <c r="U36" s="559">
        <f t="shared" si="14"/>
        <v>0</v>
      </c>
      <c r="V36" s="559">
        <f t="shared" si="14"/>
        <v>0</v>
      </c>
      <c r="W36" s="560">
        <f t="shared" si="14"/>
        <v>0</v>
      </c>
      <c r="X36" s="558">
        <f t="shared" si="14"/>
        <v>0</v>
      </c>
      <c r="Y36" s="559">
        <f t="shared" si="14"/>
        <v>0</v>
      </c>
      <c r="Z36" s="559">
        <f t="shared" si="14"/>
        <v>0</v>
      </c>
      <c r="AA36" s="560">
        <f t="shared" si="14"/>
        <v>0</v>
      </c>
      <c r="AB36" s="558">
        <f t="shared" si="14"/>
        <v>0</v>
      </c>
      <c r="AC36" s="559">
        <f t="shared" si="14"/>
        <v>0</v>
      </c>
      <c r="AD36" s="559">
        <f t="shared" si="14"/>
        <v>0</v>
      </c>
      <c r="AE36" s="560">
        <f t="shared" si="14"/>
        <v>0</v>
      </c>
      <c r="AF36" s="558">
        <f t="shared" si="14"/>
        <v>0</v>
      </c>
      <c r="AG36" s="559">
        <f t="shared" si="14"/>
        <v>0</v>
      </c>
      <c r="AH36" s="559">
        <f t="shared" si="14"/>
        <v>0</v>
      </c>
      <c r="AI36" s="559">
        <f t="shared" si="14"/>
        <v>0</v>
      </c>
      <c r="AJ36" s="560">
        <f t="shared" si="14"/>
        <v>0</v>
      </c>
      <c r="AK36" s="558">
        <f t="shared" si="14"/>
        <v>0</v>
      </c>
      <c r="AL36" s="559">
        <f t="shared" si="14"/>
        <v>0</v>
      </c>
      <c r="AM36" s="559">
        <f t="shared" si="14"/>
        <v>0</v>
      </c>
      <c r="AN36" s="560">
        <f t="shared" si="14"/>
        <v>0</v>
      </c>
      <c r="AO36" s="558">
        <f t="shared" si="14"/>
        <v>0</v>
      </c>
      <c r="AP36" s="559">
        <f t="shared" si="14"/>
        <v>0</v>
      </c>
      <c r="AQ36" s="559">
        <f t="shared" si="14"/>
        <v>0</v>
      </c>
      <c r="AR36" s="560">
        <f t="shared" si="14"/>
        <v>0</v>
      </c>
      <c r="AS36" s="558">
        <f t="shared" si="14"/>
        <v>0</v>
      </c>
      <c r="AT36" s="559">
        <f t="shared" si="14"/>
        <v>0</v>
      </c>
      <c r="AU36" s="559">
        <f t="shared" si="14"/>
        <v>0</v>
      </c>
      <c r="AV36" s="559">
        <f t="shared" si="14"/>
        <v>0</v>
      </c>
      <c r="AW36" s="560">
        <f t="shared" si="14"/>
        <v>0</v>
      </c>
      <c r="AX36" s="558">
        <f t="shared" si="14"/>
        <v>0</v>
      </c>
      <c r="AY36" s="559">
        <f t="shared" si="14"/>
        <v>0</v>
      </c>
      <c r="AZ36" s="559">
        <f t="shared" si="14"/>
        <v>0</v>
      </c>
      <c r="BA36" s="560">
        <f t="shared" si="14"/>
        <v>0</v>
      </c>
      <c r="BB36" s="558">
        <f t="shared" si="14"/>
        <v>0</v>
      </c>
      <c r="BC36" s="559">
        <f t="shared" si="14"/>
        <v>0</v>
      </c>
      <c r="BD36" s="559">
        <f t="shared" si="14"/>
        <v>0</v>
      </c>
      <c r="BE36" s="560">
        <f t="shared" si="14"/>
        <v>0</v>
      </c>
      <c r="BF36" s="558">
        <f t="shared" si="14"/>
        <v>0</v>
      </c>
      <c r="BG36" s="559">
        <f t="shared" si="14"/>
        <v>0</v>
      </c>
      <c r="BH36" s="559">
        <f t="shared" si="14"/>
        <v>0</v>
      </c>
      <c r="BI36" s="559">
        <f t="shared" si="14"/>
        <v>0</v>
      </c>
      <c r="BJ36" s="560">
        <f t="shared" si="14"/>
        <v>0</v>
      </c>
    </row>
    <row r="37" spans="3:62" ht="18" customHeight="1" x14ac:dyDescent="0.25">
      <c r="C37" s="539" t="s">
        <v>515</v>
      </c>
      <c r="D37" s="539" t="s">
        <v>1450</v>
      </c>
      <c r="E37" s="540" t="s">
        <v>1397</v>
      </c>
      <c r="F37" s="541">
        <v>45825</v>
      </c>
      <c r="G37" s="542">
        <v>45825</v>
      </c>
      <c r="H37" s="539" t="s">
        <v>1451</v>
      </c>
      <c r="I37" s="541">
        <v>45832</v>
      </c>
      <c r="J37" s="539" t="s">
        <v>1452</v>
      </c>
      <c r="K37" s="558">
        <f t="shared" si="14"/>
        <v>0</v>
      </c>
      <c r="L37" s="559">
        <f t="shared" si="14"/>
        <v>0</v>
      </c>
      <c r="M37" s="559">
        <f t="shared" si="14"/>
        <v>0</v>
      </c>
      <c r="N37" s="560">
        <f t="shared" si="14"/>
        <v>0</v>
      </c>
      <c r="O37" s="558">
        <f t="shared" si="14"/>
        <v>0</v>
      </c>
      <c r="P37" s="559">
        <f t="shared" si="14"/>
        <v>0</v>
      </c>
      <c r="Q37" s="559">
        <f t="shared" si="14"/>
        <v>0</v>
      </c>
      <c r="R37" s="560">
        <f t="shared" si="14"/>
        <v>0</v>
      </c>
      <c r="S37" s="558">
        <f t="shared" si="14"/>
        <v>0</v>
      </c>
      <c r="T37" s="559">
        <f t="shared" si="14"/>
        <v>0</v>
      </c>
      <c r="U37" s="559">
        <f t="shared" si="14"/>
        <v>0</v>
      </c>
      <c r="V37" s="559">
        <f t="shared" si="14"/>
        <v>0</v>
      </c>
      <c r="W37" s="560">
        <f t="shared" si="14"/>
        <v>0</v>
      </c>
      <c r="X37" s="558">
        <f t="shared" si="14"/>
        <v>0</v>
      </c>
      <c r="Y37" s="559">
        <f t="shared" si="14"/>
        <v>0</v>
      </c>
      <c r="Z37" s="559">
        <f t="shared" si="14"/>
        <v>0</v>
      </c>
      <c r="AA37" s="560">
        <f t="shared" si="14"/>
        <v>0</v>
      </c>
      <c r="AB37" s="558">
        <f t="shared" si="14"/>
        <v>0</v>
      </c>
      <c r="AC37" s="559">
        <f t="shared" si="14"/>
        <v>0</v>
      </c>
      <c r="AD37" s="559">
        <f t="shared" si="14"/>
        <v>0</v>
      </c>
      <c r="AE37" s="560">
        <f t="shared" si="14"/>
        <v>0</v>
      </c>
      <c r="AF37" s="558">
        <f t="shared" si="14"/>
        <v>0</v>
      </c>
      <c r="AG37" s="559">
        <f t="shared" si="14"/>
        <v>0</v>
      </c>
      <c r="AH37" s="559">
        <f t="shared" si="14"/>
        <v>0</v>
      </c>
      <c r="AI37" s="559">
        <f t="shared" si="14"/>
        <v>1</v>
      </c>
      <c r="AJ37" s="560">
        <f t="shared" si="14"/>
        <v>0</v>
      </c>
      <c r="AK37" s="558">
        <f t="shared" si="14"/>
        <v>0</v>
      </c>
      <c r="AL37" s="559">
        <f t="shared" si="14"/>
        <v>0</v>
      </c>
      <c r="AM37" s="559">
        <f t="shared" si="14"/>
        <v>0</v>
      </c>
      <c r="AN37" s="560">
        <f t="shared" si="14"/>
        <v>0</v>
      </c>
      <c r="AO37" s="558">
        <f t="shared" si="14"/>
        <v>0</v>
      </c>
      <c r="AP37" s="559">
        <f t="shared" si="14"/>
        <v>0</v>
      </c>
      <c r="AQ37" s="559">
        <f t="shared" si="14"/>
        <v>0</v>
      </c>
      <c r="AR37" s="560">
        <f t="shared" si="14"/>
        <v>0</v>
      </c>
      <c r="AS37" s="558">
        <f t="shared" si="14"/>
        <v>0</v>
      </c>
      <c r="AT37" s="559">
        <f t="shared" si="14"/>
        <v>0</v>
      </c>
      <c r="AU37" s="559">
        <f t="shared" si="14"/>
        <v>0</v>
      </c>
      <c r="AV37" s="559">
        <f t="shared" si="14"/>
        <v>0</v>
      </c>
      <c r="AW37" s="560">
        <f t="shared" si="14"/>
        <v>0</v>
      </c>
      <c r="AX37" s="558">
        <f t="shared" si="14"/>
        <v>0</v>
      </c>
      <c r="AY37" s="559">
        <f t="shared" si="14"/>
        <v>0</v>
      </c>
      <c r="AZ37" s="559">
        <f t="shared" si="14"/>
        <v>0</v>
      </c>
      <c r="BA37" s="560">
        <f t="shared" si="14"/>
        <v>0</v>
      </c>
      <c r="BB37" s="558">
        <f t="shared" si="14"/>
        <v>0</v>
      </c>
      <c r="BC37" s="559">
        <f t="shared" si="14"/>
        <v>0</v>
      </c>
      <c r="BD37" s="559">
        <f t="shared" si="14"/>
        <v>0</v>
      </c>
      <c r="BE37" s="560">
        <f t="shared" si="14"/>
        <v>0</v>
      </c>
      <c r="BF37" s="558">
        <f t="shared" si="14"/>
        <v>0</v>
      </c>
      <c r="BG37" s="559">
        <f t="shared" si="14"/>
        <v>0</v>
      </c>
      <c r="BH37" s="559">
        <f t="shared" si="14"/>
        <v>0</v>
      </c>
      <c r="BI37" s="559">
        <f t="shared" si="14"/>
        <v>0</v>
      </c>
      <c r="BJ37" s="560">
        <f t="shared" si="14"/>
        <v>0</v>
      </c>
    </row>
    <row r="38" spans="3:62" ht="18" customHeight="1" x14ac:dyDescent="0.25">
      <c r="C38" s="539" t="s">
        <v>1453</v>
      </c>
      <c r="D38" s="539" t="s">
        <v>1400</v>
      </c>
      <c r="E38" s="540" t="s">
        <v>1444</v>
      </c>
      <c r="I38" s="541"/>
      <c r="K38" s="558">
        <f t="shared" si="14"/>
        <v>0</v>
      </c>
      <c r="L38" s="559">
        <f t="shared" si="14"/>
        <v>0</v>
      </c>
      <c r="M38" s="559">
        <f t="shared" si="14"/>
        <v>0</v>
      </c>
      <c r="N38" s="560">
        <f t="shared" si="14"/>
        <v>0</v>
      </c>
      <c r="O38" s="558">
        <f t="shared" si="14"/>
        <v>0</v>
      </c>
      <c r="P38" s="559">
        <f t="shared" si="14"/>
        <v>0</v>
      </c>
      <c r="Q38" s="559">
        <f t="shared" si="14"/>
        <v>0</v>
      </c>
      <c r="R38" s="560">
        <f t="shared" si="14"/>
        <v>0</v>
      </c>
      <c r="S38" s="558">
        <f t="shared" si="14"/>
        <v>0</v>
      </c>
      <c r="T38" s="559">
        <f t="shared" si="14"/>
        <v>0</v>
      </c>
      <c r="U38" s="559">
        <f t="shared" si="14"/>
        <v>0</v>
      </c>
      <c r="V38" s="559">
        <f t="shared" si="14"/>
        <v>0</v>
      </c>
      <c r="W38" s="560">
        <f t="shared" si="14"/>
        <v>0</v>
      </c>
      <c r="X38" s="558">
        <f t="shared" si="14"/>
        <v>0</v>
      </c>
      <c r="Y38" s="559">
        <f t="shared" si="14"/>
        <v>0</v>
      </c>
      <c r="Z38" s="559">
        <f t="shared" si="14"/>
        <v>0</v>
      </c>
      <c r="AA38" s="560">
        <f t="shared" si="14"/>
        <v>0</v>
      </c>
      <c r="AB38" s="558">
        <f t="shared" si="14"/>
        <v>0</v>
      </c>
      <c r="AC38" s="559">
        <f t="shared" si="14"/>
        <v>0</v>
      </c>
      <c r="AD38" s="559">
        <f t="shared" si="14"/>
        <v>0</v>
      </c>
      <c r="AE38" s="560">
        <f t="shared" si="14"/>
        <v>0</v>
      </c>
      <c r="AF38" s="558">
        <f t="shared" si="14"/>
        <v>0</v>
      </c>
      <c r="AG38" s="559">
        <f t="shared" si="14"/>
        <v>0</v>
      </c>
      <c r="AH38" s="559">
        <f t="shared" si="14"/>
        <v>0</v>
      </c>
      <c r="AI38" s="559">
        <f t="shared" si="14"/>
        <v>0</v>
      </c>
      <c r="AJ38" s="560">
        <f t="shared" si="14"/>
        <v>0</v>
      </c>
      <c r="AK38" s="558">
        <f t="shared" si="14"/>
        <v>0</v>
      </c>
      <c r="AL38" s="559">
        <f t="shared" si="14"/>
        <v>0</v>
      </c>
      <c r="AM38" s="559">
        <f t="shared" si="14"/>
        <v>0</v>
      </c>
      <c r="AN38" s="560">
        <f t="shared" si="14"/>
        <v>0</v>
      </c>
      <c r="AO38" s="558">
        <f t="shared" si="14"/>
        <v>0</v>
      </c>
      <c r="AP38" s="559">
        <f t="shared" si="14"/>
        <v>0</v>
      </c>
      <c r="AQ38" s="559">
        <f t="shared" si="14"/>
        <v>0</v>
      </c>
      <c r="AR38" s="560">
        <f t="shared" si="14"/>
        <v>0</v>
      </c>
      <c r="AS38" s="558">
        <f t="shared" si="14"/>
        <v>0</v>
      </c>
      <c r="AT38" s="559">
        <f t="shared" si="14"/>
        <v>0</v>
      </c>
      <c r="AU38" s="559">
        <f t="shared" si="14"/>
        <v>0</v>
      </c>
      <c r="AV38" s="559">
        <f t="shared" si="14"/>
        <v>0</v>
      </c>
      <c r="AW38" s="560">
        <f t="shared" si="14"/>
        <v>0</v>
      </c>
      <c r="AX38" s="558">
        <f t="shared" si="14"/>
        <v>0</v>
      </c>
      <c r="AY38" s="559">
        <f t="shared" si="14"/>
        <v>0</v>
      </c>
      <c r="AZ38" s="559">
        <f t="shared" si="14"/>
        <v>0</v>
      </c>
      <c r="BA38" s="560">
        <f t="shared" si="14"/>
        <v>0</v>
      </c>
      <c r="BB38" s="558">
        <f t="shared" si="14"/>
        <v>0</v>
      </c>
      <c r="BC38" s="559">
        <f t="shared" si="14"/>
        <v>0</v>
      </c>
      <c r="BD38" s="559">
        <f t="shared" si="14"/>
        <v>0</v>
      </c>
      <c r="BE38" s="560">
        <f t="shared" si="14"/>
        <v>0</v>
      </c>
      <c r="BF38" s="558">
        <f t="shared" si="14"/>
        <v>0</v>
      </c>
      <c r="BG38" s="559">
        <f t="shared" si="14"/>
        <v>0</v>
      </c>
      <c r="BH38" s="559">
        <f t="shared" si="14"/>
        <v>0</v>
      </c>
      <c r="BI38" s="559">
        <f t="shared" si="14"/>
        <v>0</v>
      </c>
      <c r="BJ38" s="560">
        <f t="shared" si="14"/>
        <v>0</v>
      </c>
    </row>
    <row r="39" spans="3:62" ht="18" customHeight="1" x14ac:dyDescent="0.25">
      <c r="C39" s="539" t="s">
        <v>1454</v>
      </c>
      <c r="D39" s="539" t="s">
        <v>785</v>
      </c>
      <c r="E39" s="540" t="s">
        <v>1444</v>
      </c>
      <c r="I39" s="541"/>
      <c r="K39" s="558">
        <f t="shared" si="14"/>
        <v>0</v>
      </c>
      <c r="L39" s="559">
        <f t="shared" si="14"/>
        <v>0</v>
      </c>
      <c r="M39" s="559">
        <f t="shared" si="14"/>
        <v>0</v>
      </c>
      <c r="N39" s="560">
        <f t="shared" si="14"/>
        <v>0</v>
      </c>
      <c r="O39" s="558">
        <f t="shared" si="14"/>
        <v>0</v>
      </c>
      <c r="P39" s="559">
        <f t="shared" si="14"/>
        <v>0</v>
      </c>
      <c r="Q39" s="559">
        <f t="shared" si="14"/>
        <v>0</v>
      </c>
      <c r="R39" s="560">
        <f t="shared" si="14"/>
        <v>0</v>
      </c>
      <c r="S39" s="558">
        <f t="shared" si="14"/>
        <v>0</v>
      </c>
      <c r="T39" s="559">
        <f t="shared" si="14"/>
        <v>0</v>
      </c>
      <c r="U39" s="559">
        <f t="shared" si="14"/>
        <v>0</v>
      </c>
      <c r="V39" s="559">
        <f t="shared" si="14"/>
        <v>0</v>
      </c>
      <c r="W39" s="560">
        <f t="shared" si="14"/>
        <v>0</v>
      </c>
      <c r="X39" s="558">
        <f t="shared" si="14"/>
        <v>0</v>
      </c>
      <c r="Y39" s="559">
        <f t="shared" si="14"/>
        <v>0</v>
      </c>
      <c r="Z39" s="559">
        <f t="shared" si="14"/>
        <v>0</v>
      </c>
      <c r="AA39" s="560">
        <f t="shared" si="14"/>
        <v>0</v>
      </c>
      <c r="AB39" s="558">
        <f t="shared" si="14"/>
        <v>0</v>
      </c>
      <c r="AC39" s="559">
        <f t="shared" si="14"/>
        <v>0</v>
      </c>
      <c r="AD39" s="559">
        <f t="shared" si="14"/>
        <v>0</v>
      </c>
      <c r="AE39" s="560">
        <f t="shared" si="14"/>
        <v>0</v>
      </c>
      <c r="AF39" s="558">
        <f t="shared" si="14"/>
        <v>0</v>
      </c>
      <c r="AG39" s="559">
        <f t="shared" si="14"/>
        <v>0</v>
      </c>
      <c r="AH39" s="559">
        <f t="shared" si="14"/>
        <v>0</v>
      </c>
      <c r="AI39" s="559">
        <f t="shared" si="14"/>
        <v>0</v>
      </c>
      <c r="AJ39" s="560">
        <f t="shared" si="14"/>
        <v>0</v>
      </c>
      <c r="AK39" s="558">
        <f t="shared" si="14"/>
        <v>0</v>
      </c>
      <c r="AL39" s="559">
        <f t="shared" si="14"/>
        <v>0</v>
      </c>
      <c r="AM39" s="559">
        <f t="shared" si="14"/>
        <v>0</v>
      </c>
      <c r="AN39" s="560">
        <f t="shared" si="14"/>
        <v>0</v>
      </c>
      <c r="AO39" s="558">
        <f t="shared" si="14"/>
        <v>0</v>
      </c>
      <c r="AP39" s="559">
        <f t="shared" si="14"/>
        <v>0</v>
      </c>
      <c r="AQ39" s="559">
        <f t="shared" si="14"/>
        <v>0</v>
      </c>
      <c r="AR39" s="560">
        <f t="shared" si="14"/>
        <v>0</v>
      </c>
      <c r="AS39" s="558">
        <f t="shared" si="14"/>
        <v>0</v>
      </c>
      <c r="AT39" s="559">
        <f t="shared" si="14"/>
        <v>0</v>
      </c>
      <c r="AU39" s="559">
        <f t="shared" si="14"/>
        <v>0</v>
      </c>
      <c r="AV39" s="559">
        <f t="shared" si="14"/>
        <v>0</v>
      </c>
      <c r="AW39" s="560">
        <f t="shared" si="14"/>
        <v>0</v>
      </c>
      <c r="AX39" s="558">
        <f t="shared" si="14"/>
        <v>0</v>
      </c>
      <c r="AY39" s="559">
        <f t="shared" si="14"/>
        <v>0</v>
      </c>
      <c r="AZ39" s="559">
        <f t="shared" si="14"/>
        <v>0</v>
      </c>
      <c r="BA39" s="560">
        <f t="shared" si="14"/>
        <v>0</v>
      </c>
      <c r="BB39" s="558">
        <f t="shared" si="14"/>
        <v>0</v>
      </c>
      <c r="BC39" s="559">
        <f t="shared" ref="BC39:BJ39" si="15">IF(AND(BC$5&gt;=$F39,BC$5&lt;=$I39),1,0)</f>
        <v>0</v>
      </c>
      <c r="BD39" s="559">
        <f t="shared" si="15"/>
        <v>0</v>
      </c>
      <c r="BE39" s="560">
        <f t="shared" si="15"/>
        <v>0</v>
      </c>
      <c r="BF39" s="558">
        <f t="shared" si="15"/>
        <v>0</v>
      </c>
      <c r="BG39" s="559">
        <f t="shared" si="15"/>
        <v>0</v>
      </c>
      <c r="BH39" s="559">
        <f t="shared" si="15"/>
        <v>0</v>
      </c>
      <c r="BI39" s="559">
        <f t="shared" si="15"/>
        <v>0</v>
      </c>
      <c r="BJ39" s="560">
        <f t="shared" si="15"/>
        <v>0</v>
      </c>
    </row>
    <row r="40" spans="3:62" ht="18" customHeight="1" x14ac:dyDescent="0.25">
      <c r="C40" s="539" t="s">
        <v>1455</v>
      </c>
      <c r="D40" s="539" t="s">
        <v>1450</v>
      </c>
      <c r="E40" s="540" t="s">
        <v>1444</v>
      </c>
      <c r="I40" s="541"/>
      <c r="K40" s="558">
        <f t="shared" ref="K40:BJ43" si="16">IF(AND(K$5&gt;=$F40,K$5&lt;=$I40),1,0)</f>
        <v>0</v>
      </c>
      <c r="L40" s="559">
        <f t="shared" si="16"/>
        <v>0</v>
      </c>
      <c r="M40" s="559">
        <f t="shared" si="16"/>
        <v>0</v>
      </c>
      <c r="N40" s="560">
        <f t="shared" si="16"/>
        <v>0</v>
      </c>
      <c r="O40" s="558">
        <f t="shared" si="16"/>
        <v>0</v>
      </c>
      <c r="P40" s="559">
        <f t="shared" si="16"/>
        <v>0</v>
      </c>
      <c r="Q40" s="559">
        <f t="shared" si="16"/>
        <v>0</v>
      </c>
      <c r="R40" s="560">
        <f t="shared" si="16"/>
        <v>0</v>
      </c>
      <c r="S40" s="558">
        <f t="shared" si="16"/>
        <v>0</v>
      </c>
      <c r="T40" s="559">
        <f t="shared" si="16"/>
        <v>0</v>
      </c>
      <c r="U40" s="559">
        <f t="shared" si="16"/>
        <v>0</v>
      </c>
      <c r="V40" s="559">
        <f t="shared" si="16"/>
        <v>0</v>
      </c>
      <c r="W40" s="560">
        <f t="shared" si="16"/>
        <v>0</v>
      </c>
      <c r="X40" s="558">
        <f t="shared" si="16"/>
        <v>0</v>
      </c>
      <c r="Y40" s="559">
        <f t="shared" si="16"/>
        <v>0</v>
      </c>
      <c r="Z40" s="559">
        <f t="shared" si="16"/>
        <v>0</v>
      </c>
      <c r="AA40" s="560">
        <f t="shared" si="16"/>
        <v>0</v>
      </c>
      <c r="AB40" s="558">
        <f t="shared" si="16"/>
        <v>0</v>
      </c>
      <c r="AC40" s="559">
        <f t="shared" si="16"/>
        <v>0</v>
      </c>
      <c r="AD40" s="559">
        <f t="shared" si="16"/>
        <v>0</v>
      </c>
      <c r="AE40" s="560">
        <f t="shared" si="16"/>
        <v>0</v>
      </c>
      <c r="AF40" s="558">
        <f t="shared" si="16"/>
        <v>0</v>
      </c>
      <c r="AG40" s="559">
        <f t="shared" si="16"/>
        <v>0</v>
      </c>
      <c r="AH40" s="559">
        <f t="shared" si="16"/>
        <v>0</v>
      </c>
      <c r="AI40" s="559">
        <f t="shared" si="16"/>
        <v>0</v>
      </c>
      <c r="AJ40" s="560">
        <f t="shared" si="16"/>
        <v>0</v>
      </c>
      <c r="AK40" s="558">
        <f t="shared" si="16"/>
        <v>0</v>
      </c>
      <c r="AL40" s="559">
        <f t="shared" si="16"/>
        <v>0</v>
      </c>
      <c r="AM40" s="559">
        <f t="shared" si="16"/>
        <v>0</v>
      </c>
      <c r="AN40" s="560">
        <f t="shared" si="16"/>
        <v>0</v>
      </c>
      <c r="AO40" s="558">
        <f t="shared" si="16"/>
        <v>0</v>
      </c>
      <c r="AP40" s="559">
        <f t="shared" si="16"/>
        <v>0</v>
      </c>
      <c r="AQ40" s="559">
        <f t="shared" si="16"/>
        <v>0</v>
      </c>
      <c r="AR40" s="560">
        <f t="shared" si="16"/>
        <v>0</v>
      </c>
      <c r="AS40" s="558">
        <f t="shared" si="16"/>
        <v>0</v>
      </c>
      <c r="AT40" s="559">
        <f t="shared" si="16"/>
        <v>0</v>
      </c>
      <c r="AU40" s="559">
        <f t="shared" si="16"/>
        <v>0</v>
      </c>
      <c r="AV40" s="559">
        <f t="shared" si="16"/>
        <v>0</v>
      </c>
      <c r="AW40" s="560">
        <f t="shared" si="16"/>
        <v>0</v>
      </c>
      <c r="AX40" s="558">
        <f t="shared" si="16"/>
        <v>0</v>
      </c>
      <c r="AY40" s="559">
        <f t="shared" si="16"/>
        <v>0</v>
      </c>
      <c r="AZ40" s="559">
        <f t="shared" si="16"/>
        <v>0</v>
      </c>
      <c r="BA40" s="560">
        <f t="shared" si="16"/>
        <v>0</v>
      </c>
      <c r="BB40" s="558">
        <f t="shared" si="16"/>
        <v>0</v>
      </c>
      <c r="BC40" s="559">
        <f t="shared" si="16"/>
        <v>0</v>
      </c>
      <c r="BD40" s="559">
        <f t="shared" si="16"/>
        <v>0</v>
      </c>
      <c r="BE40" s="560">
        <f t="shared" si="16"/>
        <v>0</v>
      </c>
      <c r="BF40" s="558">
        <f t="shared" si="16"/>
        <v>0</v>
      </c>
      <c r="BG40" s="559">
        <f t="shared" si="16"/>
        <v>0</v>
      </c>
      <c r="BH40" s="559">
        <f t="shared" si="16"/>
        <v>0</v>
      </c>
      <c r="BI40" s="559">
        <f t="shared" si="16"/>
        <v>0</v>
      </c>
      <c r="BJ40" s="560">
        <f t="shared" si="16"/>
        <v>0</v>
      </c>
    </row>
    <row r="41" spans="3:62" ht="18" customHeight="1" x14ac:dyDescent="0.25">
      <c r="C41" s="539" t="s">
        <v>1456</v>
      </c>
      <c r="D41" s="539" t="s">
        <v>1400</v>
      </c>
      <c r="E41" s="540" t="s">
        <v>1444</v>
      </c>
      <c r="I41" s="541"/>
      <c r="K41" s="558">
        <f t="shared" si="16"/>
        <v>0</v>
      </c>
      <c r="L41" s="559">
        <f t="shared" si="16"/>
        <v>0</v>
      </c>
      <c r="M41" s="559">
        <f t="shared" si="16"/>
        <v>0</v>
      </c>
      <c r="N41" s="560">
        <f t="shared" si="16"/>
        <v>0</v>
      </c>
      <c r="O41" s="558">
        <f t="shared" si="16"/>
        <v>0</v>
      </c>
      <c r="P41" s="559">
        <f t="shared" si="16"/>
        <v>0</v>
      </c>
      <c r="Q41" s="559">
        <f t="shared" si="16"/>
        <v>0</v>
      </c>
      <c r="R41" s="560">
        <f t="shared" si="16"/>
        <v>0</v>
      </c>
      <c r="S41" s="558">
        <f t="shared" si="16"/>
        <v>0</v>
      </c>
      <c r="T41" s="559">
        <f t="shared" si="16"/>
        <v>0</v>
      </c>
      <c r="U41" s="559">
        <f t="shared" si="16"/>
        <v>0</v>
      </c>
      <c r="V41" s="559">
        <f t="shared" si="16"/>
        <v>0</v>
      </c>
      <c r="W41" s="560">
        <f t="shared" si="16"/>
        <v>0</v>
      </c>
      <c r="X41" s="558">
        <f t="shared" si="16"/>
        <v>0</v>
      </c>
      <c r="Y41" s="559">
        <f t="shared" si="16"/>
        <v>0</v>
      </c>
      <c r="Z41" s="559">
        <f t="shared" si="16"/>
        <v>0</v>
      </c>
      <c r="AA41" s="560">
        <f t="shared" si="16"/>
        <v>0</v>
      </c>
      <c r="AB41" s="558">
        <f t="shared" si="16"/>
        <v>0</v>
      </c>
      <c r="AC41" s="559">
        <f t="shared" si="16"/>
        <v>0</v>
      </c>
      <c r="AD41" s="559">
        <f t="shared" si="16"/>
        <v>0</v>
      </c>
      <c r="AE41" s="560">
        <f t="shared" si="16"/>
        <v>0</v>
      </c>
      <c r="AF41" s="558">
        <f t="shared" si="16"/>
        <v>0</v>
      </c>
      <c r="AG41" s="559">
        <f t="shared" si="16"/>
        <v>0</v>
      </c>
      <c r="AH41" s="559">
        <f t="shared" si="16"/>
        <v>0</v>
      </c>
      <c r="AI41" s="559">
        <f t="shared" si="16"/>
        <v>0</v>
      </c>
      <c r="AJ41" s="560">
        <f t="shared" si="16"/>
        <v>0</v>
      </c>
      <c r="AK41" s="558">
        <f t="shared" si="16"/>
        <v>0</v>
      </c>
      <c r="AL41" s="559">
        <f t="shared" si="16"/>
        <v>0</v>
      </c>
      <c r="AM41" s="559">
        <f t="shared" si="16"/>
        <v>0</v>
      </c>
      <c r="AN41" s="560">
        <f t="shared" si="16"/>
        <v>0</v>
      </c>
      <c r="AO41" s="558">
        <f t="shared" si="16"/>
        <v>0</v>
      </c>
      <c r="AP41" s="559">
        <f t="shared" si="16"/>
        <v>0</v>
      </c>
      <c r="AQ41" s="559">
        <f t="shared" si="16"/>
        <v>0</v>
      </c>
      <c r="AR41" s="560">
        <f t="shared" si="16"/>
        <v>0</v>
      </c>
      <c r="AS41" s="558">
        <f t="shared" si="16"/>
        <v>0</v>
      </c>
      <c r="AT41" s="559">
        <f t="shared" si="16"/>
        <v>0</v>
      </c>
      <c r="AU41" s="559">
        <f t="shared" si="16"/>
        <v>0</v>
      </c>
      <c r="AV41" s="559">
        <f t="shared" si="16"/>
        <v>0</v>
      </c>
      <c r="AW41" s="560">
        <f t="shared" si="16"/>
        <v>0</v>
      </c>
      <c r="AX41" s="558">
        <f t="shared" si="16"/>
        <v>0</v>
      </c>
      <c r="AY41" s="559">
        <f t="shared" si="16"/>
        <v>0</v>
      </c>
      <c r="AZ41" s="559">
        <f t="shared" si="16"/>
        <v>0</v>
      </c>
      <c r="BA41" s="560">
        <f t="shared" si="16"/>
        <v>0</v>
      </c>
      <c r="BB41" s="558">
        <f t="shared" si="16"/>
        <v>0</v>
      </c>
      <c r="BC41" s="559">
        <f t="shared" si="16"/>
        <v>0</v>
      </c>
      <c r="BD41" s="559">
        <f t="shared" si="16"/>
        <v>0</v>
      </c>
      <c r="BE41" s="560">
        <f t="shared" si="16"/>
        <v>0</v>
      </c>
      <c r="BF41" s="558">
        <f t="shared" si="16"/>
        <v>0</v>
      </c>
      <c r="BG41" s="559">
        <f t="shared" si="16"/>
        <v>0</v>
      </c>
      <c r="BH41" s="559">
        <f t="shared" si="16"/>
        <v>0</v>
      </c>
      <c r="BI41" s="559">
        <f t="shared" si="16"/>
        <v>0</v>
      </c>
      <c r="BJ41" s="560">
        <f t="shared" si="16"/>
        <v>0</v>
      </c>
    </row>
    <row r="42" spans="3:62" ht="18" customHeight="1" x14ac:dyDescent="0.25">
      <c r="C42" s="539" t="s">
        <v>1457</v>
      </c>
      <c r="D42" s="539" t="s">
        <v>785</v>
      </c>
      <c r="E42" s="540" t="s">
        <v>1444</v>
      </c>
      <c r="I42" s="541"/>
      <c r="K42" s="558">
        <f t="shared" si="16"/>
        <v>0</v>
      </c>
      <c r="L42" s="559">
        <f t="shared" si="16"/>
        <v>0</v>
      </c>
      <c r="M42" s="559">
        <f t="shared" si="16"/>
        <v>0</v>
      </c>
      <c r="N42" s="560">
        <f t="shared" si="16"/>
        <v>0</v>
      </c>
      <c r="O42" s="558">
        <f t="shared" si="16"/>
        <v>0</v>
      </c>
      <c r="P42" s="559">
        <f t="shared" si="16"/>
        <v>0</v>
      </c>
      <c r="Q42" s="559">
        <f t="shared" si="16"/>
        <v>0</v>
      </c>
      <c r="R42" s="560">
        <f t="shared" si="16"/>
        <v>0</v>
      </c>
      <c r="S42" s="558">
        <f t="shared" si="16"/>
        <v>0</v>
      </c>
      <c r="T42" s="559">
        <f t="shared" si="16"/>
        <v>0</v>
      </c>
      <c r="U42" s="559">
        <f t="shared" si="16"/>
        <v>0</v>
      </c>
      <c r="V42" s="559">
        <f t="shared" si="16"/>
        <v>0</v>
      </c>
      <c r="W42" s="560">
        <f t="shared" si="16"/>
        <v>0</v>
      </c>
      <c r="X42" s="558">
        <f t="shared" si="16"/>
        <v>0</v>
      </c>
      <c r="Y42" s="559">
        <f t="shared" si="16"/>
        <v>0</v>
      </c>
      <c r="Z42" s="559">
        <f t="shared" si="16"/>
        <v>0</v>
      </c>
      <c r="AA42" s="560">
        <f t="shared" si="16"/>
        <v>0</v>
      </c>
      <c r="AB42" s="558">
        <f t="shared" si="16"/>
        <v>0</v>
      </c>
      <c r="AC42" s="559">
        <f t="shared" si="16"/>
        <v>0</v>
      </c>
      <c r="AD42" s="559">
        <f t="shared" si="16"/>
        <v>0</v>
      </c>
      <c r="AE42" s="560">
        <f t="shared" si="16"/>
        <v>0</v>
      </c>
      <c r="AF42" s="558">
        <f t="shared" si="16"/>
        <v>0</v>
      </c>
      <c r="AG42" s="559">
        <f t="shared" si="16"/>
        <v>0</v>
      </c>
      <c r="AH42" s="559">
        <f t="shared" si="16"/>
        <v>0</v>
      </c>
      <c r="AI42" s="559">
        <f t="shared" si="16"/>
        <v>0</v>
      </c>
      <c r="AJ42" s="560">
        <f t="shared" si="16"/>
        <v>0</v>
      </c>
      <c r="AK42" s="558">
        <f t="shared" si="16"/>
        <v>0</v>
      </c>
      <c r="AL42" s="559">
        <f t="shared" si="16"/>
        <v>0</v>
      </c>
      <c r="AM42" s="559">
        <f t="shared" si="16"/>
        <v>0</v>
      </c>
      <c r="AN42" s="560">
        <f t="shared" si="16"/>
        <v>0</v>
      </c>
      <c r="AO42" s="558">
        <f t="shared" si="16"/>
        <v>0</v>
      </c>
      <c r="AP42" s="559">
        <f t="shared" si="16"/>
        <v>0</v>
      </c>
      <c r="AQ42" s="559">
        <f t="shared" si="16"/>
        <v>0</v>
      </c>
      <c r="AR42" s="560">
        <f t="shared" si="16"/>
        <v>0</v>
      </c>
      <c r="AS42" s="558">
        <f t="shared" si="16"/>
        <v>0</v>
      </c>
      <c r="AT42" s="559">
        <f t="shared" si="16"/>
        <v>0</v>
      </c>
      <c r="AU42" s="559">
        <f t="shared" si="16"/>
        <v>0</v>
      </c>
      <c r="AV42" s="559">
        <f t="shared" si="16"/>
        <v>0</v>
      </c>
      <c r="AW42" s="560">
        <f t="shared" si="16"/>
        <v>0</v>
      </c>
      <c r="AX42" s="558">
        <f t="shared" si="16"/>
        <v>0</v>
      </c>
      <c r="AY42" s="559">
        <f t="shared" si="16"/>
        <v>0</v>
      </c>
      <c r="AZ42" s="559">
        <f t="shared" si="16"/>
        <v>0</v>
      </c>
      <c r="BA42" s="560">
        <f t="shared" si="16"/>
        <v>0</v>
      </c>
      <c r="BB42" s="558">
        <f t="shared" si="16"/>
        <v>0</v>
      </c>
      <c r="BC42" s="559">
        <f t="shared" si="16"/>
        <v>0</v>
      </c>
      <c r="BD42" s="559">
        <f t="shared" si="16"/>
        <v>0</v>
      </c>
      <c r="BE42" s="560">
        <f t="shared" si="16"/>
        <v>0</v>
      </c>
      <c r="BF42" s="558">
        <f t="shared" si="16"/>
        <v>0</v>
      </c>
      <c r="BG42" s="559">
        <f t="shared" si="16"/>
        <v>0</v>
      </c>
      <c r="BH42" s="559">
        <f t="shared" si="16"/>
        <v>0</v>
      </c>
      <c r="BI42" s="559">
        <f t="shared" si="16"/>
        <v>0</v>
      </c>
      <c r="BJ42" s="560">
        <f t="shared" si="16"/>
        <v>0</v>
      </c>
    </row>
    <row r="43" spans="3:62" ht="18" customHeight="1" x14ac:dyDescent="0.25">
      <c r="C43" s="539" t="s">
        <v>1458</v>
      </c>
      <c r="D43" s="539" t="s">
        <v>785</v>
      </c>
      <c r="E43" s="540" t="s">
        <v>1444</v>
      </c>
      <c r="I43" s="541"/>
      <c r="K43" s="558">
        <f t="shared" si="16"/>
        <v>0</v>
      </c>
      <c r="L43" s="559">
        <f t="shared" si="16"/>
        <v>0</v>
      </c>
      <c r="M43" s="559">
        <f t="shared" si="16"/>
        <v>0</v>
      </c>
      <c r="N43" s="560">
        <f t="shared" si="16"/>
        <v>0</v>
      </c>
      <c r="O43" s="558">
        <f t="shared" si="16"/>
        <v>0</v>
      </c>
      <c r="P43" s="559">
        <f t="shared" si="16"/>
        <v>0</v>
      </c>
      <c r="Q43" s="559">
        <f t="shared" si="16"/>
        <v>0</v>
      </c>
      <c r="R43" s="560">
        <f t="shared" si="16"/>
        <v>0</v>
      </c>
      <c r="S43" s="558">
        <f t="shared" si="16"/>
        <v>0</v>
      </c>
      <c r="T43" s="559">
        <f t="shared" si="16"/>
        <v>0</v>
      </c>
      <c r="U43" s="559">
        <f t="shared" si="16"/>
        <v>0</v>
      </c>
      <c r="V43" s="559">
        <f t="shared" si="16"/>
        <v>0</v>
      </c>
      <c r="W43" s="560">
        <f t="shared" si="16"/>
        <v>0</v>
      </c>
      <c r="X43" s="558">
        <f t="shared" si="16"/>
        <v>0</v>
      </c>
      <c r="Y43" s="559">
        <f t="shared" si="16"/>
        <v>0</v>
      </c>
      <c r="Z43" s="559">
        <f t="shared" si="16"/>
        <v>0</v>
      </c>
      <c r="AA43" s="560">
        <f t="shared" si="16"/>
        <v>0</v>
      </c>
      <c r="AB43" s="558">
        <f t="shared" si="16"/>
        <v>0</v>
      </c>
      <c r="AC43" s="559">
        <f t="shared" si="16"/>
        <v>0</v>
      </c>
      <c r="AD43" s="559">
        <f t="shared" si="16"/>
        <v>0</v>
      </c>
      <c r="AE43" s="560">
        <f t="shared" si="16"/>
        <v>0</v>
      </c>
      <c r="AF43" s="558">
        <f t="shared" si="16"/>
        <v>0</v>
      </c>
      <c r="AG43" s="559">
        <f t="shared" si="16"/>
        <v>0</v>
      </c>
      <c r="AH43" s="559">
        <f t="shared" si="16"/>
        <v>0</v>
      </c>
      <c r="AI43" s="559">
        <f t="shared" si="16"/>
        <v>0</v>
      </c>
      <c r="AJ43" s="560">
        <f t="shared" si="16"/>
        <v>0</v>
      </c>
      <c r="AK43" s="558">
        <f t="shared" si="16"/>
        <v>0</v>
      </c>
      <c r="AL43" s="559">
        <f t="shared" si="16"/>
        <v>0</v>
      </c>
      <c r="AM43" s="559">
        <f t="shared" si="16"/>
        <v>0</v>
      </c>
      <c r="AN43" s="560">
        <f t="shared" si="16"/>
        <v>0</v>
      </c>
      <c r="AO43" s="558">
        <f t="shared" si="16"/>
        <v>0</v>
      </c>
      <c r="AP43" s="559">
        <f t="shared" si="16"/>
        <v>0</v>
      </c>
      <c r="AQ43" s="559">
        <f t="shared" si="16"/>
        <v>0</v>
      </c>
      <c r="AR43" s="560">
        <f t="shared" si="16"/>
        <v>0</v>
      </c>
      <c r="AS43" s="558">
        <f t="shared" si="16"/>
        <v>0</v>
      </c>
      <c r="AT43" s="559">
        <f t="shared" si="16"/>
        <v>0</v>
      </c>
      <c r="AU43" s="559">
        <f t="shared" si="16"/>
        <v>0</v>
      </c>
      <c r="AV43" s="559">
        <f t="shared" si="16"/>
        <v>0</v>
      </c>
      <c r="AW43" s="560">
        <f t="shared" si="16"/>
        <v>0</v>
      </c>
      <c r="AX43" s="558">
        <f t="shared" si="16"/>
        <v>0</v>
      </c>
      <c r="AY43" s="559">
        <f t="shared" si="16"/>
        <v>0</v>
      </c>
      <c r="AZ43" s="559">
        <f t="shared" si="16"/>
        <v>0</v>
      </c>
      <c r="BA43" s="560">
        <f t="shared" si="16"/>
        <v>0</v>
      </c>
      <c r="BB43" s="558">
        <f t="shared" si="16"/>
        <v>0</v>
      </c>
      <c r="BC43" s="559">
        <f t="shared" si="16"/>
        <v>0</v>
      </c>
      <c r="BD43" s="559">
        <f t="shared" si="16"/>
        <v>0</v>
      </c>
      <c r="BE43" s="560">
        <f t="shared" si="16"/>
        <v>0</v>
      </c>
      <c r="BF43" s="558">
        <f t="shared" si="16"/>
        <v>0</v>
      </c>
      <c r="BG43" s="559">
        <f t="shared" si="16"/>
        <v>0</v>
      </c>
      <c r="BH43" s="559">
        <f t="shared" si="16"/>
        <v>0</v>
      </c>
      <c r="BI43" s="559">
        <f t="shared" si="16"/>
        <v>0</v>
      </c>
      <c r="BJ43" s="560">
        <f t="shared" si="16"/>
        <v>0</v>
      </c>
    </row>
    <row r="44" spans="3:62" ht="18" customHeight="1" x14ac:dyDescent="0.25">
      <c r="C44" s="539" t="s">
        <v>1458</v>
      </c>
      <c r="D44" s="539" t="s">
        <v>785</v>
      </c>
      <c r="E44" s="540" t="s">
        <v>1444</v>
      </c>
      <c r="I44" s="541"/>
      <c r="K44" s="558">
        <f t="shared" ref="K44:BJ44" si="17">IF(AND(K$5&gt;=$F44,K$5&lt;=$I44),1,0)</f>
        <v>0</v>
      </c>
      <c r="L44" s="559">
        <f t="shared" si="17"/>
        <v>0</v>
      </c>
      <c r="M44" s="559">
        <f t="shared" si="17"/>
        <v>0</v>
      </c>
      <c r="N44" s="560">
        <f t="shared" si="17"/>
        <v>0</v>
      </c>
      <c r="O44" s="558">
        <f t="shared" si="17"/>
        <v>0</v>
      </c>
      <c r="P44" s="559">
        <f t="shared" si="17"/>
        <v>0</v>
      </c>
      <c r="Q44" s="559">
        <f t="shared" si="17"/>
        <v>0</v>
      </c>
      <c r="R44" s="560">
        <f t="shared" si="17"/>
        <v>0</v>
      </c>
      <c r="S44" s="558">
        <f t="shared" si="17"/>
        <v>0</v>
      </c>
      <c r="T44" s="559">
        <f t="shared" si="17"/>
        <v>0</v>
      </c>
      <c r="U44" s="559">
        <f t="shared" si="17"/>
        <v>0</v>
      </c>
      <c r="V44" s="559">
        <f t="shared" si="17"/>
        <v>0</v>
      </c>
      <c r="W44" s="560">
        <f t="shared" si="17"/>
        <v>0</v>
      </c>
      <c r="X44" s="558">
        <f t="shared" si="17"/>
        <v>0</v>
      </c>
      <c r="Y44" s="559">
        <f t="shared" si="17"/>
        <v>0</v>
      </c>
      <c r="Z44" s="559">
        <f t="shared" si="17"/>
        <v>0</v>
      </c>
      <c r="AA44" s="560">
        <f t="shared" si="17"/>
        <v>0</v>
      </c>
      <c r="AB44" s="558">
        <f t="shared" si="17"/>
        <v>0</v>
      </c>
      <c r="AC44" s="559">
        <f t="shared" si="17"/>
        <v>0</v>
      </c>
      <c r="AD44" s="559">
        <f t="shared" si="17"/>
        <v>0</v>
      </c>
      <c r="AE44" s="560">
        <f t="shared" si="17"/>
        <v>0</v>
      </c>
      <c r="AF44" s="558">
        <f t="shared" si="17"/>
        <v>0</v>
      </c>
      <c r="AG44" s="559">
        <f t="shared" si="17"/>
        <v>0</v>
      </c>
      <c r="AH44" s="559">
        <f t="shared" si="17"/>
        <v>0</v>
      </c>
      <c r="AI44" s="559">
        <f t="shared" si="17"/>
        <v>0</v>
      </c>
      <c r="AJ44" s="560">
        <f t="shared" si="17"/>
        <v>0</v>
      </c>
      <c r="AK44" s="558">
        <f t="shared" si="17"/>
        <v>0</v>
      </c>
      <c r="AL44" s="559">
        <f t="shared" si="17"/>
        <v>0</v>
      </c>
      <c r="AM44" s="559">
        <f t="shared" si="17"/>
        <v>0</v>
      </c>
      <c r="AN44" s="560">
        <f t="shared" si="17"/>
        <v>0</v>
      </c>
      <c r="AO44" s="558">
        <f t="shared" si="17"/>
        <v>0</v>
      </c>
      <c r="AP44" s="559">
        <f t="shared" si="17"/>
        <v>0</v>
      </c>
      <c r="AQ44" s="559">
        <f t="shared" si="17"/>
        <v>0</v>
      </c>
      <c r="AR44" s="560">
        <f t="shared" si="17"/>
        <v>0</v>
      </c>
      <c r="AS44" s="558">
        <f t="shared" si="17"/>
        <v>0</v>
      </c>
      <c r="AT44" s="559">
        <f t="shared" si="17"/>
        <v>0</v>
      </c>
      <c r="AU44" s="559">
        <f t="shared" si="17"/>
        <v>0</v>
      </c>
      <c r="AV44" s="559">
        <f t="shared" si="17"/>
        <v>0</v>
      </c>
      <c r="AW44" s="560">
        <f t="shared" si="17"/>
        <v>0</v>
      </c>
      <c r="AX44" s="558">
        <f t="shared" si="17"/>
        <v>0</v>
      </c>
      <c r="AY44" s="559">
        <f t="shared" si="17"/>
        <v>0</v>
      </c>
      <c r="AZ44" s="559">
        <f t="shared" si="17"/>
        <v>0</v>
      </c>
      <c r="BA44" s="560">
        <f t="shared" si="17"/>
        <v>0</v>
      </c>
      <c r="BB44" s="558">
        <f t="shared" si="17"/>
        <v>0</v>
      </c>
      <c r="BC44" s="559">
        <f t="shared" si="17"/>
        <v>0</v>
      </c>
      <c r="BD44" s="559">
        <f t="shared" si="17"/>
        <v>0</v>
      </c>
      <c r="BE44" s="560">
        <f t="shared" si="17"/>
        <v>0</v>
      </c>
      <c r="BF44" s="558">
        <f t="shared" si="17"/>
        <v>0</v>
      </c>
      <c r="BG44" s="559">
        <f t="shared" si="17"/>
        <v>0</v>
      </c>
      <c r="BH44" s="559">
        <f t="shared" si="17"/>
        <v>0</v>
      </c>
      <c r="BI44" s="559">
        <f t="shared" si="17"/>
        <v>0</v>
      </c>
      <c r="BJ44" s="560">
        <f t="shared" si="17"/>
        <v>0</v>
      </c>
    </row>
    <row r="45" spans="3:62" ht="18" customHeight="1" x14ac:dyDescent="0.25">
      <c r="C45" s="557" t="s">
        <v>1459</v>
      </c>
      <c r="E45" s="540"/>
      <c r="I45" s="541"/>
      <c r="K45" s="558"/>
      <c r="L45" s="559"/>
      <c r="M45" s="559"/>
      <c r="N45" s="560"/>
      <c r="O45" s="558"/>
      <c r="P45" s="559"/>
      <c r="Q45" s="559"/>
      <c r="R45" s="560"/>
      <c r="S45" s="558"/>
      <c r="T45" s="559"/>
      <c r="U45" s="559"/>
      <c r="V45" s="559"/>
      <c r="W45" s="560"/>
      <c r="X45" s="558"/>
      <c r="Y45" s="559"/>
      <c r="Z45" s="559"/>
      <c r="AA45" s="560"/>
      <c r="AB45" s="558"/>
      <c r="AC45" s="559"/>
      <c r="AD45" s="559"/>
      <c r="AE45" s="560"/>
      <c r="AF45" s="558"/>
      <c r="AG45" s="559"/>
      <c r="AH45" s="559"/>
      <c r="AI45" s="559"/>
      <c r="AJ45" s="560"/>
      <c r="AK45" s="558"/>
      <c r="AL45" s="559"/>
      <c r="AM45" s="559"/>
      <c r="AN45" s="560"/>
      <c r="AO45" s="558"/>
      <c r="AP45" s="559"/>
      <c r="AQ45" s="559"/>
      <c r="AR45" s="560"/>
      <c r="AS45" s="558"/>
      <c r="AT45" s="559"/>
      <c r="AU45" s="559"/>
      <c r="AV45" s="559"/>
      <c r="AW45" s="560"/>
      <c r="AX45" s="558"/>
      <c r="AY45" s="559"/>
      <c r="AZ45" s="559"/>
      <c r="BA45" s="560"/>
      <c r="BB45" s="558"/>
      <c r="BC45" s="559"/>
      <c r="BD45" s="559"/>
      <c r="BE45" s="560"/>
      <c r="BF45" s="558"/>
      <c r="BG45" s="559"/>
      <c r="BH45" s="559"/>
      <c r="BI45" s="559"/>
      <c r="BJ45" s="560"/>
    </row>
    <row r="46" spans="3:62" ht="18" customHeight="1" x14ac:dyDescent="0.25">
      <c r="C46" s="539" t="s">
        <v>1460</v>
      </c>
      <c r="D46" s="539" t="s">
        <v>785</v>
      </c>
      <c r="E46" s="540" t="s">
        <v>1444</v>
      </c>
      <c r="I46" s="541">
        <v>45814</v>
      </c>
      <c r="K46" s="558">
        <f t="shared" ref="K46:BJ49" si="18">IF(AND(K$5&gt;=$F46,K$5&lt;=$I46),1,0)</f>
        <v>1</v>
      </c>
      <c r="L46" s="559">
        <f t="shared" si="18"/>
        <v>1</v>
      </c>
      <c r="M46" s="559">
        <f t="shared" si="18"/>
        <v>1</v>
      </c>
      <c r="N46" s="560">
        <f t="shared" si="18"/>
        <v>1</v>
      </c>
      <c r="O46" s="558">
        <f t="shared" si="18"/>
        <v>1</v>
      </c>
      <c r="P46" s="559">
        <f t="shared" si="18"/>
        <v>1</v>
      </c>
      <c r="Q46" s="559">
        <f t="shared" si="18"/>
        <v>1</v>
      </c>
      <c r="R46" s="560">
        <f t="shared" si="18"/>
        <v>1</v>
      </c>
      <c r="S46" s="558">
        <f t="shared" si="18"/>
        <v>1</v>
      </c>
      <c r="T46" s="559">
        <f t="shared" si="18"/>
        <v>1</v>
      </c>
      <c r="U46" s="559">
        <f t="shared" si="18"/>
        <v>1</v>
      </c>
      <c r="V46" s="559">
        <f t="shared" si="18"/>
        <v>1</v>
      </c>
      <c r="W46" s="560">
        <f t="shared" si="18"/>
        <v>1</v>
      </c>
      <c r="X46" s="558">
        <f t="shared" si="18"/>
        <v>1</v>
      </c>
      <c r="Y46" s="559">
        <f t="shared" si="18"/>
        <v>1</v>
      </c>
      <c r="Z46" s="559">
        <f t="shared" si="18"/>
        <v>1</v>
      </c>
      <c r="AA46" s="560">
        <f t="shared" si="18"/>
        <v>1</v>
      </c>
      <c r="AB46" s="558">
        <f t="shared" si="18"/>
        <v>1</v>
      </c>
      <c r="AC46" s="559">
        <f t="shared" si="18"/>
        <v>1</v>
      </c>
      <c r="AD46" s="559">
        <f t="shared" si="18"/>
        <v>1</v>
      </c>
      <c r="AE46" s="560">
        <f t="shared" si="18"/>
        <v>1</v>
      </c>
      <c r="AF46" s="558">
        <f t="shared" si="18"/>
        <v>1</v>
      </c>
      <c r="AG46" s="559">
        <f t="shared" si="18"/>
        <v>1</v>
      </c>
      <c r="AH46" s="559">
        <f t="shared" si="18"/>
        <v>0</v>
      </c>
      <c r="AI46" s="559">
        <f t="shared" si="18"/>
        <v>0</v>
      </c>
      <c r="AJ46" s="560">
        <f t="shared" si="18"/>
        <v>0</v>
      </c>
      <c r="AK46" s="558">
        <f t="shared" si="18"/>
        <v>0</v>
      </c>
      <c r="AL46" s="559">
        <f t="shared" si="18"/>
        <v>0</v>
      </c>
      <c r="AM46" s="559">
        <f t="shared" si="18"/>
        <v>0</v>
      </c>
      <c r="AN46" s="560">
        <f t="shared" si="18"/>
        <v>0</v>
      </c>
      <c r="AO46" s="558">
        <f t="shared" si="18"/>
        <v>0</v>
      </c>
      <c r="AP46" s="559">
        <f t="shared" si="18"/>
        <v>0</v>
      </c>
      <c r="AQ46" s="559">
        <f t="shared" si="18"/>
        <v>0</v>
      </c>
      <c r="AR46" s="560">
        <f t="shared" si="18"/>
        <v>0</v>
      </c>
      <c r="AS46" s="558">
        <f t="shared" si="18"/>
        <v>0</v>
      </c>
      <c r="AT46" s="559">
        <f t="shared" si="18"/>
        <v>0</v>
      </c>
      <c r="AU46" s="559">
        <f t="shared" si="18"/>
        <v>0</v>
      </c>
      <c r="AV46" s="559">
        <f t="shared" si="18"/>
        <v>0</v>
      </c>
      <c r="AW46" s="560">
        <f t="shared" si="18"/>
        <v>0</v>
      </c>
      <c r="AX46" s="558">
        <f t="shared" si="18"/>
        <v>0</v>
      </c>
      <c r="AY46" s="559">
        <f t="shared" si="18"/>
        <v>0</v>
      </c>
      <c r="AZ46" s="559">
        <f t="shared" si="18"/>
        <v>0</v>
      </c>
      <c r="BA46" s="560">
        <f t="shared" si="18"/>
        <v>0</v>
      </c>
      <c r="BB46" s="558">
        <f t="shared" si="18"/>
        <v>0</v>
      </c>
      <c r="BC46" s="559">
        <f t="shared" si="18"/>
        <v>0</v>
      </c>
      <c r="BD46" s="559">
        <f t="shared" si="18"/>
        <v>0</v>
      </c>
      <c r="BE46" s="560">
        <f t="shared" si="18"/>
        <v>0</v>
      </c>
      <c r="BF46" s="558">
        <f t="shared" si="18"/>
        <v>0</v>
      </c>
      <c r="BG46" s="559">
        <f t="shared" si="18"/>
        <v>0</v>
      </c>
      <c r="BH46" s="559">
        <f t="shared" si="18"/>
        <v>0</v>
      </c>
      <c r="BI46" s="559">
        <f t="shared" si="18"/>
        <v>0</v>
      </c>
      <c r="BJ46" s="560">
        <f t="shared" si="18"/>
        <v>0</v>
      </c>
    </row>
    <row r="47" spans="3:62" ht="18" customHeight="1" x14ac:dyDescent="0.25">
      <c r="C47" s="539" t="s">
        <v>1461</v>
      </c>
      <c r="D47" s="539" t="s">
        <v>785</v>
      </c>
      <c r="E47" s="540" t="s">
        <v>1444</v>
      </c>
      <c r="I47" s="541">
        <v>45901</v>
      </c>
      <c r="K47" s="558">
        <f t="shared" si="18"/>
        <v>1</v>
      </c>
      <c r="L47" s="559">
        <f t="shared" si="18"/>
        <v>1</v>
      </c>
      <c r="M47" s="559">
        <f t="shared" si="18"/>
        <v>1</v>
      </c>
      <c r="N47" s="560">
        <f t="shared" si="18"/>
        <v>1</v>
      </c>
      <c r="O47" s="558">
        <f t="shared" si="18"/>
        <v>1</v>
      </c>
      <c r="P47" s="559">
        <f t="shared" si="18"/>
        <v>1</v>
      </c>
      <c r="Q47" s="559">
        <f t="shared" si="18"/>
        <v>1</v>
      </c>
      <c r="R47" s="560">
        <f t="shared" si="18"/>
        <v>1</v>
      </c>
      <c r="S47" s="558">
        <f t="shared" si="18"/>
        <v>1</v>
      </c>
      <c r="T47" s="559">
        <f t="shared" si="18"/>
        <v>1</v>
      </c>
      <c r="U47" s="559">
        <f t="shared" si="18"/>
        <v>1</v>
      </c>
      <c r="V47" s="559">
        <f t="shared" si="18"/>
        <v>1</v>
      </c>
      <c r="W47" s="560">
        <f t="shared" si="18"/>
        <v>1</v>
      </c>
      <c r="X47" s="558">
        <f t="shared" si="18"/>
        <v>1</v>
      </c>
      <c r="Y47" s="559">
        <f t="shared" si="18"/>
        <v>1</v>
      </c>
      <c r="Z47" s="559">
        <f t="shared" si="18"/>
        <v>1</v>
      </c>
      <c r="AA47" s="560">
        <f t="shared" si="18"/>
        <v>1</v>
      </c>
      <c r="AB47" s="558">
        <f t="shared" si="18"/>
        <v>1</v>
      </c>
      <c r="AC47" s="559">
        <f t="shared" si="18"/>
        <v>1</v>
      </c>
      <c r="AD47" s="559">
        <f t="shared" si="18"/>
        <v>1</v>
      </c>
      <c r="AE47" s="560">
        <f t="shared" si="18"/>
        <v>1</v>
      </c>
      <c r="AF47" s="558">
        <f t="shared" si="18"/>
        <v>1</v>
      </c>
      <c r="AG47" s="559">
        <f t="shared" si="18"/>
        <v>1</v>
      </c>
      <c r="AH47" s="559">
        <f t="shared" si="18"/>
        <v>1</v>
      </c>
      <c r="AI47" s="559">
        <f t="shared" si="18"/>
        <v>1</v>
      </c>
      <c r="AJ47" s="560">
        <f t="shared" si="18"/>
        <v>1</v>
      </c>
      <c r="AK47" s="558">
        <f t="shared" si="18"/>
        <v>1</v>
      </c>
      <c r="AL47" s="559">
        <f t="shared" si="18"/>
        <v>1</v>
      </c>
      <c r="AM47" s="559">
        <f t="shared" si="18"/>
        <v>1</v>
      </c>
      <c r="AN47" s="560">
        <f t="shared" si="18"/>
        <v>1</v>
      </c>
      <c r="AO47" s="558">
        <f t="shared" si="18"/>
        <v>1</v>
      </c>
      <c r="AP47" s="559">
        <f t="shared" si="18"/>
        <v>1</v>
      </c>
      <c r="AQ47" s="559">
        <f t="shared" si="18"/>
        <v>1</v>
      </c>
      <c r="AR47" s="560">
        <f t="shared" si="18"/>
        <v>1</v>
      </c>
      <c r="AS47" s="558">
        <f t="shared" si="18"/>
        <v>1</v>
      </c>
      <c r="AT47" s="559">
        <f t="shared" si="18"/>
        <v>0</v>
      </c>
      <c r="AU47" s="559">
        <f t="shared" si="18"/>
        <v>0</v>
      </c>
      <c r="AV47" s="559">
        <f t="shared" si="18"/>
        <v>0</v>
      </c>
      <c r="AW47" s="560">
        <f t="shared" si="18"/>
        <v>0</v>
      </c>
      <c r="AX47" s="558">
        <f t="shared" si="18"/>
        <v>0</v>
      </c>
      <c r="AY47" s="559">
        <f t="shared" si="18"/>
        <v>0</v>
      </c>
      <c r="AZ47" s="559">
        <f t="shared" si="18"/>
        <v>0</v>
      </c>
      <c r="BA47" s="560">
        <f t="shared" si="18"/>
        <v>0</v>
      </c>
      <c r="BB47" s="558">
        <f t="shared" si="18"/>
        <v>0</v>
      </c>
      <c r="BC47" s="559">
        <f t="shared" si="18"/>
        <v>0</v>
      </c>
      <c r="BD47" s="559">
        <f t="shared" si="18"/>
        <v>0</v>
      </c>
      <c r="BE47" s="560">
        <f t="shared" si="18"/>
        <v>0</v>
      </c>
      <c r="BF47" s="558">
        <f t="shared" si="18"/>
        <v>0</v>
      </c>
      <c r="BG47" s="559">
        <f t="shared" si="18"/>
        <v>0</v>
      </c>
      <c r="BH47" s="559">
        <f t="shared" si="18"/>
        <v>0</v>
      </c>
      <c r="BI47" s="559">
        <f t="shared" si="18"/>
        <v>0</v>
      </c>
      <c r="BJ47" s="560">
        <f t="shared" si="18"/>
        <v>0</v>
      </c>
    </row>
    <row r="48" spans="3:62" ht="18" customHeight="1" x14ac:dyDescent="0.25">
      <c r="C48" s="539" t="s">
        <v>1462</v>
      </c>
      <c r="D48" s="539" t="s">
        <v>785</v>
      </c>
      <c r="E48" s="540" t="s">
        <v>1444</v>
      </c>
      <c r="I48" s="541">
        <v>45961</v>
      </c>
      <c r="K48" s="558">
        <f t="shared" si="18"/>
        <v>1</v>
      </c>
      <c r="L48" s="559">
        <f t="shared" si="18"/>
        <v>1</v>
      </c>
      <c r="M48" s="559">
        <f t="shared" si="18"/>
        <v>1</v>
      </c>
      <c r="N48" s="560">
        <f t="shared" si="18"/>
        <v>1</v>
      </c>
      <c r="O48" s="558">
        <f t="shared" si="18"/>
        <v>1</v>
      </c>
      <c r="P48" s="559">
        <f t="shared" si="18"/>
        <v>1</v>
      </c>
      <c r="Q48" s="559">
        <f t="shared" si="18"/>
        <v>1</v>
      </c>
      <c r="R48" s="560">
        <f t="shared" si="18"/>
        <v>1</v>
      </c>
      <c r="S48" s="558">
        <f t="shared" si="18"/>
        <v>1</v>
      </c>
      <c r="T48" s="559">
        <f t="shared" si="18"/>
        <v>1</v>
      </c>
      <c r="U48" s="559">
        <f t="shared" si="18"/>
        <v>1</v>
      </c>
      <c r="V48" s="559">
        <f t="shared" si="18"/>
        <v>1</v>
      </c>
      <c r="W48" s="560">
        <f t="shared" si="18"/>
        <v>1</v>
      </c>
      <c r="X48" s="558">
        <f t="shared" si="18"/>
        <v>1</v>
      </c>
      <c r="Y48" s="559">
        <f t="shared" si="18"/>
        <v>1</v>
      </c>
      <c r="Z48" s="559">
        <f t="shared" si="18"/>
        <v>1</v>
      </c>
      <c r="AA48" s="560">
        <f t="shared" si="18"/>
        <v>1</v>
      </c>
      <c r="AB48" s="558">
        <f t="shared" si="18"/>
        <v>1</v>
      </c>
      <c r="AC48" s="559">
        <f t="shared" si="18"/>
        <v>1</v>
      </c>
      <c r="AD48" s="559">
        <f t="shared" si="18"/>
        <v>1</v>
      </c>
      <c r="AE48" s="560">
        <f t="shared" si="18"/>
        <v>1</v>
      </c>
      <c r="AF48" s="558">
        <f t="shared" si="18"/>
        <v>1</v>
      </c>
      <c r="AG48" s="559">
        <f t="shared" si="18"/>
        <v>1</v>
      </c>
      <c r="AH48" s="559">
        <f t="shared" si="18"/>
        <v>1</v>
      </c>
      <c r="AI48" s="559">
        <f t="shared" si="18"/>
        <v>1</v>
      </c>
      <c r="AJ48" s="560">
        <f t="shared" si="18"/>
        <v>1</v>
      </c>
      <c r="AK48" s="558">
        <f t="shared" si="18"/>
        <v>1</v>
      </c>
      <c r="AL48" s="559">
        <f t="shared" si="18"/>
        <v>1</v>
      </c>
      <c r="AM48" s="559">
        <f t="shared" si="18"/>
        <v>1</v>
      </c>
      <c r="AN48" s="560">
        <f t="shared" si="18"/>
        <v>1</v>
      </c>
      <c r="AO48" s="558">
        <f t="shared" si="18"/>
        <v>1</v>
      </c>
      <c r="AP48" s="559">
        <f t="shared" si="18"/>
        <v>1</v>
      </c>
      <c r="AQ48" s="559">
        <f t="shared" si="18"/>
        <v>1</v>
      </c>
      <c r="AR48" s="560">
        <f t="shared" si="18"/>
        <v>1</v>
      </c>
      <c r="AS48" s="558">
        <f t="shared" si="18"/>
        <v>1</v>
      </c>
      <c r="AT48" s="559">
        <f t="shared" si="18"/>
        <v>1</v>
      </c>
      <c r="AU48" s="559">
        <f t="shared" si="18"/>
        <v>1</v>
      </c>
      <c r="AV48" s="559">
        <f t="shared" si="18"/>
        <v>1</v>
      </c>
      <c r="AW48" s="560">
        <f t="shared" si="18"/>
        <v>1</v>
      </c>
      <c r="AX48" s="558">
        <f t="shared" si="18"/>
        <v>1</v>
      </c>
      <c r="AY48" s="559">
        <f t="shared" si="18"/>
        <v>1</v>
      </c>
      <c r="AZ48" s="559">
        <f t="shared" si="18"/>
        <v>1</v>
      </c>
      <c r="BA48" s="560">
        <f t="shared" si="18"/>
        <v>1</v>
      </c>
      <c r="BB48" s="558">
        <f t="shared" si="18"/>
        <v>1</v>
      </c>
      <c r="BC48" s="559">
        <f t="shared" si="18"/>
        <v>0</v>
      </c>
      <c r="BD48" s="559">
        <f t="shared" si="18"/>
        <v>0</v>
      </c>
      <c r="BE48" s="560">
        <f t="shared" si="18"/>
        <v>0</v>
      </c>
      <c r="BF48" s="558">
        <f t="shared" si="18"/>
        <v>0</v>
      </c>
      <c r="BG48" s="559">
        <f t="shared" si="18"/>
        <v>0</v>
      </c>
      <c r="BH48" s="559">
        <f t="shared" si="18"/>
        <v>0</v>
      </c>
      <c r="BI48" s="559">
        <f t="shared" si="18"/>
        <v>0</v>
      </c>
      <c r="BJ48" s="560">
        <f t="shared" si="18"/>
        <v>0</v>
      </c>
    </row>
    <row r="49" spans="3:62" ht="18" customHeight="1" x14ac:dyDescent="0.25">
      <c r="C49" s="539" t="s">
        <v>1463</v>
      </c>
      <c r="D49" s="539" t="s">
        <v>785</v>
      </c>
      <c r="E49" s="540" t="s">
        <v>1444</v>
      </c>
      <c r="I49" s="541">
        <v>45991</v>
      </c>
      <c r="K49" s="558">
        <f t="shared" si="18"/>
        <v>1</v>
      </c>
      <c r="L49" s="559">
        <f t="shared" si="18"/>
        <v>1</v>
      </c>
      <c r="M49" s="559">
        <f t="shared" si="18"/>
        <v>1</v>
      </c>
      <c r="N49" s="560">
        <f t="shared" si="18"/>
        <v>1</v>
      </c>
      <c r="O49" s="558">
        <f t="shared" si="18"/>
        <v>1</v>
      </c>
      <c r="P49" s="559">
        <f t="shared" si="18"/>
        <v>1</v>
      </c>
      <c r="Q49" s="559">
        <f t="shared" si="18"/>
        <v>1</v>
      </c>
      <c r="R49" s="560">
        <f t="shared" si="18"/>
        <v>1</v>
      </c>
      <c r="S49" s="558">
        <f t="shared" si="18"/>
        <v>1</v>
      </c>
      <c r="T49" s="559">
        <f t="shared" si="18"/>
        <v>1</v>
      </c>
      <c r="U49" s="559">
        <f t="shared" si="18"/>
        <v>1</v>
      </c>
      <c r="V49" s="559">
        <f t="shared" si="18"/>
        <v>1</v>
      </c>
      <c r="W49" s="560">
        <f t="shared" si="18"/>
        <v>1</v>
      </c>
      <c r="X49" s="558">
        <f t="shared" si="18"/>
        <v>1</v>
      </c>
      <c r="Y49" s="559">
        <f t="shared" si="18"/>
        <v>1</v>
      </c>
      <c r="Z49" s="559">
        <f t="shared" si="18"/>
        <v>1</v>
      </c>
      <c r="AA49" s="560">
        <f t="shared" si="18"/>
        <v>1</v>
      </c>
      <c r="AB49" s="558">
        <f t="shared" si="18"/>
        <v>1</v>
      </c>
      <c r="AC49" s="559">
        <f t="shared" si="18"/>
        <v>1</v>
      </c>
      <c r="AD49" s="559">
        <f t="shared" si="18"/>
        <v>1</v>
      </c>
      <c r="AE49" s="560">
        <f t="shared" si="18"/>
        <v>1</v>
      </c>
      <c r="AF49" s="558">
        <f t="shared" si="18"/>
        <v>1</v>
      </c>
      <c r="AG49" s="559">
        <f t="shared" si="18"/>
        <v>1</v>
      </c>
      <c r="AH49" s="559">
        <f t="shared" si="18"/>
        <v>1</v>
      </c>
      <c r="AI49" s="559">
        <f t="shared" si="18"/>
        <v>1</v>
      </c>
      <c r="AJ49" s="560">
        <f t="shared" si="18"/>
        <v>1</v>
      </c>
      <c r="AK49" s="558">
        <f t="shared" si="18"/>
        <v>1</v>
      </c>
      <c r="AL49" s="559">
        <f t="shared" si="18"/>
        <v>1</v>
      </c>
      <c r="AM49" s="559">
        <f t="shared" si="18"/>
        <v>1</v>
      </c>
      <c r="AN49" s="560">
        <f t="shared" si="18"/>
        <v>1</v>
      </c>
      <c r="AO49" s="558">
        <f t="shared" si="18"/>
        <v>1</v>
      </c>
      <c r="AP49" s="559">
        <f t="shared" si="18"/>
        <v>1</v>
      </c>
      <c r="AQ49" s="559">
        <f t="shared" si="18"/>
        <v>1</v>
      </c>
      <c r="AR49" s="560">
        <f t="shared" si="18"/>
        <v>1</v>
      </c>
      <c r="AS49" s="558">
        <f t="shared" si="18"/>
        <v>1</v>
      </c>
      <c r="AT49" s="559">
        <f t="shared" si="18"/>
        <v>1</v>
      </c>
      <c r="AU49" s="559">
        <f t="shared" si="18"/>
        <v>1</v>
      </c>
      <c r="AV49" s="559">
        <f t="shared" si="18"/>
        <v>1</v>
      </c>
      <c r="AW49" s="560">
        <f t="shared" si="18"/>
        <v>1</v>
      </c>
      <c r="AX49" s="558">
        <f t="shared" si="18"/>
        <v>1</v>
      </c>
      <c r="AY49" s="559">
        <f t="shared" si="18"/>
        <v>1</v>
      </c>
      <c r="AZ49" s="559">
        <f t="shared" si="18"/>
        <v>1</v>
      </c>
      <c r="BA49" s="560">
        <f t="shared" si="18"/>
        <v>1</v>
      </c>
      <c r="BB49" s="558">
        <f t="shared" si="18"/>
        <v>1</v>
      </c>
      <c r="BC49" s="559">
        <f t="shared" si="18"/>
        <v>1</v>
      </c>
      <c r="BD49" s="559">
        <f t="shared" si="18"/>
        <v>1</v>
      </c>
      <c r="BE49" s="560">
        <f t="shared" si="18"/>
        <v>1</v>
      </c>
      <c r="BF49" s="558">
        <f t="shared" si="18"/>
        <v>1</v>
      </c>
      <c r="BG49" s="559">
        <f t="shared" si="18"/>
        <v>0</v>
      </c>
      <c r="BH49" s="559">
        <f t="shared" si="18"/>
        <v>0</v>
      </c>
      <c r="BI49" s="559">
        <f t="shared" si="18"/>
        <v>0</v>
      </c>
      <c r="BJ49" s="560">
        <f t="shared" si="18"/>
        <v>0</v>
      </c>
    </row>
    <row r="50" spans="3:62" ht="18" customHeight="1" x14ac:dyDescent="0.25">
      <c r="C50" s="539" t="s">
        <v>1464</v>
      </c>
      <c r="D50" s="539" t="s">
        <v>785</v>
      </c>
      <c r="E50" s="540" t="s">
        <v>1444</v>
      </c>
      <c r="I50" s="541">
        <v>45852</v>
      </c>
      <c r="K50" s="558">
        <f t="shared" ref="K50:BJ53" si="19">IF(AND(K$5&gt;=$F50,K$5&lt;=$I50),1,0)</f>
        <v>1</v>
      </c>
      <c r="L50" s="559">
        <f t="shared" si="19"/>
        <v>1</v>
      </c>
      <c r="M50" s="559">
        <f t="shared" si="19"/>
        <v>1</v>
      </c>
      <c r="N50" s="560">
        <f t="shared" si="19"/>
        <v>1</v>
      </c>
      <c r="O50" s="558">
        <f t="shared" si="19"/>
        <v>1</v>
      </c>
      <c r="P50" s="559">
        <f t="shared" si="19"/>
        <v>1</v>
      </c>
      <c r="Q50" s="559">
        <f t="shared" si="19"/>
        <v>1</v>
      </c>
      <c r="R50" s="560">
        <f t="shared" si="19"/>
        <v>1</v>
      </c>
      <c r="S50" s="558">
        <f t="shared" si="19"/>
        <v>1</v>
      </c>
      <c r="T50" s="559">
        <f t="shared" si="19"/>
        <v>1</v>
      </c>
      <c r="U50" s="559">
        <f t="shared" si="19"/>
        <v>1</v>
      </c>
      <c r="V50" s="559">
        <f t="shared" si="19"/>
        <v>1</v>
      </c>
      <c r="W50" s="560">
        <f t="shared" si="19"/>
        <v>1</v>
      </c>
      <c r="X50" s="558">
        <f t="shared" si="19"/>
        <v>1</v>
      </c>
      <c r="Y50" s="559">
        <f t="shared" si="19"/>
        <v>1</v>
      </c>
      <c r="Z50" s="559">
        <f t="shared" si="19"/>
        <v>1</v>
      </c>
      <c r="AA50" s="560">
        <f t="shared" si="19"/>
        <v>1</v>
      </c>
      <c r="AB50" s="558">
        <f t="shared" si="19"/>
        <v>1</v>
      </c>
      <c r="AC50" s="559">
        <f t="shared" si="19"/>
        <v>1</v>
      </c>
      <c r="AD50" s="559">
        <f t="shared" si="19"/>
        <v>1</v>
      </c>
      <c r="AE50" s="560">
        <f t="shared" si="19"/>
        <v>1</v>
      </c>
      <c r="AF50" s="558">
        <f t="shared" si="19"/>
        <v>1</v>
      </c>
      <c r="AG50" s="559">
        <f t="shared" si="19"/>
        <v>1</v>
      </c>
      <c r="AH50" s="559">
        <f t="shared" si="19"/>
        <v>1</v>
      </c>
      <c r="AI50" s="559">
        <f t="shared" si="19"/>
        <v>1</v>
      </c>
      <c r="AJ50" s="560">
        <f t="shared" si="19"/>
        <v>1</v>
      </c>
      <c r="AK50" s="558">
        <f t="shared" si="19"/>
        <v>1</v>
      </c>
      <c r="AL50" s="559">
        <f t="shared" si="19"/>
        <v>1</v>
      </c>
      <c r="AM50" s="559">
        <f t="shared" si="19"/>
        <v>0</v>
      </c>
      <c r="AN50" s="560">
        <f t="shared" si="19"/>
        <v>0</v>
      </c>
      <c r="AO50" s="558">
        <f t="shared" si="19"/>
        <v>0</v>
      </c>
      <c r="AP50" s="559">
        <f t="shared" si="19"/>
        <v>0</v>
      </c>
      <c r="AQ50" s="559">
        <f t="shared" si="19"/>
        <v>0</v>
      </c>
      <c r="AR50" s="560">
        <f t="shared" si="19"/>
        <v>0</v>
      </c>
      <c r="AS50" s="558">
        <f t="shared" si="19"/>
        <v>0</v>
      </c>
      <c r="AT50" s="559">
        <f t="shared" si="19"/>
        <v>0</v>
      </c>
      <c r="AU50" s="559">
        <f t="shared" si="19"/>
        <v>0</v>
      </c>
      <c r="AV50" s="559">
        <f t="shared" si="19"/>
        <v>0</v>
      </c>
      <c r="AW50" s="560">
        <f t="shared" si="19"/>
        <v>0</v>
      </c>
      <c r="AX50" s="558">
        <f t="shared" si="19"/>
        <v>0</v>
      </c>
      <c r="AY50" s="559">
        <f t="shared" si="19"/>
        <v>0</v>
      </c>
      <c r="AZ50" s="559">
        <f t="shared" si="19"/>
        <v>0</v>
      </c>
      <c r="BA50" s="560">
        <f t="shared" si="19"/>
        <v>0</v>
      </c>
      <c r="BB50" s="558">
        <f t="shared" si="19"/>
        <v>0</v>
      </c>
      <c r="BC50" s="559">
        <f t="shared" si="19"/>
        <v>0</v>
      </c>
      <c r="BD50" s="559">
        <f t="shared" si="19"/>
        <v>0</v>
      </c>
      <c r="BE50" s="560">
        <f t="shared" si="19"/>
        <v>0</v>
      </c>
      <c r="BF50" s="558">
        <f t="shared" si="19"/>
        <v>0</v>
      </c>
      <c r="BG50" s="559">
        <f t="shared" si="19"/>
        <v>0</v>
      </c>
      <c r="BH50" s="559">
        <f t="shared" si="19"/>
        <v>0</v>
      </c>
      <c r="BI50" s="559">
        <f t="shared" si="19"/>
        <v>0</v>
      </c>
      <c r="BJ50" s="560">
        <f t="shared" si="19"/>
        <v>0</v>
      </c>
    </row>
    <row r="51" spans="3:62" ht="18" customHeight="1" x14ac:dyDescent="0.25">
      <c r="C51" s="539" t="s">
        <v>1465</v>
      </c>
      <c r="D51" s="539" t="s">
        <v>785</v>
      </c>
      <c r="E51" s="540" t="s">
        <v>1444</v>
      </c>
      <c r="I51" s="541">
        <v>45870</v>
      </c>
      <c r="K51" s="558">
        <f t="shared" si="19"/>
        <v>1</v>
      </c>
      <c r="L51" s="559">
        <f t="shared" si="19"/>
        <v>1</v>
      </c>
      <c r="M51" s="559">
        <f t="shared" si="19"/>
        <v>1</v>
      </c>
      <c r="N51" s="560">
        <f t="shared" si="19"/>
        <v>1</v>
      </c>
      <c r="O51" s="558">
        <f t="shared" si="19"/>
        <v>1</v>
      </c>
      <c r="P51" s="559">
        <f t="shared" si="19"/>
        <v>1</v>
      </c>
      <c r="Q51" s="559">
        <f t="shared" si="19"/>
        <v>1</v>
      </c>
      <c r="R51" s="560">
        <f t="shared" si="19"/>
        <v>1</v>
      </c>
      <c r="S51" s="558">
        <f t="shared" si="19"/>
        <v>1</v>
      </c>
      <c r="T51" s="559">
        <f t="shared" si="19"/>
        <v>1</v>
      </c>
      <c r="U51" s="559">
        <f t="shared" si="19"/>
        <v>1</v>
      </c>
      <c r="V51" s="559">
        <f t="shared" si="19"/>
        <v>1</v>
      </c>
      <c r="W51" s="560">
        <f t="shared" si="19"/>
        <v>1</v>
      </c>
      <c r="X51" s="558">
        <f t="shared" si="19"/>
        <v>1</v>
      </c>
      <c r="Y51" s="559">
        <f t="shared" si="19"/>
        <v>1</v>
      </c>
      <c r="Z51" s="559">
        <f t="shared" si="19"/>
        <v>1</v>
      </c>
      <c r="AA51" s="560">
        <f t="shared" si="19"/>
        <v>1</v>
      </c>
      <c r="AB51" s="558">
        <f t="shared" si="19"/>
        <v>1</v>
      </c>
      <c r="AC51" s="559">
        <f t="shared" si="19"/>
        <v>1</v>
      </c>
      <c r="AD51" s="559">
        <f t="shared" si="19"/>
        <v>1</v>
      </c>
      <c r="AE51" s="560">
        <f t="shared" si="19"/>
        <v>1</v>
      </c>
      <c r="AF51" s="558">
        <f t="shared" si="19"/>
        <v>1</v>
      </c>
      <c r="AG51" s="559">
        <f t="shared" si="19"/>
        <v>1</v>
      </c>
      <c r="AH51" s="559">
        <f t="shared" si="19"/>
        <v>1</v>
      </c>
      <c r="AI51" s="559">
        <f t="shared" si="19"/>
        <v>1</v>
      </c>
      <c r="AJ51" s="560">
        <f t="shared" si="19"/>
        <v>1</v>
      </c>
      <c r="AK51" s="558">
        <f t="shared" si="19"/>
        <v>1</v>
      </c>
      <c r="AL51" s="559">
        <f t="shared" si="19"/>
        <v>1</v>
      </c>
      <c r="AM51" s="559">
        <f t="shared" si="19"/>
        <v>1</v>
      </c>
      <c r="AN51" s="560">
        <f t="shared" si="19"/>
        <v>1</v>
      </c>
      <c r="AO51" s="558">
        <f t="shared" si="19"/>
        <v>1</v>
      </c>
      <c r="AP51" s="559">
        <f t="shared" si="19"/>
        <v>0</v>
      </c>
      <c r="AQ51" s="559">
        <f t="shared" si="19"/>
        <v>0</v>
      </c>
      <c r="AR51" s="560">
        <f t="shared" si="19"/>
        <v>0</v>
      </c>
      <c r="AS51" s="558">
        <f t="shared" si="19"/>
        <v>0</v>
      </c>
      <c r="AT51" s="559">
        <f t="shared" si="19"/>
        <v>0</v>
      </c>
      <c r="AU51" s="559">
        <f t="shared" si="19"/>
        <v>0</v>
      </c>
      <c r="AV51" s="559">
        <f t="shared" si="19"/>
        <v>0</v>
      </c>
      <c r="AW51" s="560">
        <f t="shared" si="19"/>
        <v>0</v>
      </c>
      <c r="AX51" s="558">
        <f t="shared" si="19"/>
        <v>0</v>
      </c>
      <c r="AY51" s="559">
        <f t="shared" si="19"/>
        <v>0</v>
      </c>
      <c r="AZ51" s="559">
        <f t="shared" si="19"/>
        <v>0</v>
      </c>
      <c r="BA51" s="560">
        <f t="shared" si="19"/>
        <v>0</v>
      </c>
      <c r="BB51" s="558">
        <f t="shared" si="19"/>
        <v>0</v>
      </c>
      <c r="BC51" s="559">
        <f t="shared" si="19"/>
        <v>0</v>
      </c>
      <c r="BD51" s="559">
        <f t="shared" si="19"/>
        <v>0</v>
      </c>
      <c r="BE51" s="560">
        <f t="shared" si="19"/>
        <v>0</v>
      </c>
      <c r="BF51" s="558">
        <f t="shared" si="19"/>
        <v>0</v>
      </c>
      <c r="BG51" s="559">
        <f t="shared" si="19"/>
        <v>0</v>
      </c>
      <c r="BH51" s="559">
        <f t="shared" si="19"/>
        <v>0</v>
      </c>
      <c r="BI51" s="559">
        <f t="shared" si="19"/>
        <v>0</v>
      </c>
      <c r="BJ51" s="560">
        <f t="shared" si="19"/>
        <v>0</v>
      </c>
    </row>
    <row r="52" spans="3:62" ht="18" customHeight="1" x14ac:dyDescent="0.25">
      <c r="C52" s="539" t="s">
        <v>475</v>
      </c>
      <c r="D52" s="539" t="s">
        <v>785</v>
      </c>
      <c r="E52" s="540" t="s">
        <v>1444</v>
      </c>
      <c r="I52" s="541">
        <v>45870</v>
      </c>
      <c r="K52" s="558">
        <f t="shared" si="19"/>
        <v>1</v>
      </c>
      <c r="L52" s="559">
        <f t="shared" si="19"/>
        <v>1</v>
      </c>
      <c r="M52" s="559">
        <f t="shared" si="19"/>
        <v>1</v>
      </c>
      <c r="N52" s="560">
        <f t="shared" si="19"/>
        <v>1</v>
      </c>
      <c r="O52" s="558">
        <f t="shared" si="19"/>
        <v>1</v>
      </c>
      <c r="P52" s="559">
        <f t="shared" si="19"/>
        <v>1</v>
      </c>
      <c r="Q52" s="559">
        <f t="shared" si="19"/>
        <v>1</v>
      </c>
      <c r="R52" s="560">
        <f t="shared" si="19"/>
        <v>1</v>
      </c>
      <c r="S52" s="558">
        <f t="shared" si="19"/>
        <v>1</v>
      </c>
      <c r="T52" s="559">
        <f t="shared" si="19"/>
        <v>1</v>
      </c>
      <c r="U52" s="559">
        <f t="shared" si="19"/>
        <v>1</v>
      </c>
      <c r="V52" s="559">
        <f t="shared" si="19"/>
        <v>1</v>
      </c>
      <c r="W52" s="560">
        <f t="shared" si="19"/>
        <v>1</v>
      </c>
      <c r="X52" s="558">
        <f t="shared" si="19"/>
        <v>1</v>
      </c>
      <c r="Y52" s="559">
        <f t="shared" si="19"/>
        <v>1</v>
      </c>
      <c r="Z52" s="559">
        <f t="shared" si="19"/>
        <v>1</v>
      </c>
      <c r="AA52" s="560">
        <f t="shared" si="19"/>
        <v>1</v>
      </c>
      <c r="AB52" s="558">
        <f t="shared" si="19"/>
        <v>1</v>
      </c>
      <c r="AC52" s="559">
        <f t="shared" si="19"/>
        <v>1</v>
      </c>
      <c r="AD52" s="559">
        <f t="shared" si="19"/>
        <v>1</v>
      </c>
      <c r="AE52" s="560">
        <f t="shared" si="19"/>
        <v>1</v>
      </c>
      <c r="AF52" s="558">
        <f t="shared" si="19"/>
        <v>1</v>
      </c>
      <c r="AG52" s="559">
        <f t="shared" si="19"/>
        <v>1</v>
      </c>
      <c r="AH52" s="559">
        <f t="shared" si="19"/>
        <v>1</v>
      </c>
      <c r="AI52" s="559">
        <f t="shared" si="19"/>
        <v>1</v>
      </c>
      <c r="AJ52" s="560">
        <f t="shared" si="19"/>
        <v>1</v>
      </c>
      <c r="AK52" s="558">
        <f t="shared" si="19"/>
        <v>1</v>
      </c>
      <c r="AL52" s="559">
        <f t="shared" si="19"/>
        <v>1</v>
      </c>
      <c r="AM52" s="559">
        <f t="shared" si="19"/>
        <v>1</v>
      </c>
      <c r="AN52" s="560">
        <f t="shared" si="19"/>
        <v>1</v>
      </c>
      <c r="AO52" s="558">
        <f t="shared" si="19"/>
        <v>1</v>
      </c>
      <c r="AP52" s="559">
        <f t="shared" si="19"/>
        <v>0</v>
      </c>
      <c r="AQ52" s="559">
        <f t="shared" si="19"/>
        <v>0</v>
      </c>
      <c r="AR52" s="560">
        <f t="shared" si="19"/>
        <v>0</v>
      </c>
      <c r="AS52" s="558">
        <f t="shared" si="19"/>
        <v>0</v>
      </c>
      <c r="AT52" s="559">
        <f t="shared" si="19"/>
        <v>0</v>
      </c>
      <c r="AU52" s="559">
        <f t="shared" si="19"/>
        <v>0</v>
      </c>
      <c r="AV52" s="559">
        <f t="shared" si="19"/>
        <v>0</v>
      </c>
      <c r="AW52" s="560">
        <f t="shared" si="19"/>
        <v>0</v>
      </c>
      <c r="AX52" s="558">
        <f t="shared" si="19"/>
        <v>0</v>
      </c>
      <c r="AY52" s="559">
        <f t="shared" si="19"/>
        <v>0</v>
      </c>
      <c r="AZ52" s="559">
        <f t="shared" si="19"/>
        <v>0</v>
      </c>
      <c r="BA52" s="560">
        <f t="shared" si="19"/>
        <v>0</v>
      </c>
      <c r="BB52" s="558">
        <f t="shared" si="19"/>
        <v>0</v>
      </c>
      <c r="BC52" s="559">
        <f t="shared" si="19"/>
        <v>0</v>
      </c>
      <c r="BD52" s="559">
        <f t="shared" si="19"/>
        <v>0</v>
      </c>
      <c r="BE52" s="560">
        <f t="shared" si="19"/>
        <v>0</v>
      </c>
      <c r="BF52" s="558">
        <f t="shared" si="19"/>
        <v>0</v>
      </c>
      <c r="BG52" s="559">
        <f t="shared" si="19"/>
        <v>0</v>
      </c>
      <c r="BH52" s="559">
        <f t="shared" si="19"/>
        <v>0</v>
      </c>
      <c r="BI52" s="559">
        <f t="shared" si="19"/>
        <v>0</v>
      </c>
      <c r="BJ52" s="560">
        <f t="shared" si="19"/>
        <v>0</v>
      </c>
    </row>
    <row r="53" spans="3:62" ht="18" customHeight="1" x14ac:dyDescent="0.25">
      <c r="C53" s="539" t="s">
        <v>1466</v>
      </c>
      <c r="D53" s="539" t="s">
        <v>785</v>
      </c>
      <c r="E53" s="540" t="s">
        <v>1444</v>
      </c>
      <c r="I53" s="541">
        <v>45870</v>
      </c>
      <c r="K53" s="558">
        <f t="shared" si="19"/>
        <v>1</v>
      </c>
      <c r="L53" s="559">
        <f t="shared" si="19"/>
        <v>1</v>
      </c>
      <c r="M53" s="559">
        <f t="shared" si="19"/>
        <v>1</v>
      </c>
      <c r="N53" s="560">
        <f t="shared" si="19"/>
        <v>1</v>
      </c>
      <c r="O53" s="558">
        <f t="shared" si="19"/>
        <v>1</v>
      </c>
      <c r="P53" s="559">
        <f t="shared" si="19"/>
        <v>1</v>
      </c>
      <c r="Q53" s="559">
        <f t="shared" si="19"/>
        <v>1</v>
      </c>
      <c r="R53" s="560">
        <f t="shared" si="19"/>
        <v>1</v>
      </c>
      <c r="S53" s="558">
        <f t="shared" si="19"/>
        <v>1</v>
      </c>
      <c r="T53" s="559">
        <f t="shared" si="19"/>
        <v>1</v>
      </c>
      <c r="U53" s="559">
        <f t="shared" si="19"/>
        <v>1</v>
      </c>
      <c r="V53" s="559">
        <f t="shared" si="19"/>
        <v>1</v>
      </c>
      <c r="W53" s="560">
        <f t="shared" si="19"/>
        <v>1</v>
      </c>
      <c r="X53" s="558">
        <f t="shared" si="19"/>
        <v>1</v>
      </c>
      <c r="Y53" s="559">
        <f t="shared" si="19"/>
        <v>1</v>
      </c>
      <c r="Z53" s="559">
        <f t="shared" si="19"/>
        <v>1</v>
      </c>
      <c r="AA53" s="560">
        <f t="shared" si="19"/>
        <v>1</v>
      </c>
      <c r="AB53" s="558">
        <f t="shared" si="19"/>
        <v>1</v>
      </c>
      <c r="AC53" s="559">
        <f t="shared" si="19"/>
        <v>1</v>
      </c>
      <c r="AD53" s="559">
        <f t="shared" si="19"/>
        <v>1</v>
      </c>
      <c r="AE53" s="560">
        <f t="shared" si="19"/>
        <v>1</v>
      </c>
      <c r="AF53" s="558">
        <f t="shared" si="19"/>
        <v>1</v>
      </c>
      <c r="AG53" s="559">
        <f t="shared" si="19"/>
        <v>1</v>
      </c>
      <c r="AH53" s="559">
        <f t="shared" si="19"/>
        <v>1</v>
      </c>
      <c r="AI53" s="559">
        <f t="shared" si="19"/>
        <v>1</v>
      </c>
      <c r="AJ53" s="560">
        <f t="shared" si="19"/>
        <v>1</v>
      </c>
      <c r="AK53" s="558">
        <f t="shared" si="19"/>
        <v>1</v>
      </c>
      <c r="AL53" s="559">
        <f t="shared" si="19"/>
        <v>1</v>
      </c>
      <c r="AM53" s="559">
        <f t="shared" si="19"/>
        <v>1</v>
      </c>
      <c r="AN53" s="560">
        <f t="shared" si="19"/>
        <v>1</v>
      </c>
      <c r="AO53" s="558">
        <f t="shared" si="19"/>
        <v>1</v>
      </c>
      <c r="AP53" s="559">
        <f t="shared" si="19"/>
        <v>0</v>
      </c>
      <c r="AQ53" s="559">
        <f t="shared" si="19"/>
        <v>0</v>
      </c>
      <c r="AR53" s="560">
        <f t="shared" si="19"/>
        <v>0</v>
      </c>
      <c r="AS53" s="558">
        <f t="shared" si="19"/>
        <v>0</v>
      </c>
      <c r="AT53" s="559">
        <f t="shared" si="19"/>
        <v>0</v>
      </c>
      <c r="AU53" s="559">
        <f t="shared" si="19"/>
        <v>0</v>
      </c>
      <c r="AV53" s="559">
        <f t="shared" si="19"/>
        <v>0</v>
      </c>
      <c r="AW53" s="560">
        <f t="shared" si="19"/>
        <v>0</v>
      </c>
      <c r="AX53" s="558">
        <f t="shared" si="19"/>
        <v>0</v>
      </c>
      <c r="AY53" s="559">
        <f t="shared" si="19"/>
        <v>0</v>
      </c>
      <c r="AZ53" s="559">
        <f t="shared" si="19"/>
        <v>0</v>
      </c>
      <c r="BA53" s="560">
        <f t="shared" si="19"/>
        <v>0</v>
      </c>
      <c r="BB53" s="558">
        <f t="shared" si="19"/>
        <v>0</v>
      </c>
      <c r="BC53" s="559">
        <f t="shared" si="19"/>
        <v>0</v>
      </c>
      <c r="BD53" s="559">
        <f t="shared" si="19"/>
        <v>0</v>
      </c>
      <c r="BE53" s="560">
        <f t="shared" si="19"/>
        <v>0</v>
      </c>
      <c r="BF53" s="558">
        <f t="shared" si="19"/>
        <v>0</v>
      </c>
      <c r="BG53" s="559">
        <f t="shared" si="19"/>
        <v>0</v>
      </c>
      <c r="BH53" s="559">
        <f t="shared" si="19"/>
        <v>0</v>
      </c>
      <c r="BI53" s="559">
        <f t="shared" si="19"/>
        <v>0</v>
      </c>
      <c r="BJ53" s="560">
        <f t="shared" si="19"/>
        <v>0</v>
      </c>
    </row>
    <row r="54" spans="3:62" ht="18" customHeight="1" x14ac:dyDescent="0.25">
      <c r="C54" s="539" t="s">
        <v>1467</v>
      </c>
      <c r="D54" s="539" t="s">
        <v>785</v>
      </c>
      <c r="E54" s="540" t="s">
        <v>1444</v>
      </c>
      <c r="I54" s="541"/>
      <c r="K54" s="558">
        <f t="shared" ref="K54:BJ57" si="20">IF(AND(K$5&gt;=$F54,K$5&lt;=$I54),1,0)</f>
        <v>0</v>
      </c>
      <c r="L54" s="559">
        <f t="shared" si="20"/>
        <v>0</v>
      </c>
      <c r="M54" s="559">
        <f t="shared" si="20"/>
        <v>0</v>
      </c>
      <c r="N54" s="560">
        <f t="shared" si="20"/>
        <v>0</v>
      </c>
      <c r="O54" s="558">
        <f t="shared" si="20"/>
        <v>0</v>
      </c>
      <c r="P54" s="559">
        <f t="shared" si="20"/>
        <v>0</v>
      </c>
      <c r="Q54" s="559">
        <f t="shared" si="20"/>
        <v>0</v>
      </c>
      <c r="R54" s="560">
        <f t="shared" si="20"/>
        <v>0</v>
      </c>
      <c r="S54" s="558">
        <f t="shared" si="20"/>
        <v>0</v>
      </c>
      <c r="T54" s="559">
        <f t="shared" si="20"/>
        <v>0</v>
      </c>
      <c r="U54" s="559">
        <f t="shared" si="20"/>
        <v>0</v>
      </c>
      <c r="V54" s="559">
        <f t="shared" si="20"/>
        <v>0</v>
      </c>
      <c r="W54" s="560">
        <f t="shared" si="20"/>
        <v>0</v>
      </c>
      <c r="X54" s="558">
        <f t="shared" si="20"/>
        <v>0</v>
      </c>
      <c r="Y54" s="559">
        <f t="shared" si="20"/>
        <v>0</v>
      </c>
      <c r="Z54" s="559">
        <f t="shared" si="20"/>
        <v>0</v>
      </c>
      <c r="AA54" s="560">
        <f t="shared" si="20"/>
        <v>0</v>
      </c>
      <c r="AB54" s="558">
        <f t="shared" si="20"/>
        <v>0</v>
      </c>
      <c r="AC54" s="559">
        <f t="shared" si="20"/>
        <v>0</v>
      </c>
      <c r="AD54" s="559">
        <f t="shared" si="20"/>
        <v>0</v>
      </c>
      <c r="AE54" s="560">
        <f t="shared" si="20"/>
        <v>0</v>
      </c>
      <c r="AF54" s="558">
        <f t="shared" si="20"/>
        <v>0</v>
      </c>
      <c r="AG54" s="559">
        <f t="shared" si="20"/>
        <v>0</v>
      </c>
      <c r="AH54" s="559">
        <f t="shared" si="20"/>
        <v>0</v>
      </c>
      <c r="AI54" s="559">
        <f t="shared" si="20"/>
        <v>0</v>
      </c>
      <c r="AJ54" s="560">
        <f t="shared" si="20"/>
        <v>0</v>
      </c>
      <c r="AK54" s="558">
        <f t="shared" si="20"/>
        <v>0</v>
      </c>
      <c r="AL54" s="559">
        <f t="shared" si="20"/>
        <v>0</v>
      </c>
      <c r="AM54" s="559">
        <f t="shared" si="20"/>
        <v>0</v>
      </c>
      <c r="AN54" s="560">
        <f t="shared" si="20"/>
        <v>0</v>
      </c>
      <c r="AO54" s="558">
        <f t="shared" si="20"/>
        <v>0</v>
      </c>
      <c r="AP54" s="559">
        <f t="shared" si="20"/>
        <v>0</v>
      </c>
      <c r="AQ54" s="558">
        <f t="shared" si="20"/>
        <v>0</v>
      </c>
      <c r="AR54" s="559">
        <f t="shared" si="20"/>
        <v>0</v>
      </c>
      <c r="AS54" s="559">
        <f t="shared" si="20"/>
        <v>0</v>
      </c>
      <c r="AT54" s="560">
        <f t="shared" si="20"/>
        <v>0</v>
      </c>
      <c r="AU54" s="558">
        <f t="shared" si="20"/>
        <v>0</v>
      </c>
      <c r="AV54" s="559">
        <f t="shared" si="20"/>
        <v>0</v>
      </c>
      <c r="AW54" s="560">
        <f t="shared" si="20"/>
        <v>0</v>
      </c>
      <c r="AX54" s="558">
        <f t="shared" si="20"/>
        <v>0</v>
      </c>
      <c r="AY54" s="559">
        <f t="shared" si="20"/>
        <v>0</v>
      </c>
      <c r="AZ54" s="559">
        <f t="shared" si="20"/>
        <v>0</v>
      </c>
      <c r="BA54" s="560">
        <f t="shared" si="20"/>
        <v>0</v>
      </c>
      <c r="BB54" s="558">
        <f t="shared" si="20"/>
        <v>0</v>
      </c>
      <c r="BC54" s="559">
        <f t="shared" si="20"/>
        <v>0</v>
      </c>
      <c r="BD54" s="559">
        <f t="shared" si="20"/>
        <v>0</v>
      </c>
      <c r="BE54" s="560">
        <f t="shared" si="20"/>
        <v>0</v>
      </c>
      <c r="BF54" s="558">
        <f t="shared" si="20"/>
        <v>0</v>
      </c>
      <c r="BG54" s="559">
        <f t="shared" si="20"/>
        <v>0</v>
      </c>
      <c r="BH54" s="559">
        <f t="shared" si="20"/>
        <v>0</v>
      </c>
      <c r="BI54" s="559">
        <f t="shared" si="20"/>
        <v>0</v>
      </c>
      <c r="BJ54" s="560">
        <f t="shared" si="20"/>
        <v>0</v>
      </c>
    </row>
    <row r="55" spans="3:62" ht="18" customHeight="1" x14ac:dyDescent="0.25">
      <c r="C55" s="539" t="s">
        <v>1468</v>
      </c>
      <c r="D55" s="539" t="s">
        <v>785</v>
      </c>
      <c r="E55" s="540" t="s">
        <v>1444</v>
      </c>
      <c r="I55" s="541"/>
      <c r="K55" s="558">
        <f t="shared" si="20"/>
        <v>0</v>
      </c>
      <c r="L55" s="559">
        <f t="shared" si="20"/>
        <v>0</v>
      </c>
      <c r="M55" s="559">
        <f t="shared" si="20"/>
        <v>0</v>
      </c>
      <c r="N55" s="560">
        <f t="shared" si="20"/>
        <v>0</v>
      </c>
      <c r="O55" s="558">
        <f t="shared" si="20"/>
        <v>0</v>
      </c>
      <c r="P55" s="559">
        <f t="shared" si="20"/>
        <v>0</v>
      </c>
      <c r="Q55" s="559">
        <f t="shared" si="20"/>
        <v>0</v>
      </c>
      <c r="R55" s="560">
        <f t="shared" si="20"/>
        <v>0</v>
      </c>
      <c r="S55" s="558">
        <f t="shared" si="20"/>
        <v>0</v>
      </c>
      <c r="T55" s="559">
        <f t="shared" si="20"/>
        <v>0</v>
      </c>
      <c r="U55" s="559">
        <f t="shared" si="20"/>
        <v>0</v>
      </c>
      <c r="V55" s="559">
        <f t="shared" si="20"/>
        <v>0</v>
      </c>
      <c r="W55" s="560">
        <f t="shared" si="20"/>
        <v>0</v>
      </c>
      <c r="X55" s="558">
        <f t="shared" si="20"/>
        <v>0</v>
      </c>
      <c r="Y55" s="559">
        <f t="shared" si="20"/>
        <v>0</v>
      </c>
      <c r="Z55" s="559">
        <f t="shared" si="20"/>
        <v>0</v>
      </c>
      <c r="AA55" s="560">
        <f t="shared" si="20"/>
        <v>0</v>
      </c>
      <c r="AB55" s="558">
        <f t="shared" si="20"/>
        <v>0</v>
      </c>
      <c r="AC55" s="559">
        <f t="shared" si="20"/>
        <v>0</v>
      </c>
      <c r="AD55" s="559">
        <f t="shared" si="20"/>
        <v>0</v>
      </c>
      <c r="AE55" s="560">
        <f t="shared" si="20"/>
        <v>0</v>
      </c>
      <c r="AF55" s="558">
        <f t="shared" si="20"/>
        <v>0</v>
      </c>
      <c r="AG55" s="559">
        <f t="shared" si="20"/>
        <v>0</v>
      </c>
      <c r="AH55" s="559">
        <f t="shared" si="20"/>
        <v>0</v>
      </c>
      <c r="AI55" s="559">
        <f t="shared" si="20"/>
        <v>0</v>
      </c>
      <c r="AJ55" s="560">
        <f t="shared" si="20"/>
        <v>0</v>
      </c>
      <c r="AK55" s="558">
        <f t="shared" si="20"/>
        <v>0</v>
      </c>
      <c r="AL55" s="559">
        <f t="shared" si="20"/>
        <v>0</v>
      </c>
      <c r="AM55" s="559">
        <f t="shared" si="20"/>
        <v>0</v>
      </c>
      <c r="AN55" s="560">
        <f t="shared" si="20"/>
        <v>0</v>
      </c>
      <c r="AO55" s="558">
        <f t="shared" si="20"/>
        <v>0</v>
      </c>
      <c r="AP55" s="559">
        <f t="shared" si="20"/>
        <v>0</v>
      </c>
      <c r="AQ55" s="558">
        <f t="shared" si="20"/>
        <v>0</v>
      </c>
      <c r="AR55" s="559">
        <f t="shared" si="20"/>
        <v>0</v>
      </c>
      <c r="AS55" s="559">
        <f t="shared" si="20"/>
        <v>0</v>
      </c>
      <c r="AT55" s="560">
        <f t="shared" si="20"/>
        <v>0</v>
      </c>
      <c r="AU55" s="558">
        <f t="shared" si="20"/>
        <v>0</v>
      </c>
      <c r="AV55" s="559">
        <f t="shared" si="20"/>
        <v>0</v>
      </c>
      <c r="AW55" s="560">
        <f t="shared" si="20"/>
        <v>0</v>
      </c>
      <c r="AX55" s="558">
        <f t="shared" si="20"/>
        <v>0</v>
      </c>
      <c r="AY55" s="559">
        <f t="shared" si="20"/>
        <v>0</v>
      </c>
      <c r="AZ55" s="559">
        <f t="shared" si="20"/>
        <v>0</v>
      </c>
      <c r="BA55" s="560">
        <f t="shared" si="20"/>
        <v>0</v>
      </c>
      <c r="BB55" s="558">
        <f t="shared" si="20"/>
        <v>0</v>
      </c>
      <c r="BC55" s="559">
        <f t="shared" si="20"/>
        <v>0</v>
      </c>
      <c r="BD55" s="559">
        <f t="shared" si="20"/>
        <v>0</v>
      </c>
      <c r="BE55" s="560">
        <f t="shared" si="20"/>
        <v>0</v>
      </c>
      <c r="BF55" s="558">
        <f t="shared" si="20"/>
        <v>0</v>
      </c>
      <c r="BG55" s="559">
        <f t="shared" si="20"/>
        <v>0</v>
      </c>
      <c r="BH55" s="559">
        <f t="shared" si="20"/>
        <v>0</v>
      </c>
      <c r="BI55" s="559">
        <f t="shared" si="20"/>
        <v>0</v>
      </c>
      <c r="BJ55" s="560">
        <f t="shared" si="20"/>
        <v>0</v>
      </c>
    </row>
    <row r="56" spans="3:62" ht="18" customHeight="1" x14ac:dyDescent="0.25">
      <c r="C56" s="539" t="s">
        <v>1469</v>
      </c>
      <c r="D56" s="539" t="s">
        <v>785</v>
      </c>
      <c r="E56" s="540" t="s">
        <v>1444</v>
      </c>
      <c r="I56" s="541"/>
      <c r="K56" s="558">
        <f t="shared" si="20"/>
        <v>0</v>
      </c>
      <c r="L56" s="559">
        <f t="shared" si="20"/>
        <v>0</v>
      </c>
      <c r="M56" s="559">
        <f t="shared" si="20"/>
        <v>0</v>
      </c>
      <c r="N56" s="560">
        <f t="shared" si="20"/>
        <v>0</v>
      </c>
      <c r="O56" s="558">
        <f t="shared" si="20"/>
        <v>0</v>
      </c>
      <c r="P56" s="559">
        <f t="shared" si="20"/>
        <v>0</v>
      </c>
      <c r="Q56" s="559">
        <f t="shared" si="20"/>
        <v>0</v>
      </c>
      <c r="R56" s="560">
        <f t="shared" si="20"/>
        <v>0</v>
      </c>
      <c r="S56" s="558">
        <f t="shared" si="20"/>
        <v>0</v>
      </c>
      <c r="T56" s="559">
        <f t="shared" si="20"/>
        <v>0</v>
      </c>
      <c r="U56" s="559">
        <f t="shared" si="20"/>
        <v>0</v>
      </c>
      <c r="V56" s="559">
        <f t="shared" si="20"/>
        <v>0</v>
      </c>
      <c r="W56" s="560">
        <f t="shared" si="20"/>
        <v>0</v>
      </c>
      <c r="X56" s="558">
        <f t="shared" si="20"/>
        <v>0</v>
      </c>
      <c r="Y56" s="559">
        <f t="shared" si="20"/>
        <v>0</v>
      </c>
      <c r="Z56" s="559">
        <f t="shared" si="20"/>
        <v>0</v>
      </c>
      <c r="AA56" s="560">
        <f t="shared" si="20"/>
        <v>0</v>
      </c>
      <c r="AB56" s="558">
        <f t="shared" si="20"/>
        <v>0</v>
      </c>
      <c r="AC56" s="559">
        <f t="shared" si="20"/>
        <v>0</v>
      </c>
      <c r="AD56" s="559">
        <f t="shared" si="20"/>
        <v>0</v>
      </c>
      <c r="AE56" s="560">
        <f t="shared" si="20"/>
        <v>0</v>
      </c>
      <c r="AF56" s="558">
        <f t="shared" si="20"/>
        <v>0</v>
      </c>
      <c r="AG56" s="559">
        <f t="shared" si="20"/>
        <v>0</v>
      </c>
      <c r="AH56" s="559">
        <f t="shared" si="20"/>
        <v>0</v>
      </c>
      <c r="AI56" s="559">
        <f t="shared" si="20"/>
        <v>0</v>
      </c>
      <c r="AJ56" s="560">
        <f t="shared" si="20"/>
        <v>0</v>
      </c>
      <c r="AK56" s="558">
        <f t="shared" si="20"/>
        <v>0</v>
      </c>
      <c r="AL56" s="559">
        <f t="shared" si="20"/>
        <v>0</v>
      </c>
      <c r="AM56" s="559">
        <f t="shared" si="20"/>
        <v>0</v>
      </c>
      <c r="AN56" s="560">
        <f t="shared" si="20"/>
        <v>0</v>
      </c>
      <c r="AO56" s="558">
        <f t="shared" si="20"/>
        <v>0</v>
      </c>
      <c r="AP56" s="559">
        <f t="shared" si="20"/>
        <v>0</v>
      </c>
      <c r="AQ56" s="558">
        <f t="shared" si="20"/>
        <v>0</v>
      </c>
      <c r="AR56" s="559">
        <f t="shared" si="20"/>
        <v>0</v>
      </c>
      <c r="AS56" s="559">
        <f t="shared" si="20"/>
        <v>0</v>
      </c>
      <c r="AT56" s="560">
        <f t="shared" si="20"/>
        <v>0</v>
      </c>
      <c r="AU56" s="558">
        <f t="shared" si="20"/>
        <v>0</v>
      </c>
      <c r="AV56" s="559">
        <f t="shared" si="20"/>
        <v>0</v>
      </c>
      <c r="AW56" s="560">
        <f t="shared" si="20"/>
        <v>0</v>
      </c>
      <c r="AX56" s="558">
        <f t="shared" si="20"/>
        <v>0</v>
      </c>
      <c r="AY56" s="559">
        <f t="shared" si="20"/>
        <v>0</v>
      </c>
      <c r="AZ56" s="559">
        <f t="shared" si="20"/>
        <v>0</v>
      </c>
      <c r="BA56" s="560">
        <f t="shared" si="20"/>
        <v>0</v>
      </c>
      <c r="BB56" s="558">
        <f t="shared" si="20"/>
        <v>0</v>
      </c>
      <c r="BC56" s="559">
        <f t="shared" si="20"/>
        <v>0</v>
      </c>
      <c r="BD56" s="559">
        <f t="shared" si="20"/>
        <v>0</v>
      </c>
      <c r="BE56" s="560">
        <f t="shared" si="20"/>
        <v>0</v>
      </c>
      <c r="BF56" s="558">
        <f t="shared" si="20"/>
        <v>0</v>
      </c>
      <c r="BG56" s="559">
        <f t="shared" si="20"/>
        <v>0</v>
      </c>
      <c r="BH56" s="559">
        <f t="shared" si="20"/>
        <v>0</v>
      </c>
      <c r="BI56" s="559">
        <f t="shared" si="20"/>
        <v>0</v>
      </c>
      <c r="BJ56" s="560">
        <f t="shared" si="20"/>
        <v>0</v>
      </c>
    </row>
    <row r="57" spans="3:62" ht="18" customHeight="1" x14ac:dyDescent="0.25">
      <c r="C57" s="539" t="s">
        <v>1470</v>
      </c>
      <c r="D57" s="539" t="s">
        <v>785</v>
      </c>
      <c r="E57" s="540" t="s">
        <v>1444</v>
      </c>
      <c r="I57" s="541"/>
      <c r="K57" s="558">
        <f t="shared" si="20"/>
        <v>0</v>
      </c>
      <c r="L57" s="559">
        <f t="shared" si="20"/>
        <v>0</v>
      </c>
      <c r="M57" s="559">
        <f t="shared" si="20"/>
        <v>0</v>
      </c>
      <c r="N57" s="560">
        <f t="shared" si="20"/>
        <v>0</v>
      </c>
      <c r="O57" s="558">
        <f t="shared" si="20"/>
        <v>0</v>
      </c>
      <c r="P57" s="559">
        <f t="shared" si="20"/>
        <v>0</v>
      </c>
      <c r="Q57" s="559">
        <f t="shared" si="20"/>
        <v>0</v>
      </c>
      <c r="R57" s="560">
        <f t="shared" si="20"/>
        <v>0</v>
      </c>
      <c r="S57" s="558">
        <f t="shared" si="20"/>
        <v>0</v>
      </c>
      <c r="T57" s="559">
        <f t="shared" si="20"/>
        <v>0</v>
      </c>
      <c r="U57" s="559">
        <f t="shared" si="20"/>
        <v>0</v>
      </c>
      <c r="V57" s="559">
        <f t="shared" si="20"/>
        <v>0</v>
      </c>
      <c r="W57" s="560">
        <f t="shared" si="20"/>
        <v>0</v>
      </c>
      <c r="X57" s="558">
        <f t="shared" si="20"/>
        <v>0</v>
      </c>
      <c r="Y57" s="559">
        <f t="shared" si="20"/>
        <v>0</v>
      </c>
      <c r="Z57" s="559">
        <f t="shared" si="20"/>
        <v>0</v>
      </c>
      <c r="AA57" s="560">
        <f t="shared" si="20"/>
        <v>0</v>
      </c>
      <c r="AB57" s="558">
        <f t="shared" si="20"/>
        <v>0</v>
      </c>
      <c r="AC57" s="559">
        <f t="shared" si="20"/>
        <v>0</v>
      </c>
      <c r="AD57" s="559">
        <f t="shared" si="20"/>
        <v>0</v>
      </c>
      <c r="AE57" s="560">
        <f t="shared" si="20"/>
        <v>0</v>
      </c>
      <c r="AF57" s="558">
        <f t="shared" si="20"/>
        <v>0</v>
      </c>
      <c r="AG57" s="559">
        <f t="shared" si="20"/>
        <v>0</v>
      </c>
      <c r="AH57" s="559">
        <f t="shared" si="20"/>
        <v>0</v>
      </c>
      <c r="AI57" s="559">
        <f t="shared" si="20"/>
        <v>0</v>
      </c>
      <c r="AJ57" s="560">
        <f t="shared" si="20"/>
        <v>0</v>
      </c>
      <c r="AK57" s="558">
        <f t="shared" si="20"/>
        <v>0</v>
      </c>
      <c r="AL57" s="559">
        <f t="shared" si="20"/>
        <v>0</v>
      </c>
      <c r="AM57" s="559">
        <f t="shared" si="20"/>
        <v>0</v>
      </c>
      <c r="AN57" s="560">
        <f t="shared" si="20"/>
        <v>0</v>
      </c>
      <c r="AO57" s="558">
        <f t="shared" si="20"/>
        <v>0</v>
      </c>
      <c r="AP57" s="559">
        <f t="shared" si="20"/>
        <v>0</v>
      </c>
      <c r="AQ57" s="558">
        <f t="shared" si="20"/>
        <v>0</v>
      </c>
      <c r="AR57" s="559">
        <f t="shared" si="20"/>
        <v>0</v>
      </c>
      <c r="AS57" s="559">
        <f t="shared" si="20"/>
        <v>0</v>
      </c>
      <c r="AT57" s="560">
        <f t="shared" si="20"/>
        <v>0</v>
      </c>
      <c r="AU57" s="558">
        <f t="shared" si="20"/>
        <v>0</v>
      </c>
      <c r="AV57" s="559">
        <f t="shared" si="20"/>
        <v>0</v>
      </c>
      <c r="AW57" s="560">
        <f t="shared" si="20"/>
        <v>0</v>
      </c>
      <c r="AX57" s="558">
        <f t="shared" si="20"/>
        <v>0</v>
      </c>
      <c r="AY57" s="559">
        <f t="shared" si="20"/>
        <v>0</v>
      </c>
      <c r="AZ57" s="559">
        <f t="shared" si="20"/>
        <v>0</v>
      </c>
      <c r="BA57" s="560">
        <f t="shared" si="20"/>
        <v>0</v>
      </c>
      <c r="BB57" s="558">
        <f t="shared" si="20"/>
        <v>0</v>
      </c>
      <c r="BC57" s="559">
        <f t="shared" si="20"/>
        <v>0</v>
      </c>
      <c r="BD57" s="559">
        <f t="shared" si="20"/>
        <v>0</v>
      </c>
      <c r="BE57" s="560">
        <f t="shared" si="20"/>
        <v>0</v>
      </c>
      <c r="BF57" s="558">
        <f t="shared" si="20"/>
        <v>0</v>
      </c>
      <c r="BG57" s="559">
        <f t="shared" si="20"/>
        <v>0</v>
      </c>
      <c r="BH57" s="559">
        <f t="shared" si="20"/>
        <v>0</v>
      </c>
      <c r="BI57" s="559">
        <f t="shared" si="20"/>
        <v>0</v>
      </c>
      <c r="BJ57" s="560">
        <f t="shared" si="20"/>
        <v>0</v>
      </c>
    </row>
    <row r="58" spans="3:62" ht="18" customHeight="1" x14ac:dyDescent="0.25">
      <c r="C58" s="539" t="s">
        <v>1471</v>
      </c>
      <c r="D58" s="539" t="s">
        <v>785</v>
      </c>
      <c r="E58" s="540" t="s">
        <v>1444</v>
      </c>
      <c r="I58" s="541"/>
      <c r="K58" s="558"/>
      <c r="L58" s="559"/>
      <c r="M58" s="559"/>
      <c r="N58" s="560"/>
      <c r="O58" s="558"/>
      <c r="P58" s="559"/>
      <c r="Q58" s="559"/>
      <c r="R58" s="560"/>
      <c r="S58" s="558"/>
      <c r="T58" s="559"/>
      <c r="U58" s="559"/>
      <c r="V58" s="559"/>
      <c r="W58" s="560"/>
      <c r="X58" s="558"/>
      <c r="Y58" s="559"/>
      <c r="Z58" s="559"/>
      <c r="AA58" s="560"/>
      <c r="AB58" s="558"/>
      <c r="AC58" s="559"/>
      <c r="AD58" s="559"/>
      <c r="AE58" s="560"/>
      <c r="AF58" s="558"/>
      <c r="AG58" s="559"/>
      <c r="AH58" s="559"/>
      <c r="AI58" s="559"/>
      <c r="AJ58" s="560"/>
      <c r="AK58" s="558"/>
      <c r="AL58" s="559"/>
      <c r="AM58" s="559"/>
      <c r="AN58" s="560"/>
      <c r="AO58" s="558"/>
      <c r="AP58" s="559"/>
      <c r="AQ58" s="558"/>
      <c r="AR58" s="559"/>
      <c r="AS58" s="559"/>
      <c r="AT58" s="560"/>
      <c r="AU58" s="558"/>
      <c r="AV58" s="559"/>
      <c r="AW58" s="560"/>
      <c r="AX58" s="558"/>
      <c r="AY58" s="559"/>
      <c r="AZ58" s="559"/>
      <c r="BA58" s="560"/>
      <c r="BB58" s="558"/>
      <c r="BC58" s="559"/>
      <c r="BD58" s="559"/>
      <c r="BE58" s="560"/>
      <c r="BF58" s="558"/>
      <c r="BG58" s="559"/>
      <c r="BH58" s="559"/>
      <c r="BI58" s="559"/>
      <c r="BJ58" s="560"/>
    </row>
    <row r="59" spans="3:62" ht="18" customHeight="1" x14ac:dyDescent="0.25">
      <c r="C59" s="539" t="s">
        <v>1472</v>
      </c>
      <c r="D59" s="539" t="s">
        <v>785</v>
      </c>
      <c r="E59" s="540" t="s">
        <v>1444</v>
      </c>
      <c r="I59" s="541"/>
      <c r="K59" s="558"/>
      <c r="L59" s="559"/>
      <c r="M59" s="559"/>
      <c r="N59" s="560"/>
      <c r="O59" s="558"/>
      <c r="P59" s="559"/>
      <c r="Q59" s="559"/>
      <c r="R59" s="560"/>
      <c r="S59" s="558"/>
      <c r="T59" s="559"/>
      <c r="U59" s="559"/>
      <c r="V59" s="559"/>
      <c r="W59" s="560"/>
      <c r="X59" s="558"/>
      <c r="Y59" s="559"/>
      <c r="Z59" s="559"/>
      <c r="AA59" s="560"/>
      <c r="AB59" s="558"/>
      <c r="AC59" s="559"/>
      <c r="AD59" s="559"/>
      <c r="AE59" s="560"/>
      <c r="AF59" s="558"/>
      <c r="AG59" s="559"/>
      <c r="AH59" s="559"/>
      <c r="AI59" s="559"/>
      <c r="AJ59" s="560"/>
      <c r="AK59" s="558"/>
      <c r="AL59" s="559"/>
      <c r="AM59" s="559"/>
      <c r="AN59" s="560"/>
      <c r="AO59" s="558"/>
      <c r="AP59" s="559"/>
      <c r="AQ59" s="558"/>
      <c r="AR59" s="559"/>
      <c r="AS59" s="559"/>
      <c r="AT59" s="560"/>
      <c r="AU59" s="558"/>
      <c r="AV59" s="559"/>
      <c r="AW59" s="560"/>
      <c r="AX59" s="558"/>
      <c r="AY59" s="559"/>
      <c r="AZ59" s="559"/>
      <c r="BA59" s="560"/>
      <c r="BB59" s="558"/>
      <c r="BC59" s="559"/>
      <c r="BD59" s="559"/>
      <c r="BE59" s="560"/>
      <c r="BF59" s="558"/>
      <c r="BG59" s="559"/>
      <c r="BH59" s="559"/>
      <c r="BI59" s="559"/>
      <c r="BJ59" s="560"/>
    </row>
    <row r="60" spans="3:62" ht="18" customHeight="1" x14ac:dyDescent="0.25">
      <c r="C60" s="539" t="s">
        <v>1473</v>
      </c>
      <c r="D60" s="539" t="s">
        <v>785</v>
      </c>
      <c r="E60" s="540" t="s">
        <v>1444</v>
      </c>
      <c r="I60" s="541"/>
      <c r="K60" s="558"/>
      <c r="L60" s="559"/>
      <c r="M60" s="559"/>
      <c r="N60" s="560"/>
      <c r="O60" s="558"/>
      <c r="P60" s="559"/>
      <c r="Q60" s="559"/>
      <c r="R60" s="560"/>
      <c r="S60" s="558"/>
      <c r="T60" s="559"/>
      <c r="U60" s="559"/>
      <c r="V60" s="559"/>
      <c r="W60" s="560"/>
      <c r="X60" s="558"/>
      <c r="Y60" s="559"/>
      <c r="Z60" s="559"/>
      <c r="AA60" s="560"/>
      <c r="AB60" s="558"/>
      <c r="AC60" s="559"/>
      <c r="AD60" s="559"/>
      <c r="AE60" s="560"/>
      <c r="AF60" s="558"/>
      <c r="AG60" s="559"/>
      <c r="AH60" s="559"/>
      <c r="AI60" s="559"/>
      <c r="AJ60" s="560"/>
      <c r="AK60" s="558"/>
      <c r="AL60" s="559"/>
      <c r="AM60" s="559"/>
      <c r="AN60" s="560"/>
      <c r="AO60" s="558"/>
      <c r="AP60" s="559"/>
      <c r="AQ60" s="558"/>
      <c r="AR60" s="559"/>
      <c r="AS60" s="559"/>
      <c r="AT60" s="560"/>
      <c r="AU60" s="558"/>
      <c r="AV60" s="559"/>
      <c r="AW60" s="560"/>
      <c r="AX60" s="558"/>
      <c r="AY60" s="559"/>
      <c r="AZ60" s="559"/>
      <c r="BA60" s="560"/>
      <c r="BB60" s="558"/>
      <c r="BC60" s="559"/>
      <c r="BD60" s="559"/>
      <c r="BE60" s="560"/>
      <c r="BF60" s="558"/>
      <c r="BG60" s="559"/>
      <c r="BH60" s="559"/>
      <c r="BI60" s="559"/>
      <c r="BJ60" s="560"/>
    </row>
    <row r="61" spans="3:62" ht="18" customHeight="1" x14ac:dyDescent="0.25">
      <c r="C61" s="539" t="s">
        <v>1270</v>
      </c>
      <c r="D61" s="539" t="s">
        <v>785</v>
      </c>
      <c r="E61" s="540" t="s">
        <v>1444</v>
      </c>
      <c r="I61" s="541"/>
      <c r="K61" s="558"/>
      <c r="L61" s="559"/>
      <c r="M61" s="559"/>
      <c r="N61" s="560"/>
      <c r="O61" s="558"/>
      <c r="P61" s="559"/>
      <c r="Q61" s="559"/>
      <c r="R61" s="560"/>
      <c r="S61" s="558"/>
      <c r="T61" s="559"/>
      <c r="U61" s="559"/>
      <c r="V61" s="559"/>
      <c r="W61" s="560"/>
      <c r="X61" s="558"/>
      <c r="Y61" s="559"/>
      <c r="Z61" s="559"/>
      <c r="AA61" s="560"/>
      <c r="AB61" s="558"/>
      <c r="AC61" s="559"/>
      <c r="AD61" s="559"/>
      <c r="AE61" s="560"/>
      <c r="AF61" s="558"/>
      <c r="AG61" s="559"/>
      <c r="AH61" s="559"/>
      <c r="AI61" s="559"/>
      <c r="AJ61" s="560"/>
      <c r="AK61" s="558"/>
      <c r="AL61" s="559"/>
      <c r="AM61" s="559"/>
      <c r="AN61" s="560"/>
      <c r="AO61" s="558"/>
      <c r="AP61" s="559"/>
      <c r="AQ61" s="558"/>
      <c r="AR61" s="559"/>
      <c r="AS61" s="559"/>
      <c r="AT61" s="560"/>
      <c r="AU61" s="558"/>
      <c r="AV61" s="559"/>
      <c r="AW61" s="560"/>
      <c r="AX61" s="558"/>
      <c r="AY61" s="559"/>
      <c r="AZ61" s="559"/>
      <c r="BA61" s="560"/>
      <c r="BB61" s="558"/>
      <c r="BC61" s="559"/>
      <c r="BD61" s="559"/>
      <c r="BE61" s="560"/>
      <c r="BF61" s="558"/>
      <c r="BG61" s="559"/>
      <c r="BH61" s="559"/>
      <c r="BI61" s="559"/>
      <c r="BJ61" s="560"/>
    </row>
    <row r="62" spans="3:62" ht="18" customHeight="1" x14ac:dyDescent="0.25">
      <c r="C62" s="539" t="s">
        <v>1271</v>
      </c>
      <c r="D62" s="539" t="s">
        <v>785</v>
      </c>
      <c r="E62" s="540" t="s">
        <v>1444</v>
      </c>
      <c r="I62" s="541" t="s">
        <v>1474</v>
      </c>
      <c r="K62" s="558"/>
      <c r="L62" s="559"/>
      <c r="M62" s="559"/>
      <c r="N62" s="560"/>
      <c r="O62" s="558"/>
      <c r="P62" s="559"/>
      <c r="Q62" s="559"/>
      <c r="R62" s="560"/>
      <c r="S62" s="558"/>
      <c r="T62" s="559"/>
      <c r="U62" s="559"/>
      <c r="V62" s="559"/>
      <c r="W62" s="560"/>
      <c r="X62" s="558"/>
      <c r="Y62" s="559"/>
      <c r="Z62" s="559"/>
      <c r="AA62" s="560"/>
      <c r="AB62" s="558"/>
      <c r="AC62" s="559"/>
      <c r="AD62" s="559"/>
      <c r="AE62" s="560"/>
      <c r="AF62" s="558"/>
      <c r="AG62" s="559"/>
      <c r="AH62" s="559"/>
      <c r="AI62" s="559"/>
      <c r="AJ62" s="560"/>
      <c r="AK62" s="558"/>
      <c r="AL62" s="559"/>
      <c r="AM62" s="559"/>
      <c r="AN62" s="560"/>
      <c r="AO62" s="558"/>
      <c r="AP62" s="559"/>
      <c r="AQ62" s="558"/>
      <c r="AR62" s="559"/>
      <c r="AS62" s="559"/>
      <c r="AT62" s="560"/>
      <c r="AU62" s="558"/>
      <c r="AV62" s="559"/>
      <c r="AW62" s="560"/>
      <c r="AX62" s="558"/>
      <c r="AY62" s="559"/>
      <c r="AZ62" s="559"/>
      <c r="BA62" s="560"/>
      <c r="BB62" s="558"/>
      <c r="BC62" s="559"/>
      <c r="BD62" s="559"/>
      <c r="BE62" s="560"/>
      <c r="BF62" s="558"/>
      <c r="BG62" s="559"/>
      <c r="BH62" s="559"/>
      <c r="BI62" s="559"/>
      <c r="BJ62" s="560"/>
    </row>
    <row r="63" spans="3:62" ht="18" customHeight="1" x14ac:dyDescent="0.25">
      <c r="C63" s="539" t="s">
        <v>1272</v>
      </c>
      <c r="D63" s="539" t="s">
        <v>785</v>
      </c>
      <c r="E63" s="540" t="s">
        <v>1444</v>
      </c>
      <c r="I63" s="541"/>
      <c r="K63" s="558"/>
      <c r="L63" s="559"/>
      <c r="M63" s="559"/>
      <c r="N63" s="560"/>
      <c r="O63" s="558"/>
      <c r="P63" s="559"/>
      <c r="Q63" s="559"/>
      <c r="R63" s="560"/>
      <c r="S63" s="558"/>
      <c r="T63" s="559"/>
      <c r="U63" s="559"/>
      <c r="V63" s="559"/>
      <c r="W63" s="560"/>
      <c r="X63" s="558"/>
      <c r="Y63" s="559"/>
      <c r="Z63" s="559"/>
      <c r="AA63" s="560"/>
      <c r="AB63" s="558"/>
      <c r="AC63" s="559"/>
      <c r="AD63" s="559"/>
      <c r="AE63" s="560"/>
      <c r="AF63" s="558"/>
      <c r="AG63" s="559"/>
      <c r="AH63" s="559"/>
      <c r="AI63" s="559"/>
      <c r="AJ63" s="560"/>
      <c r="AK63" s="558"/>
      <c r="AL63" s="559"/>
      <c r="AM63" s="559"/>
      <c r="AN63" s="560"/>
      <c r="AO63" s="558"/>
      <c r="AP63" s="559"/>
      <c r="AQ63" s="558"/>
      <c r="AR63" s="559"/>
      <c r="AS63" s="559"/>
      <c r="AT63" s="560"/>
      <c r="AU63" s="558"/>
      <c r="AV63" s="559"/>
      <c r="AW63" s="560"/>
      <c r="AX63" s="558"/>
      <c r="AY63" s="559"/>
      <c r="AZ63" s="559"/>
      <c r="BA63" s="560"/>
      <c r="BB63" s="558"/>
      <c r="BC63" s="559"/>
      <c r="BD63" s="559"/>
      <c r="BE63" s="560"/>
      <c r="BF63" s="558"/>
      <c r="BG63" s="559"/>
      <c r="BH63" s="559"/>
      <c r="BI63" s="559"/>
      <c r="BJ63" s="560"/>
    </row>
    <row r="64" spans="3:62" ht="18" customHeight="1" x14ac:dyDescent="0.25">
      <c r="C64" s="539" t="s">
        <v>1475</v>
      </c>
      <c r="D64" s="539" t="s">
        <v>785</v>
      </c>
      <c r="E64" s="540" t="s">
        <v>1444</v>
      </c>
      <c r="H64" s="562"/>
      <c r="I64" s="541">
        <v>45870</v>
      </c>
      <c r="K64" s="558">
        <f t="shared" ref="K64:AQ65" si="21">IF(AND(K$5&gt;=$F64,K$5&lt;=$I64),1,0)</f>
        <v>1</v>
      </c>
      <c r="L64" s="559">
        <f t="shared" si="21"/>
        <v>1</v>
      </c>
      <c r="M64" s="559">
        <f t="shared" si="21"/>
        <v>1</v>
      </c>
      <c r="N64" s="560">
        <f t="shared" si="21"/>
        <v>1</v>
      </c>
      <c r="O64" s="558">
        <f t="shared" si="21"/>
        <v>1</v>
      </c>
      <c r="P64" s="559">
        <f t="shared" si="21"/>
        <v>1</v>
      </c>
      <c r="Q64" s="559">
        <f t="shared" si="21"/>
        <v>1</v>
      </c>
      <c r="R64" s="560">
        <f t="shared" si="21"/>
        <v>1</v>
      </c>
      <c r="S64" s="558">
        <f t="shared" si="21"/>
        <v>1</v>
      </c>
      <c r="T64" s="559">
        <f t="shared" si="21"/>
        <v>1</v>
      </c>
      <c r="U64" s="559">
        <f t="shared" si="21"/>
        <v>1</v>
      </c>
      <c r="V64" s="559">
        <f t="shared" si="21"/>
        <v>1</v>
      </c>
      <c r="W64" s="560">
        <f t="shared" si="21"/>
        <v>1</v>
      </c>
      <c r="X64" s="558">
        <f t="shared" si="21"/>
        <v>1</v>
      </c>
      <c r="Y64" s="559">
        <f t="shared" si="21"/>
        <v>1</v>
      </c>
      <c r="Z64" s="559">
        <f t="shared" si="21"/>
        <v>1</v>
      </c>
      <c r="AA64" s="560">
        <f t="shared" si="21"/>
        <v>1</v>
      </c>
      <c r="AB64" s="558">
        <f t="shared" si="21"/>
        <v>1</v>
      </c>
      <c r="AC64" s="559">
        <f t="shared" si="21"/>
        <v>1</v>
      </c>
      <c r="AD64" s="559">
        <f t="shared" si="21"/>
        <v>1</v>
      </c>
      <c r="AE64" s="560">
        <f t="shared" si="21"/>
        <v>1</v>
      </c>
      <c r="AF64" s="558">
        <f t="shared" si="21"/>
        <v>1</v>
      </c>
      <c r="AG64" s="559">
        <f t="shared" si="21"/>
        <v>1</v>
      </c>
      <c r="AH64" s="559">
        <f t="shared" si="21"/>
        <v>1</v>
      </c>
      <c r="AI64" s="559">
        <f t="shared" si="21"/>
        <v>1</v>
      </c>
      <c r="AJ64" s="560">
        <f t="shared" si="21"/>
        <v>1</v>
      </c>
      <c r="AK64" s="558">
        <f t="shared" si="21"/>
        <v>1</v>
      </c>
      <c r="AL64" s="559">
        <f t="shared" si="21"/>
        <v>1</v>
      </c>
      <c r="AM64" s="559">
        <f t="shared" si="21"/>
        <v>1</v>
      </c>
      <c r="AN64" s="560">
        <f t="shared" si="21"/>
        <v>1</v>
      </c>
      <c r="AO64" s="558">
        <f t="shared" si="21"/>
        <v>1</v>
      </c>
      <c r="AP64" s="559">
        <f t="shared" si="21"/>
        <v>0</v>
      </c>
      <c r="AQ64" s="559">
        <f t="shared" si="21"/>
        <v>0</v>
      </c>
      <c r="AR64" s="559"/>
      <c r="AS64" s="559"/>
      <c r="AT64" s="560"/>
      <c r="AU64" s="558"/>
      <c r="AV64" s="559"/>
      <c r="AW64" s="560"/>
      <c r="AX64" s="558"/>
      <c r="AY64" s="559"/>
      <c r="AZ64" s="559"/>
      <c r="BA64" s="560"/>
      <c r="BB64" s="558"/>
      <c r="BC64" s="559"/>
      <c r="BD64" s="559"/>
      <c r="BE64" s="560"/>
      <c r="BF64" s="558"/>
      <c r="BG64" s="559"/>
      <c r="BH64" s="559"/>
      <c r="BI64" s="559"/>
      <c r="BJ64" s="560"/>
    </row>
    <row r="65" spans="5:62" ht="18" customHeight="1" x14ac:dyDescent="0.25">
      <c r="E65" s="540"/>
      <c r="H65" s="562"/>
      <c r="I65" s="541"/>
      <c r="K65" s="558"/>
      <c r="L65" s="559"/>
      <c r="M65" s="559"/>
      <c r="N65" s="560"/>
      <c r="O65" s="558"/>
      <c r="P65" s="559"/>
      <c r="Q65" s="559"/>
      <c r="R65" s="560"/>
      <c r="S65" s="558"/>
      <c r="T65" s="559"/>
      <c r="U65" s="559"/>
      <c r="V65" s="559"/>
      <c r="W65" s="560"/>
      <c r="X65" s="558"/>
      <c r="Y65" s="559">
        <f t="shared" si="21"/>
        <v>0</v>
      </c>
      <c r="Z65" s="559"/>
      <c r="AA65" s="560"/>
      <c r="AB65" s="558"/>
      <c r="AC65" s="559"/>
      <c r="AD65" s="559"/>
      <c r="AE65" s="560"/>
      <c r="AF65" s="558"/>
      <c r="AG65" s="559"/>
      <c r="AH65" s="559"/>
      <c r="AI65" s="559"/>
      <c r="AJ65" s="560"/>
      <c r="AK65" s="558"/>
      <c r="AL65" s="559"/>
      <c r="AM65" s="559"/>
      <c r="AN65" s="560"/>
      <c r="AO65" s="558"/>
      <c r="AP65" s="559"/>
      <c r="AQ65" s="559"/>
      <c r="AR65" s="559"/>
      <c r="AS65" s="559"/>
      <c r="AT65" s="560"/>
      <c r="AU65" s="558"/>
      <c r="AV65" s="559"/>
      <c r="AW65" s="560"/>
      <c r="AX65" s="558"/>
      <c r="AY65" s="559"/>
      <c r="AZ65" s="559"/>
      <c r="BA65" s="560"/>
      <c r="BB65" s="558"/>
      <c r="BC65" s="559"/>
      <c r="BD65" s="559"/>
      <c r="BE65" s="560"/>
      <c r="BF65" s="558"/>
      <c r="BG65" s="559"/>
      <c r="BH65" s="559"/>
      <c r="BI65" s="559"/>
      <c r="BJ65" s="560"/>
    </row>
    <row r="66" spans="5:62" ht="18" customHeight="1" x14ac:dyDescent="0.25">
      <c r="E66" s="540"/>
      <c r="H66" s="562"/>
      <c r="I66" s="541"/>
      <c r="K66" s="558"/>
      <c r="L66" s="559"/>
      <c r="M66" s="559"/>
      <c r="N66" s="560"/>
      <c r="O66" s="558"/>
      <c r="P66" s="559"/>
      <c r="Q66" s="559"/>
      <c r="R66" s="560"/>
      <c r="S66" s="558"/>
      <c r="T66" s="559"/>
      <c r="U66" s="559"/>
      <c r="V66" s="559"/>
      <c r="W66" s="560"/>
      <c r="X66" s="558"/>
      <c r="Y66" s="559"/>
      <c r="Z66" s="559"/>
      <c r="AA66" s="560"/>
      <c r="AB66" s="558"/>
      <c r="AC66" s="559"/>
      <c r="AD66" s="559"/>
      <c r="AE66" s="560"/>
      <c r="AF66" s="558"/>
      <c r="AG66" s="559"/>
      <c r="AH66" s="559"/>
      <c r="AI66" s="559"/>
      <c r="AJ66" s="560"/>
      <c r="AK66" s="558"/>
      <c r="AL66" s="559"/>
      <c r="AM66" s="559"/>
      <c r="AN66" s="560"/>
      <c r="AO66" s="558"/>
      <c r="AP66" s="559"/>
      <c r="AQ66" s="559"/>
      <c r="AR66" s="559"/>
      <c r="AS66" s="559"/>
      <c r="AT66" s="560"/>
      <c r="AU66" s="558"/>
      <c r="AV66" s="559"/>
      <c r="AW66" s="560"/>
      <c r="AX66" s="558"/>
      <c r="AY66" s="559"/>
      <c r="AZ66" s="559"/>
      <c r="BA66" s="560"/>
      <c r="BB66" s="558"/>
      <c r="BC66" s="559"/>
      <c r="BD66" s="559"/>
      <c r="BE66" s="560"/>
      <c r="BF66" s="558"/>
      <c r="BG66" s="559"/>
      <c r="BH66" s="559"/>
      <c r="BI66" s="559"/>
      <c r="BJ66" s="560"/>
    </row>
    <row r="67" spans="5:62" ht="18" customHeight="1" x14ac:dyDescent="0.25">
      <c r="E67" s="540"/>
      <c r="H67" s="562"/>
      <c r="I67" s="541"/>
      <c r="K67" s="558"/>
      <c r="L67" s="559"/>
      <c r="M67" s="559"/>
      <c r="N67" s="560"/>
      <c r="O67" s="558"/>
      <c r="P67" s="559"/>
      <c r="Q67" s="559"/>
      <c r="R67" s="560"/>
      <c r="S67" s="558"/>
      <c r="T67" s="559"/>
      <c r="U67" s="559"/>
      <c r="V67" s="559"/>
      <c r="W67" s="560"/>
      <c r="X67" s="558"/>
      <c r="Y67" s="559"/>
      <c r="Z67" s="559"/>
      <c r="AA67" s="560"/>
      <c r="AB67" s="558"/>
      <c r="AC67" s="559"/>
      <c r="AD67" s="559"/>
      <c r="AE67" s="560"/>
      <c r="AF67" s="558"/>
      <c r="AG67" s="559"/>
      <c r="AH67" s="559"/>
      <c r="AI67" s="559"/>
      <c r="AJ67" s="560"/>
      <c r="AK67" s="558"/>
      <c r="AL67" s="559"/>
      <c r="AM67" s="559"/>
      <c r="AN67" s="560"/>
      <c r="AO67" s="558"/>
      <c r="AP67" s="559"/>
      <c r="AQ67" s="559"/>
      <c r="AR67" s="559"/>
      <c r="AS67" s="559"/>
      <c r="AT67" s="560"/>
      <c r="AU67" s="558"/>
      <c r="AV67" s="559"/>
      <c r="AW67" s="560"/>
      <c r="AX67" s="558"/>
      <c r="AY67" s="559"/>
      <c r="AZ67" s="559"/>
      <c r="BA67" s="560"/>
      <c r="BB67" s="558"/>
      <c r="BC67" s="559"/>
      <c r="BD67" s="559"/>
      <c r="BE67" s="560"/>
      <c r="BF67" s="558"/>
      <c r="BG67" s="559"/>
      <c r="BH67" s="559"/>
      <c r="BI67" s="559"/>
      <c r="BJ67" s="560"/>
    </row>
    <row r="68" spans="5:62" ht="18" customHeight="1" x14ac:dyDescent="0.25">
      <c r="E68" s="540"/>
      <c r="H68" s="562"/>
      <c r="I68" s="541"/>
      <c r="K68" s="558"/>
      <c r="L68" s="559"/>
      <c r="M68" s="559"/>
      <c r="N68" s="560"/>
      <c r="O68" s="558"/>
      <c r="P68" s="559"/>
      <c r="Q68" s="559"/>
      <c r="R68" s="560"/>
      <c r="S68" s="558"/>
      <c r="T68" s="559"/>
      <c r="U68" s="559"/>
      <c r="V68" s="559"/>
      <c r="W68" s="560"/>
      <c r="X68" s="558"/>
      <c r="Y68" s="559"/>
      <c r="Z68" s="559"/>
      <c r="AA68" s="560"/>
      <c r="AB68" s="558"/>
      <c r="AC68" s="559"/>
      <c r="AD68" s="559"/>
      <c r="AE68" s="560"/>
      <c r="AF68" s="558"/>
      <c r="AG68" s="559"/>
      <c r="AH68" s="559"/>
      <c r="AI68" s="559"/>
      <c r="AJ68" s="560"/>
      <c r="AK68" s="558"/>
      <c r="AL68" s="559"/>
      <c r="AM68" s="559"/>
      <c r="AN68" s="560"/>
      <c r="AO68" s="558"/>
      <c r="AP68" s="559"/>
      <c r="AQ68" s="559"/>
      <c r="AR68" s="559"/>
      <c r="AS68" s="559"/>
      <c r="AT68" s="560"/>
      <c r="AU68" s="558"/>
      <c r="AV68" s="559"/>
      <c r="AW68" s="560"/>
      <c r="AX68" s="558"/>
      <c r="AY68" s="559"/>
      <c r="AZ68" s="559"/>
      <c r="BA68" s="560"/>
      <c r="BB68" s="558"/>
      <c r="BC68" s="559"/>
      <c r="BD68" s="559"/>
      <c r="BE68" s="560"/>
      <c r="BF68" s="558"/>
      <c r="BG68" s="559"/>
      <c r="BH68" s="559"/>
      <c r="BI68" s="559"/>
      <c r="BJ68" s="560"/>
    </row>
    <row r="69" spans="5:62" ht="18" customHeight="1" x14ac:dyDescent="0.25">
      <c r="E69" s="540"/>
      <c r="H69" s="562"/>
      <c r="I69" s="541"/>
      <c r="K69" s="558"/>
      <c r="L69" s="559"/>
      <c r="M69" s="559"/>
      <c r="N69" s="560"/>
      <c r="O69" s="558"/>
      <c r="P69" s="559"/>
      <c r="Q69" s="559"/>
      <c r="R69" s="560"/>
      <c r="S69" s="558"/>
      <c r="T69" s="559"/>
      <c r="U69" s="559"/>
      <c r="V69" s="559"/>
      <c r="W69" s="560"/>
      <c r="X69" s="558"/>
      <c r="Y69" s="559"/>
      <c r="Z69" s="559"/>
      <c r="AA69" s="560"/>
      <c r="AB69" s="558"/>
      <c r="AC69" s="559"/>
      <c r="AD69" s="559"/>
      <c r="AE69" s="560"/>
      <c r="AF69" s="558"/>
      <c r="AG69" s="559"/>
      <c r="AH69" s="559"/>
      <c r="AI69" s="559"/>
      <c r="AJ69" s="560"/>
      <c r="AK69" s="558"/>
      <c r="AL69" s="559"/>
      <c r="AM69" s="559"/>
      <c r="AN69" s="560"/>
      <c r="AO69" s="558"/>
      <c r="AP69" s="559"/>
      <c r="AQ69" s="559"/>
      <c r="AR69" s="559"/>
      <c r="AS69" s="559"/>
      <c r="AT69" s="560"/>
      <c r="AU69" s="558"/>
      <c r="AV69" s="559"/>
      <c r="AW69" s="560"/>
      <c r="AX69" s="558"/>
      <c r="AY69" s="559"/>
      <c r="AZ69" s="559"/>
      <c r="BA69" s="560"/>
      <c r="BB69" s="558"/>
      <c r="BC69" s="559"/>
      <c r="BD69" s="559"/>
      <c r="BE69" s="560"/>
      <c r="BF69" s="558"/>
      <c r="BG69" s="559"/>
      <c r="BH69" s="559"/>
      <c r="BI69" s="559"/>
      <c r="BJ69" s="560"/>
    </row>
    <row r="70" spans="5:62" ht="18" customHeight="1" x14ac:dyDescent="0.25">
      <c r="E70" s="540"/>
      <c r="H70" s="562"/>
      <c r="I70" s="541"/>
      <c r="K70" s="558"/>
      <c r="L70" s="559"/>
      <c r="M70" s="559"/>
      <c r="N70" s="560"/>
      <c r="O70" s="558"/>
      <c r="P70" s="559"/>
      <c r="Q70" s="559"/>
      <c r="R70" s="560"/>
      <c r="S70" s="558"/>
      <c r="T70" s="559"/>
      <c r="U70" s="559"/>
      <c r="V70" s="559"/>
      <c r="W70" s="560"/>
      <c r="X70" s="558"/>
      <c r="Y70" s="559"/>
      <c r="Z70" s="559"/>
      <c r="AA70" s="560"/>
      <c r="AB70" s="558"/>
      <c r="AC70" s="559"/>
      <c r="AD70" s="559"/>
      <c r="AE70" s="560"/>
      <c r="AF70" s="558"/>
      <c r="AG70" s="559"/>
      <c r="AH70" s="559"/>
      <c r="AI70" s="559"/>
      <c r="AJ70" s="560"/>
      <c r="AK70" s="558"/>
      <c r="AL70" s="559"/>
      <c r="AM70" s="559"/>
      <c r="AN70" s="560"/>
      <c r="AO70" s="558"/>
      <c r="AP70" s="559"/>
      <c r="AQ70" s="559"/>
      <c r="AR70" s="559"/>
      <c r="AS70" s="559"/>
      <c r="AT70" s="560"/>
      <c r="AU70" s="558"/>
      <c r="AV70" s="559"/>
      <c r="AW70" s="560"/>
      <c r="AX70" s="558"/>
      <c r="AY70" s="559"/>
      <c r="AZ70" s="559"/>
      <c r="BA70" s="560"/>
      <c r="BB70" s="558"/>
      <c r="BC70" s="559"/>
      <c r="BD70" s="559"/>
      <c r="BE70" s="560"/>
      <c r="BF70" s="558"/>
      <c r="BG70" s="559"/>
      <c r="BH70" s="559"/>
      <c r="BI70" s="559"/>
      <c r="BJ70" s="560"/>
    </row>
    <row r="71" spans="5:62" ht="18" customHeight="1" x14ac:dyDescent="0.25">
      <c r="E71" s="540"/>
      <c r="H71" s="562"/>
      <c r="I71" s="541"/>
      <c r="K71" s="558"/>
      <c r="L71" s="559"/>
      <c r="M71" s="559"/>
      <c r="N71" s="560"/>
      <c r="O71" s="558"/>
      <c r="P71" s="559"/>
      <c r="Q71" s="559"/>
      <c r="R71" s="560"/>
      <c r="S71" s="558"/>
      <c r="T71" s="559"/>
      <c r="U71" s="559"/>
      <c r="V71" s="559"/>
      <c r="W71" s="560"/>
      <c r="X71" s="558"/>
      <c r="Y71" s="559"/>
      <c r="Z71" s="559"/>
      <c r="AA71" s="560"/>
      <c r="AB71" s="558"/>
      <c r="AC71" s="559"/>
      <c r="AD71" s="559"/>
      <c r="AE71" s="560"/>
      <c r="AF71" s="558"/>
      <c r="AG71" s="559"/>
      <c r="AH71" s="559"/>
      <c r="AI71" s="559"/>
      <c r="AJ71" s="560"/>
      <c r="AK71" s="558"/>
      <c r="AL71" s="559"/>
      <c r="AM71" s="559"/>
      <c r="AN71" s="560"/>
      <c r="AO71" s="558"/>
      <c r="AP71" s="559"/>
      <c r="AQ71" s="559"/>
      <c r="AR71" s="559"/>
      <c r="AS71" s="559"/>
      <c r="AT71" s="560"/>
      <c r="AU71" s="558"/>
      <c r="AV71" s="559"/>
      <c r="AW71" s="560"/>
      <c r="AX71" s="558"/>
      <c r="AY71" s="559"/>
      <c r="AZ71" s="559"/>
      <c r="BA71" s="560"/>
      <c r="BB71" s="558"/>
      <c r="BC71" s="559"/>
      <c r="BD71" s="559"/>
      <c r="BE71" s="560"/>
      <c r="BF71" s="558"/>
      <c r="BG71" s="559"/>
      <c r="BH71" s="559"/>
      <c r="BI71" s="559"/>
      <c r="BJ71" s="560"/>
    </row>
    <row r="72" spans="5:62" ht="18" customHeight="1" x14ac:dyDescent="0.25">
      <c r="E72" s="540"/>
      <c r="H72" s="562"/>
      <c r="I72" s="541"/>
      <c r="K72" s="558"/>
      <c r="L72" s="559"/>
      <c r="M72" s="559"/>
      <c r="N72" s="560"/>
      <c r="O72" s="558"/>
      <c r="P72" s="559"/>
      <c r="Q72" s="559"/>
      <c r="R72" s="560"/>
      <c r="S72" s="558"/>
      <c r="T72" s="559"/>
      <c r="U72" s="559"/>
      <c r="V72" s="559"/>
      <c r="W72" s="560"/>
      <c r="X72" s="558"/>
      <c r="Y72" s="559"/>
      <c r="Z72" s="559"/>
      <c r="AA72" s="560"/>
      <c r="AB72" s="558"/>
      <c r="AC72" s="559"/>
      <c r="AD72" s="559"/>
      <c r="AE72" s="560"/>
      <c r="AF72" s="558"/>
      <c r="AG72" s="559"/>
      <c r="AH72" s="559"/>
      <c r="AI72" s="559"/>
      <c r="AJ72" s="560"/>
      <c r="AK72" s="558"/>
      <c r="AL72" s="559"/>
      <c r="AM72" s="559"/>
      <c r="AN72" s="560"/>
      <c r="AO72" s="558"/>
      <c r="AP72" s="559"/>
      <c r="AQ72" s="559"/>
      <c r="AR72" s="559"/>
      <c r="AS72" s="559"/>
      <c r="AT72" s="560"/>
      <c r="AU72" s="558"/>
      <c r="AV72" s="559"/>
      <c r="AW72" s="560"/>
      <c r="AX72" s="558"/>
      <c r="AY72" s="559"/>
      <c r="AZ72" s="559"/>
      <c r="BA72" s="560"/>
      <c r="BB72" s="558"/>
      <c r="BC72" s="559"/>
      <c r="BD72" s="559"/>
      <c r="BE72" s="560"/>
      <c r="BF72" s="558"/>
      <c r="BG72" s="559"/>
      <c r="BH72" s="559"/>
      <c r="BI72" s="559"/>
      <c r="BJ72" s="560"/>
    </row>
    <row r="73" spans="5:62" ht="18" customHeight="1" x14ac:dyDescent="0.25">
      <c r="E73" s="540"/>
      <c r="H73" s="562"/>
      <c r="I73" s="541"/>
      <c r="K73" s="558"/>
      <c r="L73" s="559"/>
      <c r="M73" s="559"/>
      <c r="N73" s="560"/>
      <c r="O73" s="558"/>
      <c r="P73" s="559"/>
      <c r="Q73" s="559"/>
      <c r="R73" s="560"/>
      <c r="S73" s="558"/>
      <c r="T73" s="559"/>
      <c r="U73" s="559"/>
      <c r="V73" s="559"/>
      <c r="W73" s="560"/>
      <c r="X73" s="558"/>
      <c r="Y73" s="559"/>
      <c r="Z73" s="559"/>
      <c r="AA73" s="560"/>
      <c r="AB73" s="558"/>
      <c r="AC73" s="559"/>
      <c r="AD73" s="559"/>
      <c r="AE73" s="560"/>
      <c r="AF73" s="558"/>
      <c r="AG73" s="559"/>
      <c r="AH73" s="559"/>
      <c r="AI73" s="559"/>
      <c r="AJ73" s="560"/>
      <c r="AK73" s="558"/>
      <c r="AL73" s="559"/>
      <c r="AM73" s="559"/>
      <c r="AN73" s="560"/>
      <c r="AO73" s="558"/>
      <c r="AP73" s="559"/>
      <c r="AQ73" s="559"/>
      <c r="AR73" s="559"/>
      <c r="AS73" s="559"/>
      <c r="AT73" s="560"/>
      <c r="AU73" s="558"/>
      <c r="AV73" s="559"/>
      <c r="AW73" s="560"/>
      <c r="AX73" s="558"/>
      <c r="AY73" s="559"/>
      <c r="AZ73" s="559"/>
      <c r="BA73" s="560"/>
      <c r="BB73" s="558"/>
      <c r="BC73" s="559"/>
      <c r="BD73" s="559"/>
      <c r="BE73" s="560"/>
      <c r="BF73" s="558"/>
      <c r="BG73" s="559"/>
      <c r="BH73" s="559"/>
      <c r="BI73" s="559"/>
      <c r="BJ73" s="560"/>
    </row>
    <row r="74" spans="5:62" ht="18" customHeight="1" x14ac:dyDescent="0.25">
      <c r="E74" s="572">
        <v>29700</v>
      </c>
      <c r="F74" s="573">
        <f>+E74*4</f>
        <v>118800</v>
      </c>
      <c r="G74" s="572">
        <v>371780</v>
      </c>
      <c r="H74" s="562"/>
      <c r="I74" s="541"/>
      <c r="K74" s="558"/>
      <c r="L74" s="559"/>
      <c r="M74" s="559"/>
      <c r="N74" s="560"/>
      <c r="O74" s="558"/>
      <c r="P74" s="559"/>
      <c r="Q74" s="559"/>
      <c r="R74" s="560"/>
      <c r="S74" s="558"/>
      <c r="T74" s="559"/>
      <c r="U74" s="559"/>
      <c r="V74" s="559"/>
      <c r="W74" s="560"/>
      <c r="X74" s="558"/>
      <c r="Y74" s="559"/>
      <c r="Z74" s="559"/>
      <c r="AA74" s="560"/>
      <c r="AB74" s="558"/>
      <c r="AC74" s="559"/>
      <c r="AD74" s="559"/>
      <c r="AE74" s="560"/>
      <c r="AF74" s="558"/>
      <c r="AG74" s="559"/>
      <c r="AH74" s="559"/>
      <c r="AI74" s="559"/>
      <c r="AJ74" s="560"/>
      <c r="AK74" s="558"/>
      <c r="AL74" s="559"/>
      <c r="AM74" s="559"/>
      <c r="AN74" s="560"/>
      <c r="AO74" s="558"/>
      <c r="AP74" s="559"/>
      <c r="AQ74" s="559"/>
      <c r="AR74" s="559"/>
      <c r="AS74" s="559"/>
      <c r="AT74" s="560"/>
      <c r="AU74" s="558"/>
      <c r="AV74" s="559"/>
      <c r="AW74" s="560"/>
      <c r="AX74" s="558"/>
      <c r="AY74" s="559"/>
      <c r="AZ74" s="559"/>
      <c r="BA74" s="560"/>
      <c r="BB74" s="558"/>
      <c r="BC74" s="559"/>
      <c r="BD74" s="559"/>
      <c r="BE74" s="560"/>
      <c r="BF74" s="558"/>
      <c r="BG74" s="559"/>
      <c r="BH74" s="559"/>
      <c r="BI74" s="559"/>
      <c r="BJ74" s="560"/>
    </row>
    <row r="75" spans="5:62" ht="18" customHeight="1" x14ac:dyDescent="0.25">
      <c r="E75" s="540">
        <v>20000</v>
      </c>
      <c r="F75" s="573">
        <f>+E75</f>
        <v>20000</v>
      </c>
      <c r="G75" s="540">
        <f>+G74-20000</f>
        <v>351780</v>
      </c>
      <c r="H75" s="562"/>
      <c r="I75" s="541"/>
      <c r="K75" s="558"/>
      <c r="L75" s="559"/>
      <c r="M75" s="559"/>
      <c r="N75" s="560"/>
      <c r="O75" s="558"/>
      <c r="P75" s="559"/>
      <c r="Q75" s="559"/>
      <c r="R75" s="560"/>
      <c r="S75" s="558"/>
      <c r="T75" s="559"/>
      <c r="U75" s="559"/>
      <c r="V75" s="559"/>
      <c r="W75" s="560"/>
      <c r="X75" s="558"/>
      <c r="Y75" s="559"/>
      <c r="Z75" s="559"/>
      <c r="AA75" s="560"/>
      <c r="AB75" s="558"/>
      <c r="AC75" s="559"/>
      <c r="AD75" s="559"/>
      <c r="AE75" s="560"/>
      <c r="AF75" s="558"/>
      <c r="AG75" s="559"/>
      <c r="AH75" s="559"/>
      <c r="AI75" s="559"/>
      <c r="AJ75" s="560"/>
      <c r="AK75" s="558"/>
      <c r="AL75" s="559"/>
      <c r="AM75" s="559"/>
      <c r="AN75" s="560"/>
      <c r="AO75" s="558"/>
      <c r="AP75" s="559"/>
      <c r="AQ75" s="559"/>
      <c r="AR75" s="559"/>
      <c r="AS75" s="559"/>
      <c r="AT75" s="560"/>
      <c r="AU75" s="558"/>
      <c r="AV75" s="559"/>
      <c r="AW75" s="560"/>
      <c r="AX75" s="558"/>
      <c r="AY75" s="559"/>
      <c r="AZ75" s="559"/>
      <c r="BA75" s="560"/>
      <c r="BB75" s="558"/>
      <c r="BC75" s="559"/>
      <c r="BD75" s="559"/>
      <c r="BE75" s="560"/>
      <c r="BF75" s="558"/>
      <c r="BG75" s="559"/>
      <c r="BH75" s="559"/>
      <c r="BI75" s="559"/>
      <c r="BJ75" s="560"/>
    </row>
    <row r="76" spans="5:62" ht="18" customHeight="1" x14ac:dyDescent="0.25">
      <c r="E76" s="540"/>
      <c r="F76" s="574">
        <f>+F74+F75</f>
        <v>138800</v>
      </c>
      <c r="H76" s="562"/>
      <c r="I76" s="541"/>
      <c r="K76" s="558"/>
      <c r="L76" s="559"/>
      <c r="M76" s="559"/>
      <c r="N76" s="560"/>
      <c r="O76" s="558"/>
      <c r="P76" s="559"/>
      <c r="Q76" s="559"/>
      <c r="R76" s="560"/>
      <c r="S76" s="558"/>
      <c r="T76" s="559"/>
      <c r="U76" s="559"/>
      <c r="V76" s="559"/>
      <c r="W76" s="560"/>
      <c r="X76" s="558"/>
      <c r="Y76" s="559"/>
      <c r="Z76" s="559"/>
      <c r="AA76" s="560"/>
      <c r="AB76" s="558"/>
      <c r="AC76" s="559"/>
      <c r="AD76" s="559"/>
      <c r="AE76" s="560"/>
      <c r="AF76" s="558"/>
      <c r="AG76" s="559"/>
      <c r="AH76" s="559"/>
      <c r="AI76" s="559"/>
      <c r="AJ76" s="560"/>
      <c r="AK76" s="558"/>
      <c r="AL76" s="559"/>
      <c r="AM76" s="559"/>
      <c r="AN76" s="560"/>
      <c r="AO76" s="558"/>
      <c r="AP76" s="559"/>
      <c r="AQ76" s="559"/>
      <c r="AR76" s="559"/>
      <c r="AS76" s="559"/>
      <c r="AT76" s="560"/>
      <c r="AU76" s="558"/>
      <c r="AV76" s="559"/>
      <c r="AW76" s="560"/>
      <c r="AX76" s="558"/>
      <c r="AY76" s="559"/>
      <c r="AZ76" s="559"/>
      <c r="BA76" s="560"/>
      <c r="BB76" s="558"/>
      <c r="BC76" s="559"/>
      <c r="BD76" s="559"/>
      <c r="BE76" s="560"/>
      <c r="BF76" s="558"/>
      <c r="BG76" s="559"/>
      <c r="BH76" s="559"/>
      <c r="BI76" s="559"/>
      <c r="BJ76" s="560"/>
    </row>
    <row r="77" spans="5:62" ht="18" customHeight="1" x14ac:dyDescent="0.25">
      <c r="E77" s="540"/>
      <c r="F77" s="575">
        <f>+G74-F76</f>
        <v>232980</v>
      </c>
      <c r="H77" s="562"/>
      <c r="I77" s="541"/>
      <c r="K77" s="558"/>
      <c r="L77" s="559"/>
      <c r="M77" s="559"/>
      <c r="N77" s="560"/>
      <c r="O77" s="558"/>
      <c r="P77" s="559"/>
      <c r="Q77" s="559"/>
      <c r="R77" s="560"/>
      <c r="S77" s="558"/>
      <c r="T77" s="559"/>
      <c r="U77" s="559"/>
      <c r="V77" s="559"/>
      <c r="W77" s="560"/>
      <c r="X77" s="558"/>
      <c r="Y77" s="559"/>
      <c r="Z77" s="559"/>
      <c r="AA77" s="560"/>
      <c r="AB77" s="558"/>
      <c r="AC77" s="559"/>
      <c r="AD77" s="559"/>
      <c r="AE77" s="560"/>
      <c r="AF77" s="558"/>
      <c r="AG77" s="559"/>
      <c r="AH77" s="559"/>
      <c r="AI77" s="559"/>
      <c r="AJ77" s="560"/>
      <c r="AK77" s="558"/>
      <c r="AL77" s="559"/>
      <c r="AM77" s="559"/>
      <c r="AN77" s="560"/>
      <c r="AO77" s="558"/>
      <c r="AP77" s="559"/>
      <c r="AQ77" s="559"/>
      <c r="AR77" s="559"/>
      <c r="AS77" s="559"/>
      <c r="AT77" s="560"/>
      <c r="AU77" s="558"/>
      <c r="AV77" s="559"/>
      <c r="AW77" s="560"/>
      <c r="AX77" s="558"/>
      <c r="AY77" s="559"/>
      <c r="AZ77" s="559"/>
      <c r="BA77" s="560"/>
      <c r="BB77" s="558"/>
      <c r="BC77" s="559"/>
      <c r="BD77" s="559"/>
      <c r="BE77" s="560"/>
      <c r="BF77" s="558"/>
      <c r="BG77" s="559"/>
      <c r="BH77" s="559"/>
      <c r="BI77" s="559"/>
      <c r="BJ77" s="560"/>
    </row>
    <row r="78" spans="5:62" ht="18" customHeight="1" x14ac:dyDescent="0.25">
      <c r="E78" s="540"/>
      <c r="H78" s="562"/>
      <c r="I78" s="541"/>
      <c r="K78" s="558"/>
      <c r="L78" s="559"/>
      <c r="M78" s="559"/>
      <c r="N78" s="560"/>
      <c r="O78" s="558"/>
      <c r="P78" s="559"/>
      <c r="Q78" s="559"/>
      <c r="R78" s="560"/>
      <c r="S78" s="558"/>
      <c r="T78" s="559"/>
      <c r="U78" s="559"/>
      <c r="V78" s="559"/>
      <c r="W78" s="560"/>
      <c r="X78" s="558"/>
      <c r="Y78" s="559"/>
      <c r="Z78" s="559"/>
      <c r="AA78" s="560"/>
      <c r="AB78" s="558"/>
      <c r="AC78" s="559"/>
      <c r="AD78" s="559"/>
      <c r="AE78" s="560"/>
      <c r="AF78" s="558"/>
      <c r="AG78" s="559"/>
      <c r="AH78" s="559"/>
      <c r="AI78" s="559"/>
      <c r="AJ78" s="560"/>
      <c r="AK78" s="558"/>
      <c r="AL78" s="559"/>
      <c r="AM78" s="559"/>
      <c r="AN78" s="560"/>
      <c r="AO78" s="558"/>
      <c r="AP78" s="559"/>
      <c r="AQ78" s="559"/>
      <c r="AR78" s="559"/>
      <c r="AS78" s="559"/>
      <c r="AT78" s="560"/>
      <c r="AU78" s="558"/>
      <c r="AV78" s="559"/>
      <c r="AW78" s="560"/>
      <c r="AX78" s="558"/>
      <c r="AY78" s="559"/>
      <c r="AZ78" s="559"/>
      <c r="BA78" s="560"/>
      <c r="BB78" s="558"/>
      <c r="BC78" s="559"/>
      <c r="BD78" s="559"/>
      <c r="BE78" s="560"/>
      <c r="BF78" s="558"/>
      <c r="BG78" s="559"/>
      <c r="BH78" s="559"/>
      <c r="BI78" s="559"/>
      <c r="BJ78" s="560"/>
    </row>
    <row r="79" spans="5:62" ht="18" customHeight="1" x14ac:dyDescent="0.25">
      <c r="E79" s="540"/>
      <c r="H79" s="562"/>
      <c r="I79" s="541"/>
      <c r="K79" s="558"/>
      <c r="L79" s="559"/>
      <c r="M79" s="559"/>
      <c r="N79" s="560"/>
      <c r="O79" s="558"/>
      <c r="P79" s="559"/>
      <c r="Q79" s="559"/>
      <c r="R79" s="560"/>
      <c r="S79" s="558"/>
      <c r="T79" s="559"/>
      <c r="U79" s="559"/>
      <c r="V79" s="559"/>
      <c r="W79" s="560"/>
      <c r="X79" s="558"/>
      <c r="Y79" s="559"/>
      <c r="Z79" s="559"/>
      <c r="AA79" s="560"/>
      <c r="AB79" s="558"/>
      <c r="AC79" s="559"/>
      <c r="AD79" s="559"/>
      <c r="AE79" s="560"/>
      <c r="AF79" s="558"/>
      <c r="AG79" s="559"/>
      <c r="AH79" s="559"/>
      <c r="AI79" s="559"/>
      <c r="AJ79" s="560"/>
      <c r="AK79" s="558"/>
      <c r="AL79" s="559"/>
      <c r="AM79" s="559"/>
      <c r="AN79" s="560"/>
      <c r="AO79" s="558"/>
      <c r="AP79" s="559"/>
      <c r="AQ79" s="559"/>
      <c r="AR79" s="559"/>
      <c r="AS79" s="559"/>
      <c r="AT79" s="560"/>
      <c r="AU79" s="558"/>
      <c r="AV79" s="559"/>
      <c r="AW79" s="560"/>
      <c r="AX79" s="558"/>
      <c r="AY79" s="559"/>
      <c r="AZ79" s="559"/>
      <c r="BA79" s="560"/>
      <c r="BB79" s="558"/>
      <c r="BC79" s="559"/>
      <c r="BD79" s="559"/>
      <c r="BE79" s="560"/>
      <c r="BF79" s="558"/>
      <c r="BG79" s="559"/>
      <c r="BH79" s="559"/>
      <c r="BI79" s="559"/>
      <c r="BJ79" s="560"/>
    </row>
    <row r="80" spans="5:62" ht="18" customHeight="1" x14ac:dyDescent="0.25">
      <c r="E80" s="540"/>
      <c r="H80" s="562"/>
      <c r="I80" s="541"/>
      <c r="K80" s="558"/>
      <c r="L80" s="559"/>
      <c r="M80" s="559"/>
      <c r="N80" s="560"/>
      <c r="O80" s="558"/>
      <c r="P80" s="559"/>
      <c r="Q80" s="559"/>
      <c r="R80" s="560"/>
      <c r="S80" s="558"/>
      <c r="T80" s="559"/>
      <c r="U80" s="559"/>
      <c r="V80" s="559"/>
      <c r="W80" s="560"/>
      <c r="X80" s="558"/>
      <c r="Y80" s="559"/>
      <c r="Z80" s="559"/>
      <c r="AA80" s="560"/>
      <c r="AB80" s="558"/>
      <c r="AC80" s="559"/>
      <c r="AD80" s="559"/>
      <c r="AE80" s="560"/>
      <c r="AF80" s="558"/>
      <c r="AG80" s="559"/>
      <c r="AH80" s="559"/>
      <c r="AI80" s="559"/>
      <c r="AJ80" s="560"/>
      <c r="AK80" s="558"/>
      <c r="AL80" s="559"/>
      <c r="AM80" s="559"/>
      <c r="AN80" s="560"/>
      <c r="AO80" s="558"/>
      <c r="AP80" s="559"/>
      <c r="AQ80" s="559"/>
      <c r="AR80" s="559"/>
      <c r="AS80" s="559"/>
      <c r="AT80" s="560"/>
      <c r="AU80" s="558"/>
      <c r="AV80" s="559"/>
      <c r="AW80" s="560"/>
      <c r="AX80" s="558"/>
      <c r="AY80" s="559"/>
      <c r="AZ80" s="559"/>
      <c r="BA80" s="560"/>
      <c r="BB80" s="558"/>
      <c r="BC80" s="559"/>
      <c r="BD80" s="559"/>
      <c r="BE80" s="560"/>
      <c r="BF80" s="558"/>
      <c r="BG80" s="559"/>
      <c r="BH80" s="559"/>
      <c r="BI80" s="559"/>
      <c r="BJ80" s="560"/>
    </row>
    <row r="81" spans="5:62" ht="18" customHeight="1" x14ac:dyDescent="0.25">
      <c r="E81" s="540"/>
      <c r="H81" s="562"/>
      <c r="I81" s="541"/>
      <c r="K81" s="558"/>
      <c r="L81" s="559"/>
      <c r="M81" s="559"/>
      <c r="N81" s="560"/>
      <c r="O81" s="558"/>
      <c r="P81" s="559"/>
      <c r="Q81" s="559"/>
      <c r="R81" s="560"/>
      <c r="S81" s="558"/>
      <c r="T81" s="559"/>
      <c r="U81" s="559"/>
      <c r="V81" s="559"/>
      <c r="W81" s="560"/>
      <c r="X81" s="558"/>
      <c r="Y81" s="559"/>
      <c r="Z81" s="559"/>
      <c r="AA81" s="560"/>
      <c r="AB81" s="558"/>
      <c r="AC81" s="559"/>
      <c r="AD81" s="559"/>
      <c r="AE81" s="560"/>
      <c r="AF81" s="558"/>
      <c r="AG81" s="559"/>
      <c r="AH81" s="559"/>
      <c r="AI81" s="559"/>
      <c r="AJ81" s="560"/>
      <c r="AK81" s="558"/>
      <c r="AL81" s="559"/>
      <c r="AM81" s="559"/>
      <c r="AN81" s="560"/>
      <c r="AO81" s="558"/>
      <c r="AP81" s="559"/>
      <c r="AQ81" s="559"/>
      <c r="AR81" s="559"/>
      <c r="AS81" s="559"/>
      <c r="AT81" s="560"/>
      <c r="AU81" s="558"/>
      <c r="AV81" s="559"/>
      <c r="AW81" s="560"/>
      <c r="AX81" s="558"/>
      <c r="AY81" s="559"/>
      <c r="AZ81" s="559"/>
      <c r="BA81" s="560"/>
      <c r="BB81" s="558"/>
      <c r="BC81" s="559"/>
      <c r="BD81" s="559"/>
      <c r="BE81" s="560"/>
      <c r="BF81" s="558"/>
      <c r="BG81" s="559"/>
      <c r="BH81" s="559"/>
      <c r="BI81" s="559"/>
      <c r="BJ81" s="560"/>
    </row>
    <row r="82" spans="5:62" ht="18" customHeight="1" x14ac:dyDescent="0.25">
      <c r="E82" s="540"/>
      <c r="H82" s="562"/>
      <c r="I82" s="541"/>
      <c r="K82" s="558"/>
      <c r="L82" s="559"/>
      <c r="M82" s="559"/>
      <c r="N82" s="560"/>
      <c r="O82" s="558"/>
      <c r="P82" s="559"/>
      <c r="Q82" s="559"/>
      <c r="R82" s="560"/>
      <c r="S82" s="558"/>
      <c r="T82" s="559"/>
      <c r="U82" s="559"/>
      <c r="V82" s="559"/>
      <c r="W82" s="560"/>
      <c r="X82" s="558"/>
      <c r="Y82" s="559"/>
      <c r="Z82" s="559"/>
      <c r="AA82" s="560"/>
      <c r="AB82" s="558"/>
      <c r="AC82" s="559"/>
      <c r="AD82" s="559"/>
      <c r="AE82" s="560"/>
      <c r="AF82" s="558"/>
      <c r="AG82" s="559"/>
      <c r="AH82" s="559"/>
      <c r="AI82" s="559"/>
      <c r="AJ82" s="560"/>
      <c r="AK82" s="558"/>
      <c r="AL82" s="559"/>
      <c r="AM82" s="559"/>
      <c r="AN82" s="560"/>
      <c r="AO82" s="558"/>
      <c r="AP82" s="559"/>
      <c r="AQ82" s="559"/>
      <c r="AR82" s="559"/>
      <c r="AS82" s="559"/>
      <c r="AT82" s="560"/>
      <c r="AU82" s="558"/>
      <c r="AV82" s="559"/>
      <c r="AW82" s="560"/>
      <c r="AX82" s="558"/>
      <c r="AY82" s="559"/>
      <c r="AZ82" s="559"/>
      <c r="BA82" s="560"/>
      <c r="BB82" s="558"/>
      <c r="BC82" s="559"/>
      <c r="BD82" s="559"/>
      <c r="BE82" s="560"/>
      <c r="BF82" s="558"/>
      <c r="BG82" s="559"/>
      <c r="BH82" s="559"/>
      <c r="BI82" s="559"/>
      <c r="BJ82" s="560"/>
    </row>
    <row r="83" spans="5:62" ht="18" customHeight="1" x14ac:dyDescent="0.25">
      <c r="E83" s="540"/>
      <c r="H83" s="562"/>
      <c r="I83" s="541"/>
      <c r="K83" s="558"/>
      <c r="L83" s="559"/>
      <c r="M83" s="559"/>
      <c r="N83" s="560"/>
      <c r="O83" s="558"/>
      <c r="P83" s="559"/>
      <c r="Q83" s="559"/>
      <c r="R83" s="560"/>
      <c r="S83" s="558"/>
      <c r="T83" s="559"/>
      <c r="U83" s="559"/>
      <c r="V83" s="559"/>
      <c r="W83" s="560"/>
      <c r="X83" s="558"/>
      <c r="Y83" s="559"/>
      <c r="Z83" s="559"/>
      <c r="AA83" s="560"/>
      <c r="AB83" s="558"/>
      <c r="AC83" s="559"/>
      <c r="AD83" s="559"/>
      <c r="AE83" s="560"/>
      <c r="AF83" s="558"/>
      <c r="AG83" s="559"/>
      <c r="AH83" s="559"/>
      <c r="AI83" s="559"/>
      <c r="AJ83" s="560"/>
      <c r="AK83" s="558"/>
      <c r="AL83" s="559"/>
      <c r="AM83" s="559"/>
      <c r="AN83" s="560"/>
      <c r="AO83" s="558"/>
      <c r="AP83" s="559"/>
      <c r="AQ83" s="559"/>
      <c r="AR83" s="559"/>
      <c r="AS83" s="559"/>
      <c r="AT83" s="560"/>
      <c r="AU83" s="558"/>
      <c r="AV83" s="559"/>
      <c r="AW83" s="560"/>
      <c r="AX83" s="558"/>
      <c r="AY83" s="559"/>
      <c r="AZ83" s="559"/>
      <c r="BA83" s="560"/>
      <c r="BB83" s="558"/>
      <c r="BC83" s="559"/>
      <c r="BD83" s="559"/>
      <c r="BE83" s="560"/>
      <c r="BF83" s="558"/>
      <c r="BG83" s="559"/>
      <c r="BH83" s="559"/>
      <c r="BI83" s="559"/>
      <c r="BJ83" s="560"/>
    </row>
    <row r="84" spans="5:62" ht="18" customHeight="1" x14ac:dyDescent="0.25">
      <c r="E84" s="540"/>
      <c r="H84" s="562"/>
      <c r="I84" s="541"/>
      <c r="K84" s="558"/>
      <c r="L84" s="559"/>
      <c r="M84" s="559"/>
      <c r="N84" s="560"/>
      <c r="O84" s="558"/>
      <c r="P84" s="559"/>
      <c r="Q84" s="559"/>
      <c r="R84" s="560"/>
      <c r="S84" s="558"/>
      <c r="T84" s="559"/>
      <c r="U84" s="559"/>
      <c r="V84" s="559"/>
      <c r="W84" s="560"/>
      <c r="X84" s="558"/>
      <c r="Y84" s="559"/>
      <c r="Z84" s="559"/>
      <c r="AA84" s="560"/>
      <c r="AB84" s="558"/>
      <c r="AC84" s="559"/>
      <c r="AD84" s="559"/>
      <c r="AE84" s="560"/>
      <c r="AF84" s="558"/>
      <c r="AG84" s="559"/>
      <c r="AH84" s="559"/>
      <c r="AI84" s="559"/>
      <c r="AJ84" s="560"/>
      <c r="AK84" s="558"/>
      <c r="AL84" s="559"/>
      <c r="AM84" s="559"/>
      <c r="AN84" s="560"/>
      <c r="AO84" s="558"/>
      <c r="AP84" s="559"/>
      <c r="AQ84" s="559"/>
      <c r="AR84" s="559"/>
      <c r="AS84" s="559"/>
      <c r="AT84" s="560"/>
      <c r="AU84" s="558"/>
      <c r="AV84" s="559"/>
      <c r="AW84" s="560"/>
      <c r="AX84" s="558"/>
      <c r="AY84" s="559"/>
      <c r="AZ84" s="559"/>
      <c r="BA84" s="560"/>
      <c r="BB84" s="558"/>
      <c r="BC84" s="559"/>
      <c r="BD84" s="559"/>
      <c r="BE84" s="560"/>
      <c r="BF84" s="558"/>
      <c r="BG84" s="559"/>
      <c r="BH84" s="559"/>
      <c r="BI84" s="559"/>
      <c r="BJ84" s="560"/>
    </row>
    <row r="85" spans="5:62" ht="18" customHeight="1" x14ac:dyDescent="0.25">
      <c r="E85" s="540"/>
      <c r="H85" s="562"/>
      <c r="I85" s="541"/>
      <c r="K85" s="558"/>
      <c r="L85" s="559"/>
      <c r="M85" s="559"/>
      <c r="N85" s="560"/>
      <c r="O85" s="558"/>
      <c r="P85" s="559"/>
      <c r="Q85" s="559"/>
      <c r="R85" s="560"/>
      <c r="S85" s="558"/>
      <c r="T85" s="559"/>
      <c r="U85" s="559"/>
      <c r="V85" s="559"/>
      <c r="W85" s="560"/>
      <c r="X85" s="558"/>
      <c r="Y85" s="559"/>
      <c r="Z85" s="559"/>
      <c r="AA85" s="560"/>
      <c r="AB85" s="558"/>
      <c r="AC85" s="559"/>
      <c r="AD85" s="559"/>
      <c r="AE85" s="560"/>
      <c r="AF85" s="558"/>
      <c r="AG85" s="559"/>
      <c r="AH85" s="559"/>
      <c r="AI85" s="559"/>
      <c r="AJ85" s="560"/>
      <c r="AK85" s="558"/>
      <c r="AL85" s="559"/>
      <c r="AM85" s="559"/>
      <c r="AN85" s="560"/>
      <c r="AO85" s="558"/>
      <c r="AP85" s="559"/>
      <c r="AQ85" s="559"/>
      <c r="AR85" s="559"/>
      <c r="AS85" s="559"/>
      <c r="AT85" s="560"/>
      <c r="AU85" s="558"/>
      <c r="AV85" s="559"/>
      <c r="AW85" s="560"/>
      <c r="AX85" s="558"/>
      <c r="AY85" s="559"/>
      <c r="AZ85" s="559"/>
      <c r="BA85" s="560"/>
      <c r="BB85" s="558"/>
      <c r="BC85" s="559"/>
      <c r="BD85" s="559"/>
      <c r="BE85" s="560"/>
      <c r="BF85" s="558"/>
      <c r="BG85" s="559"/>
      <c r="BH85" s="559"/>
      <c r="BI85" s="559"/>
      <c r="BJ85" s="560"/>
    </row>
    <row r="86" spans="5:62" ht="18" customHeight="1" x14ac:dyDescent="0.25">
      <c r="E86" s="540"/>
      <c r="H86" s="562"/>
      <c r="I86" s="541"/>
      <c r="K86" s="558"/>
      <c r="L86" s="559"/>
      <c r="M86" s="559"/>
      <c r="N86" s="560"/>
      <c r="O86" s="558"/>
      <c r="P86" s="559"/>
      <c r="Q86" s="559"/>
      <c r="R86" s="560"/>
      <c r="S86" s="558"/>
      <c r="T86" s="559"/>
      <c r="U86" s="559"/>
      <c r="V86" s="559"/>
      <c r="W86" s="560"/>
      <c r="X86" s="558"/>
      <c r="Y86" s="559"/>
      <c r="Z86" s="559"/>
      <c r="AA86" s="560"/>
      <c r="AB86" s="558"/>
      <c r="AC86" s="559"/>
      <c r="AD86" s="559"/>
      <c r="AE86" s="560"/>
      <c r="AF86" s="558"/>
      <c r="AG86" s="559"/>
      <c r="AH86" s="559"/>
      <c r="AI86" s="559"/>
      <c r="AJ86" s="560"/>
      <c r="AK86" s="558"/>
      <c r="AL86" s="559"/>
      <c r="AM86" s="559"/>
      <c r="AN86" s="560"/>
      <c r="AO86" s="558"/>
      <c r="AP86" s="559"/>
      <c r="AQ86" s="559"/>
      <c r="AR86" s="559"/>
      <c r="AS86" s="559"/>
      <c r="AT86" s="560"/>
      <c r="AU86" s="558"/>
      <c r="AV86" s="559"/>
      <c r="AW86" s="560"/>
      <c r="AX86" s="558"/>
      <c r="AY86" s="559"/>
      <c r="AZ86" s="559"/>
      <c r="BA86" s="560"/>
      <c r="BB86" s="558"/>
      <c r="BC86" s="559"/>
      <c r="BD86" s="559"/>
      <c r="BE86" s="560"/>
      <c r="BF86" s="558"/>
      <c r="BG86" s="559"/>
      <c r="BH86" s="559"/>
      <c r="BI86" s="559"/>
      <c r="BJ86" s="560"/>
    </row>
    <row r="87" spans="5:62" ht="18" customHeight="1" x14ac:dyDescent="0.25">
      <c r="E87" s="540"/>
      <c r="H87" s="562"/>
      <c r="I87" s="541"/>
      <c r="K87" s="558"/>
      <c r="L87" s="559"/>
      <c r="M87" s="559"/>
      <c r="N87" s="560"/>
      <c r="O87" s="558"/>
      <c r="P87" s="559"/>
      <c r="Q87" s="559"/>
      <c r="R87" s="560"/>
      <c r="S87" s="558"/>
      <c r="T87" s="559"/>
      <c r="U87" s="559"/>
      <c r="V87" s="559"/>
      <c r="W87" s="560"/>
      <c r="X87" s="558"/>
      <c r="Y87" s="559"/>
      <c r="Z87" s="559"/>
      <c r="AA87" s="560"/>
      <c r="AB87" s="558"/>
      <c r="AC87" s="559"/>
      <c r="AD87" s="559"/>
      <c r="AE87" s="560"/>
      <c r="AF87" s="558"/>
      <c r="AG87" s="559"/>
      <c r="AH87" s="559"/>
      <c r="AI87" s="559"/>
      <c r="AJ87" s="560"/>
      <c r="AK87" s="558"/>
      <c r="AL87" s="559"/>
      <c r="AM87" s="559"/>
      <c r="AN87" s="560"/>
      <c r="AO87" s="558"/>
      <c r="AP87" s="559"/>
      <c r="AQ87" s="559"/>
      <c r="AR87" s="559"/>
      <c r="AS87" s="559"/>
      <c r="AT87" s="560"/>
      <c r="AU87" s="558"/>
      <c r="AV87" s="559"/>
      <c r="AW87" s="560"/>
      <c r="AX87" s="558"/>
      <c r="AY87" s="559"/>
      <c r="AZ87" s="559"/>
      <c r="BA87" s="560"/>
      <c r="BB87" s="558"/>
      <c r="BC87" s="559"/>
      <c r="BD87" s="559"/>
      <c r="BE87" s="560"/>
      <c r="BF87" s="558"/>
      <c r="BG87" s="559"/>
      <c r="BH87" s="559"/>
      <c r="BI87" s="559"/>
      <c r="BJ87" s="560"/>
    </row>
    <row r="88" spans="5:62" ht="18" customHeight="1" x14ac:dyDescent="0.25">
      <c r="E88" s="540"/>
      <c r="H88" s="562"/>
      <c r="I88" s="541"/>
      <c r="K88" s="558"/>
      <c r="L88" s="559"/>
      <c r="M88" s="559"/>
      <c r="N88" s="560"/>
      <c r="O88" s="558"/>
      <c r="P88" s="559"/>
      <c r="Q88" s="559"/>
      <c r="R88" s="560"/>
      <c r="S88" s="558"/>
      <c r="T88" s="559"/>
      <c r="U88" s="559"/>
      <c r="V88" s="559"/>
      <c r="W88" s="560"/>
      <c r="X88" s="558"/>
      <c r="Y88" s="559"/>
      <c r="Z88" s="559"/>
      <c r="AA88" s="560"/>
      <c r="AB88" s="558"/>
      <c r="AC88" s="559"/>
      <c r="AD88" s="559"/>
      <c r="AE88" s="560"/>
      <c r="AF88" s="558"/>
      <c r="AG88" s="559"/>
      <c r="AH88" s="559"/>
      <c r="AI88" s="559"/>
      <c r="AJ88" s="560"/>
      <c r="AK88" s="558"/>
      <c r="AL88" s="559"/>
      <c r="AM88" s="559"/>
      <c r="AN88" s="560"/>
      <c r="AO88" s="558"/>
      <c r="AP88" s="559"/>
      <c r="AQ88" s="559"/>
      <c r="AR88" s="559"/>
      <c r="AS88" s="559"/>
      <c r="AT88" s="560"/>
      <c r="AU88" s="558"/>
      <c r="AV88" s="559"/>
      <c r="AW88" s="560"/>
      <c r="AX88" s="558"/>
      <c r="AY88" s="559"/>
      <c r="AZ88" s="559"/>
      <c r="BA88" s="560"/>
      <c r="BB88" s="558"/>
      <c r="BC88" s="559"/>
      <c r="BD88" s="559"/>
      <c r="BE88" s="560"/>
      <c r="BF88" s="558"/>
      <c r="BG88" s="559"/>
      <c r="BH88" s="559"/>
      <c r="BI88" s="559"/>
      <c r="BJ88" s="560"/>
    </row>
    <row r="89" spans="5:62" ht="18" customHeight="1" x14ac:dyDescent="0.25">
      <c r="E89" s="540"/>
      <c r="H89" s="562"/>
      <c r="I89" s="541"/>
      <c r="K89" s="558"/>
      <c r="L89" s="559"/>
      <c r="M89" s="559"/>
      <c r="N89" s="560"/>
      <c r="O89" s="558"/>
      <c r="P89" s="559"/>
      <c r="Q89" s="559"/>
      <c r="R89" s="560"/>
      <c r="S89" s="558"/>
      <c r="T89" s="559"/>
      <c r="U89" s="559"/>
      <c r="V89" s="559"/>
      <c r="W89" s="560"/>
      <c r="X89" s="558"/>
      <c r="Y89" s="559"/>
      <c r="Z89" s="559"/>
      <c r="AA89" s="560"/>
      <c r="AB89" s="558"/>
      <c r="AC89" s="559"/>
      <c r="AD89" s="559"/>
      <c r="AE89" s="560"/>
      <c r="AF89" s="558"/>
      <c r="AG89" s="559"/>
      <c r="AH89" s="559"/>
      <c r="AI89" s="559"/>
      <c r="AJ89" s="560"/>
      <c r="AK89" s="558"/>
      <c r="AL89" s="559"/>
      <c r="AM89" s="559"/>
      <c r="AN89" s="560"/>
      <c r="AO89" s="558"/>
      <c r="AP89" s="559"/>
      <c r="AQ89" s="559"/>
      <c r="AR89" s="559"/>
      <c r="AS89" s="559"/>
      <c r="AT89" s="560"/>
      <c r="AU89" s="558"/>
      <c r="AV89" s="559"/>
      <c r="AW89" s="560"/>
      <c r="AX89" s="558"/>
      <c r="AY89" s="559"/>
      <c r="AZ89" s="559"/>
      <c r="BA89" s="560"/>
      <c r="BB89" s="558"/>
      <c r="BC89" s="559"/>
      <c r="BD89" s="559"/>
      <c r="BE89" s="560"/>
      <c r="BF89" s="558"/>
      <c r="BG89" s="559"/>
      <c r="BH89" s="559"/>
      <c r="BI89" s="559"/>
      <c r="BJ89" s="560"/>
    </row>
    <row r="90" spans="5:62" ht="18" customHeight="1" x14ac:dyDescent="0.25">
      <c r="E90" s="540"/>
      <c r="H90" s="562"/>
      <c r="I90" s="541"/>
      <c r="K90" s="558"/>
      <c r="L90" s="559"/>
      <c r="M90" s="559"/>
      <c r="N90" s="560"/>
      <c r="O90" s="558"/>
      <c r="P90" s="559"/>
      <c r="Q90" s="559"/>
      <c r="R90" s="560"/>
      <c r="S90" s="558"/>
      <c r="T90" s="559"/>
      <c r="U90" s="559"/>
      <c r="V90" s="559"/>
      <c r="W90" s="560"/>
      <c r="X90" s="558"/>
      <c r="Y90" s="559"/>
      <c r="Z90" s="559"/>
      <c r="AA90" s="560"/>
      <c r="AB90" s="558"/>
      <c r="AC90" s="559"/>
      <c r="AD90" s="559"/>
      <c r="AE90" s="560"/>
      <c r="AF90" s="558"/>
      <c r="AG90" s="559"/>
      <c r="AH90" s="559"/>
      <c r="AI90" s="559"/>
      <c r="AJ90" s="560"/>
      <c r="AK90" s="558"/>
      <c r="AL90" s="559"/>
      <c r="AM90" s="559"/>
      <c r="AN90" s="560"/>
      <c r="AO90" s="558"/>
      <c r="AP90" s="559"/>
      <c r="AQ90" s="559"/>
      <c r="AR90" s="559"/>
      <c r="AS90" s="559"/>
      <c r="AT90" s="560"/>
      <c r="AU90" s="558"/>
      <c r="AV90" s="559"/>
      <c r="AW90" s="560"/>
      <c r="AX90" s="558"/>
      <c r="AY90" s="559"/>
      <c r="AZ90" s="559"/>
      <c r="BA90" s="560"/>
      <c r="BB90" s="558"/>
      <c r="BC90" s="559"/>
      <c r="BD90" s="559"/>
      <c r="BE90" s="560"/>
      <c r="BF90" s="558"/>
      <c r="BG90" s="559"/>
      <c r="BH90" s="559"/>
      <c r="BI90" s="559"/>
      <c r="BJ90" s="560"/>
    </row>
    <row r="91" spans="5:62" ht="18" customHeight="1" x14ac:dyDescent="0.25">
      <c r="E91" s="540"/>
      <c r="H91" s="562"/>
      <c r="I91" s="541"/>
      <c r="K91" s="558"/>
      <c r="L91" s="559"/>
      <c r="M91" s="559"/>
      <c r="N91" s="560"/>
      <c r="O91" s="558"/>
      <c r="P91" s="559"/>
      <c r="Q91" s="559"/>
      <c r="R91" s="560"/>
      <c r="S91" s="558"/>
      <c r="T91" s="559"/>
      <c r="U91" s="559"/>
      <c r="V91" s="559"/>
      <c r="W91" s="560"/>
      <c r="X91" s="558"/>
      <c r="Y91" s="559"/>
      <c r="Z91" s="559"/>
      <c r="AA91" s="560"/>
      <c r="AB91" s="558"/>
      <c r="AC91" s="559"/>
      <c r="AD91" s="559"/>
      <c r="AE91" s="560"/>
      <c r="AF91" s="558"/>
      <c r="AG91" s="559"/>
      <c r="AH91" s="559"/>
      <c r="AI91" s="559"/>
      <c r="AJ91" s="560"/>
      <c r="AK91" s="558"/>
      <c r="AL91" s="559"/>
      <c r="AM91" s="559"/>
      <c r="AN91" s="560"/>
      <c r="AO91" s="558"/>
      <c r="AP91" s="559"/>
      <c r="AQ91" s="559"/>
      <c r="AR91" s="559"/>
      <c r="AS91" s="559"/>
      <c r="AT91" s="560"/>
      <c r="AU91" s="558"/>
      <c r="AV91" s="559"/>
      <c r="AW91" s="560"/>
      <c r="AX91" s="558"/>
      <c r="AY91" s="559"/>
      <c r="AZ91" s="559"/>
      <c r="BA91" s="560"/>
      <c r="BB91" s="558"/>
      <c r="BC91" s="559"/>
      <c r="BD91" s="559"/>
      <c r="BE91" s="560"/>
      <c r="BF91" s="558"/>
      <c r="BG91" s="559"/>
      <c r="BH91" s="559"/>
      <c r="BI91" s="559"/>
      <c r="BJ91" s="560"/>
    </row>
    <row r="92" spans="5:62" ht="18" customHeight="1" x14ac:dyDescent="0.25">
      <c r="E92" s="540"/>
      <c r="H92" s="562"/>
      <c r="I92" s="541"/>
      <c r="K92" s="558"/>
      <c r="L92" s="559"/>
      <c r="M92" s="559"/>
      <c r="N92" s="560"/>
      <c r="O92" s="558"/>
      <c r="P92" s="559"/>
      <c r="Q92" s="559"/>
      <c r="R92" s="560"/>
      <c r="S92" s="558"/>
      <c r="T92" s="559"/>
      <c r="U92" s="559"/>
      <c r="V92" s="559"/>
      <c r="W92" s="560"/>
      <c r="X92" s="558"/>
      <c r="Y92" s="559"/>
      <c r="Z92" s="559"/>
      <c r="AA92" s="560"/>
      <c r="AB92" s="558"/>
      <c r="AC92" s="559"/>
      <c r="AD92" s="559"/>
      <c r="AE92" s="560"/>
      <c r="AF92" s="558"/>
      <c r="AG92" s="559"/>
      <c r="AH92" s="559"/>
      <c r="AI92" s="559"/>
      <c r="AJ92" s="560"/>
      <c r="AK92" s="558"/>
      <c r="AL92" s="559"/>
      <c r="AM92" s="559"/>
      <c r="AN92" s="560"/>
      <c r="AO92" s="558"/>
      <c r="AP92" s="559"/>
      <c r="AQ92" s="559"/>
      <c r="AR92" s="559"/>
      <c r="AS92" s="559"/>
      <c r="AT92" s="560"/>
      <c r="AU92" s="558"/>
      <c r="AV92" s="559"/>
      <c r="AW92" s="560"/>
      <c r="AX92" s="558"/>
      <c r="AY92" s="559"/>
      <c r="AZ92" s="559"/>
      <c r="BA92" s="560"/>
      <c r="BB92" s="558"/>
      <c r="BC92" s="559"/>
      <c r="BD92" s="559"/>
      <c r="BE92" s="560"/>
      <c r="BF92" s="558"/>
      <c r="BG92" s="559"/>
      <c r="BH92" s="559"/>
      <c r="BI92" s="559"/>
      <c r="BJ92" s="560"/>
    </row>
    <row r="93" spans="5:62" ht="18" customHeight="1" x14ac:dyDescent="0.25">
      <c r="E93" s="540"/>
      <c r="H93" s="562"/>
      <c r="I93" s="541"/>
      <c r="K93" s="558"/>
      <c r="L93" s="559"/>
      <c r="M93" s="559"/>
      <c r="N93" s="560"/>
      <c r="O93" s="558"/>
      <c r="P93" s="559"/>
      <c r="Q93" s="559"/>
      <c r="R93" s="560"/>
      <c r="S93" s="558"/>
      <c r="T93" s="559"/>
      <c r="U93" s="559"/>
      <c r="V93" s="559"/>
      <c r="W93" s="560"/>
      <c r="X93" s="558"/>
      <c r="Y93" s="559"/>
      <c r="Z93" s="559"/>
      <c r="AA93" s="560"/>
      <c r="AB93" s="558"/>
      <c r="AC93" s="559"/>
      <c r="AD93" s="559"/>
      <c r="AE93" s="560"/>
      <c r="AF93" s="558"/>
      <c r="AG93" s="559"/>
      <c r="AH93" s="559"/>
      <c r="AI93" s="559"/>
      <c r="AJ93" s="560"/>
      <c r="AK93" s="558"/>
      <c r="AL93" s="559"/>
      <c r="AM93" s="559"/>
      <c r="AN93" s="560"/>
      <c r="AO93" s="558"/>
      <c r="AP93" s="559"/>
      <c r="AQ93" s="559"/>
      <c r="AR93" s="559"/>
      <c r="AS93" s="559"/>
      <c r="AT93" s="560"/>
      <c r="AU93" s="558"/>
      <c r="AV93" s="559"/>
      <c r="AW93" s="560"/>
      <c r="AX93" s="558"/>
      <c r="AY93" s="559"/>
      <c r="AZ93" s="559"/>
      <c r="BA93" s="560"/>
      <c r="BB93" s="558"/>
      <c r="BC93" s="559"/>
      <c r="BD93" s="559"/>
      <c r="BE93" s="560"/>
      <c r="BF93" s="558"/>
      <c r="BG93" s="559"/>
      <c r="BH93" s="559"/>
      <c r="BI93" s="559"/>
      <c r="BJ93" s="560"/>
    </row>
    <row r="94" spans="5:62" ht="18" customHeight="1" x14ac:dyDescent="0.25">
      <c r="E94" s="540"/>
      <c r="H94" s="562"/>
      <c r="I94" s="541"/>
      <c r="K94" s="558"/>
      <c r="L94" s="559"/>
      <c r="M94" s="559"/>
      <c r="N94" s="560"/>
      <c r="O94" s="558"/>
      <c r="P94" s="559"/>
      <c r="Q94" s="559"/>
      <c r="R94" s="560"/>
      <c r="S94" s="558"/>
      <c r="T94" s="559"/>
      <c r="U94" s="559"/>
      <c r="V94" s="559"/>
      <c r="W94" s="560"/>
      <c r="X94" s="558"/>
      <c r="Y94" s="559"/>
      <c r="Z94" s="559"/>
      <c r="AA94" s="560"/>
      <c r="AB94" s="558"/>
      <c r="AC94" s="559"/>
      <c r="AD94" s="559"/>
      <c r="AE94" s="560"/>
      <c r="AF94" s="558"/>
      <c r="AG94" s="559"/>
      <c r="AH94" s="559"/>
      <c r="AI94" s="559"/>
      <c r="AJ94" s="560"/>
      <c r="AK94" s="558"/>
      <c r="AL94" s="559"/>
      <c r="AM94" s="559"/>
      <c r="AN94" s="560"/>
      <c r="AO94" s="558"/>
      <c r="AP94" s="559"/>
      <c r="AQ94" s="559"/>
      <c r="AR94" s="559"/>
      <c r="AS94" s="559"/>
      <c r="AT94" s="560"/>
      <c r="AU94" s="558"/>
      <c r="AV94" s="559"/>
      <c r="AW94" s="560"/>
      <c r="AX94" s="558"/>
      <c r="AY94" s="559"/>
      <c r="AZ94" s="559"/>
      <c r="BA94" s="560"/>
      <c r="BB94" s="558"/>
      <c r="BC94" s="559"/>
      <c r="BD94" s="559"/>
      <c r="BE94" s="560"/>
      <c r="BF94" s="558"/>
      <c r="BG94" s="559"/>
      <c r="BH94" s="559"/>
      <c r="BI94" s="559"/>
      <c r="BJ94" s="560"/>
    </row>
    <row r="95" spans="5:62" ht="18" customHeight="1" x14ac:dyDescent="0.25">
      <c r="E95" s="540"/>
      <c r="H95" s="562"/>
      <c r="I95" s="541"/>
      <c r="K95" s="558"/>
      <c r="L95" s="559"/>
      <c r="M95" s="559"/>
      <c r="N95" s="560"/>
      <c r="O95" s="558"/>
      <c r="P95" s="559"/>
      <c r="Q95" s="559"/>
      <c r="R95" s="560"/>
      <c r="S95" s="558"/>
      <c r="T95" s="559"/>
      <c r="U95" s="559"/>
      <c r="V95" s="559"/>
      <c r="W95" s="560"/>
      <c r="X95" s="558"/>
      <c r="Y95" s="559"/>
      <c r="Z95" s="559"/>
      <c r="AA95" s="560"/>
      <c r="AB95" s="558"/>
      <c r="AC95" s="559"/>
      <c r="AD95" s="559"/>
      <c r="AE95" s="560"/>
      <c r="AF95" s="558"/>
      <c r="AG95" s="559"/>
      <c r="AH95" s="559"/>
      <c r="AI95" s="559"/>
      <c r="AJ95" s="560"/>
      <c r="AK95" s="558"/>
      <c r="AL95" s="559"/>
      <c r="AM95" s="559"/>
      <c r="AN95" s="560"/>
      <c r="AO95" s="558"/>
      <c r="AP95" s="559"/>
      <c r="AQ95" s="559"/>
      <c r="AR95" s="559"/>
      <c r="AS95" s="559"/>
      <c r="AT95" s="560"/>
      <c r="AU95" s="558"/>
      <c r="AV95" s="559"/>
      <c r="AW95" s="560"/>
      <c r="AX95" s="558"/>
      <c r="AY95" s="559"/>
      <c r="AZ95" s="559"/>
      <c r="BA95" s="560"/>
      <c r="BB95" s="558"/>
      <c r="BC95" s="559"/>
      <c r="BD95" s="559"/>
      <c r="BE95" s="560"/>
      <c r="BF95" s="558"/>
      <c r="BG95" s="559"/>
      <c r="BH95" s="559"/>
      <c r="BI95" s="559"/>
      <c r="BJ95" s="560"/>
    </row>
    <row r="96" spans="5:62" ht="18" customHeight="1" x14ac:dyDescent="0.25">
      <c r="E96" s="540"/>
      <c r="H96" s="562"/>
      <c r="I96" s="541"/>
      <c r="K96" s="558"/>
      <c r="L96" s="559"/>
      <c r="M96" s="559"/>
      <c r="N96" s="560"/>
      <c r="O96" s="558"/>
      <c r="P96" s="559"/>
      <c r="Q96" s="559"/>
      <c r="R96" s="560"/>
      <c r="S96" s="558"/>
      <c r="T96" s="559"/>
      <c r="U96" s="559"/>
      <c r="V96" s="559"/>
      <c r="W96" s="560"/>
      <c r="X96" s="558"/>
      <c r="Y96" s="559"/>
      <c r="Z96" s="559"/>
      <c r="AA96" s="560"/>
      <c r="AB96" s="558"/>
      <c r="AC96" s="559"/>
      <c r="AD96" s="559"/>
      <c r="AE96" s="560"/>
      <c r="AF96" s="558"/>
      <c r="AG96" s="559"/>
      <c r="AH96" s="559"/>
      <c r="AI96" s="559"/>
      <c r="AJ96" s="560"/>
      <c r="AK96" s="558"/>
      <c r="AL96" s="559"/>
      <c r="AM96" s="559"/>
      <c r="AN96" s="560"/>
      <c r="AO96" s="558"/>
      <c r="AP96" s="559"/>
      <c r="AQ96" s="559"/>
      <c r="AR96" s="559"/>
      <c r="AS96" s="559"/>
      <c r="AT96" s="560"/>
      <c r="AU96" s="558"/>
      <c r="AV96" s="559"/>
      <c r="AW96" s="560"/>
      <c r="AX96" s="558"/>
      <c r="AY96" s="559"/>
      <c r="AZ96" s="559"/>
      <c r="BA96" s="560"/>
      <c r="BB96" s="558"/>
      <c r="BC96" s="559"/>
      <c r="BD96" s="559"/>
      <c r="BE96" s="560"/>
      <c r="BF96" s="558"/>
      <c r="BG96" s="559"/>
      <c r="BH96" s="559"/>
      <c r="BI96" s="559"/>
      <c r="BJ96" s="560"/>
    </row>
    <row r="97" spans="4:62" ht="18" customHeight="1" x14ac:dyDescent="0.25">
      <c r="E97" s="540"/>
      <c r="H97" s="562"/>
      <c r="I97" s="541"/>
      <c r="K97" s="558"/>
      <c r="L97" s="559"/>
      <c r="M97" s="559"/>
      <c r="N97" s="560"/>
      <c r="O97" s="558"/>
      <c r="P97" s="559"/>
      <c r="Q97" s="559"/>
      <c r="R97" s="560"/>
      <c r="S97" s="558"/>
      <c r="T97" s="559"/>
      <c r="U97" s="559"/>
      <c r="V97" s="559"/>
      <c r="W97" s="560"/>
      <c r="X97" s="558"/>
      <c r="Y97" s="559"/>
      <c r="Z97" s="559"/>
      <c r="AA97" s="560"/>
      <c r="AB97" s="558"/>
      <c r="AC97" s="559"/>
      <c r="AD97" s="559"/>
      <c r="AE97" s="560"/>
      <c r="AF97" s="558"/>
      <c r="AG97" s="559"/>
      <c r="AH97" s="559"/>
      <c r="AI97" s="559"/>
      <c r="AJ97" s="560"/>
      <c r="AK97" s="558"/>
      <c r="AL97" s="559"/>
      <c r="AM97" s="559"/>
      <c r="AN97" s="560"/>
      <c r="AO97" s="558"/>
      <c r="AP97" s="559"/>
      <c r="AQ97" s="559"/>
      <c r="AR97" s="559"/>
      <c r="AS97" s="559"/>
      <c r="AT97" s="560"/>
      <c r="AU97" s="558"/>
      <c r="AV97" s="559"/>
      <c r="AW97" s="560"/>
      <c r="AX97" s="558"/>
      <c r="AY97" s="559"/>
      <c r="AZ97" s="559"/>
      <c r="BA97" s="560"/>
      <c r="BB97" s="558"/>
      <c r="BC97" s="559"/>
      <c r="BD97" s="559"/>
      <c r="BE97" s="560"/>
      <c r="BF97" s="558"/>
      <c r="BG97" s="559"/>
      <c r="BH97" s="559"/>
      <c r="BI97" s="559"/>
      <c r="BJ97" s="560"/>
    </row>
    <row r="98" spans="4:62" ht="18" customHeight="1" x14ac:dyDescent="0.25">
      <c r="E98" s="540"/>
      <c r="H98" s="562"/>
      <c r="I98" s="541"/>
      <c r="K98" s="558"/>
      <c r="L98" s="559"/>
      <c r="M98" s="559"/>
      <c r="N98" s="560"/>
      <c r="O98" s="558"/>
      <c r="P98" s="559"/>
      <c r="Q98" s="559"/>
      <c r="R98" s="560"/>
      <c r="S98" s="558"/>
      <c r="T98" s="559"/>
      <c r="U98" s="559"/>
      <c r="V98" s="559"/>
      <c r="W98" s="560"/>
      <c r="X98" s="558"/>
      <c r="Y98" s="559"/>
      <c r="Z98" s="559"/>
      <c r="AA98" s="560"/>
      <c r="AB98" s="558"/>
      <c r="AC98" s="559"/>
      <c r="AD98" s="559"/>
      <c r="AE98" s="560"/>
      <c r="AF98" s="558"/>
      <c r="AG98" s="559"/>
      <c r="AH98" s="559"/>
      <c r="AI98" s="559"/>
      <c r="AJ98" s="560"/>
      <c r="AK98" s="558"/>
      <c r="AL98" s="559"/>
      <c r="AM98" s="559"/>
      <c r="AN98" s="560"/>
      <c r="AO98" s="558"/>
      <c r="AP98" s="559"/>
      <c r="AQ98" s="559"/>
      <c r="AR98" s="559"/>
      <c r="AS98" s="559"/>
      <c r="AT98" s="560"/>
      <c r="AU98" s="558"/>
      <c r="AV98" s="559"/>
      <c r="AW98" s="560"/>
      <c r="AX98" s="558"/>
      <c r="AY98" s="559"/>
      <c r="AZ98" s="559"/>
      <c r="BA98" s="560"/>
      <c r="BB98" s="558"/>
      <c r="BC98" s="559"/>
      <c r="BD98" s="559"/>
      <c r="BE98" s="560"/>
      <c r="BF98" s="558"/>
      <c r="BG98" s="559"/>
      <c r="BH98" s="559"/>
      <c r="BI98" s="559"/>
      <c r="BJ98" s="560"/>
    </row>
    <row r="99" spans="4:62" ht="18" customHeight="1" x14ac:dyDescent="0.25">
      <c r="E99" s="540"/>
      <c r="H99" s="562"/>
      <c r="I99" s="541"/>
      <c r="K99" s="558"/>
      <c r="L99" s="559"/>
      <c r="M99" s="559"/>
      <c r="N99" s="560"/>
      <c r="O99" s="558"/>
      <c r="P99" s="559"/>
      <c r="Q99" s="559"/>
      <c r="R99" s="560"/>
      <c r="S99" s="558"/>
      <c r="T99" s="559"/>
      <c r="U99" s="559"/>
      <c r="V99" s="559"/>
      <c r="W99" s="560"/>
      <c r="X99" s="558"/>
      <c r="Y99" s="559"/>
      <c r="Z99" s="559"/>
      <c r="AA99" s="560"/>
      <c r="AB99" s="558"/>
      <c r="AC99" s="559"/>
      <c r="AD99" s="559"/>
      <c r="AE99" s="560"/>
      <c r="AF99" s="558"/>
      <c r="AG99" s="559"/>
      <c r="AH99" s="559"/>
      <c r="AI99" s="559"/>
      <c r="AJ99" s="560"/>
      <c r="AK99" s="558"/>
      <c r="AL99" s="559"/>
      <c r="AM99" s="559"/>
      <c r="AN99" s="560"/>
      <c r="AO99" s="558"/>
      <c r="AP99" s="559"/>
      <c r="AQ99" s="559"/>
      <c r="AR99" s="559"/>
      <c r="AS99" s="559"/>
      <c r="AT99" s="560"/>
      <c r="AU99" s="558"/>
      <c r="AV99" s="559"/>
      <c r="AW99" s="560"/>
      <c r="AX99" s="558"/>
      <c r="AY99" s="559"/>
      <c r="AZ99" s="559"/>
      <c r="BA99" s="560"/>
      <c r="BB99" s="558"/>
      <c r="BC99" s="559"/>
      <c r="BD99" s="559"/>
      <c r="BE99" s="560"/>
      <c r="BF99" s="558"/>
      <c r="BG99" s="559"/>
      <c r="BH99" s="559"/>
      <c r="BI99" s="559"/>
      <c r="BJ99" s="560"/>
    </row>
    <row r="100" spans="4:62" ht="18" customHeight="1" x14ac:dyDescent="0.25">
      <c r="E100" s="540"/>
      <c r="H100" s="562"/>
      <c r="I100" s="541"/>
      <c r="K100" s="558"/>
      <c r="L100" s="559"/>
      <c r="M100" s="559"/>
      <c r="N100" s="560"/>
      <c r="O100" s="558"/>
      <c r="P100" s="559"/>
      <c r="Q100" s="559"/>
      <c r="R100" s="560"/>
      <c r="S100" s="558"/>
      <c r="T100" s="559"/>
      <c r="U100" s="559"/>
      <c r="V100" s="559"/>
      <c r="W100" s="560"/>
      <c r="X100" s="558"/>
      <c r="Y100" s="559"/>
      <c r="Z100" s="559"/>
      <c r="AA100" s="560"/>
      <c r="AB100" s="558"/>
      <c r="AC100" s="559"/>
      <c r="AD100" s="559"/>
      <c r="AE100" s="560"/>
      <c r="AF100" s="558"/>
      <c r="AG100" s="559"/>
      <c r="AH100" s="559"/>
      <c r="AI100" s="559"/>
      <c r="AJ100" s="560"/>
      <c r="AK100" s="558"/>
      <c r="AL100" s="559"/>
      <c r="AM100" s="559"/>
      <c r="AN100" s="560"/>
      <c r="AO100" s="558"/>
      <c r="AP100" s="559"/>
      <c r="AQ100" s="559"/>
      <c r="AR100" s="559"/>
      <c r="AS100" s="559"/>
      <c r="AT100" s="560"/>
      <c r="AU100" s="558"/>
      <c r="AV100" s="559"/>
      <c r="AW100" s="560"/>
      <c r="AX100" s="558"/>
      <c r="AY100" s="559"/>
      <c r="AZ100" s="559"/>
      <c r="BA100" s="560"/>
      <c r="BB100" s="558"/>
      <c r="BC100" s="559"/>
      <c r="BD100" s="559"/>
      <c r="BE100" s="560"/>
      <c r="BF100" s="558"/>
      <c r="BG100" s="559"/>
      <c r="BH100" s="559"/>
      <c r="BI100" s="559"/>
      <c r="BJ100" s="560"/>
    </row>
    <row r="101" spans="4:62" ht="18" customHeight="1" x14ac:dyDescent="0.25">
      <c r="E101" s="540"/>
      <c r="H101" s="562"/>
      <c r="I101" s="541"/>
      <c r="K101" s="558"/>
      <c r="L101" s="559"/>
      <c r="M101" s="559"/>
      <c r="N101" s="560"/>
      <c r="O101" s="558"/>
      <c r="P101" s="559"/>
      <c r="Q101" s="559"/>
      <c r="R101" s="560"/>
      <c r="S101" s="558"/>
      <c r="T101" s="559"/>
      <c r="U101" s="559"/>
      <c r="V101" s="559"/>
      <c r="W101" s="560"/>
      <c r="X101" s="558"/>
      <c r="Y101" s="559"/>
      <c r="Z101" s="559"/>
      <c r="AA101" s="560"/>
      <c r="AB101" s="558"/>
      <c r="AC101" s="559"/>
      <c r="AD101" s="559"/>
      <c r="AE101" s="560"/>
      <c r="AF101" s="558"/>
      <c r="AG101" s="559"/>
      <c r="AH101" s="559"/>
      <c r="AI101" s="559"/>
      <c r="AJ101" s="560"/>
      <c r="AK101" s="558"/>
      <c r="AL101" s="559"/>
      <c r="AM101" s="559"/>
      <c r="AN101" s="560"/>
      <c r="AO101" s="558"/>
      <c r="AP101" s="559"/>
      <c r="AQ101" s="559"/>
      <c r="AR101" s="559"/>
      <c r="AS101" s="559"/>
      <c r="AT101" s="560"/>
      <c r="AU101" s="558"/>
      <c r="AV101" s="559"/>
      <c r="AW101" s="560"/>
      <c r="AX101" s="558"/>
      <c r="AY101" s="559"/>
      <c r="AZ101" s="559"/>
      <c r="BA101" s="560"/>
      <c r="BB101" s="558"/>
      <c r="BC101" s="559"/>
      <c r="BD101" s="559"/>
      <c r="BE101" s="560"/>
      <c r="BF101" s="558"/>
      <c r="BG101" s="559"/>
      <c r="BH101" s="559"/>
      <c r="BI101" s="559"/>
      <c r="BJ101" s="560"/>
    </row>
    <row r="102" spans="4:62" ht="18" customHeight="1" x14ac:dyDescent="0.25">
      <c r="E102" s="540"/>
      <c r="H102" s="562"/>
      <c r="I102" s="541"/>
      <c r="K102" s="558"/>
      <c r="L102" s="559"/>
      <c r="M102" s="559"/>
      <c r="N102" s="560"/>
      <c r="O102" s="558"/>
      <c r="P102" s="559"/>
      <c r="Q102" s="559"/>
      <c r="R102" s="560"/>
      <c r="S102" s="558"/>
      <c r="T102" s="559"/>
      <c r="U102" s="559"/>
      <c r="V102" s="559"/>
      <c r="W102" s="560"/>
      <c r="X102" s="558"/>
      <c r="Y102" s="559"/>
      <c r="Z102" s="559"/>
      <c r="AA102" s="560"/>
      <c r="AB102" s="558"/>
      <c r="AC102" s="559"/>
      <c r="AD102" s="559"/>
      <c r="AE102" s="560"/>
      <c r="AF102" s="558"/>
      <c r="AG102" s="559"/>
      <c r="AH102" s="559"/>
      <c r="AI102" s="559"/>
      <c r="AJ102" s="560"/>
      <c r="AK102" s="558"/>
      <c r="AL102" s="559"/>
      <c r="AM102" s="559"/>
      <c r="AN102" s="560"/>
      <c r="AO102" s="558"/>
      <c r="AP102" s="559"/>
      <c r="AQ102" s="559"/>
      <c r="AR102" s="559"/>
      <c r="AS102" s="559"/>
      <c r="AT102" s="560"/>
      <c r="AU102" s="558"/>
      <c r="AV102" s="559"/>
      <c r="AW102" s="560"/>
      <c r="AX102" s="558"/>
      <c r="AY102" s="559"/>
      <c r="AZ102" s="559"/>
      <c r="BA102" s="560"/>
      <c r="BB102" s="558"/>
      <c r="BC102" s="559"/>
      <c r="BD102" s="559"/>
      <c r="BE102" s="560"/>
      <c r="BF102" s="558"/>
      <c r="BG102" s="559"/>
      <c r="BH102" s="559"/>
      <c r="BI102" s="559"/>
      <c r="BJ102" s="560"/>
    </row>
    <row r="103" spans="4:62" ht="18" customHeight="1" x14ac:dyDescent="0.25">
      <c r="E103" s="540"/>
      <c r="H103" s="562"/>
      <c r="I103" s="541"/>
      <c r="K103" s="558"/>
      <c r="L103" s="559"/>
      <c r="M103" s="559"/>
      <c r="N103" s="560"/>
      <c r="O103" s="558"/>
      <c r="P103" s="559"/>
      <c r="Q103" s="559"/>
      <c r="R103" s="560"/>
      <c r="S103" s="558"/>
      <c r="T103" s="559"/>
      <c r="U103" s="559"/>
      <c r="V103" s="559"/>
      <c r="W103" s="560"/>
      <c r="X103" s="558"/>
      <c r="Y103" s="559"/>
      <c r="Z103" s="559"/>
      <c r="AA103" s="560"/>
      <c r="AB103" s="558"/>
      <c r="AC103" s="559"/>
      <c r="AD103" s="559"/>
      <c r="AE103" s="560"/>
      <c r="AF103" s="558"/>
      <c r="AG103" s="559"/>
      <c r="AH103" s="559"/>
      <c r="AI103" s="559"/>
      <c r="AJ103" s="560"/>
      <c r="AK103" s="558"/>
      <c r="AL103" s="559"/>
      <c r="AM103" s="559"/>
      <c r="AN103" s="560"/>
      <c r="AO103" s="558"/>
      <c r="AP103" s="559"/>
      <c r="AQ103" s="559"/>
      <c r="AR103" s="559"/>
      <c r="AS103" s="559"/>
      <c r="AT103" s="560"/>
      <c r="AU103" s="558"/>
      <c r="AV103" s="559"/>
      <c r="AW103" s="560"/>
      <c r="AX103" s="558"/>
      <c r="AY103" s="559"/>
      <c r="AZ103" s="559"/>
      <c r="BA103" s="560"/>
      <c r="BB103" s="558"/>
      <c r="BC103" s="559"/>
      <c r="BD103" s="559"/>
      <c r="BE103" s="560"/>
      <c r="BF103" s="558"/>
      <c r="BG103" s="559"/>
      <c r="BH103" s="559"/>
      <c r="BI103" s="559"/>
      <c r="BJ103" s="560"/>
    </row>
    <row r="104" spans="4:62" ht="18" customHeight="1" x14ac:dyDescent="0.25">
      <c r="E104" s="540"/>
      <c r="H104" s="562"/>
      <c r="I104" s="541"/>
      <c r="K104" s="558"/>
      <c r="L104" s="559"/>
      <c r="M104" s="559"/>
      <c r="N104" s="560"/>
      <c r="O104" s="558"/>
      <c r="P104" s="559"/>
      <c r="Q104" s="559"/>
      <c r="R104" s="560"/>
      <c r="S104" s="558"/>
      <c r="T104" s="559"/>
      <c r="U104" s="559"/>
      <c r="V104" s="559"/>
      <c r="W104" s="560"/>
      <c r="X104" s="558"/>
      <c r="Y104" s="559"/>
      <c r="Z104" s="559"/>
      <c r="AA104" s="560"/>
      <c r="AB104" s="558"/>
      <c r="AC104" s="559"/>
      <c r="AD104" s="559"/>
      <c r="AE104" s="560"/>
      <c r="AF104" s="558"/>
      <c r="AG104" s="559"/>
      <c r="AH104" s="559"/>
      <c r="AI104" s="559"/>
      <c r="AJ104" s="560"/>
      <c r="AK104" s="558"/>
      <c r="AL104" s="559"/>
      <c r="AM104" s="559"/>
      <c r="AN104" s="560"/>
      <c r="AO104" s="558"/>
      <c r="AP104" s="559"/>
      <c r="AQ104" s="559"/>
      <c r="AR104" s="559"/>
      <c r="AS104" s="559"/>
      <c r="AT104" s="560"/>
      <c r="AU104" s="558"/>
      <c r="AV104" s="559"/>
      <c r="AW104" s="560"/>
      <c r="AX104" s="558"/>
      <c r="AY104" s="559"/>
      <c r="AZ104" s="559"/>
      <c r="BA104" s="560"/>
      <c r="BB104" s="558"/>
      <c r="BC104" s="559"/>
      <c r="BD104" s="559"/>
      <c r="BE104" s="560"/>
      <c r="BF104" s="558"/>
      <c r="BG104" s="559"/>
      <c r="BH104" s="559"/>
      <c r="BI104" s="559"/>
      <c r="BJ104" s="560"/>
    </row>
    <row r="105" spans="4:62" ht="15.75" customHeight="1" x14ac:dyDescent="0.25">
      <c r="D105" s="540"/>
      <c r="E105" s="540"/>
      <c r="H105" s="540"/>
      <c r="I105" s="542"/>
      <c r="J105" s="540"/>
    </row>
    <row r="106" spans="4:62" ht="15.75" customHeight="1" x14ac:dyDescent="0.25">
      <c r="D106" s="540"/>
      <c r="E106" s="540"/>
      <c r="H106" s="540"/>
      <c r="I106" s="542"/>
      <c r="J106" s="540"/>
    </row>
    <row r="107" spans="4:62" ht="15.75" customHeight="1" x14ac:dyDescent="0.25">
      <c r="D107" s="540"/>
      <c r="E107" s="540"/>
      <c r="H107" s="540"/>
      <c r="I107" s="542"/>
      <c r="J107" s="540"/>
    </row>
    <row r="108" spans="4:62" ht="15.75" customHeight="1" x14ac:dyDescent="0.25">
      <c r="D108" s="540"/>
      <c r="E108" s="540"/>
      <c r="H108" s="540"/>
      <c r="I108" s="542"/>
      <c r="J108" s="540"/>
    </row>
    <row r="109" spans="4:62" ht="15.75" customHeight="1" x14ac:dyDescent="0.25">
      <c r="D109" s="540"/>
      <c r="E109" s="540"/>
      <c r="H109" s="540"/>
      <c r="I109" s="542"/>
      <c r="J109" s="540"/>
    </row>
    <row r="110" spans="4:62" ht="15.75" customHeight="1" x14ac:dyDescent="0.25">
      <c r="D110" s="540"/>
      <c r="E110" s="540"/>
      <c r="H110" s="540"/>
      <c r="I110" s="542"/>
      <c r="J110" s="540"/>
    </row>
    <row r="111" spans="4:62" ht="15.75" customHeight="1" x14ac:dyDescent="0.25">
      <c r="D111" s="540"/>
      <c r="E111" s="540"/>
      <c r="H111" s="540"/>
      <c r="I111" s="542"/>
      <c r="J111" s="540"/>
    </row>
    <row r="112" spans="4:62" ht="15.75" customHeight="1" x14ac:dyDescent="0.25">
      <c r="D112" s="540"/>
      <c r="E112" s="540"/>
      <c r="H112" s="540"/>
      <c r="I112" s="542"/>
      <c r="J112" s="540"/>
    </row>
    <row r="113" spans="4:10" ht="15.75" customHeight="1" x14ac:dyDescent="0.25">
      <c r="D113" s="540"/>
      <c r="E113" s="540"/>
      <c r="H113" s="540"/>
      <c r="I113" s="542"/>
      <c r="J113" s="540"/>
    </row>
    <row r="114" spans="4:10" ht="15.75" customHeight="1" x14ac:dyDescent="0.25">
      <c r="D114" s="540"/>
      <c r="E114" s="540"/>
      <c r="H114" s="540"/>
      <c r="I114" s="542"/>
      <c r="J114" s="540"/>
    </row>
    <row r="115" spans="4:10" ht="15.75" customHeight="1" x14ac:dyDescent="0.25">
      <c r="D115" s="540"/>
      <c r="E115" s="540"/>
      <c r="H115" s="540"/>
      <c r="I115" s="542"/>
      <c r="J115" s="540"/>
    </row>
    <row r="116" spans="4:10" ht="15.75" customHeight="1" x14ac:dyDescent="0.25">
      <c r="D116" s="540"/>
      <c r="E116" s="540"/>
      <c r="H116" s="540"/>
      <c r="I116" s="542"/>
      <c r="J116" s="540"/>
    </row>
    <row r="117" spans="4:10" ht="15.75" customHeight="1" x14ac:dyDescent="0.25">
      <c r="D117" s="540"/>
      <c r="E117" s="540"/>
      <c r="H117" s="540"/>
      <c r="I117" s="542"/>
      <c r="J117" s="540"/>
    </row>
    <row r="118" spans="4:10" ht="15.75" customHeight="1" x14ac:dyDescent="0.25">
      <c r="D118" s="540"/>
      <c r="E118" s="540"/>
      <c r="H118" s="540"/>
      <c r="I118" s="542"/>
      <c r="J118" s="540"/>
    </row>
    <row r="119" spans="4:10" ht="15.75" customHeight="1" x14ac:dyDescent="0.25">
      <c r="D119" s="540"/>
      <c r="E119" s="540"/>
      <c r="H119" s="540"/>
      <c r="I119" s="542"/>
      <c r="J119" s="540"/>
    </row>
    <row r="120" spans="4:10" ht="15.75" customHeight="1" x14ac:dyDescent="0.25">
      <c r="D120" s="540"/>
      <c r="E120" s="540"/>
      <c r="H120" s="540"/>
      <c r="I120" s="542"/>
      <c r="J120" s="540"/>
    </row>
    <row r="121" spans="4:10" ht="15.75" customHeight="1" x14ac:dyDescent="0.25">
      <c r="D121" s="540"/>
      <c r="E121" s="540"/>
      <c r="H121" s="540"/>
      <c r="I121" s="542"/>
      <c r="J121" s="540"/>
    </row>
    <row r="122" spans="4:10" ht="15.75" customHeight="1" x14ac:dyDescent="0.25">
      <c r="D122" s="540"/>
      <c r="E122" s="540"/>
      <c r="H122" s="540"/>
      <c r="I122" s="542"/>
      <c r="J122" s="540"/>
    </row>
    <row r="123" spans="4:10" ht="15.75" customHeight="1" x14ac:dyDescent="0.25">
      <c r="D123" s="540"/>
      <c r="E123" s="540"/>
      <c r="H123" s="540"/>
      <c r="I123" s="542"/>
      <c r="J123" s="540"/>
    </row>
    <row r="124" spans="4:10" ht="15.75" customHeight="1" x14ac:dyDescent="0.25">
      <c r="D124" s="540"/>
      <c r="E124" s="540"/>
      <c r="H124" s="540"/>
      <c r="I124" s="542"/>
      <c r="J124" s="540"/>
    </row>
    <row r="125" spans="4:10" ht="15.75" customHeight="1" x14ac:dyDescent="0.25">
      <c r="D125" s="540"/>
      <c r="E125" s="540"/>
      <c r="H125" s="540"/>
      <c r="I125" s="542"/>
      <c r="J125" s="540"/>
    </row>
    <row r="126" spans="4:10" ht="15.75" customHeight="1" x14ac:dyDescent="0.25">
      <c r="D126" s="540"/>
      <c r="E126" s="540"/>
      <c r="H126" s="540"/>
      <c r="I126" s="542"/>
      <c r="J126" s="540"/>
    </row>
    <row r="127" spans="4:10" ht="15.75" customHeight="1" x14ac:dyDescent="0.25">
      <c r="D127" s="540"/>
      <c r="E127" s="540"/>
      <c r="H127" s="540"/>
      <c r="I127" s="542"/>
      <c r="J127" s="540"/>
    </row>
    <row r="128" spans="4:10" ht="15.75" customHeight="1" x14ac:dyDescent="0.25">
      <c r="D128" s="540"/>
      <c r="E128" s="540"/>
      <c r="H128" s="540"/>
      <c r="I128" s="542"/>
      <c r="J128" s="540"/>
    </row>
    <row r="129" spans="4:10" ht="15.75" customHeight="1" x14ac:dyDescent="0.25">
      <c r="D129" s="540"/>
      <c r="E129" s="540"/>
      <c r="H129" s="540"/>
      <c r="I129" s="542"/>
      <c r="J129" s="540"/>
    </row>
    <row r="130" spans="4:10" ht="15.75" customHeight="1" x14ac:dyDescent="0.25">
      <c r="D130" s="540"/>
      <c r="E130" s="540"/>
      <c r="H130" s="540"/>
      <c r="I130" s="542"/>
      <c r="J130" s="540"/>
    </row>
    <row r="131" spans="4:10" ht="15.75" customHeight="1" x14ac:dyDescent="0.25">
      <c r="D131" s="540"/>
      <c r="E131" s="540"/>
      <c r="H131" s="540"/>
      <c r="I131" s="542"/>
      <c r="J131" s="540"/>
    </row>
    <row r="132" spans="4:10" ht="15.75" customHeight="1" x14ac:dyDescent="0.25">
      <c r="D132" s="540"/>
      <c r="E132" s="540"/>
      <c r="H132" s="540"/>
      <c r="I132" s="542"/>
      <c r="J132" s="540"/>
    </row>
    <row r="133" spans="4:10" ht="15.75" customHeight="1" x14ac:dyDescent="0.25">
      <c r="D133" s="540"/>
      <c r="E133" s="540"/>
      <c r="H133" s="540"/>
      <c r="I133" s="542"/>
      <c r="J133" s="540"/>
    </row>
    <row r="134" spans="4:10" ht="15.75" customHeight="1" x14ac:dyDescent="0.25">
      <c r="D134" s="540"/>
      <c r="E134" s="540"/>
      <c r="H134" s="540"/>
      <c r="I134" s="542"/>
      <c r="J134" s="540"/>
    </row>
    <row r="135" spans="4:10" ht="15.75" customHeight="1" x14ac:dyDescent="0.25">
      <c r="D135" s="540"/>
      <c r="E135" s="540"/>
      <c r="H135" s="540"/>
      <c r="I135" s="542"/>
      <c r="J135" s="540"/>
    </row>
    <row r="136" spans="4:10" ht="15.75" customHeight="1" x14ac:dyDescent="0.25">
      <c r="D136" s="540"/>
      <c r="E136" s="540"/>
      <c r="H136" s="540"/>
      <c r="I136" s="542"/>
      <c r="J136" s="540"/>
    </row>
    <row r="137" spans="4:10" ht="15.75" customHeight="1" x14ac:dyDescent="0.25">
      <c r="D137" s="540"/>
      <c r="E137" s="540"/>
      <c r="H137" s="540"/>
      <c r="I137" s="542"/>
      <c r="J137" s="540"/>
    </row>
    <row r="138" spans="4:10" ht="15.75" customHeight="1" x14ac:dyDescent="0.25">
      <c r="D138" s="540"/>
      <c r="E138" s="540"/>
      <c r="H138" s="540"/>
      <c r="I138" s="542"/>
      <c r="J138" s="540"/>
    </row>
    <row r="139" spans="4:10" ht="15.75" customHeight="1" x14ac:dyDescent="0.25">
      <c r="D139" s="540"/>
      <c r="E139" s="540"/>
      <c r="H139" s="540"/>
      <c r="I139" s="542"/>
      <c r="J139" s="540"/>
    </row>
    <row r="140" spans="4:10" ht="15.75" customHeight="1" x14ac:dyDescent="0.25">
      <c r="D140" s="540"/>
      <c r="E140" s="540"/>
      <c r="H140" s="540"/>
      <c r="I140" s="542"/>
      <c r="J140" s="540"/>
    </row>
    <row r="141" spans="4:10" ht="15.75" customHeight="1" x14ac:dyDescent="0.25">
      <c r="D141" s="540"/>
      <c r="E141" s="540"/>
      <c r="H141" s="540"/>
      <c r="I141" s="542"/>
      <c r="J141" s="540"/>
    </row>
    <row r="142" spans="4:10" ht="15.75" customHeight="1" x14ac:dyDescent="0.25">
      <c r="D142" s="540"/>
      <c r="E142" s="540"/>
      <c r="H142" s="540"/>
      <c r="I142" s="542"/>
      <c r="J142" s="540"/>
    </row>
    <row r="143" spans="4:10" ht="15.75" customHeight="1" x14ac:dyDescent="0.25">
      <c r="D143" s="540"/>
      <c r="E143" s="540"/>
      <c r="H143" s="540"/>
      <c r="I143" s="542"/>
      <c r="J143" s="540"/>
    </row>
    <row r="144" spans="4:10" ht="15.75" customHeight="1" x14ac:dyDescent="0.25">
      <c r="D144" s="540"/>
      <c r="E144" s="540"/>
      <c r="H144" s="540"/>
      <c r="I144" s="542"/>
      <c r="J144" s="540"/>
    </row>
    <row r="145" spans="4:10" ht="15.75" customHeight="1" x14ac:dyDescent="0.25">
      <c r="D145" s="540"/>
      <c r="E145" s="540"/>
      <c r="H145" s="540"/>
      <c r="I145" s="542"/>
      <c r="J145" s="540"/>
    </row>
    <row r="146" spans="4:10" ht="15.75" customHeight="1" x14ac:dyDescent="0.25">
      <c r="D146" s="540"/>
      <c r="E146" s="540"/>
      <c r="H146" s="540"/>
      <c r="I146" s="542"/>
      <c r="J146" s="540"/>
    </row>
    <row r="147" spans="4:10" ht="15.75" customHeight="1" x14ac:dyDescent="0.25">
      <c r="D147" s="540"/>
      <c r="E147" s="540"/>
      <c r="H147" s="540"/>
      <c r="I147" s="542"/>
      <c r="J147" s="540"/>
    </row>
    <row r="148" spans="4:10" ht="15.75" customHeight="1" x14ac:dyDescent="0.25">
      <c r="D148" s="540"/>
      <c r="E148" s="540"/>
      <c r="H148" s="540"/>
      <c r="I148" s="542"/>
      <c r="J148" s="540"/>
    </row>
    <row r="149" spans="4:10" ht="15.75" customHeight="1" x14ac:dyDescent="0.25">
      <c r="D149" s="540"/>
      <c r="E149" s="540"/>
      <c r="H149" s="540"/>
      <c r="I149" s="542"/>
      <c r="J149" s="540"/>
    </row>
    <row r="150" spans="4:10" ht="15.75" customHeight="1" x14ac:dyDescent="0.25">
      <c r="D150" s="540"/>
      <c r="E150" s="540"/>
      <c r="H150" s="540"/>
      <c r="I150" s="542"/>
      <c r="J150" s="540"/>
    </row>
    <row r="151" spans="4:10" ht="15.75" customHeight="1" x14ac:dyDescent="0.25">
      <c r="D151" s="540"/>
      <c r="E151" s="540"/>
      <c r="H151" s="540"/>
      <c r="I151" s="542"/>
      <c r="J151" s="540"/>
    </row>
    <row r="152" spans="4:10" ht="15.75" customHeight="1" x14ac:dyDescent="0.25">
      <c r="D152" s="540"/>
      <c r="E152" s="540"/>
      <c r="H152" s="540"/>
      <c r="I152" s="542"/>
      <c r="J152" s="540"/>
    </row>
    <row r="153" spans="4:10" ht="15.75" customHeight="1" x14ac:dyDescent="0.25">
      <c r="D153" s="540"/>
      <c r="E153" s="540"/>
      <c r="H153" s="540"/>
      <c r="I153" s="542"/>
      <c r="J153" s="540"/>
    </row>
    <row r="154" spans="4:10" ht="15.75" customHeight="1" x14ac:dyDescent="0.25">
      <c r="D154" s="540"/>
      <c r="E154" s="540"/>
      <c r="H154" s="540"/>
      <c r="I154" s="542"/>
      <c r="J154" s="540"/>
    </row>
    <row r="155" spans="4:10" ht="15.75" customHeight="1" x14ac:dyDescent="0.25">
      <c r="D155" s="540"/>
      <c r="E155" s="540"/>
      <c r="H155" s="540"/>
      <c r="I155" s="542"/>
      <c r="J155" s="540"/>
    </row>
    <row r="156" spans="4:10" ht="15.75" customHeight="1" x14ac:dyDescent="0.25">
      <c r="D156" s="540"/>
      <c r="E156" s="540"/>
      <c r="H156" s="540"/>
      <c r="I156" s="542"/>
      <c r="J156" s="540"/>
    </row>
    <row r="157" spans="4:10" ht="15.75" customHeight="1" x14ac:dyDescent="0.25">
      <c r="D157" s="540"/>
      <c r="E157" s="540"/>
      <c r="H157" s="540"/>
      <c r="I157" s="542"/>
      <c r="J157" s="540"/>
    </row>
    <row r="158" spans="4:10" ht="15.75" customHeight="1" x14ac:dyDescent="0.25">
      <c r="D158" s="540"/>
      <c r="E158" s="540"/>
      <c r="H158" s="540"/>
      <c r="I158" s="542"/>
      <c r="J158" s="540"/>
    </row>
    <row r="159" spans="4:10" ht="15.75" customHeight="1" x14ac:dyDescent="0.25">
      <c r="D159" s="540"/>
      <c r="E159" s="540"/>
      <c r="H159" s="540"/>
      <c r="I159" s="542"/>
      <c r="J159" s="540"/>
    </row>
    <row r="160" spans="4:10" ht="15.75" customHeight="1" x14ac:dyDescent="0.25">
      <c r="D160" s="540"/>
      <c r="E160" s="540"/>
      <c r="H160" s="540"/>
      <c r="I160" s="542"/>
      <c r="J160" s="540"/>
    </row>
    <row r="161" spans="4:10" ht="15.75" customHeight="1" x14ac:dyDescent="0.25">
      <c r="D161" s="540"/>
      <c r="E161" s="540"/>
      <c r="H161" s="540"/>
      <c r="I161" s="542"/>
      <c r="J161" s="540"/>
    </row>
    <row r="162" spans="4:10" ht="15.75" customHeight="1" x14ac:dyDescent="0.25">
      <c r="D162" s="540"/>
      <c r="E162" s="540"/>
      <c r="H162" s="540"/>
      <c r="I162" s="542"/>
      <c r="J162" s="540"/>
    </row>
    <row r="163" spans="4:10" ht="15.75" customHeight="1" x14ac:dyDescent="0.25">
      <c r="D163" s="540"/>
      <c r="E163" s="540"/>
      <c r="H163" s="540"/>
      <c r="I163" s="542"/>
      <c r="J163" s="540"/>
    </row>
    <row r="164" spans="4:10" ht="15.75" customHeight="1" x14ac:dyDescent="0.25">
      <c r="D164" s="540"/>
      <c r="E164" s="540"/>
      <c r="H164" s="540"/>
      <c r="I164" s="542"/>
      <c r="J164" s="540"/>
    </row>
    <row r="165" spans="4:10" ht="15.75" customHeight="1" x14ac:dyDescent="0.25">
      <c r="D165" s="540"/>
      <c r="E165" s="540"/>
      <c r="H165" s="540"/>
      <c r="I165" s="542"/>
      <c r="J165" s="540"/>
    </row>
    <row r="166" spans="4:10" ht="15.75" customHeight="1" x14ac:dyDescent="0.25">
      <c r="D166" s="540"/>
      <c r="E166" s="540"/>
      <c r="H166" s="540"/>
      <c r="I166" s="542"/>
      <c r="J166" s="540"/>
    </row>
    <row r="167" spans="4:10" ht="15.75" customHeight="1" x14ac:dyDescent="0.25">
      <c r="D167" s="540"/>
      <c r="E167" s="540"/>
      <c r="H167" s="540"/>
      <c r="I167" s="542"/>
      <c r="J167" s="540"/>
    </row>
    <row r="168" spans="4:10" ht="15.75" customHeight="1" x14ac:dyDescent="0.25">
      <c r="D168" s="540"/>
      <c r="E168" s="540"/>
      <c r="H168" s="540"/>
      <c r="I168" s="542"/>
      <c r="J168" s="540"/>
    </row>
    <row r="169" spans="4:10" ht="15.75" customHeight="1" x14ac:dyDescent="0.25">
      <c r="D169" s="540"/>
      <c r="E169" s="540"/>
      <c r="H169" s="540"/>
      <c r="I169" s="542"/>
      <c r="J169" s="540"/>
    </row>
    <row r="170" spans="4:10" ht="15.75" customHeight="1" x14ac:dyDescent="0.25">
      <c r="D170" s="540"/>
      <c r="E170" s="540"/>
      <c r="H170" s="540"/>
      <c r="I170" s="542"/>
      <c r="J170" s="540"/>
    </row>
    <row r="171" spans="4:10" ht="15.75" customHeight="1" x14ac:dyDescent="0.25">
      <c r="D171" s="540"/>
      <c r="E171" s="540"/>
      <c r="H171" s="540"/>
      <c r="I171" s="542"/>
      <c r="J171" s="540"/>
    </row>
    <row r="172" spans="4:10" ht="15.75" customHeight="1" x14ac:dyDescent="0.25">
      <c r="D172" s="540"/>
      <c r="E172" s="540"/>
      <c r="H172" s="540"/>
      <c r="I172" s="542"/>
      <c r="J172" s="540"/>
    </row>
    <row r="173" spans="4:10" ht="15.75" customHeight="1" x14ac:dyDescent="0.25">
      <c r="D173" s="540"/>
      <c r="E173" s="540"/>
      <c r="H173" s="540"/>
      <c r="I173" s="542"/>
      <c r="J173" s="540"/>
    </row>
    <row r="174" spans="4:10" ht="15.75" customHeight="1" x14ac:dyDescent="0.25">
      <c r="D174" s="540"/>
      <c r="E174" s="540"/>
      <c r="H174" s="540"/>
      <c r="I174" s="542"/>
      <c r="J174" s="540"/>
    </row>
    <row r="175" spans="4:10" ht="15.75" customHeight="1" x14ac:dyDescent="0.25">
      <c r="D175" s="540"/>
      <c r="E175" s="540"/>
      <c r="H175" s="540"/>
      <c r="I175" s="542"/>
      <c r="J175" s="540"/>
    </row>
    <row r="176" spans="4:10" ht="15.75" customHeight="1" x14ac:dyDescent="0.25">
      <c r="D176" s="540"/>
      <c r="E176" s="540"/>
      <c r="H176" s="540"/>
      <c r="I176" s="542"/>
      <c r="J176" s="540"/>
    </row>
    <row r="177" spans="4:10" ht="15.75" customHeight="1" x14ac:dyDescent="0.25">
      <c r="D177" s="540"/>
      <c r="E177" s="540"/>
      <c r="H177" s="540"/>
      <c r="I177" s="542"/>
      <c r="J177" s="540"/>
    </row>
    <row r="178" spans="4:10" ht="15.75" customHeight="1" x14ac:dyDescent="0.25">
      <c r="D178" s="540"/>
      <c r="E178" s="540"/>
      <c r="H178" s="540"/>
      <c r="I178" s="542"/>
      <c r="J178" s="540"/>
    </row>
    <row r="179" spans="4:10" ht="15.75" customHeight="1" x14ac:dyDescent="0.25">
      <c r="D179" s="540"/>
      <c r="E179" s="540"/>
      <c r="H179" s="540"/>
      <c r="I179" s="542"/>
      <c r="J179" s="540"/>
    </row>
    <row r="180" spans="4:10" ht="15.75" customHeight="1" x14ac:dyDescent="0.25">
      <c r="D180" s="540"/>
      <c r="E180" s="540"/>
      <c r="H180" s="540"/>
      <c r="I180" s="542"/>
      <c r="J180" s="540"/>
    </row>
    <row r="181" spans="4:10" ht="15.75" customHeight="1" x14ac:dyDescent="0.25">
      <c r="D181" s="540"/>
      <c r="E181" s="540"/>
      <c r="H181" s="540"/>
      <c r="I181" s="542"/>
      <c r="J181" s="540"/>
    </row>
    <row r="182" spans="4:10" ht="15.75" customHeight="1" x14ac:dyDescent="0.25">
      <c r="D182" s="540"/>
      <c r="E182" s="540"/>
      <c r="H182" s="540"/>
      <c r="I182" s="542"/>
      <c r="J182" s="540"/>
    </row>
    <row r="183" spans="4:10" ht="15.75" customHeight="1" x14ac:dyDescent="0.25">
      <c r="D183" s="540"/>
      <c r="E183" s="540"/>
      <c r="H183" s="540"/>
      <c r="I183" s="542"/>
      <c r="J183" s="540"/>
    </row>
    <row r="184" spans="4:10" ht="15.75" customHeight="1" x14ac:dyDescent="0.25">
      <c r="D184" s="540"/>
      <c r="E184" s="540"/>
      <c r="H184" s="540"/>
      <c r="I184" s="542"/>
      <c r="J184" s="540"/>
    </row>
    <row r="185" spans="4:10" ht="15.75" customHeight="1" x14ac:dyDescent="0.25">
      <c r="D185" s="540"/>
      <c r="E185" s="540"/>
      <c r="H185" s="540"/>
      <c r="I185" s="542"/>
      <c r="J185" s="540"/>
    </row>
    <row r="186" spans="4:10" ht="15.75" customHeight="1" x14ac:dyDescent="0.25">
      <c r="D186" s="540"/>
      <c r="E186" s="540"/>
      <c r="H186" s="540"/>
      <c r="I186" s="542"/>
      <c r="J186" s="540"/>
    </row>
    <row r="187" spans="4:10" ht="15.75" customHeight="1" x14ac:dyDescent="0.25">
      <c r="D187" s="540"/>
      <c r="E187" s="540"/>
      <c r="H187" s="540"/>
      <c r="I187" s="542"/>
      <c r="J187" s="540"/>
    </row>
    <row r="188" spans="4:10" ht="15.75" customHeight="1" x14ac:dyDescent="0.25">
      <c r="D188" s="540"/>
      <c r="E188" s="540"/>
      <c r="H188" s="540"/>
      <c r="I188" s="542"/>
      <c r="J188" s="540"/>
    </row>
    <row r="189" spans="4:10" ht="15.75" customHeight="1" x14ac:dyDescent="0.25">
      <c r="D189" s="540"/>
      <c r="E189" s="540"/>
      <c r="H189" s="540"/>
      <c r="I189" s="542"/>
      <c r="J189" s="540"/>
    </row>
    <row r="190" spans="4:10" ht="15.75" customHeight="1" x14ac:dyDescent="0.25">
      <c r="D190" s="540"/>
      <c r="E190" s="540"/>
      <c r="H190" s="540"/>
      <c r="I190" s="542"/>
      <c r="J190" s="540"/>
    </row>
    <row r="191" spans="4:10" ht="15.75" customHeight="1" x14ac:dyDescent="0.25">
      <c r="D191" s="540"/>
      <c r="E191" s="540"/>
      <c r="H191" s="540"/>
      <c r="I191" s="542"/>
      <c r="J191" s="540"/>
    </row>
    <row r="192" spans="4:10" ht="15.75" customHeight="1" x14ac:dyDescent="0.25">
      <c r="D192" s="540"/>
      <c r="E192" s="540"/>
      <c r="H192" s="540"/>
      <c r="I192" s="542"/>
      <c r="J192" s="540"/>
    </row>
    <row r="193" spans="4:10" ht="15.75" customHeight="1" x14ac:dyDescent="0.25">
      <c r="D193" s="540"/>
      <c r="E193" s="540"/>
      <c r="H193" s="540"/>
      <c r="I193" s="542"/>
      <c r="J193" s="540"/>
    </row>
    <row r="194" spans="4:10" ht="15.75" customHeight="1" x14ac:dyDescent="0.25">
      <c r="D194" s="540"/>
      <c r="E194" s="540"/>
      <c r="H194" s="540"/>
      <c r="I194" s="542"/>
      <c r="J194" s="540"/>
    </row>
    <row r="195" spans="4:10" ht="15.75" customHeight="1" x14ac:dyDescent="0.25">
      <c r="D195" s="540"/>
      <c r="E195" s="540"/>
      <c r="H195" s="540"/>
      <c r="I195" s="542"/>
      <c r="J195" s="540"/>
    </row>
    <row r="196" spans="4:10" ht="15.75" customHeight="1" x14ac:dyDescent="0.25">
      <c r="D196" s="540"/>
      <c r="E196" s="540"/>
      <c r="H196" s="540"/>
      <c r="I196" s="542"/>
      <c r="J196" s="540"/>
    </row>
    <row r="197" spans="4:10" ht="15.75" customHeight="1" x14ac:dyDescent="0.25">
      <c r="D197" s="540"/>
      <c r="E197" s="540"/>
      <c r="H197" s="540"/>
      <c r="I197" s="542"/>
      <c r="J197" s="540"/>
    </row>
    <row r="198" spans="4:10" ht="15.75" customHeight="1" x14ac:dyDescent="0.25">
      <c r="D198" s="540"/>
      <c r="E198" s="540"/>
      <c r="H198" s="540"/>
      <c r="I198" s="542"/>
      <c r="J198" s="540"/>
    </row>
    <row r="199" spans="4:10" ht="15.75" customHeight="1" x14ac:dyDescent="0.25">
      <c r="D199" s="540"/>
      <c r="E199" s="540"/>
      <c r="H199" s="540"/>
      <c r="I199" s="542"/>
      <c r="J199" s="540"/>
    </row>
    <row r="200" spans="4:10" ht="15.75" customHeight="1" x14ac:dyDescent="0.25">
      <c r="D200" s="540"/>
      <c r="E200" s="540"/>
      <c r="H200" s="540"/>
      <c r="I200" s="542"/>
      <c r="J200" s="540"/>
    </row>
    <row r="201" spans="4:10" ht="15.75" customHeight="1" x14ac:dyDescent="0.25">
      <c r="D201" s="540"/>
      <c r="E201" s="540"/>
      <c r="H201" s="540"/>
      <c r="I201" s="542"/>
      <c r="J201" s="540"/>
    </row>
    <row r="202" spans="4:10" ht="15.75" customHeight="1" x14ac:dyDescent="0.25">
      <c r="D202" s="540"/>
      <c r="E202" s="540"/>
      <c r="H202" s="540"/>
      <c r="I202" s="542"/>
      <c r="J202" s="540"/>
    </row>
    <row r="203" spans="4:10" ht="15.75" customHeight="1" x14ac:dyDescent="0.25">
      <c r="D203" s="540"/>
      <c r="E203" s="540"/>
      <c r="H203" s="540"/>
      <c r="I203" s="542"/>
      <c r="J203" s="540"/>
    </row>
    <row r="204" spans="4:10" ht="15.75" customHeight="1" x14ac:dyDescent="0.25">
      <c r="D204" s="540"/>
      <c r="E204" s="540"/>
      <c r="H204" s="540"/>
      <c r="I204" s="542"/>
      <c r="J204" s="540"/>
    </row>
    <row r="205" spans="4:10" ht="15.75" customHeight="1" x14ac:dyDescent="0.25">
      <c r="D205" s="540"/>
      <c r="E205" s="540"/>
      <c r="H205" s="540"/>
      <c r="I205" s="542"/>
      <c r="J205" s="540"/>
    </row>
    <row r="206" spans="4:10" ht="15.75" customHeight="1" x14ac:dyDescent="0.25">
      <c r="D206" s="540"/>
      <c r="E206" s="540"/>
      <c r="H206" s="540"/>
      <c r="I206" s="542"/>
      <c r="J206" s="540"/>
    </row>
    <row r="207" spans="4:10" ht="15.75" customHeight="1" x14ac:dyDescent="0.25">
      <c r="D207" s="540"/>
      <c r="E207" s="540"/>
      <c r="H207" s="540"/>
      <c r="I207" s="542"/>
      <c r="J207" s="540"/>
    </row>
    <row r="208" spans="4:10" ht="15.75" customHeight="1" x14ac:dyDescent="0.25">
      <c r="D208" s="540"/>
      <c r="E208" s="540"/>
      <c r="H208" s="540"/>
      <c r="I208" s="542"/>
      <c r="J208" s="540"/>
    </row>
    <row r="209" spans="4:10" ht="15.75" customHeight="1" x14ac:dyDescent="0.25">
      <c r="D209" s="540"/>
      <c r="E209" s="540"/>
      <c r="H209" s="540"/>
      <c r="I209" s="542"/>
      <c r="J209" s="540"/>
    </row>
    <row r="210" spans="4:10" ht="15.75" customHeight="1" x14ac:dyDescent="0.25">
      <c r="D210" s="540"/>
      <c r="E210" s="540"/>
      <c r="H210" s="540"/>
      <c r="I210" s="542"/>
      <c r="J210" s="540"/>
    </row>
    <row r="211" spans="4:10" ht="15.75" customHeight="1" x14ac:dyDescent="0.25">
      <c r="D211" s="540"/>
      <c r="E211" s="540"/>
      <c r="H211" s="540"/>
      <c r="I211" s="542"/>
      <c r="J211" s="540"/>
    </row>
    <row r="212" spans="4:10" ht="15.75" customHeight="1" x14ac:dyDescent="0.25">
      <c r="D212" s="540"/>
      <c r="E212" s="540"/>
      <c r="H212" s="540"/>
      <c r="I212" s="542"/>
      <c r="J212" s="540"/>
    </row>
    <row r="213" spans="4:10" ht="15.75" customHeight="1" x14ac:dyDescent="0.25">
      <c r="D213" s="540"/>
      <c r="E213" s="540"/>
      <c r="H213" s="540"/>
      <c r="I213" s="542"/>
      <c r="J213" s="540"/>
    </row>
    <row r="214" spans="4:10" ht="15.75" customHeight="1" x14ac:dyDescent="0.25">
      <c r="D214" s="540"/>
      <c r="E214" s="540"/>
      <c r="H214" s="540"/>
      <c r="I214" s="542"/>
      <c r="J214" s="540"/>
    </row>
    <row r="215" spans="4:10" ht="15.75" customHeight="1" x14ac:dyDescent="0.25">
      <c r="D215" s="540"/>
      <c r="E215" s="540"/>
      <c r="H215" s="540"/>
      <c r="I215" s="542"/>
      <c r="J215" s="540"/>
    </row>
    <row r="216" spans="4:10" ht="15.75" customHeight="1" x14ac:dyDescent="0.25">
      <c r="D216" s="540"/>
      <c r="E216" s="540"/>
      <c r="H216" s="540"/>
      <c r="I216" s="542"/>
      <c r="J216" s="540"/>
    </row>
    <row r="217" spans="4:10" ht="15.75" customHeight="1" x14ac:dyDescent="0.25">
      <c r="D217" s="540"/>
      <c r="E217" s="540"/>
      <c r="H217" s="540"/>
      <c r="I217" s="542"/>
      <c r="J217" s="540"/>
    </row>
    <row r="218" spans="4:10" ht="15.75" customHeight="1" x14ac:dyDescent="0.25">
      <c r="D218" s="540"/>
      <c r="E218" s="540"/>
      <c r="H218" s="540"/>
      <c r="I218" s="542"/>
      <c r="J218" s="540"/>
    </row>
    <row r="219" spans="4:10" ht="15.75" customHeight="1" x14ac:dyDescent="0.25">
      <c r="D219" s="540"/>
      <c r="E219" s="540"/>
      <c r="H219" s="540"/>
      <c r="I219" s="542"/>
      <c r="J219" s="540"/>
    </row>
    <row r="220" spans="4:10" ht="15.75" customHeight="1" x14ac:dyDescent="0.25">
      <c r="D220" s="540"/>
      <c r="E220" s="540"/>
      <c r="H220" s="540"/>
      <c r="I220" s="542"/>
      <c r="J220" s="540"/>
    </row>
    <row r="221" spans="4:10" ht="15.75" customHeight="1" x14ac:dyDescent="0.25">
      <c r="D221" s="540"/>
      <c r="E221" s="540"/>
      <c r="H221" s="540"/>
      <c r="I221" s="542"/>
      <c r="J221" s="540"/>
    </row>
    <row r="222" spans="4:10" ht="15.75" customHeight="1" x14ac:dyDescent="0.25">
      <c r="D222" s="540"/>
      <c r="E222" s="540"/>
      <c r="H222" s="540"/>
      <c r="I222" s="542"/>
      <c r="J222" s="540"/>
    </row>
    <row r="223" spans="4:10" ht="15.75" customHeight="1" x14ac:dyDescent="0.25">
      <c r="D223" s="540"/>
      <c r="E223" s="540"/>
      <c r="H223" s="540"/>
      <c r="I223" s="542"/>
      <c r="J223" s="540"/>
    </row>
    <row r="224" spans="4:10" ht="15.75" customHeight="1" x14ac:dyDescent="0.25">
      <c r="D224" s="540"/>
      <c r="E224" s="540"/>
      <c r="H224" s="540"/>
      <c r="I224" s="542"/>
      <c r="J224" s="540"/>
    </row>
    <row r="225" spans="4:10" ht="15.75" customHeight="1" x14ac:dyDescent="0.25">
      <c r="D225" s="540"/>
      <c r="E225" s="540"/>
      <c r="H225" s="540"/>
      <c r="I225" s="542"/>
      <c r="J225" s="540"/>
    </row>
    <row r="226" spans="4:10" ht="15.75" customHeight="1" x14ac:dyDescent="0.25">
      <c r="D226" s="540"/>
      <c r="E226" s="540"/>
      <c r="H226" s="540"/>
      <c r="I226" s="542"/>
      <c r="J226" s="540"/>
    </row>
    <row r="227" spans="4:10" ht="15.75" customHeight="1" x14ac:dyDescent="0.25">
      <c r="D227" s="540"/>
      <c r="E227" s="540"/>
      <c r="H227" s="540"/>
      <c r="I227" s="542"/>
      <c r="J227" s="540"/>
    </row>
    <row r="228" spans="4:10" ht="15.75" customHeight="1" x14ac:dyDescent="0.25">
      <c r="D228" s="540"/>
      <c r="E228" s="540"/>
      <c r="H228" s="540"/>
      <c r="I228" s="542"/>
      <c r="J228" s="540"/>
    </row>
    <row r="229" spans="4:10" ht="15.75" customHeight="1" x14ac:dyDescent="0.25">
      <c r="D229" s="540"/>
      <c r="E229" s="540"/>
      <c r="H229" s="540"/>
      <c r="I229" s="542"/>
      <c r="J229" s="540"/>
    </row>
    <row r="230" spans="4:10" ht="15.75" customHeight="1" x14ac:dyDescent="0.25">
      <c r="D230" s="540"/>
      <c r="E230" s="540"/>
      <c r="H230" s="540"/>
      <c r="I230" s="542"/>
      <c r="J230" s="540"/>
    </row>
    <row r="231" spans="4:10" ht="15.75" customHeight="1" x14ac:dyDescent="0.25">
      <c r="D231" s="540"/>
      <c r="E231" s="540"/>
      <c r="H231" s="540"/>
      <c r="I231" s="542"/>
      <c r="J231" s="540"/>
    </row>
    <row r="232" spans="4:10" ht="15.75" customHeight="1" x14ac:dyDescent="0.25">
      <c r="D232" s="540"/>
      <c r="E232" s="540"/>
      <c r="H232" s="540"/>
      <c r="I232" s="542"/>
      <c r="J232" s="540"/>
    </row>
    <row r="233" spans="4:10" ht="15.75" customHeight="1" x14ac:dyDescent="0.25">
      <c r="D233" s="540"/>
      <c r="E233" s="540"/>
      <c r="H233" s="540"/>
      <c r="I233" s="542"/>
      <c r="J233" s="540"/>
    </row>
    <row r="234" spans="4:10" ht="15.75" customHeight="1" x14ac:dyDescent="0.25">
      <c r="D234" s="540"/>
      <c r="E234" s="540"/>
      <c r="H234" s="540"/>
      <c r="I234" s="542"/>
      <c r="J234" s="540"/>
    </row>
    <row r="235" spans="4:10" ht="15.75" customHeight="1" x14ac:dyDescent="0.25">
      <c r="D235" s="540"/>
      <c r="E235" s="540"/>
      <c r="H235" s="540"/>
      <c r="I235" s="542"/>
      <c r="J235" s="540"/>
    </row>
    <row r="236" spans="4:10" ht="15.75" customHeight="1" x14ac:dyDescent="0.25">
      <c r="D236" s="540"/>
      <c r="E236" s="540"/>
      <c r="H236" s="540"/>
      <c r="I236" s="542"/>
      <c r="J236" s="540"/>
    </row>
    <row r="237" spans="4:10" ht="15.75" customHeight="1" x14ac:dyDescent="0.25">
      <c r="D237" s="540"/>
      <c r="E237" s="540"/>
      <c r="H237" s="540"/>
      <c r="I237" s="542"/>
      <c r="J237" s="540"/>
    </row>
    <row r="238" spans="4:10" ht="15.75" customHeight="1" x14ac:dyDescent="0.25">
      <c r="D238" s="540"/>
      <c r="E238" s="540"/>
      <c r="H238" s="540"/>
      <c r="I238" s="542"/>
      <c r="J238" s="540"/>
    </row>
    <row r="239" spans="4:10" ht="15.75" customHeight="1" x14ac:dyDescent="0.25">
      <c r="D239" s="540"/>
      <c r="E239" s="540"/>
      <c r="H239" s="540"/>
      <c r="I239" s="542"/>
      <c r="J239" s="540"/>
    </row>
    <row r="240" spans="4:10" ht="15.75" customHeight="1" x14ac:dyDescent="0.25">
      <c r="D240" s="540"/>
      <c r="E240" s="540"/>
      <c r="H240" s="540"/>
      <c r="I240" s="542"/>
      <c r="J240" s="540"/>
    </row>
    <row r="241" spans="4:10" ht="15.75" customHeight="1" x14ac:dyDescent="0.25">
      <c r="D241" s="540"/>
      <c r="E241" s="540"/>
      <c r="H241" s="540"/>
      <c r="I241" s="542"/>
      <c r="J241" s="540"/>
    </row>
    <row r="242" spans="4:10" ht="15.75" customHeight="1" x14ac:dyDescent="0.25">
      <c r="D242" s="540"/>
      <c r="E242" s="540"/>
      <c r="H242" s="540"/>
      <c r="I242" s="542"/>
      <c r="J242" s="540"/>
    </row>
    <row r="243" spans="4:10" ht="15.75" customHeight="1" x14ac:dyDescent="0.25">
      <c r="D243" s="540"/>
      <c r="E243" s="540"/>
      <c r="H243" s="540"/>
      <c r="I243" s="542"/>
      <c r="J243" s="540"/>
    </row>
    <row r="244" spans="4:10" ht="15.75" customHeight="1" x14ac:dyDescent="0.25">
      <c r="D244" s="540"/>
      <c r="E244" s="540"/>
      <c r="H244" s="540"/>
      <c r="I244" s="542"/>
      <c r="J244" s="540"/>
    </row>
    <row r="245" spans="4:10" ht="15.75" customHeight="1" x14ac:dyDescent="0.25">
      <c r="D245" s="540"/>
      <c r="E245" s="540"/>
      <c r="H245" s="540"/>
      <c r="I245" s="542"/>
      <c r="J245" s="540"/>
    </row>
    <row r="246" spans="4:10" ht="15.75" customHeight="1" x14ac:dyDescent="0.25">
      <c r="D246" s="540"/>
      <c r="E246" s="540"/>
      <c r="H246" s="540"/>
      <c r="I246" s="542"/>
      <c r="J246" s="540"/>
    </row>
    <row r="247" spans="4:10" ht="15.75" customHeight="1" x14ac:dyDescent="0.25">
      <c r="D247" s="540"/>
      <c r="E247" s="540"/>
      <c r="H247" s="540"/>
      <c r="I247" s="542"/>
      <c r="J247" s="540"/>
    </row>
    <row r="248" spans="4:10" ht="15.75" customHeight="1" x14ac:dyDescent="0.25">
      <c r="D248" s="540"/>
      <c r="E248" s="540"/>
      <c r="H248" s="540"/>
      <c r="I248" s="542"/>
      <c r="J248" s="540"/>
    </row>
    <row r="249" spans="4:10" ht="15.75" customHeight="1" x14ac:dyDescent="0.25">
      <c r="D249" s="540"/>
      <c r="E249" s="540"/>
      <c r="H249" s="540"/>
      <c r="I249" s="542"/>
      <c r="J249" s="540"/>
    </row>
    <row r="250" spans="4:10" ht="15.75" customHeight="1" x14ac:dyDescent="0.25">
      <c r="D250" s="540"/>
      <c r="E250" s="540"/>
      <c r="H250" s="540"/>
      <c r="I250" s="542"/>
      <c r="J250" s="540"/>
    </row>
    <row r="251" spans="4:10" ht="15.75" customHeight="1" x14ac:dyDescent="0.25">
      <c r="D251" s="540"/>
      <c r="E251" s="540"/>
      <c r="H251" s="540"/>
      <c r="I251" s="542"/>
      <c r="J251" s="540"/>
    </row>
    <row r="252" spans="4:10" ht="15.75" customHeight="1" x14ac:dyDescent="0.25">
      <c r="D252" s="540"/>
      <c r="E252" s="540"/>
      <c r="H252" s="540"/>
      <c r="I252" s="542"/>
      <c r="J252" s="540"/>
    </row>
    <row r="253" spans="4:10" ht="15.75" customHeight="1" x14ac:dyDescent="0.25">
      <c r="D253" s="540"/>
      <c r="E253" s="540"/>
      <c r="H253" s="540"/>
      <c r="I253" s="542"/>
      <c r="J253" s="540"/>
    </row>
    <row r="254" spans="4:10" ht="15.75" customHeight="1" x14ac:dyDescent="0.25">
      <c r="D254" s="540"/>
      <c r="E254" s="540"/>
      <c r="H254" s="540"/>
      <c r="I254" s="542"/>
      <c r="J254" s="540"/>
    </row>
    <row r="255" spans="4:10" ht="15.75" customHeight="1" x14ac:dyDescent="0.25">
      <c r="D255" s="540"/>
      <c r="E255" s="540"/>
      <c r="H255" s="540"/>
      <c r="I255" s="542"/>
      <c r="J255" s="540"/>
    </row>
    <row r="256" spans="4:10" ht="15.75" customHeight="1" x14ac:dyDescent="0.25">
      <c r="D256" s="540"/>
      <c r="E256" s="540"/>
      <c r="H256" s="540"/>
      <c r="I256" s="542"/>
      <c r="J256" s="540"/>
    </row>
    <row r="257" spans="4:10" ht="15.75" customHeight="1" x14ac:dyDescent="0.25">
      <c r="D257" s="540"/>
      <c r="E257" s="540"/>
      <c r="H257" s="540"/>
      <c r="I257" s="542"/>
      <c r="J257" s="540"/>
    </row>
    <row r="258" spans="4:10" ht="15.75" customHeight="1" x14ac:dyDescent="0.25">
      <c r="D258" s="540"/>
      <c r="E258" s="540"/>
      <c r="H258" s="540"/>
      <c r="I258" s="542"/>
      <c r="J258" s="540"/>
    </row>
    <row r="259" spans="4:10" ht="15.75" customHeight="1" x14ac:dyDescent="0.25">
      <c r="D259" s="540"/>
      <c r="E259" s="540"/>
      <c r="H259" s="540"/>
      <c r="I259" s="542"/>
      <c r="J259" s="540"/>
    </row>
    <row r="260" spans="4:10" ht="15.75" customHeight="1" x14ac:dyDescent="0.25">
      <c r="D260" s="540"/>
      <c r="E260" s="540"/>
      <c r="H260" s="540"/>
      <c r="I260" s="542"/>
      <c r="J260" s="540"/>
    </row>
    <row r="261" spans="4:10" ht="15.75" customHeight="1" x14ac:dyDescent="0.25">
      <c r="D261" s="540"/>
      <c r="E261" s="540"/>
      <c r="H261" s="540"/>
      <c r="I261" s="542"/>
      <c r="J261" s="540"/>
    </row>
    <row r="262" spans="4:10" ht="15.75" customHeight="1" x14ac:dyDescent="0.25">
      <c r="D262" s="540"/>
      <c r="E262" s="540"/>
      <c r="H262" s="540"/>
      <c r="I262" s="542"/>
      <c r="J262" s="540"/>
    </row>
    <row r="263" spans="4:10" ht="15.75" customHeight="1" x14ac:dyDescent="0.25">
      <c r="D263" s="540"/>
      <c r="E263" s="540"/>
      <c r="H263" s="540"/>
      <c r="I263" s="542"/>
      <c r="J263" s="540"/>
    </row>
    <row r="264" spans="4:10" ht="15.75" customHeight="1" x14ac:dyDescent="0.25">
      <c r="D264" s="540"/>
      <c r="E264" s="540"/>
      <c r="H264" s="540"/>
      <c r="I264" s="542"/>
      <c r="J264" s="540"/>
    </row>
    <row r="265" spans="4:10" ht="15.75" customHeight="1" x14ac:dyDescent="0.25">
      <c r="D265" s="540"/>
      <c r="E265" s="540"/>
      <c r="H265" s="540"/>
      <c r="I265" s="542"/>
      <c r="J265" s="540"/>
    </row>
    <row r="266" spans="4:10" ht="15.75" customHeight="1" x14ac:dyDescent="0.25">
      <c r="D266" s="540"/>
      <c r="E266" s="540"/>
      <c r="H266" s="540"/>
      <c r="I266" s="542"/>
      <c r="J266" s="540"/>
    </row>
    <row r="267" spans="4:10" ht="15.75" customHeight="1" x14ac:dyDescent="0.25">
      <c r="D267" s="540"/>
      <c r="E267" s="540"/>
      <c r="H267" s="540"/>
      <c r="I267" s="542"/>
      <c r="J267" s="540"/>
    </row>
    <row r="268" spans="4:10" ht="15.75" customHeight="1" x14ac:dyDescent="0.25">
      <c r="D268" s="540"/>
      <c r="E268" s="540"/>
      <c r="H268" s="540"/>
      <c r="I268" s="542"/>
      <c r="J268" s="540"/>
    </row>
    <row r="269" spans="4:10" ht="15.75" customHeight="1" x14ac:dyDescent="0.25">
      <c r="D269" s="540"/>
      <c r="E269" s="540"/>
      <c r="H269" s="540"/>
      <c r="I269" s="542"/>
      <c r="J269" s="540"/>
    </row>
    <row r="270" spans="4:10" ht="15.75" customHeight="1" x14ac:dyDescent="0.25">
      <c r="D270" s="540"/>
      <c r="E270" s="540"/>
      <c r="H270" s="540"/>
      <c r="I270" s="542"/>
      <c r="J270" s="540"/>
    </row>
    <row r="271" spans="4:10" ht="15.75" customHeight="1" x14ac:dyDescent="0.25">
      <c r="D271" s="540"/>
      <c r="E271" s="540"/>
      <c r="H271" s="540"/>
      <c r="I271" s="542"/>
      <c r="J271" s="540"/>
    </row>
    <row r="272" spans="4:10" ht="15.75" customHeight="1" x14ac:dyDescent="0.25">
      <c r="D272" s="540"/>
      <c r="E272" s="540"/>
      <c r="H272" s="540"/>
      <c r="I272" s="542"/>
      <c r="J272" s="540"/>
    </row>
    <row r="273" spans="4:10" ht="15.75" customHeight="1" x14ac:dyDescent="0.25">
      <c r="D273" s="540"/>
      <c r="E273" s="540"/>
      <c r="H273" s="540"/>
      <c r="I273" s="542"/>
      <c r="J273" s="540"/>
    </row>
    <row r="274" spans="4:10" ht="15.75" customHeight="1" x14ac:dyDescent="0.25">
      <c r="D274" s="540"/>
      <c r="E274" s="540"/>
      <c r="H274" s="540"/>
      <c r="I274" s="542"/>
      <c r="J274" s="540"/>
    </row>
    <row r="275" spans="4:10" ht="15.75" customHeight="1" x14ac:dyDescent="0.25">
      <c r="D275" s="540"/>
      <c r="E275" s="540"/>
      <c r="H275" s="540"/>
      <c r="I275" s="542"/>
      <c r="J275" s="540"/>
    </row>
    <row r="276" spans="4:10" ht="15.75" customHeight="1" x14ac:dyDescent="0.25">
      <c r="D276" s="540"/>
      <c r="E276" s="540"/>
      <c r="H276" s="540"/>
      <c r="I276" s="542"/>
      <c r="J276" s="540"/>
    </row>
    <row r="277" spans="4:10" ht="15.75" customHeight="1" x14ac:dyDescent="0.25">
      <c r="D277" s="540"/>
      <c r="E277" s="540"/>
      <c r="H277" s="540"/>
      <c r="I277" s="542"/>
      <c r="J277" s="540"/>
    </row>
    <row r="278" spans="4:10" ht="15.75" customHeight="1" x14ac:dyDescent="0.25">
      <c r="D278" s="540"/>
      <c r="E278" s="540"/>
      <c r="H278" s="540"/>
      <c r="I278" s="542"/>
      <c r="J278" s="540"/>
    </row>
    <row r="279" spans="4:10" ht="15.75" customHeight="1" x14ac:dyDescent="0.25">
      <c r="D279" s="540"/>
      <c r="E279" s="540"/>
      <c r="H279" s="540"/>
      <c r="I279" s="542"/>
      <c r="J279" s="540"/>
    </row>
    <row r="280" spans="4:10" ht="15.75" customHeight="1" x14ac:dyDescent="0.25">
      <c r="D280" s="540"/>
      <c r="E280" s="540"/>
      <c r="H280" s="540"/>
      <c r="I280" s="542"/>
      <c r="J280" s="540"/>
    </row>
    <row r="281" spans="4:10" ht="15.75" customHeight="1" x14ac:dyDescent="0.25">
      <c r="D281" s="540"/>
      <c r="E281" s="540"/>
      <c r="H281" s="540"/>
      <c r="I281" s="542"/>
      <c r="J281" s="540"/>
    </row>
    <row r="282" spans="4:10" ht="15.75" customHeight="1" x14ac:dyDescent="0.25">
      <c r="D282" s="540"/>
      <c r="E282" s="540"/>
      <c r="H282" s="540"/>
      <c r="I282" s="542"/>
      <c r="J282" s="540"/>
    </row>
    <row r="283" spans="4:10" ht="15.75" customHeight="1" x14ac:dyDescent="0.25">
      <c r="D283" s="540"/>
      <c r="E283" s="540"/>
      <c r="H283" s="540"/>
      <c r="I283" s="542"/>
      <c r="J283" s="540"/>
    </row>
    <row r="284" spans="4:10" ht="15.75" customHeight="1" x14ac:dyDescent="0.25">
      <c r="D284" s="540"/>
      <c r="E284" s="540"/>
      <c r="H284" s="540"/>
      <c r="I284" s="542"/>
      <c r="J284" s="540"/>
    </row>
    <row r="285" spans="4:10" ht="15.75" customHeight="1" x14ac:dyDescent="0.25">
      <c r="D285" s="540"/>
      <c r="E285" s="540"/>
      <c r="H285" s="540"/>
      <c r="I285" s="542"/>
      <c r="J285" s="540"/>
    </row>
    <row r="286" spans="4:10" ht="15.75" customHeight="1" x14ac:dyDescent="0.25">
      <c r="D286" s="540"/>
      <c r="E286" s="540"/>
      <c r="H286" s="540"/>
      <c r="I286" s="542"/>
      <c r="J286" s="540"/>
    </row>
    <row r="287" spans="4:10" ht="15.75" customHeight="1" x14ac:dyDescent="0.25">
      <c r="D287" s="540"/>
      <c r="E287" s="540"/>
      <c r="H287" s="540"/>
      <c r="I287" s="542"/>
      <c r="J287" s="540"/>
    </row>
    <row r="288" spans="4:10" ht="15.75" customHeight="1" x14ac:dyDescent="0.25">
      <c r="D288" s="540"/>
      <c r="E288" s="540"/>
      <c r="H288" s="540"/>
      <c r="I288" s="542"/>
      <c r="J288" s="540"/>
    </row>
    <row r="289" spans="4:10" ht="15.75" customHeight="1" x14ac:dyDescent="0.25">
      <c r="D289" s="540"/>
      <c r="E289" s="540"/>
      <c r="H289" s="540"/>
      <c r="I289" s="542"/>
      <c r="J289" s="540"/>
    </row>
    <row r="290" spans="4:10" ht="15.75" customHeight="1" x14ac:dyDescent="0.25">
      <c r="D290" s="540"/>
      <c r="E290" s="540"/>
      <c r="H290" s="540"/>
      <c r="I290" s="542"/>
      <c r="J290" s="540"/>
    </row>
    <row r="291" spans="4:10" ht="15.75" customHeight="1" x14ac:dyDescent="0.25">
      <c r="D291" s="540"/>
      <c r="E291" s="540"/>
      <c r="H291" s="540"/>
      <c r="I291" s="542"/>
      <c r="J291" s="540"/>
    </row>
    <row r="292" spans="4:10" ht="15.75" customHeight="1" x14ac:dyDescent="0.25">
      <c r="D292" s="540"/>
      <c r="E292" s="540"/>
      <c r="H292" s="540"/>
      <c r="I292" s="542"/>
      <c r="J292" s="540"/>
    </row>
    <row r="293" spans="4:10" ht="15.75" customHeight="1" x14ac:dyDescent="0.25">
      <c r="D293" s="540"/>
      <c r="E293" s="540"/>
      <c r="H293" s="540"/>
      <c r="I293" s="542"/>
      <c r="J293" s="540"/>
    </row>
    <row r="294" spans="4:10" ht="15.75" customHeight="1" x14ac:dyDescent="0.25">
      <c r="D294" s="540"/>
      <c r="E294" s="540"/>
      <c r="H294" s="540"/>
      <c r="I294" s="542"/>
      <c r="J294" s="540"/>
    </row>
    <row r="295" spans="4:10" ht="15.75" customHeight="1" x14ac:dyDescent="0.25">
      <c r="D295" s="540"/>
      <c r="E295" s="540"/>
      <c r="H295" s="540"/>
      <c r="I295" s="542"/>
      <c r="J295" s="540"/>
    </row>
    <row r="296" spans="4:10" ht="15.75" customHeight="1" x14ac:dyDescent="0.25">
      <c r="D296" s="540"/>
      <c r="E296" s="540"/>
      <c r="H296" s="540"/>
      <c r="I296" s="542"/>
      <c r="J296" s="540"/>
    </row>
    <row r="297" spans="4:10" ht="15.75" customHeight="1" x14ac:dyDescent="0.25">
      <c r="D297" s="540"/>
      <c r="E297" s="540"/>
      <c r="H297" s="540"/>
      <c r="I297" s="542"/>
      <c r="J297" s="540"/>
    </row>
    <row r="298" spans="4:10" ht="15.75" customHeight="1" x14ac:dyDescent="0.25">
      <c r="D298" s="540"/>
      <c r="E298" s="540"/>
      <c r="H298" s="540"/>
      <c r="I298" s="542"/>
      <c r="J298" s="540"/>
    </row>
    <row r="299" spans="4:10" ht="15.75" customHeight="1" x14ac:dyDescent="0.25">
      <c r="D299" s="540"/>
      <c r="E299" s="540"/>
      <c r="H299" s="540"/>
      <c r="I299" s="542"/>
      <c r="J299" s="540"/>
    </row>
    <row r="300" spans="4:10" ht="15.75" customHeight="1" x14ac:dyDescent="0.25">
      <c r="D300" s="540"/>
      <c r="E300" s="540"/>
      <c r="H300" s="540"/>
      <c r="I300" s="542"/>
      <c r="J300" s="540"/>
    </row>
    <row r="301" spans="4:10" ht="15.75" customHeight="1" x14ac:dyDescent="0.25">
      <c r="D301" s="540"/>
      <c r="E301" s="540"/>
      <c r="H301" s="540"/>
      <c r="I301" s="542"/>
      <c r="J301" s="540"/>
    </row>
    <row r="302" spans="4:10" ht="15.75" customHeight="1" x14ac:dyDescent="0.25">
      <c r="D302" s="540"/>
      <c r="E302" s="540"/>
      <c r="H302" s="540"/>
      <c r="I302" s="542"/>
      <c r="J302" s="540"/>
    </row>
    <row r="303" spans="4:10" ht="15.75" customHeight="1" x14ac:dyDescent="0.25">
      <c r="D303" s="540"/>
      <c r="E303" s="540"/>
      <c r="H303" s="540"/>
      <c r="I303" s="542"/>
      <c r="J303" s="540"/>
    </row>
    <row r="304" spans="4:10" ht="15.75" customHeight="1" x14ac:dyDescent="0.25">
      <c r="D304" s="540"/>
      <c r="E304" s="540"/>
      <c r="H304" s="540"/>
      <c r="I304" s="542"/>
      <c r="J304" s="540"/>
    </row>
    <row r="305" spans="4:10" ht="15.75" customHeight="1" x14ac:dyDescent="0.25">
      <c r="D305" s="540"/>
      <c r="E305" s="540"/>
      <c r="H305" s="540"/>
      <c r="I305" s="542"/>
      <c r="J305" s="540"/>
    </row>
    <row r="306" spans="4:10" ht="15.75" customHeight="1" x14ac:dyDescent="0.25">
      <c r="D306" s="540"/>
      <c r="E306" s="540"/>
      <c r="H306" s="540"/>
      <c r="I306" s="542"/>
      <c r="J306" s="540"/>
    </row>
    <row r="307" spans="4:10" ht="15.75" customHeight="1" x14ac:dyDescent="0.25">
      <c r="D307" s="540"/>
      <c r="E307" s="540"/>
      <c r="H307" s="540"/>
      <c r="I307" s="542"/>
      <c r="J307" s="540"/>
    </row>
    <row r="308" spans="4:10" ht="15.75" customHeight="1" x14ac:dyDescent="0.25">
      <c r="D308" s="540"/>
      <c r="E308" s="540"/>
      <c r="H308" s="540"/>
      <c r="I308" s="542"/>
      <c r="J308" s="540"/>
    </row>
    <row r="309" spans="4:10" ht="15.75" customHeight="1" x14ac:dyDescent="0.25">
      <c r="D309" s="540"/>
      <c r="E309" s="540"/>
      <c r="H309" s="540"/>
      <c r="I309" s="542"/>
      <c r="J309" s="540"/>
    </row>
    <row r="310" spans="4:10" ht="15.75" customHeight="1" x14ac:dyDescent="0.25">
      <c r="D310" s="540"/>
      <c r="E310" s="540"/>
      <c r="H310" s="540"/>
      <c r="I310" s="542"/>
      <c r="J310" s="540"/>
    </row>
    <row r="311" spans="4:10" ht="15.75" customHeight="1" x14ac:dyDescent="0.25">
      <c r="D311" s="540"/>
      <c r="E311" s="540"/>
      <c r="H311" s="540"/>
      <c r="I311" s="542"/>
      <c r="J311" s="540"/>
    </row>
    <row r="312" spans="4:10" ht="15.75" customHeight="1" x14ac:dyDescent="0.25">
      <c r="D312" s="540"/>
      <c r="E312" s="540"/>
      <c r="H312" s="540"/>
      <c r="I312" s="542"/>
      <c r="J312" s="540"/>
    </row>
    <row r="313" spans="4:10" ht="15.75" customHeight="1" x14ac:dyDescent="0.25">
      <c r="D313" s="540"/>
      <c r="E313" s="540"/>
      <c r="H313" s="540"/>
      <c r="I313" s="542"/>
      <c r="J313" s="540"/>
    </row>
    <row r="314" spans="4:10" ht="15.75" customHeight="1" x14ac:dyDescent="0.25">
      <c r="D314" s="540"/>
      <c r="E314" s="540"/>
      <c r="H314" s="540"/>
      <c r="I314" s="542"/>
      <c r="J314" s="540"/>
    </row>
    <row r="315" spans="4:10" ht="15.75" customHeight="1" x14ac:dyDescent="0.25">
      <c r="D315" s="540"/>
      <c r="E315" s="540"/>
      <c r="H315" s="540"/>
      <c r="I315" s="542"/>
      <c r="J315" s="540"/>
    </row>
    <row r="316" spans="4:10" ht="15.75" customHeight="1" x14ac:dyDescent="0.25">
      <c r="D316" s="540"/>
      <c r="E316" s="540"/>
      <c r="H316" s="540"/>
      <c r="I316" s="542"/>
      <c r="J316" s="540"/>
    </row>
    <row r="317" spans="4:10" ht="15.75" customHeight="1" x14ac:dyDescent="0.25">
      <c r="D317" s="540"/>
      <c r="E317" s="540"/>
      <c r="H317" s="540"/>
      <c r="I317" s="542"/>
      <c r="J317" s="540"/>
    </row>
    <row r="318" spans="4:10" ht="15.75" customHeight="1" x14ac:dyDescent="0.25">
      <c r="D318" s="540"/>
      <c r="E318" s="540"/>
      <c r="H318" s="540"/>
      <c r="I318" s="542"/>
      <c r="J318" s="540"/>
    </row>
    <row r="319" spans="4:10" ht="15.75" customHeight="1" x14ac:dyDescent="0.25">
      <c r="D319" s="540"/>
      <c r="E319" s="540"/>
      <c r="H319" s="540"/>
      <c r="I319" s="542"/>
      <c r="J319" s="540"/>
    </row>
    <row r="320" spans="4:10" ht="15.75" customHeight="1" x14ac:dyDescent="0.25">
      <c r="D320" s="540"/>
      <c r="E320" s="540"/>
      <c r="H320" s="540"/>
      <c r="I320" s="542"/>
      <c r="J320" s="540"/>
    </row>
    <row r="321" spans="4:10" ht="15.75" customHeight="1" x14ac:dyDescent="0.25">
      <c r="D321" s="540"/>
      <c r="E321" s="540"/>
      <c r="H321" s="540"/>
      <c r="I321" s="542"/>
      <c r="J321" s="540"/>
    </row>
    <row r="322" spans="4:10" ht="15.75" customHeight="1" x14ac:dyDescent="0.25">
      <c r="D322" s="540"/>
      <c r="E322" s="540"/>
      <c r="H322" s="540"/>
      <c r="I322" s="542"/>
      <c r="J322" s="540"/>
    </row>
    <row r="323" spans="4:10" ht="15.75" customHeight="1" x14ac:dyDescent="0.25">
      <c r="D323" s="540"/>
      <c r="E323" s="540"/>
      <c r="H323" s="540"/>
      <c r="I323" s="542"/>
      <c r="J323" s="540"/>
    </row>
    <row r="324" spans="4:10" ht="15.75" customHeight="1" x14ac:dyDescent="0.25">
      <c r="D324" s="540"/>
      <c r="E324" s="540"/>
      <c r="H324" s="540"/>
      <c r="I324" s="542"/>
      <c r="J324" s="540"/>
    </row>
    <row r="325" spans="4:10" ht="15.75" customHeight="1" x14ac:dyDescent="0.25">
      <c r="D325" s="540"/>
      <c r="E325" s="540"/>
      <c r="H325" s="540"/>
      <c r="I325" s="542"/>
      <c r="J325" s="540"/>
    </row>
    <row r="326" spans="4:10" ht="15.75" customHeight="1" x14ac:dyDescent="0.25">
      <c r="D326" s="540"/>
      <c r="E326" s="540"/>
      <c r="H326" s="540"/>
      <c r="I326" s="542"/>
      <c r="J326" s="540"/>
    </row>
    <row r="327" spans="4:10" ht="15.75" customHeight="1" x14ac:dyDescent="0.25">
      <c r="D327" s="540"/>
      <c r="E327" s="540"/>
      <c r="H327" s="540"/>
      <c r="I327" s="542"/>
      <c r="J327" s="540"/>
    </row>
    <row r="328" spans="4:10" ht="15.75" customHeight="1" x14ac:dyDescent="0.25">
      <c r="D328" s="540"/>
      <c r="E328" s="540"/>
      <c r="H328" s="540"/>
      <c r="I328" s="542"/>
      <c r="J328" s="540"/>
    </row>
    <row r="329" spans="4:10" ht="15.75" customHeight="1" x14ac:dyDescent="0.25">
      <c r="D329" s="540"/>
      <c r="E329" s="540"/>
      <c r="H329" s="540"/>
      <c r="I329" s="542"/>
      <c r="J329" s="540"/>
    </row>
    <row r="330" spans="4:10" ht="15.75" customHeight="1" x14ac:dyDescent="0.25">
      <c r="D330" s="540"/>
      <c r="E330" s="540"/>
      <c r="H330" s="540"/>
      <c r="I330" s="542"/>
      <c r="J330" s="540"/>
    </row>
    <row r="331" spans="4:10" ht="15.75" customHeight="1" x14ac:dyDescent="0.25">
      <c r="D331" s="540"/>
      <c r="E331" s="540"/>
      <c r="H331" s="540"/>
      <c r="I331" s="542"/>
      <c r="J331" s="540"/>
    </row>
    <row r="332" spans="4:10" ht="15.75" customHeight="1" x14ac:dyDescent="0.25">
      <c r="D332" s="540"/>
      <c r="E332" s="540"/>
      <c r="H332" s="540"/>
      <c r="I332" s="542"/>
      <c r="J332" s="540"/>
    </row>
    <row r="333" spans="4:10" ht="15.75" customHeight="1" x14ac:dyDescent="0.25">
      <c r="D333" s="540"/>
      <c r="E333" s="540"/>
      <c r="H333" s="540"/>
      <c r="I333" s="542"/>
      <c r="J333" s="540"/>
    </row>
    <row r="334" spans="4:10" ht="15.75" customHeight="1" x14ac:dyDescent="0.25">
      <c r="D334" s="540"/>
      <c r="E334" s="540"/>
      <c r="H334" s="540"/>
      <c r="I334" s="542"/>
      <c r="J334" s="540"/>
    </row>
    <row r="335" spans="4:10" ht="15.75" customHeight="1" x14ac:dyDescent="0.25">
      <c r="D335" s="540"/>
      <c r="E335" s="540"/>
      <c r="H335" s="540"/>
      <c r="I335" s="542"/>
      <c r="J335" s="540"/>
    </row>
    <row r="336" spans="4:10" ht="15.75" customHeight="1" x14ac:dyDescent="0.25">
      <c r="D336" s="540"/>
      <c r="E336" s="540"/>
      <c r="H336" s="540"/>
      <c r="I336" s="542"/>
      <c r="J336" s="540"/>
    </row>
    <row r="337" spans="4:10" ht="15.75" customHeight="1" x14ac:dyDescent="0.25">
      <c r="D337" s="540"/>
      <c r="E337" s="540"/>
      <c r="H337" s="540"/>
      <c r="I337" s="542"/>
      <c r="J337" s="540"/>
    </row>
    <row r="338" spans="4:10" ht="15.75" customHeight="1" x14ac:dyDescent="0.25">
      <c r="D338" s="540"/>
      <c r="E338" s="540"/>
      <c r="H338" s="540"/>
      <c r="I338" s="542"/>
      <c r="J338" s="540"/>
    </row>
    <row r="339" spans="4:10" ht="15.75" customHeight="1" x14ac:dyDescent="0.25">
      <c r="D339" s="540"/>
      <c r="E339" s="540"/>
      <c r="H339" s="540"/>
      <c r="I339" s="542"/>
      <c r="J339" s="540"/>
    </row>
    <row r="340" spans="4:10" ht="15.75" customHeight="1" x14ac:dyDescent="0.25">
      <c r="D340" s="540"/>
      <c r="E340" s="540"/>
      <c r="H340" s="540"/>
      <c r="I340" s="542"/>
      <c r="J340" s="540"/>
    </row>
    <row r="341" spans="4:10" ht="15.75" customHeight="1" x14ac:dyDescent="0.25">
      <c r="D341" s="540"/>
      <c r="E341" s="540"/>
      <c r="H341" s="540"/>
      <c r="I341" s="542"/>
      <c r="J341" s="540"/>
    </row>
    <row r="342" spans="4:10" ht="15.75" customHeight="1" x14ac:dyDescent="0.25">
      <c r="D342" s="540"/>
      <c r="E342" s="540"/>
      <c r="H342" s="540"/>
      <c r="I342" s="542"/>
      <c r="J342" s="540"/>
    </row>
    <row r="343" spans="4:10" ht="15.75" customHeight="1" x14ac:dyDescent="0.25">
      <c r="D343" s="540"/>
      <c r="E343" s="540"/>
      <c r="H343" s="540"/>
      <c r="I343" s="542"/>
      <c r="J343" s="540"/>
    </row>
    <row r="344" spans="4:10" ht="15.75" customHeight="1" x14ac:dyDescent="0.25">
      <c r="D344" s="540"/>
      <c r="E344" s="540"/>
      <c r="H344" s="540"/>
      <c r="I344" s="542"/>
      <c r="J344" s="540"/>
    </row>
    <row r="345" spans="4:10" ht="15.75" customHeight="1" x14ac:dyDescent="0.25">
      <c r="D345" s="540"/>
      <c r="E345" s="540"/>
      <c r="H345" s="540"/>
      <c r="I345" s="542"/>
      <c r="J345" s="540"/>
    </row>
    <row r="346" spans="4:10" ht="15.75" customHeight="1" x14ac:dyDescent="0.25">
      <c r="D346" s="540"/>
      <c r="E346" s="540"/>
      <c r="H346" s="540"/>
      <c r="I346" s="542"/>
      <c r="J346" s="540"/>
    </row>
    <row r="347" spans="4:10" ht="15.75" customHeight="1" x14ac:dyDescent="0.25">
      <c r="D347" s="540"/>
      <c r="E347" s="540"/>
      <c r="H347" s="540"/>
      <c r="I347" s="542"/>
      <c r="J347" s="540"/>
    </row>
    <row r="348" spans="4:10" ht="15.75" customHeight="1" x14ac:dyDescent="0.25">
      <c r="D348" s="540"/>
      <c r="E348" s="540"/>
      <c r="H348" s="540"/>
      <c r="I348" s="542"/>
      <c r="J348" s="540"/>
    </row>
    <row r="349" spans="4:10" ht="15.75" customHeight="1" x14ac:dyDescent="0.25">
      <c r="D349" s="540"/>
      <c r="E349" s="540"/>
      <c r="H349" s="540"/>
      <c r="I349" s="542"/>
      <c r="J349" s="540"/>
    </row>
    <row r="350" spans="4:10" ht="15.75" customHeight="1" x14ac:dyDescent="0.25">
      <c r="D350" s="540"/>
      <c r="E350" s="540"/>
      <c r="H350" s="540"/>
      <c r="I350" s="542"/>
      <c r="J350" s="540"/>
    </row>
    <row r="351" spans="4:10" ht="15.75" customHeight="1" x14ac:dyDescent="0.25">
      <c r="D351" s="540"/>
      <c r="E351" s="540"/>
      <c r="H351" s="540"/>
      <c r="I351" s="542"/>
      <c r="J351" s="540"/>
    </row>
    <row r="352" spans="4:10" ht="15.75" customHeight="1" x14ac:dyDescent="0.25">
      <c r="D352" s="540"/>
      <c r="E352" s="540"/>
      <c r="H352" s="540"/>
      <c r="I352" s="542"/>
      <c r="J352" s="540"/>
    </row>
    <row r="353" spans="4:10" ht="15.75" customHeight="1" x14ac:dyDescent="0.25">
      <c r="D353" s="540"/>
      <c r="E353" s="540"/>
      <c r="H353" s="540"/>
      <c r="I353" s="542"/>
      <c r="J353" s="540"/>
    </row>
    <row r="354" spans="4:10" ht="15.75" customHeight="1" x14ac:dyDescent="0.25">
      <c r="D354" s="540"/>
      <c r="E354" s="540"/>
      <c r="H354" s="540"/>
      <c r="I354" s="542"/>
      <c r="J354" s="540"/>
    </row>
    <row r="355" spans="4:10" ht="15.75" customHeight="1" x14ac:dyDescent="0.25">
      <c r="D355" s="540"/>
      <c r="E355" s="540"/>
      <c r="H355" s="540"/>
      <c r="I355" s="542"/>
      <c r="J355" s="540"/>
    </row>
    <row r="356" spans="4:10" ht="15.75" customHeight="1" x14ac:dyDescent="0.25">
      <c r="D356" s="540"/>
      <c r="E356" s="540"/>
      <c r="H356" s="540"/>
      <c r="I356" s="542"/>
      <c r="J356" s="540"/>
    </row>
    <row r="357" spans="4:10" ht="15.75" customHeight="1" x14ac:dyDescent="0.25">
      <c r="D357" s="540"/>
      <c r="E357" s="540"/>
      <c r="H357" s="540"/>
      <c r="I357" s="542"/>
      <c r="J357" s="540"/>
    </row>
    <row r="358" spans="4:10" ht="15.75" customHeight="1" x14ac:dyDescent="0.25">
      <c r="D358" s="540"/>
      <c r="E358" s="540"/>
      <c r="H358" s="540"/>
      <c r="I358" s="542"/>
      <c r="J358" s="540"/>
    </row>
    <row r="359" spans="4:10" ht="15.75" customHeight="1" x14ac:dyDescent="0.25">
      <c r="D359" s="540"/>
      <c r="E359" s="540"/>
      <c r="H359" s="540"/>
      <c r="I359" s="542"/>
      <c r="J359" s="540"/>
    </row>
    <row r="360" spans="4:10" ht="15.75" customHeight="1" x14ac:dyDescent="0.25">
      <c r="D360" s="540"/>
      <c r="E360" s="540"/>
      <c r="H360" s="540"/>
      <c r="I360" s="542"/>
      <c r="J360" s="540"/>
    </row>
    <row r="361" spans="4:10" ht="15.75" customHeight="1" x14ac:dyDescent="0.25">
      <c r="D361" s="540"/>
      <c r="E361" s="540"/>
      <c r="H361" s="540"/>
      <c r="I361" s="542"/>
      <c r="J361" s="540"/>
    </row>
    <row r="362" spans="4:10" ht="15.75" customHeight="1" x14ac:dyDescent="0.25">
      <c r="D362" s="540"/>
      <c r="E362" s="540"/>
      <c r="H362" s="540"/>
      <c r="I362" s="542"/>
      <c r="J362" s="540"/>
    </row>
    <row r="363" spans="4:10" ht="15.75" customHeight="1" x14ac:dyDescent="0.25">
      <c r="D363" s="540"/>
      <c r="E363" s="540"/>
      <c r="H363" s="540"/>
      <c r="I363" s="542"/>
      <c r="J363" s="540"/>
    </row>
    <row r="364" spans="4:10" ht="15.75" customHeight="1" x14ac:dyDescent="0.25">
      <c r="D364" s="540"/>
      <c r="E364" s="540"/>
      <c r="H364" s="540"/>
      <c r="I364" s="542"/>
      <c r="J364" s="540"/>
    </row>
    <row r="365" spans="4:10" ht="15.75" customHeight="1" x14ac:dyDescent="0.25">
      <c r="D365" s="540"/>
      <c r="E365" s="540"/>
      <c r="H365" s="540"/>
      <c r="I365" s="542"/>
      <c r="J365" s="540"/>
    </row>
    <row r="366" spans="4:10" ht="15.75" customHeight="1" x14ac:dyDescent="0.25">
      <c r="D366" s="540"/>
      <c r="E366" s="540"/>
      <c r="H366" s="540"/>
      <c r="I366" s="542"/>
      <c r="J366" s="540"/>
    </row>
    <row r="367" spans="4:10" ht="15.75" customHeight="1" x14ac:dyDescent="0.25">
      <c r="D367" s="540"/>
      <c r="E367" s="540"/>
      <c r="H367" s="540"/>
      <c r="I367" s="542"/>
      <c r="J367" s="540"/>
    </row>
    <row r="368" spans="4:10" ht="15.75" customHeight="1" x14ac:dyDescent="0.25">
      <c r="D368" s="540"/>
      <c r="E368" s="540"/>
      <c r="H368" s="540"/>
      <c r="I368" s="542"/>
      <c r="J368" s="540"/>
    </row>
    <row r="369" spans="4:10" ht="15.75" customHeight="1" x14ac:dyDescent="0.25">
      <c r="D369" s="540"/>
      <c r="E369" s="540"/>
      <c r="H369" s="540"/>
      <c r="I369" s="542"/>
      <c r="J369" s="540"/>
    </row>
    <row r="370" spans="4:10" ht="15.75" customHeight="1" x14ac:dyDescent="0.25">
      <c r="D370" s="540"/>
      <c r="E370" s="540"/>
      <c r="H370" s="540"/>
      <c r="I370" s="542"/>
      <c r="J370" s="540"/>
    </row>
    <row r="371" spans="4:10" ht="15.75" customHeight="1" x14ac:dyDescent="0.25">
      <c r="D371" s="540"/>
      <c r="E371" s="540"/>
      <c r="H371" s="540"/>
      <c r="I371" s="542"/>
      <c r="J371" s="540"/>
    </row>
    <row r="372" spans="4:10" ht="15.75" customHeight="1" x14ac:dyDescent="0.25">
      <c r="D372" s="540"/>
      <c r="E372" s="540"/>
      <c r="H372" s="540"/>
      <c r="I372" s="542"/>
      <c r="J372" s="540"/>
    </row>
    <row r="373" spans="4:10" ht="15.75" customHeight="1" x14ac:dyDescent="0.25">
      <c r="D373" s="540"/>
      <c r="E373" s="540"/>
      <c r="H373" s="540"/>
      <c r="I373" s="542"/>
      <c r="J373" s="540"/>
    </row>
    <row r="374" spans="4:10" ht="15.75" customHeight="1" x14ac:dyDescent="0.25">
      <c r="D374" s="540"/>
      <c r="E374" s="540"/>
      <c r="H374" s="540"/>
      <c r="I374" s="542"/>
      <c r="J374" s="540"/>
    </row>
    <row r="375" spans="4:10" ht="15.75" customHeight="1" x14ac:dyDescent="0.25">
      <c r="D375" s="540"/>
      <c r="E375" s="540"/>
      <c r="H375" s="540"/>
      <c r="I375" s="542"/>
      <c r="J375" s="540"/>
    </row>
    <row r="376" spans="4:10" ht="15.75" customHeight="1" x14ac:dyDescent="0.25">
      <c r="D376" s="540"/>
      <c r="E376" s="540"/>
      <c r="H376" s="540"/>
      <c r="I376" s="542"/>
      <c r="J376" s="540"/>
    </row>
    <row r="377" spans="4:10" ht="15.75" customHeight="1" x14ac:dyDescent="0.25">
      <c r="D377" s="540"/>
      <c r="E377" s="540"/>
      <c r="H377" s="540"/>
      <c r="I377" s="542"/>
      <c r="J377" s="540"/>
    </row>
    <row r="378" spans="4:10" ht="15.75" customHeight="1" x14ac:dyDescent="0.25">
      <c r="D378" s="540"/>
      <c r="E378" s="540"/>
      <c r="H378" s="540"/>
      <c r="I378" s="542"/>
      <c r="J378" s="540"/>
    </row>
    <row r="379" spans="4:10" ht="15.75" customHeight="1" x14ac:dyDescent="0.25">
      <c r="D379" s="540"/>
      <c r="E379" s="540"/>
      <c r="H379" s="540"/>
      <c r="I379" s="542"/>
      <c r="J379" s="540"/>
    </row>
    <row r="380" spans="4:10" ht="15.75" customHeight="1" x14ac:dyDescent="0.25">
      <c r="D380" s="540"/>
      <c r="E380" s="540"/>
      <c r="H380" s="540"/>
      <c r="I380" s="542"/>
      <c r="J380" s="540"/>
    </row>
    <row r="381" spans="4:10" ht="15.75" customHeight="1" x14ac:dyDescent="0.25">
      <c r="D381" s="540"/>
      <c r="E381" s="540"/>
      <c r="H381" s="540"/>
      <c r="I381" s="542"/>
      <c r="J381" s="540"/>
    </row>
    <row r="382" spans="4:10" ht="15.75" customHeight="1" x14ac:dyDescent="0.25">
      <c r="D382" s="540"/>
      <c r="E382" s="540"/>
      <c r="H382" s="540"/>
      <c r="I382" s="542"/>
      <c r="J382" s="540"/>
    </row>
    <row r="383" spans="4:10" ht="15.75" customHeight="1" x14ac:dyDescent="0.25">
      <c r="D383" s="540"/>
      <c r="E383" s="540"/>
      <c r="H383" s="540"/>
      <c r="I383" s="542"/>
      <c r="J383" s="540"/>
    </row>
    <row r="384" spans="4:10" ht="15.75" customHeight="1" x14ac:dyDescent="0.25">
      <c r="D384" s="540"/>
      <c r="E384" s="540"/>
      <c r="H384" s="540"/>
      <c r="I384" s="542"/>
      <c r="J384" s="540"/>
    </row>
    <row r="385" spans="4:10" ht="15.75" customHeight="1" x14ac:dyDescent="0.25">
      <c r="D385" s="540"/>
      <c r="E385" s="540"/>
      <c r="H385" s="540"/>
      <c r="I385" s="542"/>
      <c r="J385" s="540"/>
    </row>
    <row r="386" spans="4:10" ht="15.75" customHeight="1" x14ac:dyDescent="0.25">
      <c r="D386" s="540"/>
      <c r="E386" s="540"/>
      <c r="H386" s="540"/>
      <c r="I386" s="542"/>
      <c r="J386" s="540"/>
    </row>
    <row r="387" spans="4:10" ht="15.75" customHeight="1" x14ac:dyDescent="0.25">
      <c r="D387" s="540"/>
      <c r="E387" s="540"/>
      <c r="H387" s="540"/>
      <c r="I387" s="542"/>
      <c r="J387" s="540"/>
    </row>
    <row r="388" spans="4:10" ht="15.75" customHeight="1" x14ac:dyDescent="0.25">
      <c r="D388" s="540"/>
      <c r="E388" s="540"/>
      <c r="H388" s="540"/>
      <c r="I388" s="542"/>
      <c r="J388" s="540"/>
    </row>
    <row r="389" spans="4:10" ht="15.75" customHeight="1" x14ac:dyDescent="0.25">
      <c r="D389" s="540"/>
      <c r="E389" s="540"/>
      <c r="H389" s="540"/>
      <c r="I389" s="542"/>
      <c r="J389" s="540"/>
    </row>
    <row r="390" spans="4:10" ht="15.75" customHeight="1" x14ac:dyDescent="0.25">
      <c r="D390" s="540"/>
      <c r="E390" s="540"/>
      <c r="H390" s="540"/>
      <c r="I390" s="542"/>
      <c r="J390" s="540"/>
    </row>
    <row r="391" spans="4:10" ht="15.75" customHeight="1" x14ac:dyDescent="0.25">
      <c r="D391" s="540"/>
      <c r="E391" s="540"/>
      <c r="H391" s="540"/>
      <c r="I391" s="542"/>
      <c r="J391" s="540"/>
    </row>
    <row r="392" spans="4:10" ht="15.75" customHeight="1" x14ac:dyDescent="0.25">
      <c r="D392" s="540"/>
      <c r="E392" s="540"/>
      <c r="H392" s="540"/>
      <c r="I392" s="542"/>
      <c r="J392" s="540"/>
    </row>
    <row r="393" spans="4:10" ht="15.75" customHeight="1" x14ac:dyDescent="0.25">
      <c r="D393" s="540"/>
      <c r="E393" s="540"/>
      <c r="H393" s="540"/>
      <c r="I393" s="542"/>
      <c r="J393" s="540"/>
    </row>
    <row r="394" spans="4:10" ht="15.75" customHeight="1" x14ac:dyDescent="0.25">
      <c r="D394" s="540"/>
      <c r="E394" s="540"/>
      <c r="H394" s="540"/>
      <c r="I394" s="542"/>
      <c r="J394" s="540"/>
    </row>
    <row r="395" spans="4:10" ht="15.75" customHeight="1" x14ac:dyDescent="0.25">
      <c r="D395" s="540"/>
      <c r="E395" s="540"/>
      <c r="H395" s="540"/>
      <c r="I395" s="542"/>
      <c r="J395" s="540"/>
    </row>
    <row r="396" spans="4:10" ht="15.75" customHeight="1" x14ac:dyDescent="0.25">
      <c r="D396" s="540"/>
      <c r="E396" s="540"/>
      <c r="H396" s="540"/>
      <c r="I396" s="542"/>
      <c r="J396" s="540"/>
    </row>
    <row r="397" spans="4:10" ht="15.75" customHeight="1" x14ac:dyDescent="0.25">
      <c r="D397" s="540"/>
      <c r="E397" s="540"/>
      <c r="H397" s="540"/>
      <c r="I397" s="542"/>
      <c r="J397" s="540"/>
    </row>
    <row r="398" spans="4:10" ht="15.75" customHeight="1" x14ac:dyDescent="0.25">
      <c r="D398" s="540"/>
      <c r="E398" s="540"/>
      <c r="H398" s="540"/>
      <c r="I398" s="542"/>
      <c r="J398" s="540"/>
    </row>
    <row r="399" spans="4:10" ht="15.75" customHeight="1" x14ac:dyDescent="0.25">
      <c r="D399" s="540"/>
      <c r="E399" s="540"/>
      <c r="H399" s="540"/>
      <c r="I399" s="542"/>
      <c r="J399" s="540"/>
    </row>
    <row r="400" spans="4:10" ht="15.75" customHeight="1" x14ac:dyDescent="0.25">
      <c r="D400" s="540"/>
      <c r="E400" s="540"/>
      <c r="H400" s="540"/>
      <c r="I400" s="542"/>
      <c r="J400" s="540"/>
    </row>
    <row r="401" spans="4:10" ht="15.75" customHeight="1" x14ac:dyDescent="0.25">
      <c r="D401" s="540"/>
      <c r="E401" s="540"/>
      <c r="H401" s="540"/>
      <c r="I401" s="542"/>
      <c r="J401" s="540"/>
    </row>
    <row r="402" spans="4:10" ht="15.75" customHeight="1" x14ac:dyDescent="0.25">
      <c r="D402" s="540"/>
      <c r="E402" s="540"/>
      <c r="H402" s="540"/>
      <c r="I402" s="542"/>
      <c r="J402" s="540"/>
    </row>
    <row r="403" spans="4:10" ht="15.75" customHeight="1" x14ac:dyDescent="0.25">
      <c r="D403" s="540"/>
      <c r="E403" s="540"/>
      <c r="H403" s="540"/>
      <c r="I403" s="542"/>
      <c r="J403" s="540"/>
    </row>
    <row r="404" spans="4:10" ht="15.75" customHeight="1" x14ac:dyDescent="0.25">
      <c r="D404" s="540"/>
      <c r="E404" s="540"/>
      <c r="H404" s="540"/>
      <c r="I404" s="542"/>
      <c r="J404" s="540"/>
    </row>
    <row r="405" spans="4:10" ht="15.75" customHeight="1" x14ac:dyDescent="0.25">
      <c r="D405" s="540"/>
      <c r="E405" s="540"/>
      <c r="H405" s="540"/>
      <c r="I405" s="542"/>
      <c r="J405" s="540"/>
    </row>
    <row r="406" spans="4:10" ht="15.75" customHeight="1" x14ac:dyDescent="0.25">
      <c r="D406" s="540"/>
      <c r="E406" s="540"/>
      <c r="H406" s="540"/>
      <c r="I406" s="542"/>
      <c r="J406" s="540"/>
    </row>
    <row r="407" spans="4:10" ht="15.75" customHeight="1" x14ac:dyDescent="0.25">
      <c r="D407" s="540"/>
      <c r="E407" s="540"/>
      <c r="H407" s="540"/>
      <c r="I407" s="542"/>
      <c r="J407" s="540"/>
    </row>
    <row r="408" spans="4:10" ht="15.75" customHeight="1" x14ac:dyDescent="0.25">
      <c r="D408" s="540"/>
      <c r="E408" s="540"/>
      <c r="H408" s="540"/>
      <c r="I408" s="542"/>
      <c r="J408" s="540"/>
    </row>
    <row r="409" spans="4:10" ht="15.75" customHeight="1" x14ac:dyDescent="0.25">
      <c r="D409" s="540"/>
      <c r="E409" s="540"/>
      <c r="H409" s="540"/>
      <c r="I409" s="542"/>
      <c r="J409" s="540"/>
    </row>
    <row r="410" spans="4:10" ht="15.75" customHeight="1" x14ac:dyDescent="0.25">
      <c r="D410" s="540"/>
      <c r="E410" s="540"/>
      <c r="H410" s="540"/>
      <c r="I410" s="542"/>
      <c r="J410" s="540"/>
    </row>
    <row r="411" spans="4:10" ht="15.75" customHeight="1" x14ac:dyDescent="0.25">
      <c r="D411" s="540"/>
      <c r="E411" s="540"/>
      <c r="H411" s="540"/>
      <c r="I411" s="542"/>
      <c r="J411" s="540"/>
    </row>
    <row r="412" spans="4:10" ht="15.75" customHeight="1" x14ac:dyDescent="0.25">
      <c r="D412" s="540"/>
      <c r="E412" s="540"/>
      <c r="H412" s="540"/>
      <c r="I412" s="542"/>
      <c r="J412" s="540"/>
    </row>
    <row r="413" spans="4:10" ht="15.75" customHeight="1" x14ac:dyDescent="0.25">
      <c r="D413" s="540"/>
      <c r="E413" s="540"/>
      <c r="H413" s="540"/>
      <c r="I413" s="542"/>
      <c r="J413" s="540"/>
    </row>
    <row r="414" spans="4:10" ht="15.75" customHeight="1" x14ac:dyDescent="0.25">
      <c r="D414" s="540"/>
      <c r="E414" s="540"/>
      <c r="H414" s="540"/>
      <c r="I414" s="542"/>
      <c r="J414" s="540"/>
    </row>
    <row r="415" spans="4:10" ht="15.75" customHeight="1" x14ac:dyDescent="0.25">
      <c r="D415" s="540"/>
      <c r="E415" s="540"/>
      <c r="H415" s="540"/>
      <c r="I415" s="542"/>
      <c r="J415" s="540"/>
    </row>
    <row r="416" spans="4:10" ht="15.75" customHeight="1" x14ac:dyDescent="0.25">
      <c r="D416" s="540"/>
      <c r="E416" s="540"/>
      <c r="H416" s="540"/>
      <c r="I416" s="542"/>
      <c r="J416" s="540"/>
    </row>
    <row r="417" spans="4:10" ht="15.75" customHeight="1" x14ac:dyDescent="0.25">
      <c r="D417" s="540"/>
      <c r="E417" s="540"/>
      <c r="H417" s="540"/>
      <c r="I417" s="542"/>
      <c r="J417" s="540"/>
    </row>
    <row r="418" spans="4:10" ht="15.75" customHeight="1" x14ac:dyDescent="0.25">
      <c r="D418" s="540"/>
      <c r="E418" s="540"/>
      <c r="H418" s="540"/>
      <c r="I418" s="542"/>
      <c r="J418" s="540"/>
    </row>
    <row r="419" spans="4:10" ht="15.75" customHeight="1" x14ac:dyDescent="0.25">
      <c r="D419" s="540"/>
      <c r="E419" s="540"/>
      <c r="H419" s="540"/>
      <c r="I419" s="542"/>
      <c r="J419" s="540"/>
    </row>
    <row r="420" spans="4:10" ht="15.75" customHeight="1" x14ac:dyDescent="0.25">
      <c r="D420" s="540"/>
      <c r="E420" s="540"/>
      <c r="H420" s="540"/>
      <c r="I420" s="542"/>
      <c r="J420" s="540"/>
    </row>
    <row r="421" spans="4:10" ht="15.75" customHeight="1" x14ac:dyDescent="0.25">
      <c r="D421" s="540"/>
      <c r="E421" s="540"/>
      <c r="H421" s="540"/>
      <c r="I421" s="542"/>
      <c r="J421" s="540"/>
    </row>
    <row r="422" spans="4:10" ht="15.75" customHeight="1" x14ac:dyDescent="0.25">
      <c r="D422" s="540"/>
      <c r="E422" s="540"/>
      <c r="H422" s="540"/>
      <c r="I422" s="542"/>
      <c r="J422" s="540"/>
    </row>
    <row r="423" spans="4:10" ht="15.75" customHeight="1" x14ac:dyDescent="0.25">
      <c r="D423" s="540"/>
      <c r="E423" s="540"/>
      <c r="H423" s="540"/>
      <c r="I423" s="542"/>
      <c r="J423" s="540"/>
    </row>
    <row r="424" spans="4:10" ht="15.75" customHeight="1" x14ac:dyDescent="0.25">
      <c r="D424" s="540"/>
      <c r="E424" s="540"/>
      <c r="H424" s="540"/>
      <c r="I424" s="542"/>
      <c r="J424" s="540"/>
    </row>
    <row r="425" spans="4:10" ht="15.75" customHeight="1" x14ac:dyDescent="0.25">
      <c r="D425" s="540"/>
      <c r="E425" s="540"/>
      <c r="H425" s="540"/>
      <c r="I425" s="542"/>
      <c r="J425" s="540"/>
    </row>
    <row r="426" spans="4:10" ht="15.75" customHeight="1" x14ac:dyDescent="0.25">
      <c r="D426" s="540"/>
      <c r="E426" s="540"/>
      <c r="H426" s="540"/>
      <c r="I426" s="542"/>
      <c r="J426" s="540"/>
    </row>
    <row r="427" spans="4:10" ht="15.75" customHeight="1" x14ac:dyDescent="0.25">
      <c r="D427" s="540"/>
      <c r="E427" s="540"/>
      <c r="H427" s="540"/>
      <c r="I427" s="542"/>
      <c r="J427" s="540"/>
    </row>
    <row r="428" spans="4:10" ht="15.75" customHeight="1" x14ac:dyDescent="0.25">
      <c r="D428" s="540"/>
      <c r="E428" s="540"/>
      <c r="H428" s="540"/>
      <c r="I428" s="542"/>
      <c r="J428" s="540"/>
    </row>
    <row r="429" spans="4:10" ht="15.75" customHeight="1" x14ac:dyDescent="0.25">
      <c r="D429" s="540"/>
      <c r="E429" s="540"/>
      <c r="H429" s="540"/>
      <c r="I429" s="542"/>
      <c r="J429" s="540"/>
    </row>
    <row r="430" spans="4:10" ht="15.75" customHeight="1" x14ac:dyDescent="0.25">
      <c r="D430" s="540"/>
      <c r="E430" s="540"/>
      <c r="H430" s="540"/>
      <c r="I430" s="542"/>
      <c r="J430" s="540"/>
    </row>
    <row r="431" spans="4:10" ht="15.75" customHeight="1" x14ac:dyDescent="0.25">
      <c r="D431" s="540"/>
      <c r="E431" s="540"/>
      <c r="H431" s="540"/>
      <c r="I431" s="542"/>
      <c r="J431" s="540"/>
    </row>
    <row r="432" spans="4:10" ht="15.75" customHeight="1" x14ac:dyDescent="0.25">
      <c r="D432" s="540"/>
      <c r="E432" s="540"/>
      <c r="H432" s="540"/>
      <c r="I432" s="542"/>
      <c r="J432" s="540"/>
    </row>
    <row r="433" spans="4:10" ht="15.75" customHeight="1" x14ac:dyDescent="0.25">
      <c r="D433" s="540"/>
      <c r="E433" s="540"/>
      <c r="H433" s="540"/>
      <c r="I433" s="542"/>
      <c r="J433" s="540"/>
    </row>
    <row r="434" spans="4:10" ht="15.75" customHeight="1" x14ac:dyDescent="0.25">
      <c r="D434" s="540"/>
      <c r="E434" s="540"/>
      <c r="H434" s="540"/>
      <c r="I434" s="542"/>
      <c r="J434" s="540"/>
    </row>
    <row r="435" spans="4:10" ht="15.75" customHeight="1" x14ac:dyDescent="0.25">
      <c r="D435" s="540"/>
      <c r="E435" s="540"/>
      <c r="H435" s="540"/>
      <c r="I435" s="542"/>
      <c r="J435" s="540"/>
    </row>
    <row r="436" spans="4:10" ht="15.75" customHeight="1" x14ac:dyDescent="0.25">
      <c r="D436" s="540"/>
      <c r="E436" s="540"/>
      <c r="H436" s="540"/>
      <c r="I436" s="542"/>
      <c r="J436" s="540"/>
    </row>
    <row r="437" spans="4:10" ht="15.75" customHeight="1" x14ac:dyDescent="0.25">
      <c r="D437" s="540"/>
      <c r="E437" s="540"/>
      <c r="H437" s="540"/>
      <c r="I437" s="542"/>
      <c r="J437" s="540"/>
    </row>
    <row r="438" spans="4:10" ht="15.75" customHeight="1" x14ac:dyDescent="0.25">
      <c r="D438" s="540"/>
      <c r="E438" s="540"/>
      <c r="H438" s="540"/>
      <c r="I438" s="542"/>
      <c r="J438" s="540"/>
    </row>
    <row r="439" spans="4:10" ht="15.75" customHeight="1" x14ac:dyDescent="0.25">
      <c r="D439" s="540"/>
      <c r="E439" s="540"/>
      <c r="H439" s="540"/>
      <c r="I439" s="542"/>
      <c r="J439" s="540"/>
    </row>
    <row r="440" spans="4:10" ht="15.75" customHeight="1" x14ac:dyDescent="0.25">
      <c r="D440" s="540"/>
      <c r="E440" s="540"/>
      <c r="H440" s="540"/>
      <c r="I440" s="542"/>
      <c r="J440" s="540"/>
    </row>
    <row r="441" spans="4:10" ht="15.75" customHeight="1" x14ac:dyDescent="0.25">
      <c r="D441" s="540"/>
      <c r="E441" s="540"/>
      <c r="H441" s="540"/>
      <c r="I441" s="542"/>
      <c r="J441" s="540"/>
    </row>
    <row r="442" spans="4:10" ht="15.75" customHeight="1" x14ac:dyDescent="0.25">
      <c r="D442" s="540"/>
      <c r="E442" s="540"/>
      <c r="H442" s="540"/>
      <c r="I442" s="542"/>
      <c r="J442" s="540"/>
    </row>
    <row r="443" spans="4:10" ht="15.75" customHeight="1" x14ac:dyDescent="0.25">
      <c r="D443" s="540"/>
      <c r="E443" s="540"/>
      <c r="H443" s="540"/>
      <c r="I443" s="542"/>
      <c r="J443" s="540"/>
    </row>
    <row r="444" spans="4:10" ht="15.75" customHeight="1" x14ac:dyDescent="0.25">
      <c r="D444" s="540"/>
      <c r="E444" s="540"/>
      <c r="H444" s="540"/>
      <c r="I444" s="542"/>
      <c r="J444" s="540"/>
    </row>
    <row r="445" spans="4:10" ht="15.75" customHeight="1" x14ac:dyDescent="0.25">
      <c r="D445" s="540"/>
      <c r="E445" s="540"/>
      <c r="H445" s="540"/>
      <c r="I445" s="542"/>
      <c r="J445" s="540"/>
    </row>
    <row r="446" spans="4:10" ht="15.75" customHeight="1" x14ac:dyDescent="0.25">
      <c r="D446" s="540"/>
      <c r="E446" s="540"/>
      <c r="H446" s="540"/>
      <c r="I446" s="542"/>
      <c r="J446" s="540"/>
    </row>
    <row r="447" spans="4:10" ht="15.75" customHeight="1" x14ac:dyDescent="0.25">
      <c r="D447" s="540"/>
      <c r="E447" s="540"/>
      <c r="H447" s="540"/>
      <c r="I447" s="542"/>
      <c r="J447" s="540"/>
    </row>
    <row r="448" spans="4:10" ht="15.75" customHeight="1" x14ac:dyDescent="0.25">
      <c r="D448" s="540"/>
      <c r="E448" s="540"/>
      <c r="H448" s="540"/>
      <c r="I448" s="542"/>
      <c r="J448" s="540"/>
    </row>
    <row r="449" spans="4:10" ht="15.75" customHeight="1" x14ac:dyDescent="0.25">
      <c r="D449" s="540"/>
      <c r="E449" s="540"/>
      <c r="H449" s="540"/>
      <c r="I449" s="542"/>
      <c r="J449" s="540"/>
    </row>
    <row r="450" spans="4:10" ht="15.75" customHeight="1" x14ac:dyDescent="0.25">
      <c r="D450" s="540"/>
      <c r="E450" s="540"/>
      <c r="H450" s="540"/>
      <c r="I450" s="542"/>
      <c r="J450" s="540"/>
    </row>
    <row r="451" spans="4:10" ht="15.75" customHeight="1" x14ac:dyDescent="0.25">
      <c r="D451" s="540"/>
      <c r="E451" s="540"/>
      <c r="H451" s="540"/>
      <c r="I451" s="542"/>
      <c r="J451" s="540"/>
    </row>
    <row r="452" spans="4:10" ht="15.75" customHeight="1" x14ac:dyDescent="0.25">
      <c r="D452" s="540"/>
      <c r="E452" s="540"/>
      <c r="H452" s="540"/>
      <c r="I452" s="542"/>
      <c r="J452" s="540"/>
    </row>
    <row r="453" spans="4:10" ht="15.75" customHeight="1" x14ac:dyDescent="0.25">
      <c r="D453" s="540"/>
      <c r="E453" s="540"/>
      <c r="H453" s="540"/>
      <c r="I453" s="542"/>
      <c r="J453" s="540"/>
    </row>
    <row r="454" spans="4:10" ht="15.75" customHeight="1" x14ac:dyDescent="0.25">
      <c r="D454" s="540"/>
      <c r="E454" s="540"/>
      <c r="H454" s="540"/>
      <c r="I454" s="542"/>
      <c r="J454" s="540"/>
    </row>
    <row r="455" spans="4:10" ht="15.75" customHeight="1" x14ac:dyDescent="0.25">
      <c r="D455" s="540"/>
      <c r="E455" s="540"/>
      <c r="H455" s="540"/>
      <c r="I455" s="542"/>
      <c r="J455" s="540"/>
    </row>
    <row r="456" spans="4:10" ht="15.75" customHeight="1" x14ac:dyDescent="0.25">
      <c r="D456" s="540"/>
      <c r="E456" s="540"/>
      <c r="H456" s="540"/>
      <c r="I456" s="542"/>
      <c r="J456" s="540"/>
    </row>
    <row r="457" spans="4:10" ht="15.75" customHeight="1" x14ac:dyDescent="0.25">
      <c r="D457" s="540"/>
      <c r="E457" s="540"/>
      <c r="H457" s="540"/>
      <c r="I457" s="542"/>
      <c r="J457" s="540"/>
    </row>
    <row r="458" spans="4:10" ht="15.75" customHeight="1" x14ac:dyDescent="0.25">
      <c r="D458" s="540"/>
      <c r="E458" s="540"/>
      <c r="H458" s="540"/>
      <c r="I458" s="542"/>
      <c r="J458" s="540"/>
    </row>
    <row r="459" spans="4:10" ht="15.75" customHeight="1" x14ac:dyDescent="0.25">
      <c r="D459" s="540"/>
      <c r="E459" s="540"/>
      <c r="H459" s="540"/>
      <c r="I459" s="542"/>
      <c r="J459" s="540"/>
    </row>
    <row r="460" spans="4:10" ht="15.75" customHeight="1" x14ac:dyDescent="0.25">
      <c r="D460" s="540"/>
      <c r="E460" s="540"/>
      <c r="H460" s="540"/>
      <c r="I460" s="542"/>
      <c r="J460" s="540"/>
    </row>
    <row r="461" spans="4:10" ht="15.75" customHeight="1" x14ac:dyDescent="0.25">
      <c r="D461" s="540"/>
      <c r="E461" s="540"/>
      <c r="H461" s="540"/>
      <c r="I461" s="542"/>
      <c r="J461" s="540"/>
    </row>
    <row r="462" spans="4:10" ht="15.75" customHeight="1" x14ac:dyDescent="0.25">
      <c r="D462" s="540"/>
      <c r="E462" s="540"/>
      <c r="H462" s="540"/>
      <c r="I462" s="542"/>
      <c r="J462" s="540"/>
    </row>
    <row r="463" spans="4:10" ht="15.75" customHeight="1" x14ac:dyDescent="0.25">
      <c r="D463" s="540"/>
      <c r="E463" s="540"/>
      <c r="H463" s="540"/>
      <c r="I463" s="542"/>
      <c r="J463" s="540"/>
    </row>
    <row r="464" spans="4:10" ht="15.75" customHeight="1" x14ac:dyDescent="0.25">
      <c r="D464" s="540"/>
      <c r="E464" s="540"/>
      <c r="H464" s="540"/>
      <c r="I464" s="542"/>
      <c r="J464" s="540"/>
    </row>
    <row r="465" spans="4:10" ht="15.75" customHeight="1" x14ac:dyDescent="0.25">
      <c r="D465" s="540"/>
      <c r="E465" s="540"/>
      <c r="H465" s="540"/>
      <c r="I465" s="542"/>
      <c r="J465" s="540"/>
    </row>
    <row r="466" spans="4:10" ht="15.75" customHeight="1" x14ac:dyDescent="0.25">
      <c r="D466" s="540"/>
      <c r="E466" s="540"/>
      <c r="H466" s="540"/>
      <c r="I466" s="542"/>
      <c r="J466" s="540"/>
    </row>
    <row r="467" spans="4:10" ht="15.75" customHeight="1" x14ac:dyDescent="0.25">
      <c r="D467" s="540"/>
      <c r="E467" s="540"/>
      <c r="H467" s="540"/>
      <c r="I467" s="542"/>
      <c r="J467" s="540"/>
    </row>
    <row r="468" spans="4:10" ht="15.75" customHeight="1" x14ac:dyDescent="0.25">
      <c r="D468" s="540"/>
      <c r="E468" s="540"/>
      <c r="H468" s="540"/>
      <c r="I468" s="542"/>
      <c r="J468" s="540"/>
    </row>
    <row r="469" spans="4:10" ht="15.75" customHeight="1" x14ac:dyDescent="0.25">
      <c r="D469" s="540"/>
      <c r="E469" s="540"/>
      <c r="H469" s="540"/>
      <c r="I469" s="542"/>
      <c r="J469" s="540"/>
    </row>
    <row r="470" spans="4:10" ht="15.75" customHeight="1" x14ac:dyDescent="0.25">
      <c r="D470" s="540"/>
      <c r="E470" s="540"/>
      <c r="H470" s="540"/>
      <c r="I470" s="542"/>
      <c r="J470" s="540"/>
    </row>
    <row r="471" spans="4:10" ht="15.75" customHeight="1" x14ac:dyDescent="0.25">
      <c r="D471" s="540"/>
      <c r="E471" s="540"/>
      <c r="H471" s="540"/>
      <c r="I471" s="542"/>
      <c r="J471" s="540"/>
    </row>
    <row r="472" spans="4:10" ht="15.75" customHeight="1" x14ac:dyDescent="0.25">
      <c r="D472" s="540"/>
      <c r="E472" s="540"/>
      <c r="H472" s="540"/>
      <c r="I472" s="542"/>
      <c r="J472" s="540"/>
    </row>
    <row r="473" spans="4:10" ht="15.75" customHeight="1" x14ac:dyDescent="0.25">
      <c r="D473" s="540"/>
      <c r="E473" s="540"/>
      <c r="H473" s="540"/>
      <c r="I473" s="542"/>
      <c r="J473" s="540"/>
    </row>
    <row r="474" spans="4:10" ht="15.75" customHeight="1" x14ac:dyDescent="0.25">
      <c r="D474" s="540"/>
      <c r="E474" s="540"/>
      <c r="H474" s="540"/>
      <c r="I474" s="542"/>
      <c r="J474" s="540"/>
    </row>
    <row r="475" spans="4:10" ht="15.75" customHeight="1" x14ac:dyDescent="0.25">
      <c r="D475" s="540"/>
      <c r="E475" s="540"/>
      <c r="H475" s="540"/>
      <c r="I475" s="542"/>
      <c r="J475" s="540"/>
    </row>
    <row r="476" spans="4:10" ht="15.75" customHeight="1" x14ac:dyDescent="0.25">
      <c r="D476" s="540"/>
      <c r="E476" s="540"/>
      <c r="H476" s="540"/>
      <c r="I476" s="542"/>
      <c r="J476" s="540"/>
    </row>
    <row r="477" spans="4:10" ht="15.75" customHeight="1" x14ac:dyDescent="0.25">
      <c r="D477" s="540"/>
      <c r="E477" s="540"/>
      <c r="H477" s="540"/>
      <c r="I477" s="542"/>
      <c r="J477" s="540"/>
    </row>
    <row r="478" spans="4:10" ht="15.75" customHeight="1" x14ac:dyDescent="0.25">
      <c r="D478" s="540"/>
      <c r="E478" s="540"/>
      <c r="H478" s="540"/>
      <c r="I478" s="542"/>
      <c r="J478" s="540"/>
    </row>
    <row r="479" spans="4:10" ht="15.75" customHeight="1" x14ac:dyDescent="0.25">
      <c r="D479" s="540"/>
      <c r="E479" s="540"/>
      <c r="H479" s="540"/>
      <c r="I479" s="542"/>
      <c r="J479" s="540"/>
    </row>
    <row r="480" spans="4:10" ht="15.75" customHeight="1" x14ac:dyDescent="0.25">
      <c r="D480" s="540"/>
      <c r="E480" s="540"/>
      <c r="H480" s="540"/>
      <c r="I480" s="542"/>
      <c r="J480" s="540"/>
    </row>
    <row r="481" spans="4:10" ht="15.75" customHeight="1" x14ac:dyDescent="0.25">
      <c r="D481" s="540"/>
      <c r="E481" s="540"/>
      <c r="H481" s="540"/>
      <c r="I481" s="542"/>
      <c r="J481" s="540"/>
    </row>
    <row r="482" spans="4:10" ht="15.75" customHeight="1" x14ac:dyDescent="0.25">
      <c r="D482" s="540"/>
      <c r="E482" s="540"/>
      <c r="H482" s="540"/>
      <c r="I482" s="542"/>
      <c r="J482" s="540"/>
    </row>
    <row r="483" spans="4:10" ht="15.75" customHeight="1" x14ac:dyDescent="0.25">
      <c r="D483" s="540"/>
      <c r="E483" s="540"/>
      <c r="H483" s="540"/>
      <c r="I483" s="542"/>
      <c r="J483" s="540"/>
    </row>
    <row r="484" spans="4:10" ht="15.75" customHeight="1" x14ac:dyDescent="0.25">
      <c r="D484" s="540"/>
      <c r="E484" s="540"/>
      <c r="H484" s="540"/>
      <c r="I484" s="542"/>
      <c r="J484" s="540"/>
    </row>
    <row r="485" spans="4:10" ht="15.75" customHeight="1" x14ac:dyDescent="0.25">
      <c r="D485" s="540"/>
      <c r="E485" s="540"/>
      <c r="H485" s="540"/>
      <c r="I485" s="542"/>
      <c r="J485" s="540"/>
    </row>
    <row r="486" spans="4:10" ht="15.75" customHeight="1" x14ac:dyDescent="0.25">
      <c r="D486" s="540"/>
      <c r="E486" s="540"/>
      <c r="H486" s="540"/>
      <c r="I486" s="542"/>
      <c r="J486" s="540"/>
    </row>
    <row r="487" spans="4:10" ht="15.75" customHeight="1" x14ac:dyDescent="0.25">
      <c r="D487" s="540"/>
      <c r="E487" s="540"/>
      <c r="H487" s="540"/>
      <c r="I487" s="542"/>
      <c r="J487" s="540"/>
    </row>
    <row r="488" spans="4:10" ht="15.75" customHeight="1" x14ac:dyDescent="0.25">
      <c r="D488" s="540"/>
      <c r="E488" s="540"/>
      <c r="H488" s="540"/>
      <c r="I488" s="542"/>
      <c r="J488" s="540"/>
    </row>
    <row r="489" spans="4:10" ht="15.75" customHeight="1" x14ac:dyDescent="0.25">
      <c r="D489" s="540"/>
      <c r="E489" s="540"/>
      <c r="H489" s="540"/>
      <c r="I489" s="542"/>
      <c r="J489" s="540"/>
    </row>
    <row r="490" spans="4:10" ht="15.75" customHeight="1" x14ac:dyDescent="0.25">
      <c r="D490" s="540"/>
      <c r="E490" s="540"/>
      <c r="H490" s="540"/>
      <c r="I490" s="542"/>
      <c r="J490" s="540"/>
    </row>
    <row r="491" spans="4:10" ht="15.75" customHeight="1" x14ac:dyDescent="0.25">
      <c r="D491" s="540"/>
      <c r="E491" s="540"/>
      <c r="H491" s="540"/>
      <c r="I491" s="542"/>
      <c r="J491" s="540"/>
    </row>
    <row r="492" spans="4:10" ht="15.75" customHeight="1" x14ac:dyDescent="0.25">
      <c r="D492" s="540"/>
      <c r="E492" s="540"/>
      <c r="H492" s="540"/>
      <c r="I492" s="542"/>
      <c r="J492" s="540"/>
    </row>
    <row r="493" spans="4:10" ht="15.75" customHeight="1" x14ac:dyDescent="0.25">
      <c r="D493" s="540"/>
      <c r="E493" s="540"/>
      <c r="H493" s="540"/>
      <c r="I493" s="542"/>
      <c r="J493" s="540"/>
    </row>
    <row r="494" spans="4:10" ht="15.75" customHeight="1" x14ac:dyDescent="0.25">
      <c r="D494" s="540"/>
      <c r="E494" s="540"/>
      <c r="H494" s="540"/>
      <c r="I494" s="542"/>
      <c r="J494" s="540"/>
    </row>
    <row r="495" spans="4:10" ht="15.75" customHeight="1" x14ac:dyDescent="0.25">
      <c r="D495" s="540"/>
      <c r="E495" s="540"/>
      <c r="H495" s="540"/>
      <c r="I495" s="542"/>
      <c r="J495" s="540"/>
    </row>
    <row r="496" spans="4:10" ht="15.75" customHeight="1" x14ac:dyDescent="0.25">
      <c r="D496" s="540"/>
      <c r="E496" s="540"/>
      <c r="H496" s="540"/>
      <c r="I496" s="542"/>
      <c r="J496" s="540"/>
    </row>
    <row r="497" spans="4:10" ht="15.75" customHeight="1" x14ac:dyDescent="0.25">
      <c r="D497" s="540"/>
      <c r="E497" s="540"/>
      <c r="H497" s="540"/>
      <c r="I497" s="542"/>
      <c r="J497" s="540"/>
    </row>
    <row r="498" spans="4:10" ht="15.75" customHeight="1" x14ac:dyDescent="0.25">
      <c r="D498" s="540"/>
      <c r="E498" s="540"/>
      <c r="H498" s="540"/>
      <c r="I498" s="542"/>
      <c r="J498" s="540"/>
    </row>
    <row r="499" spans="4:10" ht="15.75" customHeight="1" x14ac:dyDescent="0.25">
      <c r="D499" s="540"/>
      <c r="E499" s="540"/>
      <c r="H499" s="540"/>
      <c r="I499" s="542"/>
      <c r="J499" s="540"/>
    </row>
    <row r="500" spans="4:10" ht="15.75" customHeight="1" x14ac:dyDescent="0.25">
      <c r="D500" s="540"/>
      <c r="E500" s="540"/>
      <c r="H500" s="540"/>
      <c r="I500" s="542"/>
      <c r="J500" s="540"/>
    </row>
    <row r="501" spans="4:10" ht="15.75" customHeight="1" x14ac:dyDescent="0.25">
      <c r="D501" s="540"/>
      <c r="E501" s="540"/>
      <c r="H501" s="540"/>
      <c r="I501" s="542"/>
      <c r="J501" s="540"/>
    </row>
    <row r="502" spans="4:10" ht="15.75" customHeight="1" x14ac:dyDescent="0.25">
      <c r="D502" s="540"/>
      <c r="E502" s="540"/>
      <c r="H502" s="540"/>
      <c r="I502" s="542"/>
      <c r="J502" s="540"/>
    </row>
    <row r="503" spans="4:10" ht="15.75" customHeight="1" x14ac:dyDescent="0.25">
      <c r="D503" s="540"/>
      <c r="E503" s="540"/>
      <c r="H503" s="540"/>
      <c r="I503" s="542"/>
      <c r="J503" s="540"/>
    </row>
    <row r="504" spans="4:10" ht="15.75" customHeight="1" x14ac:dyDescent="0.25">
      <c r="D504" s="540"/>
      <c r="E504" s="540"/>
      <c r="H504" s="540"/>
      <c r="I504" s="542"/>
      <c r="J504" s="540"/>
    </row>
    <row r="505" spans="4:10" ht="15.75" customHeight="1" x14ac:dyDescent="0.25">
      <c r="D505" s="540"/>
      <c r="E505" s="540"/>
      <c r="H505" s="540"/>
      <c r="I505" s="542"/>
      <c r="J505" s="540"/>
    </row>
    <row r="506" spans="4:10" ht="15.75" customHeight="1" x14ac:dyDescent="0.25">
      <c r="D506" s="540"/>
      <c r="E506" s="540"/>
      <c r="H506" s="540"/>
      <c r="I506" s="542"/>
      <c r="J506" s="540"/>
    </row>
    <row r="507" spans="4:10" ht="15.75" customHeight="1" x14ac:dyDescent="0.25">
      <c r="D507" s="540"/>
      <c r="E507" s="540"/>
      <c r="H507" s="540"/>
      <c r="I507" s="542"/>
      <c r="J507" s="540"/>
    </row>
    <row r="508" spans="4:10" ht="15.75" customHeight="1" x14ac:dyDescent="0.25">
      <c r="D508" s="540"/>
      <c r="E508" s="540"/>
      <c r="H508" s="540"/>
      <c r="I508" s="542"/>
      <c r="J508" s="540"/>
    </row>
    <row r="509" spans="4:10" ht="15.75" customHeight="1" x14ac:dyDescent="0.25">
      <c r="D509" s="540"/>
      <c r="E509" s="540"/>
      <c r="H509" s="540"/>
      <c r="I509" s="542"/>
      <c r="J509" s="540"/>
    </row>
    <row r="510" spans="4:10" ht="15.75" customHeight="1" x14ac:dyDescent="0.25">
      <c r="D510" s="540"/>
      <c r="E510" s="540"/>
      <c r="H510" s="540"/>
      <c r="I510" s="542"/>
      <c r="J510" s="540"/>
    </row>
    <row r="511" spans="4:10" ht="15.75" customHeight="1" x14ac:dyDescent="0.25">
      <c r="D511" s="540"/>
      <c r="E511" s="540"/>
      <c r="H511" s="540"/>
      <c r="I511" s="542"/>
      <c r="J511" s="540"/>
    </row>
    <row r="512" spans="4:10" ht="15.75" customHeight="1" x14ac:dyDescent="0.25">
      <c r="D512" s="540"/>
      <c r="E512" s="540"/>
      <c r="H512" s="540"/>
      <c r="I512" s="542"/>
      <c r="J512" s="540"/>
    </row>
    <row r="513" spans="4:10" ht="15.75" customHeight="1" x14ac:dyDescent="0.25">
      <c r="D513" s="540"/>
      <c r="E513" s="540"/>
      <c r="H513" s="540"/>
      <c r="I513" s="542"/>
      <c r="J513" s="540"/>
    </row>
    <row r="514" spans="4:10" ht="15.75" customHeight="1" x14ac:dyDescent="0.25">
      <c r="D514" s="540"/>
      <c r="E514" s="540"/>
      <c r="H514" s="540"/>
      <c r="I514" s="542"/>
      <c r="J514" s="540"/>
    </row>
    <row r="515" spans="4:10" ht="15.75" customHeight="1" x14ac:dyDescent="0.25">
      <c r="D515" s="540"/>
      <c r="E515" s="540"/>
      <c r="H515" s="540"/>
      <c r="I515" s="542"/>
      <c r="J515" s="540"/>
    </row>
    <row r="516" spans="4:10" ht="15.75" customHeight="1" x14ac:dyDescent="0.25">
      <c r="D516" s="540"/>
      <c r="E516" s="540"/>
      <c r="H516" s="540"/>
      <c r="I516" s="542"/>
      <c r="J516" s="540"/>
    </row>
    <row r="517" spans="4:10" ht="15.75" customHeight="1" x14ac:dyDescent="0.25">
      <c r="D517" s="540"/>
      <c r="E517" s="540"/>
      <c r="H517" s="540"/>
      <c r="I517" s="542"/>
      <c r="J517" s="540"/>
    </row>
    <row r="518" spans="4:10" ht="15.75" customHeight="1" x14ac:dyDescent="0.25">
      <c r="D518" s="540"/>
      <c r="E518" s="540"/>
      <c r="H518" s="540"/>
      <c r="I518" s="542"/>
      <c r="J518" s="540"/>
    </row>
    <row r="519" spans="4:10" ht="15.75" customHeight="1" x14ac:dyDescent="0.25">
      <c r="D519" s="540"/>
      <c r="E519" s="540"/>
      <c r="H519" s="540"/>
      <c r="I519" s="542"/>
      <c r="J519" s="540"/>
    </row>
    <row r="520" spans="4:10" ht="15.75" customHeight="1" x14ac:dyDescent="0.25">
      <c r="D520" s="540"/>
      <c r="E520" s="540"/>
      <c r="H520" s="540"/>
      <c r="I520" s="542"/>
      <c r="J520" s="540"/>
    </row>
    <row r="521" spans="4:10" ht="15.75" customHeight="1" x14ac:dyDescent="0.25">
      <c r="D521" s="540"/>
      <c r="E521" s="540"/>
      <c r="H521" s="540"/>
      <c r="I521" s="542"/>
      <c r="J521" s="540"/>
    </row>
    <row r="522" spans="4:10" ht="15.75" customHeight="1" x14ac:dyDescent="0.25">
      <c r="D522" s="540"/>
      <c r="E522" s="540"/>
      <c r="H522" s="540"/>
      <c r="I522" s="542"/>
      <c r="J522" s="540"/>
    </row>
    <row r="523" spans="4:10" ht="15.75" customHeight="1" x14ac:dyDescent="0.25">
      <c r="D523" s="540"/>
      <c r="E523" s="540"/>
      <c r="H523" s="540"/>
      <c r="I523" s="542"/>
      <c r="J523" s="540"/>
    </row>
    <row r="524" spans="4:10" ht="15.75" customHeight="1" x14ac:dyDescent="0.25">
      <c r="D524" s="540"/>
      <c r="E524" s="540"/>
      <c r="H524" s="540"/>
      <c r="I524" s="542"/>
      <c r="J524" s="540"/>
    </row>
    <row r="525" spans="4:10" ht="15.75" customHeight="1" x14ac:dyDescent="0.25">
      <c r="D525" s="540"/>
      <c r="E525" s="540"/>
      <c r="H525" s="540"/>
      <c r="I525" s="542"/>
      <c r="J525" s="540"/>
    </row>
    <row r="526" spans="4:10" ht="15.75" customHeight="1" x14ac:dyDescent="0.25">
      <c r="D526" s="540"/>
      <c r="E526" s="540"/>
      <c r="H526" s="540"/>
      <c r="I526" s="542"/>
      <c r="J526" s="540"/>
    </row>
    <row r="527" spans="4:10" ht="15.75" customHeight="1" x14ac:dyDescent="0.25">
      <c r="D527" s="540"/>
      <c r="E527" s="540"/>
      <c r="H527" s="540"/>
      <c r="I527" s="542"/>
      <c r="J527" s="540"/>
    </row>
    <row r="528" spans="4:10" ht="15.75" customHeight="1" x14ac:dyDescent="0.25">
      <c r="D528" s="540"/>
      <c r="E528" s="540"/>
      <c r="H528" s="540"/>
      <c r="I528" s="542"/>
      <c r="J528" s="540"/>
    </row>
    <row r="529" spans="4:10" ht="15.75" customHeight="1" x14ac:dyDescent="0.25">
      <c r="D529" s="540"/>
      <c r="E529" s="540"/>
      <c r="H529" s="540"/>
      <c r="I529" s="542"/>
      <c r="J529" s="540"/>
    </row>
    <row r="530" spans="4:10" ht="15.75" customHeight="1" x14ac:dyDescent="0.25">
      <c r="D530" s="540"/>
      <c r="E530" s="540"/>
      <c r="H530" s="540"/>
      <c r="I530" s="542"/>
      <c r="J530" s="540"/>
    </row>
    <row r="531" spans="4:10" ht="15.75" customHeight="1" x14ac:dyDescent="0.25">
      <c r="D531" s="540"/>
      <c r="E531" s="540"/>
      <c r="H531" s="540"/>
      <c r="I531" s="542"/>
      <c r="J531" s="540"/>
    </row>
    <row r="532" spans="4:10" ht="15.75" customHeight="1" x14ac:dyDescent="0.25">
      <c r="D532" s="540"/>
      <c r="E532" s="540"/>
      <c r="H532" s="540"/>
      <c r="I532" s="542"/>
      <c r="J532" s="540"/>
    </row>
    <row r="533" spans="4:10" ht="15.75" customHeight="1" x14ac:dyDescent="0.25">
      <c r="D533" s="540"/>
      <c r="E533" s="540"/>
      <c r="H533" s="540"/>
      <c r="I533" s="542"/>
      <c r="J533" s="540"/>
    </row>
    <row r="534" spans="4:10" ht="15.75" customHeight="1" x14ac:dyDescent="0.25">
      <c r="D534" s="540"/>
      <c r="E534" s="540"/>
      <c r="H534" s="540"/>
      <c r="I534" s="542"/>
      <c r="J534" s="540"/>
    </row>
    <row r="535" spans="4:10" ht="15.75" customHeight="1" x14ac:dyDescent="0.25">
      <c r="D535" s="540"/>
      <c r="E535" s="540"/>
      <c r="H535" s="540"/>
      <c r="I535" s="542"/>
      <c r="J535" s="540"/>
    </row>
    <row r="536" spans="4:10" ht="15.75" customHeight="1" x14ac:dyDescent="0.25">
      <c r="D536" s="540"/>
      <c r="E536" s="540"/>
      <c r="H536" s="540"/>
      <c r="I536" s="542"/>
      <c r="J536" s="540"/>
    </row>
    <row r="537" spans="4:10" ht="15.75" customHeight="1" x14ac:dyDescent="0.25">
      <c r="D537" s="540"/>
      <c r="E537" s="540"/>
      <c r="H537" s="540"/>
      <c r="I537" s="542"/>
      <c r="J537" s="540"/>
    </row>
    <row r="538" spans="4:10" ht="15.75" customHeight="1" x14ac:dyDescent="0.25">
      <c r="D538" s="540"/>
      <c r="E538" s="540"/>
      <c r="H538" s="540"/>
      <c r="I538" s="542"/>
      <c r="J538" s="540"/>
    </row>
    <row r="539" spans="4:10" ht="15.75" customHeight="1" x14ac:dyDescent="0.25">
      <c r="D539" s="540"/>
      <c r="E539" s="540"/>
      <c r="H539" s="540"/>
      <c r="I539" s="542"/>
      <c r="J539" s="540"/>
    </row>
    <row r="540" spans="4:10" ht="15.75" customHeight="1" x14ac:dyDescent="0.25">
      <c r="D540" s="540"/>
      <c r="E540" s="540"/>
      <c r="H540" s="540"/>
      <c r="I540" s="542"/>
      <c r="J540" s="540"/>
    </row>
    <row r="541" spans="4:10" ht="15.75" customHeight="1" x14ac:dyDescent="0.25">
      <c r="D541" s="540"/>
      <c r="E541" s="540"/>
      <c r="H541" s="540"/>
      <c r="I541" s="542"/>
      <c r="J541" s="540"/>
    </row>
    <row r="542" spans="4:10" ht="15.75" customHeight="1" x14ac:dyDescent="0.25">
      <c r="D542" s="540"/>
      <c r="E542" s="540"/>
      <c r="H542" s="540"/>
      <c r="I542" s="542"/>
      <c r="J542" s="540"/>
    </row>
    <row r="543" spans="4:10" ht="15.75" customHeight="1" x14ac:dyDescent="0.25">
      <c r="D543" s="540"/>
      <c r="E543" s="540"/>
      <c r="H543" s="540"/>
      <c r="I543" s="542"/>
      <c r="J543" s="540"/>
    </row>
    <row r="544" spans="4:10" ht="15.75" customHeight="1" x14ac:dyDescent="0.25">
      <c r="D544" s="540"/>
      <c r="E544" s="540"/>
      <c r="H544" s="540"/>
      <c r="I544" s="542"/>
      <c r="J544" s="540"/>
    </row>
    <row r="545" spans="4:10" ht="15.75" customHeight="1" x14ac:dyDescent="0.25">
      <c r="D545" s="540"/>
      <c r="E545" s="540"/>
      <c r="H545" s="540"/>
      <c r="I545" s="542"/>
      <c r="J545" s="540"/>
    </row>
    <row r="546" spans="4:10" ht="15.75" customHeight="1" x14ac:dyDescent="0.25">
      <c r="D546" s="540"/>
      <c r="E546" s="540"/>
      <c r="H546" s="540"/>
      <c r="I546" s="542"/>
      <c r="J546" s="540"/>
    </row>
    <row r="547" spans="4:10" ht="15.75" customHeight="1" x14ac:dyDescent="0.25">
      <c r="D547" s="540"/>
      <c r="E547" s="540"/>
      <c r="H547" s="540"/>
      <c r="I547" s="542"/>
      <c r="J547" s="540"/>
    </row>
    <row r="548" spans="4:10" ht="15.75" customHeight="1" x14ac:dyDescent="0.25">
      <c r="D548" s="540"/>
      <c r="E548" s="540"/>
      <c r="H548" s="540"/>
      <c r="I548" s="542"/>
      <c r="J548" s="540"/>
    </row>
    <row r="549" spans="4:10" ht="15.75" customHeight="1" x14ac:dyDescent="0.25">
      <c r="D549" s="540"/>
      <c r="E549" s="540"/>
      <c r="H549" s="540"/>
      <c r="I549" s="542"/>
      <c r="J549" s="540"/>
    </row>
    <row r="550" spans="4:10" ht="15.75" customHeight="1" x14ac:dyDescent="0.25">
      <c r="D550" s="540"/>
      <c r="E550" s="540"/>
      <c r="H550" s="540"/>
      <c r="I550" s="542"/>
      <c r="J550" s="540"/>
    </row>
    <row r="551" spans="4:10" ht="15.75" customHeight="1" x14ac:dyDescent="0.25">
      <c r="D551" s="540"/>
      <c r="E551" s="540"/>
      <c r="H551" s="540"/>
      <c r="I551" s="542"/>
      <c r="J551" s="540"/>
    </row>
    <row r="552" spans="4:10" ht="15.75" customHeight="1" x14ac:dyDescent="0.25">
      <c r="D552" s="540"/>
      <c r="E552" s="540"/>
      <c r="H552" s="540"/>
      <c r="I552" s="542"/>
      <c r="J552" s="540"/>
    </row>
    <row r="553" spans="4:10" ht="15.75" customHeight="1" x14ac:dyDescent="0.25">
      <c r="D553" s="540"/>
      <c r="E553" s="540"/>
      <c r="H553" s="540"/>
      <c r="I553" s="542"/>
      <c r="J553" s="540"/>
    </row>
    <row r="554" spans="4:10" ht="15.75" customHeight="1" x14ac:dyDescent="0.25">
      <c r="D554" s="540"/>
      <c r="E554" s="540"/>
      <c r="H554" s="540"/>
      <c r="I554" s="542"/>
      <c r="J554" s="540"/>
    </row>
    <row r="555" spans="4:10" ht="15.75" customHeight="1" x14ac:dyDescent="0.25">
      <c r="D555" s="540"/>
      <c r="E555" s="540"/>
      <c r="H555" s="540"/>
      <c r="I555" s="542"/>
      <c r="J555" s="540"/>
    </row>
    <row r="556" spans="4:10" ht="15.75" customHeight="1" x14ac:dyDescent="0.25">
      <c r="D556" s="540"/>
      <c r="E556" s="540"/>
      <c r="H556" s="540"/>
      <c r="I556" s="542"/>
      <c r="J556" s="540"/>
    </row>
    <row r="557" spans="4:10" ht="15.75" customHeight="1" x14ac:dyDescent="0.25">
      <c r="D557" s="540"/>
      <c r="E557" s="540"/>
      <c r="H557" s="540"/>
      <c r="I557" s="542"/>
      <c r="J557" s="540"/>
    </row>
    <row r="558" spans="4:10" ht="15.75" customHeight="1" x14ac:dyDescent="0.25">
      <c r="D558" s="540"/>
      <c r="E558" s="540"/>
      <c r="H558" s="540"/>
      <c r="I558" s="542"/>
      <c r="J558" s="540"/>
    </row>
    <row r="559" spans="4:10" ht="15.75" customHeight="1" x14ac:dyDescent="0.25">
      <c r="D559" s="540"/>
      <c r="E559" s="540"/>
      <c r="H559" s="540"/>
      <c r="I559" s="542"/>
      <c r="J559" s="540"/>
    </row>
    <row r="560" spans="4:10" ht="15.75" customHeight="1" x14ac:dyDescent="0.25">
      <c r="D560" s="540"/>
      <c r="E560" s="540"/>
      <c r="H560" s="540"/>
      <c r="I560" s="542"/>
      <c r="J560" s="540"/>
    </row>
    <row r="561" spans="4:10" ht="15.75" customHeight="1" x14ac:dyDescent="0.25">
      <c r="D561" s="540"/>
      <c r="E561" s="540"/>
      <c r="H561" s="540"/>
      <c r="I561" s="542"/>
      <c r="J561" s="540"/>
    </row>
    <row r="562" spans="4:10" ht="15.75" customHeight="1" x14ac:dyDescent="0.25">
      <c r="D562" s="540"/>
      <c r="E562" s="540"/>
      <c r="H562" s="540"/>
      <c r="I562" s="542"/>
      <c r="J562" s="540"/>
    </row>
    <row r="563" spans="4:10" ht="15.75" customHeight="1" x14ac:dyDescent="0.25">
      <c r="D563" s="540"/>
      <c r="E563" s="540"/>
      <c r="H563" s="540"/>
      <c r="I563" s="542"/>
      <c r="J563" s="540"/>
    </row>
    <row r="564" spans="4:10" ht="15.75" customHeight="1" x14ac:dyDescent="0.25">
      <c r="D564" s="540"/>
      <c r="E564" s="540"/>
      <c r="H564" s="540"/>
      <c r="I564" s="542"/>
      <c r="J564" s="540"/>
    </row>
    <row r="565" spans="4:10" ht="15.75" customHeight="1" x14ac:dyDescent="0.25">
      <c r="D565" s="540"/>
      <c r="E565" s="540"/>
      <c r="H565" s="540"/>
      <c r="I565" s="542"/>
      <c r="J565" s="540"/>
    </row>
    <row r="566" spans="4:10" ht="15.75" customHeight="1" x14ac:dyDescent="0.25">
      <c r="D566" s="540"/>
      <c r="E566" s="540"/>
      <c r="H566" s="540"/>
      <c r="I566" s="542"/>
      <c r="J566" s="540"/>
    </row>
    <row r="567" spans="4:10" ht="15.75" customHeight="1" x14ac:dyDescent="0.25">
      <c r="D567" s="540"/>
      <c r="E567" s="540"/>
      <c r="H567" s="540"/>
      <c r="I567" s="542"/>
      <c r="J567" s="540"/>
    </row>
    <row r="568" spans="4:10" ht="15.75" customHeight="1" x14ac:dyDescent="0.25">
      <c r="D568" s="540"/>
      <c r="E568" s="540"/>
      <c r="H568" s="540"/>
      <c r="I568" s="542"/>
      <c r="J568" s="540"/>
    </row>
    <row r="569" spans="4:10" ht="15.75" customHeight="1" x14ac:dyDescent="0.25">
      <c r="D569" s="540"/>
      <c r="E569" s="540"/>
      <c r="H569" s="540"/>
      <c r="I569" s="542"/>
      <c r="J569" s="540"/>
    </row>
    <row r="570" spans="4:10" ht="15.75" customHeight="1" x14ac:dyDescent="0.25">
      <c r="D570" s="540"/>
      <c r="E570" s="540"/>
      <c r="H570" s="540"/>
      <c r="I570" s="542"/>
      <c r="J570" s="540"/>
    </row>
    <row r="571" spans="4:10" ht="15.75" customHeight="1" x14ac:dyDescent="0.25">
      <c r="D571" s="540"/>
      <c r="E571" s="540"/>
      <c r="H571" s="540"/>
      <c r="I571" s="542"/>
      <c r="J571" s="540"/>
    </row>
    <row r="572" spans="4:10" ht="15.75" customHeight="1" x14ac:dyDescent="0.25">
      <c r="D572" s="540"/>
      <c r="E572" s="540"/>
      <c r="H572" s="540"/>
      <c r="I572" s="542"/>
      <c r="J572" s="540"/>
    </row>
    <row r="573" spans="4:10" ht="15.75" customHeight="1" x14ac:dyDescent="0.25">
      <c r="D573" s="540"/>
      <c r="E573" s="540"/>
      <c r="H573" s="540"/>
      <c r="I573" s="542"/>
      <c r="J573" s="540"/>
    </row>
    <row r="574" spans="4:10" ht="15.75" customHeight="1" x14ac:dyDescent="0.25">
      <c r="D574" s="540"/>
      <c r="E574" s="540"/>
      <c r="H574" s="540"/>
      <c r="I574" s="542"/>
      <c r="J574" s="540"/>
    </row>
    <row r="575" spans="4:10" ht="15.75" customHeight="1" x14ac:dyDescent="0.25">
      <c r="D575" s="540"/>
      <c r="E575" s="540"/>
      <c r="H575" s="540"/>
      <c r="I575" s="542"/>
      <c r="J575" s="540"/>
    </row>
    <row r="576" spans="4:10" ht="15.75" customHeight="1" x14ac:dyDescent="0.25">
      <c r="D576" s="540"/>
      <c r="E576" s="540"/>
      <c r="H576" s="540"/>
      <c r="I576" s="542"/>
      <c r="J576" s="540"/>
    </row>
    <row r="577" spans="4:10" ht="15.75" customHeight="1" x14ac:dyDescent="0.25">
      <c r="D577" s="540"/>
      <c r="E577" s="540"/>
      <c r="H577" s="540"/>
      <c r="I577" s="542"/>
      <c r="J577" s="540"/>
    </row>
    <row r="578" spans="4:10" ht="15.75" customHeight="1" x14ac:dyDescent="0.25">
      <c r="D578" s="540"/>
      <c r="E578" s="540"/>
      <c r="H578" s="540"/>
      <c r="I578" s="542"/>
      <c r="J578" s="540"/>
    </row>
    <row r="579" spans="4:10" ht="15.75" customHeight="1" x14ac:dyDescent="0.25">
      <c r="D579" s="540"/>
      <c r="E579" s="540"/>
      <c r="H579" s="540"/>
      <c r="I579" s="542"/>
      <c r="J579" s="540"/>
    </row>
    <row r="580" spans="4:10" ht="15.75" customHeight="1" x14ac:dyDescent="0.25">
      <c r="D580" s="540"/>
      <c r="E580" s="540"/>
      <c r="H580" s="540"/>
      <c r="I580" s="542"/>
      <c r="J580" s="540"/>
    </row>
    <row r="581" spans="4:10" ht="15.75" customHeight="1" x14ac:dyDescent="0.25">
      <c r="D581" s="540"/>
      <c r="E581" s="540"/>
      <c r="H581" s="540"/>
      <c r="I581" s="542"/>
      <c r="J581" s="540"/>
    </row>
    <row r="582" spans="4:10" ht="15.75" customHeight="1" x14ac:dyDescent="0.25">
      <c r="D582" s="540"/>
      <c r="E582" s="540"/>
      <c r="H582" s="540"/>
      <c r="I582" s="542"/>
      <c r="J582" s="540"/>
    </row>
    <row r="583" spans="4:10" ht="15.75" customHeight="1" x14ac:dyDescent="0.25">
      <c r="D583" s="540"/>
      <c r="E583" s="540"/>
      <c r="H583" s="540"/>
      <c r="I583" s="542"/>
      <c r="J583" s="540"/>
    </row>
    <row r="584" spans="4:10" ht="15.75" customHeight="1" x14ac:dyDescent="0.25">
      <c r="D584" s="540"/>
      <c r="E584" s="540"/>
      <c r="H584" s="540"/>
      <c r="I584" s="542"/>
      <c r="J584" s="540"/>
    </row>
    <row r="585" spans="4:10" ht="15.75" customHeight="1" x14ac:dyDescent="0.25">
      <c r="D585" s="540"/>
      <c r="E585" s="540"/>
      <c r="H585" s="540"/>
      <c r="I585" s="542"/>
      <c r="J585" s="540"/>
    </row>
    <row r="586" spans="4:10" ht="15.75" customHeight="1" x14ac:dyDescent="0.25">
      <c r="D586" s="540"/>
      <c r="E586" s="540"/>
      <c r="H586" s="540"/>
      <c r="I586" s="542"/>
      <c r="J586" s="540"/>
    </row>
    <row r="587" spans="4:10" ht="15.75" customHeight="1" x14ac:dyDescent="0.25">
      <c r="D587" s="540"/>
      <c r="E587" s="540"/>
      <c r="H587" s="540"/>
      <c r="I587" s="542"/>
      <c r="J587" s="540"/>
    </row>
    <row r="588" spans="4:10" ht="15.75" customHeight="1" x14ac:dyDescent="0.25">
      <c r="D588" s="540"/>
      <c r="E588" s="540"/>
      <c r="H588" s="540"/>
      <c r="I588" s="542"/>
      <c r="J588" s="540"/>
    </row>
    <row r="589" spans="4:10" ht="15.75" customHeight="1" x14ac:dyDescent="0.25">
      <c r="D589" s="540"/>
      <c r="E589" s="540"/>
      <c r="H589" s="540"/>
      <c r="I589" s="542"/>
      <c r="J589" s="540"/>
    </row>
    <row r="590" spans="4:10" ht="15.75" customHeight="1" x14ac:dyDescent="0.25">
      <c r="D590" s="540"/>
      <c r="E590" s="540"/>
      <c r="H590" s="540"/>
      <c r="I590" s="542"/>
      <c r="J590" s="540"/>
    </row>
    <row r="591" spans="4:10" ht="15.75" customHeight="1" x14ac:dyDescent="0.25">
      <c r="D591" s="540"/>
      <c r="E591" s="540"/>
      <c r="H591" s="540"/>
      <c r="I591" s="542"/>
      <c r="J591" s="540"/>
    </row>
    <row r="592" spans="4:10" ht="15.75" customHeight="1" x14ac:dyDescent="0.25">
      <c r="D592" s="540"/>
      <c r="E592" s="540"/>
      <c r="H592" s="540"/>
      <c r="I592" s="542"/>
      <c r="J592" s="540"/>
    </row>
    <row r="593" spans="4:10" ht="15.75" customHeight="1" x14ac:dyDescent="0.25">
      <c r="D593" s="540"/>
      <c r="E593" s="540"/>
      <c r="H593" s="540"/>
      <c r="I593" s="542"/>
      <c r="J593" s="540"/>
    </row>
    <row r="594" spans="4:10" ht="15.75" customHeight="1" x14ac:dyDescent="0.25">
      <c r="D594" s="540"/>
      <c r="E594" s="540"/>
      <c r="H594" s="540"/>
      <c r="I594" s="542"/>
      <c r="J594" s="540"/>
    </row>
    <row r="595" spans="4:10" ht="15.75" customHeight="1" x14ac:dyDescent="0.25">
      <c r="D595" s="540"/>
      <c r="E595" s="540"/>
      <c r="H595" s="540"/>
      <c r="I595" s="542"/>
      <c r="J595" s="540"/>
    </row>
    <row r="596" spans="4:10" ht="15.75" customHeight="1" x14ac:dyDescent="0.25">
      <c r="D596" s="540"/>
      <c r="E596" s="540"/>
      <c r="H596" s="540"/>
      <c r="I596" s="542"/>
      <c r="J596" s="540"/>
    </row>
    <row r="597" spans="4:10" ht="15.75" customHeight="1" x14ac:dyDescent="0.25">
      <c r="D597" s="540"/>
      <c r="E597" s="540"/>
      <c r="H597" s="540"/>
      <c r="I597" s="542"/>
      <c r="J597" s="540"/>
    </row>
    <row r="598" spans="4:10" ht="15.75" customHeight="1" x14ac:dyDescent="0.25">
      <c r="D598" s="540"/>
      <c r="E598" s="540"/>
      <c r="H598" s="540"/>
      <c r="I598" s="542"/>
      <c r="J598" s="540"/>
    </row>
    <row r="599" spans="4:10" ht="15.75" customHeight="1" x14ac:dyDescent="0.25">
      <c r="D599" s="540"/>
      <c r="E599" s="540"/>
      <c r="H599" s="540"/>
      <c r="I599" s="542"/>
      <c r="J599" s="540"/>
    </row>
    <row r="600" spans="4:10" ht="15.75" customHeight="1" x14ac:dyDescent="0.25">
      <c r="D600" s="540"/>
      <c r="E600" s="540"/>
      <c r="H600" s="540"/>
      <c r="I600" s="542"/>
      <c r="J600" s="540"/>
    </row>
    <row r="601" spans="4:10" ht="15.75" customHeight="1" x14ac:dyDescent="0.25">
      <c r="D601" s="540"/>
      <c r="E601" s="540"/>
      <c r="H601" s="540"/>
      <c r="I601" s="542"/>
      <c r="J601" s="540"/>
    </row>
    <row r="602" spans="4:10" ht="15.75" customHeight="1" x14ac:dyDescent="0.25">
      <c r="D602" s="540"/>
      <c r="E602" s="540"/>
      <c r="H602" s="540"/>
      <c r="I602" s="542"/>
      <c r="J602" s="540"/>
    </row>
    <row r="603" spans="4:10" ht="15.75" customHeight="1" x14ac:dyDescent="0.25">
      <c r="D603" s="540"/>
      <c r="E603" s="540"/>
      <c r="H603" s="540"/>
      <c r="I603" s="542"/>
      <c r="J603" s="540"/>
    </row>
    <row r="604" spans="4:10" ht="15.75" customHeight="1" x14ac:dyDescent="0.25">
      <c r="D604" s="540"/>
      <c r="E604" s="540"/>
      <c r="H604" s="540"/>
      <c r="I604" s="542"/>
      <c r="J604" s="540"/>
    </row>
    <row r="605" spans="4:10" ht="15.75" customHeight="1" x14ac:dyDescent="0.25">
      <c r="D605" s="540"/>
      <c r="E605" s="540"/>
      <c r="H605" s="540"/>
      <c r="I605" s="542"/>
      <c r="J605" s="540"/>
    </row>
    <row r="606" spans="4:10" ht="15.75" customHeight="1" x14ac:dyDescent="0.25">
      <c r="D606" s="540"/>
      <c r="E606" s="540"/>
      <c r="H606" s="540"/>
      <c r="I606" s="542"/>
      <c r="J606" s="540"/>
    </row>
    <row r="607" spans="4:10" ht="15.75" customHeight="1" x14ac:dyDescent="0.25">
      <c r="D607" s="540"/>
      <c r="E607" s="540"/>
      <c r="H607" s="540"/>
      <c r="I607" s="542"/>
      <c r="J607" s="540"/>
    </row>
    <row r="608" spans="4:10" ht="15.75" customHeight="1" x14ac:dyDescent="0.25">
      <c r="D608" s="540"/>
      <c r="E608" s="540"/>
      <c r="H608" s="540"/>
      <c r="I608" s="542"/>
      <c r="J608" s="540"/>
    </row>
    <row r="609" spans="4:10" ht="15.75" customHeight="1" x14ac:dyDescent="0.25">
      <c r="D609" s="540"/>
      <c r="E609" s="540"/>
      <c r="H609" s="540"/>
      <c r="I609" s="542"/>
      <c r="J609" s="540"/>
    </row>
    <row r="610" spans="4:10" ht="15.75" customHeight="1" x14ac:dyDescent="0.25">
      <c r="D610" s="540"/>
      <c r="E610" s="540"/>
      <c r="H610" s="540"/>
      <c r="I610" s="542"/>
      <c r="J610" s="540"/>
    </row>
    <row r="611" spans="4:10" ht="15.75" customHeight="1" x14ac:dyDescent="0.25">
      <c r="D611" s="540"/>
      <c r="E611" s="540"/>
      <c r="H611" s="540"/>
      <c r="I611" s="542"/>
      <c r="J611" s="540"/>
    </row>
    <row r="612" spans="4:10" ht="15.75" customHeight="1" x14ac:dyDescent="0.25">
      <c r="D612" s="540"/>
      <c r="E612" s="540"/>
      <c r="H612" s="540"/>
      <c r="I612" s="542"/>
      <c r="J612" s="540"/>
    </row>
    <row r="613" spans="4:10" ht="15.75" customHeight="1" x14ac:dyDescent="0.25">
      <c r="D613" s="540"/>
      <c r="E613" s="540"/>
      <c r="H613" s="540"/>
      <c r="I613" s="542"/>
      <c r="J613" s="540"/>
    </row>
    <row r="614" spans="4:10" ht="15.75" customHeight="1" x14ac:dyDescent="0.25">
      <c r="D614" s="540"/>
      <c r="E614" s="540"/>
      <c r="H614" s="540"/>
      <c r="I614" s="542"/>
      <c r="J614" s="540"/>
    </row>
    <row r="615" spans="4:10" ht="15.75" customHeight="1" x14ac:dyDescent="0.25">
      <c r="D615" s="540"/>
      <c r="E615" s="540"/>
      <c r="H615" s="540"/>
      <c r="I615" s="542"/>
      <c r="J615" s="540"/>
    </row>
    <row r="616" spans="4:10" ht="15.75" customHeight="1" x14ac:dyDescent="0.25">
      <c r="D616" s="540"/>
      <c r="E616" s="540"/>
      <c r="H616" s="540"/>
      <c r="I616" s="542"/>
      <c r="J616" s="540"/>
    </row>
    <row r="617" spans="4:10" ht="15.75" customHeight="1" x14ac:dyDescent="0.25">
      <c r="D617" s="540"/>
      <c r="E617" s="540"/>
      <c r="H617" s="540"/>
      <c r="I617" s="542"/>
      <c r="J617" s="540"/>
    </row>
    <row r="618" spans="4:10" ht="15.75" customHeight="1" x14ac:dyDescent="0.25">
      <c r="D618" s="540"/>
      <c r="E618" s="540"/>
      <c r="H618" s="540"/>
      <c r="I618" s="542"/>
      <c r="J618" s="540"/>
    </row>
    <row r="619" spans="4:10" ht="15.75" customHeight="1" x14ac:dyDescent="0.25">
      <c r="D619" s="540"/>
      <c r="E619" s="540"/>
      <c r="H619" s="540"/>
      <c r="I619" s="542"/>
      <c r="J619" s="540"/>
    </row>
    <row r="620" spans="4:10" ht="15.75" customHeight="1" x14ac:dyDescent="0.25">
      <c r="D620" s="540"/>
      <c r="E620" s="540"/>
      <c r="H620" s="540"/>
      <c r="I620" s="542"/>
      <c r="J620" s="540"/>
    </row>
    <row r="621" spans="4:10" ht="15.75" customHeight="1" x14ac:dyDescent="0.25">
      <c r="D621" s="540"/>
      <c r="E621" s="540"/>
      <c r="H621" s="540"/>
      <c r="I621" s="542"/>
      <c r="J621" s="540"/>
    </row>
    <row r="622" spans="4:10" ht="15.75" customHeight="1" x14ac:dyDescent="0.25">
      <c r="D622" s="540"/>
      <c r="E622" s="540"/>
      <c r="H622" s="540"/>
      <c r="I622" s="542"/>
      <c r="J622" s="540"/>
    </row>
    <row r="623" spans="4:10" ht="15.75" customHeight="1" x14ac:dyDescent="0.25">
      <c r="D623" s="540"/>
      <c r="E623" s="540"/>
      <c r="H623" s="540"/>
      <c r="I623" s="542"/>
      <c r="J623" s="540"/>
    </row>
    <row r="624" spans="4:10" ht="15.75" customHeight="1" x14ac:dyDescent="0.25">
      <c r="D624" s="540"/>
      <c r="E624" s="540"/>
      <c r="H624" s="540"/>
      <c r="I624" s="542"/>
      <c r="J624" s="540"/>
    </row>
    <row r="625" spans="4:10" ht="15.75" customHeight="1" x14ac:dyDescent="0.25">
      <c r="D625" s="540"/>
      <c r="E625" s="540"/>
      <c r="H625" s="540"/>
      <c r="I625" s="542"/>
      <c r="J625" s="540"/>
    </row>
    <row r="626" spans="4:10" ht="15.75" customHeight="1" x14ac:dyDescent="0.25">
      <c r="D626" s="540"/>
      <c r="E626" s="540"/>
      <c r="H626" s="540"/>
      <c r="I626" s="542"/>
      <c r="J626" s="540"/>
    </row>
    <row r="627" spans="4:10" ht="15.75" customHeight="1" x14ac:dyDescent="0.25">
      <c r="D627" s="540"/>
      <c r="E627" s="540"/>
      <c r="H627" s="540"/>
      <c r="I627" s="542"/>
      <c r="J627" s="540"/>
    </row>
    <row r="628" spans="4:10" ht="15.75" customHeight="1" x14ac:dyDescent="0.25">
      <c r="D628" s="540"/>
      <c r="E628" s="540"/>
      <c r="H628" s="540"/>
      <c r="I628" s="542"/>
      <c r="J628" s="540"/>
    </row>
    <row r="629" spans="4:10" ht="15.75" customHeight="1" x14ac:dyDescent="0.25">
      <c r="D629" s="540"/>
      <c r="E629" s="540"/>
      <c r="H629" s="540"/>
      <c r="I629" s="542"/>
      <c r="J629" s="540"/>
    </row>
    <row r="630" spans="4:10" ht="15.75" customHeight="1" x14ac:dyDescent="0.25">
      <c r="D630" s="540"/>
      <c r="E630" s="540"/>
      <c r="H630" s="540"/>
      <c r="I630" s="542"/>
      <c r="J630" s="540"/>
    </row>
    <row r="631" spans="4:10" ht="15.75" customHeight="1" x14ac:dyDescent="0.25">
      <c r="D631" s="540"/>
      <c r="E631" s="540"/>
      <c r="H631" s="540"/>
      <c r="I631" s="542"/>
      <c r="J631" s="540"/>
    </row>
    <row r="632" spans="4:10" ht="15.75" customHeight="1" x14ac:dyDescent="0.25">
      <c r="D632" s="540"/>
      <c r="E632" s="540"/>
      <c r="H632" s="540"/>
      <c r="I632" s="542"/>
      <c r="J632" s="540"/>
    </row>
    <row r="633" spans="4:10" ht="15.75" customHeight="1" x14ac:dyDescent="0.25">
      <c r="D633" s="540"/>
      <c r="E633" s="540"/>
      <c r="H633" s="540"/>
      <c r="I633" s="542"/>
      <c r="J633" s="540"/>
    </row>
    <row r="634" spans="4:10" ht="15.75" customHeight="1" x14ac:dyDescent="0.25">
      <c r="D634" s="540"/>
      <c r="E634" s="540"/>
      <c r="H634" s="540"/>
      <c r="I634" s="542"/>
      <c r="J634" s="540"/>
    </row>
    <row r="635" spans="4:10" ht="15.75" customHeight="1" x14ac:dyDescent="0.25">
      <c r="D635" s="540"/>
      <c r="E635" s="540"/>
      <c r="H635" s="540"/>
      <c r="I635" s="542"/>
      <c r="J635" s="540"/>
    </row>
    <row r="636" spans="4:10" ht="15.75" customHeight="1" x14ac:dyDescent="0.25">
      <c r="D636" s="540"/>
      <c r="E636" s="540"/>
      <c r="H636" s="540"/>
      <c r="I636" s="542"/>
      <c r="J636" s="540"/>
    </row>
    <row r="637" spans="4:10" ht="15.75" customHeight="1" x14ac:dyDescent="0.25">
      <c r="D637" s="540"/>
      <c r="E637" s="540"/>
      <c r="H637" s="540"/>
      <c r="I637" s="542"/>
      <c r="J637" s="540"/>
    </row>
    <row r="638" spans="4:10" ht="15.75" customHeight="1" x14ac:dyDescent="0.25">
      <c r="D638" s="540"/>
      <c r="E638" s="540"/>
      <c r="H638" s="540"/>
      <c r="I638" s="542"/>
      <c r="J638" s="540"/>
    </row>
    <row r="639" spans="4:10" ht="15.75" customHeight="1" x14ac:dyDescent="0.25">
      <c r="D639" s="540"/>
      <c r="E639" s="540"/>
      <c r="H639" s="540"/>
      <c r="I639" s="542"/>
      <c r="J639" s="540"/>
    </row>
    <row r="640" spans="4:10" ht="15.75" customHeight="1" x14ac:dyDescent="0.25">
      <c r="D640" s="540"/>
      <c r="E640" s="540"/>
      <c r="H640" s="540"/>
      <c r="I640" s="542"/>
      <c r="J640" s="540"/>
    </row>
    <row r="641" spans="4:10" ht="15.75" customHeight="1" x14ac:dyDescent="0.25">
      <c r="D641" s="540"/>
      <c r="E641" s="540"/>
      <c r="H641" s="540"/>
      <c r="I641" s="542"/>
      <c r="J641" s="540"/>
    </row>
    <row r="642" spans="4:10" ht="15.75" customHeight="1" x14ac:dyDescent="0.25">
      <c r="D642" s="540"/>
      <c r="E642" s="540"/>
      <c r="H642" s="540"/>
      <c r="I642" s="542"/>
      <c r="J642" s="540"/>
    </row>
    <row r="643" spans="4:10" ht="15.75" customHeight="1" x14ac:dyDescent="0.25">
      <c r="D643" s="540"/>
      <c r="E643" s="540"/>
      <c r="H643" s="540"/>
      <c r="I643" s="542"/>
      <c r="J643" s="540"/>
    </row>
    <row r="644" spans="4:10" ht="15.75" customHeight="1" x14ac:dyDescent="0.25">
      <c r="D644" s="540"/>
      <c r="E644" s="540"/>
      <c r="H644" s="540"/>
      <c r="I644" s="542"/>
      <c r="J644" s="540"/>
    </row>
    <row r="645" spans="4:10" ht="15.75" customHeight="1" x14ac:dyDescent="0.25">
      <c r="D645" s="540"/>
      <c r="E645" s="540"/>
      <c r="H645" s="540"/>
      <c r="I645" s="542"/>
      <c r="J645" s="540"/>
    </row>
    <row r="646" spans="4:10" ht="15.75" customHeight="1" x14ac:dyDescent="0.25">
      <c r="D646" s="540"/>
      <c r="E646" s="540"/>
      <c r="H646" s="540"/>
      <c r="I646" s="542"/>
      <c r="J646" s="540"/>
    </row>
    <row r="647" spans="4:10" ht="15.75" customHeight="1" x14ac:dyDescent="0.25">
      <c r="D647" s="540"/>
      <c r="E647" s="540"/>
      <c r="H647" s="540"/>
      <c r="I647" s="542"/>
      <c r="J647" s="540"/>
    </row>
    <row r="648" spans="4:10" ht="15.75" customHeight="1" x14ac:dyDescent="0.25">
      <c r="D648" s="540"/>
      <c r="E648" s="540"/>
      <c r="H648" s="540"/>
      <c r="I648" s="542"/>
      <c r="J648" s="540"/>
    </row>
    <row r="649" spans="4:10" ht="15.75" customHeight="1" x14ac:dyDescent="0.25">
      <c r="D649" s="540"/>
      <c r="E649" s="540"/>
      <c r="H649" s="540"/>
      <c r="I649" s="542"/>
      <c r="J649" s="540"/>
    </row>
    <row r="650" spans="4:10" ht="15.75" customHeight="1" x14ac:dyDescent="0.25">
      <c r="D650" s="540"/>
      <c r="E650" s="540"/>
      <c r="H650" s="540"/>
      <c r="I650" s="542"/>
      <c r="J650" s="540"/>
    </row>
    <row r="651" spans="4:10" ht="15.75" customHeight="1" x14ac:dyDescent="0.25">
      <c r="D651" s="540"/>
      <c r="E651" s="540"/>
      <c r="H651" s="540"/>
      <c r="I651" s="542"/>
      <c r="J651" s="540"/>
    </row>
    <row r="652" spans="4:10" ht="15.75" customHeight="1" x14ac:dyDescent="0.25">
      <c r="D652" s="540"/>
      <c r="E652" s="540"/>
      <c r="H652" s="540"/>
      <c r="I652" s="542"/>
      <c r="J652" s="540"/>
    </row>
    <row r="653" spans="4:10" ht="15.75" customHeight="1" x14ac:dyDescent="0.25">
      <c r="D653" s="540"/>
      <c r="E653" s="540"/>
      <c r="H653" s="540"/>
      <c r="I653" s="542"/>
      <c r="J653" s="540"/>
    </row>
    <row r="654" spans="4:10" ht="15.75" customHeight="1" x14ac:dyDescent="0.25">
      <c r="D654" s="540"/>
      <c r="E654" s="540"/>
      <c r="H654" s="540"/>
      <c r="I654" s="542"/>
      <c r="J654" s="540"/>
    </row>
    <row r="655" spans="4:10" ht="15.75" customHeight="1" x14ac:dyDescent="0.25">
      <c r="D655" s="540"/>
      <c r="E655" s="540"/>
      <c r="H655" s="540"/>
      <c r="I655" s="542"/>
      <c r="J655" s="540"/>
    </row>
    <row r="656" spans="4:10" ht="15.75" customHeight="1" x14ac:dyDescent="0.25">
      <c r="D656" s="540"/>
      <c r="E656" s="540"/>
      <c r="H656" s="540"/>
      <c r="I656" s="542"/>
      <c r="J656" s="540"/>
    </row>
    <row r="657" spans="4:10" ht="15.75" customHeight="1" x14ac:dyDescent="0.25">
      <c r="D657" s="540"/>
      <c r="E657" s="540"/>
      <c r="H657" s="540"/>
      <c r="I657" s="542"/>
      <c r="J657" s="540"/>
    </row>
    <row r="658" spans="4:10" ht="15.75" customHeight="1" x14ac:dyDescent="0.25">
      <c r="D658" s="540"/>
      <c r="E658" s="540"/>
      <c r="H658" s="540"/>
      <c r="I658" s="542"/>
      <c r="J658" s="540"/>
    </row>
    <row r="659" spans="4:10" ht="15.75" customHeight="1" x14ac:dyDescent="0.25">
      <c r="D659" s="540"/>
      <c r="E659" s="540"/>
      <c r="H659" s="540"/>
      <c r="I659" s="542"/>
      <c r="J659" s="540"/>
    </row>
    <row r="660" spans="4:10" ht="15.75" customHeight="1" x14ac:dyDescent="0.25">
      <c r="D660" s="540"/>
      <c r="E660" s="540"/>
      <c r="H660" s="540"/>
      <c r="I660" s="542"/>
      <c r="J660" s="540"/>
    </row>
    <row r="661" spans="4:10" ht="15.75" customHeight="1" x14ac:dyDescent="0.25">
      <c r="D661" s="540"/>
      <c r="E661" s="540"/>
      <c r="H661" s="540"/>
      <c r="I661" s="542"/>
      <c r="J661" s="540"/>
    </row>
    <row r="662" spans="4:10" ht="15.75" customHeight="1" x14ac:dyDescent="0.25">
      <c r="D662" s="540"/>
      <c r="E662" s="540"/>
      <c r="H662" s="540"/>
      <c r="I662" s="542"/>
      <c r="J662" s="540"/>
    </row>
    <row r="663" spans="4:10" ht="15.75" customHeight="1" x14ac:dyDescent="0.25">
      <c r="D663" s="540"/>
      <c r="E663" s="540"/>
      <c r="H663" s="540"/>
      <c r="I663" s="542"/>
      <c r="J663" s="540"/>
    </row>
    <row r="664" spans="4:10" ht="15.75" customHeight="1" x14ac:dyDescent="0.25">
      <c r="D664" s="540"/>
      <c r="E664" s="540"/>
      <c r="H664" s="540"/>
      <c r="I664" s="542"/>
      <c r="J664" s="540"/>
    </row>
    <row r="665" spans="4:10" ht="15.75" customHeight="1" x14ac:dyDescent="0.25">
      <c r="D665" s="540"/>
      <c r="E665" s="540"/>
      <c r="H665" s="540"/>
      <c r="I665" s="542"/>
      <c r="J665" s="540"/>
    </row>
    <row r="666" spans="4:10" ht="15.75" customHeight="1" x14ac:dyDescent="0.25">
      <c r="D666" s="540"/>
      <c r="E666" s="540"/>
      <c r="H666" s="540"/>
      <c r="I666" s="542"/>
      <c r="J666" s="540"/>
    </row>
    <row r="667" spans="4:10" ht="15.75" customHeight="1" x14ac:dyDescent="0.25">
      <c r="D667" s="540"/>
      <c r="E667" s="540"/>
      <c r="H667" s="540"/>
      <c r="I667" s="542"/>
      <c r="J667" s="540"/>
    </row>
    <row r="668" spans="4:10" ht="15.75" customHeight="1" x14ac:dyDescent="0.25">
      <c r="D668" s="540"/>
      <c r="E668" s="540"/>
      <c r="H668" s="540"/>
      <c r="I668" s="542"/>
      <c r="J668" s="540"/>
    </row>
    <row r="669" spans="4:10" ht="15.75" customHeight="1" x14ac:dyDescent="0.25">
      <c r="D669" s="540"/>
      <c r="E669" s="540"/>
      <c r="H669" s="540"/>
      <c r="I669" s="542"/>
      <c r="J669" s="540"/>
    </row>
    <row r="670" spans="4:10" ht="15.75" customHeight="1" x14ac:dyDescent="0.25">
      <c r="D670" s="540"/>
      <c r="E670" s="540"/>
      <c r="H670" s="540"/>
      <c r="I670" s="542"/>
      <c r="J670" s="540"/>
    </row>
    <row r="671" spans="4:10" ht="15.75" customHeight="1" x14ac:dyDescent="0.25">
      <c r="D671" s="540"/>
      <c r="E671" s="540"/>
      <c r="H671" s="540"/>
      <c r="I671" s="542"/>
      <c r="J671" s="540"/>
    </row>
    <row r="672" spans="4:10" ht="15.75" customHeight="1" x14ac:dyDescent="0.25">
      <c r="D672" s="540"/>
      <c r="E672" s="540"/>
      <c r="H672" s="540"/>
      <c r="I672" s="542"/>
      <c r="J672" s="540"/>
    </row>
    <row r="673" spans="4:10" ht="15.75" customHeight="1" x14ac:dyDescent="0.25">
      <c r="D673" s="540"/>
      <c r="E673" s="540"/>
      <c r="H673" s="540"/>
      <c r="I673" s="542"/>
      <c r="J673" s="540"/>
    </row>
    <row r="674" spans="4:10" ht="15.75" customHeight="1" x14ac:dyDescent="0.25">
      <c r="D674" s="540"/>
      <c r="E674" s="540"/>
      <c r="H674" s="540"/>
      <c r="I674" s="542"/>
      <c r="J674" s="540"/>
    </row>
    <row r="675" spans="4:10" ht="15.75" customHeight="1" x14ac:dyDescent="0.25">
      <c r="D675" s="540"/>
      <c r="E675" s="540"/>
      <c r="H675" s="540"/>
      <c r="I675" s="542"/>
      <c r="J675" s="540"/>
    </row>
    <row r="676" spans="4:10" ht="15.75" customHeight="1" x14ac:dyDescent="0.25">
      <c r="D676" s="540"/>
      <c r="E676" s="540"/>
      <c r="H676" s="540"/>
      <c r="I676" s="542"/>
      <c r="J676" s="540"/>
    </row>
    <row r="677" spans="4:10" ht="15.75" customHeight="1" x14ac:dyDescent="0.25">
      <c r="D677" s="540"/>
      <c r="E677" s="540"/>
      <c r="H677" s="540"/>
      <c r="I677" s="542"/>
      <c r="J677" s="540"/>
    </row>
    <row r="678" spans="4:10" ht="15.75" customHeight="1" x14ac:dyDescent="0.25">
      <c r="D678" s="540"/>
      <c r="E678" s="540"/>
      <c r="H678" s="540"/>
      <c r="I678" s="542"/>
      <c r="J678" s="540"/>
    </row>
    <row r="679" spans="4:10" ht="15.75" customHeight="1" x14ac:dyDescent="0.25">
      <c r="D679" s="540"/>
      <c r="E679" s="540"/>
      <c r="H679" s="540"/>
      <c r="I679" s="542"/>
      <c r="J679" s="540"/>
    </row>
    <row r="680" spans="4:10" ht="15.75" customHeight="1" x14ac:dyDescent="0.25">
      <c r="D680" s="540"/>
      <c r="E680" s="540"/>
      <c r="H680" s="540"/>
      <c r="I680" s="542"/>
      <c r="J680" s="540"/>
    </row>
    <row r="681" spans="4:10" ht="15.75" customHeight="1" x14ac:dyDescent="0.25">
      <c r="D681" s="540"/>
      <c r="E681" s="540"/>
      <c r="H681" s="540"/>
      <c r="I681" s="542"/>
      <c r="J681" s="540"/>
    </row>
    <row r="682" spans="4:10" ht="15.75" customHeight="1" x14ac:dyDescent="0.25">
      <c r="D682" s="540"/>
      <c r="E682" s="540"/>
      <c r="H682" s="540"/>
      <c r="I682" s="542"/>
      <c r="J682" s="540"/>
    </row>
    <row r="683" spans="4:10" ht="15.75" customHeight="1" x14ac:dyDescent="0.25">
      <c r="D683" s="540"/>
      <c r="E683" s="540"/>
      <c r="H683" s="540"/>
      <c r="I683" s="542"/>
      <c r="J683" s="540"/>
    </row>
    <row r="684" spans="4:10" ht="15.75" customHeight="1" x14ac:dyDescent="0.25">
      <c r="D684" s="540"/>
      <c r="E684" s="540"/>
      <c r="H684" s="540"/>
      <c r="I684" s="542"/>
      <c r="J684" s="540"/>
    </row>
    <row r="685" spans="4:10" ht="15.75" customHeight="1" x14ac:dyDescent="0.25">
      <c r="D685" s="540"/>
      <c r="E685" s="540"/>
      <c r="H685" s="540"/>
      <c r="I685" s="542"/>
      <c r="J685" s="540"/>
    </row>
    <row r="686" spans="4:10" ht="15.75" customHeight="1" x14ac:dyDescent="0.25">
      <c r="D686" s="540"/>
      <c r="E686" s="540"/>
      <c r="H686" s="540"/>
      <c r="I686" s="542"/>
      <c r="J686" s="540"/>
    </row>
    <row r="687" spans="4:10" ht="15.75" customHeight="1" x14ac:dyDescent="0.25">
      <c r="D687" s="540"/>
      <c r="E687" s="540"/>
      <c r="H687" s="540"/>
      <c r="I687" s="542"/>
      <c r="J687" s="540"/>
    </row>
    <row r="688" spans="4:10" ht="15.75" customHeight="1" x14ac:dyDescent="0.25">
      <c r="D688" s="540"/>
      <c r="E688" s="540"/>
      <c r="H688" s="540"/>
      <c r="I688" s="542"/>
      <c r="J688" s="540"/>
    </row>
    <row r="689" spans="4:10" ht="15.75" customHeight="1" x14ac:dyDescent="0.25">
      <c r="D689" s="540"/>
      <c r="E689" s="540"/>
      <c r="H689" s="540"/>
      <c r="I689" s="542"/>
      <c r="J689" s="540"/>
    </row>
    <row r="690" spans="4:10" ht="15.75" customHeight="1" x14ac:dyDescent="0.25">
      <c r="D690" s="540"/>
      <c r="E690" s="540"/>
      <c r="H690" s="540"/>
      <c r="I690" s="542"/>
      <c r="J690" s="540"/>
    </row>
    <row r="691" spans="4:10" ht="15.75" customHeight="1" x14ac:dyDescent="0.25">
      <c r="D691" s="540"/>
      <c r="E691" s="540"/>
      <c r="H691" s="540"/>
      <c r="I691" s="542"/>
      <c r="J691" s="540"/>
    </row>
    <row r="692" spans="4:10" ht="15.75" customHeight="1" x14ac:dyDescent="0.25">
      <c r="D692" s="540"/>
      <c r="E692" s="540"/>
      <c r="H692" s="540"/>
      <c r="I692" s="542"/>
      <c r="J692" s="540"/>
    </row>
    <row r="693" spans="4:10" ht="15.75" customHeight="1" x14ac:dyDescent="0.25">
      <c r="D693" s="540"/>
      <c r="E693" s="540"/>
      <c r="H693" s="540"/>
      <c r="I693" s="542"/>
      <c r="J693" s="540"/>
    </row>
    <row r="694" spans="4:10" ht="15.75" customHeight="1" x14ac:dyDescent="0.25">
      <c r="D694" s="540"/>
      <c r="E694" s="540"/>
      <c r="H694" s="540"/>
      <c r="I694" s="542"/>
      <c r="J694" s="540"/>
    </row>
    <row r="695" spans="4:10" ht="15.75" customHeight="1" x14ac:dyDescent="0.25">
      <c r="D695" s="540"/>
      <c r="E695" s="540"/>
      <c r="H695" s="540"/>
      <c r="I695" s="542"/>
      <c r="J695" s="540"/>
    </row>
    <row r="696" spans="4:10" ht="15.75" customHeight="1" x14ac:dyDescent="0.25">
      <c r="D696" s="540"/>
      <c r="E696" s="540"/>
      <c r="H696" s="540"/>
      <c r="I696" s="542"/>
      <c r="J696" s="540"/>
    </row>
    <row r="697" spans="4:10" ht="15.75" customHeight="1" x14ac:dyDescent="0.25">
      <c r="D697" s="540"/>
      <c r="E697" s="540"/>
      <c r="H697" s="540"/>
      <c r="I697" s="542"/>
      <c r="J697" s="540"/>
    </row>
    <row r="698" spans="4:10" ht="15.75" customHeight="1" x14ac:dyDescent="0.25">
      <c r="D698" s="540"/>
      <c r="E698" s="540"/>
      <c r="H698" s="540"/>
      <c r="I698" s="542"/>
      <c r="J698" s="540"/>
    </row>
    <row r="699" spans="4:10" ht="15.75" customHeight="1" x14ac:dyDescent="0.25">
      <c r="D699" s="540"/>
      <c r="E699" s="540"/>
      <c r="H699" s="540"/>
      <c r="I699" s="542"/>
      <c r="J699" s="540"/>
    </row>
    <row r="700" spans="4:10" ht="15.75" customHeight="1" x14ac:dyDescent="0.25">
      <c r="D700" s="540"/>
      <c r="E700" s="540"/>
      <c r="H700" s="540"/>
      <c r="I700" s="542"/>
      <c r="J700" s="540"/>
    </row>
    <row r="701" spans="4:10" ht="15.75" customHeight="1" x14ac:dyDescent="0.25">
      <c r="D701" s="540"/>
      <c r="E701" s="540"/>
      <c r="H701" s="540"/>
      <c r="I701" s="542"/>
      <c r="J701" s="540"/>
    </row>
    <row r="702" spans="4:10" ht="15.75" customHeight="1" x14ac:dyDescent="0.25">
      <c r="D702" s="540"/>
      <c r="E702" s="540"/>
      <c r="H702" s="540"/>
      <c r="I702" s="542"/>
      <c r="J702" s="540"/>
    </row>
    <row r="703" spans="4:10" ht="15.75" customHeight="1" x14ac:dyDescent="0.25">
      <c r="D703" s="540"/>
      <c r="E703" s="540"/>
      <c r="H703" s="540"/>
      <c r="I703" s="542"/>
      <c r="J703" s="540"/>
    </row>
    <row r="704" spans="4:10" ht="15.75" customHeight="1" x14ac:dyDescent="0.25">
      <c r="D704" s="540"/>
      <c r="E704" s="540"/>
      <c r="H704" s="540"/>
      <c r="I704" s="542"/>
      <c r="J704" s="540"/>
    </row>
    <row r="705" spans="4:10" ht="15.75" customHeight="1" x14ac:dyDescent="0.25">
      <c r="D705" s="540"/>
      <c r="E705" s="540"/>
      <c r="H705" s="540"/>
      <c r="I705" s="542"/>
      <c r="J705" s="540"/>
    </row>
    <row r="706" spans="4:10" ht="15.75" customHeight="1" x14ac:dyDescent="0.25">
      <c r="D706" s="540"/>
      <c r="E706" s="540"/>
      <c r="H706" s="540"/>
      <c r="I706" s="542"/>
      <c r="J706" s="540"/>
    </row>
    <row r="707" spans="4:10" ht="15.75" customHeight="1" x14ac:dyDescent="0.25">
      <c r="D707" s="540"/>
      <c r="E707" s="540"/>
      <c r="H707" s="540"/>
      <c r="I707" s="542"/>
      <c r="J707" s="540"/>
    </row>
    <row r="708" spans="4:10" ht="15.75" customHeight="1" x14ac:dyDescent="0.25">
      <c r="D708" s="540"/>
      <c r="E708" s="540"/>
      <c r="H708" s="540"/>
      <c r="I708" s="542"/>
      <c r="J708" s="540"/>
    </row>
    <row r="709" spans="4:10" ht="15.75" customHeight="1" x14ac:dyDescent="0.25">
      <c r="D709" s="540"/>
      <c r="E709" s="540"/>
      <c r="H709" s="540"/>
      <c r="I709" s="542"/>
      <c r="J709" s="540"/>
    </row>
    <row r="710" spans="4:10" ht="15.75" customHeight="1" x14ac:dyDescent="0.25">
      <c r="D710" s="540"/>
      <c r="E710" s="540"/>
      <c r="H710" s="540"/>
      <c r="I710" s="542"/>
      <c r="J710" s="540"/>
    </row>
    <row r="711" spans="4:10" ht="15.75" customHeight="1" x14ac:dyDescent="0.25">
      <c r="D711" s="540"/>
      <c r="E711" s="540"/>
      <c r="H711" s="540"/>
      <c r="I711" s="542"/>
      <c r="J711" s="540"/>
    </row>
    <row r="712" spans="4:10" ht="15.75" customHeight="1" x14ac:dyDescent="0.25">
      <c r="D712" s="540"/>
      <c r="E712" s="540"/>
      <c r="H712" s="540"/>
      <c r="I712" s="542"/>
      <c r="J712" s="540"/>
    </row>
    <row r="713" spans="4:10" ht="15.75" customHeight="1" x14ac:dyDescent="0.25">
      <c r="D713" s="540"/>
      <c r="E713" s="540"/>
      <c r="H713" s="540"/>
      <c r="I713" s="542"/>
      <c r="J713" s="540"/>
    </row>
    <row r="714" spans="4:10" ht="15.75" customHeight="1" x14ac:dyDescent="0.25">
      <c r="D714" s="540"/>
      <c r="E714" s="540"/>
      <c r="H714" s="540"/>
      <c r="I714" s="542"/>
      <c r="J714" s="540"/>
    </row>
    <row r="715" spans="4:10" ht="15.75" customHeight="1" x14ac:dyDescent="0.25">
      <c r="D715" s="540"/>
      <c r="E715" s="540"/>
      <c r="H715" s="540"/>
      <c r="I715" s="542"/>
      <c r="J715" s="540"/>
    </row>
    <row r="716" spans="4:10" ht="15.75" customHeight="1" x14ac:dyDescent="0.25">
      <c r="D716" s="540"/>
      <c r="E716" s="540"/>
      <c r="H716" s="540"/>
      <c r="I716" s="542"/>
      <c r="J716" s="540"/>
    </row>
    <row r="717" spans="4:10" ht="15.75" customHeight="1" x14ac:dyDescent="0.25">
      <c r="D717" s="540"/>
      <c r="E717" s="540"/>
      <c r="H717" s="540"/>
      <c r="I717" s="542"/>
      <c r="J717" s="540"/>
    </row>
    <row r="718" spans="4:10" ht="15.75" customHeight="1" x14ac:dyDescent="0.25">
      <c r="D718" s="540"/>
      <c r="E718" s="540"/>
      <c r="H718" s="540"/>
      <c r="I718" s="542"/>
      <c r="J718" s="540"/>
    </row>
    <row r="719" spans="4:10" ht="15.75" customHeight="1" x14ac:dyDescent="0.25">
      <c r="D719" s="540"/>
      <c r="E719" s="540"/>
      <c r="H719" s="540"/>
      <c r="I719" s="542"/>
      <c r="J719" s="540"/>
    </row>
    <row r="720" spans="4:10" ht="15.75" customHeight="1" x14ac:dyDescent="0.25">
      <c r="D720" s="540"/>
      <c r="E720" s="540"/>
      <c r="H720" s="540"/>
      <c r="I720" s="542"/>
      <c r="J720" s="540"/>
    </row>
    <row r="721" spans="4:10" ht="15.75" customHeight="1" x14ac:dyDescent="0.25">
      <c r="D721" s="540"/>
      <c r="E721" s="540"/>
      <c r="H721" s="540"/>
      <c r="I721" s="542"/>
      <c r="J721" s="540"/>
    </row>
    <row r="722" spans="4:10" ht="15.75" customHeight="1" x14ac:dyDescent="0.25">
      <c r="D722" s="540"/>
      <c r="E722" s="540"/>
      <c r="H722" s="540"/>
      <c r="I722" s="542"/>
      <c r="J722" s="540"/>
    </row>
    <row r="723" spans="4:10" ht="15.75" customHeight="1" x14ac:dyDescent="0.25">
      <c r="D723" s="540"/>
      <c r="E723" s="540"/>
      <c r="H723" s="540"/>
      <c r="I723" s="542"/>
      <c r="J723" s="540"/>
    </row>
    <row r="724" spans="4:10" ht="15.75" customHeight="1" x14ac:dyDescent="0.25">
      <c r="D724" s="540"/>
      <c r="E724" s="540"/>
      <c r="H724" s="540"/>
      <c r="I724" s="542"/>
      <c r="J724" s="540"/>
    </row>
    <row r="725" spans="4:10" ht="15.75" customHeight="1" x14ac:dyDescent="0.25">
      <c r="D725" s="540"/>
      <c r="E725" s="540"/>
      <c r="H725" s="540"/>
      <c r="I725" s="542"/>
      <c r="J725" s="540"/>
    </row>
    <row r="726" spans="4:10" ht="15.75" customHeight="1" x14ac:dyDescent="0.25">
      <c r="D726" s="540"/>
      <c r="E726" s="540"/>
      <c r="H726" s="540"/>
      <c r="I726" s="542"/>
      <c r="J726" s="540"/>
    </row>
    <row r="727" spans="4:10" ht="15.75" customHeight="1" x14ac:dyDescent="0.25">
      <c r="D727" s="540"/>
      <c r="E727" s="540"/>
      <c r="H727" s="540"/>
      <c r="I727" s="542"/>
      <c r="J727" s="540"/>
    </row>
    <row r="728" spans="4:10" ht="15.75" customHeight="1" x14ac:dyDescent="0.25">
      <c r="D728" s="540"/>
      <c r="E728" s="540"/>
      <c r="H728" s="540"/>
      <c r="I728" s="542"/>
      <c r="J728" s="540"/>
    </row>
    <row r="729" spans="4:10" ht="15.75" customHeight="1" x14ac:dyDescent="0.25">
      <c r="D729" s="540"/>
      <c r="E729" s="540"/>
      <c r="H729" s="540"/>
      <c r="I729" s="542"/>
      <c r="J729" s="540"/>
    </row>
    <row r="730" spans="4:10" ht="15.75" customHeight="1" x14ac:dyDescent="0.25">
      <c r="D730" s="540"/>
      <c r="E730" s="540"/>
      <c r="H730" s="540"/>
      <c r="I730" s="542"/>
      <c r="J730" s="540"/>
    </row>
    <row r="731" spans="4:10" ht="15.75" customHeight="1" x14ac:dyDescent="0.25">
      <c r="D731" s="540"/>
      <c r="E731" s="540"/>
      <c r="H731" s="540"/>
      <c r="I731" s="542"/>
      <c r="J731" s="540"/>
    </row>
    <row r="732" spans="4:10" ht="15.75" customHeight="1" x14ac:dyDescent="0.25">
      <c r="D732" s="540"/>
      <c r="E732" s="540"/>
      <c r="H732" s="540"/>
      <c r="I732" s="542"/>
      <c r="J732" s="540"/>
    </row>
    <row r="733" spans="4:10" ht="15.75" customHeight="1" x14ac:dyDescent="0.25">
      <c r="D733" s="540"/>
      <c r="E733" s="540"/>
      <c r="H733" s="540"/>
      <c r="I733" s="542"/>
      <c r="J733" s="540"/>
    </row>
    <row r="734" spans="4:10" ht="15.75" customHeight="1" x14ac:dyDescent="0.25">
      <c r="D734" s="540"/>
      <c r="E734" s="540"/>
      <c r="H734" s="540"/>
      <c r="I734" s="542"/>
      <c r="J734" s="540"/>
    </row>
    <row r="735" spans="4:10" ht="15.75" customHeight="1" x14ac:dyDescent="0.25">
      <c r="D735" s="540"/>
      <c r="E735" s="540"/>
      <c r="H735" s="540"/>
      <c r="I735" s="542"/>
      <c r="J735" s="540"/>
    </row>
    <row r="736" spans="4:10" ht="15.75" customHeight="1" x14ac:dyDescent="0.25">
      <c r="D736" s="540"/>
      <c r="E736" s="540"/>
      <c r="H736" s="540"/>
      <c r="I736" s="542"/>
      <c r="J736" s="540"/>
    </row>
    <row r="737" spans="4:10" ht="15.75" customHeight="1" x14ac:dyDescent="0.25">
      <c r="D737" s="540"/>
      <c r="E737" s="540"/>
      <c r="H737" s="540"/>
      <c r="I737" s="542"/>
      <c r="J737" s="540"/>
    </row>
    <row r="738" spans="4:10" ht="15.75" customHeight="1" x14ac:dyDescent="0.25">
      <c r="D738" s="540"/>
      <c r="E738" s="540"/>
      <c r="H738" s="540"/>
      <c r="I738" s="542"/>
      <c r="J738" s="540"/>
    </row>
    <row r="739" spans="4:10" ht="15.75" customHeight="1" x14ac:dyDescent="0.25">
      <c r="D739" s="540"/>
      <c r="E739" s="540"/>
      <c r="H739" s="540"/>
      <c r="I739" s="542"/>
      <c r="J739" s="540"/>
    </row>
    <row r="740" spans="4:10" ht="15.75" customHeight="1" x14ac:dyDescent="0.25">
      <c r="D740" s="540"/>
      <c r="E740" s="540"/>
      <c r="H740" s="540"/>
      <c r="I740" s="542"/>
      <c r="J740" s="540"/>
    </row>
    <row r="741" spans="4:10" ht="15.75" customHeight="1" x14ac:dyDescent="0.25">
      <c r="D741" s="540"/>
      <c r="E741" s="540"/>
      <c r="H741" s="540"/>
      <c r="I741" s="542"/>
      <c r="J741" s="540"/>
    </row>
    <row r="742" spans="4:10" ht="15.75" customHeight="1" x14ac:dyDescent="0.25">
      <c r="D742" s="540"/>
      <c r="E742" s="540"/>
      <c r="H742" s="540"/>
      <c r="I742" s="542"/>
      <c r="J742" s="540"/>
    </row>
    <row r="743" spans="4:10" ht="15.75" customHeight="1" x14ac:dyDescent="0.25">
      <c r="D743" s="540"/>
      <c r="E743" s="540"/>
      <c r="H743" s="540"/>
      <c r="I743" s="542"/>
      <c r="J743" s="540"/>
    </row>
    <row r="744" spans="4:10" ht="15.75" customHeight="1" x14ac:dyDescent="0.25">
      <c r="D744" s="540"/>
      <c r="E744" s="540"/>
      <c r="H744" s="540"/>
      <c r="I744" s="542"/>
      <c r="J744" s="540"/>
    </row>
    <row r="745" spans="4:10" ht="15.75" customHeight="1" x14ac:dyDescent="0.25">
      <c r="D745" s="540"/>
      <c r="E745" s="540"/>
      <c r="H745" s="540"/>
      <c r="I745" s="542"/>
      <c r="J745" s="540"/>
    </row>
    <row r="746" spans="4:10" ht="15.75" customHeight="1" x14ac:dyDescent="0.25">
      <c r="D746" s="540"/>
      <c r="E746" s="540"/>
      <c r="H746" s="540"/>
      <c r="I746" s="542"/>
      <c r="J746" s="540"/>
    </row>
    <row r="747" spans="4:10" ht="15.75" customHeight="1" x14ac:dyDescent="0.25">
      <c r="D747" s="540"/>
      <c r="E747" s="540"/>
      <c r="H747" s="540"/>
      <c r="I747" s="542"/>
      <c r="J747" s="540"/>
    </row>
    <row r="748" spans="4:10" ht="15.75" customHeight="1" x14ac:dyDescent="0.25">
      <c r="D748" s="540"/>
      <c r="E748" s="540"/>
      <c r="H748" s="540"/>
      <c r="I748" s="542"/>
      <c r="J748" s="540"/>
    </row>
    <row r="749" spans="4:10" ht="15.75" customHeight="1" x14ac:dyDescent="0.25">
      <c r="D749" s="540"/>
      <c r="E749" s="540"/>
      <c r="H749" s="540"/>
      <c r="I749" s="542"/>
      <c r="J749" s="540"/>
    </row>
    <row r="750" spans="4:10" ht="15.75" customHeight="1" x14ac:dyDescent="0.25">
      <c r="D750" s="540"/>
      <c r="E750" s="540"/>
      <c r="H750" s="540"/>
      <c r="I750" s="542"/>
      <c r="J750" s="540"/>
    </row>
    <row r="751" spans="4:10" ht="15.75" customHeight="1" x14ac:dyDescent="0.25">
      <c r="D751" s="540"/>
      <c r="E751" s="540"/>
      <c r="H751" s="540"/>
      <c r="I751" s="542"/>
      <c r="J751" s="540"/>
    </row>
    <row r="752" spans="4:10" ht="15.75" customHeight="1" x14ac:dyDescent="0.25">
      <c r="D752" s="540"/>
      <c r="E752" s="540"/>
      <c r="H752" s="540"/>
      <c r="I752" s="542"/>
      <c r="J752" s="540"/>
    </row>
    <row r="753" spans="4:10" ht="15.75" customHeight="1" x14ac:dyDescent="0.25">
      <c r="D753" s="540"/>
      <c r="E753" s="540"/>
      <c r="H753" s="540"/>
      <c r="I753" s="542"/>
      <c r="J753" s="540"/>
    </row>
    <row r="754" spans="4:10" ht="15.75" customHeight="1" x14ac:dyDescent="0.25">
      <c r="D754" s="540"/>
      <c r="E754" s="540"/>
      <c r="H754" s="540"/>
      <c r="I754" s="542"/>
      <c r="J754" s="540"/>
    </row>
    <row r="755" spans="4:10" ht="15.75" customHeight="1" x14ac:dyDescent="0.25">
      <c r="D755" s="540"/>
      <c r="E755" s="540"/>
      <c r="H755" s="540"/>
      <c r="I755" s="542"/>
      <c r="J755" s="540"/>
    </row>
    <row r="756" spans="4:10" ht="15.75" customHeight="1" x14ac:dyDescent="0.25">
      <c r="D756" s="540"/>
      <c r="E756" s="540"/>
      <c r="H756" s="540"/>
      <c r="I756" s="542"/>
      <c r="J756" s="540"/>
    </row>
    <row r="757" spans="4:10" ht="15.75" customHeight="1" x14ac:dyDescent="0.25">
      <c r="D757" s="540"/>
      <c r="E757" s="540"/>
      <c r="H757" s="540"/>
      <c r="I757" s="542"/>
      <c r="J757" s="540"/>
    </row>
    <row r="758" spans="4:10" ht="15.75" customHeight="1" x14ac:dyDescent="0.25">
      <c r="D758" s="540"/>
      <c r="E758" s="540"/>
      <c r="H758" s="540"/>
      <c r="I758" s="542"/>
      <c r="J758" s="540"/>
    </row>
    <row r="759" spans="4:10" ht="15.75" customHeight="1" x14ac:dyDescent="0.25">
      <c r="D759" s="540"/>
      <c r="E759" s="540"/>
      <c r="H759" s="540"/>
      <c r="I759" s="542"/>
      <c r="J759" s="540"/>
    </row>
    <row r="760" spans="4:10" ht="15.75" customHeight="1" x14ac:dyDescent="0.25">
      <c r="D760" s="540"/>
      <c r="E760" s="540"/>
      <c r="H760" s="540"/>
      <c r="I760" s="542"/>
      <c r="J760" s="540"/>
    </row>
    <row r="761" spans="4:10" ht="15.75" customHeight="1" x14ac:dyDescent="0.25">
      <c r="D761" s="540"/>
      <c r="E761" s="540"/>
      <c r="H761" s="540"/>
      <c r="I761" s="542"/>
      <c r="J761" s="540"/>
    </row>
    <row r="762" spans="4:10" ht="15.75" customHeight="1" x14ac:dyDescent="0.25">
      <c r="D762" s="540"/>
      <c r="E762" s="540"/>
      <c r="H762" s="540"/>
      <c r="I762" s="542"/>
      <c r="J762" s="540"/>
    </row>
    <row r="763" spans="4:10" ht="15.75" customHeight="1" x14ac:dyDescent="0.25">
      <c r="D763" s="540"/>
      <c r="E763" s="540"/>
      <c r="H763" s="540"/>
      <c r="I763" s="542"/>
      <c r="J763" s="540"/>
    </row>
    <row r="764" spans="4:10" ht="15.75" customHeight="1" x14ac:dyDescent="0.25">
      <c r="D764" s="540"/>
      <c r="E764" s="540"/>
      <c r="H764" s="540"/>
      <c r="I764" s="542"/>
      <c r="J764" s="540"/>
    </row>
    <row r="765" spans="4:10" ht="15.75" customHeight="1" x14ac:dyDescent="0.25">
      <c r="D765" s="540"/>
      <c r="E765" s="540"/>
      <c r="H765" s="540"/>
      <c r="I765" s="542"/>
      <c r="J765" s="540"/>
    </row>
    <row r="766" spans="4:10" ht="15.75" customHeight="1" x14ac:dyDescent="0.25">
      <c r="D766" s="540"/>
      <c r="E766" s="540"/>
      <c r="H766" s="540"/>
      <c r="I766" s="542"/>
      <c r="J766" s="540"/>
    </row>
    <row r="767" spans="4:10" ht="15.75" customHeight="1" x14ac:dyDescent="0.25">
      <c r="D767" s="540"/>
      <c r="E767" s="540"/>
      <c r="H767" s="540"/>
      <c r="I767" s="542"/>
      <c r="J767" s="540"/>
    </row>
    <row r="768" spans="4:10" ht="15.75" customHeight="1" x14ac:dyDescent="0.25">
      <c r="D768" s="540"/>
      <c r="E768" s="540"/>
      <c r="H768" s="540"/>
      <c r="I768" s="542"/>
      <c r="J768" s="540"/>
    </row>
    <row r="769" spans="4:10" ht="15.75" customHeight="1" x14ac:dyDescent="0.25">
      <c r="D769" s="540"/>
      <c r="E769" s="540"/>
      <c r="H769" s="540"/>
      <c r="I769" s="542"/>
      <c r="J769" s="540"/>
    </row>
    <row r="770" spans="4:10" ht="15.75" customHeight="1" x14ac:dyDescent="0.25">
      <c r="D770" s="540"/>
      <c r="E770" s="540"/>
      <c r="H770" s="540"/>
      <c r="I770" s="542"/>
      <c r="J770" s="540"/>
    </row>
    <row r="771" spans="4:10" ht="15.75" customHeight="1" x14ac:dyDescent="0.25">
      <c r="D771" s="540"/>
      <c r="E771" s="540"/>
      <c r="H771" s="540"/>
      <c r="I771" s="542"/>
      <c r="J771" s="540"/>
    </row>
    <row r="772" spans="4:10" ht="15.75" customHeight="1" x14ac:dyDescent="0.25">
      <c r="D772" s="540"/>
      <c r="E772" s="540"/>
      <c r="H772" s="540"/>
      <c r="I772" s="542"/>
      <c r="J772" s="540"/>
    </row>
    <row r="773" spans="4:10" ht="15.75" customHeight="1" x14ac:dyDescent="0.25">
      <c r="D773" s="540"/>
      <c r="E773" s="540"/>
      <c r="H773" s="540"/>
      <c r="I773" s="542"/>
      <c r="J773" s="540"/>
    </row>
    <row r="774" spans="4:10" ht="15.75" customHeight="1" x14ac:dyDescent="0.25">
      <c r="D774" s="540"/>
      <c r="E774" s="540"/>
      <c r="H774" s="540"/>
      <c r="I774" s="542"/>
      <c r="J774" s="540"/>
    </row>
    <row r="775" spans="4:10" ht="15.75" customHeight="1" x14ac:dyDescent="0.25">
      <c r="D775" s="540"/>
      <c r="E775" s="540"/>
      <c r="H775" s="540"/>
      <c r="I775" s="542"/>
      <c r="J775" s="540"/>
    </row>
    <row r="776" spans="4:10" ht="15.75" customHeight="1" x14ac:dyDescent="0.25">
      <c r="D776" s="540"/>
      <c r="E776" s="540"/>
      <c r="H776" s="540"/>
      <c r="I776" s="542"/>
      <c r="J776" s="540"/>
    </row>
    <row r="777" spans="4:10" ht="15.75" customHeight="1" x14ac:dyDescent="0.25">
      <c r="D777" s="540"/>
      <c r="E777" s="540"/>
      <c r="H777" s="540"/>
      <c r="I777" s="542"/>
      <c r="J777" s="540"/>
    </row>
    <row r="778" spans="4:10" ht="15.75" customHeight="1" x14ac:dyDescent="0.25">
      <c r="D778" s="540"/>
      <c r="E778" s="540"/>
      <c r="H778" s="540"/>
      <c r="I778" s="542"/>
      <c r="J778" s="540"/>
    </row>
    <row r="779" spans="4:10" ht="15.75" customHeight="1" x14ac:dyDescent="0.25">
      <c r="D779" s="540"/>
      <c r="E779" s="540"/>
      <c r="H779" s="540"/>
      <c r="I779" s="542"/>
      <c r="J779" s="540"/>
    </row>
    <row r="780" spans="4:10" ht="15.75" customHeight="1" x14ac:dyDescent="0.25">
      <c r="D780" s="540"/>
      <c r="E780" s="540"/>
      <c r="H780" s="540"/>
      <c r="I780" s="542"/>
      <c r="J780" s="540"/>
    </row>
    <row r="781" spans="4:10" ht="15.75" customHeight="1" x14ac:dyDescent="0.25">
      <c r="D781" s="540"/>
      <c r="E781" s="540"/>
      <c r="H781" s="540"/>
      <c r="I781" s="542"/>
      <c r="J781" s="540"/>
    </row>
    <row r="782" spans="4:10" ht="15.75" customHeight="1" x14ac:dyDescent="0.25">
      <c r="D782" s="540"/>
      <c r="E782" s="540"/>
      <c r="H782" s="540"/>
      <c r="I782" s="542"/>
      <c r="J782" s="540"/>
    </row>
    <row r="783" spans="4:10" ht="15.75" customHeight="1" x14ac:dyDescent="0.25">
      <c r="D783" s="540"/>
      <c r="E783" s="540"/>
      <c r="H783" s="540"/>
      <c r="I783" s="542"/>
      <c r="J783" s="540"/>
    </row>
    <row r="784" spans="4:10" ht="15.75" customHeight="1" x14ac:dyDescent="0.25">
      <c r="D784" s="540"/>
      <c r="E784" s="540"/>
      <c r="H784" s="540"/>
      <c r="I784" s="542"/>
      <c r="J784" s="540"/>
    </row>
    <row r="785" spans="4:10" ht="15.75" customHeight="1" x14ac:dyDescent="0.25">
      <c r="D785" s="540"/>
      <c r="E785" s="540"/>
      <c r="H785" s="540"/>
      <c r="I785" s="542"/>
      <c r="J785" s="540"/>
    </row>
    <row r="786" spans="4:10" ht="15.75" customHeight="1" x14ac:dyDescent="0.25">
      <c r="D786" s="540"/>
      <c r="E786" s="540"/>
      <c r="H786" s="540"/>
      <c r="I786" s="542"/>
      <c r="J786" s="540"/>
    </row>
    <row r="787" spans="4:10" ht="15.75" customHeight="1" x14ac:dyDescent="0.25">
      <c r="D787" s="540"/>
      <c r="E787" s="540"/>
      <c r="H787" s="540"/>
      <c r="I787" s="542"/>
      <c r="J787" s="540"/>
    </row>
    <row r="788" spans="4:10" ht="15.75" customHeight="1" x14ac:dyDescent="0.25">
      <c r="D788" s="540"/>
      <c r="E788" s="540"/>
      <c r="H788" s="540"/>
      <c r="I788" s="542"/>
      <c r="J788" s="540"/>
    </row>
    <row r="789" spans="4:10" ht="15.75" customHeight="1" x14ac:dyDescent="0.25">
      <c r="D789" s="540"/>
      <c r="E789" s="540"/>
      <c r="H789" s="540"/>
      <c r="I789" s="542"/>
      <c r="J789" s="540"/>
    </row>
    <row r="790" spans="4:10" ht="15.75" customHeight="1" x14ac:dyDescent="0.25">
      <c r="D790" s="540"/>
      <c r="E790" s="540"/>
      <c r="H790" s="540"/>
      <c r="I790" s="542"/>
      <c r="J790" s="540"/>
    </row>
    <row r="791" spans="4:10" ht="15.75" customHeight="1" x14ac:dyDescent="0.25">
      <c r="D791" s="540"/>
      <c r="E791" s="540"/>
      <c r="H791" s="540"/>
      <c r="I791" s="542"/>
      <c r="J791" s="540"/>
    </row>
    <row r="792" spans="4:10" ht="15.75" customHeight="1" x14ac:dyDescent="0.25">
      <c r="D792" s="540"/>
      <c r="E792" s="540"/>
      <c r="H792" s="540"/>
      <c r="I792" s="542"/>
      <c r="J792" s="540"/>
    </row>
    <row r="793" spans="4:10" ht="15.75" customHeight="1" x14ac:dyDescent="0.25">
      <c r="D793" s="540"/>
      <c r="E793" s="540"/>
      <c r="H793" s="540"/>
      <c r="I793" s="542"/>
      <c r="J793" s="540"/>
    </row>
    <row r="794" spans="4:10" ht="15.75" customHeight="1" x14ac:dyDescent="0.25">
      <c r="D794" s="540"/>
      <c r="E794" s="540"/>
      <c r="H794" s="540"/>
      <c r="I794" s="542"/>
      <c r="J794" s="540"/>
    </row>
    <row r="795" spans="4:10" ht="15.75" customHeight="1" x14ac:dyDescent="0.25">
      <c r="D795" s="540"/>
      <c r="E795" s="540"/>
      <c r="H795" s="540"/>
      <c r="I795" s="542"/>
      <c r="J795" s="540"/>
    </row>
    <row r="796" spans="4:10" ht="15.75" customHeight="1" x14ac:dyDescent="0.25">
      <c r="D796" s="540"/>
      <c r="E796" s="540"/>
      <c r="H796" s="540"/>
      <c r="I796" s="542"/>
      <c r="J796" s="540"/>
    </row>
    <row r="797" spans="4:10" ht="15.75" customHeight="1" x14ac:dyDescent="0.25">
      <c r="D797" s="540"/>
      <c r="E797" s="540"/>
      <c r="H797" s="540"/>
      <c r="I797" s="542"/>
      <c r="J797" s="540"/>
    </row>
    <row r="798" spans="4:10" ht="15.75" customHeight="1" x14ac:dyDescent="0.25">
      <c r="D798" s="540"/>
      <c r="E798" s="540"/>
      <c r="H798" s="540"/>
      <c r="I798" s="542"/>
      <c r="J798" s="540"/>
    </row>
    <row r="799" spans="4:10" ht="15.75" customHeight="1" x14ac:dyDescent="0.25">
      <c r="D799" s="540"/>
      <c r="E799" s="540"/>
      <c r="H799" s="540"/>
      <c r="I799" s="542"/>
      <c r="J799" s="540"/>
    </row>
    <row r="800" spans="4:10" ht="15.75" customHeight="1" x14ac:dyDescent="0.25">
      <c r="D800" s="540"/>
      <c r="E800" s="540"/>
      <c r="H800" s="540"/>
      <c r="I800" s="542"/>
      <c r="J800" s="540"/>
    </row>
    <row r="801" spans="4:10" ht="15.75" customHeight="1" x14ac:dyDescent="0.25">
      <c r="D801" s="540"/>
      <c r="E801" s="540"/>
      <c r="H801" s="540"/>
      <c r="I801" s="542"/>
      <c r="J801" s="540"/>
    </row>
    <row r="802" spans="4:10" ht="15.75" customHeight="1" x14ac:dyDescent="0.25">
      <c r="D802" s="540"/>
      <c r="E802" s="540"/>
      <c r="H802" s="540"/>
      <c r="I802" s="542"/>
      <c r="J802" s="540"/>
    </row>
    <row r="803" spans="4:10" ht="15.75" customHeight="1" x14ac:dyDescent="0.25">
      <c r="D803" s="540"/>
      <c r="E803" s="540"/>
      <c r="H803" s="540"/>
      <c r="I803" s="542"/>
      <c r="J803" s="540"/>
    </row>
    <row r="804" spans="4:10" ht="15.75" customHeight="1" x14ac:dyDescent="0.25">
      <c r="D804" s="540"/>
      <c r="E804" s="540"/>
      <c r="H804" s="540"/>
      <c r="I804" s="542"/>
      <c r="J804" s="540"/>
    </row>
    <row r="805" spans="4:10" ht="15.75" customHeight="1" x14ac:dyDescent="0.25">
      <c r="D805" s="540"/>
      <c r="E805" s="540"/>
      <c r="H805" s="540"/>
      <c r="I805" s="542"/>
      <c r="J805" s="540"/>
    </row>
    <row r="806" spans="4:10" ht="15.75" customHeight="1" x14ac:dyDescent="0.25">
      <c r="D806" s="540"/>
      <c r="E806" s="540"/>
      <c r="H806" s="540"/>
      <c r="I806" s="542"/>
      <c r="J806" s="540"/>
    </row>
    <row r="807" spans="4:10" ht="15.75" customHeight="1" x14ac:dyDescent="0.25">
      <c r="D807" s="540"/>
      <c r="E807" s="540"/>
      <c r="H807" s="540"/>
      <c r="I807" s="542"/>
      <c r="J807" s="540"/>
    </row>
    <row r="808" spans="4:10" ht="15.75" customHeight="1" x14ac:dyDescent="0.25">
      <c r="D808" s="540"/>
      <c r="E808" s="540"/>
      <c r="H808" s="540"/>
      <c r="I808" s="542"/>
      <c r="J808" s="540"/>
    </row>
    <row r="809" spans="4:10" ht="15.75" customHeight="1" x14ac:dyDescent="0.25">
      <c r="D809" s="540"/>
      <c r="E809" s="540"/>
      <c r="H809" s="540"/>
      <c r="I809" s="542"/>
      <c r="J809" s="540"/>
    </row>
    <row r="810" spans="4:10" ht="15.75" customHeight="1" x14ac:dyDescent="0.25">
      <c r="D810" s="540"/>
      <c r="E810" s="540"/>
      <c r="H810" s="540"/>
      <c r="I810" s="542"/>
      <c r="J810" s="540"/>
    </row>
    <row r="811" spans="4:10" ht="15.75" customHeight="1" x14ac:dyDescent="0.25">
      <c r="D811" s="540"/>
      <c r="E811" s="540"/>
      <c r="H811" s="540"/>
      <c r="I811" s="542"/>
      <c r="J811" s="540"/>
    </row>
    <row r="812" spans="4:10" ht="15.75" customHeight="1" x14ac:dyDescent="0.25">
      <c r="D812" s="540"/>
      <c r="E812" s="540"/>
      <c r="H812" s="540"/>
      <c r="I812" s="542"/>
      <c r="J812" s="540"/>
    </row>
    <row r="813" spans="4:10" ht="15.75" customHeight="1" x14ac:dyDescent="0.25">
      <c r="D813" s="540"/>
      <c r="E813" s="540"/>
      <c r="H813" s="540"/>
      <c r="I813" s="542"/>
      <c r="J813" s="540"/>
    </row>
    <row r="814" spans="4:10" ht="15.75" customHeight="1" x14ac:dyDescent="0.25">
      <c r="D814" s="540"/>
      <c r="E814" s="540"/>
      <c r="H814" s="540"/>
      <c r="I814" s="542"/>
      <c r="J814" s="540"/>
    </row>
    <row r="815" spans="4:10" ht="15.75" customHeight="1" x14ac:dyDescent="0.25">
      <c r="D815" s="540"/>
      <c r="E815" s="540"/>
      <c r="H815" s="540"/>
      <c r="I815" s="542"/>
      <c r="J815" s="540"/>
    </row>
    <row r="816" spans="4:10" ht="15.75" customHeight="1" x14ac:dyDescent="0.25">
      <c r="D816" s="540"/>
      <c r="E816" s="540"/>
      <c r="H816" s="540"/>
      <c r="I816" s="542"/>
      <c r="J816" s="540"/>
    </row>
    <row r="817" spans="4:10" ht="15.75" customHeight="1" x14ac:dyDescent="0.25">
      <c r="D817" s="540"/>
      <c r="E817" s="540"/>
      <c r="H817" s="540"/>
      <c r="I817" s="542"/>
      <c r="J817" s="540"/>
    </row>
    <row r="818" spans="4:10" ht="15.75" customHeight="1" x14ac:dyDescent="0.25">
      <c r="D818" s="540"/>
      <c r="E818" s="540"/>
      <c r="H818" s="540"/>
      <c r="I818" s="542"/>
      <c r="J818" s="540"/>
    </row>
    <row r="819" spans="4:10" ht="15.75" customHeight="1" x14ac:dyDescent="0.25">
      <c r="D819" s="540"/>
      <c r="E819" s="540"/>
      <c r="H819" s="540"/>
      <c r="I819" s="542"/>
      <c r="J819" s="540"/>
    </row>
    <row r="820" spans="4:10" ht="15.75" customHeight="1" x14ac:dyDescent="0.25">
      <c r="D820" s="540"/>
      <c r="E820" s="540"/>
      <c r="H820" s="540"/>
      <c r="I820" s="542"/>
      <c r="J820" s="540"/>
    </row>
    <row r="821" spans="4:10" ht="15.75" customHeight="1" x14ac:dyDescent="0.25">
      <c r="D821" s="540"/>
      <c r="E821" s="540"/>
      <c r="H821" s="540"/>
      <c r="I821" s="542"/>
      <c r="J821" s="540"/>
    </row>
    <row r="822" spans="4:10" ht="15.75" customHeight="1" x14ac:dyDescent="0.25">
      <c r="D822" s="540"/>
      <c r="E822" s="540"/>
      <c r="H822" s="540"/>
      <c r="I822" s="542"/>
      <c r="J822" s="540"/>
    </row>
    <row r="823" spans="4:10" ht="15.75" customHeight="1" x14ac:dyDescent="0.25">
      <c r="D823" s="540"/>
      <c r="E823" s="540"/>
      <c r="H823" s="540"/>
      <c r="I823" s="542"/>
      <c r="J823" s="540"/>
    </row>
    <row r="824" spans="4:10" ht="15.75" customHeight="1" x14ac:dyDescent="0.25">
      <c r="D824" s="540"/>
      <c r="E824" s="540"/>
      <c r="H824" s="540"/>
      <c r="I824" s="542"/>
      <c r="J824" s="540"/>
    </row>
    <row r="825" spans="4:10" ht="15.75" customHeight="1" x14ac:dyDescent="0.25">
      <c r="D825" s="540"/>
      <c r="E825" s="540"/>
      <c r="H825" s="540"/>
      <c r="I825" s="542"/>
      <c r="J825" s="540"/>
    </row>
    <row r="826" spans="4:10" ht="15.75" customHeight="1" x14ac:dyDescent="0.25">
      <c r="D826" s="540"/>
      <c r="E826" s="540"/>
      <c r="H826" s="540"/>
      <c r="I826" s="542"/>
      <c r="J826" s="540"/>
    </row>
    <row r="827" spans="4:10" ht="15.75" customHeight="1" x14ac:dyDescent="0.25">
      <c r="D827" s="540"/>
      <c r="E827" s="540"/>
      <c r="H827" s="540"/>
      <c r="I827" s="542"/>
      <c r="J827" s="540"/>
    </row>
    <row r="828" spans="4:10" ht="15.75" customHeight="1" x14ac:dyDescent="0.25">
      <c r="D828" s="540"/>
      <c r="E828" s="540"/>
      <c r="H828" s="540"/>
      <c r="I828" s="542"/>
      <c r="J828" s="540"/>
    </row>
    <row r="829" spans="4:10" ht="15.75" customHeight="1" x14ac:dyDescent="0.25">
      <c r="D829" s="540"/>
      <c r="E829" s="540"/>
      <c r="H829" s="540"/>
      <c r="I829" s="542"/>
      <c r="J829" s="540"/>
    </row>
    <row r="830" spans="4:10" ht="15.75" customHeight="1" x14ac:dyDescent="0.25">
      <c r="D830" s="540"/>
      <c r="E830" s="540"/>
      <c r="H830" s="540"/>
      <c r="I830" s="542"/>
      <c r="J830" s="540"/>
    </row>
    <row r="831" spans="4:10" ht="15.75" customHeight="1" x14ac:dyDescent="0.25">
      <c r="D831" s="540"/>
      <c r="E831" s="540"/>
      <c r="H831" s="540"/>
      <c r="I831" s="542"/>
      <c r="J831" s="540"/>
    </row>
    <row r="832" spans="4:10" ht="15.75" customHeight="1" x14ac:dyDescent="0.25">
      <c r="D832" s="540"/>
      <c r="E832" s="540"/>
      <c r="H832" s="540"/>
      <c r="I832" s="542"/>
      <c r="J832" s="540"/>
    </row>
    <row r="833" spans="4:10" ht="15.75" customHeight="1" x14ac:dyDescent="0.25">
      <c r="D833" s="540"/>
      <c r="E833" s="540"/>
      <c r="H833" s="540"/>
      <c r="I833" s="542"/>
      <c r="J833" s="540"/>
    </row>
    <row r="834" spans="4:10" ht="15.75" customHeight="1" x14ac:dyDescent="0.25">
      <c r="D834" s="540"/>
      <c r="E834" s="540"/>
      <c r="H834" s="540"/>
      <c r="I834" s="542"/>
      <c r="J834" s="540"/>
    </row>
    <row r="835" spans="4:10" ht="15.75" customHeight="1" x14ac:dyDescent="0.25">
      <c r="D835" s="540"/>
      <c r="E835" s="540"/>
      <c r="H835" s="540"/>
      <c r="I835" s="542"/>
      <c r="J835" s="540"/>
    </row>
    <row r="836" spans="4:10" ht="15.75" customHeight="1" x14ac:dyDescent="0.25">
      <c r="D836" s="540"/>
      <c r="E836" s="540"/>
      <c r="H836" s="540"/>
      <c r="I836" s="542"/>
      <c r="J836" s="540"/>
    </row>
    <row r="837" spans="4:10" ht="15.75" customHeight="1" x14ac:dyDescent="0.25">
      <c r="D837" s="540"/>
      <c r="E837" s="540"/>
      <c r="H837" s="540"/>
      <c r="I837" s="542"/>
      <c r="J837" s="540"/>
    </row>
    <row r="838" spans="4:10" ht="15.75" customHeight="1" x14ac:dyDescent="0.25">
      <c r="D838" s="540"/>
      <c r="E838" s="540"/>
      <c r="H838" s="540"/>
      <c r="I838" s="542"/>
      <c r="J838" s="540"/>
    </row>
    <row r="839" spans="4:10" ht="15.75" customHeight="1" x14ac:dyDescent="0.25">
      <c r="D839" s="540"/>
      <c r="E839" s="540"/>
      <c r="H839" s="540"/>
      <c r="I839" s="542"/>
      <c r="J839" s="540"/>
    </row>
    <row r="840" spans="4:10" ht="15.75" customHeight="1" x14ac:dyDescent="0.25">
      <c r="D840" s="540"/>
      <c r="E840" s="540"/>
      <c r="H840" s="540"/>
      <c r="I840" s="542"/>
      <c r="J840" s="540"/>
    </row>
    <row r="841" spans="4:10" ht="15.75" customHeight="1" x14ac:dyDescent="0.25">
      <c r="D841" s="540"/>
      <c r="E841" s="540"/>
      <c r="H841" s="540"/>
      <c r="I841" s="542"/>
      <c r="J841" s="540"/>
    </row>
    <row r="842" spans="4:10" ht="15.75" customHeight="1" x14ac:dyDescent="0.25">
      <c r="D842" s="540"/>
      <c r="E842" s="540"/>
      <c r="H842" s="540"/>
      <c r="I842" s="542"/>
      <c r="J842" s="540"/>
    </row>
    <row r="843" spans="4:10" ht="15.75" customHeight="1" x14ac:dyDescent="0.25">
      <c r="D843" s="540"/>
      <c r="E843" s="540"/>
      <c r="H843" s="540"/>
      <c r="I843" s="542"/>
      <c r="J843" s="540"/>
    </row>
    <row r="844" spans="4:10" ht="15.75" customHeight="1" x14ac:dyDescent="0.25">
      <c r="D844" s="540"/>
      <c r="E844" s="540"/>
      <c r="H844" s="540"/>
      <c r="I844" s="542"/>
      <c r="J844" s="540"/>
    </row>
    <row r="845" spans="4:10" ht="15.75" customHeight="1" x14ac:dyDescent="0.25">
      <c r="D845" s="540"/>
      <c r="E845" s="540"/>
      <c r="H845" s="540"/>
      <c r="I845" s="542"/>
      <c r="J845" s="540"/>
    </row>
    <row r="846" spans="4:10" ht="15.75" customHeight="1" x14ac:dyDescent="0.25">
      <c r="D846" s="540"/>
      <c r="E846" s="540"/>
      <c r="H846" s="540"/>
      <c r="I846" s="542"/>
      <c r="J846" s="540"/>
    </row>
    <row r="847" spans="4:10" ht="15.75" customHeight="1" x14ac:dyDescent="0.25">
      <c r="D847" s="540"/>
      <c r="E847" s="540"/>
      <c r="H847" s="540"/>
      <c r="I847" s="542"/>
      <c r="J847" s="540"/>
    </row>
    <row r="848" spans="4:10" ht="15.75" customHeight="1" x14ac:dyDescent="0.25">
      <c r="D848" s="540"/>
      <c r="E848" s="540"/>
      <c r="H848" s="540"/>
      <c r="I848" s="542"/>
      <c r="J848" s="540"/>
    </row>
    <row r="849" spans="4:10" ht="15.75" customHeight="1" x14ac:dyDescent="0.25">
      <c r="D849" s="540"/>
      <c r="E849" s="540"/>
      <c r="H849" s="540"/>
      <c r="I849" s="542"/>
      <c r="J849" s="540"/>
    </row>
    <row r="850" spans="4:10" ht="15.75" customHeight="1" x14ac:dyDescent="0.25">
      <c r="D850" s="540"/>
      <c r="E850" s="540"/>
      <c r="H850" s="540"/>
      <c r="I850" s="542"/>
      <c r="J850" s="540"/>
    </row>
    <row r="851" spans="4:10" ht="15.75" customHeight="1" x14ac:dyDescent="0.25">
      <c r="D851" s="540"/>
      <c r="E851" s="540"/>
      <c r="H851" s="540"/>
      <c r="I851" s="542"/>
      <c r="J851" s="540"/>
    </row>
    <row r="852" spans="4:10" ht="15.75" customHeight="1" x14ac:dyDescent="0.25">
      <c r="D852" s="540"/>
      <c r="E852" s="540"/>
      <c r="H852" s="540"/>
      <c r="I852" s="542"/>
      <c r="J852" s="540"/>
    </row>
    <row r="853" spans="4:10" ht="15.75" customHeight="1" x14ac:dyDescent="0.25">
      <c r="D853" s="540"/>
      <c r="E853" s="540"/>
      <c r="H853" s="540"/>
      <c r="I853" s="542"/>
      <c r="J853" s="540"/>
    </row>
    <row r="854" spans="4:10" ht="15.75" customHeight="1" x14ac:dyDescent="0.25">
      <c r="D854" s="540"/>
      <c r="E854" s="540"/>
      <c r="H854" s="540"/>
      <c r="I854" s="542"/>
      <c r="J854" s="540"/>
    </row>
    <row r="855" spans="4:10" ht="15.75" customHeight="1" x14ac:dyDescent="0.25">
      <c r="D855" s="540"/>
      <c r="E855" s="540"/>
      <c r="H855" s="540"/>
      <c r="I855" s="542"/>
      <c r="J855" s="540"/>
    </row>
    <row r="856" spans="4:10" ht="15.75" customHeight="1" x14ac:dyDescent="0.25">
      <c r="D856" s="540"/>
      <c r="E856" s="540"/>
      <c r="H856" s="540"/>
      <c r="I856" s="542"/>
      <c r="J856" s="540"/>
    </row>
    <row r="857" spans="4:10" ht="15.75" customHeight="1" x14ac:dyDescent="0.25">
      <c r="D857" s="540"/>
      <c r="E857" s="540"/>
      <c r="H857" s="540"/>
      <c r="I857" s="542"/>
      <c r="J857" s="540"/>
    </row>
    <row r="858" spans="4:10" ht="15.75" customHeight="1" x14ac:dyDescent="0.25">
      <c r="D858" s="540"/>
      <c r="E858" s="540"/>
      <c r="H858" s="540"/>
      <c r="I858" s="542"/>
      <c r="J858" s="540"/>
    </row>
    <row r="859" spans="4:10" ht="15.75" customHeight="1" x14ac:dyDescent="0.25">
      <c r="D859" s="540"/>
      <c r="E859" s="540"/>
      <c r="H859" s="540"/>
      <c r="I859" s="542"/>
      <c r="J859" s="540"/>
    </row>
    <row r="860" spans="4:10" ht="15.75" customHeight="1" x14ac:dyDescent="0.25">
      <c r="D860" s="540"/>
      <c r="E860" s="540"/>
      <c r="H860" s="540"/>
      <c r="I860" s="542"/>
      <c r="J860" s="540"/>
    </row>
    <row r="861" spans="4:10" ht="15.75" customHeight="1" x14ac:dyDescent="0.25">
      <c r="D861" s="540"/>
      <c r="E861" s="540"/>
      <c r="H861" s="540"/>
      <c r="I861" s="542"/>
      <c r="J861" s="540"/>
    </row>
    <row r="862" spans="4:10" ht="15.75" customHeight="1" x14ac:dyDescent="0.25">
      <c r="D862" s="540"/>
      <c r="E862" s="540"/>
      <c r="H862" s="540"/>
      <c r="I862" s="542"/>
      <c r="J862" s="540"/>
    </row>
    <row r="863" spans="4:10" ht="15.75" customHeight="1" x14ac:dyDescent="0.25">
      <c r="D863" s="540"/>
      <c r="E863" s="540"/>
      <c r="H863" s="540"/>
      <c r="I863" s="542"/>
      <c r="J863" s="540"/>
    </row>
    <row r="864" spans="4:10" ht="15.75" customHeight="1" x14ac:dyDescent="0.25">
      <c r="D864" s="540"/>
      <c r="E864" s="540"/>
      <c r="H864" s="540"/>
      <c r="I864" s="542"/>
      <c r="J864" s="540"/>
    </row>
    <row r="865" spans="4:10" ht="15.75" customHeight="1" x14ac:dyDescent="0.25">
      <c r="D865" s="540"/>
      <c r="E865" s="540"/>
      <c r="H865" s="540"/>
      <c r="I865" s="542"/>
      <c r="J865" s="540"/>
    </row>
    <row r="866" spans="4:10" ht="15.75" customHeight="1" x14ac:dyDescent="0.25">
      <c r="D866" s="540"/>
      <c r="E866" s="540"/>
      <c r="H866" s="540"/>
      <c r="I866" s="542"/>
      <c r="J866" s="540"/>
    </row>
    <row r="867" spans="4:10" ht="15.75" customHeight="1" x14ac:dyDescent="0.25">
      <c r="D867" s="540"/>
      <c r="E867" s="540"/>
      <c r="H867" s="540"/>
      <c r="I867" s="542"/>
      <c r="J867" s="540"/>
    </row>
    <row r="868" spans="4:10" ht="15.75" customHeight="1" x14ac:dyDescent="0.25">
      <c r="D868" s="540"/>
      <c r="E868" s="540"/>
      <c r="H868" s="540"/>
      <c r="I868" s="542"/>
      <c r="J868" s="540"/>
    </row>
    <row r="869" spans="4:10" ht="15.75" customHeight="1" x14ac:dyDescent="0.25">
      <c r="D869" s="540"/>
      <c r="E869" s="540"/>
      <c r="H869" s="540"/>
      <c r="I869" s="542"/>
      <c r="J869" s="540"/>
    </row>
    <row r="870" spans="4:10" ht="15.75" customHeight="1" x14ac:dyDescent="0.25">
      <c r="D870" s="540"/>
      <c r="E870" s="540"/>
      <c r="H870" s="540"/>
      <c r="I870" s="542"/>
      <c r="J870" s="540"/>
    </row>
    <row r="871" spans="4:10" ht="15.75" customHeight="1" x14ac:dyDescent="0.25">
      <c r="D871" s="540"/>
      <c r="E871" s="540"/>
      <c r="H871" s="540"/>
      <c r="I871" s="542"/>
      <c r="J871" s="540"/>
    </row>
    <row r="872" spans="4:10" ht="15.75" customHeight="1" x14ac:dyDescent="0.25">
      <c r="D872" s="540"/>
      <c r="E872" s="540"/>
      <c r="H872" s="540"/>
      <c r="I872" s="542"/>
      <c r="J872" s="540"/>
    </row>
    <row r="873" spans="4:10" ht="15.75" customHeight="1" x14ac:dyDescent="0.25">
      <c r="D873" s="540"/>
      <c r="E873" s="540"/>
      <c r="H873" s="540"/>
      <c r="I873" s="542"/>
      <c r="J873" s="540"/>
    </row>
    <row r="874" spans="4:10" ht="15.75" customHeight="1" x14ac:dyDescent="0.25">
      <c r="D874" s="540"/>
      <c r="E874" s="540"/>
      <c r="H874" s="540"/>
      <c r="I874" s="542"/>
      <c r="J874" s="540"/>
    </row>
    <row r="875" spans="4:10" ht="15.75" customHeight="1" x14ac:dyDescent="0.25">
      <c r="D875" s="540"/>
      <c r="E875" s="540"/>
      <c r="H875" s="540"/>
      <c r="I875" s="542"/>
      <c r="J875" s="540"/>
    </row>
    <row r="876" spans="4:10" ht="15.75" customHeight="1" x14ac:dyDescent="0.25">
      <c r="D876" s="540"/>
      <c r="E876" s="540"/>
      <c r="H876" s="540"/>
      <c r="I876" s="542"/>
      <c r="J876" s="540"/>
    </row>
    <row r="877" spans="4:10" ht="15.75" customHeight="1" x14ac:dyDescent="0.25">
      <c r="D877" s="540"/>
      <c r="E877" s="540"/>
      <c r="H877" s="540"/>
      <c r="I877" s="542"/>
      <c r="J877" s="540"/>
    </row>
    <row r="878" spans="4:10" ht="15.75" customHeight="1" x14ac:dyDescent="0.25">
      <c r="D878" s="540"/>
      <c r="E878" s="540"/>
      <c r="H878" s="540"/>
      <c r="I878" s="542"/>
      <c r="J878" s="540"/>
    </row>
    <row r="879" spans="4:10" ht="15.75" customHeight="1" x14ac:dyDescent="0.25">
      <c r="D879" s="540"/>
      <c r="E879" s="540"/>
      <c r="H879" s="540"/>
      <c r="I879" s="542"/>
      <c r="J879" s="540"/>
    </row>
    <row r="880" spans="4:10" ht="15.75" customHeight="1" x14ac:dyDescent="0.25">
      <c r="D880" s="540"/>
      <c r="E880" s="540"/>
      <c r="H880" s="540"/>
      <c r="I880" s="542"/>
      <c r="J880" s="540"/>
    </row>
    <row r="881" spans="4:10" ht="15.75" customHeight="1" x14ac:dyDescent="0.25">
      <c r="D881" s="540"/>
      <c r="E881" s="540"/>
      <c r="H881" s="540"/>
      <c r="I881" s="542"/>
      <c r="J881" s="540"/>
    </row>
    <row r="882" spans="4:10" ht="15.75" customHeight="1" x14ac:dyDescent="0.25">
      <c r="D882" s="540"/>
      <c r="E882" s="540"/>
      <c r="H882" s="540"/>
      <c r="I882" s="542"/>
      <c r="J882" s="540"/>
    </row>
    <row r="883" spans="4:10" ht="15.75" customHeight="1" x14ac:dyDescent="0.25">
      <c r="D883" s="540"/>
      <c r="E883" s="540"/>
      <c r="H883" s="540"/>
      <c r="I883" s="542"/>
      <c r="J883" s="540"/>
    </row>
    <row r="884" spans="4:10" ht="15.75" customHeight="1" x14ac:dyDescent="0.25">
      <c r="D884" s="540"/>
      <c r="E884" s="540"/>
      <c r="H884" s="540"/>
      <c r="I884" s="542"/>
      <c r="J884" s="540"/>
    </row>
    <row r="885" spans="4:10" ht="15.75" customHeight="1" x14ac:dyDescent="0.25">
      <c r="D885" s="540"/>
      <c r="E885" s="540"/>
      <c r="H885" s="540"/>
      <c r="I885" s="542"/>
      <c r="J885" s="540"/>
    </row>
    <row r="886" spans="4:10" ht="15.75" customHeight="1" x14ac:dyDescent="0.25">
      <c r="D886" s="540"/>
      <c r="E886" s="540"/>
      <c r="H886" s="540"/>
      <c r="I886" s="542"/>
      <c r="J886" s="540"/>
    </row>
    <row r="887" spans="4:10" ht="15.75" customHeight="1" x14ac:dyDescent="0.25">
      <c r="D887" s="540"/>
      <c r="E887" s="540"/>
      <c r="H887" s="540"/>
      <c r="I887" s="542"/>
      <c r="J887" s="540"/>
    </row>
    <row r="888" spans="4:10" ht="15.75" customHeight="1" x14ac:dyDescent="0.25">
      <c r="D888" s="540"/>
      <c r="E888" s="540"/>
      <c r="H888" s="540"/>
      <c r="I888" s="542"/>
      <c r="J888" s="540"/>
    </row>
    <row r="889" spans="4:10" ht="15.75" customHeight="1" x14ac:dyDescent="0.25">
      <c r="D889" s="540"/>
      <c r="E889" s="540"/>
      <c r="H889" s="540"/>
      <c r="I889" s="542"/>
      <c r="J889" s="540"/>
    </row>
    <row r="890" spans="4:10" ht="15.75" customHeight="1" x14ac:dyDescent="0.25">
      <c r="D890" s="540"/>
      <c r="E890" s="540"/>
      <c r="H890" s="540"/>
      <c r="I890" s="542"/>
      <c r="J890" s="540"/>
    </row>
    <row r="891" spans="4:10" ht="15.75" customHeight="1" x14ac:dyDescent="0.25">
      <c r="D891" s="540"/>
      <c r="E891" s="540"/>
      <c r="H891" s="540"/>
      <c r="I891" s="542"/>
      <c r="J891" s="540"/>
    </row>
    <row r="892" spans="4:10" ht="15.75" customHeight="1" x14ac:dyDescent="0.25">
      <c r="D892" s="540"/>
      <c r="E892" s="540"/>
      <c r="H892" s="540"/>
      <c r="I892" s="542"/>
      <c r="J892" s="540"/>
    </row>
    <row r="893" spans="4:10" ht="15.75" customHeight="1" x14ac:dyDescent="0.25">
      <c r="D893" s="540"/>
      <c r="E893" s="540"/>
      <c r="H893" s="540"/>
      <c r="I893" s="542"/>
      <c r="J893" s="540"/>
    </row>
    <row r="894" spans="4:10" ht="15.75" customHeight="1" x14ac:dyDescent="0.25">
      <c r="D894" s="540"/>
      <c r="E894" s="540"/>
      <c r="H894" s="540"/>
      <c r="I894" s="542"/>
      <c r="J894" s="540"/>
    </row>
    <row r="895" spans="4:10" ht="15.75" customHeight="1" x14ac:dyDescent="0.25">
      <c r="D895" s="540"/>
      <c r="E895" s="540"/>
      <c r="H895" s="540"/>
      <c r="I895" s="542"/>
      <c r="J895" s="540"/>
    </row>
    <row r="896" spans="4:10" ht="15.75" customHeight="1" x14ac:dyDescent="0.25">
      <c r="D896" s="540"/>
      <c r="E896" s="540"/>
      <c r="H896" s="540"/>
      <c r="I896" s="542"/>
      <c r="J896" s="540"/>
    </row>
    <row r="897" spans="4:10" ht="15.75" customHeight="1" x14ac:dyDescent="0.25">
      <c r="D897" s="540"/>
      <c r="E897" s="540"/>
      <c r="H897" s="540"/>
      <c r="I897" s="542"/>
      <c r="J897" s="540"/>
    </row>
    <row r="898" spans="4:10" ht="15.75" customHeight="1" x14ac:dyDescent="0.25">
      <c r="D898" s="540"/>
      <c r="E898" s="540"/>
      <c r="H898" s="540"/>
      <c r="I898" s="542"/>
      <c r="J898" s="540"/>
    </row>
    <row r="899" spans="4:10" ht="15.75" customHeight="1" x14ac:dyDescent="0.25">
      <c r="D899" s="540"/>
      <c r="E899" s="540"/>
      <c r="H899" s="540"/>
      <c r="I899" s="542"/>
      <c r="J899" s="540"/>
    </row>
    <row r="900" spans="4:10" ht="15.75" customHeight="1" x14ac:dyDescent="0.25">
      <c r="D900" s="540"/>
      <c r="E900" s="540"/>
      <c r="H900" s="540"/>
      <c r="I900" s="542"/>
      <c r="J900" s="540"/>
    </row>
    <row r="901" spans="4:10" ht="15.75" customHeight="1" x14ac:dyDescent="0.25">
      <c r="D901" s="540"/>
      <c r="E901" s="540"/>
      <c r="H901" s="540"/>
      <c r="I901" s="542"/>
      <c r="J901" s="540"/>
    </row>
    <row r="902" spans="4:10" ht="15.75" customHeight="1" x14ac:dyDescent="0.25">
      <c r="D902" s="540"/>
      <c r="E902" s="540"/>
      <c r="H902" s="540"/>
      <c r="I902" s="542"/>
      <c r="J902" s="540"/>
    </row>
    <row r="903" spans="4:10" ht="15.75" customHeight="1" x14ac:dyDescent="0.25">
      <c r="D903" s="540"/>
      <c r="E903" s="540"/>
      <c r="H903" s="540"/>
      <c r="I903" s="542"/>
      <c r="J903" s="540"/>
    </row>
    <row r="904" spans="4:10" ht="15.75" customHeight="1" x14ac:dyDescent="0.25">
      <c r="D904" s="540"/>
      <c r="E904" s="540"/>
      <c r="H904" s="540"/>
      <c r="I904" s="542"/>
      <c r="J904" s="540"/>
    </row>
    <row r="905" spans="4:10" ht="15.75" customHeight="1" x14ac:dyDescent="0.25">
      <c r="D905" s="540"/>
      <c r="E905" s="540"/>
      <c r="H905" s="540"/>
      <c r="I905" s="542"/>
      <c r="J905" s="540"/>
    </row>
    <row r="906" spans="4:10" ht="15.75" customHeight="1" x14ac:dyDescent="0.25">
      <c r="D906" s="540"/>
      <c r="E906" s="540"/>
      <c r="H906" s="540"/>
      <c r="I906" s="542"/>
      <c r="J906" s="540"/>
    </row>
    <row r="907" spans="4:10" ht="15.75" customHeight="1" x14ac:dyDescent="0.25">
      <c r="D907" s="540"/>
      <c r="E907" s="540"/>
      <c r="H907" s="540"/>
      <c r="I907" s="542"/>
      <c r="J907" s="540"/>
    </row>
    <row r="908" spans="4:10" ht="15.75" customHeight="1" x14ac:dyDescent="0.25">
      <c r="D908" s="540"/>
      <c r="E908" s="540"/>
      <c r="H908" s="540"/>
      <c r="I908" s="542"/>
      <c r="J908" s="540"/>
    </row>
    <row r="909" spans="4:10" ht="15.75" customHeight="1" x14ac:dyDescent="0.25">
      <c r="D909" s="540"/>
      <c r="E909" s="540"/>
      <c r="H909" s="540"/>
      <c r="I909" s="542"/>
      <c r="J909" s="540"/>
    </row>
    <row r="910" spans="4:10" ht="15.75" customHeight="1" x14ac:dyDescent="0.25">
      <c r="D910" s="540"/>
      <c r="E910" s="540"/>
      <c r="H910" s="540"/>
      <c r="I910" s="542"/>
      <c r="J910" s="540"/>
    </row>
    <row r="911" spans="4:10" ht="15.75" customHeight="1" x14ac:dyDescent="0.25">
      <c r="D911" s="540"/>
      <c r="E911" s="540"/>
      <c r="H911" s="540"/>
      <c r="I911" s="542"/>
      <c r="J911" s="540"/>
    </row>
    <row r="912" spans="4:10" ht="15.75" customHeight="1" x14ac:dyDescent="0.25">
      <c r="D912" s="540"/>
      <c r="E912" s="540"/>
      <c r="H912" s="540"/>
      <c r="I912" s="542"/>
      <c r="J912" s="540"/>
    </row>
    <row r="913" spans="4:10" ht="15.75" customHeight="1" x14ac:dyDescent="0.25">
      <c r="D913" s="540"/>
      <c r="E913" s="540"/>
      <c r="H913" s="540"/>
      <c r="I913" s="542"/>
      <c r="J913" s="540"/>
    </row>
    <row r="914" spans="4:10" ht="15.75" customHeight="1" x14ac:dyDescent="0.25">
      <c r="D914" s="540"/>
      <c r="E914" s="540"/>
      <c r="H914" s="540"/>
      <c r="I914" s="542"/>
      <c r="J914" s="540"/>
    </row>
    <row r="915" spans="4:10" ht="15.75" customHeight="1" x14ac:dyDescent="0.25">
      <c r="D915" s="540"/>
      <c r="E915" s="540"/>
      <c r="H915" s="540"/>
      <c r="I915" s="542"/>
      <c r="J915" s="540"/>
    </row>
    <row r="916" spans="4:10" ht="15.75" customHeight="1" x14ac:dyDescent="0.25">
      <c r="D916" s="540"/>
      <c r="E916" s="540"/>
      <c r="H916" s="540"/>
      <c r="I916" s="542"/>
      <c r="J916" s="540"/>
    </row>
    <row r="917" spans="4:10" ht="15.75" customHeight="1" x14ac:dyDescent="0.25">
      <c r="D917" s="540"/>
      <c r="E917" s="540"/>
      <c r="H917" s="540"/>
      <c r="I917" s="542"/>
      <c r="J917" s="540"/>
    </row>
    <row r="918" spans="4:10" ht="15.75" customHeight="1" x14ac:dyDescent="0.25">
      <c r="D918" s="540"/>
      <c r="E918" s="540"/>
      <c r="H918" s="540"/>
      <c r="I918" s="542"/>
      <c r="J918" s="540"/>
    </row>
    <row r="919" spans="4:10" ht="15.75" customHeight="1" x14ac:dyDescent="0.25">
      <c r="D919" s="540"/>
      <c r="E919" s="540"/>
      <c r="H919" s="540"/>
      <c r="I919" s="542"/>
      <c r="J919" s="540"/>
    </row>
    <row r="920" spans="4:10" ht="15.75" customHeight="1" x14ac:dyDescent="0.25">
      <c r="D920" s="540"/>
      <c r="E920" s="540"/>
      <c r="H920" s="540"/>
      <c r="I920" s="542"/>
      <c r="J920" s="540"/>
    </row>
    <row r="921" spans="4:10" ht="15.75" customHeight="1" x14ac:dyDescent="0.25">
      <c r="D921" s="540"/>
      <c r="E921" s="540"/>
      <c r="H921" s="540"/>
      <c r="I921" s="542"/>
      <c r="J921" s="540"/>
    </row>
    <row r="922" spans="4:10" ht="15.75" customHeight="1" x14ac:dyDescent="0.25">
      <c r="D922" s="540"/>
      <c r="E922" s="540"/>
      <c r="H922" s="540"/>
      <c r="I922" s="542"/>
      <c r="J922" s="540"/>
    </row>
    <row r="923" spans="4:10" ht="15.75" customHeight="1" x14ac:dyDescent="0.25">
      <c r="D923" s="540"/>
      <c r="E923" s="540"/>
      <c r="H923" s="540"/>
      <c r="I923" s="542"/>
      <c r="J923" s="540"/>
    </row>
    <row r="924" spans="4:10" ht="15.75" customHeight="1" x14ac:dyDescent="0.25">
      <c r="D924" s="540"/>
      <c r="E924" s="540"/>
      <c r="H924" s="540"/>
      <c r="I924" s="542"/>
      <c r="J924" s="540"/>
    </row>
    <row r="925" spans="4:10" ht="15.75" customHeight="1" x14ac:dyDescent="0.25">
      <c r="D925" s="540"/>
      <c r="E925" s="540"/>
      <c r="H925" s="540"/>
      <c r="I925" s="542"/>
      <c r="J925" s="540"/>
    </row>
    <row r="926" spans="4:10" ht="15.75" customHeight="1" x14ac:dyDescent="0.25">
      <c r="D926" s="540"/>
      <c r="E926" s="540"/>
      <c r="H926" s="540"/>
      <c r="I926" s="542"/>
      <c r="J926" s="540"/>
    </row>
    <row r="927" spans="4:10" ht="15.75" customHeight="1" x14ac:dyDescent="0.25">
      <c r="D927" s="540"/>
      <c r="E927" s="540"/>
      <c r="H927" s="540"/>
      <c r="I927" s="542"/>
      <c r="J927" s="540"/>
    </row>
    <row r="928" spans="4:10" ht="15.75" customHeight="1" x14ac:dyDescent="0.25">
      <c r="D928" s="540"/>
      <c r="E928" s="540"/>
      <c r="H928" s="540"/>
      <c r="I928" s="542"/>
      <c r="J928" s="540"/>
    </row>
    <row r="929" spans="4:10" ht="15.75" customHeight="1" x14ac:dyDescent="0.25">
      <c r="D929" s="540"/>
      <c r="E929" s="540"/>
      <c r="H929" s="540"/>
      <c r="I929" s="542"/>
      <c r="J929" s="540"/>
    </row>
    <row r="930" spans="4:10" ht="15.75" customHeight="1" x14ac:dyDescent="0.25">
      <c r="D930" s="540"/>
      <c r="E930" s="540"/>
      <c r="H930" s="540"/>
      <c r="I930" s="542"/>
      <c r="J930" s="540"/>
    </row>
    <row r="931" spans="4:10" ht="15.75" customHeight="1" x14ac:dyDescent="0.25">
      <c r="D931" s="540"/>
      <c r="E931" s="540"/>
      <c r="H931" s="540"/>
      <c r="I931" s="542"/>
      <c r="J931" s="540"/>
    </row>
    <row r="932" spans="4:10" ht="15.75" customHeight="1" x14ac:dyDescent="0.25">
      <c r="D932" s="540"/>
      <c r="E932" s="540"/>
      <c r="H932" s="540"/>
      <c r="I932" s="542"/>
      <c r="J932" s="540"/>
    </row>
    <row r="933" spans="4:10" ht="15.75" customHeight="1" x14ac:dyDescent="0.25">
      <c r="D933" s="540"/>
      <c r="E933" s="540"/>
      <c r="H933" s="540"/>
      <c r="I933" s="542"/>
      <c r="J933" s="540"/>
    </row>
    <row r="934" spans="4:10" ht="15.75" customHeight="1" x14ac:dyDescent="0.25">
      <c r="D934" s="540"/>
      <c r="E934" s="540"/>
      <c r="H934" s="540"/>
      <c r="I934" s="542"/>
      <c r="J934" s="540"/>
    </row>
    <row r="935" spans="4:10" ht="15.75" customHeight="1" x14ac:dyDescent="0.25">
      <c r="D935" s="540"/>
      <c r="E935" s="540"/>
      <c r="H935" s="540"/>
      <c r="I935" s="542"/>
      <c r="J935" s="540"/>
    </row>
    <row r="936" spans="4:10" ht="15.75" customHeight="1" x14ac:dyDescent="0.25">
      <c r="D936" s="540"/>
      <c r="E936" s="540"/>
      <c r="H936" s="540"/>
      <c r="I936" s="542"/>
      <c r="J936" s="540"/>
    </row>
    <row r="937" spans="4:10" ht="15.75" customHeight="1" x14ac:dyDescent="0.25">
      <c r="D937" s="540"/>
      <c r="E937" s="540"/>
      <c r="H937" s="540"/>
      <c r="I937" s="542"/>
      <c r="J937" s="540"/>
    </row>
    <row r="938" spans="4:10" ht="15.75" customHeight="1" x14ac:dyDescent="0.25">
      <c r="D938" s="540"/>
      <c r="E938" s="540"/>
      <c r="H938" s="540"/>
      <c r="I938" s="542"/>
      <c r="J938" s="540"/>
    </row>
    <row r="939" spans="4:10" ht="15.75" customHeight="1" x14ac:dyDescent="0.25">
      <c r="D939" s="540"/>
      <c r="E939" s="540"/>
      <c r="H939" s="540"/>
      <c r="I939" s="542"/>
      <c r="J939" s="540"/>
    </row>
    <row r="940" spans="4:10" ht="15.75" customHeight="1" x14ac:dyDescent="0.25">
      <c r="D940" s="540"/>
      <c r="E940" s="540"/>
      <c r="H940" s="540"/>
      <c r="I940" s="542"/>
      <c r="J940" s="540"/>
    </row>
    <row r="941" spans="4:10" ht="15.75" customHeight="1" x14ac:dyDescent="0.25">
      <c r="D941" s="540"/>
      <c r="E941" s="540"/>
      <c r="H941" s="540"/>
      <c r="I941" s="542"/>
      <c r="J941" s="540"/>
    </row>
    <row r="942" spans="4:10" ht="15.75" customHeight="1" x14ac:dyDescent="0.25">
      <c r="D942" s="540"/>
      <c r="E942" s="540"/>
      <c r="H942" s="540"/>
      <c r="I942" s="542"/>
      <c r="J942" s="540"/>
    </row>
    <row r="943" spans="4:10" ht="15.75" customHeight="1" x14ac:dyDescent="0.25">
      <c r="D943" s="540"/>
      <c r="E943" s="540"/>
      <c r="H943" s="540"/>
      <c r="I943" s="542"/>
      <c r="J943" s="540"/>
    </row>
    <row r="944" spans="4:10" ht="15.75" customHeight="1" x14ac:dyDescent="0.25">
      <c r="D944" s="540"/>
      <c r="E944" s="540"/>
      <c r="H944" s="540"/>
      <c r="I944" s="542"/>
      <c r="J944" s="540"/>
    </row>
    <row r="945" spans="4:10" ht="15.75" customHeight="1" x14ac:dyDescent="0.25">
      <c r="D945" s="540"/>
      <c r="E945" s="540"/>
      <c r="H945" s="540"/>
      <c r="I945" s="542"/>
      <c r="J945" s="540"/>
    </row>
    <row r="946" spans="4:10" ht="15.75" customHeight="1" x14ac:dyDescent="0.25">
      <c r="D946" s="540"/>
      <c r="E946" s="540"/>
      <c r="H946" s="540"/>
      <c r="I946" s="542"/>
      <c r="J946" s="540"/>
    </row>
    <row r="947" spans="4:10" ht="15.75" customHeight="1" x14ac:dyDescent="0.25">
      <c r="D947" s="540"/>
      <c r="E947" s="540"/>
      <c r="H947" s="540"/>
      <c r="I947" s="542"/>
      <c r="J947" s="540"/>
    </row>
    <row r="948" spans="4:10" ht="15.75" customHeight="1" x14ac:dyDescent="0.25">
      <c r="D948" s="540"/>
      <c r="E948" s="540"/>
      <c r="H948" s="540"/>
      <c r="I948" s="542"/>
      <c r="J948" s="540"/>
    </row>
    <row r="949" spans="4:10" ht="15.75" customHeight="1" x14ac:dyDescent="0.25">
      <c r="D949" s="540"/>
      <c r="E949" s="540"/>
      <c r="H949" s="540"/>
      <c r="I949" s="542"/>
      <c r="J949" s="540"/>
    </row>
    <row r="950" spans="4:10" ht="15.75" customHeight="1" x14ac:dyDescent="0.25">
      <c r="D950" s="540"/>
      <c r="E950" s="540"/>
      <c r="H950" s="540"/>
      <c r="I950" s="542"/>
      <c r="J950" s="540"/>
    </row>
    <row r="951" spans="4:10" ht="15.75" customHeight="1" x14ac:dyDescent="0.25">
      <c r="D951" s="540"/>
      <c r="E951" s="540"/>
      <c r="H951" s="540"/>
      <c r="I951" s="542"/>
      <c r="J951" s="540"/>
    </row>
    <row r="952" spans="4:10" ht="15.75" customHeight="1" x14ac:dyDescent="0.25">
      <c r="D952" s="540"/>
      <c r="E952" s="540"/>
      <c r="H952" s="540"/>
      <c r="I952" s="542"/>
      <c r="J952" s="540"/>
    </row>
    <row r="953" spans="4:10" ht="15.75" customHeight="1" x14ac:dyDescent="0.25">
      <c r="D953" s="540"/>
      <c r="E953" s="540"/>
      <c r="H953" s="540"/>
      <c r="I953" s="542"/>
      <c r="J953" s="540"/>
    </row>
    <row r="954" spans="4:10" ht="15.75" customHeight="1" x14ac:dyDescent="0.25">
      <c r="D954" s="540"/>
      <c r="E954" s="540"/>
      <c r="H954" s="540"/>
      <c r="I954" s="542"/>
      <c r="J954" s="540"/>
    </row>
    <row r="955" spans="4:10" ht="15.75" customHeight="1" x14ac:dyDescent="0.25">
      <c r="D955" s="540"/>
      <c r="E955" s="540"/>
      <c r="H955" s="540"/>
      <c r="I955" s="542"/>
      <c r="J955" s="540"/>
    </row>
    <row r="956" spans="4:10" ht="15.75" customHeight="1" x14ac:dyDescent="0.25">
      <c r="D956" s="540"/>
      <c r="E956" s="540"/>
      <c r="H956" s="540"/>
      <c r="I956" s="542"/>
      <c r="J956" s="540"/>
    </row>
    <row r="957" spans="4:10" ht="15.75" customHeight="1" x14ac:dyDescent="0.25">
      <c r="D957" s="540"/>
      <c r="E957" s="540"/>
      <c r="H957" s="540"/>
      <c r="I957" s="542"/>
      <c r="J957" s="540"/>
    </row>
    <row r="958" spans="4:10" ht="15.75" customHeight="1" x14ac:dyDescent="0.25">
      <c r="D958" s="540"/>
      <c r="E958" s="540"/>
      <c r="H958" s="540"/>
      <c r="I958" s="542"/>
      <c r="J958" s="540"/>
    </row>
    <row r="959" spans="4:10" ht="15.75" customHeight="1" x14ac:dyDescent="0.25">
      <c r="D959" s="540"/>
      <c r="E959" s="540"/>
      <c r="H959" s="540"/>
      <c r="I959" s="542"/>
      <c r="J959" s="540"/>
    </row>
    <row r="960" spans="4:10" ht="15.75" customHeight="1" x14ac:dyDescent="0.25">
      <c r="D960" s="540"/>
      <c r="E960" s="540"/>
      <c r="H960" s="540"/>
      <c r="I960" s="542"/>
      <c r="J960" s="540"/>
    </row>
    <row r="961" spans="4:10" ht="15.75" customHeight="1" x14ac:dyDescent="0.25">
      <c r="D961" s="540"/>
      <c r="E961" s="540"/>
      <c r="H961" s="540"/>
      <c r="I961" s="542"/>
      <c r="J961" s="540"/>
    </row>
    <row r="962" spans="4:10" ht="15.75" customHeight="1" x14ac:dyDescent="0.25">
      <c r="D962" s="540"/>
      <c r="E962" s="540"/>
      <c r="H962" s="540"/>
      <c r="I962" s="542"/>
      <c r="J962" s="540"/>
    </row>
    <row r="963" spans="4:10" ht="15.75" customHeight="1" x14ac:dyDescent="0.25">
      <c r="D963" s="540"/>
      <c r="E963" s="540"/>
      <c r="H963" s="540"/>
      <c r="I963" s="542"/>
      <c r="J963" s="540"/>
    </row>
    <row r="964" spans="4:10" ht="15.75" customHeight="1" x14ac:dyDescent="0.25">
      <c r="D964" s="540"/>
      <c r="E964" s="540"/>
      <c r="H964" s="540"/>
      <c r="I964" s="542"/>
      <c r="J964" s="540"/>
    </row>
    <row r="965" spans="4:10" ht="15.75" customHeight="1" x14ac:dyDescent="0.25">
      <c r="D965" s="540"/>
      <c r="E965" s="540"/>
      <c r="H965" s="540"/>
      <c r="I965" s="542"/>
      <c r="J965" s="540"/>
    </row>
    <row r="966" spans="4:10" ht="15.75" customHeight="1" x14ac:dyDescent="0.25">
      <c r="D966" s="540"/>
      <c r="E966" s="540"/>
      <c r="H966" s="540"/>
      <c r="I966" s="542"/>
      <c r="J966" s="540"/>
    </row>
    <row r="967" spans="4:10" ht="15.75" customHeight="1" x14ac:dyDescent="0.25">
      <c r="D967" s="540"/>
      <c r="E967" s="540"/>
      <c r="H967" s="540"/>
      <c r="I967" s="542"/>
      <c r="J967" s="540"/>
    </row>
    <row r="968" spans="4:10" ht="15.75" customHeight="1" x14ac:dyDescent="0.25">
      <c r="D968" s="540"/>
      <c r="E968" s="540"/>
      <c r="H968" s="540"/>
      <c r="I968" s="542"/>
      <c r="J968" s="540"/>
    </row>
    <row r="969" spans="4:10" ht="15.75" customHeight="1" x14ac:dyDescent="0.25">
      <c r="D969" s="540"/>
      <c r="E969" s="540"/>
      <c r="H969" s="540"/>
      <c r="I969" s="542"/>
      <c r="J969" s="540"/>
    </row>
    <row r="970" spans="4:10" ht="15.75" customHeight="1" x14ac:dyDescent="0.25">
      <c r="D970" s="540"/>
      <c r="E970" s="540"/>
      <c r="H970" s="540"/>
      <c r="I970" s="542"/>
      <c r="J970" s="540"/>
    </row>
    <row r="971" spans="4:10" ht="15.75" customHeight="1" x14ac:dyDescent="0.25">
      <c r="D971" s="540"/>
      <c r="E971" s="540"/>
      <c r="H971" s="540"/>
      <c r="I971" s="542"/>
      <c r="J971" s="540"/>
    </row>
    <row r="972" spans="4:10" ht="15.75" customHeight="1" x14ac:dyDescent="0.25">
      <c r="D972" s="540"/>
      <c r="E972" s="540"/>
      <c r="H972" s="540"/>
      <c r="I972" s="542"/>
      <c r="J972" s="540"/>
    </row>
    <row r="973" spans="4:10" ht="15.75" customHeight="1" x14ac:dyDescent="0.25">
      <c r="D973" s="540"/>
      <c r="E973" s="540"/>
      <c r="H973" s="540"/>
      <c r="I973" s="542"/>
      <c r="J973" s="540"/>
    </row>
    <row r="974" spans="4:10" ht="15.75" customHeight="1" x14ac:dyDescent="0.25">
      <c r="D974" s="540"/>
      <c r="E974" s="540"/>
      <c r="H974" s="540"/>
      <c r="I974" s="542"/>
      <c r="J974" s="540"/>
    </row>
    <row r="975" spans="4:10" ht="15.75" customHeight="1" x14ac:dyDescent="0.25">
      <c r="D975" s="540"/>
      <c r="E975" s="540"/>
      <c r="H975" s="540"/>
      <c r="I975" s="542"/>
      <c r="J975" s="540"/>
    </row>
    <row r="976" spans="4:10" ht="15.75" customHeight="1" x14ac:dyDescent="0.25">
      <c r="D976" s="540"/>
      <c r="E976" s="540"/>
      <c r="H976" s="540"/>
      <c r="I976" s="542"/>
      <c r="J976" s="540"/>
    </row>
    <row r="977" spans="4:10" ht="15.75" customHeight="1" x14ac:dyDescent="0.25">
      <c r="D977" s="540"/>
      <c r="E977" s="540"/>
      <c r="H977" s="540"/>
      <c r="I977" s="542"/>
      <c r="J977" s="540"/>
    </row>
    <row r="978" spans="4:10" ht="15.75" customHeight="1" x14ac:dyDescent="0.25">
      <c r="D978" s="540"/>
      <c r="E978" s="540"/>
      <c r="H978" s="540"/>
      <c r="I978" s="542"/>
      <c r="J978" s="540"/>
    </row>
    <row r="979" spans="4:10" ht="15.75" customHeight="1" x14ac:dyDescent="0.25">
      <c r="D979" s="540"/>
      <c r="E979" s="540"/>
      <c r="H979" s="540"/>
      <c r="I979" s="542"/>
      <c r="J979" s="540"/>
    </row>
    <row r="980" spans="4:10" ht="15.75" customHeight="1" x14ac:dyDescent="0.25">
      <c r="D980" s="540"/>
      <c r="E980" s="540"/>
      <c r="H980" s="540"/>
      <c r="I980" s="542"/>
      <c r="J980" s="540"/>
    </row>
    <row r="981" spans="4:10" ht="15.75" customHeight="1" x14ac:dyDescent="0.25">
      <c r="D981" s="540"/>
      <c r="E981" s="540"/>
      <c r="H981" s="540"/>
      <c r="I981" s="542"/>
      <c r="J981" s="540"/>
    </row>
    <row r="982" spans="4:10" ht="15.75" customHeight="1" x14ac:dyDescent="0.25">
      <c r="D982" s="540"/>
      <c r="E982" s="540"/>
      <c r="H982" s="540"/>
      <c r="I982" s="542"/>
      <c r="J982" s="540"/>
    </row>
    <row r="983" spans="4:10" ht="15.75" customHeight="1" x14ac:dyDescent="0.25">
      <c r="D983" s="540"/>
      <c r="E983" s="540"/>
      <c r="H983" s="540"/>
      <c r="I983" s="542"/>
      <c r="J983" s="540"/>
    </row>
    <row r="984" spans="4:10" ht="15.75" customHeight="1" x14ac:dyDescent="0.25">
      <c r="D984" s="540"/>
      <c r="E984" s="540"/>
      <c r="H984" s="540"/>
      <c r="I984" s="542"/>
      <c r="J984" s="540"/>
    </row>
    <row r="985" spans="4:10" ht="15.75" customHeight="1" x14ac:dyDescent="0.25">
      <c r="D985" s="540"/>
      <c r="E985" s="540"/>
      <c r="H985" s="540"/>
      <c r="I985" s="542"/>
      <c r="J985" s="540"/>
    </row>
    <row r="986" spans="4:10" ht="15.75" customHeight="1" x14ac:dyDescent="0.25">
      <c r="D986" s="540"/>
      <c r="E986" s="540"/>
      <c r="H986" s="540"/>
      <c r="I986" s="542"/>
      <c r="J986" s="540"/>
    </row>
    <row r="987" spans="4:10" ht="15.75" customHeight="1" x14ac:dyDescent="0.25">
      <c r="D987" s="540"/>
      <c r="E987" s="540"/>
      <c r="H987" s="540"/>
      <c r="I987" s="542"/>
      <c r="J987" s="540"/>
    </row>
    <row r="988" spans="4:10" ht="15.75" customHeight="1" x14ac:dyDescent="0.25">
      <c r="D988" s="540"/>
      <c r="E988" s="540"/>
      <c r="H988" s="540"/>
      <c r="I988" s="542"/>
      <c r="J988" s="540"/>
    </row>
    <row r="989" spans="4:10" ht="15.75" customHeight="1" x14ac:dyDescent="0.25">
      <c r="D989" s="540"/>
      <c r="E989" s="540"/>
      <c r="H989" s="540"/>
      <c r="I989" s="542"/>
      <c r="J989" s="540"/>
    </row>
    <row r="990" spans="4:10" ht="15.75" customHeight="1" x14ac:dyDescent="0.25">
      <c r="D990" s="540"/>
      <c r="E990" s="540"/>
      <c r="H990" s="540"/>
      <c r="I990" s="542"/>
      <c r="J990" s="540"/>
    </row>
    <row r="991" spans="4:10" ht="15.75" customHeight="1" x14ac:dyDescent="0.25">
      <c r="D991" s="540"/>
      <c r="E991" s="540"/>
      <c r="H991" s="540"/>
      <c r="I991" s="542"/>
      <c r="J991" s="540"/>
    </row>
    <row r="992" spans="4:10" ht="15.75" customHeight="1" x14ac:dyDescent="0.25">
      <c r="D992" s="540"/>
      <c r="E992" s="540"/>
      <c r="H992" s="540"/>
      <c r="I992" s="542"/>
      <c r="J992" s="540"/>
    </row>
    <row r="993" spans="4:10" ht="15.75" customHeight="1" x14ac:dyDescent="0.25">
      <c r="D993" s="540"/>
      <c r="E993" s="540"/>
      <c r="H993" s="540"/>
      <c r="I993" s="542"/>
      <c r="J993" s="540"/>
    </row>
    <row r="994" spans="4:10" ht="15.75" customHeight="1" x14ac:dyDescent="0.25">
      <c r="D994" s="540"/>
      <c r="E994" s="540"/>
      <c r="H994" s="540"/>
      <c r="I994" s="542"/>
      <c r="J994" s="540"/>
    </row>
    <row r="995" spans="4:10" ht="15.75" customHeight="1" x14ac:dyDescent="0.25">
      <c r="D995" s="540"/>
      <c r="E995" s="540"/>
      <c r="H995" s="540"/>
      <c r="I995" s="542"/>
      <c r="J995" s="540"/>
    </row>
    <row r="996" spans="4:10" ht="15.75" customHeight="1" x14ac:dyDescent="0.25">
      <c r="D996" s="540"/>
      <c r="E996" s="540"/>
      <c r="H996" s="540"/>
      <c r="I996" s="542"/>
      <c r="J996" s="540"/>
    </row>
    <row r="997" spans="4:10" ht="15.75" customHeight="1" x14ac:dyDescent="0.25">
      <c r="D997" s="540"/>
      <c r="E997" s="540"/>
      <c r="H997" s="540"/>
      <c r="I997" s="542"/>
      <c r="J997" s="540"/>
    </row>
    <row r="998" spans="4:10" ht="15.75" customHeight="1" x14ac:dyDescent="0.25">
      <c r="D998" s="540"/>
      <c r="E998" s="540"/>
      <c r="H998" s="540"/>
      <c r="I998" s="542"/>
      <c r="J998" s="540"/>
    </row>
    <row r="999" spans="4:10" ht="15.75" customHeight="1" x14ac:dyDescent="0.25">
      <c r="D999" s="540"/>
      <c r="E999" s="540"/>
      <c r="H999" s="540"/>
      <c r="I999" s="542"/>
      <c r="J999" s="540"/>
    </row>
    <row r="1000" spans="4:10" ht="15.75" customHeight="1" x14ac:dyDescent="0.25">
      <c r="D1000" s="540"/>
      <c r="E1000" s="540"/>
      <c r="H1000" s="540"/>
      <c r="I1000" s="542"/>
      <c r="J1000" s="540"/>
    </row>
    <row r="1001" spans="4:10" ht="15.75" customHeight="1" x14ac:dyDescent="0.25">
      <c r="D1001" s="540"/>
      <c r="E1001" s="540"/>
      <c r="H1001" s="540"/>
      <c r="I1001" s="542"/>
      <c r="J1001" s="540"/>
    </row>
    <row r="1002" spans="4:10" ht="15.75" customHeight="1" x14ac:dyDescent="0.25">
      <c r="D1002" s="540"/>
      <c r="E1002" s="540"/>
      <c r="H1002" s="540"/>
      <c r="I1002" s="542"/>
      <c r="J1002" s="540"/>
    </row>
    <row r="1003" spans="4:10" ht="15.75" customHeight="1" x14ac:dyDescent="0.25">
      <c r="D1003" s="540"/>
      <c r="E1003" s="540"/>
      <c r="H1003" s="540"/>
      <c r="I1003" s="542"/>
      <c r="J1003" s="540"/>
    </row>
    <row r="1004" spans="4:10" ht="15.75" customHeight="1" x14ac:dyDescent="0.25">
      <c r="D1004" s="540"/>
      <c r="E1004" s="540"/>
      <c r="H1004" s="540"/>
      <c r="I1004" s="542"/>
      <c r="J1004" s="540"/>
    </row>
    <row r="1005" spans="4:10" ht="15.75" customHeight="1" x14ac:dyDescent="0.25">
      <c r="D1005" s="540"/>
      <c r="E1005" s="540"/>
      <c r="H1005" s="540"/>
      <c r="I1005" s="542"/>
      <c r="J1005" s="540"/>
    </row>
    <row r="1006" spans="4:10" ht="15.75" customHeight="1" x14ac:dyDescent="0.25">
      <c r="D1006" s="540"/>
      <c r="E1006" s="540"/>
      <c r="H1006" s="540"/>
      <c r="I1006" s="542"/>
      <c r="J1006" s="540"/>
    </row>
    <row r="1007" spans="4:10" ht="15.75" customHeight="1" x14ac:dyDescent="0.25">
      <c r="D1007" s="540"/>
      <c r="E1007" s="540"/>
      <c r="H1007" s="540"/>
      <c r="I1007" s="542"/>
      <c r="J1007" s="540"/>
    </row>
    <row r="1008" spans="4:10" ht="15.75" customHeight="1" x14ac:dyDescent="0.25">
      <c r="D1008" s="540"/>
      <c r="E1008" s="540"/>
      <c r="H1008" s="540"/>
      <c r="I1008" s="542"/>
      <c r="J1008" s="540"/>
    </row>
    <row r="1009" spans="4:10" ht="15.75" customHeight="1" x14ac:dyDescent="0.25">
      <c r="D1009" s="540"/>
      <c r="E1009" s="540"/>
      <c r="H1009" s="540"/>
      <c r="I1009" s="542"/>
      <c r="J1009" s="540"/>
    </row>
    <row r="1010" spans="4:10" ht="15.75" customHeight="1" x14ac:dyDescent="0.25">
      <c r="D1010" s="540"/>
      <c r="E1010" s="540"/>
      <c r="H1010" s="540"/>
      <c r="I1010" s="542"/>
      <c r="J1010" s="540"/>
    </row>
    <row r="1011" spans="4:10" ht="15.75" customHeight="1" x14ac:dyDescent="0.25">
      <c r="D1011" s="540"/>
      <c r="E1011" s="540"/>
      <c r="H1011" s="540"/>
      <c r="I1011" s="542"/>
      <c r="J1011" s="540"/>
    </row>
    <row r="1012" spans="4:10" ht="15.75" customHeight="1" x14ac:dyDescent="0.25">
      <c r="D1012" s="540"/>
      <c r="E1012" s="540"/>
      <c r="H1012" s="540"/>
      <c r="I1012" s="542"/>
      <c r="J1012" s="540"/>
    </row>
    <row r="1013" spans="4:10" ht="15.75" customHeight="1" x14ac:dyDescent="0.25">
      <c r="D1013" s="540"/>
      <c r="E1013" s="540"/>
      <c r="H1013" s="540"/>
      <c r="I1013" s="542"/>
      <c r="J1013" s="540"/>
    </row>
  </sheetData>
  <autoFilter ref="D5:I5" xr:uid="{00000000-0009-0000-0000-000000000000}"/>
  <mergeCells count="13">
    <mergeCell ref="AT4:AW4"/>
    <mergeCell ref="AX4:BB4"/>
    <mergeCell ref="BC4:BF4"/>
    <mergeCell ref="BG4:BJ4"/>
    <mergeCell ref="K3:BJ3"/>
    <mergeCell ref="K4:O4"/>
    <mergeCell ref="P4:S4"/>
    <mergeCell ref="T4:W4"/>
    <mergeCell ref="X4:AB4"/>
    <mergeCell ref="AC4:AF4"/>
    <mergeCell ref="AG4:AJ4"/>
    <mergeCell ref="AK4:AO4"/>
    <mergeCell ref="AP4:AS4"/>
  </mergeCells>
  <conditionalFormatting sqref="E1:E73 E75:E1013">
    <cfRule type="containsText" dxfId="4" priority="2" operator="containsText" text="Retrasado">
      <formula>NOT(ISERROR(SEARCH(("Retrasado"),(E1))))</formula>
    </cfRule>
    <cfRule type="containsText" dxfId="3" priority="3" operator="containsText" text="Completado">
      <formula>NOT(ISERROR(SEARCH(("Completado"),(E1))))</formula>
    </cfRule>
    <cfRule type="containsText" dxfId="2" priority="4" operator="containsText" text="No iniciado">
      <formula>NOT(ISERROR(SEARCH(("No iniciado"),(E1))))</formula>
    </cfRule>
    <cfRule type="containsText" dxfId="1" priority="5" operator="containsText" text="En curso">
      <formula>NOT(ISERROR(SEARCH(("En curso"),(E1))))</formula>
    </cfRule>
  </conditionalFormatting>
  <conditionalFormatting sqref="K6:BJ104">
    <cfRule type="cellIs" dxfId="0" priority="1" operator="equal">
      <formula>1</formula>
    </cfRule>
  </conditionalFormatting>
  <pageMargins left="0.7" right="0.7" top="0.75" bottom="0.75" header="0" footer="0"/>
  <pageSetup paperSize="9" orientation="portrait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4B9E3-6280-454A-82E1-B82BBEA92B66}">
  <dimension ref="A1:K286"/>
  <sheetViews>
    <sheetView showGridLines="0" workbookViewId="0">
      <pane xSplit="3" ySplit="8" topLeftCell="H9" activePane="bottomRight" state="frozen"/>
      <selection pane="topRight" activeCell="D1" sqref="D1"/>
      <selection pane="bottomLeft" activeCell="A8" sqref="A8"/>
      <selection pane="bottomRight" activeCell="I13" sqref="I13"/>
    </sheetView>
  </sheetViews>
  <sheetFormatPr baseColWidth="10" defaultColWidth="11.5703125" defaultRowHeight="15" x14ac:dyDescent="0.25"/>
  <cols>
    <col min="1" max="1" width="26" style="56" customWidth="1"/>
    <col min="2" max="2" width="55.140625" style="346" customWidth="1"/>
    <col min="3" max="3" width="20" style="610" customWidth="1"/>
    <col min="4" max="4" width="36.42578125" style="56" customWidth="1"/>
    <col min="5" max="5" width="15.42578125" style="56" customWidth="1"/>
    <col min="6" max="6" width="17" style="56" customWidth="1"/>
    <col min="7" max="7" width="12.5703125" style="56" customWidth="1"/>
    <col min="8" max="8" width="76.42578125" style="56" customWidth="1"/>
    <col min="9" max="9" width="22.42578125" style="56" customWidth="1"/>
    <col min="10" max="10" width="37.5703125" style="582" customWidth="1"/>
    <col min="11" max="11" width="27.42578125" style="56" customWidth="1"/>
    <col min="12" max="16384" width="11.5703125" style="56"/>
  </cols>
  <sheetData>
    <row r="1" spans="1:11" ht="15.75" x14ac:dyDescent="0.25">
      <c r="A1" s="579" t="s">
        <v>1476</v>
      </c>
      <c r="B1" s="580" t="s">
        <v>1477</v>
      </c>
      <c r="C1" s="581"/>
      <c r="D1" s="580"/>
      <c r="E1" s="581"/>
    </row>
    <row r="2" spans="1:11" ht="31.5" x14ac:dyDescent="0.25">
      <c r="A2" s="583" t="s">
        <v>1478</v>
      </c>
      <c r="B2" s="584"/>
      <c r="C2" s="585"/>
      <c r="D2" s="584"/>
      <c r="E2" s="585"/>
    </row>
    <row r="3" spans="1:11" ht="16.350000000000001" customHeight="1" x14ac:dyDescent="0.25">
      <c r="A3" s="579" t="s">
        <v>1479</v>
      </c>
      <c r="B3" s="586" t="s">
        <v>783</v>
      </c>
      <c r="C3" s="587"/>
      <c r="D3" s="586"/>
      <c r="E3" s="587"/>
    </row>
    <row r="4" spans="1:11" ht="63" customHeight="1" x14ac:dyDescent="0.25">
      <c r="A4" s="701" t="s">
        <v>1480</v>
      </c>
      <c r="B4" s="701"/>
      <c r="C4" s="701"/>
      <c r="D4" s="701"/>
      <c r="E4" s="701"/>
      <c r="F4" s="701"/>
      <c r="G4" s="701"/>
      <c r="H4" s="701"/>
      <c r="I4" s="588"/>
      <c r="J4" s="589"/>
    </row>
    <row r="5" spans="1:11" ht="15.75" x14ac:dyDescent="0.25">
      <c r="A5" s="590"/>
      <c r="B5" s="590"/>
      <c r="C5" s="590"/>
      <c r="D5" s="590"/>
      <c r="E5" s="590"/>
      <c r="F5" s="590"/>
      <c r="G5" s="590"/>
      <c r="H5" s="591"/>
      <c r="I5" s="591"/>
      <c r="J5" s="592"/>
    </row>
    <row r="6" spans="1:11" ht="31.5" x14ac:dyDescent="0.25">
      <c r="A6" s="593" t="s">
        <v>86</v>
      </c>
      <c r="B6" s="594" t="s">
        <v>1481</v>
      </c>
      <c r="C6" s="595" t="s">
        <v>1482</v>
      </c>
      <c r="D6" s="595" t="s">
        <v>1483</v>
      </c>
      <c r="E6" s="595" t="s">
        <v>1484</v>
      </c>
      <c r="F6" s="595" t="s">
        <v>1485</v>
      </c>
      <c r="G6" s="595" t="s">
        <v>1486</v>
      </c>
      <c r="H6" s="596" t="s">
        <v>1487</v>
      </c>
      <c r="I6" s="596" t="s">
        <v>793</v>
      </c>
      <c r="J6" s="597" t="s">
        <v>1488</v>
      </c>
      <c r="K6" s="56" t="s">
        <v>1489</v>
      </c>
    </row>
    <row r="7" spans="1:11" ht="24.75" customHeight="1" x14ac:dyDescent="0.25">
      <c r="A7" s="582"/>
      <c r="B7" s="598" t="s">
        <v>1490</v>
      </c>
      <c r="C7" s="537"/>
      <c r="D7" s="599" t="s">
        <v>1491</v>
      </c>
      <c r="E7" s="599" t="s">
        <v>1492</v>
      </c>
      <c r="F7" s="599" t="s">
        <v>1493</v>
      </c>
      <c r="G7" s="62" t="s">
        <v>1494</v>
      </c>
      <c r="H7" s="600" t="s">
        <v>1495</v>
      </c>
      <c r="I7" s="601" t="s">
        <v>1496</v>
      </c>
      <c r="J7" s="62"/>
    </row>
    <row r="8" spans="1:11" ht="24.75" customHeight="1" x14ac:dyDescent="0.25">
      <c r="A8" s="582"/>
      <c r="B8" s="598" t="s">
        <v>338</v>
      </c>
      <c r="C8" s="537">
        <v>4512596525</v>
      </c>
      <c r="D8" s="599" t="s">
        <v>1491</v>
      </c>
      <c r="E8" s="599" t="s">
        <v>1497</v>
      </c>
      <c r="F8" s="599" t="s">
        <v>1498</v>
      </c>
      <c r="G8" s="62" t="s">
        <v>1499</v>
      </c>
      <c r="H8" s="601" t="s">
        <v>1500</v>
      </c>
      <c r="I8" s="601" t="s">
        <v>1501</v>
      </c>
      <c r="J8" s="62" t="s">
        <v>1502</v>
      </c>
    </row>
    <row r="9" spans="1:11" ht="15.75" x14ac:dyDescent="0.25">
      <c r="A9" s="582"/>
      <c r="B9" s="598" t="s">
        <v>339</v>
      </c>
      <c r="C9" s="537">
        <v>4512596525</v>
      </c>
      <c r="D9" s="599" t="s">
        <v>1491</v>
      </c>
      <c r="E9" s="599" t="s">
        <v>1497</v>
      </c>
      <c r="F9" s="599" t="s">
        <v>1498</v>
      </c>
      <c r="G9" s="62" t="s">
        <v>1499</v>
      </c>
      <c r="H9" s="601" t="s">
        <v>1500</v>
      </c>
      <c r="I9" s="601" t="s">
        <v>1501</v>
      </c>
      <c r="J9" s="62" t="s">
        <v>1502</v>
      </c>
    </row>
    <row r="10" spans="1:11" ht="15.75" x14ac:dyDescent="0.25">
      <c r="A10" s="582"/>
      <c r="B10" s="598" t="s">
        <v>340</v>
      </c>
      <c r="C10" s="537">
        <v>4512596525</v>
      </c>
      <c r="D10" s="599" t="s">
        <v>1491</v>
      </c>
      <c r="E10" s="599" t="s">
        <v>1497</v>
      </c>
      <c r="F10" s="599" t="s">
        <v>1498</v>
      </c>
      <c r="G10" s="62" t="s">
        <v>1499</v>
      </c>
      <c r="H10" s="601" t="s">
        <v>1500</v>
      </c>
      <c r="I10" s="601" t="s">
        <v>1501</v>
      </c>
      <c r="J10" s="62" t="s">
        <v>1502</v>
      </c>
    </row>
    <row r="11" spans="1:11" ht="15.75" x14ac:dyDescent="0.25">
      <c r="A11" s="582"/>
      <c r="B11" s="598" t="s">
        <v>335</v>
      </c>
      <c r="C11" s="538">
        <v>4512560275</v>
      </c>
      <c r="D11" s="599" t="s">
        <v>1491</v>
      </c>
      <c r="E11" s="599" t="s">
        <v>1497</v>
      </c>
      <c r="F11" s="599" t="s">
        <v>1498</v>
      </c>
      <c r="G11" s="62" t="s">
        <v>1499</v>
      </c>
      <c r="H11" s="601" t="s">
        <v>1500</v>
      </c>
      <c r="I11" s="601" t="s">
        <v>1501</v>
      </c>
      <c r="J11" s="62" t="s">
        <v>1502</v>
      </c>
    </row>
    <row r="12" spans="1:11" ht="15.75" x14ac:dyDescent="0.25">
      <c r="A12" s="582"/>
      <c r="B12" s="598" t="s">
        <v>341</v>
      </c>
      <c r="C12" s="538">
        <v>4512898186</v>
      </c>
      <c r="D12" s="599" t="s">
        <v>1503</v>
      </c>
      <c r="E12" s="599" t="s">
        <v>1497</v>
      </c>
      <c r="F12" s="599" t="s">
        <v>1498</v>
      </c>
      <c r="G12" s="62" t="s">
        <v>1499</v>
      </c>
      <c r="H12" s="601" t="s">
        <v>1504</v>
      </c>
      <c r="I12" s="62" t="s">
        <v>1505</v>
      </c>
      <c r="J12" s="62" t="s">
        <v>1506</v>
      </c>
    </row>
    <row r="13" spans="1:11" ht="15.75" x14ac:dyDescent="0.25">
      <c r="A13" s="582"/>
      <c r="B13" s="598" t="s">
        <v>346</v>
      </c>
      <c r="C13" s="538" t="s">
        <v>378</v>
      </c>
      <c r="D13" s="599" t="s">
        <v>1507</v>
      </c>
      <c r="E13" s="599" t="s">
        <v>1497</v>
      </c>
      <c r="F13" s="599" t="s">
        <v>1498</v>
      </c>
      <c r="G13" s="62" t="s">
        <v>1499</v>
      </c>
      <c r="H13" s="601" t="s">
        <v>1508</v>
      </c>
      <c r="I13" s="470" t="s">
        <v>973</v>
      </c>
      <c r="J13" s="62" t="s">
        <v>1509</v>
      </c>
    </row>
    <row r="14" spans="1:11" ht="15.75" x14ac:dyDescent="0.25">
      <c r="A14" s="582"/>
      <c r="B14" s="598" t="s">
        <v>347</v>
      </c>
      <c r="C14" s="538">
        <v>4600073044</v>
      </c>
      <c r="D14" s="599" t="s">
        <v>1510</v>
      </c>
      <c r="E14" s="599" t="s">
        <v>1497</v>
      </c>
      <c r="F14" s="599" t="s">
        <v>1498</v>
      </c>
      <c r="G14" s="62" t="s">
        <v>1499</v>
      </c>
      <c r="H14" s="601" t="s">
        <v>1511</v>
      </c>
      <c r="I14" s="470"/>
      <c r="J14" s="62"/>
    </row>
    <row r="15" spans="1:11" ht="15.75" x14ac:dyDescent="0.25">
      <c r="A15" s="582"/>
      <c r="B15" s="598" t="s">
        <v>357</v>
      </c>
      <c r="C15" s="538">
        <v>4512847923</v>
      </c>
      <c r="D15" s="599" t="s">
        <v>1503</v>
      </c>
      <c r="E15" s="599" t="s">
        <v>1497</v>
      </c>
      <c r="F15" s="599" t="s">
        <v>1498</v>
      </c>
      <c r="G15" s="62" t="s">
        <v>1499</v>
      </c>
      <c r="H15" s="601" t="s">
        <v>1504</v>
      </c>
      <c r="I15" s="470" t="s">
        <v>1512</v>
      </c>
      <c r="J15" s="62" t="s">
        <v>1513</v>
      </c>
    </row>
    <row r="16" spans="1:11" ht="15.75" x14ac:dyDescent="0.25">
      <c r="A16" s="582"/>
      <c r="B16" s="598" t="s">
        <v>348</v>
      </c>
      <c r="C16" s="538" t="s">
        <v>378</v>
      </c>
      <c r="D16" s="599" t="s">
        <v>1514</v>
      </c>
      <c r="E16" s="599" t="s">
        <v>1492</v>
      </c>
      <c r="F16" s="599" t="s">
        <v>1493</v>
      </c>
      <c r="G16" s="62" t="s">
        <v>1515</v>
      </c>
      <c r="H16" s="601" t="s">
        <v>1516</v>
      </c>
      <c r="I16" s="601" t="s">
        <v>350</v>
      </c>
      <c r="J16" s="62" t="s">
        <v>1517</v>
      </c>
    </row>
    <row r="17" spans="1:11" ht="15.75" x14ac:dyDescent="0.25">
      <c r="A17" s="582"/>
      <c r="B17" s="598" t="s">
        <v>351</v>
      </c>
      <c r="C17" s="538" t="s">
        <v>378</v>
      </c>
      <c r="D17" s="599" t="s">
        <v>1514</v>
      </c>
      <c r="E17" s="599" t="s">
        <v>1492</v>
      </c>
      <c r="F17" s="599" t="s">
        <v>1493</v>
      </c>
      <c r="G17" s="62" t="s">
        <v>1515</v>
      </c>
      <c r="H17" s="601" t="s">
        <v>1516</v>
      </c>
      <c r="I17" s="601" t="s">
        <v>350</v>
      </c>
      <c r="J17" s="62" t="s">
        <v>1517</v>
      </c>
    </row>
    <row r="18" spans="1:11" ht="15.75" x14ac:dyDescent="0.25">
      <c r="A18" s="582"/>
      <c r="B18" s="598" t="s">
        <v>352</v>
      </c>
      <c r="C18" s="538" t="s">
        <v>378</v>
      </c>
      <c r="D18" s="599" t="s">
        <v>1514</v>
      </c>
      <c r="E18" s="599" t="s">
        <v>1492</v>
      </c>
      <c r="F18" s="599" t="s">
        <v>1493</v>
      </c>
      <c r="G18" s="62" t="s">
        <v>1515</v>
      </c>
      <c r="H18" s="601" t="s">
        <v>1516</v>
      </c>
      <c r="I18" s="601" t="s">
        <v>350</v>
      </c>
      <c r="J18" s="62" t="s">
        <v>1517</v>
      </c>
    </row>
    <row r="19" spans="1:11" ht="15.75" x14ac:dyDescent="0.25">
      <c r="A19" s="582"/>
      <c r="B19" s="598" t="s">
        <v>353</v>
      </c>
      <c r="C19" s="598" t="s">
        <v>378</v>
      </c>
      <c r="D19" s="599" t="s">
        <v>1514</v>
      </c>
      <c r="E19" s="599" t="s">
        <v>1492</v>
      </c>
      <c r="F19" s="599" t="s">
        <v>1493</v>
      </c>
      <c r="G19" s="62" t="s">
        <v>1515</v>
      </c>
      <c r="H19" s="601" t="s">
        <v>1516</v>
      </c>
      <c r="I19" s="601" t="s">
        <v>350</v>
      </c>
      <c r="J19" s="62" t="s">
        <v>1517</v>
      </c>
    </row>
    <row r="20" spans="1:11" ht="15.75" x14ac:dyDescent="0.25">
      <c r="A20" s="582"/>
      <c r="B20" s="598" t="s">
        <v>1518</v>
      </c>
      <c r="C20" s="598" t="s">
        <v>378</v>
      </c>
      <c r="D20" s="599" t="s">
        <v>1514</v>
      </c>
      <c r="E20" s="599" t="s">
        <v>1492</v>
      </c>
      <c r="F20" s="599" t="s">
        <v>1493</v>
      </c>
      <c r="G20" s="62" t="s">
        <v>1515</v>
      </c>
      <c r="H20" s="601" t="s">
        <v>1516</v>
      </c>
      <c r="I20" s="601" t="s">
        <v>350</v>
      </c>
      <c r="J20" s="62" t="s">
        <v>1517</v>
      </c>
    </row>
    <row r="21" spans="1:11" ht="15.75" x14ac:dyDescent="0.25">
      <c r="A21" s="582"/>
      <c r="B21" s="598" t="s">
        <v>354</v>
      </c>
      <c r="C21" s="598" t="s">
        <v>378</v>
      </c>
      <c r="D21" s="599" t="s">
        <v>1514</v>
      </c>
      <c r="E21" s="599" t="s">
        <v>1492</v>
      </c>
      <c r="F21" s="599" t="s">
        <v>1493</v>
      </c>
      <c r="G21" s="62" t="s">
        <v>1515</v>
      </c>
      <c r="H21" s="601" t="s">
        <v>1516</v>
      </c>
      <c r="I21" s="601" t="s">
        <v>350</v>
      </c>
      <c r="J21" s="62" t="s">
        <v>1517</v>
      </c>
    </row>
    <row r="22" spans="1:11" ht="15.75" x14ac:dyDescent="0.25">
      <c r="A22" s="582"/>
      <c r="B22" s="598" t="s">
        <v>355</v>
      </c>
      <c r="C22" s="598" t="s">
        <v>378</v>
      </c>
      <c r="D22" s="599" t="s">
        <v>1514</v>
      </c>
      <c r="E22" s="599" t="s">
        <v>1492</v>
      </c>
      <c r="F22" s="599" t="s">
        <v>1493</v>
      </c>
      <c r="G22" s="62" t="s">
        <v>1515</v>
      </c>
      <c r="H22" s="601" t="s">
        <v>1516</v>
      </c>
      <c r="I22" s="601" t="s">
        <v>350</v>
      </c>
      <c r="J22" s="62" t="s">
        <v>1517</v>
      </c>
    </row>
    <row r="23" spans="1:11" ht="15.75" x14ac:dyDescent="0.25">
      <c r="A23" s="582"/>
      <c r="B23" s="598" t="s">
        <v>356</v>
      </c>
      <c r="C23" s="598" t="s">
        <v>378</v>
      </c>
      <c r="D23" s="599" t="s">
        <v>1514</v>
      </c>
      <c r="E23" s="599" t="s">
        <v>1492</v>
      </c>
      <c r="F23" s="599" t="s">
        <v>1493</v>
      </c>
      <c r="G23" s="62" t="s">
        <v>1515</v>
      </c>
      <c r="H23" s="601" t="s">
        <v>1516</v>
      </c>
      <c r="I23" s="601" t="s">
        <v>350</v>
      </c>
      <c r="J23" s="62" t="s">
        <v>1517</v>
      </c>
    </row>
    <row r="24" spans="1:11" ht="29.45" customHeight="1" x14ac:dyDescent="0.25">
      <c r="A24" s="582"/>
      <c r="B24" s="598" t="s">
        <v>358</v>
      </c>
      <c r="C24" s="538">
        <v>4600072912</v>
      </c>
      <c r="D24" s="599" t="s">
        <v>1491</v>
      </c>
      <c r="E24" s="599" t="s">
        <v>1497</v>
      </c>
      <c r="F24" s="599" t="s">
        <v>1498</v>
      </c>
      <c r="G24" s="62" t="s">
        <v>1499</v>
      </c>
      <c r="H24" s="601" t="s">
        <v>1504</v>
      </c>
      <c r="I24" s="601" t="s">
        <v>1519</v>
      </c>
      <c r="J24" s="62" t="s">
        <v>1520</v>
      </c>
      <c r="K24" s="346" t="s">
        <v>1521</v>
      </c>
    </row>
    <row r="25" spans="1:11" ht="21.6" customHeight="1" x14ac:dyDescent="0.25">
      <c r="A25" s="582"/>
      <c r="B25" s="598" t="s">
        <v>361</v>
      </c>
      <c r="C25" s="538">
        <v>4600072915</v>
      </c>
      <c r="D25" s="599" t="s">
        <v>1491</v>
      </c>
      <c r="E25" s="599" t="s">
        <v>1497</v>
      </c>
      <c r="F25" s="599" t="s">
        <v>1498</v>
      </c>
      <c r="G25" s="62" t="s">
        <v>1499</v>
      </c>
      <c r="H25" s="601" t="s">
        <v>1504</v>
      </c>
      <c r="I25" s="601" t="s">
        <v>1519</v>
      </c>
      <c r="J25" s="62" t="s">
        <v>1520</v>
      </c>
      <c r="K25" s="346" t="s">
        <v>1521</v>
      </c>
    </row>
    <row r="26" spans="1:11" ht="26.45" customHeight="1" x14ac:dyDescent="0.25">
      <c r="A26" s="582"/>
      <c r="B26" s="598" t="s">
        <v>362</v>
      </c>
      <c r="C26" s="598" t="s">
        <v>363</v>
      </c>
      <c r="D26" s="599" t="s">
        <v>1503</v>
      </c>
      <c r="E26" s="599" t="s">
        <v>1497</v>
      </c>
      <c r="F26" s="599" t="s">
        <v>1498</v>
      </c>
      <c r="G26" s="62" t="s">
        <v>1499</v>
      </c>
      <c r="H26" s="601" t="s">
        <v>1504</v>
      </c>
      <c r="I26" s="601" t="s">
        <v>1519</v>
      </c>
      <c r="J26" s="62" t="s">
        <v>1520</v>
      </c>
      <c r="K26" s="346" t="s">
        <v>1521</v>
      </c>
    </row>
    <row r="27" spans="1:11" ht="15.75" x14ac:dyDescent="0.25">
      <c r="A27" s="582"/>
      <c r="B27" s="598" t="s">
        <v>371</v>
      </c>
      <c r="C27" s="598"/>
      <c r="D27" s="602" t="s">
        <v>1522</v>
      </c>
      <c r="E27" s="599" t="s">
        <v>1497</v>
      </c>
      <c r="F27" s="599" t="s">
        <v>1498</v>
      </c>
      <c r="G27" s="62" t="s">
        <v>1499</v>
      </c>
      <c r="H27" s="601" t="s">
        <v>1504</v>
      </c>
      <c r="I27" s="601" t="s">
        <v>896</v>
      </c>
      <c r="J27" s="62" t="s">
        <v>1523</v>
      </c>
    </row>
    <row r="28" spans="1:11" ht="15.75" x14ac:dyDescent="0.25">
      <c r="A28" s="582"/>
      <c r="B28" s="598" t="s">
        <v>365</v>
      </c>
      <c r="C28" s="598" t="s">
        <v>378</v>
      </c>
      <c r="D28" s="599" t="s">
        <v>1491</v>
      </c>
      <c r="E28" s="599" t="s">
        <v>1497</v>
      </c>
      <c r="F28" s="599" t="s">
        <v>1498</v>
      </c>
      <c r="G28" s="62" t="s">
        <v>1499</v>
      </c>
      <c r="H28" s="601" t="s">
        <v>1500</v>
      </c>
      <c r="I28" s="601"/>
      <c r="J28" s="62"/>
    </row>
    <row r="29" spans="1:11" ht="15.75" x14ac:dyDescent="0.25">
      <c r="A29" s="582"/>
      <c r="B29" s="598" t="s">
        <v>369</v>
      </c>
      <c r="C29" s="598" t="s">
        <v>378</v>
      </c>
      <c r="D29" s="599" t="s">
        <v>1491</v>
      </c>
      <c r="E29" s="599" t="s">
        <v>1497</v>
      </c>
      <c r="F29" s="599" t="s">
        <v>1498</v>
      </c>
      <c r="G29" s="62" t="s">
        <v>1499</v>
      </c>
      <c r="H29" s="601" t="s">
        <v>1500</v>
      </c>
      <c r="I29" s="601"/>
      <c r="J29" s="62"/>
    </row>
    <row r="30" spans="1:11" ht="15.75" x14ac:dyDescent="0.25">
      <c r="A30" s="582"/>
      <c r="B30" s="598" t="s">
        <v>370</v>
      </c>
      <c r="C30" s="598" t="s">
        <v>378</v>
      </c>
      <c r="D30" s="599" t="s">
        <v>1491</v>
      </c>
      <c r="E30" s="599" t="s">
        <v>1497</v>
      </c>
      <c r="F30" s="599" t="s">
        <v>1498</v>
      </c>
      <c r="G30" s="62" t="s">
        <v>1499</v>
      </c>
      <c r="H30" s="601" t="s">
        <v>1500</v>
      </c>
      <c r="I30" s="601"/>
      <c r="J30" s="62"/>
    </row>
    <row r="31" spans="1:11" ht="15.75" x14ac:dyDescent="0.25">
      <c r="A31" s="582"/>
      <c r="B31" s="598" t="s">
        <v>372</v>
      </c>
      <c r="C31" s="538">
        <v>4600072801</v>
      </c>
      <c r="D31" s="599" t="s">
        <v>1491</v>
      </c>
      <c r="E31" s="599" t="s">
        <v>1497</v>
      </c>
      <c r="F31" s="599" t="s">
        <v>1498</v>
      </c>
      <c r="G31" s="62" t="s">
        <v>1499</v>
      </c>
      <c r="H31" s="601" t="s">
        <v>1500</v>
      </c>
      <c r="I31" s="601"/>
      <c r="J31" s="62"/>
    </row>
    <row r="32" spans="1:11" ht="15.75" x14ac:dyDescent="0.25">
      <c r="A32" s="582"/>
      <c r="B32" s="598" t="s">
        <v>373</v>
      </c>
      <c r="C32" s="538">
        <v>4600072801</v>
      </c>
      <c r="D32" s="599" t="s">
        <v>1491</v>
      </c>
      <c r="E32" s="599" t="s">
        <v>1497</v>
      </c>
      <c r="F32" s="599" t="s">
        <v>1498</v>
      </c>
      <c r="G32" s="62" t="s">
        <v>1499</v>
      </c>
      <c r="H32" s="601" t="s">
        <v>1500</v>
      </c>
      <c r="I32" s="601"/>
      <c r="J32" s="62"/>
    </row>
    <row r="33" spans="1:10" ht="15.75" x14ac:dyDescent="0.25">
      <c r="A33" s="582"/>
      <c r="B33" s="598" t="s">
        <v>374</v>
      </c>
      <c r="C33" s="538">
        <v>4600072801</v>
      </c>
      <c r="D33" s="599" t="s">
        <v>1491</v>
      </c>
      <c r="E33" s="599" t="s">
        <v>1497</v>
      </c>
      <c r="F33" s="599" t="s">
        <v>1498</v>
      </c>
      <c r="G33" s="62" t="s">
        <v>1499</v>
      </c>
      <c r="H33" s="601" t="s">
        <v>1500</v>
      </c>
      <c r="I33" s="601"/>
      <c r="J33" s="62"/>
    </row>
    <row r="34" spans="1:10" ht="15.75" x14ac:dyDescent="0.25">
      <c r="A34" s="603" t="s">
        <v>99</v>
      </c>
      <c r="B34" s="603"/>
      <c r="C34" s="604"/>
      <c r="D34" s="603"/>
      <c r="E34" s="603"/>
      <c r="F34" s="603"/>
      <c r="G34" s="603"/>
      <c r="H34" s="605"/>
      <c r="I34" s="605"/>
      <c r="J34" s="606"/>
    </row>
    <row r="35" spans="1:10" ht="15.75" x14ac:dyDescent="0.25">
      <c r="A35" s="582"/>
      <c r="B35" s="607" t="s">
        <v>375</v>
      </c>
      <c r="C35" s="538">
        <v>4512415674</v>
      </c>
      <c r="D35" s="599" t="s">
        <v>1503</v>
      </c>
      <c r="E35" s="599" t="s">
        <v>1497</v>
      </c>
      <c r="F35" s="599" t="s">
        <v>1498</v>
      </c>
      <c r="G35" s="62" t="s">
        <v>1499</v>
      </c>
      <c r="H35" s="601" t="s">
        <v>1524</v>
      </c>
      <c r="I35" s="601" t="s">
        <v>376</v>
      </c>
      <c r="J35" s="62" t="s">
        <v>1525</v>
      </c>
    </row>
    <row r="36" spans="1:10" ht="15.75" x14ac:dyDescent="0.25">
      <c r="A36" s="582"/>
      <c r="B36" s="607" t="s">
        <v>377</v>
      </c>
      <c r="C36" s="538" t="s">
        <v>378</v>
      </c>
      <c r="D36" s="599" t="s">
        <v>1514</v>
      </c>
      <c r="E36" s="599" t="s">
        <v>1492</v>
      </c>
      <c r="F36" s="599" t="s">
        <v>1526</v>
      </c>
      <c r="G36" s="62" t="s">
        <v>1515</v>
      </c>
      <c r="H36" s="601" t="s">
        <v>1527</v>
      </c>
      <c r="I36" s="601" t="s">
        <v>1528</v>
      </c>
      <c r="J36" s="62"/>
    </row>
    <row r="37" spans="1:10" ht="15.75" x14ac:dyDescent="0.25">
      <c r="A37" s="582"/>
      <c r="B37" s="607" t="s">
        <v>382</v>
      </c>
      <c r="C37" s="538" t="s">
        <v>378</v>
      </c>
      <c r="D37" s="599" t="s">
        <v>1514</v>
      </c>
      <c r="E37" s="599" t="s">
        <v>1492</v>
      </c>
      <c r="F37" s="599" t="s">
        <v>1526</v>
      </c>
      <c r="G37" s="62" t="s">
        <v>1515</v>
      </c>
      <c r="H37" s="601" t="s">
        <v>1527</v>
      </c>
      <c r="I37" s="601" t="s">
        <v>1528</v>
      </c>
      <c r="J37" s="62"/>
    </row>
    <row r="38" spans="1:10" ht="15.75" x14ac:dyDescent="0.25">
      <c r="A38" s="582"/>
      <c r="B38" s="607" t="s">
        <v>383</v>
      </c>
      <c r="C38" s="538" t="s">
        <v>378</v>
      </c>
      <c r="D38" s="599" t="s">
        <v>1514</v>
      </c>
      <c r="E38" s="599" t="s">
        <v>1492</v>
      </c>
      <c r="F38" s="599" t="s">
        <v>1526</v>
      </c>
      <c r="G38" s="62" t="s">
        <v>1515</v>
      </c>
      <c r="H38" s="601" t="s">
        <v>1527</v>
      </c>
      <c r="I38" s="601" t="s">
        <v>1528</v>
      </c>
      <c r="J38" s="62"/>
    </row>
    <row r="39" spans="1:10" ht="15.75" x14ac:dyDescent="0.25">
      <c r="A39" s="582"/>
      <c r="B39" s="607" t="s">
        <v>384</v>
      </c>
      <c r="C39" s="538" t="s">
        <v>378</v>
      </c>
      <c r="D39" s="599" t="s">
        <v>1514</v>
      </c>
      <c r="E39" s="599" t="s">
        <v>1492</v>
      </c>
      <c r="F39" s="599" t="s">
        <v>1526</v>
      </c>
      <c r="G39" s="62" t="s">
        <v>1515</v>
      </c>
      <c r="H39" s="601" t="s">
        <v>1527</v>
      </c>
      <c r="I39" s="601" t="s">
        <v>1528</v>
      </c>
      <c r="J39" s="62"/>
    </row>
    <row r="40" spans="1:10" ht="15.75" x14ac:dyDescent="0.25">
      <c r="A40" s="582"/>
      <c r="B40" s="607" t="s">
        <v>385</v>
      </c>
      <c r="C40" s="538" t="s">
        <v>378</v>
      </c>
      <c r="D40" s="599" t="s">
        <v>1514</v>
      </c>
      <c r="E40" s="599" t="s">
        <v>1492</v>
      </c>
      <c r="F40" s="599" t="s">
        <v>1526</v>
      </c>
      <c r="G40" s="62" t="s">
        <v>1515</v>
      </c>
      <c r="H40" s="601" t="s">
        <v>1527</v>
      </c>
      <c r="I40" s="601" t="s">
        <v>1528</v>
      </c>
      <c r="J40" s="62"/>
    </row>
    <row r="41" spans="1:10" ht="15.75" x14ac:dyDescent="0.25">
      <c r="A41" s="582"/>
      <c r="B41" s="607" t="s">
        <v>386</v>
      </c>
      <c r="C41" s="538" t="s">
        <v>378</v>
      </c>
      <c r="D41" s="599" t="s">
        <v>1514</v>
      </c>
      <c r="E41" s="599" t="s">
        <v>1492</v>
      </c>
      <c r="F41" s="599" t="s">
        <v>1526</v>
      </c>
      <c r="G41" s="62" t="s">
        <v>1515</v>
      </c>
      <c r="H41" s="601" t="s">
        <v>1527</v>
      </c>
      <c r="I41" s="601" t="s">
        <v>1528</v>
      </c>
      <c r="J41" s="62"/>
    </row>
    <row r="42" spans="1:10" ht="15.75" x14ac:dyDescent="0.25">
      <c r="B42" s="607" t="s">
        <v>387</v>
      </c>
      <c r="C42" s="538" t="s">
        <v>378</v>
      </c>
      <c r="D42" s="599" t="s">
        <v>1514</v>
      </c>
      <c r="E42" s="599" t="s">
        <v>1492</v>
      </c>
      <c r="F42" s="599" t="s">
        <v>1526</v>
      </c>
      <c r="G42" s="62" t="s">
        <v>1515</v>
      </c>
      <c r="H42" s="601" t="s">
        <v>1527</v>
      </c>
      <c r="I42" s="601" t="s">
        <v>1528</v>
      </c>
      <c r="J42" s="62"/>
    </row>
    <row r="43" spans="1:10" ht="31.5" x14ac:dyDescent="0.25">
      <c r="A43" s="603" t="s">
        <v>1529</v>
      </c>
      <c r="B43" s="603"/>
      <c r="C43" s="603"/>
      <c r="D43" s="603"/>
      <c r="E43" s="603"/>
      <c r="F43" s="603"/>
      <c r="G43" s="603"/>
      <c r="H43" s="605"/>
      <c r="I43" s="605"/>
      <c r="J43" s="606"/>
    </row>
    <row r="44" spans="1:10" ht="15.75" x14ac:dyDescent="0.25">
      <c r="A44" s="582"/>
      <c r="B44" s="607" t="s">
        <v>388</v>
      </c>
      <c r="C44" s="538" t="s">
        <v>342</v>
      </c>
      <c r="D44" s="599" t="s">
        <v>1503</v>
      </c>
      <c r="E44" s="599" t="s">
        <v>1492</v>
      </c>
      <c r="F44" s="599" t="s">
        <v>1530</v>
      </c>
      <c r="G44" s="62" t="s">
        <v>1494</v>
      </c>
      <c r="H44" s="601" t="s">
        <v>1531</v>
      </c>
      <c r="I44" s="601" t="s">
        <v>1532</v>
      </c>
      <c r="J44" s="62"/>
    </row>
    <row r="45" spans="1:10" ht="15.75" x14ac:dyDescent="0.25">
      <c r="A45" s="582"/>
      <c r="B45" s="607" t="s">
        <v>390</v>
      </c>
      <c r="C45" s="538" t="s">
        <v>378</v>
      </c>
      <c r="D45" s="599" t="s">
        <v>1533</v>
      </c>
      <c r="E45" s="599" t="s">
        <v>1515</v>
      </c>
      <c r="F45" s="599" t="s">
        <v>1526</v>
      </c>
      <c r="G45" s="62" t="s">
        <v>1515</v>
      </c>
      <c r="H45" s="601" t="s">
        <v>1534</v>
      </c>
      <c r="I45" s="601" t="s">
        <v>1535</v>
      </c>
      <c r="J45" s="62" t="s">
        <v>1536</v>
      </c>
    </row>
    <row r="46" spans="1:10" ht="15.75" x14ac:dyDescent="0.25">
      <c r="A46" s="582"/>
      <c r="B46" s="607" t="s">
        <v>391</v>
      </c>
      <c r="C46" s="538" t="s">
        <v>378</v>
      </c>
      <c r="D46" s="599" t="s">
        <v>1533</v>
      </c>
      <c r="E46" s="599" t="s">
        <v>1515</v>
      </c>
      <c r="F46" s="599" t="s">
        <v>1526</v>
      </c>
      <c r="G46" s="62" t="s">
        <v>1515</v>
      </c>
      <c r="H46" s="601" t="s">
        <v>1534</v>
      </c>
      <c r="I46" s="601" t="s">
        <v>1535</v>
      </c>
      <c r="J46" s="62" t="s">
        <v>1536</v>
      </c>
    </row>
    <row r="47" spans="1:10" ht="15.75" x14ac:dyDescent="0.25">
      <c r="A47" s="582"/>
      <c r="B47" s="607" t="s">
        <v>392</v>
      </c>
      <c r="C47" s="538" t="s">
        <v>378</v>
      </c>
      <c r="D47" s="599" t="s">
        <v>1533</v>
      </c>
      <c r="E47" s="599" t="s">
        <v>1515</v>
      </c>
      <c r="F47" s="599" t="s">
        <v>1526</v>
      </c>
      <c r="G47" s="62" t="s">
        <v>1515</v>
      </c>
      <c r="H47" s="601" t="s">
        <v>1534</v>
      </c>
      <c r="I47" s="601" t="s">
        <v>1535</v>
      </c>
      <c r="J47" s="62" t="s">
        <v>1536</v>
      </c>
    </row>
    <row r="48" spans="1:10" ht="15.75" x14ac:dyDescent="0.25">
      <c r="A48" s="582"/>
      <c r="B48" s="607" t="s">
        <v>393</v>
      </c>
      <c r="C48" s="538" t="s">
        <v>378</v>
      </c>
      <c r="D48" s="599" t="s">
        <v>1533</v>
      </c>
      <c r="E48" s="599" t="s">
        <v>1515</v>
      </c>
      <c r="F48" s="599" t="s">
        <v>1526</v>
      </c>
      <c r="G48" s="62" t="s">
        <v>1515</v>
      </c>
      <c r="H48" s="601" t="s">
        <v>1534</v>
      </c>
      <c r="I48" s="601" t="s">
        <v>1535</v>
      </c>
      <c r="J48" s="62" t="s">
        <v>1536</v>
      </c>
    </row>
    <row r="49" spans="1:10" ht="15.75" x14ac:dyDescent="0.25">
      <c r="A49" s="582"/>
      <c r="B49" s="607" t="s">
        <v>394</v>
      </c>
      <c r="C49" s="538" t="s">
        <v>378</v>
      </c>
      <c r="D49" s="599" t="s">
        <v>1533</v>
      </c>
      <c r="E49" s="599" t="s">
        <v>1515</v>
      </c>
      <c r="F49" s="599" t="s">
        <v>1526</v>
      </c>
      <c r="G49" s="62" t="s">
        <v>1515</v>
      </c>
      <c r="H49" s="601" t="s">
        <v>1534</v>
      </c>
      <c r="I49" s="601" t="s">
        <v>1535</v>
      </c>
      <c r="J49" s="62" t="s">
        <v>1536</v>
      </c>
    </row>
    <row r="50" spans="1:10" ht="15.75" x14ac:dyDescent="0.25">
      <c r="A50" s="582"/>
      <c r="B50" s="607" t="s">
        <v>395</v>
      </c>
      <c r="C50" s="538" t="s">
        <v>378</v>
      </c>
      <c r="D50" s="599" t="s">
        <v>1533</v>
      </c>
      <c r="E50" s="599" t="s">
        <v>1515</v>
      </c>
      <c r="F50" s="599" t="s">
        <v>1526</v>
      </c>
      <c r="G50" s="62" t="s">
        <v>1515</v>
      </c>
      <c r="H50" s="601" t="s">
        <v>1534</v>
      </c>
      <c r="I50" s="601" t="s">
        <v>1535</v>
      </c>
      <c r="J50" s="62" t="s">
        <v>1536</v>
      </c>
    </row>
    <row r="51" spans="1:10" ht="15.75" x14ac:dyDescent="0.25">
      <c r="A51" s="582"/>
      <c r="B51" s="607" t="s">
        <v>396</v>
      </c>
      <c r="C51" s="538" t="s">
        <v>378</v>
      </c>
      <c r="D51" s="599" t="s">
        <v>1533</v>
      </c>
      <c r="E51" s="599" t="s">
        <v>1515</v>
      </c>
      <c r="F51" s="599" t="s">
        <v>1526</v>
      </c>
      <c r="G51" s="62" t="s">
        <v>1515</v>
      </c>
      <c r="H51" s="601" t="s">
        <v>1534</v>
      </c>
      <c r="I51" s="601" t="s">
        <v>1535</v>
      </c>
      <c r="J51" s="62" t="s">
        <v>1536</v>
      </c>
    </row>
    <row r="52" spans="1:10" ht="15.75" x14ac:dyDescent="0.25">
      <c r="A52" s="582"/>
      <c r="B52" s="607" t="s">
        <v>397</v>
      </c>
      <c r="C52" s="538" t="s">
        <v>378</v>
      </c>
      <c r="D52" s="599" t="s">
        <v>1533</v>
      </c>
      <c r="E52" s="599" t="s">
        <v>1515</v>
      </c>
      <c r="F52" s="599" t="s">
        <v>1526</v>
      </c>
      <c r="G52" s="62" t="s">
        <v>1515</v>
      </c>
      <c r="H52" s="601" t="s">
        <v>1534</v>
      </c>
      <c r="I52" s="601" t="s">
        <v>1535</v>
      </c>
      <c r="J52" s="62" t="s">
        <v>1536</v>
      </c>
    </row>
    <row r="53" spans="1:10" ht="15.75" x14ac:dyDescent="0.25">
      <c r="A53" s="582"/>
      <c r="B53" s="607" t="s">
        <v>398</v>
      </c>
      <c r="C53" s="538" t="s">
        <v>378</v>
      </c>
      <c r="D53" s="599" t="s">
        <v>1533</v>
      </c>
      <c r="E53" s="599" t="s">
        <v>1515</v>
      </c>
      <c r="F53" s="599" t="s">
        <v>1526</v>
      </c>
      <c r="G53" s="62" t="s">
        <v>1515</v>
      </c>
      <c r="H53" s="601" t="s">
        <v>1534</v>
      </c>
      <c r="I53" s="601" t="s">
        <v>1535</v>
      </c>
      <c r="J53" s="62" t="s">
        <v>1536</v>
      </c>
    </row>
    <row r="54" spans="1:10" ht="15.75" x14ac:dyDescent="0.25">
      <c r="A54" s="582"/>
      <c r="B54" s="607" t="s">
        <v>399</v>
      </c>
      <c r="C54" s="538" t="s">
        <v>378</v>
      </c>
      <c r="D54" s="599" t="s">
        <v>1533</v>
      </c>
      <c r="E54" s="599" t="s">
        <v>1515</v>
      </c>
      <c r="F54" s="599" t="s">
        <v>1526</v>
      </c>
      <c r="G54" s="62" t="s">
        <v>1515</v>
      </c>
      <c r="H54" s="601" t="s">
        <v>1534</v>
      </c>
      <c r="I54" s="601" t="s">
        <v>1535</v>
      </c>
      <c r="J54" s="62" t="s">
        <v>1536</v>
      </c>
    </row>
    <row r="55" spans="1:10" ht="15.75" x14ac:dyDescent="0.25">
      <c r="B55" s="607" t="s">
        <v>1537</v>
      </c>
      <c r="C55" s="538" t="s">
        <v>378</v>
      </c>
      <c r="D55" s="599" t="s">
        <v>1533</v>
      </c>
      <c r="E55" s="599" t="s">
        <v>1515</v>
      </c>
      <c r="F55" s="599" t="s">
        <v>1526</v>
      </c>
      <c r="G55" s="62" t="s">
        <v>1515</v>
      </c>
      <c r="H55" s="601" t="s">
        <v>1534</v>
      </c>
      <c r="I55" s="601" t="s">
        <v>1535</v>
      </c>
      <c r="J55" s="62" t="s">
        <v>1536</v>
      </c>
    </row>
    <row r="56" spans="1:10" ht="15.75" x14ac:dyDescent="0.25">
      <c r="A56" s="603" t="s">
        <v>110</v>
      </c>
      <c r="B56" s="603"/>
      <c r="C56" s="603"/>
      <c r="D56" s="603"/>
      <c r="E56" s="603"/>
      <c r="F56" s="603"/>
      <c r="G56" s="603"/>
      <c r="H56" s="605"/>
      <c r="I56" s="605"/>
      <c r="J56" s="606"/>
    </row>
    <row r="57" spans="1:10" ht="15.75" x14ac:dyDescent="0.25">
      <c r="A57" s="582"/>
      <c r="B57" s="608" t="s">
        <v>401</v>
      </c>
      <c r="C57" s="538">
        <v>4512907514</v>
      </c>
      <c r="D57" s="599" t="s">
        <v>1503</v>
      </c>
      <c r="E57" s="599" t="s">
        <v>1515</v>
      </c>
      <c r="F57" s="599" t="s">
        <v>1526</v>
      </c>
      <c r="G57" s="62" t="s">
        <v>1538</v>
      </c>
      <c r="H57" s="325" t="s">
        <v>1539</v>
      </c>
      <c r="I57" s="601" t="s">
        <v>896</v>
      </c>
      <c r="J57" s="62" t="s">
        <v>1523</v>
      </c>
    </row>
    <row r="58" spans="1:10" ht="15.75" x14ac:dyDescent="0.25">
      <c r="A58" s="582"/>
      <c r="B58" s="608" t="s">
        <v>405</v>
      </c>
      <c r="C58" s="538">
        <v>4512907482</v>
      </c>
      <c r="D58" s="599" t="s">
        <v>1503</v>
      </c>
      <c r="E58" s="599" t="s">
        <v>1515</v>
      </c>
      <c r="F58" s="599" t="s">
        <v>1526</v>
      </c>
      <c r="G58" s="62" t="s">
        <v>1538</v>
      </c>
      <c r="H58" s="325" t="s">
        <v>1539</v>
      </c>
      <c r="I58" s="601" t="s">
        <v>896</v>
      </c>
      <c r="J58" s="62" t="s">
        <v>1523</v>
      </c>
    </row>
    <row r="59" spans="1:10" ht="15.75" x14ac:dyDescent="0.25">
      <c r="A59" s="582"/>
      <c r="B59" s="608" t="s">
        <v>406</v>
      </c>
      <c r="C59" s="538">
        <v>4512907300</v>
      </c>
      <c r="D59" s="599" t="s">
        <v>1503</v>
      </c>
      <c r="E59" s="599" t="s">
        <v>1515</v>
      </c>
      <c r="F59" s="599" t="s">
        <v>1526</v>
      </c>
      <c r="G59" s="62" t="s">
        <v>1538</v>
      </c>
      <c r="H59" s="325" t="s">
        <v>1539</v>
      </c>
      <c r="I59" s="601" t="s">
        <v>896</v>
      </c>
      <c r="J59" s="62" t="s">
        <v>1523</v>
      </c>
    </row>
    <row r="60" spans="1:10" ht="15.75" x14ac:dyDescent="0.25">
      <c r="A60" s="582"/>
      <c r="B60" s="608" t="s">
        <v>407</v>
      </c>
      <c r="C60" s="538">
        <v>4600074422</v>
      </c>
      <c r="D60" s="599" t="s">
        <v>1491</v>
      </c>
      <c r="E60" s="599" t="s">
        <v>1497</v>
      </c>
      <c r="F60" s="599" t="s">
        <v>1498</v>
      </c>
      <c r="G60" s="62" t="s">
        <v>1499</v>
      </c>
      <c r="H60" s="601" t="s">
        <v>1500</v>
      </c>
      <c r="I60" s="601" t="s">
        <v>872</v>
      </c>
      <c r="J60" s="62" t="s">
        <v>1540</v>
      </c>
    </row>
    <row r="61" spans="1:10" ht="15.75" x14ac:dyDescent="0.25">
      <c r="A61" s="582"/>
      <c r="B61" s="608" t="s">
        <v>410</v>
      </c>
      <c r="C61" s="538">
        <v>4600074422</v>
      </c>
      <c r="D61" s="599" t="s">
        <v>1491</v>
      </c>
      <c r="E61" s="599" t="s">
        <v>1497</v>
      </c>
      <c r="F61" s="599" t="s">
        <v>1498</v>
      </c>
      <c r="G61" s="62" t="s">
        <v>1499</v>
      </c>
      <c r="H61" s="601" t="s">
        <v>1500</v>
      </c>
      <c r="I61" s="601" t="s">
        <v>872</v>
      </c>
      <c r="J61" s="62" t="s">
        <v>1540</v>
      </c>
    </row>
    <row r="62" spans="1:10" ht="15.75" x14ac:dyDescent="0.25">
      <c r="A62" s="582"/>
      <c r="B62" s="608" t="s">
        <v>414</v>
      </c>
      <c r="C62" s="538" t="s">
        <v>363</v>
      </c>
      <c r="D62" s="599" t="s">
        <v>1491</v>
      </c>
      <c r="E62" s="599" t="s">
        <v>1497</v>
      </c>
      <c r="F62" s="599" t="s">
        <v>1498</v>
      </c>
      <c r="G62" s="62" t="s">
        <v>1538</v>
      </c>
      <c r="H62" s="601" t="s">
        <v>1500</v>
      </c>
      <c r="I62" s="601" t="s">
        <v>1541</v>
      </c>
      <c r="J62" s="62" t="s">
        <v>1542</v>
      </c>
    </row>
    <row r="63" spans="1:10" ht="15.75" x14ac:dyDescent="0.25">
      <c r="A63" s="582"/>
      <c r="B63" s="608" t="s">
        <v>427</v>
      </c>
      <c r="C63" s="538">
        <v>4600078423</v>
      </c>
      <c r="D63" s="599" t="s">
        <v>1503</v>
      </c>
      <c r="E63" s="599" t="s">
        <v>1515</v>
      </c>
      <c r="F63" s="599" t="s">
        <v>1526</v>
      </c>
      <c r="G63" s="62" t="s">
        <v>1515</v>
      </c>
      <c r="H63" s="601" t="s">
        <v>1543</v>
      </c>
      <c r="I63" s="601" t="s">
        <v>848</v>
      </c>
      <c r="J63" s="62" t="s">
        <v>1544</v>
      </c>
    </row>
    <row r="64" spans="1:10" ht="15.75" x14ac:dyDescent="0.25">
      <c r="A64" s="582"/>
      <c r="B64" s="608" t="s">
        <v>416</v>
      </c>
      <c r="C64" s="538">
        <v>4600078423</v>
      </c>
      <c r="D64" s="599" t="s">
        <v>1503</v>
      </c>
      <c r="E64" s="599" t="s">
        <v>1515</v>
      </c>
      <c r="F64" s="599" t="s">
        <v>1526</v>
      </c>
      <c r="G64" s="62" t="s">
        <v>1515</v>
      </c>
      <c r="H64" s="601" t="s">
        <v>1543</v>
      </c>
      <c r="I64" s="601" t="s">
        <v>848</v>
      </c>
      <c r="J64" s="62" t="s">
        <v>1544</v>
      </c>
    </row>
    <row r="65" spans="1:11" ht="15.75" x14ac:dyDescent="0.25">
      <c r="A65" s="582"/>
      <c r="B65" s="608" t="s">
        <v>418</v>
      </c>
      <c r="C65" s="538"/>
      <c r="D65" s="599" t="s">
        <v>1017</v>
      </c>
      <c r="E65" s="599" t="s">
        <v>1492</v>
      </c>
      <c r="F65" s="599" t="s">
        <v>1493</v>
      </c>
      <c r="G65" s="62" t="s">
        <v>1494</v>
      </c>
      <c r="H65" s="601" t="s">
        <v>1545</v>
      </c>
      <c r="I65" s="601" t="s">
        <v>1541</v>
      </c>
      <c r="J65" s="62" t="s">
        <v>1542</v>
      </c>
    </row>
    <row r="66" spans="1:11" ht="15.75" x14ac:dyDescent="0.25">
      <c r="A66" s="582"/>
      <c r="B66" s="608" t="s">
        <v>422</v>
      </c>
      <c r="C66" s="538" t="s">
        <v>378</v>
      </c>
      <c r="D66" s="599"/>
      <c r="E66" s="599" t="s">
        <v>1515</v>
      </c>
      <c r="F66" s="599" t="s">
        <v>1526</v>
      </c>
      <c r="G66" s="62" t="s">
        <v>1538</v>
      </c>
      <c r="H66" s="601" t="s">
        <v>1546</v>
      </c>
      <c r="I66" s="601" t="s">
        <v>1547</v>
      </c>
      <c r="J66" s="62" t="s">
        <v>1548</v>
      </c>
    </row>
    <row r="67" spans="1:11" ht="15.75" x14ac:dyDescent="0.25">
      <c r="A67" s="582"/>
      <c r="B67" s="608" t="s">
        <v>411</v>
      </c>
      <c r="C67" s="538">
        <v>4600075213</v>
      </c>
      <c r="D67" s="599" t="s">
        <v>1491</v>
      </c>
      <c r="E67" s="599" t="s">
        <v>1497</v>
      </c>
      <c r="F67" s="599" t="s">
        <v>1498</v>
      </c>
      <c r="G67" s="62" t="s">
        <v>1499</v>
      </c>
      <c r="H67" s="601" t="s">
        <v>1500</v>
      </c>
      <c r="I67" s="601" t="s">
        <v>872</v>
      </c>
      <c r="J67" s="62" t="s">
        <v>1540</v>
      </c>
    </row>
    <row r="68" spans="1:11" ht="15.75" x14ac:dyDescent="0.25">
      <c r="A68" s="582"/>
      <c r="B68" s="608" t="s">
        <v>432</v>
      </c>
      <c r="C68" s="538" t="s">
        <v>378</v>
      </c>
      <c r="D68" s="599" t="s">
        <v>1503</v>
      </c>
      <c r="E68" s="599" t="s">
        <v>1515</v>
      </c>
      <c r="F68" s="599" t="s">
        <v>1498</v>
      </c>
      <c r="G68" s="62" t="s">
        <v>1499</v>
      </c>
      <c r="H68" s="601" t="s">
        <v>1549</v>
      </c>
      <c r="I68" s="601" t="s">
        <v>1550</v>
      </c>
      <c r="J68" s="62" t="s">
        <v>1551</v>
      </c>
    </row>
    <row r="69" spans="1:11" ht="15.75" x14ac:dyDescent="0.25">
      <c r="A69" s="582"/>
      <c r="B69" s="608" t="s">
        <v>423</v>
      </c>
      <c r="C69" s="538" t="s">
        <v>378</v>
      </c>
      <c r="D69" s="599" t="s">
        <v>1491</v>
      </c>
      <c r="E69" s="599" t="s">
        <v>1515</v>
      </c>
      <c r="F69" s="599" t="s">
        <v>1498</v>
      </c>
      <c r="G69" s="62" t="s">
        <v>1499</v>
      </c>
      <c r="H69" s="601" t="s">
        <v>1552</v>
      </c>
      <c r="I69" s="601" t="s">
        <v>1550</v>
      </c>
      <c r="J69" s="62" t="s">
        <v>1551</v>
      </c>
    </row>
    <row r="70" spans="1:11" ht="15.75" x14ac:dyDescent="0.25">
      <c r="A70" s="582"/>
      <c r="B70" s="608" t="s">
        <v>426</v>
      </c>
      <c r="C70" s="538" t="s">
        <v>378</v>
      </c>
      <c r="D70" s="599" t="s">
        <v>1503</v>
      </c>
      <c r="E70" s="599" t="s">
        <v>1515</v>
      </c>
      <c r="F70" s="599" t="s">
        <v>1498</v>
      </c>
      <c r="G70" s="62" t="s">
        <v>1499</v>
      </c>
      <c r="H70" s="601" t="s">
        <v>1552</v>
      </c>
      <c r="I70" s="601" t="s">
        <v>1550</v>
      </c>
      <c r="J70" s="62" t="s">
        <v>1551</v>
      </c>
    </row>
    <row r="71" spans="1:11" ht="15.75" x14ac:dyDescent="0.25">
      <c r="A71" s="582"/>
      <c r="B71" s="608" t="s">
        <v>428</v>
      </c>
      <c r="C71" s="538">
        <v>4600078427</v>
      </c>
      <c r="D71" s="599" t="s">
        <v>1503</v>
      </c>
      <c r="E71" s="599" t="s">
        <v>1492</v>
      </c>
      <c r="F71" s="599" t="s">
        <v>1493</v>
      </c>
      <c r="G71" s="62" t="s">
        <v>1494</v>
      </c>
      <c r="H71" s="601" t="s">
        <v>1553</v>
      </c>
      <c r="I71" s="601" t="s">
        <v>872</v>
      </c>
      <c r="J71" s="62" t="s">
        <v>1540</v>
      </c>
    </row>
    <row r="72" spans="1:11" ht="15.75" x14ac:dyDescent="0.25">
      <c r="A72" s="582"/>
      <c r="B72" s="608" t="s">
        <v>434</v>
      </c>
      <c r="C72" s="538" t="s">
        <v>378</v>
      </c>
      <c r="D72" s="599" t="s">
        <v>1503</v>
      </c>
      <c r="E72" s="599" t="s">
        <v>1492</v>
      </c>
      <c r="F72" s="599" t="s">
        <v>1493</v>
      </c>
      <c r="G72" s="62" t="s">
        <v>1494</v>
      </c>
      <c r="H72" s="601" t="s">
        <v>1554</v>
      </c>
      <c r="I72" s="470"/>
      <c r="J72" s="62"/>
      <c r="K72" s="62"/>
    </row>
    <row r="73" spans="1:11" ht="15.75" x14ac:dyDescent="0.25">
      <c r="A73" s="582"/>
      <c r="B73" s="608" t="s">
        <v>437</v>
      </c>
      <c r="C73" s="538" t="s">
        <v>363</v>
      </c>
      <c r="D73" s="599" t="s">
        <v>1503</v>
      </c>
      <c r="E73" s="599" t="s">
        <v>1515</v>
      </c>
      <c r="F73" s="599" t="s">
        <v>1526</v>
      </c>
      <c r="G73" s="62" t="s">
        <v>1538</v>
      </c>
      <c r="H73" s="601" t="s">
        <v>1555</v>
      </c>
      <c r="I73" s="470"/>
      <c r="J73" s="62"/>
    </row>
    <row r="74" spans="1:11" ht="15.75" x14ac:dyDescent="0.25">
      <c r="A74" s="582"/>
      <c r="B74" s="608" t="s">
        <v>440</v>
      </c>
      <c r="C74" s="538" t="s">
        <v>363</v>
      </c>
      <c r="D74" s="599" t="s">
        <v>1503</v>
      </c>
      <c r="E74" s="599" t="s">
        <v>1515</v>
      </c>
      <c r="F74" s="599" t="s">
        <v>1526</v>
      </c>
      <c r="G74" s="62" t="s">
        <v>1538</v>
      </c>
      <c r="H74" s="601" t="s">
        <v>1555</v>
      </c>
      <c r="I74" s="470"/>
      <c r="J74" s="62"/>
    </row>
    <row r="75" spans="1:11" ht="15.75" x14ac:dyDescent="0.25">
      <c r="A75" s="582"/>
      <c r="B75" s="608" t="s">
        <v>441</v>
      </c>
      <c r="C75" s="538" t="s">
        <v>378</v>
      </c>
      <c r="D75" s="599" t="s">
        <v>1556</v>
      </c>
      <c r="E75" s="599" t="s">
        <v>1492</v>
      </c>
      <c r="F75" s="599" t="s">
        <v>1493</v>
      </c>
      <c r="G75" s="62" t="s">
        <v>1494</v>
      </c>
      <c r="H75" s="601" t="s">
        <v>1557</v>
      </c>
      <c r="I75" s="470"/>
      <c r="J75" s="62"/>
    </row>
    <row r="76" spans="1:11" ht="15.75" x14ac:dyDescent="0.25">
      <c r="A76" s="582"/>
      <c r="B76" s="608" t="s">
        <v>443</v>
      </c>
      <c r="C76" s="538" t="s">
        <v>363</v>
      </c>
      <c r="D76" s="599" t="s">
        <v>1503</v>
      </c>
      <c r="E76" s="599" t="s">
        <v>1515</v>
      </c>
      <c r="F76" s="599" t="s">
        <v>1526</v>
      </c>
      <c r="G76" s="62" t="s">
        <v>1538</v>
      </c>
      <c r="H76" s="601" t="s">
        <v>1555</v>
      </c>
      <c r="I76" s="470"/>
      <c r="J76" s="62"/>
    </row>
    <row r="77" spans="1:11" ht="15.75" x14ac:dyDescent="0.25">
      <c r="A77" s="582"/>
      <c r="B77" s="608" t="s">
        <v>445</v>
      </c>
      <c r="C77" s="538" t="s">
        <v>378</v>
      </c>
      <c r="D77" s="599" t="s">
        <v>1507</v>
      </c>
      <c r="E77" s="599" t="s">
        <v>1515</v>
      </c>
      <c r="F77" s="599" t="s">
        <v>1526</v>
      </c>
      <c r="G77" s="62" t="s">
        <v>1538</v>
      </c>
      <c r="H77" s="601" t="s">
        <v>1558</v>
      </c>
      <c r="I77" s="470"/>
      <c r="J77" s="62"/>
    </row>
    <row r="78" spans="1:11" ht="15.75" x14ac:dyDescent="0.25">
      <c r="A78" s="582"/>
      <c r="B78" s="608" t="s">
        <v>448</v>
      </c>
      <c r="C78" s="538">
        <v>4512828995</v>
      </c>
      <c r="D78" s="599" t="s">
        <v>1559</v>
      </c>
      <c r="E78" s="599" t="s">
        <v>1497</v>
      </c>
      <c r="F78" s="599" t="s">
        <v>1498</v>
      </c>
      <c r="G78" s="62" t="s">
        <v>1499</v>
      </c>
      <c r="H78" s="601"/>
      <c r="I78" s="470"/>
      <c r="J78" s="62"/>
    </row>
    <row r="79" spans="1:11" ht="15.75" x14ac:dyDescent="0.25">
      <c r="A79" s="582"/>
      <c r="B79" s="608" t="s">
        <v>452</v>
      </c>
      <c r="C79" s="538" t="s">
        <v>378</v>
      </c>
      <c r="D79" s="599" t="s">
        <v>1560</v>
      </c>
      <c r="E79" s="599" t="s">
        <v>1515</v>
      </c>
      <c r="F79" s="599" t="s">
        <v>1526</v>
      </c>
      <c r="G79" s="62" t="s">
        <v>1538</v>
      </c>
      <c r="H79" s="601" t="s">
        <v>1561</v>
      </c>
      <c r="I79" s="470"/>
      <c r="J79" s="62"/>
    </row>
    <row r="80" spans="1:11" ht="15.75" x14ac:dyDescent="0.25">
      <c r="A80" s="582"/>
      <c r="B80" s="608" t="s">
        <v>453</v>
      </c>
      <c r="C80" s="538">
        <v>4512907482</v>
      </c>
      <c r="D80" s="599" t="s">
        <v>1503</v>
      </c>
      <c r="E80" s="599" t="s">
        <v>1515</v>
      </c>
      <c r="F80" s="599" t="s">
        <v>1526</v>
      </c>
      <c r="G80" s="62" t="s">
        <v>1538</v>
      </c>
      <c r="H80" s="325" t="s">
        <v>1539</v>
      </c>
      <c r="I80" s="470"/>
      <c r="J80" s="62"/>
    </row>
    <row r="81" spans="1:10" ht="15.75" x14ac:dyDescent="0.25">
      <c r="A81" s="582"/>
      <c r="B81" s="608" t="s">
        <v>454</v>
      </c>
      <c r="C81" s="538">
        <v>4512907482</v>
      </c>
      <c r="D81" s="599" t="s">
        <v>1503</v>
      </c>
      <c r="E81" s="599" t="s">
        <v>1515</v>
      </c>
      <c r="F81" s="599" t="s">
        <v>1526</v>
      </c>
      <c r="G81" s="62" t="s">
        <v>1538</v>
      </c>
      <c r="H81" s="325" t="s">
        <v>1539</v>
      </c>
      <c r="I81" s="470"/>
      <c r="J81" s="62"/>
    </row>
    <row r="82" spans="1:10" ht="31.5" x14ac:dyDescent="0.25">
      <c r="A82" s="603" t="s">
        <v>118</v>
      </c>
      <c r="B82" s="603"/>
      <c r="C82" s="604"/>
      <c r="D82" s="602"/>
      <c r="E82" s="603"/>
      <c r="F82" s="603"/>
      <c r="G82" s="603"/>
      <c r="H82" s="605"/>
      <c r="I82" s="605"/>
      <c r="J82" s="606"/>
    </row>
    <row r="83" spans="1:10" ht="15.75" x14ac:dyDescent="0.25">
      <c r="A83" s="582"/>
      <c r="B83" s="608" t="s">
        <v>461</v>
      </c>
      <c r="C83" s="538">
        <v>4512581649</v>
      </c>
      <c r="D83" s="599" t="s">
        <v>1491</v>
      </c>
      <c r="E83" s="599" t="s">
        <v>1515</v>
      </c>
      <c r="F83" s="599" t="s">
        <v>1526</v>
      </c>
      <c r="G83" s="62" t="s">
        <v>1538</v>
      </c>
      <c r="H83" s="601" t="s">
        <v>1500</v>
      </c>
      <c r="I83" s="601"/>
      <c r="J83" s="62"/>
    </row>
    <row r="84" spans="1:10" ht="15.75" x14ac:dyDescent="0.25">
      <c r="A84" s="582"/>
      <c r="B84" s="608" t="s">
        <v>456</v>
      </c>
      <c r="C84" s="538" t="s">
        <v>378</v>
      </c>
      <c r="D84" s="602"/>
      <c r="E84" s="599" t="s">
        <v>1515</v>
      </c>
      <c r="F84" s="599" t="s">
        <v>1526</v>
      </c>
      <c r="G84" s="62" t="s">
        <v>1538</v>
      </c>
      <c r="H84" s="601" t="s">
        <v>1562</v>
      </c>
      <c r="I84" s="601"/>
      <c r="J84" s="62"/>
    </row>
    <row r="85" spans="1:10" ht="15.75" x14ac:dyDescent="0.25">
      <c r="A85" s="582"/>
      <c r="B85" s="608" t="s">
        <v>459</v>
      </c>
      <c r="C85" s="538">
        <v>4512504519</v>
      </c>
      <c r="D85" s="599" t="s">
        <v>1491</v>
      </c>
      <c r="E85" s="599" t="s">
        <v>1515</v>
      </c>
      <c r="F85" s="599" t="s">
        <v>1526</v>
      </c>
      <c r="G85" s="62" t="s">
        <v>1538</v>
      </c>
      <c r="H85" s="601" t="s">
        <v>1500</v>
      </c>
      <c r="I85" s="601"/>
      <c r="J85" s="62"/>
    </row>
    <row r="86" spans="1:10" ht="15.75" x14ac:dyDescent="0.25">
      <c r="A86" s="582"/>
      <c r="B86" s="608" t="s">
        <v>464</v>
      </c>
      <c r="C86" s="538" t="s">
        <v>378</v>
      </c>
      <c r="D86" s="602"/>
      <c r="E86" s="599" t="s">
        <v>1515</v>
      </c>
      <c r="F86" s="599" t="s">
        <v>1526</v>
      </c>
      <c r="G86" s="62" t="s">
        <v>1538</v>
      </c>
      <c r="H86" s="601" t="s">
        <v>1562</v>
      </c>
      <c r="I86" s="601"/>
      <c r="J86" s="62"/>
    </row>
    <row r="87" spans="1:10" ht="15.75" x14ac:dyDescent="0.25">
      <c r="A87" s="582"/>
      <c r="B87" s="608" t="s">
        <v>468</v>
      </c>
      <c r="C87" s="538" t="s">
        <v>378</v>
      </c>
      <c r="D87" s="602"/>
      <c r="E87" s="599" t="s">
        <v>1515</v>
      </c>
      <c r="F87" s="599" t="s">
        <v>1526</v>
      </c>
      <c r="G87" s="62" t="s">
        <v>1538</v>
      </c>
      <c r="H87" s="601" t="s">
        <v>1562</v>
      </c>
      <c r="I87" s="601"/>
      <c r="J87" s="62"/>
    </row>
    <row r="88" spans="1:10" ht="15.75" x14ac:dyDescent="0.25">
      <c r="A88" s="582"/>
      <c r="B88" s="608" t="s">
        <v>469</v>
      </c>
      <c r="C88" s="538" t="s">
        <v>378</v>
      </c>
      <c r="D88" s="602"/>
      <c r="E88" s="599" t="s">
        <v>1515</v>
      </c>
      <c r="F88" s="599" t="s">
        <v>1526</v>
      </c>
      <c r="G88" s="62" t="s">
        <v>1538</v>
      </c>
      <c r="H88" s="601" t="s">
        <v>1562</v>
      </c>
      <c r="I88" s="601"/>
      <c r="J88" s="62"/>
    </row>
    <row r="89" spans="1:10" ht="15.75" x14ac:dyDescent="0.25">
      <c r="A89" s="582"/>
      <c r="B89" s="608" t="s">
        <v>470</v>
      </c>
      <c r="C89" s="538" t="s">
        <v>378</v>
      </c>
      <c r="D89" s="602"/>
      <c r="E89" s="599" t="s">
        <v>1515</v>
      </c>
      <c r="F89" s="599" t="s">
        <v>1526</v>
      </c>
      <c r="G89" s="62" t="s">
        <v>1538</v>
      </c>
      <c r="H89" s="601" t="s">
        <v>1562</v>
      </c>
      <c r="I89" s="601"/>
      <c r="J89" s="62"/>
    </row>
    <row r="90" spans="1:10" ht="15.75" x14ac:dyDescent="0.25">
      <c r="A90" s="582"/>
      <c r="B90" s="608" t="s">
        <v>471</v>
      </c>
      <c r="C90" s="538" t="s">
        <v>378</v>
      </c>
      <c r="D90" s="602"/>
      <c r="E90" s="599" t="s">
        <v>1515</v>
      </c>
      <c r="F90" s="599" t="s">
        <v>1526</v>
      </c>
      <c r="G90" s="62" t="s">
        <v>1538</v>
      </c>
      <c r="H90" s="601" t="s">
        <v>1562</v>
      </c>
      <c r="I90" s="601"/>
      <c r="J90" s="62"/>
    </row>
    <row r="91" spans="1:10" ht="15.75" x14ac:dyDescent="0.25">
      <c r="A91" s="582"/>
      <c r="B91" s="608" t="s">
        <v>472</v>
      </c>
      <c r="C91" s="538" t="s">
        <v>378</v>
      </c>
      <c r="D91" s="602"/>
      <c r="E91" s="599" t="s">
        <v>1515</v>
      </c>
      <c r="F91" s="599" t="s">
        <v>1526</v>
      </c>
      <c r="G91" s="62" t="s">
        <v>1538</v>
      </c>
      <c r="H91" s="601" t="s">
        <v>1562</v>
      </c>
      <c r="I91" s="601"/>
      <c r="J91" s="62"/>
    </row>
    <row r="92" spans="1:10" ht="15.75" x14ac:dyDescent="0.25">
      <c r="A92" s="582"/>
      <c r="B92" s="608" t="s">
        <v>473</v>
      </c>
      <c r="C92" s="538" t="s">
        <v>378</v>
      </c>
      <c r="D92" s="602"/>
      <c r="E92" s="599" t="s">
        <v>1515</v>
      </c>
      <c r="F92" s="599" t="s">
        <v>1526</v>
      </c>
      <c r="G92" s="62" t="s">
        <v>1538</v>
      </c>
      <c r="H92" s="601" t="s">
        <v>1562</v>
      </c>
      <c r="I92" s="601"/>
      <c r="J92" s="62"/>
    </row>
    <row r="93" spans="1:10" ht="15.75" x14ac:dyDescent="0.25">
      <c r="A93" s="582"/>
      <c r="B93" s="608" t="s">
        <v>474</v>
      </c>
      <c r="C93" s="538" t="s">
        <v>378</v>
      </c>
      <c r="D93" s="602"/>
      <c r="E93" s="599" t="s">
        <v>1515</v>
      </c>
      <c r="F93" s="599" t="s">
        <v>1526</v>
      </c>
      <c r="G93" s="62" t="s">
        <v>1538</v>
      </c>
      <c r="H93" s="601" t="s">
        <v>1562</v>
      </c>
      <c r="I93" s="601"/>
      <c r="J93" s="62"/>
    </row>
    <row r="94" spans="1:10" ht="15.75" x14ac:dyDescent="0.25">
      <c r="A94" s="582"/>
      <c r="B94" s="608" t="s">
        <v>476</v>
      </c>
      <c r="C94" s="538" t="s">
        <v>378</v>
      </c>
      <c r="D94" s="602"/>
      <c r="E94" s="599" t="s">
        <v>1515</v>
      </c>
      <c r="F94" s="599" t="s">
        <v>1526</v>
      </c>
      <c r="G94" s="62" t="s">
        <v>1538</v>
      </c>
      <c r="H94" s="601" t="s">
        <v>1562</v>
      </c>
      <c r="I94" s="601"/>
      <c r="J94" s="62"/>
    </row>
    <row r="95" spans="1:10" ht="15.75" x14ac:dyDescent="0.25">
      <c r="A95" s="582"/>
      <c r="B95" s="608" t="s">
        <v>478</v>
      </c>
      <c r="C95" s="538" t="s">
        <v>378</v>
      </c>
      <c r="D95" s="602"/>
      <c r="E95" s="599" t="s">
        <v>1515</v>
      </c>
      <c r="F95" s="599" t="s">
        <v>1526</v>
      </c>
      <c r="G95" s="62" t="s">
        <v>1538</v>
      </c>
      <c r="H95" s="601" t="s">
        <v>1562</v>
      </c>
      <c r="I95" s="601"/>
      <c r="J95" s="62"/>
    </row>
    <row r="96" spans="1:10" ht="15.75" x14ac:dyDescent="0.25">
      <c r="A96" s="582"/>
      <c r="B96" s="608" t="s">
        <v>479</v>
      </c>
      <c r="C96" s="538" t="s">
        <v>378</v>
      </c>
      <c r="D96" s="602"/>
      <c r="E96" s="599" t="s">
        <v>1515</v>
      </c>
      <c r="F96" s="599" t="s">
        <v>1526</v>
      </c>
      <c r="G96" s="62" t="s">
        <v>1538</v>
      </c>
      <c r="H96" s="601" t="s">
        <v>1562</v>
      </c>
      <c r="I96" s="601"/>
      <c r="J96" s="62"/>
    </row>
    <row r="97" spans="1:10" ht="15.75" x14ac:dyDescent="0.25">
      <c r="A97" s="582"/>
      <c r="B97" s="608" t="s">
        <v>480</v>
      </c>
      <c r="C97" s="538" t="s">
        <v>378</v>
      </c>
      <c r="D97" s="602"/>
      <c r="E97" s="599" t="s">
        <v>1515</v>
      </c>
      <c r="F97" s="599" t="s">
        <v>1526</v>
      </c>
      <c r="G97" s="62" t="s">
        <v>1538</v>
      </c>
      <c r="H97" s="601" t="s">
        <v>1562</v>
      </c>
      <c r="I97" s="601"/>
      <c r="J97" s="62"/>
    </row>
    <row r="98" spans="1:10" ht="31.5" x14ac:dyDescent="0.25">
      <c r="A98" s="603" t="s">
        <v>124</v>
      </c>
      <c r="B98" s="608"/>
      <c r="C98" s="604"/>
      <c r="D98" s="602"/>
      <c r="E98" s="603"/>
      <c r="F98" s="603"/>
      <c r="G98" s="603"/>
      <c r="H98" s="605"/>
      <c r="I98" s="605"/>
      <c r="J98" s="606"/>
    </row>
    <row r="99" spans="1:10" ht="15.75" x14ac:dyDescent="0.25">
      <c r="A99" s="582"/>
      <c r="B99" s="608" t="s">
        <v>1563</v>
      </c>
      <c r="C99" s="538" t="s">
        <v>378</v>
      </c>
      <c r="D99" s="602"/>
      <c r="E99" s="599" t="s">
        <v>1515</v>
      </c>
      <c r="F99" s="599" t="s">
        <v>1526</v>
      </c>
      <c r="G99" s="62" t="s">
        <v>1538</v>
      </c>
      <c r="H99" s="601" t="s">
        <v>1556</v>
      </c>
      <c r="I99" s="601"/>
      <c r="J99" s="62"/>
    </row>
    <row r="100" spans="1:10" ht="15.75" x14ac:dyDescent="0.25">
      <c r="A100" s="582"/>
      <c r="B100" s="608" t="s">
        <v>1564</v>
      </c>
      <c r="C100" s="538" t="s">
        <v>378</v>
      </c>
      <c r="D100" s="602"/>
      <c r="E100" s="599" t="s">
        <v>1515</v>
      </c>
      <c r="F100" s="599" t="s">
        <v>1526</v>
      </c>
      <c r="G100" s="62" t="s">
        <v>1538</v>
      </c>
      <c r="H100" s="601" t="s">
        <v>1556</v>
      </c>
      <c r="I100" s="601"/>
      <c r="J100" s="62"/>
    </row>
    <row r="101" spans="1:10" ht="15.75" x14ac:dyDescent="0.25">
      <c r="A101" s="582"/>
      <c r="B101" s="608" t="s">
        <v>481</v>
      </c>
      <c r="C101" s="538" t="s">
        <v>378</v>
      </c>
      <c r="D101" s="602"/>
      <c r="E101" s="599" t="s">
        <v>1515</v>
      </c>
      <c r="F101" s="599" t="s">
        <v>1526</v>
      </c>
      <c r="G101" s="62" t="s">
        <v>1538</v>
      </c>
      <c r="H101" s="601" t="s">
        <v>1556</v>
      </c>
      <c r="I101" s="601"/>
      <c r="J101" s="62"/>
    </row>
    <row r="102" spans="1:10" ht="15.75" x14ac:dyDescent="0.25">
      <c r="A102" s="582"/>
      <c r="B102" s="608" t="s">
        <v>1565</v>
      </c>
      <c r="C102" s="538" t="s">
        <v>378</v>
      </c>
      <c r="D102" s="602"/>
      <c r="E102" s="599" t="s">
        <v>1515</v>
      </c>
      <c r="F102" s="599" t="s">
        <v>1526</v>
      </c>
      <c r="G102" s="62" t="s">
        <v>1538</v>
      </c>
      <c r="H102" s="601" t="s">
        <v>1556</v>
      </c>
      <c r="I102" s="601"/>
      <c r="J102" s="62"/>
    </row>
    <row r="103" spans="1:10" ht="15.75" x14ac:dyDescent="0.25">
      <c r="A103" s="582"/>
      <c r="B103" s="608" t="s">
        <v>1566</v>
      </c>
      <c r="C103" s="538" t="s">
        <v>378</v>
      </c>
      <c r="D103" s="602"/>
      <c r="E103" s="599" t="s">
        <v>1515</v>
      </c>
      <c r="F103" s="599" t="s">
        <v>1526</v>
      </c>
      <c r="G103" s="62" t="s">
        <v>1538</v>
      </c>
      <c r="H103" s="601" t="s">
        <v>1556</v>
      </c>
      <c r="I103" s="601"/>
      <c r="J103" s="62"/>
    </row>
    <row r="104" spans="1:10" ht="15.75" x14ac:dyDescent="0.25">
      <c r="A104" s="582"/>
      <c r="B104" s="608" t="s">
        <v>496</v>
      </c>
      <c r="C104" s="538" t="s">
        <v>378</v>
      </c>
      <c r="D104" s="602"/>
      <c r="E104" s="599" t="s">
        <v>1515</v>
      </c>
      <c r="F104" s="599" t="s">
        <v>1526</v>
      </c>
      <c r="G104" s="62" t="s">
        <v>1538</v>
      </c>
      <c r="H104" s="601" t="s">
        <v>1556</v>
      </c>
      <c r="I104" s="601"/>
      <c r="J104" s="62"/>
    </row>
    <row r="105" spans="1:10" ht="15.75" x14ac:dyDescent="0.25">
      <c r="A105" s="582"/>
      <c r="B105" s="608" t="s">
        <v>1567</v>
      </c>
      <c r="C105" s="538" t="s">
        <v>378</v>
      </c>
      <c r="D105" s="602"/>
      <c r="E105" s="599" t="s">
        <v>1515</v>
      </c>
      <c r="F105" s="599" t="s">
        <v>1526</v>
      </c>
      <c r="G105" s="62" t="s">
        <v>1538</v>
      </c>
      <c r="H105" s="601" t="s">
        <v>1556</v>
      </c>
      <c r="I105" s="601"/>
      <c r="J105" s="62"/>
    </row>
    <row r="106" spans="1:10" ht="15.75" x14ac:dyDescent="0.25">
      <c r="A106" s="582"/>
      <c r="B106" s="608" t="s">
        <v>1568</v>
      </c>
      <c r="C106" s="538" t="s">
        <v>378</v>
      </c>
      <c r="D106" s="602"/>
      <c r="E106" s="599" t="s">
        <v>1515</v>
      </c>
      <c r="F106" s="599" t="s">
        <v>1526</v>
      </c>
      <c r="G106" s="62" t="s">
        <v>1538</v>
      </c>
      <c r="H106" s="601" t="s">
        <v>1556</v>
      </c>
      <c r="I106" s="601"/>
      <c r="J106" s="62"/>
    </row>
    <row r="107" spans="1:10" ht="15.75" x14ac:dyDescent="0.25">
      <c r="A107" s="582"/>
      <c r="B107" s="608" t="s">
        <v>1569</v>
      </c>
      <c r="C107" s="538" t="s">
        <v>378</v>
      </c>
      <c r="D107" s="602"/>
      <c r="E107" s="599" t="s">
        <v>1515</v>
      </c>
      <c r="F107" s="599" t="s">
        <v>1526</v>
      </c>
      <c r="G107" s="62" t="s">
        <v>1538</v>
      </c>
      <c r="H107" s="601" t="s">
        <v>1556</v>
      </c>
      <c r="I107" s="601"/>
      <c r="J107" s="62"/>
    </row>
    <row r="108" spans="1:10" ht="15.75" x14ac:dyDescent="0.25">
      <c r="A108" s="582"/>
      <c r="B108" s="608" t="s">
        <v>1570</v>
      </c>
      <c r="C108" s="538" t="s">
        <v>378</v>
      </c>
      <c r="D108" s="602"/>
      <c r="E108" s="599" t="s">
        <v>1515</v>
      </c>
      <c r="F108" s="599" t="s">
        <v>1526</v>
      </c>
      <c r="G108" s="62" t="s">
        <v>1538</v>
      </c>
      <c r="H108" s="601" t="s">
        <v>1556</v>
      </c>
      <c r="I108" s="601"/>
      <c r="J108" s="62"/>
    </row>
    <row r="109" spans="1:10" ht="15.75" x14ac:dyDescent="0.25">
      <c r="A109" s="582"/>
      <c r="B109" s="608" t="s">
        <v>1571</v>
      </c>
      <c r="C109" s="538" t="s">
        <v>378</v>
      </c>
      <c r="D109" s="602"/>
      <c r="E109" s="599" t="s">
        <v>1515</v>
      </c>
      <c r="F109" s="599" t="s">
        <v>1526</v>
      </c>
      <c r="G109" s="62" t="s">
        <v>1538</v>
      </c>
      <c r="H109" s="601" t="s">
        <v>1556</v>
      </c>
      <c r="I109" s="601"/>
      <c r="J109" s="62"/>
    </row>
    <row r="110" spans="1:10" ht="15.75" x14ac:dyDescent="0.25">
      <c r="A110" s="582"/>
      <c r="B110" s="608" t="s">
        <v>1572</v>
      </c>
      <c r="C110" s="538" t="s">
        <v>378</v>
      </c>
      <c r="D110" s="602"/>
      <c r="E110" s="599" t="s">
        <v>1515</v>
      </c>
      <c r="F110" s="599" t="s">
        <v>1526</v>
      </c>
      <c r="G110" s="62" t="s">
        <v>1538</v>
      </c>
      <c r="H110" s="601" t="s">
        <v>1556</v>
      </c>
      <c r="I110" s="601"/>
      <c r="J110" s="62"/>
    </row>
    <row r="111" spans="1:10" ht="15.75" x14ac:dyDescent="0.25">
      <c r="A111" s="582"/>
      <c r="B111" s="608" t="s">
        <v>1573</v>
      </c>
      <c r="C111" s="538" t="s">
        <v>378</v>
      </c>
      <c r="D111" s="602"/>
      <c r="E111" s="599" t="s">
        <v>1515</v>
      </c>
      <c r="F111" s="599" t="s">
        <v>1526</v>
      </c>
      <c r="G111" s="62" t="s">
        <v>1538</v>
      </c>
      <c r="H111" s="601" t="s">
        <v>1556</v>
      </c>
      <c r="I111" s="601"/>
      <c r="J111" s="62"/>
    </row>
    <row r="112" spans="1:10" ht="15.75" x14ac:dyDescent="0.25">
      <c r="A112" s="582"/>
      <c r="B112" s="608" t="s">
        <v>1574</v>
      </c>
      <c r="C112" s="538" t="s">
        <v>378</v>
      </c>
      <c r="D112" s="602"/>
      <c r="E112" s="599" t="s">
        <v>1515</v>
      </c>
      <c r="F112" s="599" t="s">
        <v>1526</v>
      </c>
      <c r="G112" s="62" t="s">
        <v>1538</v>
      </c>
      <c r="H112" s="601" t="s">
        <v>1556</v>
      </c>
      <c r="I112" s="601"/>
      <c r="J112" s="62"/>
    </row>
    <row r="113" spans="1:11" ht="240" x14ac:dyDescent="0.25">
      <c r="A113" s="582"/>
      <c r="B113" s="608" t="s">
        <v>503</v>
      </c>
      <c r="C113" s="538">
        <v>4512503088</v>
      </c>
      <c r="D113" s="602" t="s">
        <v>1503</v>
      </c>
      <c r="E113" s="599" t="s">
        <v>1515</v>
      </c>
      <c r="F113" s="599" t="s">
        <v>1526</v>
      </c>
      <c r="G113" s="62" t="s">
        <v>1538</v>
      </c>
      <c r="H113" s="601" t="s">
        <v>1555</v>
      </c>
      <c r="I113" s="601" t="s">
        <v>1575</v>
      </c>
      <c r="J113" s="62"/>
      <c r="K113" s="346" t="s">
        <v>1576</v>
      </c>
    </row>
    <row r="114" spans="1:11" ht="15.75" x14ac:dyDescent="0.25">
      <c r="A114" s="582"/>
      <c r="B114" s="608" t="s">
        <v>506</v>
      </c>
      <c r="C114" s="538">
        <v>4512503088</v>
      </c>
      <c r="D114" s="602" t="s">
        <v>1503</v>
      </c>
      <c r="E114" s="599" t="s">
        <v>1515</v>
      </c>
      <c r="F114" s="599" t="s">
        <v>1526</v>
      </c>
      <c r="G114" s="62" t="s">
        <v>1538</v>
      </c>
      <c r="H114" s="601" t="s">
        <v>1555</v>
      </c>
      <c r="I114" s="601" t="s">
        <v>1575</v>
      </c>
      <c r="J114" s="62" t="s">
        <v>1577</v>
      </c>
    </row>
    <row r="115" spans="1:11" ht="15.75" x14ac:dyDescent="0.25">
      <c r="A115" s="582"/>
      <c r="B115" s="608" t="s">
        <v>508</v>
      </c>
      <c r="C115" s="538">
        <v>4512503088</v>
      </c>
      <c r="D115" s="602" t="s">
        <v>1503</v>
      </c>
      <c r="E115" s="599" t="s">
        <v>1515</v>
      </c>
      <c r="F115" s="599" t="s">
        <v>1526</v>
      </c>
      <c r="G115" s="62" t="s">
        <v>1538</v>
      </c>
      <c r="H115" s="601" t="s">
        <v>1555</v>
      </c>
      <c r="I115" s="601" t="s">
        <v>1575</v>
      </c>
      <c r="J115" s="62" t="s">
        <v>1577</v>
      </c>
    </row>
    <row r="116" spans="1:11" ht="15.75" x14ac:dyDescent="0.25">
      <c r="A116" s="582"/>
      <c r="B116" s="608" t="s">
        <v>509</v>
      </c>
      <c r="C116" s="538">
        <v>4512503088</v>
      </c>
      <c r="D116" s="602" t="s">
        <v>1503</v>
      </c>
      <c r="E116" s="599" t="s">
        <v>1515</v>
      </c>
      <c r="F116" s="599" t="s">
        <v>1526</v>
      </c>
      <c r="G116" s="62" t="s">
        <v>1538</v>
      </c>
      <c r="H116" s="601" t="s">
        <v>1555</v>
      </c>
      <c r="I116" s="601" t="s">
        <v>1575</v>
      </c>
      <c r="J116" s="62" t="s">
        <v>1577</v>
      </c>
    </row>
    <row r="117" spans="1:11" ht="15.75" x14ac:dyDescent="0.25">
      <c r="A117" s="582"/>
      <c r="B117" s="608" t="s">
        <v>510</v>
      </c>
      <c r="C117" s="538">
        <v>4512503088</v>
      </c>
      <c r="D117" s="602" t="s">
        <v>1503</v>
      </c>
      <c r="E117" s="599" t="s">
        <v>1515</v>
      </c>
      <c r="F117" s="599" t="s">
        <v>1526</v>
      </c>
      <c r="G117" s="62" t="s">
        <v>1538</v>
      </c>
      <c r="H117" s="601" t="s">
        <v>1555</v>
      </c>
      <c r="I117" s="601" t="s">
        <v>1575</v>
      </c>
      <c r="J117" s="62" t="s">
        <v>1577</v>
      </c>
    </row>
    <row r="118" spans="1:11" ht="15.75" x14ac:dyDescent="0.25">
      <c r="A118" s="582"/>
      <c r="B118" s="608" t="s">
        <v>511</v>
      </c>
      <c r="C118" s="538">
        <v>4512503088</v>
      </c>
      <c r="D118" s="602" t="s">
        <v>1503</v>
      </c>
      <c r="E118" s="599" t="s">
        <v>1515</v>
      </c>
      <c r="F118" s="599" t="s">
        <v>1526</v>
      </c>
      <c r="G118" s="62" t="s">
        <v>1538</v>
      </c>
      <c r="H118" s="601" t="s">
        <v>1555</v>
      </c>
      <c r="I118" s="601" t="s">
        <v>1575</v>
      </c>
      <c r="J118" s="62" t="s">
        <v>1577</v>
      </c>
    </row>
    <row r="119" spans="1:11" ht="15.75" x14ac:dyDescent="0.25">
      <c r="A119" s="582"/>
      <c r="B119" s="608" t="s">
        <v>512</v>
      </c>
      <c r="C119" s="538">
        <v>4512503088</v>
      </c>
      <c r="D119" s="602"/>
      <c r="E119" s="599" t="s">
        <v>1515</v>
      </c>
      <c r="F119" s="599" t="s">
        <v>1526</v>
      </c>
      <c r="G119" s="62" t="s">
        <v>1538</v>
      </c>
      <c r="H119" s="601" t="s">
        <v>1555</v>
      </c>
      <c r="I119" s="601" t="s">
        <v>1575</v>
      </c>
      <c r="J119" s="62" t="s">
        <v>1577</v>
      </c>
    </row>
    <row r="120" spans="1:11" ht="15.75" x14ac:dyDescent="0.25">
      <c r="A120" s="582"/>
      <c r="B120" s="608" t="s">
        <v>513</v>
      </c>
      <c r="C120" s="538">
        <v>4512503088</v>
      </c>
      <c r="D120" s="602"/>
      <c r="E120" s="599" t="s">
        <v>1515</v>
      </c>
      <c r="F120" s="599" t="s">
        <v>1526</v>
      </c>
      <c r="G120" s="62" t="s">
        <v>1538</v>
      </c>
      <c r="H120" s="601" t="s">
        <v>1555</v>
      </c>
      <c r="I120" s="601" t="s">
        <v>1575</v>
      </c>
      <c r="J120" s="62" t="s">
        <v>1577</v>
      </c>
    </row>
    <row r="121" spans="1:11" ht="15.75" x14ac:dyDescent="0.25">
      <c r="A121" s="582"/>
      <c r="B121" s="608" t="s">
        <v>521</v>
      </c>
      <c r="C121" s="538" t="s">
        <v>378</v>
      </c>
      <c r="D121" s="602"/>
      <c r="E121" s="599" t="s">
        <v>1515</v>
      </c>
      <c r="F121" s="599" t="s">
        <v>1526</v>
      </c>
      <c r="G121" s="62" t="s">
        <v>1538</v>
      </c>
      <c r="H121" s="601" t="s">
        <v>1578</v>
      </c>
      <c r="I121" s="601"/>
      <c r="J121" s="62"/>
    </row>
    <row r="122" spans="1:11" ht="15.75" x14ac:dyDescent="0.25">
      <c r="A122" s="582"/>
      <c r="B122" s="608" t="s">
        <v>525</v>
      </c>
      <c r="C122" s="538" t="s">
        <v>378</v>
      </c>
      <c r="D122" s="602"/>
      <c r="E122" s="599" t="s">
        <v>1515</v>
      </c>
      <c r="F122" s="599" t="s">
        <v>1526</v>
      </c>
      <c r="G122" s="62" t="s">
        <v>1538</v>
      </c>
      <c r="H122" s="601" t="s">
        <v>1578</v>
      </c>
      <c r="I122" s="601"/>
      <c r="J122" s="62"/>
    </row>
    <row r="123" spans="1:11" ht="15.75" x14ac:dyDescent="0.25">
      <c r="A123" s="582"/>
      <c r="B123" s="608" t="s">
        <v>526</v>
      </c>
      <c r="C123" s="538" t="s">
        <v>378</v>
      </c>
      <c r="D123" s="602"/>
      <c r="E123" s="599" t="s">
        <v>1515</v>
      </c>
      <c r="F123" s="599" t="s">
        <v>1526</v>
      </c>
      <c r="G123" s="62" t="s">
        <v>1538</v>
      </c>
      <c r="H123" s="601" t="s">
        <v>1578</v>
      </c>
      <c r="I123" s="601"/>
      <c r="J123" s="62"/>
    </row>
    <row r="124" spans="1:11" ht="15.75" x14ac:dyDescent="0.25">
      <c r="A124" s="582"/>
      <c r="B124" s="608" t="s">
        <v>527</v>
      </c>
      <c r="C124" s="538" t="s">
        <v>378</v>
      </c>
      <c r="D124" s="602"/>
      <c r="E124" s="599" t="s">
        <v>1515</v>
      </c>
      <c r="F124" s="599" t="s">
        <v>1526</v>
      </c>
      <c r="G124" s="62" t="s">
        <v>1538</v>
      </c>
      <c r="H124" s="601" t="s">
        <v>1578</v>
      </c>
      <c r="I124" s="601"/>
      <c r="J124" s="62"/>
    </row>
    <row r="125" spans="1:11" ht="15.75" x14ac:dyDescent="0.25">
      <c r="A125" s="582"/>
      <c r="B125" s="608" t="s">
        <v>530</v>
      </c>
      <c r="C125" s="538" t="s">
        <v>378</v>
      </c>
      <c r="D125" s="602"/>
      <c r="E125" s="599" t="s">
        <v>1515</v>
      </c>
      <c r="F125" s="599" t="s">
        <v>1526</v>
      </c>
      <c r="G125" s="62" t="s">
        <v>1538</v>
      </c>
      <c r="H125" s="601" t="s">
        <v>1578</v>
      </c>
      <c r="I125" s="601"/>
      <c r="J125" s="62"/>
    </row>
    <row r="126" spans="1:11" ht="15.75" x14ac:dyDescent="0.25">
      <c r="A126" s="582"/>
      <c r="B126" s="608" t="s">
        <v>499</v>
      </c>
      <c r="C126" s="538">
        <v>4600072453</v>
      </c>
      <c r="D126" s="602"/>
      <c r="E126" s="599" t="s">
        <v>1515</v>
      </c>
      <c r="F126" s="599" t="s">
        <v>1526</v>
      </c>
      <c r="G126" s="62" t="s">
        <v>1538</v>
      </c>
      <c r="H126" s="601" t="s">
        <v>1578</v>
      </c>
      <c r="I126" s="601"/>
      <c r="J126" s="62"/>
    </row>
    <row r="127" spans="1:11" ht="15.75" x14ac:dyDescent="0.25">
      <c r="A127" s="582"/>
      <c r="B127" s="608" t="s">
        <v>531</v>
      </c>
      <c r="C127" s="538" t="s">
        <v>378</v>
      </c>
      <c r="D127" s="602"/>
      <c r="E127" s="599" t="s">
        <v>1515</v>
      </c>
      <c r="F127" s="599" t="s">
        <v>1526</v>
      </c>
      <c r="G127" s="62" t="s">
        <v>1538</v>
      </c>
      <c r="H127" s="601" t="s">
        <v>1578</v>
      </c>
      <c r="I127" s="601"/>
      <c r="J127" s="62"/>
    </row>
    <row r="128" spans="1:11" ht="15.75" x14ac:dyDescent="0.25">
      <c r="A128" s="582"/>
      <c r="B128" s="608" t="s">
        <v>532</v>
      </c>
      <c r="C128" s="538" t="s">
        <v>378</v>
      </c>
      <c r="D128" s="602"/>
      <c r="E128" s="599" t="s">
        <v>1515</v>
      </c>
      <c r="F128" s="599" t="s">
        <v>1526</v>
      </c>
      <c r="G128" s="62" t="s">
        <v>1538</v>
      </c>
      <c r="H128" s="601" t="s">
        <v>1578</v>
      </c>
      <c r="I128" s="601"/>
      <c r="J128" s="62"/>
    </row>
    <row r="129" spans="1:11" ht="15.75" x14ac:dyDescent="0.25">
      <c r="A129" s="582"/>
      <c r="B129" s="608" t="s">
        <v>533</v>
      </c>
      <c r="C129" s="538" t="s">
        <v>378</v>
      </c>
      <c r="D129" s="602"/>
      <c r="E129" s="599" t="s">
        <v>1515</v>
      </c>
      <c r="F129" s="599" t="s">
        <v>1526</v>
      </c>
      <c r="G129" s="62" t="s">
        <v>1538</v>
      </c>
      <c r="H129" s="601" t="s">
        <v>1578</v>
      </c>
      <c r="I129" s="601"/>
      <c r="J129" s="62"/>
    </row>
    <row r="130" spans="1:11" ht="15.75" x14ac:dyDescent="0.25">
      <c r="A130" s="582"/>
      <c r="B130" s="608" t="s">
        <v>534</v>
      </c>
      <c r="C130" s="538" t="s">
        <v>378</v>
      </c>
      <c r="D130" s="602"/>
      <c r="E130" s="599" t="s">
        <v>1515</v>
      </c>
      <c r="F130" s="599" t="s">
        <v>1526</v>
      </c>
      <c r="G130" s="62" t="s">
        <v>1538</v>
      </c>
      <c r="H130" s="601" t="s">
        <v>1578</v>
      </c>
      <c r="I130" s="601"/>
      <c r="J130" s="62"/>
    </row>
    <row r="131" spans="1:11" ht="15.75" x14ac:dyDescent="0.25">
      <c r="A131" s="582"/>
      <c r="B131" s="608" t="s">
        <v>535</v>
      </c>
      <c r="C131" s="538" t="s">
        <v>378</v>
      </c>
      <c r="D131" s="602"/>
      <c r="E131" s="599" t="s">
        <v>1515</v>
      </c>
      <c r="F131" s="599" t="s">
        <v>1526</v>
      </c>
      <c r="G131" s="62" t="s">
        <v>1538</v>
      </c>
      <c r="H131" s="601" t="s">
        <v>1578</v>
      </c>
      <c r="I131" s="601"/>
      <c r="J131" s="62"/>
    </row>
    <row r="132" spans="1:11" ht="15.75" x14ac:dyDescent="0.25">
      <c r="A132" s="582"/>
      <c r="B132" s="608" t="s">
        <v>536</v>
      </c>
      <c r="C132" s="538" t="s">
        <v>378</v>
      </c>
      <c r="D132" s="602"/>
      <c r="E132" s="599" t="s">
        <v>1515</v>
      </c>
      <c r="F132" s="599" t="s">
        <v>1526</v>
      </c>
      <c r="G132" s="62" t="s">
        <v>1538</v>
      </c>
      <c r="H132" s="601" t="s">
        <v>1578</v>
      </c>
      <c r="I132" s="601"/>
      <c r="J132" s="62"/>
    </row>
    <row r="133" spans="1:11" ht="15.75" x14ac:dyDescent="0.25">
      <c r="A133" s="582"/>
      <c r="B133" s="608" t="s">
        <v>537</v>
      </c>
      <c r="C133" s="538" t="s">
        <v>378</v>
      </c>
      <c r="D133" s="602"/>
      <c r="E133" s="599" t="s">
        <v>1515</v>
      </c>
      <c r="F133" s="599" t="s">
        <v>1526</v>
      </c>
      <c r="G133" s="62" t="s">
        <v>1538</v>
      </c>
      <c r="H133" s="601" t="s">
        <v>1578</v>
      </c>
      <c r="I133" s="601"/>
      <c r="J133" s="62"/>
    </row>
    <row r="134" spans="1:11" ht="15.75" x14ac:dyDescent="0.25">
      <c r="A134" s="582"/>
      <c r="B134" s="608" t="s">
        <v>538</v>
      </c>
      <c r="C134" s="538" t="s">
        <v>378</v>
      </c>
      <c r="D134" s="602"/>
      <c r="E134" s="599" t="s">
        <v>1515</v>
      </c>
      <c r="F134" s="599" t="s">
        <v>1526</v>
      </c>
      <c r="G134" s="62" t="s">
        <v>1538</v>
      </c>
      <c r="H134" s="601" t="s">
        <v>1578</v>
      </c>
      <c r="I134" s="601"/>
      <c r="J134" s="62"/>
    </row>
    <row r="135" spans="1:11" ht="15.75" x14ac:dyDescent="0.25">
      <c r="A135" s="582"/>
      <c r="B135" s="608" t="s">
        <v>539</v>
      </c>
      <c r="C135" s="538" t="s">
        <v>378</v>
      </c>
      <c r="D135" s="602"/>
      <c r="E135" s="599" t="s">
        <v>1515</v>
      </c>
      <c r="F135" s="599" t="s">
        <v>1526</v>
      </c>
      <c r="G135" s="62" t="s">
        <v>1538</v>
      </c>
      <c r="H135" s="601" t="s">
        <v>1578</v>
      </c>
      <c r="I135" s="601"/>
      <c r="J135" s="62"/>
    </row>
    <row r="136" spans="1:11" ht="15.75" x14ac:dyDescent="0.25">
      <c r="A136" s="582"/>
      <c r="B136" s="608" t="s">
        <v>540</v>
      </c>
      <c r="C136" s="538" t="s">
        <v>378</v>
      </c>
      <c r="D136" s="602"/>
      <c r="E136" s="599" t="s">
        <v>1515</v>
      </c>
      <c r="F136" s="599" t="s">
        <v>1526</v>
      </c>
      <c r="G136" s="62" t="s">
        <v>1538</v>
      </c>
      <c r="H136" s="601" t="s">
        <v>1578</v>
      </c>
      <c r="I136" s="601"/>
      <c r="J136" s="62"/>
    </row>
    <row r="137" spans="1:11" ht="15.75" x14ac:dyDescent="0.25">
      <c r="A137" s="582"/>
      <c r="B137" s="608" t="s">
        <v>541</v>
      </c>
      <c r="C137" s="538" t="s">
        <v>378</v>
      </c>
      <c r="D137" s="602"/>
      <c r="E137" s="599" t="s">
        <v>1515</v>
      </c>
      <c r="F137" s="599" t="s">
        <v>1526</v>
      </c>
      <c r="G137" s="62" t="s">
        <v>1538</v>
      </c>
      <c r="H137" s="601" t="s">
        <v>1578</v>
      </c>
      <c r="I137" s="601"/>
      <c r="J137" s="62"/>
    </row>
    <row r="138" spans="1:11" ht="15.75" x14ac:dyDescent="0.25">
      <c r="A138" s="582"/>
      <c r="B138" s="608" t="s">
        <v>542</v>
      </c>
      <c r="C138" s="538" t="s">
        <v>378</v>
      </c>
      <c r="D138" s="602"/>
      <c r="E138" s="599" t="s">
        <v>1515</v>
      </c>
      <c r="F138" s="599" t="s">
        <v>1526</v>
      </c>
      <c r="G138" s="62" t="s">
        <v>1538</v>
      </c>
      <c r="H138" s="601" t="s">
        <v>1578</v>
      </c>
      <c r="I138" s="601"/>
      <c r="J138" s="62"/>
    </row>
    <row r="139" spans="1:11" ht="15.75" x14ac:dyDescent="0.25">
      <c r="A139" s="582"/>
      <c r="B139" s="608" t="s">
        <v>543</v>
      </c>
      <c r="C139" s="538" t="s">
        <v>378</v>
      </c>
      <c r="D139" s="602"/>
      <c r="E139" s="599" t="s">
        <v>1515</v>
      </c>
      <c r="F139" s="599" t="s">
        <v>1526</v>
      </c>
      <c r="G139" s="62" t="s">
        <v>1538</v>
      </c>
      <c r="H139" s="601" t="s">
        <v>1578</v>
      </c>
      <c r="I139" s="601"/>
      <c r="J139" s="62"/>
    </row>
    <row r="140" spans="1:11" ht="15.75" x14ac:dyDescent="0.25">
      <c r="A140" s="582"/>
      <c r="B140" s="608" t="s">
        <v>544</v>
      </c>
      <c r="C140" s="538" t="s">
        <v>378</v>
      </c>
      <c r="D140" s="602"/>
      <c r="E140" s="599" t="s">
        <v>1515</v>
      </c>
      <c r="F140" s="599" t="s">
        <v>1526</v>
      </c>
      <c r="G140" s="62" t="s">
        <v>1538</v>
      </c>
      <c r="H140" s="601" t="s">
        <v>1578</v>
      </c>
      <c r="I140" s="601"/>
      <c r="J140" s="62"/>
    </row>
    <row r="141" spans="1:11" ht="15.75" x14ac:dyDescent="0.25">
      <c r="A141" s="582"/>
      <c r="B141" s="608" t="s">
        <v>514</v>
      </c>
      <c r="C141" s="538">
        <v>4512553188</v>
      </c>
      <c r="D141" s="602" t="s">
        <v>1503</v>
      </c>
      <c r="E141" s="599" t="s">
        <v>1515</v>
      </c>
      <c r="F141" s="599" t="s">
        <v>1526</v>
      </c>
      <c r="G141" s="62" t="s">
        <v>1538</v>
      </c>
      <c r="H141" s="601" t="s">
        <v>1555</v>
      </c>
      <c r="I141" s="601" t="s">
        <v>1579</v>
      </c>
      <c r="J141" s="62" t="s">
        <v>1580</v>
      </c>
      <c r="K141" s="56" t="s">
        <v>1581</v>
      </c>
    </row>
    <row r="142" spans="1:11" ht="15.75" x14ac:dyDescent="0.25">
      <c r="A142" s="582"/>
      <c r="B142" s="608" t="s">
        <v>517</v>
      </c>
      <c r="C142" s="538">
        <v>4512553188</v>
      </c>
      <c r="D142" s="602" t="s">
        <v>1503</v>
      </c>
      <c r="E142" s="599" t="s">
        <v>1515</v>
      </c>
      <c r="F142" s="599" t="s">
        <v>1526</v>
      </c>
      <c r="G142" s="62" t="s">
        <v>1538</v>
      </c>
      <c r="H142" s="601" t="s">
        <v>1555</v>
      </c>
      <c r="I142" s="601" t="s">
        <v>1579</v>
      </c>
      <c r="J142" s="62" t="s">
        <v>1580</v>
      </c>
      <c r="K142" s="56" t="s">
        <v>1581</v>
      </c>
    </row>
    <row r="143" spans="1:11" ht="15.75" x14ac:dyDescent="0.25">
      <c r="A143" s="582"/>
      <c r="B143" s="608" t="s">
        <v>518</v>
      </c>
      <c r="C143" s="538">
        <v>4512553188</v>
      </c>
      <c r="D143" s="602" t="s">
        <v>1503</v>
      </c>
      <c r="E143" s="599" t="s">
        <v>1515</v>
      </c>
      <c r="F143" s="599" t="s">
        <v>1526</v>
      </c>
      <c r="G143" s="62" t="s">
        <v>1538</v>
      </c>
      <c r="H143" s="601" t="s">
        <v>1555</v>
      </c>
      <c r="I143" s="601" t="s">
        <v>1579</v>
      </c>
      <c r="J143" s="62" t="s">
        <v>1580</v>
      </c>
    </row>
    <row r="144" spans="1:11" ht="15.75" x14ac:dyDescent="0.25">
      <c r="A144" s="582"/>
      <c r="B144" s="608" t="s">
        <v>519</v>
      </c>
      <c r="C144" s="538">
        <v>4512553188</v>
      </c>
      <c r="D144" s="602" t="s">
        <v>1503</v>
      </c>
      <c r="E144" s="599" t="s">
        <v>1515</v>
      </c>
      <c r="F144" s="599" t="s">
        <v>1526</v>
      </c>
      <c r="G144" s="62" t="s">
        <v>1538</v>
      </c>
      <c r="H144" s="601" t="s">
        <v>1555</v>
      </c>
      <c r="I144" s="601" t="s">
        <v>1579</v>
      </c>
      <c r="J144" s="62" t="s">
        <v>1580</v>
      </c>
    </row>
    <row r="145" spans="1:10" ht="15.75" x14ac:dyDescent="0.25">
      <c r="A145" s="582"/>
      <c r="B145" s="608" t="s">
        <v>519</v>
      </c>
      <c r="C145" s="538">
        <v>4512553188</v>
      </c>
      <c r="D145" s="602" t="s">
        <v>1503</v>
      </c>
      <c r="E145" s="599" t="s">
        <v>1515</v>
      </c>
      <c r="F145" s="599" t="s">
        <v>1526</v>
      </c>
      <c r="G145" s="62" t="s">
        <v>1538</v>
      </c>
      <c r="H145" s="601" t="s">
        <v>1555</v>
      </c>
      <c r="I145" s="601" t="s">
        <v>1579</v>
      </c>
      <c r="J145" s="62" t="s">
        <v>1580</v>
      </c>
    </row>
    <row r="146" spans="1:10" ht="15.75" x14ac:dyDescent="0.25">
      <c r="A146" s="582"/>
      <c r="B146" s="608" t="s">
        <v>520</v>
      </c>
      <c r="C146" s="538">
        <v>4512553188</v>
      </c>
      <c r="D146" s="602" t="s">
        <v>1503</v>
      </c>
      <c r="E146" s="599" t="s">
        <v>1515</v>
      </c>
      <c r="F146" s="599" t="s">
        <v>1526</v>
      </c>
      <c r="G146" s="62" t="s">
        <v>1538</v>
      </c>
      <c r="H146" s="601" t="s">
        <v>1555</v>
      </c>
      <c r="I146" s="601" t="s">
        <v>1579</v>
      </c>
      <c r="J146" s="62" t="s">
        <v>1580</v>
      </c>
    </row>
    <row r="147" spans="1:10" ht="15.75" x14ac:dyDescent="0.25">
      <c r="A147" s="582"/>
      <c r="B147" s="608" t="s">
        <v>545</v>
      </c>
      <c r="C147" s="538">
        <v>4512553188</v>
      </c>
      <c r="D147" s="602" t="s">
        <v>1503</v>
      </c>
      <c r="E147" s="599" t="s">
        <v>1515</v>
      </c>
      <c r="F147" s="599" t="s">
        <v>1526</v>
      </c>
      <c r="G147" s="62" t="s">
        <v>1538</v>
      </c>
      <c r="H147" s="601" t="s">
        <v>1555</v>
      </c>
      <c r="I147" s="601"/>
      <c r="J147" s="62"/>
    </row>
    <row r="148" spans="1:10" ht="15.75" x14ac:dyDescent="0.25">
      <c r="A148" s="582"/>
      <c r="B148" s="608" t="s">
        <v>546</v>
      </c>
      <c r="C148" s="538" t="s">
        <v>378</v>
      </c>
      <c r="D148" s="602"/>
      <c r="E148" s="599" t="s">
        <v>1515</v>
      </c>
      <c r="F148" s="599" t="s">
        <v>1526</v>
      </c>
      <c r="G148" s="62" t="s">
        <v>1538</v>
      </c>
      <c r="H148" s="601"/>
      <c r="I148" s="601"/>
      <c r="J148" s="62"/>
    </row>
    <row r="149" spans="1:10" ht="15.75" x14ac:dyDescent="0.25">
      <c r="A149" s="582"/>
      <c r="B149" s="608" t="s">
        <v>547</v>
      </c>
      <c r="C149" s="538" t="s">
        <v>378</v>
      </c>
      <c r="D149" s="602"/>
      <c r="E149" s="599" t="s">
        <v>1515</v>
      </c>
      <c r="F149" s="599" t="s">
        <v>1526</v>
      </c>
      <c r="G149" s="62" t="s">
        <v>1538</v>
      </c>
      <c r="H149" s="601"/>
      <c r="I149" s="601"/>
      <c r="J149" s="62"/>
    </row>
    <row r="150" spans="1:10" ht="15.75" x14ac:dyDescent="0.25">
      <c r="A150" s="582"/>
      <c r="B150" s="608" t="s">
        <v>548</v>
      </c>
      <c r="C150" s="538" t="s">
        <v>378</v>
      </c>
      <c r="D150" s="602"/>
      <c r="E150" s="599" t="s">
        <v>1515</v>
      </c>
      <c r="F150" s="599" t="s">
        <v>1526</v>
      </c>
      <c r="G150" s="62" t="s">
        <v>1538</v>
      </c>
      <c r="H150" s="601"/>
      <c r="I150" s="601"/>
      <c r="J150" s="62"/>
    </row>
    <row r="151" spans="1:10" ht="15.75" x14ac:dyDescent="0.25">
      <c r="A151" s="582"/>
      <c r="B151" s="608" t="s">
        <v>549</v>
      </c>
      <c r="C151" s="538" t="s">
        <v>378</v>
      </c>
      <c r="D151" s="602"/>
      <c r="E151" s="599" t="s">
        <v>1515</v>
      </c>
      <c r="F151" s="599" t="s">
        <v>1526</v>
      </c>
      <c r="G151" s="62" t="s">
        <v>1538</v>
      </c>
      <c r="H151" s="601"/>
      <c r="I151" s="601"/>
      <c r="J151" s="62"/>
    </row>
    <row r="152" spans="1:10" ht="15.75" x14ac:dyDescent="0.25">
      <c r="A152" s="582"/>
      <c r="B152" s="608" t="s">
        <v>552</v>
      </c>
      <c r="C152" s="538" t="s">
        <v>378</v>
      </c>
      <c r="D152" s="602"/>
      <c r="E152" s="599" t="s">
        <v>1515</v>
      </c>
      <c r="F152" s="599" t="s">
        <v>1526</v>
      </c>
      <c r="G152" s="62" t="s">
        <v>1538</v>
      </c>
      <c r="H152" s="601"/>
      <c r="I152" s="601"/>
      <c r="J152" s="62"/>
    </row>
    <row r="153" spans="1:10" ht="15.75" x14ac:dyDescent="0.25">
      <c r="A153" s="582"/>
      <c r="B153" s="608" t="s">
        <v>553</v>
      </c>
      <c r="C153" s="538" t="s">
        <v>378</v>
      </c>
      <c r="D153" s="602"/>
      <c r="E153" s="599" t="s">
        <v>1515</v>
      </c>
      <c r="F153" s="599" t="s">
        <v>1526</v>
      </c>
      <c r="G153" s="62" t="s">
        <v>1538</v>
      </c>
      <c r="H153" s="601"/>
      <c r="I153" s="601"/>
      <c r="J153" s="62"/>
    </row>
    <row r="154" spans="1:10" ht="15.75" x14ac:dyDescent="0.25">
      <c r="A154" s="582"/>
      <c r="B154" s="608" t="s">
        <v>554</v>
      </c>
      <c r="C154" s="538" t="s">
        <v>378</v>
      </c>
      <c r="D154" s="602"/>
      <c r="E154" s="599" t="s">
        <v>1515</v>
      </c>
      <c r="F154" s="599" t="s">
        <v>1526</v>
      </c>
      <c r="G154" s="62" t="s">
        <v>1538</v>
      </c>
      <c r="H154" s="601"/>
      <c r="I154" s="601"/>
      <c r="J154" s="62"/>
    </row>
    <row r="155" spans="1:10" ht="15.75" x14ac:dyDescent="0.25">
      <c r="A155" s="582"/>
      <c r="B155" s="608" t="s">
        <v>555</v>
      </c>
      <c r="C155" s="538">
        <v>4512553188</v>
      </c>
      <c r="D155" s="602" t="s">
        <v>1503</v>
      </c>
      <c r="E155" s="599" t="s">
        <v>1515</v>
      </c>
      <c r="F155" s="599" t="s">
        <v>1526</v>
      </c>
      <c r="G155" s="62" t="s">
        <v>1538</v>
      </c>
      <c r="H155" s="601" t="s">
        <v>1500</v>
      </c>
      <c r="I155" s="601" t="s">
        <v>1579</v>
      </c>
      <c r="J155" s="62" t="s">
        <v>1580</v>
      </c>
    </row>
    <row r="156" spans="1:10" ht="15.75" x14ac:dyDescent="0.25">
      <c r="A156" s="582"/>
      <c r="B156" s="608" t="s">
        <v>556</v>
      </c>
      <c r="C156" s="538">
        <v>4512553188</v>
      </c>
      <c r="D156" s="602" t="s">
        <v>1503</v>
      </c>
      <c r="E156" s="599" t="s">
        <v>1515</v>
      </c>
      <c r="F156" s="599" t="s">
        <v>1526</v>
      </c>
      <c r="G156" s="62" t="s">
        <v>1538</v>
      </c>
      <c r="H156" s="601" t="s">
        <v>1500</v>
      </c>
      <c r="I156" s="601" t="s">
        <v>1579</v>
      </c>
      <c r="J156" s="62" t="s">
        <v>1580</v>
      </c>
    </row>
    <row r="157" spans="1:10" ht="15.75" x14ac:dyDescent="0.25">
      <c r="A157" s="582"/>
      <c r="B157" s="608" t="s">
        <v>557</v>
      </c>
      <c r="C157" s="538" t="s">
        <v>378</v>
      </c>
      <c r="D157" s="602"/>
      <c r="E157" s="599" t="s">
        <v>1515</v>
      </c>
      <c r="F157" s="599" t="s">
        <v>1526</v>
      </c>
      <c r="G157" s="62" t="s">
        <v>1538</v>
      </c>
      <c r="H157" s="601" t="s">
        <v>1578</v>
      </c>
      <c r="I157" s="601"/>
      <c r="J157" s="62" t="s">
        <v>1580</v>
      </c>
    </row>
    <row r="158" spans="1:10" ht="15.75" x14ac:dyDescent="0.25">
      <c r="A158" s="582"/>
      <c r="B158" s="608" t="s">
        <v>558</v>
      </c>
      <c r="C158" s="538" t="s">
        <v>378</v>
      </c>
      <c r="D158" s="602"/>
      <c r="E158" s="599" t="s">
        <v>1515</v>
      </c>
      <c r="F158" s="599" t="s">
        <v>1526</v>
      </c>
      <c r="G158" s="62" t="s">
        <v>1538</v>
      </c>
      <c r="H158" s="601" t="s">
        <v>1578</v>
      </c>
      <c r="I158" s="601"/>
      <c r="J158" s="62" t="s">
        <v>1580</v>
      </c>
    </row>
    <row r="159" spans="1:10" ht="15.75" x14ac:dyDescent="0.25">
      <c r="A159" s="582"/>
      <c r="B159" s="608" t="s">
        <v>559</v>
      </c>
      <c r="C159" s="538" t="s">
        <v>378</v>
      </c>
      <c r="D159" s="602"/>
      <c r="E159" s="599" t="s">
        <v>1515</v>
      </c>
      <c r="F159" s="599" t="s">
        <v>1526</v>
      </c>
      <c r="G159" s="62" t="s">
        <v>1538</v>
      </c>
      <c r="H159" s="601" t="s">
        <v>1578</v>
      </c>
      <c r="I159" s="601"/>
      <c r="J159" s="62" t="s">
        <v>1580</v>
      </c>
    </row>
    <row r="160" spans="1:10" ht="15.75" x14ac:dyDescent="0.25">
      <c r="A160" s="582"/>
      <c r="B160" s="608" t="s">
        <v>560</v>
      </c>
      <c r="C160" s="538" t="s">
        <v>378</v>
      </c>
      <c r="D160" s="602"/>
      <c r="E160" s="599" t="s">
        <v>1515</v>
      </c>
      <c r="F160" s="599" t="s">
        <v>1526</v>
      </c>
      <c r="G160" s="62" t="s">
        <v>1538</v>
      </c>
      <c r="H160" s="601" t="s">
        <v>1578</v>
      </c>
      <c r="I160" s="601"/>
      <c r="J160" s="62" t="s">
        <v>1580</v>
      </c>
    </row>
    <row r="161" spans="1:10" ht="15.75" x14ac:dyDescent="0.25">
      <c r="A161" s="582"/>
      <c r="B161" s="608" t="s">
        <v>561</v>
      </c>
      <c r="C161" s="538" t="s">
        <v>378</v>
      </c>
      <c r="D161" s="602"/>
      <c r="E161" s="599" t="s">
        <v>1515</v>
      </c>
      <c r="F161" s="599" t="s">
        <v>1526</v>
      </c>
      <c r="G161" s="62" t="s">
        <v>1538</v>
      </c>
      <c r="H161" s="601" t="s">
        <v>1578</v>
      </c>
      <c r="I161" s="601"/>
      <c r="J161" s="62" t="s">
        <v>1580</v>
      </c>
    </row>
    <row r="162" spans="1:10" ht="15.75" x14ac:dyDescent="0.25">
      <c r="A162" s="582"/>
      <c r="B162" s="608" t="s">
        <v>562</v>
      </c>
      <c r="C162" s="538" t="s">
        <v>378</v>
      </c>
      <c r="D162" s="602"/>
      <c r="E162" s="599" t="s">
        <v>1515</v>
      </c>
      <c r="F162" s="599" t="s">
        <v>1526</v>
      </c>
      <c r="G162" s="62" t="s">
        <v>1538</v>
      </c>
      <c r="H162" s="601" t="s">
        <v>1578</v>
      </c>
      <c r="I162" s="601"/>
      <c r="J162" s="62" t="s">
        <v>1580</v>
      </c>
    </row>
    <row r="163" spans="1:10" ht="15.75" x14ac:dyDescent="0.25">
      <c r="A163" s="582"/>
      <c r="B163" s="608" t="s">
        <v>563</v>
      </c>
      <c r="C163" s="538" t="s">
        <v>378</v>
      </c>
      <c r="D163" s="602"/>
      <c r="E163" s="599" t="s">
        <v>1515</v>
      </c>
      <c r="F163" s="599" t="s">
        <v>1526</v>
      </c>
      <c r="G163" s="62" t="s">
        <v>1538</v>
      </c>
      <c r="H163" s="601" t="s">
        <v>1578</v>
      </c>
      <c r="I163" s="601"/>
      <c r="J163" s="62" t="s">
        <v>1580</v>
      </c>
    </row>
    <row r="164" spans="1:10" ht="15.75" x14ac:dyDescent="0.25">
      <c r="A164" s="582"/>
      <c r="B164" s="608" t="s">
        <v>564</v>
      </c>
      <c r="C164" s="538" t="s">
        <v>378</v>
      </c>
      <c r="D164" s="602"/>
      <c r="E164" s="599" t="s">
        <v>1515</v>
      </c>
      <c r="F164" s="599" t="s">
        <v>1526</v>
      </c>
      <c r="G164" s="62" t="s">
        <v>1538</v>
      </c>
      <c r="H164" s="601" t="s">
        <v>1578</v>
      </c>
      <c r="I164" s="601"/>
      <c r="J164" s="62" t="s">
        <v>1580</v>
      </c>
    </row>
    <row r="165" spans="1:10" ht="15.75" x14ac:dyDescent="0.25">
      <c r="A165" s="582"/>
      <c r="B165" s="608" t="s">
        <v>565</v>
      </c>
      <c r="C165" s="538" t="s">
        <v>378</v>
      </c>
      <c r="D165" s="602"/>
      <c r="E165" s="599" t="s">
        <v>1515</v>
      </c>
      <c r="F165" s="599" t="s">
        <v>1526</v>
      </c>
      <c r="G165" s="62" t="s">
        <v>1538</v>
      </c>
      <c r="H165" s="601" t="s">
        <v>1578</v>
      </c>
      <c r="I165" s="601"/>
      <c r="J165" s="62"/>
    </row>
    <row r="166" spans="1:10" ht="15.75" x14ac:dyDescent="0.25">
      <c r="A166" s="582"/>
      <c r="B166" s="608" t="s">
        <v>566</v>
      </c>
      <c r="C166" s="538" t="s">
        <v>378</v>
      </c>
      <c r="D166" s="602"/>
      <c r="E166" s="599" t="s">
        <v>1515</v>
      </c>
      <c r="F166" s="599" t="s">
        <v>1526</v>
      </c>
      <c r="G166" s="62" t="s">
        <v>1538</v>
      </c>
      <c r="H166" s="601" t="s">
        <v>1578</v>
      </c>
      <c r="I166" s="601"/>
      <c r="J166" s="62"/>
    </row>
    <row r="167" spans="1:10" ht="15.75" x14ac:dyDescent="0.25">
      <c r="A167" s="582"/>
      <c r="B167" s="608" t="s">
        <v>567</v>
      </c>
      <c r="C167" s="538" t="s">
        <v>378</v>
      </c>
      <c r="D167" s="602"/>
      <c r="E167" s="599" t="s">
        <v>1515</v>
      </c>
      <c r="F167" s="599" t="s">
        <v>1526</v>
      </c>
      <c r="G167" s="62" t="s">
        <v>1538</v>
      </c>
      <c r="H167" s="601" t="s">
        <v>1578</v>
      </c>
      <c r="I167" s="601"/>
      <c r="J167" s="62"/>
    </row>
    <row r="168" spans="1:10" ht="15.75" x14ac:dyDescent="0.25">
      <c r="A168" s="582"/>
      <c r="B168" s="608" t="s">
        <v>568</v>
      </c>
      <c r="C168" s="538" t="s">
        <v>378</v>
      </c>
      <c r="D168" s="602"/>
      <c r="E168" s="599" t="s">
        <v>1515</v>
      </c>
      <c r="F168" s="599" t="s">
        <v>1526</v>
      </c>
      <c r="G168" s="62" t="s">
        <v>1538</v>
      </c>
      <c r="H168" s="601" t="s">
        <v>1578</v>
      </c>
      <c r="I168" s="601"/>
      <c r="J168" s="62"/>
    </row>
    <row r="169" spans="1:10" ht="15.75" x14ac:dyDescent="0.25">
      <c r="A169" s="582"/>
      <c r="B169" s="608" t="s">
        <v>569</v>
      </c>
      <c r="C169" s="538" t="s">
        <v>378</v>
      </c>
      <c r="D169" s="602"/>
      <c r="E169" s="599" t="s">
        <v>1515</v>
      </c>
      <c r="F169" s="599" t="s">
        <v>1526</v>
      </c>
      <c r="G169" s="62" t="s">
        <v>1538</v>
      </c>
      <c r="H169" s="601" t="s">
        <v>1578</v>
      </c>
      <c r="I169" s="601"/>
      <c r="J169" s="62"/>
    </row>
    <row r="170" spans="1:10" ht="15.75" x14ac:dyDescent="0.25">
      <c r="A170" s="582"/>
      <c r="B170" s="608" t="s">
        <v>570</v>
      </c>
      <c r="C170" s="538" t="s">
        <v>378</v>
      </c>
      <c r="D170" s="602"/>
      <c r="E170" s="599" t="s">
        <v>1515</v>
      </c>
      <c r="F170" s="599" t="s">
        <v>1526</v>
      </c>
      <c r="G170" s="62" t="s">
        <v>1538</v>
      </c>
      <c r="H170" s="601" t="s">
        <v>1578</v>
      </c>
      <c r="I170" s="601"/>
      <c r="J170" s="62"/>
    </row>
    <row r="171" spans="1:10" ht="15.75" x14ac:dyDescent="0.25">
      <c r="A171" s="582"/>
      <c r="B171" s="608" t="s">
        <v>502</v>
      </c>
      <c r="C171" s="538">
        <v>4600072453</v>
      </c>
      <c r="D171" s="602" t="s">
        <v>1491</v>
      </c>
      <c r="E171" s="599" t="s">
        <v>1515</v>
      </c>
      <c r="F171" s="599" t="s">
        <v>1526</v>
      </c>
      <c r="G171" s="62" t="s">
        <v>1538</v>
      </c>
      <c r="H171" s="601" t="s">
        <v>1555</v>
      </c>
      <c r="I171" s="601"/>
      <c r="J171" s="62"/>
    </row>
    <row r="172" spans="1:10" ht="15.75" x14ac:dyDescent="0.25">
      <c r="A172" s="582"/>
      <c r="B172" s="608" t="s">
        <v>571</v>
      </c>
      <c r="C172" s="538" t="s">
        <v>378</v>
      </c>
      <c r="D172" s="602"/>
      <c r="E172" s="599" t="s">
        <v>1515</v>
      </c>
      <c r="F172" s="599" t="s">
        <v>1526</v>
      </c>
      <c r="G172" s="62" t="s">
        <v>1538</v>
      </c>
      <c r="H172" s="601" t="s">
        <v>1578</v>
      </c>
      <c r="I172" s="601"/>
      <c r="J172" s="62"/>
    </row>
    <row r="173" spans="1:10" ht="15.75" x14ac:dyDescent="0.25">
      <c r="A173" s="582"/>
      <c r="B173" s="608" t="s">
        <v>572</v>
      </c>
      <c r="C173" s="538" t="s">
        <v>378</v>
      </c>
      <c r="D173" s="602"/>
      <c r="E173" s="599" t="s">
        <v>1515</v>
      </c>
      <c r="F173" s="599" t="s">
        <v>1526</v>
      </c>
      <c r="G173" s="62" t="s">
        <v>1538</v>
      </c>
      <c r="H173" s="601" t="s">
        <v>1578</v>
      </c>
      <c r="I173" s="601"/>
      <c r="J173" s="62"/>
    </row>
    <row r="174" spans="1:10" ht="15.75" x14ac:dyDescent="0.25">
      <c r="A174" s="582"/>
      <c r="B174" s="608" t="s">
        <v>575</v>
      </c>
      <c r="C174" s="538" t="s">
        <v>378</v>
      </c>
      <c r="D174" s="602"/>
      <c r="E174" s="599" t="s">
        <v>1515</v>
      </c>
      <c r="F174" s="599" t="s">
        <v>1526</v>
      </c>
      <c r="G174" s="62" t="s">
        <v>1538</v>
      </c>
      <c r="H174" s="601" t="s">
        <v>1578</v>
      </c>
      <c r="I174" s="601"/>
      <c r="J174" s="62"/>
    </row>
    <row r="175" spans="1:10" ht="15.75" x14ac:dyDescent="0.25">
      <c r="A175" s="582"/>
      <c r="B175" s="608" t="s">
        <v>577</v>
      </c>
      <c r="C175" s="538" t="s">
        <v>378</v>
      </c>
      <c r="D175" s="602"/>
      <c r="E175" s="599" t="s">
        <v>1515</v>
      </c>
      <c r="F175" s="599" t="s">
        <v>1526</v>
      </c>
      <c r="G175" s="62" t="s">
        <v>1538</v>
      </c>
      <c r="H175" s="601" t="s">
        <v>1578</v>
      </c>
      <c r="I175" s="601"/>
      <c r="J175" s="62"/>
    </row>
    <row r="176" spans="1:10" ht="15.75" x14ac:dyDescent="0.25">
      <c r="A176" s="582"/>
      <c r="B176" s="608" t="s">
        <v>580</v>
      </c>
      <c r="C176" s="538" t="s">
        <v>378</v>
      </c>
      <c r="D176" s="602"/>
      <c r="E176" s="599" t="s">
        <v>1515</v>
      </c>
      <c r="F176" s="599" t="s">
        <v>1526</v>
      </c>
      <c r="G176" s="62" t="s">
        <v>1538</v>
      </c>
      <c r="H176" s="601" t="s">
        <v>1578</v>
      </c>
      <c r="I176" s="601"/>
      <c r="J176" s="62"/>
    </row>
    <row r="177" spans="1:10" ht="15.75" x14ac:dyDescent="0.25">
      <c r="A177" s="582"/>
      <c r="B177" s="608" t="s">
        <v>582</v>
      </c>
      <c r="C177" s="538">
        <v>4512553107</v>
      </c>
      <c r="D177" s="602" t="s">
        <v>1503</v>
      </c>
      <c r="E177" s="599" t="s">
        <v>1515</v>
      </c>
      <c r="F177" s="599" t="s">
        <v>1526</v>
      </c>
      <c r="G177" s="62" t="s">
        <v>1538</v>
      </c>
      <c r="H177" s="601" t="s">
        <v>1555</v>
      </c>
      <c r="I177" s="601" t="s">
        <v>1579</v>
      </c>
      <c r="J177" s="62" t="s">
        <v>1580</v>
      </c>
    </row>
    <row r="178" spans="1:10" ht="15.75" x14ac:dyDescent="0.25">
      <c r="A178" s="582"/>
      <c r="B178" s="608" t="s">
        <v>583</v>
      </c>
      <c r="C178" s="538">
        <v>4512553107</v>
      </c>
      <c r="D178" s="602" t="s">
        <v>1503</v>
      </c>
      <c r="E178" s="599" t="s">
        <v>1515</v>
      </c>
      <c r="F178" s="599" t="s">
        <v>1526</v>
      </c>
      <c r="G178" s="62" t="s">
        <v>1538</v>
      </c>
      <c r="H178" s="601" t="s">
        <v>1555</v>
      </c>
      <c r="I178" s="601" t="s">
        <v>1579</v>
      </c>
      <c r="J178" s="62" t="s">
        <v>1580</v>
      </c>
    </row>
    <row r="179" spans="1:10" ht="15.75" x14ac:dyDescent="0.25">
      <c r="A179" s="582"/>
      <c r="B179" s="608" t="s">
        <v>584</v>
      </c>
      <c r="C179" s="538">
        <v>4512553107</v>
      </c>
      <c r="D179" s="602" t="s">
        <v>1503</v>
      </c>
      <c r="E179" s="599" t="s">
        <v>1515</v>
      </c>
      <c r="F179" s="599" t="s">
        <v>1526</v>
      </c>
      <c r="G179" s="62" t="s">
        <v>1538</v>
      </c>
      <c r="H179" s="601" t="s">
        <v>1555</v>
      </c>
      <c r="I179" s="601" t="s">
        <v>1579</v>
      </c>
      <c r="J179" s="62" t="s">
        <v>1580</v>
      </c>
    </row>
    <row r="180" spans="1:10" ht="15.75" x14ac:dyDescent="0.25">
      <c r="A180" s="582"/>
      <c r="B180" s="608" t="s">
        <v>585</v>
      </c>
      <c r="C180" s="538">
        <v>4512553107</v>
      </c>
      <c r="D180" s="602" t="s">
        <v>1503</v>
      </c>
      <c r="E180" s="599" t="s">
        <v>1515</v>
      </c>
      <c r="F180" s="599" t="s">
        <v>1526</v>
      </c>
      <c r="G180" s="62" t="s">
        <v>1538</v>
      </c>
      <c r="H180" s="601" t="s">
        <v>1555</v>
      </c>
      <c r="I180" s="601" t="s">
        <v>1579</v>
      </c>
      <c r="J180" s="62" t="s">
        <v>1580</v>
      </c>
    </row>
    <row r="181" spans="1:10" ht="15.75" x14ac:dyDescent="0.25">
      <c r="A181" s="582"/>
      <c r="B181" s="608" t="s">
        <v>586</v>
      </c>
      <c r="C181" s="538">
        <v>4512553107</v>
      </c>
      <c r="D181" s="602" t="s">
        <v>1503</v>
      </c>
      <c r="E181" s="599" t="s">
        <v>1515</v>
      </c>
      <c r="F181" s="599" t="s">
        <v>1526</v>
      </c>
      <c r="G181" s="62" t="s">
        <v>1538</v>
      </c>
      <c r="H181" s="601" t="s">
        <v>1555</v>
      </c>
      <c r="I181" s="601" t="s">
        <v>1579</v>
      </c>
      <c r="J181" s="62" t="s">
        <v>1580</v>
      </c>
    </row>
    <row r="182" spans="1:10" ht="15.75" x14ac:dyDescent="0.25">
      <c r="A182" s="582"/>
      <c r="B182" s="608" t="s">
        <v>587</v>
      </c>
      <c r="C182" s="538">
        <v>4512553107</v>
      </c>
      <c r="D182" s="602" t="s">
        <v>1503</v>
      </c>
      <c r="E182" s="599" t="s">
        <v>1515</v>
      </c>
      <c r="F182" s="599" t="s">
        <v>1526</v>
      </c>
      <c r="G182" s="62" t="s">
        <v>1538</v>
      </c>
      <c r="H182" s="601" t="s">
        <v>1555</v>
      </c>
      <c r="I182" s="601" t="s">
        <v>1579</v>
      </c>
      <c r="J182" s="62" t="s">
        <v>1580</v>
      </c>
    </row>
    <row r="183" spans="1:10" ht="15.75" x14ac:dyDescent="0.25">
      <c r="A183" s="582"/>
      <c r="B183" s="608" t="s">
        <v>588</v>
      </c>
      <c r="C183" s="538">
        <v>4512553107</v>
      </c>
      <c r="D183" s="602" t="s">
        <v>1503</v>
      </c>
      <c r="E183" s="599" t="s">
        <v>1515</v>
      </c>
      <c r="F183" s="599" t="s">
        <v>1526</v>
      </c>
      <c r="G183" s="62" t="s">
        <v>1538</v>
      </c>
      <c r="H183" s="601" t="s">
        <v>1555</v>
      </c>
      <c r="I183" s="601" t="s">
        <v>1579</v>
      </c>
      <c r="J183" s="62" t="s">
        <v>1580</v>
      </c>
    </row>
    <row r="184" spans="1:10" ht="15.75" x14ac:dyDescent="0.25">
      <c r="A184" s="582"/>
      <c r="B184" s="608" t="s">
        <v>589</v>
      </c>
      <c r="C184" s="538">
        <v>4512553107</v>
      </c>
      <c r="D184" s="602" t="s">
        <v>1503</v>
      </c>
      <c r="E184" s="599" t="s">
        <v>1515</v>
      </c>
      <c r="F184" s="599" t="s">
        <v>1526</v>
      </c>
      <c r="G184" s="62" t="s">
        <v>1538</v>
      </c>
      <c r="H184" s="601" t="s">
        <v>1555</v>
      </c>
      <c r="I184" s="601" t="s">
        <v>1579</v>
      </c>
      <c r="J184" s="62" t="s">
        <v>1580</v>
      </c>
    </row>
    <row r="185" spans="1:10" ht="15.75" x14ac:dyDescent="0.25">
      <c r="A185" s="582"/>
      <c r="B185" s="608" t="s">
        <v>581</v>
      </c>
      <c r="C185" s="538">
        <v>4600072453</v>
      </c>
      <c r="D185" s="602" t="s">
        <v>1503</v>
      </c>
      <c r="E185" s="599" t="s">
        <v>1515</v>
      </c>
      <c r="F185" s="599" t="s">
        <v>1526</v>
      </c>
      <c r="G185" s="62" t="s">
        <v>1538</v>
      </c>
      <c r="H185" s="601" t="s">
        <v>1555</v>
      </c>
      <c r="I185" s="601" t="s">
        <v>1579</v>
      </c>
      <c r="J185" s="62" t="s">
        <v>1580</v>
      </c>
    </row>
    <row r="186" spans="1:10" ht="15.75" x14ac:dyDescent="0.25">
      <c r="A186" s="582"/>
      <c r="B186" s="608" t="s">
        <v>590</v>
      </c>
      <c r="C186" s="538" t="s">
        <v>378</v>
      </c>
      <c r="D186" s="602"/>
      <c r="E186" s="599" t="s">
        <v>1515</v>
      </c>
      <c r="F186" s="599" t="s">
        <v>1526</v>
      </c>
      <c r="G186" s="62" t="s">
        <v>1538</v>
      </c>
      <c r="H186" s="601" t="s">
        <v>1578</v>
      </c>
      <c r="I186" s="601"/>
      <c r="J186" s="62"/>
    </row>
    <row r="187" spans="1:10" ht="15.75" x14ac:dyDescent="0.25">
      <c r="A187" s="582"/>
      <c r="B187" s="608" t="s">
        <v>591</v>
      </c>
      <c r="C187" s="538" t="s">
        <v>378</v>
      </c>
      <c r="D187" s="602"/>
      <c r="E187" s="599" t="s">
        <v>1515</v>
      </c>
      <c r="F187" s="599" t="s">
        <v>1526</v>
      </c>
      <c r="G187" s="62" t="s">
        <v>1538</v>
      </c>
      <c r="H187" s="601" t="s">
        <v>1578</v>
      </c>
      <c r="I187" s="601"/>
      <c r="J187" s="62"/>
    </row>
    <row r="188" spans="1:10" ht="15.75" x14ac:dyDescent="0.25">
      <c r="A188" s="582"/>
      <c r="B188" s="608" t="s">
        <v>592</v>
      </c>
      <c r="C188" s="538" t="s">
        <v>378</v>
      </c>
      <c r="D188" s="602"/>
      <c r="E188" s="599" t="s">
        <v>1515</v>
      </c>
      <c r="F188" s="599" t="s">
        <v>1526</v>
      </c>
      <c r="G188" s="62" t="s">
        <v>1538</v>
      </c>
      <c r="H188" s="601" t="s">
        <v>1578</v>
      </c>
      <c r="I188" s="601"/>
      <c r="J188" s="62"/>
    </row>
    <row r="189" spans="1:10" ht="15.75" x14ac:dyDescent="0.25">
      <c r="A189" s="582"/>
      <c r="B189" s="608" t="s">
        <v>593</v>
      </c>
      <c r="C189" s="538" t="s">
        <v>378</v>
      </c>
      <c r="D189" s="602"/>
      <c r="E189" s="599" t="s">
        <v>1515</v>
      </c>
      <c r="F189" s="599" t="s">
        <v>1526</v>
      </c>
      <c r="G189" s="62" t="s">
        <v>1538</v>
      </c>
      <c r="H189" s="601" t="s">
        <v>1578</v>
      </c>
      <c r="I189" s="601"/>
      <c r="J189" s="62"/>
    </row>
    <row r="190" spans="1:10" ht="15.75" x14ac:dyDescent="0.25">
      <c r="A190" s="582"/>
      <c r="B190" s="608" t="s">
        <v>594</v>
      </c>
      <c r="C190" s="538" t="s">
        <v>378</v>
      </c>
      <c r="D190" s="602"/>
      <c r="E190" s="599" t="s">
        <v>1515</v>
      </c>
      <c r="F190" s="599" t="s">
        <v>1526</v>
      </c>
      <c r="G190" s="62" t="s">
        <v>1538</v>
      </c>
      <c r="H190" s="601" t="s">
        <v>1578</v>
      </c>
      <c r="I190" s="601"/>
      <c r="J190" s="62"/>
    </row>
    <row r="191" spans="1:10" ht="15.75" x14ac:dyDescent="0.25">
      <c r="A191" s="582"/>
      <c r="B191" s="608" t="s">
        <v>595</v>
      </c>
      <c r="C191" s="538" t="s">
        <v>378</v>
      </c>
      <c r="D191" s="602"/>
      <c r="E191" s="599" t="s">
        <v>1515</v>
      </c>
      <c r="F191" s="599" t="s">
        <v>1526</v>
      </c>
      <c r="G191" s="62" t="s">
        <v>1538</v>
      </c>
      <c r="H191" s="601" t="s">
        <v>1578</v>
      </c>
      <c r="I191" s="601"/>
      <c r="J191" s="62"/>
    </row>
    <row r="192" spans="1:10" ht="15.75" x14ac:dyDescent="0.25">
      <c r="A192" s="582"/>
      <c r="B192" s="608" t="s">
        <v>596</v>
      </c>
      <c r="C192" s="538">
        <v>4512510892</v>
      </c>
      <c r="D192" s="602"/>
      <c r="E192" s="599" t="s">
        <v>1515</v>
      </c>
      <c r="F192" s="599" t="s">
        <v>1526</v>
      </c>
      <c r="G192" s="62" t="s">
        <v>1538</v>
      </c>
      <c r="H192" s="601" t="s">
        <v>1555</v>
      </c>
      <c r="I192" s="601"/>
      <c r="J192" s="62"/>
    </row>
    <row r="193" spans="1:10" ht="15.75" x14ac:dyDescent="0.25">
      <c r="A193" s="582"/>
      <c r="B193" s="608" t="s">
        <v>617</v>
      </c>
      <c r="C193" s="538">
        <v>4600074517</v>
      </c>
      <c r="D193" s="602"/>
      <c r="E193" s="599" t="s">
        <v>1515</v>
      </c>
      <c r="F193" s="599" t="s">
        <v>1526</v>
      </c>
      <c r="G193" s="62" t="s">
        <v>1538</v>
      </c>
      <c r="H193" s="601" t="s">
        <v>1555</v>
      </c>
      <c r="I193" s="601" t="s">
        <v>844</v>
      </c>
      <c r="J193" s="62" t="s">
        <v>1582</v>
      </c>
    </row>
    <row r="194" spans="1:10" ht="15.75" x14ac:dyDescent="0.25">
      <c r="A194" s="582"/>
      <c r="B194" s="608" t="s">
        <v>619</v>
      </c>
      <c r="C194" s="538">
        <v>4600074517</v>
      </c>
      <c r="D194" s="602"/>
      <c r="E194" s="599" t="s">
        <v>1515</v>
      </c>
      <c r="F194" s="599" t="s">
        <v>1526</v>
      </c>
      <c r="G194" s="62" t="s">
        <v>1538</v>
      </c>
      <c r="H194" s="601" t="s">
        <v>1555</v>
      </c>
      <c r="I194" s="601" t="s">
        <v>844</v>
      </c>
      <c r="J194" s="62" t="s">
        <v>1582</v>
      </c>
    </row>
    <row r="195" spans="1:10" ht="15.75" x14ac:dyDescent="0.25">
      <c r="A195" s="582"/>
      <c r="B195" s="608" t="s">
        <v>603</v>
      </c>
      <c r="C195" s="538">
        <v>4600074120</v>
      </c>
      <c r="D195" s="602"/>
      <c r="E195" s="599" t="s">
        <v>1515</v>
      </c>
      <c r="F195" s="599" t="s">
        <v>1526</v>
      </c>
      <c r="G195" s="62" t="s">
        <v>1538</v>
      </c>
      <c r="H195" s="601" t="s">
        <v>1555</v>
      </c>
      <c r="I195" s="601" t="s">
        <v>844</v>
      </c>
      <c r="J195" s="62" t="s">
        <v>1582</v>
      </c>
    </row>
    <row r="196" spans="1:10" ht="15.75" x14ac:dyDescent="0.25">
      <c r="A196" s="582"/>
      <c r="B196" s="608" t="s">
        <v>606</v>
      </c>
      <c r="C196" s="538">
        <v>4600074120</v>
      </c>
      <c r="D196" s="602"/>
      <c r="E196" s="599" t="s">
        <v>1515</v>
      </c>
      <c r="F196" s="599" t="s">
        <v>1526</v>
      </c>
      <c r="G196" s="62" t="s">
        <v>1538</v>
      </c>
      <c r="H196" s="601" t="s">
        <v>1555</v>
      </c>
      <c r="I196" s="601" t="s">
        <v>844</v>
      </c>
      <c r="J196" s="62" t="s">
        <v>1582</v>
      </c>
    </row>
    <row r="197" spans="1:10" ht="15.75" x14ac:dyDescent="0.25">
      <c r="A197" s="582"/>
      <c r="B197" s="608" t="s">
        <v>608</v>
      </c>
      <c r="C197" s="538">
        <v>4600074120</v>
      </c>
      <c r="D197" s="602"/>
      <c r="E197" s="599" t="s">
        <v>1515</v>
      </c>
      <c r="F197" s="599" t="s">
        <v>1526</v>
      </c>
      <c r="G197" s="62" t="s">
        <v>1538</v>
      </c>
      <c r="H197" s="601" t="s">
        <v>1555</v>
      </c>
      <c r="I197" s="601" t="s">
        <v>844</v>
      </c>
      <c r="J197" s="62" t="s">
        <v>1582</v>
      </c>
    </row>
    <row r="198" spans="1:10" ht="15.75" x14ac:dyDescent="0.25">
      <c r="A198" s="582"/>
      <c r="B198" s="608" t="s">
        <v>609</v>
      </c>
      <c r="C198" s="538">
        <v>4600074422</v>
      </c>
      <c r="D198" s="602"/>
      <c r="E198" s="599" t="s">
        <v>1515</v>
      </c>
      <c r="F198" s="599" t="s">
        <v>1526</v>
      </c>
      <c r="G198" s="62" t="s">
        <v>1538</v>
      </c>
      <c r="H198" s="601" t="s">
        <v>1555</v>
      </c>
      <c r="I198" s="601" t="s">
        <v>844</v>
      </c>
      <c r="J198" s="62" t="s">
        <v>1582</v>
      </c>
    </row>
    <row r="199" spans="1:10" ht="15.75" x14ac:dyDescent="0.25">
      <c r="A199" s="582"/>
      <c r="B199" s="608" t="s">
        <v>612</v>
      </c>
      <c r="C199" s="538">
        <v>4512553107</v>
      </c>
      <c r="D199" s="602"/>
      <c r="E199" s="599" t="s">
        <v>1515</v>
      </c>
      <c r="F199" s="599" t="s">
        <v>1526</v>
      </c>
      <c r="G199" s="62" t="s">
        <v>1538</v>
      </c>
      <c r="H199" s="601" t="s">
        <v>1555</v>
      </c>
      <c r="I199" s="601" t="s">
        <v>844</v>
      </c>
      <c r="J199" s="62" t="s">
        <v>1582</v>
      </c>
    </row>
    <row r="200" spans="1:10" ht="15.75" x14ac:dyDescent="0.25">
      <c r="A200" s="582"/>
      <c r="B200" s="608" t="s">
        <v>598</v>
      </c>
      <c r="C200" s="538">
        <v>4600073981</v>
      </c>
      <c r="D200" s="602"/>
      <c r="E200" s="599" t="s">
        <v>1515</v>
      </c>
      <c r="F200" s="599" t="s">
        <v>1526</v>
      </c>
      <c r="G200" s="62" t="s">
        <v>1538</v>
      </c>
      <c r="H200" s="601" t="s">
        <v>1555</v>
      </c>
      <c r="I200" s="601"/>
      <c r="J200" s="62"/>
    </row>
    <row r="201" spans="1:10" ht="15.75" x14ac:dyDescent="0.25">
      <c r="A201" s="582"/>
      <c r="B201" s="608" t="s">
        <v>600</v>
      </c>
      <c r="C201" s="538">
        <v>4600073981</v>
      </c>
      <c r="D201" s="602"/>
      <c r="E201" s="599" t="s">
        <v>1515</v>
      </c>
      <c r="F201" s="599" t="s">
        <v>1526</v>
      </c>
      <c r="G201" s="62" t="s">
        <v>1538</v>
      </c>
      <c r="H201" s="601" t="s">
        <v>1555</v>
      </c>
      <c r="I201" s="601"/>
      <c r="J201" s="62"/>
    </row>
    <row r="202" spans="1:10" ht="15.75" x14ac:dyDescent="0.25">
      <c r="A202" s="582"/>
      <c r="B202" s="608" t="s">
        <v>601</v>
      </c>
      <c r="C202" s="538">
        <v>4600073981</v>
      </c>
      <c r="D202" s="602"/>
      <c r="E202" s="599" t="s">
        <v>1515</v>
      </c>
      <c r="F202" s="599" t="s">
        <v>1526</v>
      </c>
      <c r="G202" s="62" t="s">
        <v>1538</v>
      </c>
      <c r="H202" s="601" t="s">
        <v>1555</v>
      </c>
      <c r="I202" s="601"/>
      <c r="J202" s="62"/>
    </row>
    <row r="203" spans="1:10" ht="15.75" x14ac:dyDescent="0.25">
      <c r="A203" s="582"/>
      <c r="B203" s="608" t="s">
        <v>602</v>
      </c>
      <c r="C203" s="538">
        <v>4600073981</v>
      </c>
      <c r="D203" s="602"/>
      <c r="E203" s="599" t="s">
        <v>1515</v>
      </c>
      <c r="F203" s="599" t="s">
        <v>1526</v>
      </c>
      <c r="G203" s="62" t="s">
        <v>1538</v>
      </c>
      <c r="H203" s="601" t="s">
        <v>1555</v>
      </c>
      <c r="I203" s="601"/>
      <c r="J203" s="62"/>
    </row>
    <row r="204" spans="1:10" ht="15.75" x14ac:dyDescent="0.25">
      <c r="A204" s="582"/>
      <c r="B204" s="608" t="s">
        <v>613</v>
      </c>
      <c r="C204" s="538">
        <v>4600074422</v>
      </c>
      <c r="D204" s="602"/>
      <c r="E204" s="599" t="s">
        <v>1515</v>
      </c>
      <c r="F204" s="599" t="s">
        <v>1526</v>
      </c>
      <c r="G204" s="62" t="s">
        <v>1538</v>
      </c>
      <c r="H204" s="601" t="s">
        <v>1555</v>
      </c>
      <c r="I204" s="601" t="s">
        <v>848</v>
      </c>
      <c r="J204" s="62" t="s">
        <v>1544</v>
      </c>
    </row>
    <row r="205" spans="1:10" ht="15.75" x14ac:dyDescent="0.25">
      <c r="A205" s="582"/>
      <c r="B205" s="608" t="s">
        <v>614</v>
      </c>
      <c r="C205" s="538">
        <v>4600074422</v>
      </c>
      <c r="D205" s="602"/>
      <c r="E205" s="599" t="s">
        <v>1515</v>
      </c>
      <c r="F205" s="599" t="s">
        <v>1526</v>
      </c>
      <c r="G205" s="62" t="s">
        <v>1538</v>
      </c>
      <c r="H205" s="601" t="s">
        <v>1555</v>
      </c>
      <c r="I205" s="601" t="s">
        <v>848</v>
      </c>
      <c r="J205" s="62" t="s">
        <v>1544</v>
      </c>
    </row>
    <row r="206" spans="1:10" ht="15.75" x14ac:dyDescent="0.25">
      <c r="A206" s="582"/>
      <c r="B206" s="608" t="s">
        <v>615</v>
      </c>
      <c r="C206" s="538">
        <v>4600074422</v>
      </c>
      <c r="D206" s="602"/>
      <c r="E206" s="599" t="s">
        <v>1515</v>
      </c>
      <c r="F206" s="599" t="s">
        <v>1526</v>
      </c>
      <c r="G206" s="62" t="s">
        <v>1538</v>
      </c>
      <c r="H206" s="601" t="s">
        <v>1555</v>
      </c>
      <c r="I206" s="601" t="s">
        <v>848</v>
      </c>
      <c r="J206" s="62" t="s">
        <v>1544</v>
      </c>
    </row>
    <row r="207" spans="1:10" ht="15.75" x14ac:dyDescent="0.25">
      <c r="A207" s="582"/>
      <c r="B207" s="608" t="s">
        <v>616</v>
      </c>
      <c r="C207" s="538">
        <v>4600074422</v>
      </c>
      <c r="D207" s="602"/>
      <c r="E207" s="599" t="s">
        <v>1515</v>
      </c>
      <c r="F207" s="599" t="s">
        <v>1526</v>
      </c>
      <c r="G207" s="62" t="s">
        <v>1538</v>
      </c>
      <c r="H207" s="601" t="s">
        <v>1555</v>
      </c>
      <c r="I207" s="601" t="s">
        <v>848</v>
      </c>
      <c r="J207" s="62" t="s">
        <v>1544</v>
      </c>
    </row>
    <row r="208" spans="1:10" ht="15.75" x14ac:dyDescent="0.25">
      <c r="A208" s="582"/>
      <c r="B208" s="608" t="s">
        <v>623</v>
      </c>
      <c r="C208" s="538">
        <v>4600074422</v>
      </c>
      <c r="D208" s="602"/>
      <c r="E208" s="599" t="s">
        <v>1515</v>
      </c>
      <c r="F208" s="599" t="s">
        <v>1526</v>
      </c>
      <c r="G208" s="62" t="s">
        <v>1538</v>
      </c>
      <c r="H208" s="601" t="s">
        <v>1555</v>
      </c>
      <c r="I208" s="601" t="s">
        <v>848</v>
      </c>
      <c r="J208" s="62" t="s">
        <v>1544</v>
      </c>
    </row>
    <row r="209" spans="1:10" ht="15.75" x14ac:dyDescent="0.25">
      <c r="A209" s="582"/>
      <c r="B209" s="608" t="s">
        <v>624</v>
      </c>
      <c r="C209" s="538">
        <v>4600074422</v>
      </c>
      <c r="D209" s="602"/>
      <c r="E209" s="599" t="s">
        <v>1515</v>
      </c>
      <c r="F209" s="599" t="s">
        <v>1526</v>
      </c>
      <c r="G209" s="62" t="s">
        <v>1538</v>
      </c>
      <c r="H209" s="601" t="s">
        <v>1555</v>
      </c>
      <c r="I209" s="601" t="s">
        <v>848</v>
      </c>
      <c r="J209" s="62" t="s">
        <v>1544</v>
      </c>
    </row>
    <row r="210" spans="1:10" ht="15.75" x14ac:dyDescent="0.25">
      <c r="A210" s="582"/>
      <c r="B210" s="608" t="s">
        <v>625</v>
      </c>
      <c r="C210" s="538" t="s">
        <v>378</v>
      </c>
      <c r="D210" s="602"/>
      <c r="E210" s="599" t="s">
        <v>1515</v>
      </c>
      <c r="F210" s="599" t="s">
        <v>1526</v>
      </c>
      <c r="G210" s="62" t="s">
        <v>1538</v>
      </c>
      <c r="H210" s="601"/>
      <c r="I210" s="601" t="s">
        <v>848</v>
      </c>
      <c r="J210" s="62" t="s">
        <v>1544</v>
      </c>
    </row>
    <row r="211" spans="1:10" ht="15.75" x14ac:dyDescent="0.25">
      <c r="A211" s="582"/>
      <c r="B211" s="608" t="s">
        <v>620</v>
      </c>
      <c r="C211" s="538">
        <v>4600072453</v>
      </c>
      <c r="D211" s="602"/>
      <c r="E211" s="599" t="s">
        <v>1515</v>
      </c>
      <c r="F211" s="599" t="s">
        <v>1526</v>
      </c>
      <c r="G211" s="62" t="s">
        <v>1538</v>
      </c>
      <c r="H211" s="601" t="s">
        <v>1555</v>
      </c>
      <c r="I211" s="601"/>
      <c r="J211" s="62"/>
    </row>
    <row r="212" spans="1:10" ht="15.75" x14ac:dyDescent="0.25">
      <c r="A212" s="582"/>
      <c r="B212" s="608" t="s">
        <v>622</v>
      </c>
      <c r="C212" s="538">
        <v>4600072453</v>
      </c>
      <c r="D212" s="602"/>
      <c r="E212" s="599" t="s">
        <v>1515</v>
      </c>
      <c r="F212" s="599" t="s">
        <v>1526</v>
      </c>
      <c r="G212" s="62" t="s">
        <v>1538</v>
      </c>
      <c r="H212" s="601" t="s">
        <v>1555</v>
      </c>
      <c r="I212" s="601"/>
      <c r="J212" s="62"/>
    </row>
    <row r="213" spans="1:10" ht="15.75" x14ac:dyDescent="0.25">
      <c r="A213" s="582"/>
      <c r="B213" s="608" t="s">
        <v>628</v>
      </c>
      <c r="C213" s="538" t="s">
        <v>378</v>
      </c>
      <c r="D213" s="602"/>
      <c r="E213" s="599" t="s">
        <v>1515</v>
      </c>
      <c r="F213" s="599" t="s">
        <v>1526</v>
      </c>
      <c r="G213" s="62" t="s">
        <v>1538</v>
      </c>
      <c r="H213" s="601" t="s">
        <v>1555</v>
      </c>
      <c r="I213" s="601"/>
      <c r="J213" s="62"/>
    </row>
    <row r="214" spans="1:10" ht="15.75" x14ac:dyDescent="0.25">
      <c r="A214" s="582"/>
      <c r="B214" s="608" t="s">
        <v>631</v>
      </c>
      <c r="C214" s="538">
        <v>4512915879</v>
      </c>
      <c r="D214" s="602" t="s">
        <v>1503</v>
      </c>
      <c r="E214" s="599" t="s">
        <v>1515</v>
      </c>
      <c r="F214" s="599" t="s">
        <v>1526</v>
      </c>
      <c r="G214" s="62" t="s">
        <v>1538</v>
      </c>
      <c r="H214" s="601" t="s">
        <v>1543</v>
      </c>
      <c r="I214" s="601"/>
      <c r="J214" s="62"/>
    </row>
    <row r="215" spans="1:10" ht="15.75" x14ac:dyDescent="0.25">
      <c r="A215" s="582"/>
      <c r="B215" s="608" t="s">
        <v>635</v>
      </c>
      <c r="C215" s="538">
        <v>4600074422</v>
      </c>
      <c r="D215" s="602"/>
      <c r="E215" s="599" t="s">
        <v>1515</v>
      </c>
      <c r="F215" s="599" t="s">
        <v>1526</v>
      </c>
      <c r="G215" s="62" t="s">
        <v>1538</v>
      </c>
      <c r="H215" s="601" t="s">
        <v>1555</v>
      </c>
      <c r="I215" s="601"/>
      <c r="J215" s="62"/>
    </row>
    <row r="216" spans="1:10" ht="31.5" x14ac:dyDescent="0.25">
      <c r="A216" s="603" t="s">
        <v>134</v>
      </c>
      <c r="B216" s="603"/>
      <c r="C216" s="604"/>
      <c r="D216" s="602"/>
      <c r="E216" s="603"/>
      <c r="F216" s="603"/>
      <c r="G216" s="603"/>
      <c r="H216" s="605"/>
      <c r="I216" s="605"/>
      <c r="J216" s="606"/>
    </row>
    <row r="217" spans="1:10" ht="15.75" x14ac:dyDescent="0.25">
      <c r="A217" s="582"/>
      <c r="B217" s="607" t="s">
        <v>365</v>
      </c>
      <c r="C217" s="598" t="s">
        <v>378</v>
      </c>
      <c r="D217" s="538"/>
      <c r="E217" s="599" t="s">
        <v>1492</v>
      </c>
      <c r="F217" s="599" t="s">
        <v>1493</v>
      </c>
      <c r="G217" s="62" t="s">
        <v>1515</v>
      </c>
      <c r="H217" s="601" t="s">
        <v>1583</v>
      </c>
      <c r="I217" s="601"/>
      <c r="J217" s="609"/>
    </row>
    <row r="218" spans="1:10" ht="15.75" x14ac:dyDescent="0.25">
      <c r="A218" s="582"/>
      <c r="B218" s="607" t="s">
        <v>369</v>
      </c>
      <c r="C218" s="598" t="s">
        <v>378</v>
      </c>
      <c r="D218" s="538"/>
      <c r="E218" s="599" t="s">
        <v>1492</v>
      </c>
      <c r="F218" s="599" t="s">
        <v>1493</v>
      </c>
      <c r="G218" s="62" t="s">
        <v>1515</v>
      </c>
      <c r="H218" s="601" t="s">
        <v>1583</v>
      </c>
      <c r="I218" s="601"/>
      <c r="J218" s="609"/>
    </row>
    <row r="219" spans="1:10" ht="15.75" x14ac:dyDescent="0.25">
      <c r="A219" s="582"/>
      <c r="B219" s="607" t="s">
        <v>370</v>
      </c>
      <c r="C219" s="598" t="s">
        <v>378</v>
      </c>
      <c r="D219" s="538"/>
      <c r="E219" s="599" t="s">
        <v>1492</v>
      </c>
      <c r="F219" s="599" t="s">
        <v>1493</v>
      </c>
      <c r="G219" s="62" t="s">
        <v>1515</v>
      </c>
      <c r="H219" s="601" t="s">
        <v>1583</v>
      </c>
      <c r="I219" s="470"/>
      <c r="J219" s="609"/>
    </row>
    <row r="220" spans="1:10" ht="15.75" x14ac:dyDescent="0.25">
      <c r="A220" s="582"/>
      <c r="B220" s="607" t="s">
        <v>653</v>
      </c>
      <c r="C220" s="538" t="s">
        <v>378</v>
      </c>
      <c r="D220" s="538"/>
      <c r="E220" s="599" t="s">
        <v>1515</v>
      </c>
      <c r="F220" s="599" t="s">
        <v>1526</v>
      </c>
      <c r="G220" s="62" t="s">
        <v>1494</v>
      </c>
      <c r="H220" s="601" t="s">
        <v>1584</v>
      </c>
      <c r="I220" s="601"/>
      <c r="J220" s="609"/>
    </row>
    <row r="221" spans="1:10" ht="15.75" x14ac:dyDescent="0.25">
      <c r="A221" s="582"/>
      <c r="B221" s="607" t="s">
        <v>655</v>
      </c>
      <c r="C221" s="538" t="s">
        <v>1585</v>
      </c>
      <c r="D221" s="538" t="s">
        <v>1586</v>
      </c>
      <c r="E221" s="599" t="s">
        <v>1515</v>
      </c>
      <c r="F221" s="599" t="s">
        <v>1526</v>
      </c>
      <c r="G221" s="62" t="s">
        <v>1538</v>
      </c>
      <c r="H221" s="601" t="s">
        <v>1555</v>
      </c>
      <c r="I221" s="601"/>
      <c r="J221" s="62"/>
    </row>
    <row r="222" spans="1:10" ht="15.75" x14ac:dyDescent="0.25">
      <c r="A222" s="582"/>
      <c r="B222" s="607" t="s">
        <v>657</v>
      </c>
      <c r="C222" s="538" t="s">
        <v>378</v>
      </c>
      <c r="D222" s="538"/>
      <c r="E222" s="599" t="s">
        <v>1515</v>
      </c>
      <c r="F222" s="599" t="s">
        <v>1526</v>
      </c>
      <c r="G222" s="62" t="s">
        <v>1538</v>
      </c>
      <c r="H222" s="601" t="s">
        <v>1025</v>
      </c>
      <c r="I222" s="601"/>
      <c r="J222" s="62"/>
    </row>
    <row r="223" spans="1:10" ht="15.75" x14ac:dyDescent="0.25">
      <c r="A223" s="582"/>
      <c r="B223" s="607" t="s">
        <v>659</v>
      </c>
      <c r="C223" s="538" t="s">
        <v>378</v>
      </c>
      <c r="D223" s="538" t="s">
        <v>1017</v>
      </c>
      <c r="E223" s="599" t="s">
        <v>1515</v>
      </c>
      <c r="F223" s="599" t="s">
        <v>1526</v>
      </c>
      <c r="G223" s="62" t="s">
        <v>1538</v>
      </c>
      <c r="H223" s="601" t="s">
        <v>1025</v>
      </c>
      <c r="I223" s="601"/>
      <c r="J223" s="62"/>
    </row>
    <row r="224" spans="1:10" ht="15.75" x14ac:dyDescent="0.25">
      <c r="A224" s="582"/>
      <c r="B224" s="607" t="s">
        <v>660</v>
      </c>
      <c r="C224" s="538" t="s">
        <v>378</v>
      </c>
      <c r="D224" s="538"/>
      <c r="E224" s="599" t="s">
        <v>1515</v>
      </c>
      <c r="F224" s="599" t="s">
        <v>1526</v>
      </c>
      <c r="G224" s="62" t="s">
        <v>1538</v>
      </c>
      <c r="H224" s="601" t="s">
        <v>1587</v>
      </c>
      <c r="I224" s="601"/>
      <c r="J224" s="62"/>
    </row>
    <row r="225" spans="1:10" ht="15.75" x14ac:dyDescent="0.25">
      <c r="A225" s="582"/>
      <c r="B225" s="607" t="s">
        <v>663</v>
      </c>
      <c r="C225" s="538" t="s">
        <v>378</v>
      </c>
      <c r="D225" s="538"/>
      <c r="E225" s="599" t="s">
        <v>1515</v>
      </c>
      <c r="F225" s="599" t="s">
        <v>1526</v>
      </c>
      <c r="G225" s="62" t="s">
        <v>1538</v>
      </c>
      <c r="H225" s="601" t="s">
        <v>1587</v>
      </c>
      <c r="I225" s="601"/>
      <c r="J225" s="62"/>
    </row>
    <row r="226" spans="1:10" ht="15.75" x14ac:dyDescent="0.25">
      <c r="A226" s="582"/>
      <c r="B226" s="607" t="s">
        <v>665</v>
      </c>
      <c r="C226" s="538" t="s">
        <v>378</v>
      </c>
      <c r="D226" s="538"/>
      <c r="E226" s="599" t="s">
        <v>1515</v>
      </c>
      <c r="F226" s="599" t="s">
        <v>1526</v>
      </c>
      <c r="G226" s="62" t="s">
        <v>1538</v>
      </c>
      <c r="H226" s="601" t="s">
        <v>1584</v>
      </c>
      <c r="I226" s="601"/>
      <c r="J226" s="62"/>
    </row>
    <row r="227" spans="1:10" ht="15.75" x14ac:dyDescent="0.25">
      <c r="A227" s="582"/>
      <c r="B227" s="607" t="s">
        <v>667</v>
      </c>
      <c r="C227" s="538" t="s">
        <v>378</v>
      </c>
      <c r="D227" s="538"/>
      <c r="E227" s="599" t="s">
        <v>1515</v>
      </c>
      <c r="F227" s="599" t="s">
        <v>1526</v>
      </c>
      <c r="G227" s="62" t="s">
        <v>1538</v>
      </c>
      <c r="H227" s="601" t="s">
        <v>1584</v>
      </c>
      <c r="I227" s="601"/>
      <c r="J227" s="62"/>
    </row>
    <row r="228" spans="1:10" ht="15.75" x14ac:dyDescent="0.25">
      <c r="A228" s="582"/>
      <c r="B228" s="607" t="s">
        <v>668</v>
      </c>
      <c r="C228" s="538" t="s">
        <v>378</v>
      </c>
      <c r="D228" s="538"/>
      <c r="E228" s="599" t="s">
        <v>1497</v>
      </c>
      <c r="F228" s="599" t="s">
        <v>1498</v>
      </c>
      <c r="G228" s="62" t="s">
        <v>1499</v>
      </c>
      <c r="H228" s="601" t="s">
        <v>1025</v>
      </c>
      <c r="I228" s="601" t="s">
        <v>1588</v>
      </c>
      <c r="J228" s="62" t="s">
        <v>1589</v>
      </c>
    </row>
    <row r="229" spans="1:10" ht="15.75" x14ac:dyDescent="0.25">
      <c r="A229" s="582"/>
      <c r="B229" s="607" t="s">
        <v>687</v>
      </c>
      <c r="C229" s="538" t="s">
        <v>378</v>
      </c>
      <c r="D229" s="538"/>
      <c r="E229" s="599" t="s">
        <v>1497</v>
      </c>
      <c r="F229" s="599" t="s">
        <v>1498</v>
      </c>
      <c r="G229" s="62" t="s">
        <v>1499</v>
      </c>
      <c r="H229" s="601" t="s">
        <v>1590</v>
      </c>
      <c r="I229" s="601" t="s">
        <v>1591</v>
      </c>
      <c r="J229" s="62" t="s">
        <v>1592</v>
      </c>
    </row>
    <row r="230" spans="1:10" ht="15.75" x14ac:dyDescent="0.25">
      <c r="A230" s="582"/>
      <c r="B230" s="607" t="s">
        <v>1593</v>
      </c>
      <c r="C230" s="538" t="s">
        <v>378</v>
      </c>
      <c r="D230" s="538"/>
      <c r="E230" s="599" t="s">
        <v>1497</v>
      </c>
      <c r="F230" s="599" t="s">
        <v>1526</v>
      </c>
      <c r="G230" s="62" t="s">
        <v>1499</v>
      </c>
      <c r="H230" s="601" t="s">
        <v>1590</v>
      </c>
      <c r="I230" s="601" t="s">
        <v>1591</v>
      </c>
      <c r="J230" s="62" t="s">
        <v>1592</v>
      </c>
    </row>
    <row r="231" spans="1:10" ht="15.75" x14ac:dyDescent="0.25">
      <c r="A231" s="582"/>
      <c r="B231" s="607" t="s">
        <v>689</v>
      </c>
      <c r="C231" s="538" t="s">
        <v>378</v>
      </c>
      <c r="D231" s="538"/>
      <c r="E231" s="599" t="s">
        <v>1497</v>
      </c>
      <c r="F231" s="599" t="s">
        <v>1526</v>
      </c>
      <c r="G231" s="62" t="s">
        <v>1499</v>
      </c>
      <c r="H231" s="601" t="s">
        <v>1590</v>
      </c>
      <c r="I231" s="601" t="s">
        <v>1591</v>
      </c>
      <c r="J231" s="62" t="s">
        <v>1592</v>
      </c>
    </row>
    <row r="232" spans="1:10" ht="15.75" x14ac:dyDescent="0.25">
      <c r="A232" s="582"/>
      <c r="B232" s="607" t="s">
        <v>690</v>
      </c>
      <c r="C232" s="538" t="s">
        <v>378</v>
      </c>
      <c r="D232" s="538"/>
      <c r="E232" s="599" t="s">
        <v>1497</v>
      </c>
      <c r="F232" s="599" t="s">
        <v>1526</v>
      </c>
      <c r="G232" s="62" t="s">
        <v>1499</v>
      </c>
      <c r="H232" s="601" t="s">
        <v>1590</v>
      </c>
      <c r="I232" s="601" t="s">
        <v>1591</v>
      </c>
      <c r="J232" s="62" t="s">
        <v>1592</v>
      </c>
    </row>
    <row r="233" spans="1:10" ht="15.75" x14ac:dyDescent="0.25">
      <c r="A233" s="582"/>
      <c r="B233" s="607" t="s">
        <v>691</v>
      </c>
      <c r="C233" s="538" t="s">
        <v>378</v>
      </c>
      <c r="D233" s="538"/>
      <c r="E233" s="599" t="s">
        <v>1497</v>
      </c>
      <c r="F233" s="599" t="s">
        <v>1526</v>
      </c>
      <c r="G233" s="62" t="s">
        <v>1499</v>
      </c>
      <c r="H233" s="601" t="s">
        <v>1590</v>
      </c>
      <c r="I233" s="601" t="s">
        <v>1591</v>
      </c>
      <c r="J233" s="62" t="s">
        <v>1592</v>
      </c>
    </row>
    <row r="234" spans="1:10" ht="15.75" x14ac:dyDescent="0.25">
      <c r="A234" s="582"/>
      <c r="B234" s="607" t="s">
        <v>692</v>
      </c>
      <c r="C234" s="538" t="s">
        <v>378</v>
      </c>
      <c r="D234" s="538"/>
      <c r="E234" s="599" t="s">
        <v>1497</v>
      </c>
      <c r="F234" s="599" t="s">
        <v>1498</v>
      </c>
      <c r="G234" s="62" t="s">
        <v>1499</v>
      </c>
      <c r="H234" s="601" t="s">
        <v>1590</v>
      </c>
      <c r="I234" s="601" t="s">
        <v>1591</v>
      </c>
      <c r="J234" s="62" t="s">
        <v>1592</v>
      </c>
    </row>
    <row r="235" spans="1:10" ht="15.75" x14ac:dyDescent="0.25">
      <c r="A235" s="582"/>
      <c r="B235" s="607" t="s">
        <v>693</v>
      </c>
      <c r="C235" s="538" t="s">
        <v>378</v>
      </c>
      <c r="D235" s="538"/>
      <c r="E235" s="599" t="s">
        <v>1515</v>
      </c>
      <c r="F235" s="599" t="s">
        <v>1526</v>
      </c>
      <c r="G235" s="62" t="s">
        <v>1538</v>
      </c>
      <c r="H235" s="601" t="s">
        <v>1590</v>
      </c>
      <c r="I235" s="601" t="s">
        <v>1591</v>
      </c>
      <c r="J235" s="62" t="s">
        <v>1592</v>
      </c>
    </row>
    <row r="236" spans="1:10" ht="15.75" x14ac:dyDescent="0.25">
      <c r="A236" s="582"/>
      <c r="B236" s="607" t="s">
        <v>775</v>
      </c>
      <c r="C236" s="538" t="s">
        <v>378</v>
      </c>
      <c r="D236" s="538"/>
      <c r="E236" s="599" t="s">
        <v>1515</v>
      </c>
      <c r="F236" s="599" t="s">
        <v>1526</v>
      </c>
      <c r="G236" s="62" t="s">
        <v>1538</v>
      </c>
      <c r="H236" s="601" t="s">
        <v>1590</v>
      </c>
      <c r="I236" s="601" t="s">
        <v>1591</v>
      </c>
      <c r="J236" s="62" t="s">
        <v>1592</v>
      </c>
    </row>
    <row r="237" spans="1:10" ht="15.75" x14ac:dyDescent="0.25">
      <c r="A237" s="582"/>
      <c r="B237" s="607" t="s">
        <v>670</v>
      </c>
      <c r="C237" s="538" t="s">
        <v>378</v>
      </c>
      <c r="D237" s="538"/>
      <c r="E237" s="599" t="s">
        <v>1515</v>
      </c>
      <c r="F237" s="599" t="s">
        <v>1526</v>
      </c>
      <c r="G237" s="62" t="s">
        <v>1538</v>
      </c>
      <c r="H237" s="601" t="s">
        <v>1594</v>
      </c>
      <c r="I237" s="601"/>
      <c r="J237" s="62"/>
    </row>
    <row r="238" spans="1:10" ht="15.75" x14ac:dyDescent="0.25">
      <c r="A238" s="582"/>
      <c r="B238" s="607" t="s">
        <v>672</v>
      </c>
      <c r="C238" s="538" t="s">
        <v>378</v>
      </c>
      <c r="D238" s="538" t="s">
        <v>1017</v>
      </c>
      <c r="E238" s="599" t="s">
        <v>1515</v>
      </c>
      <c r="F238" s="599" t="s">
        <v>1526</v>
      </c>
      <c r="G238" s="62" t="s">
        <v>1538</v>
      </c>
      <c r="H238" s="601" t="s">
        <v>1583</v>
      </c>
      <c r="I238" s="601"/>
      <c r="J238" s="62"/>
    </row>
    <row r="239" spans="1:10" ht="15.75" x14ac:dyDescent="0.25">
      <c r="A239" s="582"/>
      <c r="B239" s="607" t="s">
        <v>1595</v>
      </c>
      <c r="C239" s="538" t="s">
        <v>378</v>
      </c>
      <c r="D239" s="538"/>
      <c r="E239" s="599" t="s">
        <v>1515</v>
      </c>
      <c r="F239" s="599" t="s">
        <v>1526</v>
      </c>
      <c r="G239" s="62" t="s">
        <v>1538</v>
      </c>
      <c r="H239" s="601" t="s">
        <v>1583</v>
      </c>
      <c r="I239" s="601"/>
      <c r="J239" s="62"/>
    </row>
    <row r="240" spans="1:10" ht="15.75" x14ac:dyDescent="0.25">
      <c r="A240" s="582"/>
      <c r="B240" s="607" t="s">
        <v>1596</v>
      </c>
      <c r="C240" s="538" t="s">
        <v>378</v>
      </c>
      <c r="D240" s="538"/>
      <c r="E240" s="599" t="s">
        <v>1515</v>
      </c>
      <c r="F240" s="599" t="s">
        <v>1526</v>
      </c>
      <c r="G240" s="62" t="s">
        <v>1538</v>
      </c>
      <c r="H240" s="601" t="s">
        <v>1583</v>
      </c>
      <c r="I240" s="601"/>
      <c r="J240" s="62"/>
    </row>
    <row r="241" spans="1:10" ht="15.75" x14ac:dyDescent="0.25">
      <c r="A241" s="582"/>
      <c r="B241" s="607" t="s">
        <v>677</v>
      </c>
      <c r="C241" s="538" t="s">
        <v>378</v>
      </c>
      <c r="D241" s="538"/>
      <c r="E241" s="599" t="s">
        <v>1515</v>
      </c>
      <c r="F241" s="599" t="s">
        <v>1526</v>
      </c>
      <c r="G241" s="62" t="s">
        <v>1538</v>
      </c>
      <c r="H241" s="601" t="s">
        <v>1583</v>
      </c>
      <c r="I241" s="601"/>
      <c r="J241" s="62"/>
    </row>
    <row r="242" spans="1:10" ht="15.75" x14ac:dyDescent="0.25">
      <c r="A242" s="582"/>
      <c r="B242" s="607" t="s">
        <v>1597</v>
      </c>
      <c r="C242" s="538" t="s">
        <v>378</v>
      </c>
      <c r="D242" s="538"/>
      <c r="E242" s="599" t="s">
        <v>1515</v>
      </c>
      <c r="F242" s="599" t="s">
        <v>1526</v>
      </c>
      <c r="G242" s="62" t="s">
        <v>1538</v>
      </c>
      <c r="H242" s="601" t="s">
        <v>1583</v>
      </c>
      <c r="I242" s="601"/>
      <c r="J242" s="62"/>
    </row>
    <row r="243" spans="1:10" ht="15.75" x14ac:dyDescent="0.25">
      <c r="A243" s="582"/>
      <c r="B243" s="607" t="s">
        <v>1598</v>
      </c>
      <c r="C243" s="538" t="s">
        <v>378</v>
      </c>
      <c r="D243" s="538"/>
      <c r="E243" s="599" t="s">
        <v>1515</v>
      </c>
      <c r="F243" s="599" t="s">
        <v>1526</v>
      </c>
      <c r="G243" s="62" t="s">
        <v>1538</v>
      </c>
      <c r="H243" s="601" t="s">
        <v>1583</v>
      </c>
      <c r="I243" s="601"/>
      <c r="J243" s="62"/>
    </row>
    <row r="244" spans="1:10" ht="15.75" x14ac:dyDescent="0.25">
      <c r="A244" s="582"/>
      <c r="B244" s="607" t="s">
        <v>1599</v>
      </c>
      <c r="C244" s="538" t="s">
        <v>378</v>
      </c>
      <c r="D244" s="538"/>
      <c r="E244" s="599" t="s">
        <v>1515</v>
      </c>
      <c r="F244" s="599" t="s">
        <v>1526</v>
      </c>
      <c r="G244" s="62" t="s">
        <v>1538</v>
      </c>
      <c r="H244" s="601" t="s">
        <v>1583</v>
      </c>
      <c r="I244" s="601"/>
      <c r="J244" s="62"/>
    </row>
    <row r="245" spans="1:10" ht="15.75" x14ac:dyDescent="0.25">
      <c r="A245" s="582"/>
      <c r="B245" s="607" t="s">
        <v>682</v>
      </c>
      <c r="C245" s="538" t="s">
        <v>378</v>
      </c>
      <c r="D245" s="538"/>
      <c r="E245" s="599" t="s">
        <v>1515</v>
      </c>
      <c r="F245" s="599" t="s">
        <v>1526</v>
      </c>
      <c r="G245" s="62" t="s">
        <v>1538</v>
      </c>
      <c r="H245" s="601" t="s">
        <v>1583</v>
      </c>
      <c r="I245" s="601"/>
      <c r="J245" s="62"/>
    </row>
    <row r="246" spans="1:10" ht="15.75" x14ac:dyDescent="0.25">
      <c r="A246" s="582"/>
      <c r="B246" s="607" t="s">
        <v>684</v>
      </c>
      <c r="C246" s="538" t="s">
        <v>378</v>
      </c>
      <c r="D246" s="538"/>
      <c r="E246" s="599" t="s">
        <v>1515</v>
      </c>
      <c r="F246" s="599" t="s">
        <v>1526</v>
      </c>
      <c r="G246" s="62" t="s">
        <v>1538</v>
      </c>
      <c r="H246" s="601" t="s">
        <v>1583</v>
      </c>
      <c r="I246" s="601"/>
      <c r="J246" s="62"/>
    </row>
    <row r="247" spans="1:10" ht="15.75" x14ac:dyDescent="0.25">
      <c r="A247" s="582"/>
      <c r="B247" s="607" t="s">
        <v>685</v>
      </c>
      <c r="C247" s="538" t="s">
        <v>378</v>
      </c>
      <c r="D247" s="538"/>
      <c r="E247" s="599" t="s">
        <v>1515</v>
      </c>
      <c r="F247" s="599" t="s">
        <v>1526</v>
      </c>
      <c r="G247" s="62" t="s">
        <v>1538</v>
      </c>
      <c r="H247" s="601" t="s">
        <v>1583</v>
      </c>
      <c r="I247" s="601"/>
      <c r="J247" s="62"/>
    </row>
    <row r="248" spans="1:10" ht="15.75" x14ac:dyDescent="0.25">
      <c r="A248" s="582"/>
      <c r="B248" s="607" t="s">
        <v>686</v>
      </c>
      <c r="C248" s="538" t="s">
        <v>378</v>
      </c>
      <c r="D248" s="538"/>
      <c r="E248" s="599" t="s">
        <v>1515</v>
      </c>
      <c r="F248" s="599" t="s">
        <v>1526</v>
      </c>
      <c r="G248" s="62" t="s">
        <v>1538</v>
      </c>
      <c r="H248" s="601" t="s">
        <v>1583</v>
      </c>
      <c r="I248" s="601"/>
      <c r="J248" s="62"/>
    </row>
    <row r="249" spans="1:10" ht="15.75" x14ac:dyDescent="0.25">
      <c r="A249" s="582"/>
      <c r="B249" s="607" t="s">
        <v>756</v>
      </c>
      <c r="C249" s="538" t="s">
        <v>378</v>
      </c>
      <c r="D249" s="538"/>
      <c r="E249" s="599" t="s">
        <v>1515</v>
      </c>
      <c r="F249" s="599" t="s">
        <v>1526</v>
      </c>
      <c r="G249" s="62" t="s">
        <v>1538</v>
      </c>
      <c r="H249" s="601" t="s">
        <v>1583</v>
      </c>
      <c r="I249" s="601"/>
      <c r="J249" s="62"/>
    </row>
    <row r="250" spans="1:10" ht="15.75" x14ac:dyDescent="0.25">
      <c r="A250" s="582"/>
      <c r="B250" s="607" t="s">
        <v>759</v>
      </c>
      <c r="C250" s="538" t="s">
        <v>378</v>
      </c>
      <c r="D250" s="538" t="s">
        <v>1017</v>
      </c>
      <c r="E250" s="599" t="s">
        <v>1515</v>
      </c>
      <c r="F250" s="599" t="s">
        <v>1526</v>
      </c>
      <c r="G250" s="62" t="s">
        <v>1538</v>
      </c>
      <c r="H250" s="601" t="s">
        <v>1583</v>
      </c>
      <c r="I250" s="601"/>
      <c r="J250" s="62" t="s">
        <v>1592</v>
      </c>
    </row>
    <row r="251" spans="1:10" ht="15.75" x14ac:dyDescent="0.25">
      <c r="A251" s="582"/>
      <c r="B251" s="607" t="s">
        <v>697</v>
      </c>
      <c r="C251" s="538" t="s">
        <v>378</v>
      </c>
      <c r="D251" s="538" t="s">
        <v>1017</v>
      </c>
      <c r="E251" s="599" t="s">
        <v>1515</v>
      </c>
      <c r="F251" s="599" t="s">
        <v>1526</v>
      </c>
      <c r="G251" s="62" t="s">
        <v>1538</v>
      </c>
      <c r="H251" s="538" t="s">
        <v>1017</v>
      </c>
      <c r="I251" s="601"/>
      <c r="J251" s="62" t="s">
        <v>1592</v>
      </c>
    </row>
    <row r="252" spans="1:10" ht="15.75" x14ac:dyDescent="0.25">
      <c r="A252" s="582"/>
      <c r="B252" s="607" t="s">
        <v>702</v>
      </c>
      <c r="C252" s="538" t="s">
        <v>378</v>
      </c>
      <c r="D252" s="538"/>
      <c r="E252" s="599" t="s">
        <v>1515</v>
      </c>
      <c r="F252" s="599" t="s">
        <v>1526</v>
      </c>
      <c r="G252" s="62" t="s">
        <v>1538</v>
      </c>
      <c r="H252" s="601" t="s">
        <v>1600</v>
      </c>
      <c r="I252" s="601"/>
      <c r="J252" s="62"/>
    </row>
    <row r="253" spans="1:10" ht="15.75" x14ac:dyDescent="0.25">
      <c r="A253" s="582"/>
      <c r="B253" s="607" t="s">
        <v>704</v>
      </c>
      <c r="C253" s="538" t="s">
        <v>378</v>
      </c>
      <c r="D253" s="538"/>
      <c r="E253" s="599" t="s">
        <v>1515</v>
      </c>
      <c r="F253" s="599" t="s">
        <v>1526</v>
      </c>
      <c r="G253" s="62" t="s">
        <v>1538</v>
      </c>
      <c r="H253" s="601" t="s">
        <v>1600</v>
      </c>
      <c r="I253" s="601"/>
      <c r="J253" s="62"/>
    </row>
    <row r="254" spans="1:10" ht="15.75" x14ac:dyDescent="0.25">
      <c r="A254" s="582"/>
      <c r="B254" s="607" t="s">
        <v>707</v>
      </c>
      <c r="C254" s="538" t="s">
        <v>378</v>
      </c>
      <c r="D254" s="538"/>
      <c r="E254" s="599" t="s">
        <v>1515</v>
      </c>
      <c r="F254" s="599" t="s">
        <v>1526</v>
      </c>
      <c r="G254" s="62" t="s">
        <v>1538</v>
      </c>
      <c r="H254" s="601" t="s">
        <v>1600</v>
      </c>
      <c r="I254" s="601"/>
      <c r="J254" s="62"/>
    </row>
    <row r="255" spans="1:10" ht="15.75" x14ac:dyDescent="0.25">
      <c r="A255" s="582"/>
      <c r="B255" s="607" t="s">
        <v>710</v>
      </c>
      <c r="C255" s="538" t="s">
        <v>1585</v>
      </c>
      <c r="D255" s="538"/>
      <c r="E255" s="599" t="s">
        <v>1497</v>
      </c>
      <c r="F255" s="599" t="s">
        <v>1526</v>
      </c>
      <c r="G255" s="62" t="s">
        <v>1499</v>
      </c>
      <c r="H255" s="601" t="s">
        <v>1555</v>
      </c>
      <c r="I255" s="601"/>
      <c r="J255" s="62"/>
    </row>
    <row r="256" spans="1:10" ht="15.75" x14ac:dyDescent="0.25">
      <c r="A256" s="582"/>
      <c r="B256" s="607" t="s">
        <v>1601</v>
      </c>
      <c r="C256" s="538" t="s">
        <v>378</v>
      </c>
      <c r="D256" s="538"/>
      <c r="E256" s="599" t="s">
        <v>1497</v>
      </c>
      <c r="F256" s="599" t="s">
        <v>1526</v>
      </c>
      <c r="G256" s="62" t="s">
        <v>1538</v>
      </c>
      <c r="H256" s="601" t="s">
        <v>1602</v>
      </c>
      <c r="I256" s="601"/>
      <c r="J256" s="62"/>
    </row>
    <row r="257" spans="1:10" ht="15.75" x14ac:dyDescent="0.25">
      <c r="A257" s="582"/>
      <c r="B257" s="607" t="s">
        <v>1603</v>
      </c>
      <c r="C257" s="538" t="s">
        <v>378</v>
      </c>
      <c r="D257" s="538"/>
      <c r="E257" s="599" t="s">
        <v>1497</v>
      </c>
      <c r="F257" s="599" t="s">
        <v>1526</v>
      </c>
      <c r="G257" s="62" t="s">
        <v>1538</v>
      </c>
      <c r="H257" s="601" t="s">
        <v>1602</v>
      </c>
      <c r="I257" s="601"/>
      <c r="J257" s="62"/>
    </row>
    <row r="258" spans="1:10" ht="15.75" x14ac:dyDescent="0.25">
      <c r="A258" s="582"/>
      <c r="B258" s="607" t="s">
        <v>1604</v>
      </c>
      <c r="C258" s="538" t="s">
        <v>378</v>
      </c>
      <c r="D258" s="538"/>
      <c r="E258" s="599" t="s">
        <v>1497</v>
      </c>
      <c r="F258" s="599" t="s">
        <v>1498</v>
      </c>
      <c r="G258" s="62" t="s">
        <v>1499</v>
      </c>
      <c r="H258" s="601" t="s">
        <v>1602</v>
      </c>
      <c r="I258" s="601"/>
      <c r="J258" s="62"/>
    </row>
    <row r="259" spans="1:10" ht="15.75" x14ac:dyDescent="0.25">
      <c r="A259" s="582"/>
      <c r="B259" s="607" t="s">
        <v>1605</v>
      </c>
      <c r="C259" s="538" t="s">
        <v>378</v>
      </c>
      <c r="D259" s="538"/>
      <c r="E259" s="599" t="s">
        <v>1497</v>
      </c>
      <c r="F259" s="599" t="s">
        <v>1526</v>
      </c>
      <c r="G259" s="62" t="s">
        <v>1499</v>
      </c>
      <c r="H259" s="601" t="s">
        <v>1602</v>
      </c>
      <c r="I259" s="601"/>
      <c r="J259" s="62" t="s">
        <v>1606</v>
      </c>
    </row>
    <row r="260" spans="1:10" ht="15.75" x14ac:dyDescent="0.25">
      <c r="A260" s="582"/>
      <c r="B260" s="607" t="s">
        <v>720</v>
      </c>
      <c r="C260" s="538" t="s">
        <v>378</v>
      </c>
      <c r="D260" s="538"/>
      <c r="E260" s="599" t="s">
        <v>1497</v>
      </c>
      <c r="F260" s="599" t="s">
        <v>1526</v>
      </c>
      <c r="G260" s="62" t="s">
        <v>1499</v>
      </c>
      <c r="H260" s="601" t="s">
        <v>1602</v>
      </c>
      <c r="I260" s="601"/>
      <c r="J260" s="62" t="s">
        <v>1606</v>
      </c>
    </row>
    <row r="261" spans="1:10" ht="15.75" x14ac:dyDescent="0.25">
      <c r="A261" s="582"/>
      <c r="B261" s="607" t="s">
        <v>1607</v>
      </c>
      <c r="C261" s="538" t="s">
        <v>378</v>
      </c>
      <c r="D261" s="538"/>
      <c r="E261" s="599" t="s">
        <v>1497</v>
      </c>
      <c r="F261" s="599" t="s">
        <v>1526</v>
      </c>
      <c r="G261" s="62" t="s">
        <v>1499</v>
      </c>
      <c r="H261" s="601" t="s">
        <v>1602</v>
      </c>
      <c r="I261" s="601"/>
      <c r="J261" s="62" t="s">
        <v>1606</v>
      </c>
    </row>
    <row r="262" spans="1:10" ht="15.75" x14ac:dyDescent="0.25">
      <c r="A262" s="582"/>
      <c r="B262" s="607" t="s">
        <v>721</v>
      </c>
      <c r="C262" s="538" t="s">
        <v>378</v>
      </c>
      <c r="D262" s="538"/>
      <c r="E262" s="599" t="s">
        <v>1497</v>
      </c>
      <c r="F262" s="599" t="s">
        <v>1526</v>
      </c>
      <c r="G262" s="62" t="s">
        <v>1499</v>
      </c>
      <c r="H262" s="601" t="s">
        <v>1602</v>
      </c>
      <c r="I262" s="601"/>
      <c r="J262" s="62" t="s">
        <v>1606</v>
      </c>
    </row>
    <row r="263" spans="1:10" ht="15.75" x14ac:dyDescent="0.25">
      <c r="A263" s="582"/>
      <c r="B263" s="607" t="s">
        <v>723</v>
      </c>
      <c r="C263" s="538" t="s">
        <v>378</v>
      </c>
      <c r="D263" s="538"/>
      <c r="E263" s="599" t="s">
        <v>1497</v>
      </c>
      <c r="F263" s="599" t="s">
        <v>1526</v>
      </c>
      <c r="G263" s="62" t="s">
        <v>1499</v>
      </c>
      <c r="H263" s="601" t="s">
        <v>1602</v>
      </c>
      <c r="I263" s="601"/>
      <c r="J263" s="62" t="s">
        <v>1606</v>
      </c>
    </row>
    <row r="264" spans="1:10" ht="15.75" x14ac:dyDescent="0.25">
      <c r="A264" s="582"/>
      <c r="B264" s="607" t="s">
        <v>724</v>
      </c>
      <c r="C264" s="538" t="s">
        <v>378</v>
      </c>
      <c r="D264" s="538"/>
      <c r="E264" s="599" t="s">
        <v>1497</v>
      </c>
      <c r="F264" s="599" t="s">
        <v>1526</v>
      </c>
      <c r="G264" s="62" t="s">
        <v>1499</v>
      </c>
      <c r="H264" s="601" t="s">
        <v>1602</v>
      </c>
      <c r="I264" s="601"/>
      <c r="J264" s="62" t="s">
        <v>1608</v>
      </c>
    </row>
    <row r="265" spans="1:10" ht="15.75" x14ac:dyDescent="0.25">
      <c r="A265" s="582"/>
      <c r="B265" s="607" t="s">
        <v>726</v>
      </c>
      <c r="C265" s="538" t="s">
        <v>378</v>
      </c>
      <c r="D265" s="538"/>
      <c r="E265" s="599" t="s">
        <v>1497</v>
      </c>
      <c r="F265" s="599" t="s">
        <v>1526</v>
      </c>
      <c r="G265" s="62" t="s">
        <v>1499</v>
      </c>
      <c r="H265" s="601" t="s">
        <v>1602</v>
      </c>
      <c r="I265" s="601"/>
      <c r="J265" s="62" t="s">
        <v>1608</v>
      </c>
    </row>
    <row r="266" spans="1:10" ht="15.75" x14ac:dyDescent="0.25">
      <c r="A266" s="582"/>
      <c r="B266" s="607" t="s">
        <v>727</v>
      </c>
      <c r="C266" s="538" t="s">
        <v>378</v>
      </c>
      <c r="D266" s="538"/>
      <c r="E266" s="599" t="s">
        <v>1497</v>
      </c>
      <c r="F266" s="599" t="s">
        <v>1526</v>
      </c>
      <c r="G266" s="62" t="s">
        <v>1538</v>
      </c>
      <c r="H266" s="601" t="s">
        <v>1602</v>
      </c>
      <c r="I266" s="601"/>
      <c r="J266" s="62"/>
    </row>
    <row r="267" spans="1:10" ht="15.75" x14ac:dyDescent="0.25">
      <c r="A267" s="582"/>
      <c r="B267" s="607" t="s">
        <v>728</v>
      </c>
      <c r="C267" s="538" t="s">
        <v>378</v>
      </c>
      <c r="D267" s="538"/>
      <c r="E267" s="599" t="s">
        <v>1497</v>
      </c>
      <c r="F267" s="599" t="s">
        <v>1526</v>
      </c>
      <c r="G267" s="62" t="s">
        <v>1499</v>
      </c>
      <c r="H267" s="601" t="s">
        <v>1602</v>
      </c>
      <c r="I267" s="601"/>
      <c r="J267" s="62"/>
    </row>
    <row r="268" spans="1:10" ht="15.75" x14ac:dyDescent="0.25">
      <c r="A268" s="582"/>
      <c r="B268" s="607" t="s">
        <v>730</v>
      </c>
      <c r="C268" s="538" t="s">
        <v>378</v>
      </c>
      <c r="D268" s="538"/>
      <c r="E268" s="599" t="s">
        <v>1497</v>
      </c>
      <c r="F268" s="599" t="s">
        <v>1526</v>
      </c>
      <c r="G268" s="62" t="s">
        <v>1499</v>
      </c>
      <c r="H268" s="601" t="s">
        <v>1602</v>
      </c>
      <c r="I268" s="601"/>
      <c r="J268" s="62"/>
    </row>
    <row r="269" spans="1:10" ht="15.75" x14ac:dyDescent="0.25">
      <c r="A269" s="582"/>
      <c r="B269" s="607" t="s">
        <v>732</v>
      </c>
      <c r="C269" s="538" t="s">
        <v>378</v>
      </c>
      <c r="D269" s="538"/>
      <c r="E269" s="599" t="s">
        <v>1497</v>
      </c>
      <c r="F269" s="599" t="s">
        <v>1526</v>
      </c>
      <c r="G269" s="62" t="s">
        <v>1499</v>
      </c>
      <c r="H269" s="601" t="s">
        <v>1602</v>
      </c>
      <c r="I269" s="601"/>
      <c r="J269" s="62"/>
    </row>
    <row r="270" spans="1:10" ht="15.75" x14ac:dyDescent="0.25">
      <c r="A270" s="582"/>
      <c r="B270" s="607" t="s">
        <v>1609</v>
      </c>
      <c r="C270" s="538" t="s">
        <v>378</v>
      </c>
      <c r="D270" s="538"/>
      <c r="E270" s="599" t="s">
        <v>1497</v>
      </c>
      <c r="F270" s="599" t="s">
        <v>1498</v>
      </c>
      <c r="G270" s="62" t="s">
        <v>1499</v>
      </c>
      <c r="H270" s="601" t="s">
        <v>1602</v>
      </c>
      <c r="I270" s="601"/>
      <c r="J270" s="62"/>
    </row>
    <row r="271" spans="1:10" ht="15.75" x14ac:dyDescent="0.25">
      <c r="A271" s="582"/>
      <c r="B271" s="607" t="s">
        <v>1610</v>
      </c>
      <c r="C271" s="538" t="s">
        <v>378</v>
      </c>
      <c r="D271" s="538"/>
      <c r="E271" s="599" t="s">
        <v>1497</v>
      </c>
      <c r="F271" s="599" t="s">
        <v>1498</v>
      </c>
      <c r="G271" s="62" t="s">
        <v>1499</v>
      </c>
      <c r="H271" s="601" t="s">
        <v>1602</v>
      </c>
      <c r="I271" s="601"/>
      <c r="J271" s="62"/>
    </row>
    <row r="272" spans="1:10" ht="15.75" x14ac:dyDescent="0.25">
      <c r="A272" s="582"/>
      <c r="B272" s="607" t="s">
        <v>1611</v>
      </c>
      <c r="C272" s="538" t="s">
        <v>378</v>
      </c>
      <c r="D272" s="538"/>
      <c r="E272" s="599" t="s">
        <v>1497</v>
      </c>
      <c r="F272" s="599" t="s">
        <v>1498</v>
      </c>
      <c r="G272" s="62" t="s">
        <v>1499</v>
      </c>
      <c r="H272" s="601" t="s">
        <v>1602</v>
      </c>
      <c r="I272" s="601"/>
      <c r="J272" s="62"/>
    </row>
    <row r="273" spans="1:10" ht="15.75" x14ac:dyDescent="0.25">
      <c r="A273" s="582"/>
      <c r="B273" s="607" t="s">
        <v>724</v>
      </c>
      <c r="C273" s="538" t="s">
        <v>378</v>
      </c>
      <c r="D273" s="538"/>
      <c r="E273" s="599" t="s">
        <v>1497</v>
      </c>
      <c r="F273" s="599" t="s">
        <v>1498</v>
      </c>
      <c r="G273" s="62" t="s">
        <v>1499</v>
      </c>
      <c r="H273" s="601" t="s">
        <v>1602</v>
      </c>
      <c r="I273" s="601"/>
      <c r="J273" s="62" t="s">
        <v>1592</v>
      </c>
    </row>
    <row r="274" spans="1:10" ht="15.75" x14ac:dyDescent="0.25">
      <c r="A274" s="582"/>
      <c r="B274" s="607" t="s">
        <v>761</v>
      </c>
      <c r="C274" s="538" t="s">
        <v>378</v>
      </c>
      <c r="D274" s="538"/>
      <c r="E274" s="599" t="s">
        <v>1497</v>
      </c>
      <c r="F274" s="599" t="s">
        <v>1498</v>
      </c>
      <c r="G274" s="62" t="s">
        <v>1499</v>
      </c>
      <c r="H274" s="601" t="s">
        <v>1017</v>
      </c>
      <c r="I274" s="601"/>
      <c r="J274" s="62"/>
    </row>
    <row r="275" spans="1:10" ht="15.75" x14ac:dyDescent="0.25">
      <c r="A275" s="582"/>
      <c r="B275" s="607" t="s">
        <v>763</v>
      </c>
      <c r="C275" s="538" t="s">
        <v>378</v>
      </c>
      <c r="D275" s="538"/>
      <c r="E275" s="599" t="s">
        <v>1497</v>
      </c>
      <c r="F275" s="599" t="s">
        <v>1498</v>
      </c>
      <c r="G275" s="62" t="s">
        <v>1499</v>
      </c>
      <c r="H275" s="601" t="s">
        <v>1017</v>
      </c>
      <c r="I275" s="601"/>
      <c r="J275" s="62"/>
    </row>
    <row r="276" spans="1:10" ht="15.75" x14ac:dyDescent="0.25">
      <c r="A276" s="582"/>
      <c r="B276" s="607" t="s">
        <v>765</v>
      </c>
      <c r="C276" s="538" t="s">
        <v>378</v>
      </c>
      <c r="D276" s="538"/>
      <c r="E276" s="599" t="s">
        <v>1497</v>
      </c>
      <c r="F276" s="599" t="s">
        <v>1498</v>
      </c>
      <c r="G276" s="62" t="s">
        <v>1499</v>
      </c>
      <c r="H276" s="601" t="s">
        <v>1017</v>
      </c>
      <c r="I276" s="601"/>
      <c r="J276" s="62"/>
    </row>
    <row r="277" spans="1:10" ht="15.75" x14ac:dyDescent="0.25">
      <c r="A277" s="582"/>
      <c r="B277" s="607" t="s">
        <v>766</v>
      </c>
      <c r="C277" s="538" t="s">
        <v>378</v>
      </c>
      <c r="D277" s="538"/>
      <c r="E277" s="599" t="s">
        <v>1497</v>
      </c>
      <c r="F277" s="599" t="s">
        <v>1498</v>
      </c>
      <c r="G277" s="62" t="s">
        <v>1499</v>
      </c>
      <c r="H277" s="601" t="s">
        <v>1017</v>
      </c>
      <c r="I277" s="601"/>
      <c r="J277" s="62"/>
    </row>
    <row r="278" spans="1:10" ht="15.75" x14ac:dyDescent="0.25">
      <c r="A278" s="582"/>
      <c r="B278" s="607" t="s">
        <v>767</v>
      </c>
      <c r="C278" s="538" t="s">
        <v>378</v>
      </c>
      <c r="D278" s="538"/>
      <c r="E278" s="599" t="s">
        <v>1497</v>
      </c>
      <c r="F278" s="599" t="s">
        <v>1498</v>
      </c>
      <c r="G278" s="62" t="s">
        <v>1499</v>
      </c>
      <c r="H278" s="601" t="s">
        <v>1017</v>
      </c>
      <c r="I278" s="601"/>
      <c r="J278" s="62"/>
    </row>
    <row r="279" spans="1:10" ht="15.75" x14ac:dyDescent="0.25">
      <c r="A279" s="582"/>
      <c r="B279" s="607" t="s">
        <v>769</v>
      </c>
      <c r="C279" s="538" t="s">
        <v>378</v>
      </c>
      <c r="D279" s="538"/>
      <c r="E279" s="599" t="s">
        <v>1497</v>
      </c>
      <c r="F279" s="599" t="s">
        <v>1498</v>
      </c>
      <c r="G279" s="62" t="s">
        <v>1499</v>
      </c>
      <c r="H279" s="601" t="s">
        <v>1017</v>
      </c>
      <c r="I279" s="601"/>
      <c r="J279" s="62"/>
    </row>
    <row r="280" spans="1:10" ht="15.75" x14ac:dyDescent="0.25">
      <c r="A280" s="582"/>
      <c r="B280" s="607" t="s">
        <v>770</v>
      </c>
      <c r="C280" s="538" t="s">
        <v>378</v>
      </c>
      <c r="D280" s="538"/>
      <c r="E280" s="599" t="s">
        <v>1497</v>
      </c>
      <c r="F280" s="599" t="s">
        <v>1498</v>
      </c>
      <c r="G280" s="62" t="s">
        <v>1499</v>
      </c>
      <c r="H280" s="601" t="s">
        <v>1017</v>
      </c>
      <c r="I280" s="601"/>
      <c r="J280" s="62"/>
    </row>
    <row r="281" spans="1:10" ht="15.75" x14ac:dyDescent="0.25">
      <c r="A281" s="582"/>
      <c r="B281" s="607" t="s">
        <v>771</v>
      </c>
      <c r="C281" s="538" t="s">
        <v>378</v>
      </c>
      <c r="D281" s="538"/>
      <c r="E281" s="599" t="s">
        <v>1497</v>
      </c>
      <c r="F281" s="599" t="s">
        <v>1498</v>
      </c>
      <c r="G281" s="62" t="s">
        <v>1499</v>
      </c>
      <c r="H281" s="601" t="s">
        <v>1017</v>
      </c>
      <c r="I281" s="601"/>
      <c r="J281" s="62"/>
    </row>
    <row r="282" spans="1:10" ht="15.75" x14ac:dyDescent="0.25">
      <c r="A282" s="582"/>
      <c r="B282" s="607" t="s">
        <v>772</v>
      </c>
      <c r="C282" s="538" t="s">
        <v>378</v>
      </c>
      <c r="D282" s="538"/>
      <c r="E282" s="599" t="s">
        <v>1497</v>
      </c>
      <c r="F282" s="599" t="s">
        <v>1498</v>
      </c>
      <c r="G282" s="62" t="s">
        <v>1499</v>
      </c>
      <c r="H282" s="601" t="s">
        <v>1017</v>
      </c>
      <c r="I282" s="601"/>
      <c r="J282" s="62"/>
    </row>
    <row r="283" spans="1:10" ht="15.75" x14ac:dyDescent="0.25">
      <c r="A283" s="582"/>
      <c r="B283" s="607" t="s">
        <v>773</v>
      </c>
      <c r="C283" s="538" t="s">
        <v>378</v>
      </c>
      <c r="D283" s="538"/>
      <c r="E283" s="599" t="s">
        <v>1497</v>
      </c>
      <c r="F283" s="599" t="s">
        <v>1498</v>
      </c>
      <c r="G283" s="62" t="s">
        <v>1499</v>
      </c>
      <c r="H283" s="601" t="s">
        <v>1017</v>
      </c>
      <c r="I283" s="601"/>
      <c r="J283" s="62"/>
    </row>
    <row r="284" spans="1:10" ht="15.75" x14ac:dyDescent="0.25">
      <c r="A284" s="582"/>
      <c r="B284" s="607" t="s">
        <v>775</v>
      </c>
      <c r="C284" s="538" t="s">
        <v>378</v>
      </c>
      <c r="D284" s="538"/>
      <c r="E284" s="599" t="s">
        <v>1497</v>
      </c>
      <c r="F284" s="599" t="s">
        <v>1498</v>
      </c>
      <c r="G284" s="62" t="s">
        <v>1499</v>
      </c>
      <c r="H284" s="601" t="s">
        <v>1017</v>
      </c>
      <c r="I284" s="601"/>
      <c r="J284" s="62"/>
    </row>
    <row r="285" spans="1:10" ht="15.75" x14ac:dyDescent="0.25">
      <c r="A285" s="582"/>
      <c r="B285" s="607" t="s">
        <v>777</v>
      </c>
      <c r="C285" s="538" t="s">
        <v>378</v>
      </c>
      <c r="D285" s="538"/>
      <c r="E285" s="599" t="s">
        <v>1497</v>
      </c>
      <c r="F285" s="599" t="s">
        <v>1498</v>
      </c>
      <c r="G285" s="62" t="s">
        <v>1499</v>
      </c>
      <c r="H285" s="601" t="s">
        <v>1017</v>
      </c>
      <c r="I285" s="601"/>
      <c r="J285" s="62"/>
    </row>
    <row r="286" spans="1:10" ht="15.75" x14ac:dyDescent="0.25">
      <c r="A286" s="582"/>
      <c r="B286" s="607" t="s">
        <v>778</v>
      </c>
      <c r="C286" s="538" t="s">
        <v>378</v>
      </c>
      <c r="D286" s="538"/>
      <c r="E286" s="599" t="s">
        <v>1497</v>
      </c>
      <c r="F286" s="599" t="s">
        <v>1498</v>
      </c>
      <c r="G286" s="62" t="s">
        <v>1499</v>
      </c>
      <c r="H286" s="601" t="s">
        <v>1017</v>
      </c>
      <c r="I286" s="601"/>
      <c r="J286" s="62"/>
    </row>
  </sheetData>
  <autoFilter ref="A6:M286" xr:uid="{27D67D26-E869-4CC7-813A-1CBCE5D5D199}"/>
  <mergeCells count="1">
    <mergeCell ref="A4:H4"/>
  </mergeCell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82AA4-A483-4517-943A-BCB582D524C6}">
  <sheetPr codeName="Hoja12"/>
  <dimension ref="A1:C65"/>
  <sheetViews>
    <sheetView workbookViewId="0">
      <selection activeCell="B4" sqref="B4"/>
    </sheetView>
  </sheetViews>
  <sheetFormatPr baseColWidth="10" defaultColWidth="11.42578125" defaultRowHeight="15" x14ac:dyDescent="0.25"/>
  <cols>
    <col min="1" max="1" width="47.5703125" bestFit="1" customWidth="1"/>
    <col min="2" max="3" width="31.42578125" style="329" bestFit="1" customWidth="1"/>
  </cols>
  <sheetData>
    <row r="1" spans="1:3" x14ac:dyDescent="0.25">
      <c r="A1" s="327" t="s">
        <v>301</v>
      </c>
      <c r="B1" s="329" t="s">
        <v>1612</v>
      </c>
    </row>
    <row r="3" spans="1:3" x14ac:dyDescent="0.25">
      <c r="A3" s="327" t="s">
        <v>1613</v>
      </c>
      <c r="B3" s="329" t="s">
        <v>1614</v>
      </c>
      <c r="C3" s="329" t="s">
        <v>1615</v>
      </c>
    </row>
    <row r="4" spans="1:3" x14ac:dyDescent="0.25">
      <c r="A4" s="328" t="s">
        <v>77</v>
      </c>
      <c r="B4" s="329">
        <v>0</v>
      </c>
      <c r="C4" s="329">
        <v>0</v>
      </c>
    </row>
    <row r="5" spans="1:3" x14ac:dyDescent="0.25">
      <c r="A5" s="328" t="s">
        <v>78</v>
      </c>
      <c r="B5" s="329">
        <v>0</v>
      </c>
      <c r="C5" s="329">
        <v>0</v>
      </c>
    </row>
    <row r="6" spans="1:3" x14ac:dyDescent="0.25">
      <c r="A6" s="328" t="s">
        <v>79</v>
      </c>
      <c r="B6" s="329">
        <v>0</v>
      </c>
      <c r="C6" s="329">
        <v>0</v>
      </c>
    </row>
    <row r="7" spans="1:3" x14ac:dyDescent="0.25">
      <c r="A7" s="328" t="s">
        <v>80</v>
      </c>
      <c r="B7" s="329">
        <v>0</v>
      </c>
      <c r="C7" s="329">
        <v>0</v>
      </c>
    </row>
    <row r="8" spans="1:3" x14ac:dyDescent="0.25">
      <c r="A8" s="328" t="s">
        <v>81</v>
      </c>
      <c r="B8" s="329">
        <v>0</v>
      </c>
      <c r="C8" s="329">
        <v>0</v>
      </c>
    </row>
    <row r="9" spans="1:3" x14ac:dyDescent="0.25">
      <c r="A9" s="328" t="s">
        <v>82</v>
      </c>
      <c r="B9" s="329">
        <v>0</v>
      </c>
      <c r="C9" s="329">
        <v>0</v>
      </c>
    </row>
    <row r="10" spans="1:3" x14ac:dyDescent="0.25">
      <c r="A10" s="328" t="s">
        <v>83</v>
      </c>
      <c r="B10" s="329">
        <v>0</v>
      </c>
      <c r="C10" s="329">
        <v>0</v>
      </c>
    </row>
    <row r="11" spans="1:3" x14ac:dyDescent="0.25">
      <c r="A11" s="328" t="s">
        <v>84</v>
      </c>
      <c r="B11" s="329">
        <v>0</v>
      </c>
      <c r="C11" s="329">
        <v>0</v>
      </c>
    </row>
    <row r="12" spans="1:3" x14ac:dyDescent="0.25">
      <c r="A12" s="328" t="s">
        <v>85</v>
      </c>
      <c r="B12" s="329">
        <v>0</v>
      </c>
      <c r="C12" s="329">
        <v>0</v>
      </c>
    </row>
    <row r="13" spans="1:3" x14ac:dyDescent="0.25">
      <c r="A13" s="328" t="s">
        <v>87</v>
      </c>
      <c r="B13" s="329">
        <v>849589.77599999995</v>
      </c>
      <c r="C13" s="329">
        <v>13485.552</v>
      </c>
    </row>
    <row r="14" spans="1:3" x14ac:dyDescent="0.25">
      <c r="A14" s="328" t="s">
        <v>88</v>
      </c>
      <c r="B14" s="329">
        <v>0</v>
      </c>
      <c r="C14" s="329">
        <v>0</v>
      </c>
    </row>
    <row r="15" spans="1:3" x14ac:dyDescent="0.25">
      <c r="A15" s="328" t="s">
        <v>89</v>
      </c>
      <c r="B15" s="329">
        <v>0</v>
      </c>
      <c r="C15" s="329">
        <v>0</v>
      </c>
    </row>
    <row r="16" spans="1:3" x14ac:dyDescent="0.25">
      <c r="A16" s="328" t="s">
        <v>90</v>
      </c>
      <c r="B16" s="329">
        <v>0</v>
      </c>
      <c r="C16" s="329">
        <v>0</v>
      </c>
    </row>
    <row r="17" spans="1:3" x14ac:dyDescent="0.25">
      <c r="A17" s="328" t="s">
        <v>92</v>
      </c>
      <c r="B17" s="329">
        <v>1197000</v>
      </c>
      <c r="C17" s="329">
        <v>19000</v>
      </c>
    </row>
    <row r="18" spans="1:3" x14ac:dyDescent="0.25">
      <c r="A18" s="328" t="s">
        <v>93</v>
      </c>
      <c r="B18" s="329">
        <v>359680</v>
      </c>
      <c r="C18" s="329">
        <v>5709.2063492063489</v>
      </c>
    </row>
    <row r="19" spans="1:3" x14ac:dyDescent="0.25">
      <c r="A19" s="328" t="s">
        <v>94</v>
      </c>
      <c r="B19" s="329">
        <v>6737999.9400000004</v>
      </c>
      <c r="C19" s="329">
        <v>106952.38</v>
      </c>
    </row>
    <row r="20" spans="1:3" x14ac:dyDescent="0.25">
      <c r="A20" s="328" t="s">
        <v>95</v>
      </c>
      <c r="B20" s="329">
        <v>5909348.6004999997</v>
      </c>
      <c r="C20" s="329">
        <v>93799.184134920637</v>
      </c>
    </row>
    <row r="21" spans="1:3" x14ac:dyDescent="0.25">
      <c r="A21" s="328" t="s">
        <v>96</v>
      </c>
      <c r="B21" s="329">
        <v>735421.05</v>
      </c>
      <c r="C21" s="329">
        <v>11673.35</v>
      </c>
    </row>
    <row r="22" spans="1:3" x14ac:dyDescent="0.25">
      <c r="A22" s="328" t="s">
        <v>97</v>
      </c>
      <c r="B22" s="329">
        <v>0</v>
      </c>
      <c r="C22" s="329">
        <v>0</v>
      </c>
    </row>
    <row r="23" spans="1:3" x14ac:dyDescent="0.25">
      <c r="A23" s="328" t="s">
        <v>98</v>
      </c>
      <c r="B23" s="329">
        <v>0</v>
      </c>
      <c r="C23" s="329">
        <v>0</v>
      </c>
    </row>
    <row r="24" spans="1:3" x14ac:dyDescent="0.25">
      <c r="A24" s="328" t="s">
        <v>100</v>
      </c>
      <c r="B24" s="329">
        <v>0</v>
      </c>
      <c r="C24" s="329">
        <v>0</v>
      </c>
    </row>
    <row r="25" spans="1:3" x14ac:dyDescent="0.25">
      <c r="A25" s="328" t="s">
        <v>101</v>
      </c>
      <c r="B25" s="329">
        <v>0</v>
      </c>
      <c r="C25" s="329">
        <v>0</v>
      </c>
    </row>
    <row r="26" spans="1:3" x14ac:dyDescent="0.25">
      <c r="A26" s="328" t="s">
        <v>102</v>
      </c>
      <c r="B26" s="329">
        <v>10515126.0186</v>
      </c>
      <c r="C26" s="329">
        <v>166906.7622</v>
      </c>
    </row>
    <row r="27" spans="1:3" x14ac:dyDescent="0.25">
      <c r="A27" s="328" t="s">
        <v>103</v>
      </c>
      <c r="B27" s="329">
        <v>1243109.7</v>
      </c>
      <c r="C27" s="329">
        <v>19731.900000000001</v>
      </c>
    </row>
    <row r="28" spans="1:3" x14ac:dyDescent="0.25">
      <c r="A28" s="328" t="s">
        <v>106</v>
      </c>
      <c r="B28" s="329">
        <v>0</v>
      </c>
      <c r="C28" s="329">
        <v>0</v>
      </c>
    </row>
    <row r="29" spans="1:3" x14ac:dyDescent="0.25">
      <c r="A29" s="328" t="s">
        <v>108</v>
      </c>
      <c r="B29" s="329">
        <v>0</v>
      </c>
      <c r="C29" s="329">
        <v>0</v>
      </c>
    </row>
    <row r="30" spans="1:3" x14ac:dyDescent="0.25">
      <c r="A30" s="328" t="s">
        <v>109</v>
      </c>
      <c r="B30" s="329">
        <v>1213917</v>
      </c>
      <c r="C30" s="329">
        <v>19268.523809523809</v>
      </c>
    </row>
    <row r="31" spans="1:3" x14ac:dyDescent="0.25">
      <c r="A31" s="328" t="s">
        <v>111</v>
      </c>
      <c r="B31" s="329">
        <v>7780302.8099999996</v>
      </c>
      <c r="C31" s="329">
        <v>123496.87</v>
      </c>
    </row>
    <row r="32" spans="1:3" x14ac:dyDescent="0.25">
      <c r="A32" s="328" t="s">
        <v>112</v>
      </c>
      <c r="B32" s="329">
        <v>1592607.87</v>
      </c>
      <c r="C32" s="329">
        <v>25279.49</v>
      </c>
    </row>
    <row r="33" spans="1:3" x14ac:dyDescent="0.25">
      <c r="A33" s="328" t="s">
        <v>113</v>
      </c>
      <c r="B33" s="329">
        <v>41610519.357499994</v>
      </c>
      <c r="C33" s="329">
        <v>660484.4342460318</v>
      </c>
    </row>
    <row r="34" spans="1:3" x14ac:dyDescent="0.25">
      <c r="A34" s="328" t="s">
        <v>114</v>
      </c>
      <c r="B34" s="329">
        <v>1727593.875</v>
      </c>
      <c r="C34" s="329">
        <v>27422.125</v>
      </c>
    </row>
    <row r="35" spans="1:3" x14ac:dyDescent="0.25">
      <c r="A35" s="328" t="s">
        <v>115</v>
      </c>
      <c r="B35" s="329">
        <v>1960694.2199999997</v>
      </c>
      <c r="C35" s="329">
        <v>31122.130476190476</v>
      </c>
    </row>
    <row r="36" spans="1:3" x14ac:dyDescent="0.25">
      <c r="A36" s="328" t="s">
        <v>116</v>
      </c>
      <c r="B36" s="329">
        <v>22467956.440000001</v>
      </c>
      <c r="C36" s="329">
        <v>356634.22920634924</v>
      </c>
    </row>
    <row r="37" spans="1:3" x14ac:dyDescent="0.25">
      <c r="A37" s="328" t="s">
        <v>117</v>
      </c>
      <c r="B37" s="329">
        <v>3768431.31</v>
      </c>
      <c r="C37" s="329">
        <v>59816.37</v>
      </c>
    </row>
    <row r="38" spans="1:3" x14ac:dyDescent="0.25">
      <c r="A38" s="328" t="s">
        <v>119</v>
      </c>
      <c r="B38" s="329">
        <v>0</v>
      </c>
      <c r="C38" s="329">
        <v>0</v>
      </c>
    </row>
    <row r="39" spans="1:3" x14ac:dyDescent="0.25">
      <c r="A39" s="328" t="s">
        <v>120</v>
      </c>
      <c r="B39" s="329">
        <v>0</v>
      </c>
      <c r="C39" s="329">
        <v>0</v>
      </c>
    </row>
    <row r="40" spans="1:3" x14ac:dyDescent="0.25">
      <c r="A40" s="328" t="s">
        <v>121</v>
      </c>
      <c r="B40" s="329">
        <v>0</v>
      </c>
      <c r="C40" s="329">
        <v>0</v>
      </c>
    </row>
    <row r="41" spans="1:3" x14ac:dyDescent="0.25">
      <c r="A41" s="328" t="s">
        <v>122</v>
      </c>
      <c r="B41" s="329">
        <v>0</v>
      </c>
      <c r="C41" s="329">
        <v>0</v>
      </c>
    </row>
    <row r="42" spans="1:3" x14ac:dyDescent="0.25">
      <c r="A42" s="328" t="s">
        <v>123</v>
      </c>
      <c r="B42" s="329">
        <v>2392852.0199999996</v>
      </c>
      <c r="C42" s="329">
        <v>37981.778095238093</v>
      </c>
    </row>
    <row r="43" spans="1:3" x14ac:dyDescent="0.25">
      <c r="A43" s="328" t="s">
        <v>125</v>
      </c>
      <c r="B43" s="329">
        <v>1894559</v>
      </c>
      <c r="C43" s="329">
        <v>30072.365079365081</v>
      </c>
    </row>
    <row r="44" spans="1:3" x14ac:dyDescent="0.25">
      <c r="A44" s="328" t="s">
        <v>126</v>
      </c>
      <c r="B44" s="329">
        <v>3025496.0999999996</v>
      </c>
      <c r="C44" s="329">
        <v>48023.747619047615</v>
      </c>
    </row>
    <row r="45" spans="1:3" x14ac:dyDescent="0.25">
      <c r="A45" s="328" t="s">
        <v>128</v>
      </c>
      <c r="B45" s="329">
        <v>3355730.6219999995</v>
      </c>
      <c r="C45" s="329">
        <v>53265.565428571419</v>
      </c>
    </row>
    <row r="46" spans="1:3" x14ac:dyDescent="0.25">
      <c r="A46" s="328" t="s">
        <v>129</v>
      </c>
      <c r="B46" s="329">
        <v>10745733.700000001</v>
      </c>
      <c r="C46" s="329">
        <v>170567.20158730159</v>
      </c>
    </row>
    <row r="47" spans="1:3" x14ac:dyDescent="0.25">
      <c r="A47" s="328" t="s">
        <v>131</v>
      </c>
      <c r="B47" s="329">
        <v>3892337.6409999994</v>
      </c>
      <c r="C47" s="329">
        <v>61783.137158730162</v>
      </c>
    </row>
    <row r="48" spans="1:3" x14ac:dyDescent="0.25">
      <c r="A48" s="328" t="s">
        <v>132</v>
      </c>
      <c r="B48" s="329">
        <v>0</v>
      </c>
      <c r="C48" s="329">
        <v>0</v>
      </c>
    </row>
    <row r="49" spans="1:3" x14ac:dyDescent="0.25">
      <c r="A49" s="328" t="s">
        <v>133</v>
      </c>
      <c r="B49" s="329">
        <v>0</v>
      </c>
      <c r="C49" s="329">
        <v>0</v>
      </c>
    </row>
    <row r="50" spans="1:3" x14ac:dyDescent="0.25">
      <c r="A50" s="328" t="s">
        <v>135</v>
      </c>
      <c r="B50" s="329">
        <v>20243415.219000001</v>
      </c>
      <c r="C50" s="329">
        <v>321324.05109523807</v>
      </c>
    </row>
    <row r="51" spans="1:3" x14ac:dyDescent="0.25">
      <c r="A51" s="328" t="s">
        <v>136</v>
      </c>
      <c r="B51" s="329">
        <v>2073385.59</v>
      </c>
      <c r="C51" s="329">
        <v>32910.882380952382</v>
      </c>
    </row>
    <row r="52" spans="1:3" x14ac:dyDescent="0.25">
      <c r="A52" s="328" t="s">
        <v>138</v>
      </c>
      <c r="B52" s="329">
        <v>2935800.2107402594</v>
      </c>
      <c r="C52" s="329">
        <v>46600.003345083489</v>
      </c>
    </row>
    <row r="53" spans="1:3" x14ac:dyDescent="0.25">
      <c r="A53" s="328" t="s">
        <v>139</v>
      </c>
      <c r="B53" s="329">
        <v>1200000</v>
      </c>
      <c r="C53" s="329">
        <v>19047.619047619046</v>
      </c>
    </row>
    <row r="54" spans="1:3" x14ac:dyDescent="0.25">
      <c r="A54" s="328" t="s">
        <v>140</v>
      </c>
      <c r="B54" s="329">
        <v>4913833.959999999</v>
      </c>
      <c r="C54" s="329">
        <v>77997.364444444451</v>
      </c>
    </row>
    <row r="55" spans="1:3" x14ac:dyDescent="0.25">
      <c r="A55" s="328" t="s">
        <v>142</v>
      </c>
      <c r="B55" s="329">
        <v>2477626.9729999998</v>
      </c>
      <c r="C55" s="329">
        <v>39327.412269841276</v>
      </c>
    </row>
    <row r="56" spans="1:3" x14ac:dyDescent="0.25">
      <c r="A56" s="328" t="s">
        <v>143</v>
      </c>
      <c r="B56" s="329">
        <v>7745542.4000000004</v>
      </c>
      <c r="C56" s="329">
        <v>122945.11746031746</v>
      </c>
    </row>
    <row r="57" spans="1:3" x14ac:dyDescent="0.25">
      <c r="A57" s="328" t="s">
        <v>144</v>
      </c>
      <c r="B57" s="329">
        <v>4814310</v>
      </c>
      <c r="C57" s="329">
        <v>76417.619047619053</v>
      </c>
    </row>
    <row r="58" spans="1:3" x14ac:dyDescent="0.25">
      <c r="A58" s="328" t="s">
        <v>146</v>
      </c>
      <c r="B58" s="329">
        <v>0</v>
      </c>
      <c r="C58" s="329">
        <v>0</v>
      </c>
    </row>
    <row r="59" spans="1:3" x14ac:dyDescent="0.25">
      <c r="A59" s="328" t="s">
        <v>147</v>
      </c>
      <c r="B59" s="329">
        <v>0</v>
      </c>
      <c r="C59" s="329">
        <v>0</v>
      </c>
    </row>
    <row r="60" spans="1:3" x14ac:dyDescent="0.25">
      <c r="A60" s="328" t="s">
        <v>148</v>
      </c>
      <c r="B60" s="329">
        <v>0</v>
      </c>
      <c r="C60" s="329">
        <v>0</v>
      </c>
    </row>
    <row r="61" spans="1:3" x14ac:dyDescent="0.25">
      <c r="A61" s="328" t="s">
        <v>149</v>
      </c>
      <c r="B61" s="329">
        <v>0</v>
      </c>
      <c r="C61" s="329">
        <v>0</v>
      </c>
    </row>
    <row r="62" spans="1:3" x14ac:dyDescent="0.25">
      <c r="A62" s="328" t="s">
        <v>150</v>
      </c>
      <c r="B62" s="329">
        <v>0</v>
      </c>
      <c r="C62" s="329">
        <v>0</v>
      </c>
    </row>
    <row r="63" spans="1:3" x14ac:dyDescent="0.25">
      <c r="A63" s="328" t="s">
        <v>151</v>
      </c>
      <c r="B63" s="329">
        <v>0</v>
      </c>
      <c r="C63" s="329">
        <v>0</v>
      </c>
    </row>
    <row r="64" spans="1:3" x14ac:dyDescent="0.25">
      <c r="A64" s="328" t="s">
        <v>1616</v>
      </c>
      <c r="B64" s="329">
        <v>19606432.499999996</v>
      </c>
      <c r="C64" s="329">
        <v>311213.2142857142</v>
      </c>
    </row>
    <row r="65" spans="1:3" x14ac:dyDescent="0.25">
      <c r="A65" s="328" t="s">
        <v>1617</v>
      </c>
      <c r="B65" s="329">
        <v>200986353.90334025</v>
      </c>
      <c r="C65" s="329">
        <v>3190259.5857673055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FBC-0759-420F-9AFB-F0DC7263C44E}">
  <sheetPr codeName="Hoja13"/>
  <dimension ref="A1:A38"/>
  <sheetViews>
    <sheetView topLeftCell="A4" workbookViewId="0">
      <selection activeCell="A38" sqref="A38"/>
    </sheetView>
  </sheetViews>
  <sheetFormatPr baseColWidth="10" defaultColWidth="68.140625" defaultRowHeight="15" x14ac:dyDescent="0.25"/>
  <cols>
    <col min="1" max="1" width="68.140625" style="325"/>
  </cols>
  <sheetData>
    <row r="1" spans="1:1" ht="31.5" x14ac:dyDescent="0.25">
      <c r="A1" s="323" t="s">
        <v>1618</v>
      </c>
    </row>
    <row r="2" spans="1:1" x14ac:dyDescent="0.25">
      <c r="A2" s="324"/>
    </row>
    <row r="3" spans="1:1" x14ac:dyDescent="0.25">
      <c r="A3" s="324" t="s">
        <v>1619</v>
      </c>
    </row>
    <row r="4" spans="1:1" ht="60" x14ac:dyDescent="0.25">
      <c r="A4" s="325" t="s">
        <v>1620</v>
      </c>
    </row>
    <row r="5" spans="1:1" x14ac:dyDescent="0.25">
      <c r="A5" s="326" t="s">
        <v>1621</v>
      </c>
    </row>
    <row r="6" spans="1:1" x14ac:dyDescent="0.25">
      <c r="A6" s="324" t="s">
        <v>1622</v>
      </c>
    </row>
    <row r="7" spans="1:1" x14ac:dyDescent="0.25">
      <c r="A7" s="324" t="s">
        <v>1623</v>
      </c>
    </row>
    <row r="8" spans="1:1" x14ac:dyDescent="0.25">
      <c r="A8" s="324" t="s">
        <v>1624</v>
      </c>
    </row>
    <row r="9" spans="1:1" x14ac:dyDescent="0.25">
      <c r="A9" s="324" t="s">
        <v>1625</v>
      </c>
    </row>
    <row r="10" spans="1:1" x14ac:dyDescent="0.25">
      <c r="A10" s="324" t="s">
        <v>1626</v>
      </c>
    </row>
    <row r="11" spans="1:1" x14ac:dyDescent="0.25">
      <c r="A11" s="326" t="s">
        <v>1627</v>
      </c>
    </row>
    <row r="12" spans="1:1" x14ac:dyDescent="0.25">
      <c r="A12" s="324" t="s">
        <v>1628</v>
      </c>
    </row>
    <row r="13" spans="1:1" x14ac:dyDescent="0.25">
      <c r="A13" s="326" t="s">
        <v>1629</v>
      </c>
    </row>
    <row r="14" spans="1:1" x14ac:dyDescent="0.25">
      <c r="A14" s="324" t="s">
        <v>1630</v>
      </c>
    </row>
    <row r="15" spans="1:1" x14ac:dyDescent="0.25">
      <c r="A15" s="324" t="s">
        <v>1631</v>
      </c>
    </row>
    <row r="16" spans="1:1" x14ac:dyDescent="0.25">
      <c r="A16" s="326" t="s">
        <v>1632</v>
      </c>
    </row>
    <row r="17" spans="1:1" x14ac:dyDescent="0.25">
      <c r="A17" s="324" t="s">
        <v>1633</v>
      </c>
    </row>
    <row r="18" spans="1:1" x14ac:dyDescent="0.25">
      <c r="A18" s="324" t="s">
        <v>1634</v>
      </c>
    </row>
    <row r="19" spans="1:1" x14ac:dyDescent="0.25">
      <c r="A19" s="326" t="s">
        <v>1635</v>
      </c>
    </row>
    <row r="20" spans="1:1" x14ac:dyDescent="0.25">
      <c r="A20" s="324" t="s">
        <v>1636</v>
      </c>
    </row>
    <row r="21" spans="1:1" x14ac:dyDescent="0.25">
      <c r="A21" s="324" t="s">
        <v>1637</v>
      </c>
    </row>
    <row r="22" spans="1:1" x14ac:dyDescent="0.25">
      <c r="A22" s="324" t="s">
        <v>1638</v>
      </c>
    </row>
    <row r="23" spans="1:1" x14ac:dyDescent="0.25">
      <c r="A23" s="324" t="s">
        <v>1639</v>
      </c>
    </row>
    <row r="24" spans="1:1" x14ac:dyDescent="0.25">
      <c r="A24" s="324" t="s">
        <v>1640</v>
      </c>
    </row>
    <row r="25" spans="1:1" x14ac:dyDescent="0.25">
      <c r="A25" s="324" t="s">
        <v>1641</v>
      </c>
    </row>
    <row r="26" spans="1:1" x14ac:dyDescent="0.25">
      <c r="A26" s="324" t="s">
        <v>1642</v>
      </c>
    </row>
    <row r="27" spans="1:1" x14ac:dyDescent="0.25">
      <c r="A27" s="324" t="s">
        <v>1643</v>
      </c>
    </row>
    <row r="28" spans="1:1" x14ac:dyDescent="0.25">
      <c r="A28" s="324" t="s">
        <v>1644</v>
      </c>
    </row>
    <row r="29" spans="1:1" x14ac:dyDescent="0.25">
      <c r="A29" s="324" t="s">
        <v>1645</v>
      </c>
    </row>
    <row r="30" spans="1:1" x14ac:dyDescent="0.25">
      <c r="A30" s="324" t="s">
        <v>1646</v>
      </c>
    </row>
    <row r="31" spans="1:1" x14ac:dyDescent="0.25">
      <c r="A31" s="324" t="s">
        <v>1647</v>
      </c>
    </row>
    <row r="32" spans="1:1" x14ac:dyDescent="0.25">
      <c r="A32" s="324" t="s">
        <v>1648</v>
      </c>
    </row>
    <row r="33" spans="1:1" x14ac:dyDescent="0.25">
      <c r="A33" s="324" t="s">
        <v>1649</v>
      </c>
    </row>
    <row r="34" spans="1:1" x14ac:dyDescent="0.25">
      <c r="A34" s="324" t="s">
        <v>1650</v>
      </c>
    </row>
    <row r="35" spans="1:1" x14ac:dyDescent="0.25">
      <c r="A35" s="324" t="s">
        <v>1651</v>
      </c>
    </row>
    <row r="36" spans="1:1" x14ac:dyDescent="0.25">
      <c r="A36" s="325" t="s">
        <v>1652</v>
      </c>
    </row>
    <row r="37" spans="1:1" x14ac:dyDescent="0.25">
      <c r="A37" s="324" t="s">
        <v>1653</v>
      </c>
    </row>
    <row r="38" spans="1:1" x14ac:dyDescent="0.25">
      <c r="A38" s="325" t="s">
        <v>1654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C23BF-FBCA-488F-BAA7-76443A40BE8C}">
  <sheetPr codeName="Hoja14">
    <tabColor theme="9" tint="-0.249977111117893"/>
  </sheetPr>
  <dimension ref="A1:O27"/>
  <sheetViews>
    <sheetView showGridLines="0" zoomScaleNormal="100" workbookViewId="0">
      <selection activeCell="E16" sqref="E16"/>
    </sheetView>
  </sheetViews>
  <sheetFormatPr baseColWidth="10" defaultColWidth="11.42578125" defaultRowHeight="15" x14ac:dyDescent="0.25"/>
  <cols>
    <col min="1" max="1" width="16.5703125" style="56" customWidth="1"/>
    <col min="2" max="2" width="28.42578125" style="56" customWidth="1"/>
    <col min="3" max="3" width="21.42578125" style="57" customWidth="1"/>
    <col min="4" max="4" width="6.42578125" style="56" customWidth="1"/>
    <col min="5" max="5" width="27.5703125" style="56" customWidth="1"/>
    <col min="6" max="6" width="19.5703125" style="56" customWidth="1"/>
    <col min="7" max="7" width="4.5703125" style="56" customWidth="1"/>
    <col min="8" max="8" width="27.5703125" style="56" customWidth="1"/>
    <col min="9" max="9" width="19.42578125" style="56" customWidth="1"/>
    <col min="10" max="10" width="4.42578125" style="56" customWidth="1"/>
    <col min="11" max="11" width="24.5703125" style="56" customWidth="1"/>
    <col min="12" max="12" width="19.85546875" style="56" customWidth="1"/>
    <col min="13" max="13" width="5.5703125" style="56" customWidth="1"/>
    <col min="14" max="14" width="22.42578125" style="56" bestFit="1" customWidth="1"/>
    <col min="15" max="15" width="24.5703125" style="56" customWidth="1"/>
    <col min="16" max="16384" width="11.42578125" style="56"/>
  </cols>
  <sheetData>
    <row r="1" spans="1:15" x14ac:dyDescent="0.25">
      <c r="A1" s="106" t="s">
        <v>287</v>
      </c>
      <c r="B1" s="106" t="s">
        <v>1655</v>
      </c>
      <c r="C1" s="105" t="s">
        <v>1656</v>
      </c>
    </row>
    <row r="2" spans="1:15" s="58" customFormat="1" ht="30" x14ac:dyDescent="0.25">
      <c r="A2" s="104"/>
      <c r="B2" s="103" t="s">
        <v>1657</v>
      </c>
      <c r="C2" s="102">
        <v>10000</v>
      </c>
      <c r="E2" s="101" t="s">
        <v>1658</v>
      </c>
      <c r="F2" s="100">
        <v>1</v>
      </c>
    </row>
    <row r="3" spans="1:15" ht="15.75" x14ac:dyDescent="0.25">
      <c r="A3" s="98"/>
      <c r="B3" s="62" t="s">
        <v>1659</v>
      </c>
      <c r="C3" s="96">
        <v>0</v>
      </c>
      <c r="E3" s="62" t="s">
        <v>1660</v>
      </c>
      <c r="F3" s="99">
        <v>1</v>
      </c>
    </row>
    <row r="4" spans="1:15" ht="15.75" x14ac:dyDescent="0.25">
      <c r="A4" s="98"/>
      <c r="B4" s="62" t="s">
        <v>1661</v>
      </c>
      <c r="C4" s="96">
        <v>1000</v>
      </c>
    </row>
    <row r="5" spans="1:15" ht="15.75" x14ac:dyDescent="0.25">
      <c r="A5" s="97">
        <v>57.85</v>
      </c>
      <c r="B5" s="62" t="s">
        <v>1662</v>
      </c>
      <c r="C5" s="96">
        <f>C2+C3+C4</f>
        <v>11000</v>
      </c>
    </row>
    <row r="6" spans="1:15" ht="15.75" x14ac:dyDescent="0.25">
      <c r="A6" s="95"/>
      <c r="C6" s="94"/>
    </row>
    <row r="7" spans="1:15" ht="16.5" thickBot="1" x14ac:dyDescent="0.3">
      <c r="A7" s="95"/>
      <c r="C7" s="94"/>
    </row>
    <row r="8" spans="1:15" s="93" customFormat="1" ht="30" customHeight="1" thickBot="1" x14ac:dyDescent="0.3">
      <c r="B8" s="704" t="s">
        <v>911</v>
      </c>
      <c r="C8" s="705"/>
      <c r="E8" s="704" t="s">
        <v>1663</v>
      </c>
      <c r="F8" s="705"/>
      <c r="H8" s="704" t="s">
        <v>1664</v>
      </c>
      <c r="I8" s="705"/>
      <c r="K8" s="706" t="s">
        <v>1665</v>
      </c>
      <c r="L8" s="707"/>
      <c r="N8" s="706" t="s">
        <v>864</v>
      </c>
      <c r="O8" s="707"/>
    </row>
    <row r="9" spans="1:15" ht="15.75" thickBot="1" x14ac:dyDescent="0.3">
      <c r="B9" s="708" t="s">
        <v>1666</v>
      </c>
      <c r="C9" s="709"/>
      <c r="E9" s="708" t="s">
        <v>1666</v>
      </c>
      <c r="F9" s="709"/>
      <c r="H9" s="708" t="s">
        <v>1666</v>
      </c>
      <c r="I9" s="709"/>
      <c r="K9" s="708" t="s">
        <v>1666</v>
      </c>
      <c r="L9" s="709"/>
      <c r="N9" s="708" t="s">
        <v>1666</v>
      </c>
      <c r="O9" s="709"/>
    </row>
    <row r="10" spans="1:15" s="88" customFormat="1" ht="29.25" customHeight="1" x14ac:dyDescent="0.25">
      <c r="A10" s="92" t="s">
        <v>1667</v>
      </c>
      <c r="B10" s="91">
        <v>12500</v>
      </c>
      <c r="C10" s="89">
        <f>(B10*F2)*$A$5</f>
        <v>723125</v>
      </c>
      <c r="E10" s="90">
        <v>9000</v>
      </c>
      <c r="F10" s="89">
        <f>E10*$A$5</f>
        <v>520650</v>
      </c>
      <c r="H10" s="90">
        <v>41855</v>
      </c>
      <c r="I10" s="89">
        <f>H10*$A$5</f>
        <v>2421311.75</v>
      </c>
      <c r="K10" s="90">
        <v>4500</v>
      </c>
      <c r="L10" s="89">
        <f>K10*$A$5</f>
        <v>260325</v>
      </c>
      <c r="N10" s="90">
        <v>1467.67</v>
      </c>
      <c r="O10" s="89">
        <f>N10*$A$5</f>
        <v>84904.709500000012</v>
      </c>
    </row>
    <row r="11" spans="1:15" s="83" customFormat="1" ht="15.75" customHeight="1" x14ac:dyDescent="0.25">
      <c r="B11" s="87">
        <v>0</v>
      </c>
      <c r="C11" s="86">
        <f>B11*$A$5</f>
        <v>0</v>
      </c>
      <c r="E11" s="85"/>
      <c r="F11" s="84"/>
      <c r="H11" s="85"/>
      <c r="I11" s="84"/>
      <c r="K11" s="85"/>
      <c r="L11" s="84"/>
      <c r="N11" s="85"/>
      <c r="O11" s="84"/>
    </row>
    <row r="12" spans="1:15" s="83" customFormat="1" ht="15.75" customHeight="1" x14ac:dyDescent="0.25">
      <c r="B12" s="702" t="s">
        <v>1668</v>
      </c>
      <c r="C12" s="703"/>
      <c r="E12" s="702" t="s">
        <v>1668</v>
      </c>
      <c r="F12" s="703"/>
      <c r="H12" s="702" t="s">
        <v>1668</v>
      </c>
      <c r="I12" s="703"/>
      <c r="K12" s="702" t="s">
        <v>1668</v>
      </c>
      <c r="L12" s="703"/>
      <c r="N12" s="702" t="s">
        <v>1668</v>
      </c>
      <c r="O12" s="703"/>
    </row>
    <row r="13" spans="1:15" ht="15.75" customHeight="1" x14ac:dyDescent="0.25">
      <c r="B13" s="82" t="s">
        <v>1669</v>
      </c>
      <c r="C13" s="75">
        <f>($C$2*0.0025)*$A$5</f>
        <v>1446.25</v>
      </c>
      <c r="E13" s="82" t="s">
        <v>1669</v>
      </c>
      <c r="F13" s="75">
        <f>($C$5*0.0025)*$A$5</f>
        <v>1590.875</v>
      </c>
      <c r="H13" s="82" t="s">
        <v>1669</v>
      </c>
      <c r="I13" s="75">
        <f>($C$5*0.0025)*$A$5</f>
        <v>1590.875</v>
      </c>
      <c r="K13" s="82" t="s">
        <v>1669</v>
      </c>
      <c r="L13" s="75">
        <f>($C$5*0.0025)*$A$5</f>
        <v>1590.875</v>
      </c>
      <c r="N13" s="82" t="s">
        <v>1669</v>
      </c>
      <c r="O13" s="75">
        <f>($C$5*0.0025)*$A$5</f>
        <v>1590.875</v>
      </c>
    </row>
    <row r="14" spans="1:15" x14ac:dyDescent="0.25">
      <c r="B14" s="82" t="s">
        <v>1670</v>
      </c>
      <c r="C14" s="75">
        <f>($C$5*$A$5)+C10+C13</f>
        <v>1360921.25</v>
      </c>
      <c r="E14" s="82" t="s">
        <v>1670</v>
      </c>
      <c r="F14" s="75">
        <f>($C$5*$A$5)+F10+F13</f>
        <v>1158590.875</v>
      </c>
      <c r="H14" s="82" t="s">
        <v>1670</v>
      </c>
      <c r="I14" s="75">
        <f>($C$5*$A$5)+I10+I13</f>
        <v>3059252.625</v>
      </c>
      <c r="K14" s="82" t="s">
        <v>1670</v>
      </c>
      <c r="L14" s="75">
        <f>($C$5*$A$5)+L10+L13</f>
        <v>898265.875</v>
      </c>
      <c r="N14" s="82" t="s">
        <v>1670</v>
      </c>
      <c r="O14" s="75">
        <f>($C$5*$A$5)+O10+O13</f>
        <v>722845.5845</v>
      </c>
    </row>
    <row r="15" spans="1:15" x14ac:dyDescent="0.25">
      <c r="B15" s="81" t="s">
        <v>1671</v>
      </c>
      <c r="C15" s="74">
        <f>C14*20%</f>
        <v>272184.25</v>
      </c>
      <c r="E15" s="81" t="s">
        <v>1672</v>
      </c>
      <c r="F15" s="72">
        <f>F14*14%</f>
        <v>162202.7225</v>
      </c>
      <c r="H15" s="81" t="s">
        <v>1673</v>
      </c>
      <c r="I15" s="72">
        <f>I14*0%</f>
        <v>0</v>
      </c>
      <c r="K15" s="81" t="s">
        <v>1671</v>
      </c>
      <c r="L15" s="72">
        <f>L14*20%</f>
        <v>179653.17500000002</v>
      </c>
      <c r="N15" s="81" t="s">
        <v>1671</v>
      </c>
      <c r="O15" s="72">
        <f>O14*14%</f>
        <v>101198.38183000001</v>
      </c>
    </row>
    <row r="16" spans="1:15" x14ac:dyDescent="0.25">
      <c r="B16" s="81" t="s">
        <v>1674</v>
      </c>
      <c r="C16" s="74">
        <f>C14*18%</f>
        <v>244965.82499999998</v>
      </c>
      <c r="E16" s="81" t="s">
        <v>1674</v>
      </c>
      <c r="F16" s="72">
        <f>F14*18%</f>
        <v>208546.35749999998</v>
      </c>
      <c r="H16" s="81" t="s">
        <v>1674</v>
      </c>
      <c r="I16" s="72">
        <f>I14*18%</f>
        <v>550665.47250000003</v>
      </c>
      <c r="K16" s="81" t="s">
        <v>1674</v>
      </c>
      <c r="L16" s="72">
        <f>L14*18%</f>
        <v>161687.85749999998</v>
      </c>
      <c r="N16" s="81" t="s">
        <v>1674</v>
      </c>
      <c r="O16" s="72">
        <f>O14*18%</f>
        <v>130112.20521</v>
      </c>
    </row>
    <row r="17" spans="2:15" ht="18" customHeight="1" x14ac:dyDescent="0.25">
      <c r="B17" s="79" t="s">
        <v>1675</v>
      </c>
      <c r="C17" s="80">
        <v>8000</v>
      </c>
      <c r="E17" s="79" t="s">
        <v>1675</v>
      </c>
      <c r="F17" s="78">
        <v>8000</v>
      </c>
      <c r="H17" s="79" t="s">
        <v>1675</v>
      </c>
      <c r="I17" s="78">
        <v>8000</v>
      </c>
      <c r="K17" s="79" t="s">
        <v>1675</v>
      </c>
      <c r="L17" s="78">
        <v>8000</v>
      </c>
      <c r="N17" s="79" t="s">
        <v>1675</v>
      </c>
      <c r="O17" s="78">
        <v>8000</v>
      </c>
    </row>
    <row r="18" spans="2:15" x14ac:dyDescent="0.25">
      <c r="B18" s="76" t="s">
        <v>1676</v>
      </c>
      <c r="C18" s="77">
        <v>7000</v>
      </c>
      <c r="E18" s="76" t="s">
        <v>1676</v>
      </c>
      <c r="F18" s="75">
        <v>5800</v>
      </c>
      <c r="H18" s="76" t="s">
        <v>1676</v>
      </c>
      <c r="I18" s="75">
        <v>5800</v>
      </c>
      <c r="K18" s="76" t="s">
        <v>1676</v>
      </c>
      <c r="L18" s="75">
        <v>5800</v>
      </c>
      <c r="N18" s="76" t="s">
        <v>1676</v>
      </c>
      <c r="O18" s="75">
        <v>5800</v>
      </c>
    </row>
    <row r="19" spans="2:15" x14ac:dyDescent="0.25">
      <c r="B19" s="73" t="s">
        <v>1677</v>
      </c>
      <c r="C19" s="74">
        <v>6000</v>
      </c>
      <c r="E19" s="73" t="s">
        <v>1677</v>
      </c>
      <c r="F19" s="72">
        <v>6000</v>
      </c>
      <c r="H19" s="73" t="s">
        <v>1677</v>
      </c>
      <c r="I19" s="72">
        <v>6000</v>
      </c>
      <c r="K19" s="73" t="s">
        <v>1677</v>
      </c>
      <c r="L19" s="72">
        <v>6000</v>
      </c>
      <c r="N19" s="73" t="s">
        <v>1677</v>
      </c>
      <c r="O19" s="72">
        <v>6000</v>
      </c>
    </row>
    <row r="20" spans="2:15" ht="31.5" customHeight="1" thickBot="1" x14ac:dyDescent="0.3">
      <c r="B20" s="70" t="s">
        <v>1678</v>
      </c>
      <c r="C20" s="71">
        <f>(1750+1500+4000)*F2</f>
        <v>7250</v>
      </c>
      <c r="E20" s="70" t="s">
        <v>1678</v>
      </c>
      <c r="F20" s="69">
        <f>1750+1500+4000</f>
        <v>7250</v>
      </c>
      <c r="H20" s="70" t="s">
        <v>1678</v>
      </c>
      <c r="I20" s="69">
        <f>1750+1500+4000</f>
        <v>7250</v>
      </c>
      <c r="K20" s="70" t="s">
        <v>1678</v>
      </c>
      <c r="L20" s="69">
        <f>1750+1500+4000</f>
        <v>7250</v>
      </c>
      <c r="N20" s="70" t="s">
        <v>1678</v>
      </c>
      <c r="O20" s="69">
        <f>1750+1500+4000</f>
        <v>7250</v>
      </c>
    </row>
    <row r="21" spans="2:15" s="66" customFormat="1" ht="36.75" customHeight="1" x14ac:dyDescent="0.25">
      <c r="B21" s="68" t="s">
        <v>1679</v>
      </c>
      <c r="C21" s="67">
        <f>SUM(C14:C20)</f>
        <v>1906321.325</v>
      </c>
      <c r="E21" s="68" t="s">
        <v>1679</v>
      </c>
      <c r="F21" s="67">
        <f>SUM(F14:F20)</f>
        <v>1556389.9549999998</v>
      </c>
      <c r="H21" s="68" t="s">
        <v>1679</v>
      </c>
      <c r="I21" s="67">
        <f>SUM(I14:I20)</f>
        <v>3636968.0975000001</v>
      </c>
      <c r="K21" s="68" t="s">
        <v>1679</v>
      </c>
      <c r="L21" s="67">
        <f>SUM(L14:L20)</f>
        <v>1266656.9075</v>
      </c>
      <c r="N21" s="68" t="s">
        <v>1679</v>
      </c>
      <c r="O21" s="67">
        <f>SUM(O14:O20)</f>
        <v>981206.17154000001</v>
      </c>
    </row>
    <row r="22" spans="2:15" x14ac:dyDescent="0.25">
      <c r="B22" s="62" t="s">
        <v>1680</v>
      </c>
      <c r="C22" s="64">
        <f>C10+C15+C17+C18+C19+C20</f>
        <v>1023559.25</v>
      </c>
      <c r="E22" s="62" t="s">
        <v>1680</v>
      </c>
      <c r="F22" s="64">
        <f>F10+F15+F17+F18+F19+F20</f>
        <v>709902.72250000003</v>
      </c>
      <c r="H22" s="62" t="s">
        <v>1680</v>
      </c>
      <c r="I22" s="64">
        <f>I10+I15+I17+I18+I19+I20</f>
        <v>2448361.75</v>
      </c>
      <c r="K22" s="65" t="s">
        <v>1680</v>
      </c>
      <c r="L22" s="64">
        <f>L10+L15+L17+L18+L19+L20</f>
        <v>467028.17500000005</v>
      </c>
      <c r="N22" s="62" t="s">
        <v>1680</v>
      </c>
      <c r="O22" s="64">
        <f>O10+O15+O17+O18+O19+O20</f>
        <v>213153.09133000002</v>
      </c>
    </row>
    <row r="23" spans="2:15" x14ac:dyDescent="0.25">
      <c r="B23" s="62" t="s">
        <v>1681</v>
      </c>
      <c r="C23" s="64">
        <f>$C$5*$A$5</f>
        <v>636350</v>
      </c>
      <c r="E23" s="62" t="s">
        <v>1681</v>
      </c>
      <c r="F23" s="64">
        <f>$C$5*$A$5</f>
        <v>636350</v>
      </c>
      <c r="H23" s="62" t="s">
        <v>1681</v>
      </c>
      <c r="I23" s="64">
        <f>$C$5*$A$5</f>
        <v>636350</v>
      </c>
      <c r="K23" s="62" t="s">
        <v>1681</v>
      </c>
      <c r="L23" s="64">
        <f>$C$5*$A$5</f>
        <v>636350</v>
      </c>
      <c r="N23" s="62" t="s">
        <v>1681</v>
      </c>
      <c r="O23" s="64">
        <f>$C$5*$A$5</f>
        <v>636350</v>
      </c>
    </row>
    <row r="24" spans="2:15" x14ac:dyDescent="0.25">
      <c r="B24" s="62" t="s">
        <v>1674</v>
      </c>
      <c r="C24" s="63">
        <f>C16</f>
        <v>244965.82499999998</v>
      </c>
      <c r="E24" s="62" t="s">
        <v>1674</v>
      </c>
      <c r="F24" s="63">
        <f>F16</f>
        <v>208546.35749999998</v>
      </c>
      <c r="H24" s="62" t="s">
        <v>1674</v>
      </c>
      <c r="I24" s="63">
        <f>I16</f>
        <v>550665.47250000003</v>
      </c>
      <c r="K24" s="62" t="s">
        <v>1674</v>
      </c>
      <c r="L24" s="63">
        <f>L16</f>
        <v>161687.85749999998</v>
      </c>
      <c r="N24" s="62" t="s">
        <v>1674</v>
      </c>
      <c r="O24" s="63">
        <f>O16</f>
        <v>130112.20521</v>
      </c>
    </row>
    <row r="25" spans="2:15" x14ac:dyDescent="0.25">
      <c r="B25" s="62" t="s">
        <v>1682</v>
      </c>
      <c r="C25" s="61">
        <f>C22/C23</f>
        <v>1.6084847175296613</v>
      </c>
      <c r="E25" s="62" t="s">
        <v>1682</v>
      </c>
      <c r="F25" s="61">
        <f>F22/F23</f>
        <v>1.1155853264712816</v>
      </c>
      <c r="H25" s="62" t="s">
        <v>1682</v>
      </c>
      <c r="I25" s="61">
        <f>I22/I23</f>
        <v>3.8475080537440087</v>
      </c>
      <c r="K25" s="62" t="s">
        <v>1682</v>
      </c>
      <c r="L25" s="61">
        <f>L22/L23</f>
        <v>0.73391714465309976</v>
      </c>
      <c r="N25" s="62" t="s">
        <v>1682</v>
      </c>
      <c r="O25" s="61">
        <f>O22/O23</f>
        <v>0.33496203556219067</v>
      </c>
    </row>
    <row r="26" spans="2:15" x14ac:dyDescent="0.25">
      <c r="B26" s="60" t="s">
        <v>1683</v>
      </c>
      <c r="C26" s="59">
        <f>(C22+C24)/C23</f>
        <v>1.9934392629842068</v>
      </c>
      <c r="E26" s="60" t="s">
        <v>1683</v>
      </c>
      <c r="F26" s="59">
        <f>(F22+F24)/F23</f>
        <v>1.4433080537440088</v>
      </c>
      <c r="H26" s="60" t="s">
        <v>1683</v>
      </c>
      <c r="I26" s="59">
        <f>(I22+I24)/I23</f>
        <v>4.712858053744009</v>
      </c>
      <c r="K26" s="60" t="s">
        <v>1683</v>
      </c>
      <c r="L26" s="59">
        <f>(L22+L24)/L23</f>
        <v>0.98800350828946326</v>
      </c>
      <c r="N26" s="60" t="s">
        <v>1683</v>
      </c>
      <c r="O26" s="59">
        <f>(O22+O24)/O23</f>
        <v>0.53942845374400883</v>
      </c>
    </row>
    <row r="27" spans="2:15" s="58" customFormat="1" ht="59.25" customHeight="1" x14ac:dyDescent="0.25">
      <c r="B27" s="712" t="s">
        <v>1684</v>
      </c>
      <c r="C27" s="712"/>
      <c r="E27" s="712" t="s">
        <v>1685</v>
      </c>
      <c r="F27" s="712"/>
      <c r="H27" s="712" t="s">
        <v>1686</v>
      </c>
      <c r="I27" s="712"/>
      <c r="K27" s="712" t="s">
        <v>1687</v>
      </c>
      <c r="L27" s="712"/>
      <c r="N27" s="710" t="s">
        <v>1687</v>
      </c>
      <c r="O27" s="711"/>
    </row>
  </sheetData>
  <mergeCells count="20">
    <mergeCell ref="B12:C12"/>
    <mergeCell ref="B8:C8"/>
    <mergeCell ref="B9:C9"/>
    <mergeCell ref="E9:F9"/>
    <mergeCell ref="H9:I9"/>
    <mergeCell ref="E12:F12"/>
    <mergeCell ref="H12:I12"/>
    <mergeCell ref="N27:O27"/>
    <mergeCell ref="B27:C27"/>
    <mergeCell ref="E27:F27"/>
    <mergeCell ref="H27:I27"/>
    <mergeCell ref="K27:L27"/>
    <mergeCell ref="K12:L12"/>
    <mergeCell ref="E8:F8"/>
    <mergeCell ref="H8:I8"/>
    <mergeCell ref="K8:L8"/>
    <mergeCell ref="N8:O8"/>
    <mergeCell ref="N9:O9"/>
    <mergeCell ref="K9:L9"/>
    <mergeCell ref="N12:O12"/>
  </mergeCells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b2fa667-4588-4881-9529-56fb49c453cc" xsi:nil="true"/>
    <lcf76f155ced4ddcb4097134ff3c332f xmlns="66e2d49c-54f0-4ad3-9b99-b0d0debbc4b6">
      <Terms xmlns="http://schemas.microsoft.com/office/infopath/2007/PartnerControls"/>
    </lcf76f155ced4ddcb4097134ff3c332f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F63F6649AD307468957A5075F0F351D" ma:contentTypeVersion="20" ma:contentTypeDescription="Crear nuevo documento." ma:contentTypeScope="" ma:versionID="c08624b0f9acfa229d338fae07c77eff">
  <xsd:schema xmlns:xsd="http://www.w3.org/2001/XMLSchema" xmlns:xs="http://www.w3.org/2001/XMLSchema" xmlns:p="http://schemas.microsoft.com/office/2006/metadata/properties" xmlns:ns1="http://schemas.microsoft.com/sharepoint/v3" xmlns:ns2="66e2d49c-54f0-4ad3-9b99-b0d0debbc4b6" xmlns:ns3="bb2fa667-4588-4881-9529-56fb49c453cc" targetNamespace="http://schemas.microsoft.com/office/2006/metadata/properties" ma:root="true" ma:fieldsID="98cf4d67a75678713553abf6f3c1bdfb" ns1:_="" ns2:_="" ns3:_="">
    <xsd:import namespace="http://schemas.microsoft.com/sharepoint/v3"/>
    <xsd:import namespace="66e2d49c-54f0-4ad3-9b99-b0d0debbc4b6"/>
    <xsd:import namespace="bb2fa667-4588-4881-9529-56fb49c453c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2:MediaServiceSearchProperties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5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6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e2d49c-54f0-4ad3-9b99-b0d0debbc4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b9507462-83c8-406d-8407-3ee08963085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2fa667-4588-4881-9529-56fb49c453cc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293defd7-b99d-4f2d-9e28-6d2d795ea719}" ma:internalName="TaxCatchAll" ma:showField="CatchAllData" ma:web="bb2fa667-4588-4881-9529-56fb49c453c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5FEE89B-ED60-4910-B237-042BF30D6ACA}">
  <ds:schemaRefs>
    <ds:schemaRef ds:uri="http://purl.org/dc/terms/"/>
    <ds:schemaRef ds:uri="http://schemas.microsoft.com/sharepoint/v3"/>
    <ds:schemaRef ds:uri="bb2fa667-4588-4881-9529-56fb49c453cc"/>
    <ds:schemaRef ds:uri="http://www.w3.org/XML/1998/namespace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66e2d49c-54f0-4ad3-9b99-b0d0debbc4b6"/>
    <ds:schemaRef ds:uri="http://purl.org/dc/elements/1.1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6C3D1DC-E6BC-4C42-A1AB-E84E073446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66e2d49c-54f0-4ad3-9b99-b0d0debbc4b6"/>
    <ds:schemaRef ds:uri="bb2fa667-4588-4881-9529-56fb49c453c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3281AE6-55DA-42C1-92D8-53679401B186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6c6c803-0d12-4084-96d3-26b73f9b324d}" enabled="1" method="Privileged" siteId="{a67e2ede-b825-48b9-bbe8-1250eedec66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Consideraciones </vt:lpstr>
      <vt:lpstr>Plan OI</vt:lpstr>
      <vt:lpstr>Presupuesto vs Real</vt:lpstr>
      <vt:lpstr>Presupuesto</vt:lpstr>
      <vt:lpstr>Flujo de Caja</vt:lpstr>
      <vt:lpstr>BD Plan Detallado</vt:lpstr>
      <vt:lpstr>Tiempo-termino Importación</vt:lpstr>
      <vt:lpstr>Seguimiento Veron </vt:lpstr>
      <vt:lpstr>Puntos pendientes</vt:lpstr>
      <vt:lpstr>Pressto</vt:lpstr>
      <vt:lpstr>Tiempo llegada importaciones</vt:lpstr>
      <vt:lpstr>Cronograma Inverso</vt:lpstr>
      <vt:lpstr>Plan del proyecto</vt:lpstr>
      <vt:lpstr>Mapeo de Veron</vt:lpstr>
      <vt:lpstr>AF ETAPA 1</vt:lpstr>
      <vt:lpstr>DETALLE ETAPA 1</vt:lpstr>
      <vt:lpstr>Pre-Liquidar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Alba Luisa Rosario</dc:creator>
  <cp:keywords/>
  <dc:description/>
  <cp:lastModifiedBy>Yaritza Melendez</cp:lastModifiedBy>
  <cp:revision/>
  <dcterms:created xsi:type="dcterms:W3CDTF">2022-08-02T14:47:06Z</dcterms:created>
  <dcterms:modified xsi:type="dcterms:W3CDTF">2026-10-06T20:12:40Z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6c6c803-0d12-4084-96d3-26b73f9b324d_Enabled">
    <vt:lpwstr>true</vt:lpwstr>
  </property>
  <property fmtid="{D5CDD505-2E9C-101B-9397-08002B2CF9AE}" pid="3" name="MSIP_Label_66c6c803-0d12-4084-96d3-26b73f9b324d_SetDate">
    <vt:lpwstr>2023-08-18T16:55:19Z</vt:lpwstr>
  </property>
  <property fmtid="{D5CDD505-2E9C-101B-9397-08002B2CF9AE}" pid="4" name="MSIP_Label_66c6c803-0d12-4084-96d3-26b73f9b324d_Method">
    <vt:lpwstr>Standard</vt:lpwstr>
  </property>
  <property fmtid="{D5CDD505-2E9C-101B-9397-08002B2CF9AE}" pid="5" name="MSIP_Label_66c6c803-0d12-4084-96d3-26b73f9b324d_Name">
    <vt:lpwstr>66c6c803-0d12-4084-96d3-26b73f9b324d</vt:lpwstr>
  </property>
  <property fmtid="{D5CDD505-2E9C-101B-9397-08002B2CF9AE}" pid="6" name="MSIP_Label_66c6c803-0d12-4084-96d3-26b73f9b324d_SiteId">
    <vt:lpwstr>a67e2ede-b825-48b9-bbe8-1250eedec66a</vt:lpwstr>
  </property>
  <property fmtid="{D5CDD505-2E9C-101B-9397-08002B2CF9AE}" pid="7" name="MSIP_Label_66c6c803-0d12-4084-96d3-26b73f9b324d_ActionId">
    <vt:lpwstr>2d14c0fd-c7d9-4674-a951-7acbfdea1f4d</vt:lpwstr>
  </property>
  <property fmtid="{D5CDD505-2E9C-101B-9397-08002B2CF9AE}" pid="8" name="MSIP_Label_66c6c803-0d12-4084-96d3-26b73f9b324d_ContentBits">
    <vt:lpwstr>0</vt:lpwstr>
  </property>
  <property fmtid="{D5CDD505-2E9C-101B-9397-08002B2CF9AE}" pid="9" name="MediaServiceImageTags">
    <vt:lpwstr/>
  </property>
  <property fmtid="{D5CDD505-2E9C-101B-9397-08002B2CF9AE}" pid="10" name="ContentTypeId">
    <vt:lpwstr>0x010100DF63F6649AD307468957A5075F0F351D</vt:lpwstr>
  </property>
</Properties>
</file>